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4.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0.xml" ContentType="application/vnd.openxmlformats-officedocument.spreadsheetml.comments+xml"/>
  <Override PartName="/xl/threadedComments/threadedComment4.xml" ContentType="application/vnd.ms-excel.threadedcomments+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https://amedeloitte.sharepoint.com/sites/OracleCloudStudio/Shared Documents/GenAI/Cleansed Artifacts/Cloud_Implementation/TMT/UserStory/"/>
    </mc:Choice>
  </mc:AlternateContent>
  <xr:revisionPtr revIDLastSave="2" documentId="13_ncr:1_{49B06AF5-5872-4ED7-A74C-23AD9A6D1B36}" xr6:coauthVersionLast="47" xr6:coauthVersionMax="47" xr10:uidLastSave="{B071FF28-08B1-43E2-9B48-D1EB703009B0}"/>
  <bookViews>
    <workbookView xWindow="-110" yWindow="-110" windowWidth="19420" windowHeight="10420" tabRatio="660" firstSheet="35" activeTab="36" xr2:uid="{00000000-000D-0000-FFFF-FFFF00000000}"/>
  </bookViews>
  <sheets>
    <sheet name="UAT1 Draft " sheetId="46" state="hidden" r:id="rId1"/>
    <sheet name="Dev20 Config" sheetId="47" state="hidden" r:id="rId2"/>
    <sheet name="Session Agenda" sheetId="35" state="hidden" r:id="rId3"/>
    <sheet name="SIT2 Config" sheetId="43" state="hidden" r:id="rId4"/>
    <sheet name="MF BSR list" sheetId="42" state="hidden" r:id="rId5"/>
    <sheet name="BSR-Dev22" sheetId="41" state="hidden" r:id="rId6"/>
    <sheet name="AHCS-SL" sheetId="31" state="hidden" r:id="rId7"/>
    <sheet name="SIT2 Enhancements" sheetId="39" state="hidden" r:id="rId8"/>
    <sheet name="New Feature working" sheetId="33" state="hidden" r:id="rId9"/>
    <sheet name="RPT007" sheetId="20" state="hidden" r:id="rId10"/>
    <sheet name="MFINV" sheetId="14" state="hidden" r:id="rId11"/>
    <sheet name="MFAP" sheetId="10" state="hidden" r:id="rId12"/>
    <sheet name="MFAR" sheetId="11" state="hidden" r:id="rId13"/>
    <sheet name="PSFA" sheetId="5" state="hidden" r:id="rId14"/>
    <sheet name="RPT006" sheetId="18" state="hidden" r:id="rId15"/>
    <sheet name="RPT009" sheetId="19" state="hidden" r:id="rId16"/>
    <sheet name="RPT208" sheetId="24" state="hidden" r:id="rId17"/>
    <sheet name="EXT123" sheetId="22" state="hidden" r:id="rId18"/>
    <sheet name="CloudPay" sheetId="9" state="hidden" r:id="rId19"/>
    <sheet name="IAP" sheetId="13" state="hidden" r:id="rId20"/>
    <sheet name="Leases" sheetId="6" state="hidden" r:id="rId21"/>
    <sheet name="Treasury" sheetId="12" state="hidden" r:id="rId22"/>
    <sheet name="SXE" sheetId="7" state="hidden" r:id="rId23"/>
    <sheet name="Eclipse" sheetId="8" state="hidden" r:id="rId24"/>
    <sheet name="Dev22 config" sheetId="23" state="hidden" r:id="rId25"/>
    <sheet name="ADI - Defect CTPFS -7397" sheetId="34" state="hidden" r:id="rId26"/>
    <sheet name="SL AACT Rule" sheetId="32" state="hidden" r:id="rId27"/>
    <sheet name="SL List" sheetId="30" state="hidden" r:id="rId28"/>
    <sheet name="Open Questions" sheetId="25" state="hidden" r:id="rId29"/>
    <sheet name="SIT1 Ramp up" sheetId="28" state="hidden" r:id="rId30"/>
    <sheet name="SIT1 Config" sheetId="27" state="hidden" r:id="rId31"/>
    <sheet name="RICE List" sheetId="4" state="hidden" r:id="rId32"/>
    <sheet name="Sheet1" sheetId="38" state="hidden" r:id="rId33"/>
    <sheet name="Location changes" sheetId="26" state="hidden" r:id="rId34"/>
    <sheet name="FIT DEMO" sheetId="40" state="hidden" r:id="rId35"/>
    <sheet name="0. Guidelines" sheetId="51" r:id="rId36"/>
    <sheet name="1. User Stories" sheetId="52" r:id="rId37"/>
    <sheet name="2. Deliver Phase User Stories" sheetId="53" r:id="rId38"/>
    <sheet name="Sprint Plan by RICE Type" sheetId="55" r:id="rId39"/>
    <sheet name="JIRA" sheetId="54" r:id="rId40"/>
    <sheet name="Summary" sheetId="56" r:id="rId41"/>
    <sheet name="Sprint Plan Summary" sheetId="57" r:id="rId42"/>
    <sheet name="WESCO RICE Listing 1B" sheetId="59" r:id="rId43"/>
    <sheet name="GL Rep. User Story RICE Ration" sheetId="58" r:id="rId44"/>
    <sheet name="Tax Story Summary" sheetId="60" r:id="rId45"/>
    <sheet name="WESCO RICE Listing" sheetId="61" r:id="rId46"/>
    <sheet name="AHCS Rep.User Story RICE Ration" sheetId="62" r:id="rId47"/>
    <sheet name="LOVs" sheetId="63" r:id="rId48"/>
    <sheet name="SIT2 -Smoke Test" sheetId="44" state="hidden" r:id="rId49"/>
    <sheet name="Legacy Reference" sheetId="15" state="hidden" r:id="rId50"/>
    <sheet name="Defects &amp; Enhancements" sheetId="1" state="hidden" r:id="rId51"/>
  </sheets>
  <externalReferences>
    <externalReference r:id="rId52"/>
    <externalReference r:id="rId53"/>
  </externalReferences>
  <definedNames>
    <definedName name="_xlnm._FilterDatabase" localSheetId="36" hidden="1">'1. User Stories'!$A$3:$AW$831</definedName>
    <definedName name="_xlnm._FilterDatabase" localSheetId="37" hidden="1">'2. Deliver Phase User Stories'!$A$1:$AZ$466</definedName>
    <definedName name="_xlnm._FilterDatabase" localSheetId="18" hidden="1">CloudPay!$A$1:$H$22</definedName>
    <definedName name="_xlnm._FilterDatabase" localSheetId="34" hidden="1">'FIT DEMO'!$A$1:$I$1</definedName>
    <definedName name="_xlnm._FilterDatabase" localSheetId="43" hidden="1">'GL Rep. User Story RICE Ration'!$A$1:$M$63</definedName>
    <definedName name="_xlnm._FilterDatabase" localSheetId="39" hidden="1">JIRA!$A$1:$Y$866</definedName>
    <definedName name="_xlnm._FilterDatabase" localSheetId="20" hidden="1">Leases!$A$1:$G$21</definedName>
    <definedName name="_xlnm._FilterDatabase" localSheetId="49" hidden="1">'Legacy Reference'!$A$2:$B$56</definedName>
    <definedName name="_xlnm._FilterDatabase" localSheetId="33" hidden="1">'Location changes'!$P$2:$V$25</definedName>
    <definedName name="_xlnm._FilterDatabase" localSheetId="11" hidden="1">MFAP!$A$1:$G$21</definedName>
    <definedName name="_xlnm._FilterDatabase" localSheetId="12" hidden="1">MFAR!$A$1:$G$21</definedName>
    <definedName name="_xlnm._FilterDatabase" localSheetId="10" hidden="1">MFINV!$A$1:$I$37</definedName>
    <definedName name="_xlnm._FilterDatabase" localSheetId="8" hidden="1">'New Feature working'!$J$3:$Q$66</definedName>
    <definedName name="_xlnm._FilterDatabase" localSheetId="13" hidden="1">PSFA!$A$1:$H$20</definedName>
    <definedName name="_xlnm._FilterDatabase" localSheetId="31" hidden="1">'RICE List'!$A$1:$G$34</definedName>
    <definedName name="_xlnm._FilterDatabase" localSheetId="14" hidden="1">'RPT006'!$A$1:$I$10</definedName>
    <definedName name="_xlnm._FilterDatabase" localSheetId="9" hidden="1">'RPT007'!$A$1:$I$3</definedName>
    <definedName name="_xlnm._FilterDatabase" localSheetId="15" hidden="1">'RPT009'!$A$1:$I$22</definedName>
    <definedName name="_xlnm._FilterDatabase" localSheetId="3" hidden="1">'SIT2 Config'!$A$3:$N$34</definedName>
    <definedName name="_xlnm._FilterDatabase" localSheetId="7" hidden="1">'SIT2 Enhancements'!$A$1:$J$56</definedName>
    <definedName name="_xlnm._FilterDatabase" localSheetId="48" hidden="1">'SIT2 -Smoke Test'!$B$24:$B$34</definedName>
    <definedName name="_xlnm._FilterDatabase" localSheetId="27" hidden="1">'SL List'!$B$13:$J$19</definedName>
    <definedName name="_xlnm._FilterDatabase" localSheetId="21" hidden="1">Treasury!$A$1:$H$21</definedName>
    <definedName name="_xlnm._FilterDatabase" localSheetId="45" hidden="1">'WESCO RICE Listing'!$A$2:$AX$424</definedName>
    <definedName name="_xlnm._FilterDatabase" localSheetId="42" hidden="1">'WESCO RICE Listing 1B'!$A$2:$BX$161</definedName>
    <definedName name="A">#REF!</definedName>
    <definedName name="acct_seq">#REF!</definedName>
    <definedName name="Application_Setup_Control_Sheet_for_Sourcing">#REF!</definedName>
    <definedName name="apprv_rules">#REF!</definedName>
    <definedName name="B">#REF!</definedName>
    <definedName name="boxes">#REF!</definedName>
    <definedName name="Boxes1">#REF!</definedName>
    <definedName name="Bud_cnt_Encum">#REF!</definedName>
    <definedName name="CAL">#REF!</definedName>
    <definedName name="CAR">#REF!</definedName>
    <definedName name="COAinst">#REF!</definedName>
    <definedName name="COAVal">#REF!</definedName>
    <definedName name="d">#REF!</definedName>
    <definedName name="DBC">#REF!</definedName>
    <definedName name="DBU">#REF!</definedName>
    <definedName name="DCVR">#REF!</definedName>
    <definedName name="dd">#REF!</definedName>
    <definedName name="DDAS">#REF!</definedName>
    <definedName name="DEC">#REF!</definedName>
    <definedName name="dfd">#REF!</definedName>
    <definedName name="DFF">#REF!</definedName>
    <definedName name="DJC">#REF!</definedName>
    <definedName name="DJS">#REF!</definedName>
    <definedName name="DLO">#REF!</definedName>
    <definedName name="DLSets">#REF!</definedName>
    <definedName name="DPL">#REF!</definedName>
    <definedName name="DSA">#REF!</definedName>
    <definedName name="DSL">#REF!</definedName>
    <definedName name="e">#REF!</definedName>
    <definedName name="EDBC">#REF!</definedName>
    <definedName name="fiscal">#REF!</definedName>
    <definedName name="fiscalclass">#REF!</definedName>
    <definedName name="GLPO">#REF!</definedName>
    <definedName name="IBR">#REF!</definedName>
    <definedName name="IMP">#REF!</definedName>
    <definedName name="Introduction">#REF!</definedName>
    <definedName name="link">#REF!</definedName>
    <definedName name="MACS">#REF!</definedName>
    <definedName name="MBS">#REF!</definedName>
    <definedName name="MCAS">#REF!</definedName>
    <definedName name="MCVS">#REF!</definedName>
    <definedName name="MET">#REF!</definedName>
    <definedName name="MHE">#REF!</definedName>
    <definedName name="MHLE">#REF!</definedName>
    <definedName name="MJRC">#REF!</definedName>
    <definedName name="MLA">#REF!</definedName>
    <definedName name="MLE">#REF!</definedName>
    <definedName name="MRDS">#REF!</definedName>
    <definedName name="MRL">#REF!</definedName>
    <definedName name="new">#REF!</definedName>
    <definedName name="OA_Framework_Personalization">#REF!</definedName>
    <definedName name="Open_and_Closed_Issues_for_this_Deliverable">#REF!</definedName>
    <definedName name="Personalization_Migration_from_One_Instance_to_Another">#REF!</definedName>
    <definedName name="PO___Define_Profiles_System">#REF!</definedName>
    <definedName name="PO__Define_Responsibility">#REF!</definedName>
    <definedName name="PON___Register_Suppliers_and_Supplier_Users">#REF!</definedName>
    <definedName name="Related_Enhancements">#REF!</definedName>
    <definedName name="Reval">#REF!</definedName>
    <definedName name="reviewers">#REF!</definedName>
    <definedName name="reviewers2">#REF!</definedName>
    <definedName name="RoutingApproval">#REF!</definedName>
    <definedName name="SAPBEXdnldView" hidden="1">"584QRVIZNWUR2B4K8J2BXAQ8J"</definedName>
    <definedName name="SAPBEXsysID" hidden="1">"BW1"</definedName>
    <definedName name="sec_bal_rules">#REF!</definedName>
    <definedName name="Setup">#REF!</definedName>
    <definedName name="Setup_Checklist">#REF!</definedName>
    <definedName name="t">#REF!</definedName>
    <definedName name="taxes1">#REF!</definedName>
    <definedName name="taxlogic">#REF!</definedName>
    <definedName name="tg">#REF!</definedName>
    <definedName name="TT">#REF!</definedName>
    <definedName name="Val">#REF!</definedName>
    <definedName name="Values">#REF!</definedName>
    <definedName name="values1">#REF!</definedName>
    <definedName name="values2">#REF!</definedName>
    <definedName name="Yes">'[1]Master Info'!$E$3:$E$4</definedName>
    <definedName name="Z_345787B5_4084_46D8_9372_87C2A3822FA9_.wvu.Cols" localSheetId="45" hidden="1">'WESCO RICE Listing'!$N:$P,'WESCO RICE Listing'!$R:$X,'WESCO RICE Listing'!$AF:$AW</definedName>
    <definedName name="Z_345787B5_4084_46D8_9372_87C2A3822FA9_.wvu.Cols" localSheetId="42" hidden="1">'WESCO RICE Listing 1B'!$N:$P,'WESCO RICE Listing 1B'!$R:$X,'WESCO RICE Listing 1B'!$AJ:$BD</definedName>
    <definedName name="Z_345787B5_4084_46D8_9372_87C2A3822FA9_.wvu.FilterData" localSheetId="45" hidden="1">'WESCO RICE Listing'!$A$2:$AN$126</definedName>
    <definedName name="Z_345787B5_4084_46D8_9372_87C2A3822FA9_.wvu.FilterData" localSheetId="42" hidden="1">'WESCO RICE Listing 1B'!$A$2:$AR$41</definedName>
    <definedName name="Z_9DCA85C4_73BC_4D3A_9A27_A86E3AA3975F_.wvu.FilterData" localSheetId="45" hidden="1">'WESCO RICE Listing'!$A$2:$AN$126</definedName>
    <definedName name="Z_9DCA85C4_73BC_4D3A_9A27_A86E3AA3975F_.wvu.FilterData" localSheetId="42" hidden="1">'WESCO RICE Listing 1B'!$A$2:$AR$41</definedName>
    <definedName name="Z_C158707B_2EA4_4C2F_91CD_8FC1C55298B1_.wvu.Cols" localSheetId="36" hidden="1">'1. User Stories'!$E:$E,'1. User Stories'!$H:$J,'1. User Stories'!$L:$M,'1. User Stories'!$X:$X,'1. User Stories'!$AB:$AB,'1. User Stories'!$AI:$AL</definedName>
    <definedName name="Z_C158707B_2EA4_4C2F_91CD_8FC1C55298B1_.wvu.FilterData" localSheetId="36" hidden="1">'1. User Stories'!$E$3:$AS$223</definedName>
  </definedNames>
  <calcPr calcId="191028"/>
  <pivotCaches>
    <pivotCache cacheId="0" r:id="rId54"/>
    <pivotCache cacheId="1" r:id="rId55"/>
    <pivotCache cacheId="2" r:id="rId56"/>
    <pivotCache cacheId="3" r:id="rId57"/>
    <pivotCache cacheId="4" r:id="rId58"/>
    <pivotCache cacheId="5" r:id="rId59"/>
    <pivotCache cacheId="6" r:id="rId6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560" i="53" l="1"/>
  <c r="R560" i="53"/>
  <c r="Q560" i="53"/>
  <c r="P560" i="53"/>
  <c r="R559" i="53"/>
  <c r="Q559" i="53"/>
  <c r="P559" i="53"/>
  <c r="R558" i="53"/>
  <c r="Q558" i="53"/>
  <c r="P558" i="53"/>
  <c r="R557" i="53"/>
  <c r="Q557" i="53"/>
  <c r="P557" i="53"/>
  <c r="R556" i="53"/>
  <c r="Q556" i="53"/>
  <c r="P556" i="53"/>
  <c r="R555" i="53"/>
  <c r="AZ555" i="53"/>
  <c r="Q555" i="53"/>
  <c r="P555" i="53"/>
  <c r="R554" i="53"/>
  <c r="Q554" i="53"/>
  <c r="P554" i="53"/>
  <c r="R553" i="53"/>
  <c r="Q553" i="53"/>
  <c r="P553" i="53"/>
  <c r="AZ552" i="53"/>
  <c r="R552" i="53"/>
  <c r="Q552" i="53"/>
  <c r="P552" i="53"/>
  <c r="AZ551" i="53"/>
  <c r="R551" i="53"/>
  <c r="Q551" i="53"/>
  <c r="P551" i="53"/>
  <c r="AZ550" i="53"/>
  <c r="R550" i="53"/>
  <c r="Q550" i="53"/>
  <c r="P550" i="53"/>
  <c r="R549" i="53"/>
  <c r="Q549" i="53"/>
  <c r="P549" i="53"/>
  <c r="R548" i="53"/>
  <c r="Q548" i="53"/>
  <c r="P548" i="53"/>
  <c r="R547" i="53"/>
  <c r="Q547" i="53"/>
  <c r="P547" i="53"/>
  <c r="R546" i="53"/>
  <c r="Q546" i="53"/>
  <c r="P546" i="53"/>
  <c r="R544" i="53"/>
  <c r="Q544" i="53"/>
  <c r="P544" i="53"/>
  <c r="P543" i="53"/>
  <c r="Q543" i="53"/>
  <c r="R543" i="53"/>
  <c r="R542" i="53"/>
  <c r="Q542" i="53"/>
  <c r="P542" i="53"/>
  <c r="AZ541" i="53"/>
  <c r="P541" i="53"/>
  <c r="Q541" i="53"/>
  <c r="R541" i="53"/>
  <c r="P539" i="53"/>
  <c r="Q539" i="53"/>
  <c r="R539" i="53"/>
  <c r="P538" i="53"/>
  <c r="Q538" i="53"/>
  <c r="R538" i="53"/>
  <c r="P537" i="53"/>
  <c r="Q537" i="53"/>
  <c r="R537" i="53"/>
  <c r="R536" i="53"/>
  <c r="Q536" i="53"/>
  <c r="P536" i="53"/>
  <c r="AZ535" i="53"/>
  <c r="P535" i="53"/>
  <c r="Q535" i="53"/>
  <c r="R535" i="53"/>
  <c r="AZ520" i="53"/>
  <c r="AZ521" i="53"/>
  <c r="AZ522" i="53"/>
  <c r="P522" i="53"/>
  <c r="Q522" i="53"/>
  <c r="R522" i="53"/>
  <c r="P521" i="53"/>
  <c r="Q521" i="53"/>
  <c r="R521" i="53"/>
  <c r="P520" i="53"/>
  <c r="Q520" i="53"/>
  <c r="R520" i="53"/>
  <c r="R534" i="53"/>
  <c r="Q534" i="53"/>
  <c r="P534" i="53"/>
  <c r="AZ533" i="53"/>
  <c r="R533" i="53"/>
  <c r="Q533" i="53"/>
  <c r="P533" i="53"/>
  <c r="P532" i="53"/>
  <c r="Q532" i="53"/>
  <c r="R532" i="53"/>
  <c r="AZ371" i="53"/>
  <c r="AZ372" i="53"/>
  <c r="AZ373" i="53"/>
  <c r="AZ374" i="53"/>
  <c r="AZ375" i="53"/>
  <c r="AZ376" i="53"/>
  <c r="AZ377" i="53"/>
  <c r="AZ378" i="53"/>
  <c r="AZ379" i="53"/>
  <c r="AZ380" i="53"/>
  <c r="AZ381" i="53"/>
  <c r="AZ382" i="53"/>
  <c r="AZ383" i="53"/>
  <c r="AZ384" i="53"/>
  <c r="AZ385" i="53"/>
  <c r="AZ386" i="53"/>
  <c r="AZ387" i="53"/>
  <c r="AZ388" i="53"/>
  <c r="AZ389" i="53"/>
  <c r="AZ390" i="53"/>
  <c r="AZ391" i="53"/>
  <c r="AZ392" i="53"/>
  <c r="AZ393" i="53"/>
  <c r="AZ394" i="53"/>
  <c r="AZ395" i="53"/>
  <c r="AZ396" i="53"/>
  <c r="AZ397" i="53"/>
  <c r="AZ398" i="53"/>
  <c r="AZ399" i="53"/>
  <c r="AZ400" i="53"/>
  <c r="AZ401" i="53"/>
  <c r="AZ402" i="53"/>
  <c r="AZ403" i="53"/>
  <c r="AZ404" i="53"/>
  <c r="AZ405" i="53"/>
  <c r="AZ406" i="53"/>
  <c r="AZ407" i="53"/>
  <c r="AZ408" i="53"/>
  <c r="AZ409" i="53"/>
  <c r="AZ410" i="53"/>
  <c r="AZ411" i="53"/>
  <c r="AZ412" i="53"/>
  <c r="AZ413" i="53"/>
  <c r="AZ414" i="53"/>
  <c r="AZ415" i="53"/>
  <c r="AZ416" i="53"/>
  <c r="AZ417" i="53"/>
  <c r="AZ418" i="53"/>
  <c r="AZ419" i="53"/>
  <c r="AZ420" i="53"/>
  <c r="AZ421" i="53"/>
  <c r="AZ422" i="53"/>
  <c r="AZ423" i="53"/>
  <c r="AZ424" i="53"/>
  <c r="AZ425" i="53"/>
  <c r="AZ426" i="53"/>
  <c r="AZ427" i="53"/>
  <c r="AZ428" i="53"/>
  <c r="AZ429" i="53"/>
  <c r="AZ430" i="53"/>
  <c r="AZ431" i="53"/>
  <c r="AZ432" i="53"/>
  <c r="AZ433" i="53"/>
  <c r="AZ2" i="53"/>
  <c r="AZ434" i="53"/>
  <c r="AZ435" i="53"/>
  <c r="AZ436" i="53"/>
  <c r="AZ437" i="53"/>
  <c r="AZ438" i="53"/>
  <c r="AZ439" i="53"/>
  <c r="AZ440" i="53"/>
  <c r="AZ441" i="53"/>
  <c r="AZ442" i="53"/>
  <c r="AZ443" i="53"/>
  <c r="AZ444" i="53"/>
  <c r="AZ445" i="53"/>
  <c r="AZ446" i="53"/>
  <c r="AZ447" i="53"/>
  <c r="AZ448" i="53"/>
  <c r="AZ449" i="53"/>
  <c r="AZ450" i="53"/>
  <c r="AZ451" i="53"/>
  <c r="AZ452" i="53"/>
  <c r="AZ453" i="53"/>
  <c r="AZ454" i="53"/>
  <c r="AZ455" i="53"/>
  <c r="AZ456" i="53"/>
  <c r="AZ457" i="53"/>
  <c r="AZ458" i="53"/>
  <c r="AZ459" i="53"/>
  <c r="AZ460" i="53"/>
  <c r="AZ461" i="53"/>
  <c r="AZ462" i="53"/>
  <c r="AZ463" i="53"/>
  <c r="AZ464" i="53"/>
  <c r="AZ465" i="53"/>
  <c r="AZ468" i="53"/>
  <c r="AZ469" i="53"/>
  <c r="AZ470" i="53"/>
  <c r="AZ471" i="53"/>
  <c r="AZ472" i="53"/>
  <c r="AZ473" i="53"/>
  <c r="AZ474" i="53"/>
  <c r="AZ475" i="53"/>
  <c r="AZ476" i="53"/>
  <c r="AZ477" i="53"/>
  <c r="AZ478" i="53"/>
  <c r="AZ479" i="53"/>
  <c r="AZ483" i="53"/>
  <c r="AZ484" i="53"/>
  <c r="AZ485" i="53"/>
  <c r="AZ486" i="53"/>
  <c r="AZ487" i="53"/>
  <c r="AZ488" i="53"/>
  <c r="AZ489" i="53"/>
  <c r="AZ490" i="53"/>
  <c r="AZ491" i="53"/>
  <c r="AZ492" i="53"/>
  <c r="AZ493" i="53"/>
  <c r="AZ494" i="53"/>
  <c r="AZ495" i="53"/>
  <c r="AZ496" i="53"/>
  <c r="AZ497" i="53"/>
  <c r="AZ498" i="53"/>
  <c r="AZ499" i="53"/>
  <c r="AZ500" i="53"/>
  <c r="AZ501" i="53"/>
  <c r="AZ502" i="53"/>
  <c r="AZ503" i="53"/>
  <c r="AZ504" i="53"/>
  <c r="AZ505" i="53"/>
  <c r="AZ506" i="53"/>
  <c r="AZ507" i="53"/>
  <c r="AZ508" i="53"/>
  <c r="AZ509" i="53"/>
  <c r="AZ510" i="53"/>
  <c r="AZ511" i="53"/>
  <c r="AZ512" i="53"/>
  <c r="AZ513" i="53"/>
  <c r="AZ514" i="53"/>
  <c r="AZ515" i="53"/>
  <c r="AZ516" i="53"/>
  <c r="AZ517" i="53"/>
  <c r="AZ518" i="53"/>
  <c r="AZ519" i="53"/>
  <c r="AZ523" i="53"/>
  <c r="AZ524" i="53"/>
  <c r="AZ525" i="53"/>
  <c r="AZ526" i="53"/>
  <c r="AZ527" i="53"/>
  <c r="AZ528" i="53"/>
  <c r="AZ529" i="53"/>
  <c r="AZ530" i="53"/>
  <c r="AZ531" i="53"/>
  <c r="AZ40" i="53"/>
  <c r="AZ42" i="53"/>
  <c r="AZ43" i="53"/>
  <c r="AZ45" i="53"/>
  <c r="AZ46" i="53"/>
  <c r="AZ47" i="53"/>
  <c r="AZ48" i="53"/>
  <c r="AZ49" i="53"/>
  <c r="AZ50" i="53"/>
  <c r="AZ51" i="53"/>
  <c r="AZ52" i="53"/>
  <c r="AZ53" i="53"/>
  <c r="AZ54" i="53"/>
  <c r="AZ55" i="53"/>
  <c r="AZ59" i="53"/>
  <c r="AZ60" i="53"/>
  <c r="AZ61" i="53"/>
  <c r="AZ87" i="53"/>
  <c r="AZ103" i="53"/>
  <c r="AZ104" i="53"/>
  <c r="AZ105" i="53"/>
  <c r="AZ106" i="53"/>
  <c r="AZ108" i="53"/>
  <c r="AZ149" i="53"/>
  <c r="AZ150" i="53"/>
  <c r="AZ151" i="53"/>
  <c r="AZ152" i="53"/>
  <c r="AZ153" i="53"/>
  <c r="AZ154" i="53"/>
  <c r="AZ155" i="53"/>
  <c r="AZ156" i="53"/>
  <c r="AZ157" i="53"/>
  <c r="AZ158" i="53"/>
  <c r="AZ159" i="53"/>
  <c r="AZ160" i="53"/>
  <c r="AZ161" i="53"/>
  <c r="AZ162" i="53"/>
  <c r="AZ163" i="53"/>
  <c r="AZ164" i="53"/>
  <c r="AZ165" i="53"/>
  <c r="AZ166" i="53"/>
  <c r="AZ167" i="53"/>
  <c r="AZ168" i="53"/>
  <c r="AZ169" i="53"/>
  <c r="AZ170" i="53"/>
  <c r="AZ171" i="53"/>
  <c r="AZ172" i="53"/>
  <c r="AZ173" i="53"/>
  <c r="AZ174" i="53"/>
  <c r="AZ175" i="53"/>
  <c r="AZ176" i="53"/>
  <c r="AZ177" i="53"/>
  <c r="AZ178" i="53"/>
  <c r="AZ179" i="53"/>
  <c r="AZ180" i="53"/>
  <c r="AZ181" i="53"/>
  <c r="AZ182" i="53"/>
  <c r="AZ183" i="53"/>
  <c r="AZ184" i="53"/>
  <c r="AZ185" i="53"/>
  <c r="AZ186" i="53"/>
  <c r="AZ187" i="53"/>
  <c r="AZ188" i="53"/>
  <c r="AZ189" i="53"/>
  <c r="AZ190" i="53"/>
  <c r="AZ191" i="53"/>
  <c r="AZ192" i="53"/>
  <c r="AZ193" i="53"/>
  <c r="AZ194" i="53"/>
  <c r="AZ195" i="53"/>
  <c r="AZ196" i="53"/>
  <c r="AZ197" i="53"/>
  <c r="AZ198" i="53"/>
  <c r="AZ199" i="53"/>
  <c r="AZ200" i="53"/>
  <c r="AZ201" i="53"/>
  <c r="AZ202" i="53"/>
  <c r="AZ203" i="53"/>
  <c r="AZ247" i="53"/>
  <c r="AZ248" i="53"/>
  <c r="AZ277" i="53"/>
  <c r="AZ278" i="53"/>
  <c r="AZ279" i="53"/>
  <c r="AZ284" i="53"/>
  <c r="AZ285" i="53"/>
  <c r="AZ286" i="53"/>
  <c r="AZ287" i="53"/>
  <c r="AZ290" i="53"/>
  <c r="AZ291" i="53"/>
  <c r="AZ292" i="53"/>
  <c r="AZ293" i="53"/>
  <c r="AZ329" i="53"/>
  <c r="AZ331" i="53"/>
  <c r="AZ332" i="53"/>
  <c r="AZ333" i="53"/>
  <c r="R531" i="53"/>
  <c r="Q531" i="53"/>
  <c r="P531" i="53"/>
  <c r="R523" i="53"/>
  <c r="Q523" i="53"/>
  <c r="P523" i="53"/>
  <c r="R530" i="53"/>
  <c r="Q530" i="53"/>
  <c r="P530" i="53"/>
  <c r="R529" i="53"/>
  <c r="Q529" i="53"/>
  <c r="P529" i="53"/>
  <c r="R528" i="53"/>
  <c r="Q528" i="53"/>
  <c r="P528" i="53"/>
  <c r="R527" i="53"/>
  <c r="Q527" i="53"/>
  <c r="P527" i="53"/>
  <c r="R526" i="53"/>
  <c r="Q526" i="53"/>
  <c r="P526" i="53"/>
  <c r="R525" i="53"/>
  <c r="Q525" i="53"/>
  <c r="P525" i="53"/>
  <c r="R524" i="53"/>
  <c r="Q524" i="53"/>
  <c r="P524" i="53"/>
  <c r="R519" i="53"/>
  <c r="Q519" i="53"/>
  <c r="P519" i="53"/>
  <c r="R518" i="53"/>
  <c r="Q518" i="53"/>
  <c r="P518" i="53"/>
  <c r="R517" i="53"/>
  <c r="Q517" i="53"/>
  <c r="P517" i="53"/>
  <c r="R516" i="53"/>
  <c r="Q516" i="53"/>
  <c r="P516" i="53"/>
  <c r="R515" i="53"/>
  <c r="Q515" i="53"/>
  <c r="P515" i="53"/>
  <c r="R514" i="53"/>
  <c r="Q514" i="53"/>
  <c r="P514" i="53"/>
  <c r="R513" i="53"/>
  <c r="Q513" i="53"/>
  <c r="P513" i="53"/>
  <c r="R512" i="53"/>
  <c r="Q512" i="53"/>
  <c r="P512" i="53"/>
  <c r="R511" i="53"/>
  <c r="Q511" i="53"/>
  <c r="P511" i="53"/>
  <c r="R510" i="53"/>
  <c r="Q510" i="53"/>
  <c r="P510" i="53"/>
  <c r="R509" i="53"/>
  <c r="Q509" i="53"/>
  <c r="P509" i="53"/>
  <c r="R508" i="53"/>
  <c r="Q508" i="53"/>
  <c r="P508" i="53"/>
  <c r="J3" i="63"/>
  <c r="J4" i="63"/>
  <c r="J5" i="63"/>
  <c r="J6" i="63"/>
  <c r="J7" i="63"/>
  <c r="J8" i="63"/>
  <c r="J9" i="63"/>
  <c r="J10" i="63"/>
  <c r="J11" i="63"/>
  <c r="J12" i="63"/>
  <c r="X3" i="61"/>
  <c r="X4" i="61"/>
  <c r="X5" i="61"/>
  <c r="X6" i="61"/>
  <c r="X7" i="61"/>
  <c r="X8" i="61"/>
  <c r="X9" i="61"/>
  <c r="X10" i="61"/>
  <c r="X11" i="61"/>
  <c r="X12" i="61"/>
  <c r="X13" i="61"/>
  <c r="X14" i="61"/>
  <c r="X15" i="61"/>
  <c r="X16" i="61"/>
  <c r="X17" i="61"/>
  <c r="AK17" i="61"/>
  <c r="X18" i="61"/>
  <c r="AK18" i="61"/>
  <c r="X19" i="61"/>
  <c r="AK19" i="61"/>
  <c r="X20" i="61"/>
  <c r="AK20" i="61"/>
  <c r="X21" i="61"/>
  <c r="AK21" i="61"/>
  <c r="X22" i="61"/>
  <c r="AK22" i="61"/>
  <c r="X23" i="61"/>
  <c r="X24" i="61"/>
  <c r="AK24" i="61"/>
  <c r="X25" i="61"/>
  <c r="AK25" i="61"/>
  <c r="X26" i="61"/>
  <c r="AK26" i="61"/>
  <c r="X27" i="61"/>
  <c r="X28" i="61"/>
  <c r="X29" i="61"/>
  <c r="X30" i="61"/>
  <c r="X31" i="61"/>
  <c r="AK31" i="61"/>
  <c r="X32" i="61"/>
  <c r="X33" i="61"/>
  <c r="X34" i="61"/>
  <c r="X35" i="61"/>
  <c r="X36" i="61"/>
  <c r="X37" i="61"/>
  <c r="X38" i="61"/>
  <c r="X39" i="61"/>
  <c r="X40" i="61"/>
  <c r="X41" i="61"/>
  <c r="X42" i="61"/>
  <c r="X43" i="61"/>
  <c r="X44" i="61"/>
  <c r="X45" i="61"/>
  <c r="X46" i="61"/>
  <c r="X47" i="61"/>
  <c r="X48" i="61"/>
  <c r="X49" i="61"/>
  <c r="X50" i="61"/>
  <c r="X51" i="61"/>
  <c r="X52" i="61"/>
  <c r="X53" i="61"/>
  <c r="X54" i="61"/>
  <c r="X55" i="61"/>
  <c r="X56" i="61"/>
  <c r="X57" i="61"/>
  <c r="X58" i="61"/>
  <c r="X59" i="61"/>
  <c r="X60" i="61"/>
  <c r="X61" i="61"/>
  <c r="X62" i="61"/>
  <c r="X63" i="61"/>
  <c r="X64" i="61"/>
  <c r="X65" i="61"/>
  <c r="X66" i="61"/>
  <c r="X67" i="61"/>
  <c r="X68" i="61"/>
  <c r="X69" i="61"/>
  <c r="X70" i="61"/>
  <c r="X71" i="61"/>
  <c r="X72" i="61"/>
  <c r="X73" i="61"/>
  <c r="X74" i="61"/>
  <c r="X75" i="61"/>
  <c r="X76" i="61"/>
  <c r="X77" i="61"/>
  <c r="X78" i="61"/>
  <c r="AK78" i="61"/>
  <c r="X79" i="61"/>
  <c r="AK79" i="61"/>
  <c r="X80" i="61"/>
  <c r="X81" i="61"/>
  <c r="X82" i="61"/>
  <c r="X83" i="61"/>
  <c r="AK83" i="61"/>
  <c r="X84" i="61"/>
  <c r="X85" i="61"/>
  <c r="X86" i="61"/>
  <c r="AK86" i="61"/>
  <c r="X87" i="61"/>
  <c r="AK87" i="61"/>
  <c r="X88" i="61"/>
  <c r="AK88" i="61"/>
  <c r="X89" i="61"/>
  <c r="AK89" i="61"/>
  <c r="X90" i="61"/>
  <c r="AK90" i="61"/>
  <c r="X91" i="61"/>
  <c r="AK91" i="61"/>
  <c r="X92" i="61"/>
  <c r="AK92" i="61"/>
  <c r="X93" i="61"/>
  <c r="X94" i="61"/>
  <c r="X95" i="61"/>
  <c r="X96" i="61"/>
  <c r="AK103" i="61"/>
  <c r="AK104" i="61"/>
  <c r="AK106" i="61"/>
  <c r="AK107" i="61"/>
  <c r="AK109" i="61"/>
  <c r="AK110" i="61"/>
  <c r="AK111" i="61"/>
  <c r="AK115" i="61"/>
  <c r="AK116" i="61"/>
  <c r="AK120" i="61"/>
  <c r="X121" i="61"/>
  <c r="X122" i="61"/>
  <c r="X123" i="61"/>
  <c r="X124" i="61"/>
  <c r="X125" i="61"/>
  <c r="X126" i="61"/>
  <c r="X127" i="61"/>
  <c r="X128" i="61"/>
  <c r="X129" i="61"/>
  <c r="A222" i="61"/>
  <c r="A223" i="61"/>
  <c r="A224" i="61"/>
  <c r="A225" i="61"/>
  <c r="A226" i="61"/>
  <c r="A227" i="61"/>
  <c r="A228" i="61"/>
  <c r="A229" i="61"/>
  <c r="A230" i="61"/>
  <c r="A231" i="61"/>
  <c r="A232" i="61"/>
  <c r="A233" i="61"/>
  <c r="A234" i="61"/>
  <c r="A235" i="61"/>
  <c r="A236" i="61"/>
  <c r="A237" i="61"/>
  <c r="A238" i="61"/>
  <c r="A239" i="61"/>
  <c r="A240" i="61"/>
  <c r="A241" i="61"/>
  <c r="A242" i="61"/>
  <c r="A243" i="61"/>
  <c r="A244" i="61"/>
  <c r="A245" i="61"/>
  <c r="A246" i="61"/>
  <c r="A247" i="61"/>
  <c r="A248" i="61"/>
  <c r="A249" i="61"/>
  <c r="A250" i="61"/>
  <c r="A251" i="61"/>
  <c r="A252" i="61"/>
  <c r="A253" i="61"/>
  <c r="A254" i="61"/>
  <c r="A255" i="61"/>
  <c r="A256" i="61"/>
  <c r="A257" i="61"/>
  <c r="A258" i="61"/>
  <c r="A259" i="61"/>
  <c r="A260" i="61"/>
  <c r="A261" i="61"/>
  <c r="A262" i="61"/>
  <c r="A263" i="61"/>
  <c r="A264" i="61"/>
  <c r="A265" i="61"/>
  <c r="A266" i="61"/>
  <c r="A267" i="61"/>
  <c r="A268" i="61"/>
  <c r="A269" i="61"/>
  <c r="A270" i="61"/>
  <c r="A271" i="61"/>
  <c r="A272" i="61"/>
  <c r="A273" i="61"/>
  <c r="A274" i="61"/>
  <c r="A275" i="61"/>
  <c r="A276" i="61"/>
  <c r="A277" i="61"/>
  <c r="A278" i="61"/>
  <c r="A279" i="61"/>
  <c r="A280" i="61"/>
  <c r="A281" i="61"/>
  <c r="A282" i="61"/>
  <c r="A283" i="61"/>
  <c r="A284" i="61"/>
  <c r="A285" i="61"/>
  <c r="A286" i="61"/>
  <c r="A287" i="61"/>
  <c r="A288" i="61"/>
  <c r="A289" i="61"/>
  <c r="A290" i="61"/>
  <c r="A291" i="61"/>
  <c r="A292" i="61"/>
  <c r="A293" i="61"/>
  <c r="A294" i="61"/>
  <c r="A295" i="61"/>
  <c r="A296" i="61"/>
  <c r="A297" i="61"/>
  <c r="A298" i="61"/>
  <c r="A299" i="61"/>
  <c r="A300" i="61"/>
  <c r="A301" i="61"/>
  <c r="A302" i="61"/>
  <c r="A303" i="61"/>
  <c r="A304" i="61"/>
  <c r="A305" i="61"/>
  <c r="A306" i="61"/>
  <c r="A307" i="61"/>
  <c r="A308" i="61"/>
  <c r="A309" i="61"/>
  <c r="A310" i="61"/>
  <c r="A311" i="61"/>
  <c r="A312" i="61"/>
  <c r="A313" i="61"/>
  <c r="A314" i="61"/>
  <c r="A315" i="61"/>
  <c r="A316" i="61"/>
  <c r="A317" i="61"/>
  <c r="A318" i="61"/>
  <c r="A319" i="61"/>
  <c r="A320" i="61"/>
  <c r="A321" i="61"/>
  <c r="A322" i="61"/>
  <c r="A323" i="61"/>
  <c r="A324" i="61"/>
  <c r="A325" i="61"/>
  <c r="A326" i="61"/>
  <c r="X3" i="59"/>
  <c r="BT3" i="59"/>
  <c r="BX3" i="59"/>
  <c r="X4" i="59"/>
  <c r="BT4" i="59"/>
  <c r="BX4" i="59"/>
  <c r="X5" i="59"/>
  <c r="BT5" i="59"/>
  <c r="BX5" i="59"/>
  <c r="X6" i="59"/>
  <c r="BT6" i="59"/>
  <c r="BX6" i="59"/>
  <c r="X7" i="59"/>
  <c r="BT7" i="59"/>
  <c r="BX7" i="59"/>
  <c r="X8" i="59"/>
  <c r="BT8" i="59"/>
  <c r="BX8" i="59"/>
  <c r="X9" i="59"/>
  <c r="BT9" i="59"/>
  <c r="BX9" i="59"/>
  <c r="X10" i="59"/>
  <c r="BT10" i="59"/>
  <c r="BX10" i="59"/>
  <c r="X11" i="59"/>
  <c r="BT11" i="59"/>
  <c r="BX11" i="59"/>
  <c r="X12" i="59"/>
  <c r="BT12" i="59"/>
  <c r="BX12" i="59"/>
  <c r="X13" i="59"/>
  <c r="BT13" i="59"/>
  <c r="BX13" i="59"/>
  <c r="X14" i="59"/>
  <c r="BT14" i="59"/>
  <c r="BX14" i="59"/>
  <c r="X15" i="59"/>
  <c r="BT15" i="59"/>
  <c r="BX15" i="59"/>
  <c r="X16" i="59"/>
  <c r="BT16" i="59"/>
  <c r="BX16" i="59"/>
  <c r="X17" i="59"/>
  <c r="BT17" i="59"/>
  <c r="BX17" i="59"/>
  <c r="X18" i="59"/>
  <c r="BT18" i="59"/>
  <c r="BX18" i="59"/>
  <c r="X19" i="59"/>
  <c r="BT19" i="59"/>
  <c r="BX19" i="59"/>
  <c r="X20" i="59"/>
  <c r="BT20" i="59"/>
  <c r="BX20" i="59"/>
  <c r="X21" i="59"/>
  <c r="BT21" i="59"/>
  <c r="BX21" i="59"/>
  <c r="X22" i="59"/>
  <c r="BT22" i="59"/>
  <c r="BX22" i="59"/>
  <c r="X23" i="59"/>
  <c r="BT23" i="59"/>
  <c r="BX23" i="59"/>
  <c r="X24" i="59"/>
  <c r="BT24" i="59"/>
  <c r="BX24" i="59"/>
  <c r="X25" i="59"/>
  <c r="BT25" i="59"/>
  <c r="BX25" i="59"/>
  <c r="X26" i="59"/>
  <c r="BT26" i="59"/>
  <c r="BX26" i="59"/>
  <c r="X27" i="59"/>
  <c r="BT27" i="59"/>
  <c r="BX27" i="59"/>
  <c r="X28" i="59"/>
  <c r="BT28" i="59"/>
  <c r="BX28" i="59"/>
  <c r="X29" i="59"/>
  <c r="BT29" i="59"/>
  <c r="BX29" i="59"/>
  <c r="X30" i="59"/>
  <c r="BT30" i="59"/>
  <c r="BX30" i="59"/>
  <c r="X31" i="59"/>
  <c r="BT31" i="59"/>
  <c r="BX31" i="59"/>
  <c r="X32" i="59"/>
  <c r="BT32" i="59"/>
  <c r="BX32" i="59"/>
  <c r="X33" i="59"/>
  <c r="BT33" i="59"/>
  <c r="BX33" i="59"/>
  <c r="X34" i="59"/>
  <c r="BT34" i="59"/>
  <c r="BX34" i="59"/>
  <c r="X35" i="59"/>
  <c r="BT35" i="59"/>
  <c r="BX35" i="59"/>
  <c r="X36" i="59"/>
  <c r="BT36" i="59"/>
  <c r="BX36" i="59"/>
  <c r="X37" i="59"/>
  <c r="BT37" i="59"/>
  <c r="BX37" i="59"/>
  <c r="X38" i="59"/>
  <c r="BT38" i="59"/>
  <c r="BX38" i="59"/>
  <c r="X39" i="59"/>
  <c r="BT39" i="59"/>
  <c r="BX39" i="59"/>
  <c r="X40" i="59"/>
  <c r="BT40" i="59"/>
  <c r="BX40" i="59"/>
  <c r="X41" i="59"/>
  <c r="BT41" i="59"/>
  <c r="BX41" i="59"/>
  <c r="X42" i="59"/>
  <c r="BT42" i="59"/>
  <c r="BX42" i="59"/>
  <c r="X43" i="59"/>
  <c r="BT43" i="59"/>
  <c r="BX43" i="59"/>
  <c r="X44" i="59"/>
  <c r="BT44" i="59"/>
  <c r="BX44" i="59"/>
  <c r="X45" i="59"/>
  <c r="BT45" i="59"/>
  <c r="BX45" i="59"/>
  <c r="X46" i="59"/>
  <c r="BT46" i="59"/>
  <c r="BX46" i="59"/>
  <c r="X47" i="59"/>
  <c r="BT47" i="59"/>
  <c r="BX47" i="59"/>
  <c r="X48" i="59"/>
  <c r="BT48" i="59"/>
  <c r="BX48" i="59"/>
  <c r="X49" i="59"/>
  <c r="BT49" i="59"/>
  <c r="BX49" i="59"/>
  <c r="X50" i="59"/>
  <c r="BT50" i="59"/>
  <c r="BX50" i="59"/>
  <c r="X51" i="59"/>
  <c r="BT51" i="59"/>
  <c r="BX51" i="59"/>
  <c r="X52" i="59"/>
  <c r="BT52" i="59"/>
  <c r="BX52" i="59"/>
  <c r="X53" i="59"/>
  <c r="BT53" i="59"/>
  <c r="BX53" i="59"/>
  <c r="X54" i="59"/>
  <c r="BT54" i="59"/>
  <c r="BX54" i="59"/>
  <c r="X55" i="59"/>
  <c r="BT55" i="59"/>
  <c r="BX55" i="59"/>
  <c r="X56" i="59"/>
  <c r="BT56" i="59"/>
  <c r="BX56" i="59"/>
  <c r="X57" i="59"/>
  <c r="BT57" i="59"/>
  <c r="BX57" i="59"/>
  <c r="X58" i="59"/>
  <c r="BT58" i="59"/>
  <c r="BX58" i="59"/>
  <c r="X59" i="59"/>
  <c r="BT59" i="59"/>
  <c r="BX59" i="59"/>
  <c r="X60" i="59"/>
  <c r="BT60" i="59"/>
  <c r="BX60" i="59"/>
  <c r="X61" i="59"/>
  <c r="BT61" i="59"/>
  <c r="BX61" i="59"/>
  <c r="X62" i="59"/>
  <c r="BT62" i="59"/>
  <c r="BX62" i="59"/>
  <c r="X63" i="59"/>
  <c r="BT63" i="59"/>
  <c r="BX63" i="59"/>
  <c r="X64" i="59"/>
  <c r="BT64" i="59"/>
  <c r="BX64" i="59"/>
  <c r="X65" i="59"/>
  <c r="BT65" i="59"/>
  <c r="BX65" i="59"/>
  <c r="X66" i="59"/>
  <c r="BT66" i="59"/>
  <c r="BX66" i="59"/>
  <c r="X67" i="59"/>
  <c r="BT67" i="59"/>
  <c r="BX67" i="59"/>
  <c r="X68" i="59"/>
  <c r="BT68" i="59"/>
  <c r="BX68" i="59"/>
  <c r="X69" i="59"/>
  <c r="BT69" i="59"/>
  <c r="BX69" i="59"/>
  <c r="X70" i="59"/>
  <c r="BT70" i="59"/>
  <c r="BX70" i="59"/>
  <c r="X71" i="59"/>
  <c r="BT71" i="59"/>
  <c r="BX71" i="59"/>
  <c r="X72" i="59"/>
  <c r="BT72" i="59"/>
  <c r="BX72" i="59"/>
  <c r="X73" i="59"/>
  <c r="BT73" i="59"/>
  <c r="BX73" i="59"/>
  <c r="X74" i="59"/>
  <c r="BT74" i="59"/>
  <c r="BX74" i="59"/>
  <c r="X75" i="59"/>
  <c r="BT75" i="59"/>
  <c r="BX75" i="59"/>
  <c r="X76" i="59"/>
  <c r="BT76" i="59"/>
  <c r="BX76" i="59"/>
  <c r="X77" i="59"/>
  <c r="BT77" i="59"/>
  <c r="BX77" i="59"/>
  <c r="X78" i="59"/>
  <c r="BT78" i="59"/>
  <c r="BX78" i="59"/>
  <c r="X79" i="59"/>
  <c r="BT79" i="59"/>
  <c r="BX79" i="59"/>
  <c r="X80" i="59"/>
  <c r="BT80" i="59"/>
  <c r="BX80" i="59"/>
  <c r="X81" i="59"/>
  <c r="BT81" i="59"/>
  <c r="BX81" i="59"/>
  <c r="X82" i="59"/>
  <c r="BT82" i="59"/>
  <c r="BX82" i="59"/>
  <c r="X83" i="59"/>
  <c r="BT83" i="59"/>
  <c r="BX83" i="59"/>
  <c r="X84" i="59"/>
  <c r="BX84" i="59"/>
  <c r="X85" i="59"/>
  <c r="BX85" i="59"/>
  <c r="X86" i="59"/>
  <c r="BX86" i="59"/>
  <c r="X87" i="59"/>
  <c r="BX87" i="59"/>
  <c r="X88" i="59"/>
  <c r="BX88" i="59"/>
  <c r="X89" i="59"/>
  <c r="BX89" i="59"/>
  <c r="X90" i="59"/>
  <c r="BX90" i="59"/>
  <c r="X91" i="59"/>
  <c r="BX91" i="59"/>
  <c r="X92" i="59"/>
  <c r="BX92" i="59"/>
  <c r="X93" i="59"/>
  <c r="BX93" i="59"/>
  <c r="X94" i="59"/>
  <c r="BX94" i="59"/>
  <c r="X95" i="59"/>
  <c r="BX95" i="59"/>
  <c r="X96" i="59"/>
  <c r="BX96" i="59"/>
  <c r="X97" i="59"/>
  <c r="BX97" i="59"/>
  <c r="X98" i="59"/>
  <c r="BX98" i="59"/>
  <c r="X99" i="59"/>
  <c r="BX99" i="59"/>
  <c r="X100" i="59"/>
  <c r="BX100" i="59"/>
  <c r="X101" i="59"/>
  <c r="BX101" i="59"/>
  <c r="X102" i="59"/>
  <c r="BX102" i="59"/>
  <c r="X103" i="59"/>
  <c r="BX103" i="59"/>
  <c r="X104" i="59"/>
  <c r="BX104" i="59"/>
  <c r="X105" i="59"/>
  <c r="BX105" i="59"/>
  <c r="X106" i="59"/>
  <c r="BX106" i="59"/>
  <c r="X107" i="59"/>
  <c r="BX107" i="59"/>
  <c r="X108" i="59"/>
  <c r="BX108" i="59"/>
  <c r="X109" i="59"/>
  <c r="Y109" i="59"/>
  <c r="BX109" i="59"/>
  <c r="AJ109" i="59"/>
  <c r="AK109" i="59"/>
  <c r="X110" i="59"/>
  <c r="Y110" i="59"/>
  <c r="BX110" i="59"/>
  <c r="AJ110" i="59"/>
  <c r="AK110" i="59"/>
  <c r="X111" i="59"/>
  <c r="Y111" i="59"/>
  <c r="BX111" i="59"/>
  <c r="AJ111" i="59"/>
  <c r="AK111" i="59"/>
  <c r="X112" i="59"/>
  <c r="Y112" i="59"/>
  <c r="AJ112" i="59"/>
  <c r="BX112" i="59" s="1"/>
  <c r="AK112" i="59"/>
  <c r="X113" i="59"/>
  <c r="Y113" i="59"/>
  <c r="BX113" i="59" s="1"/>
  <c r="AJ113" i="59"/>
  <c r="AK113" i="59"/>
  <c r="X114" i="59"/>
  <c r="Y114" i="59"/>
  <c r="BX114" i="59" s="1"/>
  <c r="AJ114" i="59"/>
  <c r="AK114" i="59"/>
  <c r="X115" i="59"/>
  <c r="Y115" i="59"/>
  <c r="BX115" i="59" s="1"/>
  <c r="AJ115" i="59"/>
  <c r="AK115" i="59"/>
  <c r="X116" i="59"/>
  <c r="Y116" i="59"/>
  <c r="AJ116" i="59"/>
  <c r="BX116" i="59" s="1"/>
  <c r="AK116" i="59"/>
  <c r="X117" i="59"/>
  <c r="Y117" i="59"/>
  <c r="BX117" i="59" s="1"/>
  <c r="AJ117" i="59"/>
  <c r="AK117" i="59"/>
  <c r="X118" i="59"/>
  <c r="Y118" i="59"/>
  <c r="AJ118" i="59"/>
  <c r="BX118" i="59" s="1"/>
  <c r="AK118" i="59"/>
  <c r="X119" i="59"/>
  <c r="Y119" i="59"/>
  <c r="AJ119" i="59"/>
  <c r="AK119" i="59"/>
  <c r="BX119" i="59"/>
  <c r="X120" i="59"/>
  <c r="Y120" i="59"/>
  <c r="BX120" i="59" s="1"/>
  <c r="AJ120" i="59"/>
  <c r="AK120" i="59"/>
  <c r="X121" i="59"/>
  <c r="Y121" i="59"/>
  <c r="AJ121" i="59"/>
  <c r="BX121" i="59" s="1"/>
  <c r="AK121" i="59"/>
  <c r="X122" i="59"/>
  <c r="Y122" i="59"/>
  <c r="AJ122" i="59"/>
  <c r="AK122" i="59"/>
  <c r="BX122" i="59"/>
  <c r="X123" i="59"/>
  <c r="Y123" i="59"/>
  <c r="BX123" i="59" s="1"/>
  <c r="AJ123" i="59"/>
  <c r="AK123" i="59"/>
  <c r="X124" i="59"/>
  <c r="Y124" i="59"/>
  <c r="BX124" i="59" s="1"/>
  <c r="AJ124" i="59"/>
  <c r="AK124" i="59"/>
  <c r="X125" i="59"/>
  <c r="BX125" i="59"/>
  <c r="X126" i="59"/>
  <c r="BX126" i="59"/>
  <c r="X127" i="59"/>
  <c r="BX127" i="59"/>
  <c r="X128" i="59"/>
  <c r="BX128" i="59"/>
  <c r="X129" i="59"/>
  <c r="Y129" i="59"/>
  <c r="BX129" i="59" s="1"/>
  <c r="AJ129" i="59"/>
  <c r="AK129" i="59"/>
  <c r="X130" i="59"/>
  <c r="Y130" i="59"/>
  <c r="BX130" i="59"/>
  <c r="AJ130" i="59"/>
  <c r="AK130" i="59"/>
  <c r="X131" i="59"/>
  <c r="BX131" i="59"/>
  <c r="X132" i="59"/>
  <c r="BX132" i="59"/>
  <c r="X133" i="59"/>
  <c r="BX133" i="59"/>
  <c r="X134" i="59"/>
  <c r="BX134" i="59"/>
  <c r="X135" i="59"/>
  <c r="BX135" i="59"/>
  <c r="X136" i="59"/>
  <c r="BX136" i="59"/>
  <c r="X137" i="59"/>
  <c r="BX137" i="59"/>
  <c r="X138" i="59"/>
  <c r="BT138" i="59"/>
  <c r="BX138" i="59"/>
  <c r="X139" i="59"/>
  <c r="BT139" i="59"/>
  <c r="BX139" i="59"/>
  <c r="X140" i="59"/>
  <c r="BT140" i="59"/>
  <c r="BX140" i="59"/>
  <c r="X141" i="59"/>
  <c r="BX141" i="59"/>
  <c r="X142" i="59"/>
  <c r="BX142" i="59"/>
  <c r="X143" i="59"/>
  <c r="BX143" i="59"/>
  <c r="X144" i="59"/>
  <c r="BX144" i="59"/>
  <c r="X145" i="59"/>
  <c r="BX145" i="59"/>
  <c r="X146" i="59"/>
  <c r="BX146" i="59"/>
  <c r="X147" i="59"/>
  <c r="BX147" i="59"/>
  <c r="X148" i="59"/>
  <c r="BX148" i="59"/>
  <c r="X149" i="59"/>
  <c r="BX149" i="59"/>
  <c r="X150" i="59"/>
  <c r="BX150" i="59"/>
  <c r="X151" i="59"/>
  <c r="Y151" i="59"/>
  <c r="BX151" i="59"/>
  <c r="AJ151" i="59"/>
  <c r="AK151" i="59"/>
  <c r="X152" i="59"/>
  <c r="Y152" i="59"/>
  <c r="BX152" i="59" s="1"/>
  <c r="AJ152" i="59"/>
  <c r="AK152" i="59"/>
  <c r="X153" i="59"/>
  <c r="Y153" i="59"/>
  <c r="BX153" i="59" s="1"/>
  <c r="AJ153" i="59"/>
  <c r="AE157" i="53" s="1"/>
  <c r="AK153" i="59"/>
  <c r="X154" i="59"/>
  <c r="Y154" i="59"/>
  <c r="AJ154" i="59"/>
  <c r="AE166" i="53" s="1"/>
  <c r="AK154" i="59"/>
  <c r="X155" i="59"/>
  <c r="Y155" i="59"/>
  <c r="AJ155" i="59"/>
  <c r="AK155" i="59"/>
  <c r="BX155" i="59"/>
  <c r="X156" i="59"/>
  <c r="Y156" i="59"/>
  <c r="BX156" i="59" s="1"/>
  <c r="AJ156" i="59"/>
  <c r="AK156" i="59"/>
  <c r="X157" i="59"/>
  <c r="Y157" i="59"/>
  <c r="BX157" i="59" s="1"/>
  <c r="AJ157" i="59"/>
  <c r="AK157" i="59"/>
  <c r="X158" i="59"/>
  <c r="Y158" i="59"/>
  <c r="BX158" i="59" s="1"/>
  <c r="AJ158" i="59"/>
  <c r="AK158" i="59"/>
  <c r="X159" i="59"/>
  <c r="Y159" i="59"/>
  <c r="BX159" i="59"/>
  <c r="AJ159" i="59"/>
  <c r="AK159" i="59"/>
  <c r="X160" i="59"/>
  <c r="Y160" i="59"/>
  <c r="AJ160" i="59"/>
  <c r="BX160" i="59" s="1"/>
  <c r="AK160" i="59"/>
  <c r="X161" i="59"/>
  <c r="Y161" i="59"/>
  <c r="AJ161" i="59"/>
  <c r="BX161" i="59" s="1"/>
  <c r="AK161" i="59"/>
  <c r="B2" i="58"/>
  <c r="C2" i="58"/>
  <c r="D2" i="58"/>
  <c r="L2" i="58"/>
  <c r="L3" i="58"/>
  <c r="B4" i="58"/>
  <c r="C4" i="58"/>
  <c r="D4" i="58"/>
  <c r="L4" i="58"/>
  <c r="B5" i="58"/>
  <c r="C5" i="58"/>
  <c r="D5" i="58"/>
  <c r="L5" i="58"/>
  <c r="B6" i="58"/>
  <c r="C6" i="58"/>
  <c r="D6" i="58"/>
  <c r="L6" i="58"/>
  <c r="B7" i="58"/>
  <c r="C7" i="58"/>
  <c r="D7" i="58"/>
  <c r="L7" i="58"/>
  <c r="B8" i="58"/>
  <c r="C8" i="58"/>
  <c r="D8" i="58"/>
  <c r="L8" i="58"/>
  <c r="B9" i="58"/>
  <c r="C9" i="58"/>
  <c r="D9" i="58"/>
  <c r="L9" i="58"/>
  <c r="B10" i="58"/>
  <c r="C10" i="58"/>
  <c r="D10" i="58"/>
  <c r="L10" i="58"/>
  <c r="B11" i="58"/>
  <c r="C11" i="58"/>
  <c r="D11" i="58"/>
  <c r="L11" i="58"/>
  <c r="B12" i="58"/>
  <c r="C12" i="58"/>
  <c r="D12" i="58"/>
  <c r="L12" i="58"/>
  <c r="B13" i="58"/>
  <c r="C13" i="58"/>
  <c r="D13" i="58"/>
  <c r="L13" i="58"/>
  <c r="B14" i="58"/>
  <c r="C14" i="58"/>
  <c r="D14" i="58"/>
  <c r="L14" i="58"/>
  <c r="B15" i="58"/>
  <c r="C15" i="58"/>
  <c r="D15" i="58"/>
  <c r="L15" i="58"/>
  <c r="B16" i="58"/>
  <c r="C16" i="58"/>
  <c r="D16" i="58"/>
  <c r="L16" i="58"/>
  <c r="B17" i="58"/>
  <c r="C17" i="58"/>
  <c r="D17" i="58"/>
  <c r="L17" i="58"/>
  <c r="B18" i="58"/>
  <c r="C18" i="58"/>
  <c r="D18" i="58"/>
  <c r="L18" i="58"/>
  <c r="B19" i="58"/>
  <c r="C19" i="58"/>
  <c r="D19" i="58"/>
  <c r="L19" i="58"/>
  <c r="B20" i="58"/>
  <c r="C20" i="58"/>
  <c r="D20" i="58"/>
  <c r="L20" i="58"/>
  <c r="B21" i="58"/>
  <c r="C21" i="58"/>
  <c r="D21" i="58"/>
  <c r="L21" i="58"/>
  <c r="B22" i="58"/>
  <c r="C22" i="58"/>
  <c r="D22" i="58"/>
  <c r="L22" i="58"/>
  <c r="B23" i="58"/>
  <c r="C23" i="58"/>
  <c r="D23" i="58"/>
  <c r="L23" i="58"/>
  <c r="B24" i="58"/>
  <c r="C24" i="58"/>
  <c r="D24" i="58"/>
  <c r="L24" i="58"/>
  <c r="B25" i="58"/>
  <c r="C25" i="58"/>
  <c r="D25" i="58"/>
  <c r="L25" i="58"/>
  <c r="B26" i="58"/>
  <c r="C26" i="58"/>
  <c r="D26" i="58"/>
  <c r="L26" i="58"/>
  <c r="B27" i="58"/>
  <c r="C27" i="58"/>
  <c r="D27" i="58"/>
  <c r="L27" i="58"/>
  <c r="B28" i="58"/>
  <c r="C28" i="58"/>
  <c r="D28" i="58"/>
  <c r="L28" i="58"/>
  <c r="B29" i="58"/>
  <c r="C29" i="58"/>
  <c r="D29" i="58"/>
  <c r="L29" i="58"/>
  <c r="B30" i="58"/>
  <c r="C30" i="58"/>
  <c r="D30" i="58"/>
  <c r="L30" i="58"/>
  <c r="B31" i="58"/>
  <c r="C31" i="58"/>
  <c r="D31" i="58"/>
  <c r="L31" i="58"/>
  <c r="B32" i="58"/>
  <c r="C32" i="58"/>
  <c r="D32" i="58"/>
  <c r="L32" i="58"/>
  <c r="B33" i="58"/>
  <c r="C33" i="58"/>
  <c r="D33" i="58"/>
  <c r="L33" i="58"/>
  <c r="B34" i="58"/>
  <c r="C34" i="58"/>
  <c r="D34" i="58"/>
  <c r="L34" i="58"/>
  <c r="B35" i="58"/>
  <c r="C35" i="58"/>
  <c r="D35" i="58"/>
  <c r="L35" i="58"/>
  <c r="B36" i="58"/>
  <c r="C36" i="58"/>
  <c r="D36" i="58"/>
  <c r="L36" i="58"/>
  <c r="B37" i="58"/>
  <c r="C37" i="58"/>
  <c r="D37" i="58"/>
  <c r="L37" i="58"/>
  <c r="B38" i="58"/>
  <c r="C38" i="58"/>
  <c r="D38" i="58"/>
  <c r="L38" i="58"/>
  <c r="B39" i="58"/>
  <c r="C39" i="58"/>
  <c r="D39" i="58"/>
  <c r="L39" i="58"/>
  <c r="B40" i="58"/>
  <c r="C40" i="58"/>
  <c r="D40" i="58"/>
  <c r="L40" i="58"/>
  <c r="B41" i="58"/>
  <c r="C41" i="58"/>
  <c r="D41" i="58"/>
  <c r="L41" i="58"/>
  <c r="B42" i="58"/>
  <c r="C42" i="58"/>
  <c r="D42" i="58"/>
  <c r="L42" i="58"/>
  <c r="B43" i="58"/>
  <c r="C43" i="58"/>
  <c r="D43" i="58"/>
  <c r="L43" i="58"/>
  <c r="L44" i="58"/>
  <c r="L45" i="58"/>
  <c r="L46" i="58"/>
  <c r="L47" i="58"/>
  <c r="L48" i="58"/>
  <c r="L49" i="58"/>
  <c r="L50" i="58"/>
  <c r="L51" i="58"/>
  <c r="L52" i="58"/>
  <c r="L53" i="58"/>
  <c r="L54" i="58"/>
  <c r="L55" i="58"/>
  <c r="L56" i="58"/>
  <c r="L57" i="58"/>
  <c r="L58" i="58"/>
  <c r="L59" i="58"/>
  <c r="L60" i="58"/>
  <c r="L61" i="58"/>
  <c r="L62" i="58"/>
  <c r="L63" i="58"/>
  <c r="AA38" i="57"/>
  <c r="AB38" i="57"/>
  <c r="AA39" i="57"/>
  <c r="AB39" i="57"/>
  <c r="AA40" i="57"/>
  <c r="AB40" i="57"/>
  <c r="AA41" i="57"/>
  <c r="AB41" i="57"/>
  <c r="AA42" i="57"/>
  <c r="AB42" i="57"/>
  <c r="AA43" i="57"/>
  <c r="AB43" i="57"/>
  <c r="AB104" i="57"/>
  <c r="AA44" i="57"/>
  <c r="AB44" i="57"/>
  <c r="AA45" i="57"/>
  <c r="AB45" i="57"/>
  <c r="AA46" i="57"/>
  <c r="AB46" i="57"/>
  <c r="AB86" i="57"/>
  <c r="AB99" i="57"/>
  <c r="AB87" i="57"/>
  <c r="AB100" i="57"/>
  <c r="AB88" i="57"/>
  <c r="AB101" i="57"/>
  <c r="AB89" i="57"/>
  <c r="AB102" i="57"/>
  <c r="AB90" i="57"/>
  <c r="AB91" i="57"/>
  <c r="AB92" i="57"/>
  <c r="AB93" i="57"/>
  <c r="AB94" i="57"/>
  <c r="AB107" i="57"/>
  <c r="AA99" i="57"/>
  <c r="AC99" i="57"/>
  <c r="AA100" i="57"/>
  <c r="AC100" i="57"/>
  <c r="AC101" i="57"/>
  <c r="AC102" i="57"/>
  <c r="AC103" i="57"/>
  <c r="AC104" i="57"/>
  <c r="AC105" i="57"/>
  <c r="AC106" i="57"/>
  <c r="AC107" i="57"/>
  <c r="AA101" i="57"/>
  <c r="AA102" i="57"/>
  <c r="AA103" i="57"/>
  <c r="AB103" i="57"/>
  <c r="AA104" i="57"/>
  <c r="AA105" i="57"/>
  <c r="AB105" i="57"/>
  <c r="AA106" i="57"/>
  <c r="AB106" i="57"/>
  <c r="AA107" i="57"/>
  <c r="P3" i="53"/>
  <c r="Q3" i="53"/>
  <c r="R3" i="53"/>
  <c r="AV3" i="53"/>
  <c r="AZ3" i="53"/>
  <c r="P4" i="53"/>
  <c r="Q4" i="53"/>
  <c r="R4" i="53"/>
  <c r="AV4" i="53"/>
  <c r="AZ4" i="53"/>
  <c r="P39" i="53"/>
  <c r="Q39" i="53"/>
  <c r="R39" i="53"/>
  <c r="AB39" i="53"/>
  <c r="AD39" i="53"/>
  <c r="AE39" i="53"/>
  <c r="AF39" i="53"/>
  <c r="AG39" i="53" s="1"/>
  <c r="AZ39" i="53"/>
  <c r="P40" i="53"/>
  <c r="Q40" i="53"/>
  <c r="R40" i="53"/>
  <c r="AB40" i="53"/>
  <c r="AD40" i="53"/>
  <c r="AE40" i="53"/>
  <c r="AF40" i="53"/>
  <c r="AG40" i="53" s="1"/>
  <c r="P41" i="53"/>
  <c r="Q41" i="53"/>
  <c r="R41" i="53"/>
  <c r="AZ41" i="53"/>
  <c r="P42" i="53"/>
  <c r="Q42" i="53"/>
  <c r="R42" i="53"/>
  <c r="AB42" i="53"/>
  <c r="AD42" i="53"/>
  <c r="AE42" i="53"/>
  <c r="AF42" i="53"/>
  <c r="AG42" i="53" s="1"/>
  <c r="P43" i="53"/>
  <c r="Q43" i="53"/>
  <c r="R43" i="53"/>
  <c r="AB43" i="53"/>
  <c r="AD43" i="53"/>
  <c r="AE43" i="53"/>
  <c r="AF43" i="53"/>
  <c r="AG43" i="53" s="1"/>
  <c r="P44" i="53"/>
  <c r="Q44" i="53"/>
  <c r="R44" i="53"/>
  <c r="AB44" i="53"/>
  <c r="AD44" i="53"/>
  <c r="AE44" i="53"/>
  <c r="AF44" i="53"/>
  <c r="AG44" i="53" s="1"/>
  <c r="AZ44" i="53"/>
  <c r="P45" i="53"/>
  <c r="Q45" i="53"/>
  <c r="R45" i="53"/>
  <c r="AG45" i="53"/>
  <c r="P46" i="53"/>
  <c r="Q46" i="53"/>
  <c r="R46" i="53"/>
  <c r="AG46" i="53"/>
  <c r="P47" i="53"/>
  <c r="Q47" i="53"/>
  <c r="R47" i="53"/>
  <c r="AG47" i="53"/>
  <c r="P48" i="53"/>
  <c r="Q48" i="53"/>
  <c r="R48" i="53"/>
  <c r="AG48" i="53"/>
  <c r="P49" i="53"/>
  <c r="Q49" i="53"/>
  <c r="R49" i="53"/>
  <c r="P50" i="53"/>
  <c r="Q50" i="53"/>
  <c r="R50" i="53"/>
  <c r="P51" i="53"/>
  <c r="Q51" i="53"/>
  <c r="R51" i="53"/>
  <c r="P52" i="53"/>
  <c r="Q52" i="53"/>
  <c r="R52" i="53"/>
  <c r="P53" i="53"/>
  <c r="Q53" i="53"/>
  <c r="R53" i="53"/>
  <c r="P54" i="53"/>
  <c r="Q54" i="53"/>
  <c r="R54" i="53"/>
  <c r="AB54" i="53"/>
  <c r="AE54" i="53"/>
  <c r="AF54" i="53"/>
  <c r="AG54" i="53" s="1"/>
  <c r="P55" i="53"/>
  <c r="Q55" i="53"/>
  <c r="R55" i="53"/>
  <c r="AB55" i="53"/>
  <c r="AE55" i="53"/>
  <c r="AF55" i="53"/>
  <c r="AG55" i="53" s="1"/>
  <c r="P56" i="53"/>
  <c r="Q56" i="53"/>
  <c r="R56" i="53"/>
  <c r="AB56" i="53"/>
  <c r="AD56" i="53"/>
  <c r="AE56" i="53"/>
  <c r="AF56" i="53"/>
  <c r="AG56" i="53" s="1"/>
  <c r="AZ56" i="53"/>
  <c r="P57" i="53"/>
  <c r="Q57" i="53"/>
  <c r="R57" i="53"/>
  <c r="AB57" i="53"/>
  <c r="AD57" i="53"/>
  <c r="AE57" i="53"/>
  <c r="AF57" i="53"/>
  <c r="AG57" i="53" s="1"/>
  <c r="AZ57" i="53"/>
  <c r="P58" i="53"/>
  <c r="Q58" i="53"/>
  <c r="R58" i="53"/>
  <c r="AZ58" i="53"/>
  <c r="P59" i="53"/>
  <c r="Q59" i="53"/>
  <c r="R59" i="53"/>
  <c r="P60" i="53"/>
  <c r="Q60" i="53"/>
  <c r="R60" i="53"/>
  <c r="AG60" i="53"/>
  <c r="P61" i="53"/>
  <c r="Q61" i="53"/>
  <c r="R61" i="53"/>
  <c r="AG61" i="53"/>
  <c r="P5" i="53"/>
  <c r="Q5" i="53"/>
  <c r="R5" i="53"/>
  <c r="AZ5" i="53"/>
  <c r="P6" i="53"/>
  <c r="Q6" i="53"/>
  <c r="R6" i="53"/>
  <c r="AZ6" i="53"/>
  <c r="P7" i="53"/>
  <c r="Q7" i="53"/>
  <c r="R7" i="53"/>
  <c r="AZ7" i="53"/>
  <c r="P8" i="53"/>
  <c r="Q8" i="53"/>
  <c r="R8" i="53"/>
  <c r="AZ8" i="53"/>
  <c r="P9" i="53"/>
  <c r="Q9" i="53"/>
  <c r="R9" i="53"/>
  <c r="AZ9" i="53"/>
  <c r="P10" i="53"/>
  <c r="Q10" i="53"/>
  <c r="R10" i="53"/>
  <c r="AZ10" i="53"/>
  <c r="P11" i="53"/>
  <c r="Q11" i="53"/>
  <c r="R11" i="53"/>
  <c r="AV11" i="53"/>
  <c r="AZ11" i="53"/>
  <c r="P12" i="53"/>
  <c r="Q12" i="53"/>
  <c r="R12" i="53"/>
  <c r="AZ12" i="53"/>
  <c r="P13" i="53"/>
  <c r="Q13" i="53"/>
  <c r="R13" i="53"/>
  <c r="AZ13" i="53"/>
  <c r="P14" i="53"/>
  <c r="Q14" i="53"/>
  <c r="R14" i="53"/>
  <c r="AZ14" i="53"/>
  <c r="P15" i="53"/>
  <c r="Q15" i="53"/>
  <c r="R15" i="53"/>
  <c r="AZ15" i="53"/>
  <c r="P16" i="53"/>
  <c r="Q16" i="53"/>
  <c r="R16" i="53"/>
  <c r="AZ16" i="53"/>
  <c r="P17" i="53"/>
  <c r="Q17" i="53"/>
  <c r="R17" i="53"/>
  <c r="AZ17" i="53"/>
  <c r="P62" i="53"/>
  <c r="Q62" i="53"/>
  <c r="R62" i="53"/>
  <c r="AB62" i="53"/>
  <c r="AD62" i="53"/>
  <c r="AE62" i="53"/>
  <c r="AF62" i="53"/>
  <c r="AG62" i="53" s="1"/>
  <c r="AZ62" i="53"/>
  <c r="P18" i="53"/>
  <c r="Q18" i="53"/>
  <c r="R18" i="53"/>
  <c r="AV18" i="53"/>
  <c r="AZ18" i="53"/>
  <c r="P63" i="53"/>
  <c r="Q63" i="53"/>
  <c r="R63" i="53"/>
  <c r="AZ63" i="53"/>
  <c r="P19" i="53"/>
  <c r="Q19" i="53"/>
  <c r="R19" i="53"/>
  <c r="AV19" i="53"/>
  <c r="AZ19" i="53"/>
  <c r="P20" i="53"/>
  <c r="Q20" i="53"/>
  <c r="R20" i="53"/>
  <c r="AZ20" i="53"/>
  <c r="P21" i="53"/>
  <c r="Q21" i="53"/>
  <c r="R21" i="53"/>
  <c r="AZ21" i="53"/>
  <c r="P22" i="53"/>
  <c r="Q22" i="53"/>
  <c r="R22" i="53"/>
  <c r="AZ22" i="53"/>
  <c r="P23" i="53"/>
  <c r="Q23" i="53"/>
  <c r="R23" i="53"/>
  <c r="AW23" i="53"/>
  <c r="AZ23" i="53"/>
  <c r="P24" i="53"/>
  <c r="Q24" i="53"/>
  <c r="R24" i="53"/>
  <c r="AW24" i="53"/>
  <c r="AZ24" i="53"/>
  <c r="P25" i="53"/>
  <c r="Q25" i="53"/>
  <c r="R25" i="53"/>
  <c r="AW25" i="53"/>
  <c r="AZ25" i="53"/>
  <c r="P26" i="53"/>
  <c r="Q26" i="53"/>
  <c r="R26" i="53"/>
  <c r="AW26" i="53"/>
  <c r="AZ26" i="53"/>
  <c r="P27" i="53"/>
  <c r="Q27" i="53"/>
  <c r="R27" i="53"/>
  <c r="AV27" i="53"/>
  <c r="AZ27" i="53"/>
  <c r="P28" i="53"/>
  <c r="Q28" i="53"/>
  <c r="R28" i="53"/>
  <c r="AZ28" i="53"/>
  <c r="P29" i="53"/>
  <c r="Q29" i="53"/>
  <c r="R29" i="53"/>
  <c r="AZ29" i="53"/>
  <c r="P30" i="53"/>
  <c r="Q30" i="53"/>
  <c r="R30" i="53"/>
  <c r="AZ30" i="53"/>
  <c r="P31" i="53"/>
  <c r="Q31" i="53"/>
  <c r="R31" i="53"/>
  <c r="AZ31" i="53"/>
  <c r="P64" i="53"/>
  <c r="Q64" i="53"/>
  <c r="R64" i="53"/>
  <c r="AG64" i="53"/>
  <c r="AZ64" i="53"/>
  <c r="P65" i="53"/>
  <c r="Q65" i="53"/>
  <c r="R65" i="53"/>
  <c r="AZ65" i="53"/>
  <c r="P66" i="53"/>
  <c r="Q66" i="53"/>
  <c r="R66" i="53"/>
  <c r="AZ66" i="53"/>
  <c r="P67" i="53"/>
  <c r="Q67" i="53"/>
  <c r="R67" i="53"/>
  <c r="AB67" i="53"/>
  <c r="AD67" i="53"/>
  <c r="AE67" i="53"/>
  <c r="AF67" i="53"/>
  <c r="AG67" i="53" s="1"/>
  <c r="AZ67" i="53"/>
  <c r="P68" i="53"/>
  <c r="Q68" i="53"/>
  <c r="R68" i="53"/>
  <c r="AG68" i="53"/>
  <c r="AZ68" i="53"/>
  <c r="P69" i="53"/>
  <c r="Q69" i="53"/>
  <c r="R69" i="53"/>
  <c r="AB69" i="53"/>
  <c r="AD69" i="53"/>
  <c r="AE69" i="53"/>
  <c r="AF69" i="53"/>
  <c r="AG69" i="53"/>
  <c r="AZ69" i="53"/>
  <c r="P70" i="53"/>
  <c r="Q70" i="53"/>
  <c r="R70" i="53"/>
  <c r="AB70" i="53"/>
  <c r="AE70" i="53"/>
  <c r="AF70" i="53"/>
  <c r="AG70" i="53" s="1"/>
  <c r="AZ70" i="53"/>
  <c r="P71" i="53"/>
  <c r="Q71" i="53"/>
  <c r="R71" i="53"/>
  <c r="AB71" i="53"/>
  <c r="AE71" i="53"/>
  <c r="AF71" i="53"/>
  <c r="AG71" i="53" s="1"/>
  <c r="AZ71" i="53"/>
  <c r="P72" i="53"/>
  <c r="Q72" i="53"/>
  <c r="R72" i="53"/>
  <c r="AB72" i="53"/>
  <c r="AD72" i="53"/>
  <c r="AE72" i="53"/>
  <c r="AF72" i="53"/>
  <c r="AG72" i="53" s="1"/>
  <c r="AZ72" i="53"/>
  <c r="P73" i="53"/>
  <c r="Q73" i="53"/>
  <c r="R73" i="53"/>
  <c r="AZ73" i="53"/>
  <c r="P74" i="53"/>
  <c r="Q74" i="53"/>
  <c r="R74" i="53"/>
  <c r="AZ74" i="53"/>
  <c r="AZ75" i="53"/>
  <c r="P76" i="53"/>
  <c r="Q76" i="53"/>
  <c r="R76" i="53"/>
  <c r="AB76" i="53"/>
  <c r="AD76" i="53"/>
  <c r="AE76" i="53"/>
  <c r="AF76" i="53"/>
  <c r="AG76" i="53" s="1"/>
  <c r="AZ76" i="53"/>
  <c r="P77" i="53"/>
  <c r="Q77" i="53"/>
  <c r="R77" i="53"/>
  <c r="AB77" i="53"/>
  <c r="AD77" i="53"/>
  <c r="AE77" i="53"/>
  <c r="AF77" i="53"/>
  <c r="AG77" i="53" s="1"/>
  <c r="AZ77" i="53"/>
  <c r="P78" i="53"/>
  <c r="Q78" i="53"/>
  <c r="R78" i="53"/>
  <c r="AZ78" i="53"/>
  <c r="P32" i="53"/>
  <c r="Q32" i="53"/>
  <c r="R32" i="53"/>
  <c r="AV32" i="53"/>
  <c r="AZ32" i="53"/>
  <c r="P33" i="53"/>
  <c r="Q33" i="53"/>
  <c r="R33" i="53"/>
  <c r="AZ33" i="53"/>
  <c r="P34" i="53"/>
  <c r="Q34" i="53"/>
  <c r="R34" i="53"/>
  <c r="AZ34" i="53"/>
  <c r="P79" i="53"/>
  <c r="Q79" i="53"/>
  <c r="R79" i="53"/>
  <c r="AZ79" i="53"/>
  <c r="P80" i="53"/>
  <c r="Q80" i="53"/>
  <c r="R80" i="53"/>
  <c r="AZ80" i="53"/>
  <c r="P81" i="53"/>
  <c r="Q81" i="53"/>
  <c r="R81" i="53"/>
  <c r="AZ81" i="53"/>
  <c r="P82" i="53"/>
  <c r="Q82" i="53"/>
  <c r="R82" i="53"/>
  <c r="AZ82" i="53"/>
  <c r="P83" i="53"/>
  <c r="Q83" i="53"/>
  <c r="R83" i="53"/>
  <c r="AZ83" i="53"/>
  <c r="P84" i="53"/>
  <c r="Q84" i="53"/>
  <c r="R84" i="53"/>
  <c r="AZ84" i="53"/>
  <c r="P85" i="53"/>
  <c r="Q85" i="53"/>
  <c r="R85" i="53"/>
  <c r="AZ85" i="53"/>
  <c r="P86" i="53"/>
  <c r="Q86" i="53"/>
  <c r="R86" i="53"/>
  <c r="AZ86" i="53"/>
  <c r="P87" i="53"/>
  <c r="Q87" i="53"/>
  <c r="R87" i="53"/>
  <c r="AG87" i="53"/>
  <c r="P88" i="53"/>
  <c r="Q88" i="53"/>
  <c r="R88" i="53"/>
  <c r="AZ88" i="53"/>
  <c r="P89" i="53"/>
  <c r="Q89" i="53"/>
  <c r="R89" i="53"/>
  <c r="AZ89" i="53"/>
  <c r="P90" i="53"/>
  <c r="Q90" i="53"/>
  <c r="R90" i="53"/>
  <c r="AZ90" i="53"/>
  <c r="P91" i="53"/>
  <c r="Q91" i="53"/>
  <c r="R91" i="53"/>
  <c r="AG91" i="53"/>
  <c r="AZ91" i="53"/>
  <c r="P35" i="53"/>
  <c r="Q35" i="53"/>
  <c r="R35" i="53"/>
  <c r="AZ35" i="53"/>
  <c r="P92" i="53"/>
  <c r="Q92" i="53"/>
  <c r="R92" i="53"/>
  <c r="AG92" i="53"/>
  <c r="AZ92" i="53"/>
  <c r="P93" i="53"/>
  <c r="Q93" i="53"/>
  <c r="R93" i="53"/>
  <c r="AZ93" i="53"/>
  <c r="P94" i="53"/>
  <c r="Q94" i="53"/>
  <c r="R94" i="53"/>
  <c r="AZ94" i="53"/>
  <c r="P95" i="53"/>
  <c r="Q95" i="53"/>
  <c r="R95" i="53"/>
  <c r="AZ95" i="53"/>
  <c r="P96" i="53"/>
  <c r="Q96" i="53"/>
  <c r="R96" i="53"/>
  <c r="AZ96" i="53"/>
  <c r="P97" i="53"/>
  <c r="Q97" i="53"/>
  <c r="R97" i="53"/>
  <c r="AZ97" i="53"/>
  <c r="P98" i="53"/>
  <c r="Q98" i="53"/>
  <c r="R98" i="53"/>
  <c r="AZ98" i="53"/>
  <c r="P99" i="53"/>
  <c r="Q99" i="53"/>
  <c r="R99" i="53"/>
  <c r="AZ99" i="53"/>
  <c r="P36" i="53"/>
  <c r="Q36" i="53"/>
  <c r="R36" i="53"/>
  <c r="AZ36" i="53"/>
  <c r="P100" i="53"/>
  <c r="Q100" i="53"/>
  <c r="R100" i="53"/>
  <c r="AG100" i="53"/>
  <c r="AZ100" i="53"/>
  <c r="P101" i="53"/>
  <c r="Q101" i="53"/>
  <c r="R101" i="53"/>
  <c r="AZ101" i="53"/>
  <c r="P102" i="53"/>
  <c r="Q102" i="53"/>
  <c r="R102" i="53"/>
  <c r="AZ102" i="53"/>
  <c r="P103" i="53"/>
  <c r="Q103" i="53"/>
  <c r="R103" i="53"/>
  <c r="AB103" i="53"/>
  <c r="AE103" i="53"/>
  <c r="AF103" i="53"/>
  <c r="AG103" i="53" s="1"/>
  <c r="P104" i="53"/>
  <c r="Q104" i="53"/>
  <c r="R104" i="53"/>
  <c r="AB104" i="53"/>
  <c r="AE104" i="53"/>
  <c r="AF104" i="53"/>
  <c r="AG104" i="53" s="1"/>
  <c r="P105" i="53"/>
  <c r="Q105" i="53"/>
  <c r="R105" i="53"/>
  <c r="AB105" i="53"/>
  <c r="AD105" i="53"/>
  <c r="AE105" i="53"/>
  <c r="AF105" i="53"/>
  <c r="AG105" i="53" s="1"/>
  <c r="P106" i="53"/>
  <c r="Q106" i="53"/>
  <c r="R106" i="53"/>
  <c r="AB106" i="53"/>
  <c r="AD106" i="53"/>
  <c r="AE106" i="53"/>
  <c r="AF106" i="53"/>
  <c r="AG106" i="53" s="1"/>
  <c r="P107" i="53"/>
  <c r="Q107" i="53"/>
  <c r="R107" i="53"/>
  <c r="AZ107" i="53"/>
  <c r="P108" i="53"/>
  <c r="Q108" i="53"/>
  <c r="R108" i="53"/>
  <c r="P109" i="53"/>
  <c r="Q109" i="53"/>
  <c r="R109" i="53"/>
  <c r="AZ109" i="53"/>
  <c r="P37" i="53"/>
  <c r="Q37" i="53"/>
  <c r="R37" i="53"/>
  <c r="AZ37" i="53"/>
  <c r="P38" i="53"/>
  <c r="Q38" i="53"/>
  <c r="R38" i="53"/>
  <c r="AZ38" i="53"/>
  <c r="P110" i="53"/>
  <c r="Q110" i="53"/>
  <c r="R110" i="53"/>
  <c r="AB110" i="53"/>
  <c r="AD110" i="53"/>
  <c r="AE110" i="53"/>
  <c r="AF110" i="53"/>
  <c r="AG110" i="53" s="1"/>
  <c r="AZ110" i="53"/>
  <c r="P111" i="53"/>
  <c r="Q111" i="53"/>
  <c r="R111" i="53"/>
  <c r="AB111" i="53"/>
  <c r="AD111" i="53"/>
  <c r="AE111" i="53"/>
  <c r="AF111" i="53"/>
  <c r="AG111" i="53" s="1"/>
  <c r="AZ111" i="53"/>
  <c r="P112" i="53"/>
  <c r="Q112" i="53"/>
  <c r="R112" i="53"/>
  <c r="AB112" i="53"/>
  <c r="AD112" i="53"/>
  <c r="AE112" i="53"/>
  <c r="AF112" i="53"/>
  <c r="AG112" i="53" s="1"/>
  <c r="AZ112" i="53"/>
  <c r="P113" i="53"/>
  <c r="Q113" i="53"/>
  <c r="R113" i="53"/>
  <c r="AB113" i="53"/>
  <c r="AD113" i="53"/>
  <c r="AE113" i="53"/>
  <c r="AF113" i="53"/>
  <c r="AG113" i="53" s="1"/>
  <c r="AZ113" i="53"/>
  <c r="P114" i="53"/>
  <c r="Q114" i="53"/>
  <c r="R114" i="53"/>
  <c r="AB114" i="53"/>
  <c r="AD114" i="53"/>
  <c r="AE114" i="53"/>
  <c r="AF114" i="53"/>
  <c r="AG114" i="53" s="1"/>
  <c r="AZ114" i="53"/>
  <c r="P115" i="53"/>
  <c r="Q115" i="53"/>
  <c r="R115" i="53"/>
  <c r="AB115" i="53"/>
  <c r="AD115" i="53"/>
  <c r="AE115" i="53"/>
  <c r="AF115" i="53"/>
  <c r="AG115" i="53" s="1"/>
  <c r="AZ115" i="53"/>
  <c r="P116" i="53"/>
  <c r="Q116" i="53"/>
  <c r="R116" i="53"/>
  <c r="AB116" i="53"/>
  <c r="AD116" i="53"/>
  <c r="AE116" i="53"/>
  <c r="AF116" i="53"/>
  <c r="AG116" i="53" s="1"/>
  <c r="AZ116" i="53"/>
  <c r="P117" i="53"/>
  <c r="Q117" i="53"/>
  <c r="R117" i="53"/>
  <c r="AB117" i="53"/>
  <c r="AD117" i="53"/>
  <c r="AE117" i="53"/>
  <c r="AF117" i="53"/>
  <c r="AG117" i="53" s="1"/>
  <c r="AZ117" i="53"/>
  <c r="P118" i="53"/>
  <c r="Q118" i="53"/>
  <c r="R118" i="53"/>
  <c r="AB118" i="53"/>
  <c r="AD118" i="53"/>
  <c r="AE118" i="53"/>
  <c r="AF118" i="53"/>
  <c r="AG118" i="53" s="1"/>
  <c r="AZ118" i="53"/>
  <c r="P119" i="53"/>
  <c r="Q119" i="53"/>
  <c r="R119" i="53"/>
  <c r="AB119" i="53"/>
  <c r="AD119" i="53"/>
  <c r="AE119" i="53"/>
  <c r="AF119" i="53"/>
  <c r="AG119" i="53" s="1"/>
  <c r="AZ119" i="53"/>
  <c r="P120" i="53"/>
  <c r="Q120" i="53"/>
  <c r="R120" i="53"/>
  <c r="AB120" i="53"/>
  <c r="AD120" i="53"/>
  <c r="AE120" i="53"/>
  <c r="AF120" i="53"/>
  <c r="AG120" i="53" s="1"/>
  <c r="AZ120" i="53"/>
  <c r="P121" i="53"/>
  <c r="Q121" i="53"/>
  <c r="R121" i="53"/>
  <c r="AB121" i="53"/>
  <c r="AD121" i="53"/>
  <c r="AE121" i="53"/>
  <c r="AF121" i="53"/>
  <c r="AG121" i="53" s="1"/>
  <c r="AZ121" i="53"/>
  <c r="P122" i="53"/>
  <c r="Q122" i="53"/>
  <c r="R122" i="53"/>
  <c r="AB122" i="53"/>
  <c r="AD122" i="53"/>
  <c r="AE122" i="53"/>
  <c r="AF122" i="53"/>
  <c r="AG122" i="53" s="1"/>
  <c r="AZ122" i="53"/>
  <c r="P123" i="53"/>
  <c r="Q123" i="53"/>
  <c r="R123" i="53"/>
  <c r="AB123" i="53"/>
  <c r="AD123" i="53"/>
  <c r="AE123" i="53"/>
  <c r="AF123" i="53"/>
  <c r="AG123" i="53" s="1"/>
  <c r="AZ123" i="53"/>
  <c r="P124" i="53"/>
  <c r="Q124" i="53"/>
  <c r="R124" i="53"/>
  <c r="AB124" i="53"/>
  <c r="AD124" i="53"/>
  <c r="AE124" i="53"/>
  <c r="AF124" i="53"/>
  <c r="AG124" i="53" s="1"/>
  <c r="AZ124" i="53"/>
  <c r="P125" i="53"/>
  <c r="Q125" i="53"/>
  <c r="R125" i="53"/>
  <c r="AB125" i="53"/>
  <c r="AD125" i="53"/>
  <c r="AE125" i="53"/>
  <c r="AF125" i="53"/>
  <c r="AG125" i="53" s="1"/>
  <c r="AZ125" i="53"/>
  <c r="P126" i="53"/>
  <c r="Q126" i="53"/>
  <c r="R126" i="53"/>
  <c r="AB126" i="53"/>
  <c r="AD126" i="53"/>
  <c r="AE126" i="53"/>
  <c r="AF126" i="53"/>
  <c r="AG126" i="53" s="1"/>
  <c r="AZ126" i="53"/>
  <c r="P127" i="53"/>
  <c r="Q127" i="53"/>
  <c r="R127" i="53"/>
  <c r="AB127" i="53"/>
  <c r="AD127" i="53"/>
  <c r="AE127" i="53"/>
  <c r="AF127" i="53"/>
  <c r="AG127" i="53" s="1"/>
  <c r="AZ127" i="53"/>
  <c r="P128" i="53"/>
  <c r="Q128" i="53"/>
  <c r="R128" i="53"/>
  <c r="AB128" i="53"/>
  <c r="AD128" i="53"/>
  <c r="AE128" i="53"/>
  <c r="AF128" i="53"/>
  <c r="AG128" i="53" s="1"/>
  <c r="AZ128" i="53"/>
  <c r="P129" i="53"/>
  <c r="Q129" i="53"/>
  <c r="R129" i="53"/>
  <c r="AB129" i="53"/>
  <c r="AD129" i="53"/>
  <c r="AE129" i="53"/>
  <c r="AF129" i="53"/>
  <c r="AG129" i="53" s="1"/>
  <c r="AZ129" i="53"/>
  <c r="P130" i="53"/>
  <c r="Q130" i="53"/>
  <c r="R130" i="53"/>
  <c r="AB130" i="53"/>
  <c r="AD130" i="53"/>
  <c r="AE130" i="53"/>
  <c r="AF130" i="53"/>
  <c r="AG130" i="53" s="1"/>
  <c r="AZ130" i="53"/>
  <c r="P131" i="53"/>
  <c r="Q131" i="53"/>
  <c r="R131" i="53"/>
  <c r="AB131" i="53"/>
  <c r="AD131" i="53"/>
  <c r="AE131" i="53"/>
  <c r="AF131" i="53"/>
  <c r="AG131" i="53" s="1"/>
  <c r="AZ131" i="53"/>
  <c r="P132" i="53"/>
  <c r="Q132" i="53"/>
  <c r="R132" i="53"/>
  <c r="AB132" i="53"/>
  <c r="AD132" i="53"/>
  <c r="AE132" i="53"/>
  <c r="AF132" i="53"/>
  <c r="AG132" i="53" s="1"/>
  <c r="AZ132" i="53"/>
  <c r="P133" i="53"/>
  <c r="Q133" i="53"/>
  <c r="R133" i="53"/>
  <c r="AB133" i="53"/>
  <c r="AD133" i="53"/>
  <c r="AE133" i="53"/>
  <c r="AF133" i="53"/>
  <c r="AG133" i="53" s="1"/>
  <c r="AZ133" i="53"/>
  <c r="P134" i="53"/>
  <c r="Q134" i="53"/>
  <c r="R134" i="53"/>
  <c r="AB134" i="53"/>
  <c r="AD134" i="53"/>
  <c r="AE134" i="53"/>
  <c r="AF134" i="53"/>
  <c r="AG134" i="53" s="1"/>
  <c r="AZ134" i="53"/>
  <c r="P135" i="53"/>
  <c r="Q135" i="53"/>
  <c r="R135" i="53"/>
  <c r="AB135" i="53"/>
  <c r="AD135" i="53"/>
  <c r="AE135" i="53"/>
  <c r="AF135" i="53"/>
  <c r="AG135" i="53" s="1"/>
  <c r="AZ135" i="53"/>
  <c r="P136" i="53"/>
  <c r="Q136" i="53"/>
  <c r="R136" i="53"/>
  <c r="AB136" i="53"/>
  <c r="AD136" i="53"/>
  <c r="AE136" i="53"/>
  <c r="AF136" i="53"/>
  <c r="AG136" i="53" s="1"/>
  <c r="AZ136" i="53"/>
  <c r="P137" i="53"/>
  <c r="Q137" i="53"/>
  <c r="R137" i="53"/>
  <c r="AB137" i="53"/>
  <c r="AD137" i="53"/>
  <c r="AE137" i="53"/>
  <c r="AF137" i="53"/>
  <c r="AG137" i="53" s="1"/>
  <c r="AZ137" i="53"/>
  <c r="P138" i="53"/>
  <c r="Q138" i="53"/>
  <c r="R138" i="53"/>
  <c r="AB138" i="53"/>
  <c r="AD138" i="53"/>
  <c r="AE138" i="53"/>
  <c r="AF138" i="53"/>
  <c r="AG138" i="53" s="1"/>
  <c r="AZ138" i="53"/>
  <c r="P139" i="53"/>
  <c r="Q139" i="53"/>
  <c r="R139" i="53"/>
  <c r="AB139" i="53"/>
  <c r="AD139" i="53"/>
  <c r="AE139" i="53"/>
  <c r="AF139" i="53"/>
  <c r="AG139" i="53" s="1"/>
  <c r="AZ139" i="53"/>
  <c r="P140" i="53"/>
  <c r="Q140" i="53"/>
  <c r="R140" i="53"/>
  <c r="AB140" i="53"/>
  <c r="AD140" i="53"/>
  <c r="AE140" i="53"/>
  <c r="AF140" i="53"/>
  <c r="AG140" i="53" s="1"/>
  <c r="AZ140" i="53"/>
  <c r="P141" i="53"/>
  <c r="Q141" i="53"/>
  <c r="R141" i="53"/>
  <c r="AB141" i="53"/>
  <c r="AD141" i="53"/>
  <c r="AE141" i="53"/>
  <c r="AF141" i="53"/>
  <c r="AG141" i="53" s="1"/>
  <c r="AZ141" i="53"/>
  <c r="P142" i="53"/>
  <c r="Q142" i="53"/>
  <c r="R142" i="53"/>
  <c r="AB142" i="53"/>
  <c r="AD142" i="53"/>
  <c r="AE142" i="53"/>
  <c r="AF142" i="53"/>
  <c r="AG142" i="53" s="1"/>
  <c r="AZ142" i="53"/>
  <c r="P143" i="53"/>
  <c r="Q143" i="53"/>
  <c r="R143" i="53"/>
  <c r="AB143" i="53"/>
  <c r="AD143" i="53"/>
  <c r="AE143" i="53"/>
  <c r="AF143" i="53"/>
  <c r="AG143" i="53" s="1"/>
  <c r="AZ143" i="53"/>
  <c r="P144" i="53"/>
  <c r="Q144" i="53"/>
  <c r="R144" i="53"/>
  <c r="AB144" i="53"/>
  <c r="AD144" i="53"/>
  <c r="AE144" i="53"/>
  <c r="AF144" i="53"/>
  <c r="AG144" i="53" s="1"/>
  <c r="AZ144" i="53"/>
  <c r="P145" i="53"/>
  <c r="Q145" i="53"/>
  <c r="R145" i="53"/>
  <c r="AB145" i="53"/>
  <c r="AD145" i="53"/>
  <c r="AE145" i="53"/>
  <c r="AF145" i="53"/>
  <c r="AG145" i="53" s="1"/>
  <c r="AZ145" i="53"/>
  <c r="P146" i="53"/>
  <c r="Q146" i="53"/>
  <c r="R146" i="53"/>
  <c r="AZ146" i="53"/>
  <c r="P147" i="53"/>
  <c r="Q147" i="53"/>
  <c r="R147" i="53"/>
  <c r="AB147" i="53"/>
  <c r="AE147" i="53"/>
  <c r="AF147" i="53"/>
  <c r="AG147" i="53" s="1"/>
  <c r="AZ147" i="53"/>
  <c r="P148" i="53"/>
  <c r="Q148" i="53"/>
  <c r="R148" i="53"/>
  <c r="AB148" i="53"/>
  <c r="AE148" i="53"/>
  <c r="AF148" i="53"/>
  <c r="AG148" i="53" s="1"/>
  <c r="AZ148" i="53"/>
  <c r="P149" i="53"/>
  <c r="Q149" i="53"/>
  <c r="R149" i="53"/>
  <c r="AB149" i="53"/>
  <c r="AE149" i="53"/>
  <c r="AF149" i="53"/>
  <c r="AG149" i="53" s="1"/>
  <c r="P150" i="53"/>
  <c r="Q150" i="53"/>
  <c r="R150" i="53"/>
  <c r="AB150" i="53"/>
  <c r="AE150" i="53"/>
  <c r="AF150" i="53"/>
  <c r="AG150" i="53" s="1"/>
  <c r="P151" i="53"/>
  <c r="Q151" i="53"/>
  <c r="R151" i="53"/>
  <c r="AB151" i="53"/>
  <c r="AE151" i="53"/>
  <c r="AF151" i="53"/>
  <c r="AG151" i="53"/>
  <c r="P152" i="53"/>
  <c r="Q152" i="53"/>
  <c r="R152" i="53"/>
  <c r="AB152" i="53"/>
  <c r="AE152" i="53"/>
  <c r="AF152" i="53"/>
  <c r="AG152" i="53" s="1"/>
  <c r="P153" i="53"/>
  <c r="Q153" i="53"/>
  <c r="R153" i="53"/>
  <c r="AB153" i="53"/>
  <c r="AE153" i="53"/>
  <c r="AF153" i="53"/>
  <c r="AG153" i="53" s="1"/>
  <c r="P154" i="53"/>
  <c r="Q154" i="53"/>
  <c r="R154" i="53"/>
  <c r="AB154" i="53"/>
  <c r="AE154" i="53"/>
  <c r="AF154" i="53"/>
  <c r="AG154" i="53" s="1"/>
  <c r="P155" i="53"/>
  <c r="Q155" i="53"/>
  <c r="R155" i="53"/>
  <c r="AB155" i="53"/>
  <c r="AE155" i="53"/>
  <c r="AF155" i="53"/>
  <c r="AG155" i="53" s="1"/>
  <c r="P156" i="53"/>
  <c r="Q156" i="53"/>
  <c r="R156" i="53"/>
  <c r="AB156" i="53"/>
  <c r="AE156" i="53"/>
  <c r="AF156" i="53"/>
  <c r="AG156" i="53" s="1"/>
  <c r="P157" i="53"/>
  <c r="Q157" i="53"/>
  <c r="R157" i="53"/>
  <c r="AB157" i="53"/>
  <c r="AF157" i="53"/>
  <c r="AG157" i="53" s="1"/>
  <c r="P158" i="53"/>
  <c r="Q158" i="53"/>
  <c r="R158" i="53"/>
  <c r="AB158" i="53"/>
  <c r="AE158" i="53"/>
  <c r="AF158" i="53"/>
  <c r="AG158" i="53" s="1"/>
  <c r="P159" i="53"/>
  <c r="Q159" i="53"/>
  <c r="R159" i="53"/>
  <c r="AB159" i="53"/>
  <c r="AE159" i="53"/>
  <c r="AF159" i="53"/>
  <c r="AG159" i="53" s="1"/>
  <c r="P160" i="53"/>
  <c r="Q160" i="53"/>
  <c r="R160" i="53"/>
  <c r="AB160" i="53"/>
  <c r="AE160" i="53"/>
  <c r="AF160" i="53"/>
  <c r="AG160" i="53" s="1"/>
  <c r="P161" i="53"/>
  <c r="Q161" i="53"/>
  <c r="R161" i="53"/>
  <c r="AB161" i="53"/>
  <c r="AE161" i="53"/>
  <c r="AF161" i="53"/>
  <c r="AG161" i="53" s="1"/>
  <c r="P162" i="53"/>
  <c r="Q162" i="53"/>
  <c r="R162" i="53"/>
  <c r="AB162" i="53"/>
  <c r="AE162" i="53"/>
  <c r="AF162" i="53"/>
  <c r="AG162" i="53" s="1"/>
  <c r="P163" i="53"/>
  <c r="Q163" i="53"/>
  <c r="R163" i="53"/>
  <c r="AB163" i="53"/>
  <c r="AE163" i="53"/>
  <c r="AF163" i="53"/>
  <c r="AG163" i="53" s="1"/>
  <c r="P164" i="53"/>
  <c r="Q164" i="53"/>
  <c r="R164" i="53"/>
  <c r="AB164" i="53"/>
  <c r="AE164" i="53"/>
  <c r="AF164" i="53"/>
  <c r="AG164" i="53" s="1"/>
  <c r="P165" i="53"/>
  <c r="Q165" i="53"/>
  <c r="R165" i="53"/>
  <c r="AB165" i="53"/>
  <c r="AE165" i="53"/>
  <c r="AF165" i="53"/>
  <c r="AG165" i="53" s="1"/>
  <c r="P166" i="53"/>
  <c r="Q166" i="53"/>
  <c r="R166" i="53"/>
  <c r="AB166" i="53"/>
  <c r="AF166" i="53"/>
  <c r="AG166" i="53" s="1"/>
  <c r="P167" i="53"/>
  <c r="Q167" i="53"/>
  <c r="R167" i="53"/>
  <c r="AB167" i="53"/>
  <c r="AE167" i="53"/>
  <c r="AF167" i="53"/>
  <c r="AG167" i="53" s="1"/>
  <c r="P168" i="53"/>
  <c r="Q168" i="53"/>
  <c r="R168" i="53"/>
  <c r="AB168" i="53"/>
  <c r="AE168" i="53"/>
  <c r="AF168" i="53"/>
  <c r="AG168" i="53" s="1"/>
  <c r="P169" i="53"/>
  <c r="Q169" i="53"/>
  <c r="R169" i="53"/>
  <c r="AB169" i="53"/>
  <c r="AE169" i="53"/>
  <c r="AF169" i="53"/>
  <c r="AG169" i="53" s="1"/>
  <c r="P170" i="53"/>
  <c r="Q170" i="53"/>
  <c r="R170" i="53"/>
  <c r="AB170" i="53"/>
  <c r="AE170" i="53"/>
  <c r="AF170" i="53"/>
  <c r="AG170" i="53" s="1"/>
  <c r="P171" i="53"/>
  <c r="Q171" i="53"/>
  <c r="R171" i="53"/>
  <c r="AB171" i="53"/>
  <c r="AE171" i="53"/>
  <c r="AF171" i="53"/>
  <c r="AG171" i="53" s="1"/>
  <c r="P172" i="53"/>
  <c r="Q172" i="53"/>
  <c r="R172" i="53"/>
  <c r="AB172" i="53"/>
  <c r="AE172" i="53"/>
  <c r="AF172" i="53"/>
  <c r="AG172" i="53" s="1"/>
  <c r="P173" i="53"/>
  <c r="Q173" i="53"/>
  <c r="R173" i="53"/>
  <c r="AB173" i="53"/>
  <c r="AE173" i="53"/>
  <c r="AF173" i="53"/>
  <c r="AG173" i="53" s="1"/>
  <c r="P174" i="53"/>
  <c r="Q174" i="53"/>
  <c r="R174" i="53"/>
  <c r="AB174" i="53"/>
  <c r="AF174" i="53"/>
  <c r="AG174" i="53" s="1"/>
  <c r="P175" i="53"/>
  <c r="Q175" i="53"/>
  <c r="R175" i="53"/>
  <c r="AB175" i="53"/>
  <c r="AE175" i="53"/>
  <c r="AF175" i="53"/>
  <c r="AG175" i="53" s="1"/>
  <c r="P176" i="53"/>
  <c r="Q176" i="53"/>
  <c r="R176" i="53"/>
  <c r="AB176" i="53"/>
  <c r="AE176" i="53"/>
  <c r="AF176" i="53"/>
  <c r="AG176" i="53" s="1"/>
  <c r="P177" i="53"/>
  <c r="Q177" i="53"/>
  <c r="R177" i="53"/>
  <c r="AB177" i="53"/>
  <c r="AE177" i="53"/>
  <c r="AF177" i="53"/>
  <c r="AG177" i="53" s="1"/>
  <c r="P178" i="53"/>
  <c r="Q178" i="53"/>
  <c r="R178" i="53"/>
  <c r="AB178" i="53"/>
  <c r="AE178" i="53"/>
  <c r="AF178" i="53"/>
  <c r="AG178" i="53"/>
  <c r="P179" i="53"/>
  <c r="Q179" i="53"/>
  <c r="R179" i="53"/>
  <c r="AB179" i="53"/>
  <c r="AE179" i="53"/>
  <c r="AF179" i="53"/>
  <c r="AG179" i="53" s="1"/>
  <c r="P180" i="53"/>
  <c r="Q180" i="53"/>
  <c r="R180" i="53"/>
  <c r="AB180" i="53"/>
  <c r="AE180" i="53"/>
  <c r="AF180" i="53"/>
  <c r="AG180" i="53" s="1"/>
  <c r="P181" i="53"/>
  <c r="Q181" i="53"/>
  <c r="R181" i="53"/>
  <c r="AB181" i="53"/>
  <c r="AE181" i="53"/>
  <c r="AF181" i="53"/>
  <c r="AG181" i="53" s="1"/>
  <c r="P182" i="53"/>
  <c r="Q182" i="53"/>
  <c r="R182" i="53"/>
  <c r="AB182" i="53"/>
  <c r="AF182" i="53"/>
  <c r="AG182" i="53" s="1"/>
  <c r="P183" i="53"/>
  <c r="Q183" i="53"/>
  <c r="R183" i="53"/>
  <c r="AB183" i="53"/>
  <c r="AE183" i="53"/>
  <c r="AF183" i="53"/>
  <c r="AG183" i="53" s="1"/>
  <c r="P184" i="53"/>
  <c r="Q184" i="53"/>
  <c r="R184" i="53"/>
  <c r="AB184" i="53"/>
  <c r="AE184" i="53"/>
  <c r="AF184" i="53"/>
  <c r="AG184" i="53" s="1"/>
  <c r="P185" i="53"/>
  <c r="Q185" i="53"/>
  <c r="R185" i="53"/>
  <c r="AB185" i="53"/>
  <c r="AE185" i="53"/>
  <c r="AF185" i="53"/>
  <c r="AG185" i="53" s="1"/>
  <c r="P186" i="53"/>
  <c r="Q186" i="53"/>
  <c r="R186" i="53"/>
  <c r="AB186" i="53"/>
  <c r="AE186" i="53"/>
  <c r="AF186" i="53"/>
  <c r="AG186" i="53" s="1"/>
  <c r="P187" i="53"/>
  <c r="Q187" i="53"/>
  <c r="R187" i="53"/>
  <c r="AB187" i="53"/>
  <c r="AE187" i="53"/>
  <c r="AF187" i="53"/>
  <c r="AG187" i="53" s="1"/>
  <c r="P188" i="53"/>
  <c r="Q188" i="53"/>
  <c r="R188" i="53"/>
  <c r="AB188" i="53"/>
  <c r="AE188" i="53"/>
  <c r="AF188" i="53"/>
  <c r="AG188" i="53" s="1"/>
  <c r="P189" i="53"/>
  <c r="Q189" i="53"/>
  <c r="R189" i="53"/>
  <c r="AB189" i="53"/>
  <c r="AE189" i="53"/>
  <c r="AF189" i="53"/>
  <c r="AG189" i="53" s="1"/>
  <c r="P190" i="53"/>
  <c r="Q190" i="53"/>
  <c r="R190" i="53"/>
  <c r="AB190" i="53"/>
  <c r="AF190" i="53"/>
  <c r="AG190" i="53" s="1"/>
  <c r="P191" i="53"/>
  <c r="Q191" i="53"/>
  <c r="R191" i="53"/>
  <c r="AE191" i="53"/>
  <c r="AF191" i="53"/>
  <c r="AG191" i="53" s="1"/>
  <c r="P192" i="53"/>
  <c r="Q192" i="53"/>
  <c r="R192" i="53"/>
  <c r="AB192" i="53"/>
  <c r="AE192" i="53"/>
  <c r="AF192" i="53"/>
  <c r="AG192" i="53" s="1"/>
  <c r="P193" i="53"/>
  <c r="Q193" i="53"/>
  <c r="R193" i="53"/>
  <c r="AB193" i="53"/>
  <c r="AE193" i="53"/>
  <c r="AF193" i="53"/>
  <c r="AG193" i="53" s="1"/>
  <c r="P194" i="53"/>
  <c r="Q194" i="53"/>
  <c r="R194" i="53"/>
  <c r="AB194" i="53"/>
  <c r="AE194" i="53"/>
  <c r="AF194" i="53"/>
  <c r="AG194" i="53" s="1"/>
  <c r="P195" i="53"/>
  <c r="Q195" i="53"/>
  <c r="R195" i="53"/>
  <c r="AB195" i="53"/>
  <c r="AE195" i="53"/>
  <c r="AF195" i="53"/>
  <c r="AG195" i="53" s="1"/>
  <c r="P196" i="53"/>
  <c r="Q196" i="53"/>
  <c r="R196" i="53"/>
  <c r="AB196" i="53"/>
  <c r="AE196" i="53"/>
  <c r="AF196" i="53"/>
  <c r="AG196" i="53" s="1"/>
  <c r="P197" i="53"/>
  <c r="Q197" i="53"/>
  <c r="R197" i="53"/>
  <c r="AB197" i="53"/>
  <c r="AE197" i="53"/>
  <c r="AF197" i="53"/>
  <c r="AG197" i="53" s="1"/>
  <c r="P198" i="53"/>
  <c r="Q198" i="53"/>
  <c r="R198" i="53"/>
  <c r="AB198" i="53"/>
  <c r="AE198" i="53"/>
  <c r="AF198" i="53"/>
  <c r="AG198" i="53" s="1"/>
  <c r="P199" i="53"/>
  <c r="Q199" i="53"/>
  <c r="R199" i="53"/>
  <c r="P200" i="53"/>
  <c r="Q200" i="53"/>
  <c r="R200" i="53"/>
  <c r="AB200" i="53"/>
  <c r="AE200" i="53"/>
  <c r="AF200" i="53"/>
  <c r="AG200" i="53" s="1"/>
  <c r="P201" i="53"/>
  <c r="Q201" i="53"/>
  <c r="R201" i="53"/>
  <c r="AB201" i="53"/>
  <c r="AE201" i="53"/>
  <c r="AF201" i="53"/>
  <c r="AG201" i="53" s="1"/>
  <c r="P202" i="53"/>
  <c r="Q202" i="53"/>
  <c r="R202" i="53"/>
  <c r="AB202" i="53"/>
  <c r="AE202" i="53"/>
  <c r="AF202" i="53"/>
  <c r="AG202" i="53" s="1"/>
  <c r="P203" i="53"/>
  <c r="Q203" i="53"/>
  <c r="R203" i="53"/>
  <c r="P204" i="53"/>
  <c r="Q204" i="53"/>
  <c r="R204" i="53"/>
  <c r="AZ204" i="53"/>
  <c r="P205" i="53"/>
  <c r="Q205" i="53"/>
  <c r="R205" i="53"/>
  <c r="AZ205" i="53"/>
  <c r="P206" i="53"/>
  <c r="Q206" i="53"/>
  <c r="R206" i="53"/>
  <c r="AZ206" i="53"/>
  <c r="P207" i="53"/>
  <c r="Q207" i="53"/>
  <c r="R207" i="53"/>
  <c r="AZ207" i="53"/>
  <c r="P208" i="53"/>
  <c r="Q208" i="53"/>
  <c r="R208" i="53"/>
  <c r="AZ208" i="53"/>
  <c r="P209" i="53"/>
  <c r="Q209" i="53"/>
  <c r="R209" i="53"/>
  <c r="AB209" i="53"/>
  <c r="AE209" i="53"/>
  <c r="AF209" i="53"/>
  <c r="AG209" i="53" s="1"/>
  <c r="AZ209" i="53"/>
  <c r="P210" i="53"/>
  <c r="Q210" i="53"/>
  <c r="R210" i="53"/>
  <c r="AB210" i="53"/>
  <c r="AE210" i="53"/>
  <c r="AF210" i="53"/>
  <c r="AG210" i="53" s="1"/>
  <c r="AZ210" i="53"/>
  <c r="P211" i="53"/>
  <c r="Q211" i="53"/>
  <c r="R211" i="53"/>
  <c r="AZ211" i="53"/>
  <c r="P212" i="53"/>
  <c r="Q212" i="53"/>
  <c r="R212" i="53"/>
  <c r="AZ212" i="53"/>
  <c r="P213" i="53"/>
  <c r="Q213" i="53"/>
  <c r="R213" i="53"/>
  <c r="AZ213" i="53"/>
  <c r="P214" i="53"/>
  <c r="Q214" i="53"/>
  <c r="R214" i="53"/>
  <c r="AZ214" i="53"/>
  <c r="P215" i="53"/>
  <c r="Q215" i="53"/>
  <c r="R215" i="53"/>
  <c r="AZ215" i="53"/>
  <c r="P216" i="53"/>
  <c r="Q216" i="53"/>
  <c r="R216" i="53"/>
  <c r="AZ216" i="53"/>
  <c r="P217" i="53"/>
  <c r="Q217" i="53"/>
  <c r="R217" i="53"/>
  <c r="AZ217" i="53"/>
  <c r="P218" i="53"/>
  <c r="Q218" i="53"/>
  <c r="R218" i="53"/>
  <c r="AZ218" i="53"/>
  <c r="P219" i="53"/>
  <c r="Q219" i="53"/>
  <c r="R219" i="53"/>
  <c r="AZ219" i="53"/>
  <c r="P220" i="53"/>
  <c r="Q220" i="53"/>
  <c r="R220" i="53"/>
  <c r="AZ220" i="53"/>
  <c r="P221" i="53"/>
  <c r="Q221" i="53"/>
  <c r="R221" i="53"/>
  <c r="AZ221" i="53"/>
  <c r="P222" i="53"/>
  <c r="Q222" i="53"/>
  <c r="R222" i="53"/>
  <c r="AZ222" i="53"/>
  <c r="P223" i="53"/>
  <c r="Q223" i="53"/>
  <c r="R223" i="53"/>
  <c r="AZ223" i="53"/>
  <c r="P224" i="53"/>
  <c r="Q224" i="53"/>
  <c r="R224" i="53"/>
  <c r="AZ224" i="53"/>
  <c r="P225" i="53"/>
  <c r="Q225" i="53"/>
  <c r="R225" i="53"/>
  <c r="AZ225" i="53"/>
  <c r="P226" i="53"/>
  <c r="Q226" i="53"/>
  <c r="R226" i="53"/>
  <c r="AZ226" i="53"/>
  <c r="P227" i="53"/>
  <c r="Q227" i="53"/>
  <c r="R227" i="53"/>
  <c r="AZ227" i="53"/>
  <c r="P228" i="53"/>
  <c r="Q228" i="53"/>
  <c r="R228" i="53"/>
  <c r="AZ228" i="53"/>
  <c r="P229" i="53"/>
  <c r="Q229" i="53"/>
  <c r="R229" i="53"/>
  <c r="AZ229" i="53"/>
  <c r="P230" i="53"/>
  <c r="Q230" i="53"/>
  <c r="R230" i="53"/>
  <c r="AZ230" i="53"/>
  <c r="P231" i="53"/>
  <c r="Q231" i="53"/>
  <c r="R231" i="53"/>
  <c r="AZ231" i="53"/>
  <c r="P232" i="53"/>
  <c r="Q232" i="53"/>
  <c r="R232" i="53"/>
  <c r="AZ232" i="53"/>
  <c r="P233" i="53"/>
  <c r="Q233" i="53"/>
  <c r="R233" i="53"/>
  <c r="AZ233" i="53"/>
  <c r="P234" i="53"/>
  <c r="Q234" i="53"/>
  <c r="R234" i="53"/>
  <c r="AZ234" i="53"/>
  <c r="P235" i="53"/>
  <c r="Q235" i="53"/>
  <c r="R235" i="53"/>
  <c r="AZ235" i="53"/>
  <c r="P236" i="53"/>
  <c r="Q236" i="53"/>
  <c r="R236" i="53"/>
  <c r="AZ236" i="53"/>
  <c r="P237" i="53"/>
  <c r="Q237" i="53"/>
  <c r="R237" i="53"/>
  <c r="AZ237" i="53"/>
  <c r="P238" i="53"/>
  <c r="Q238" i="53"/>
  <c r="R238" i="53"/>
  <c r="AZ238" i="53"/>
  <c r="P239" i="53"/>
  <c r="Q239" i="53"/>
  <c r="R239" i="53"/>
  <c r="AZ239" i="53"/>
  <c r="P240" i="53"/>
  <c r="Q240" i="53"/>
  <c r="R240" i="53"/>
  <c r="AZ240" i="53"/>
  <c r="P241" i="53"/>
  <c r="Q241" i="53"/>
  <c r="R241" i="53"/>
  <c r="AZ241" i="53"/>
  <c r="P242" i="53"/>
  <c r="Q242" i="53"/>
  <c r="R242" i="53"/>
  <c r="AZ242" i="53"/>
  <c r="P243" i="53"/>
  <c r="Q243" i="53"/>
  <c r="R243" i="53"/>
  <c r="AZ243" i="53"/>
  <c r="P244" i="53"/>
  <c r="Q244" i="53"/>
  <c r="R244" i="53"/>
  <c r="AZ244" i="53"/>
  <c r="P245" i="53"/>
  <c r="Q245" i="53"/>
  <c r="R245" i="53"/>
  <c r="AZ245" i="53"/>
  <c r="P246" i="53"/>
  <c r="Q246" i="53"/>
  <c r="R246" i="53"/>
  <c r="AZ246" i="53"/>
  <c r="P247" i="53"/>
  <c r="Q247" i="53"/>
  <c r="R247" i="53"/>
  <c r="P248" i="53"/>
  <c r="Q248" i="53"/>
  <c r="R248" i="53"/>
  <c r="P249" i="53"/>
  <c r="Q249" i="53"/>
  <c r="R249" i="53"/>
  <c r="AZ249" i="53"/>
  <c r="P250" i="53"/>
  <c r="Q250" i="53"/>
  <c r="R250" i="53"/>
  <c r="AZ250" i="53"/>
  <c r="P251" i="53"/>
  <c r="Q251" i="53"/>
  <c r="R251" i="53"/>
  <c r="AZ251" i="53"/>
  <c r="P252" i="53"/>
  <c r="Q252" i="53"/>
  <c r="R252" i="53"/>
  <c r="AZ252" i="53"/>
  <c r="P253" i="53"/>
  <c r="Q253" i="53"/>
  <c r="R253" i="53"/>
  <c r="AF253" i="53"/>
  <c r="AZ253" i="53"/>
  <c r="P254" i="53"/>
  <c r="Q254" i="53"/>
  <c r="R254" i="53"/>
  <c r="AZ254" i="53"/>
  <c r="P255" i="53"/>
  <c r="Q255" i="53"/>
  <c r="R255" i="53"/>
  <c r="AZ255" i="53"/>
  <c r="P256" i="53"/>
  <c r="Q256" i="53"/>
  <c r="R256" i="53"/>
  <c r="AZ256" i="53"/>
  <c r="P257" i="53"/>
  <c r="Q257" i="53"/>
  <c r="R257" i="53"/>
  <c r="AZ257" i="53"/>
  <c r="P258" i="53"/>
  <c r="Q258" i="53"/>
  <c r="R258" i="53"/>
  <c r="AZ258" i="53"/>
  <c r="P259" i="53"/>
  <c r="Q259" i="53"/>
  <c r="R259" i="53"/>
  <c r="AZ259" i="53"/>
  <c r="P260" i="53"/>
  <c r="Q260" i="53"/>
  <c r="R260" i="53"/>
  <c r="AZ260" i="53"/>
  <c r="P261" i="53"/>
  <c r="Q261" i="53"/>
  <c r="R261" i="53"/>
  <c r="AZ261" i="53"/>
  <c r="P262" i="53"/>
  <c r="Q262" i="53"/>
  <c r="R262" i="53"/>
  <c r="AZ262" i="53"/>
  <c r="P263" i="53"/>
  <c r="Q263" i="53"/>
  <c r="R263" i="53"/>
  <c r="AZ263" i="53"/>
  <c r="P264" i="53"/>
  <c r="Q264" i="53"/>
  <c r="R264" i="53"/>
  <c r="AZ264" i="53"/>
  <c r="P265" i="53"/>
  <c r="Q265" i="53"/>
  <c r="R265" i="53"/>
  <c r="AZ265" i="53"/>
  <c r="P266" i="53"/>
  <c r="Q266" i="53"/>
  <c r="R266" i="53"/>
  <c r="AZ266" i="53"/>
  <c r="P267" i="53"/>
  <c r="Q267" i="53"/>
  <c r="R267" i="53"/>
  <c r="AZ267" i="53"/>
  <c r="P268" i="53"/>
  <c r="Q268" i="53"/>
  <c r="R268" i="53"/>
  <c r="AZ268" i="53"/>
  <c r="P269" i="53"/>
  <c r="Q269" i="53"/>
  <c r="R269" i="53"/>
  <c r="AZ269" i="53"/>
  <c r="P270" i="53"/>
  <c r="Q270" i="53"/>
  <c r="R270" i="53"/>
  <c r="AZ270" i="53"/>
  <c r="P271" i="53"/>
  <c r="Q271" i="53"/>
  <c r="R271" i="53"/>
  <c r="AZ271" i="53"/>
  <c r="P272" i="53"/>
  <c r="Q272" i="53"/>
  <c r="R272" i="53"/>
  <c r="AZ272" i="53"/>
  <c r="P273" i="53"/>
  <c r="Q273" i="53"/>
  <c r="R273" i="53"/>
  <c r="AZ273" i="53"/>
  <c r="P274" i="53"/>
  <c r="Q274" i="53"/>
  <c r="R274" i="53"/>
  <c r="AZ274" i="53"/>
  <c r="P275" i="53"/>
  <c r="Q275" i="53"/>
  <c r="R275" i="53"/>
  <c r="AZ275" i="53"/>
  <c r="P276" i="53"/>
  <c r="Q276" i="53"/>
  <c r="R276" i="53"/>
  <c r="AZ276" i="53"/>
  <c r="P277" i="53"/>
  <c r="Q277" i="53"/>
  <c r="R277" i="53"/>
  <c r="P278" i="53"/>
  <c r="Q278" i="53"/>
  <c r="R278" i="53"/>
  <c r="P279" i="53"/>
  <c r="Q279" i="53"/>
  <c r="R279" i="53"/>
  <c r="P280" i="53"/>
  <c r="Q280" i="53"/>
  <c r="R280" i="53"/>
  <c r="AZ280" i="53"/>
  <c r="P466" i="53"/>
  <c r="Q466" i="53"/>
  <c r="R466" i="53"/>
  <c r="AZ466" i="53"/>
  <c r="P281" i="53"/>
  <c r="Q281" i="53"/>
  <c r="R281" i="53"/>
  <c r="AZ281" i="53"/>
  <c r="P282" i="53"/>
  <c r="Q282" i="53"/>
  <c r="R282" i="53"/>
  <c r="AZ282" i="53"/>
  <c r="P283" i="53"/>
  <c r="Q283" i="53"/>
  <c r="R283" i="53"/>
  <c r="AZ283" i="53"/>
  <c r="P284" i="53"/>
  <c r="Q284" i="53"/>
  <c r="R284" i="53"/>
  <c r="P285" i="53"/>
  <c r="Q285" i="53"/>
  <c r="R285" i="53"/>
  <c r="P286" i="53"/>
  <c r="Q286" i="53"/>
  <c r="R286" i="53"/>
  <c r="P287" i="53"/>
  <c r="Q287" i="53"/>
  <c r="R287" i="53"/>
  <c r="P288" i="53"/>
  <c r="Q288" i="53"/>
  <c r="R288" i="53"/>
  <c r="AZ288" i="53"/>
  <c r="P289" i="53"/>
  <c r="Q289" i="53"/>
  <c r="R289" i="53"/>
  <c r="AZ289" i="53"/>
  <c r="Q290" i="53"/>
  <c r="R290" i="53"/>
  <c r="P291" i="53"/>
  <c r="Q291" i="53"/>
  <c r="R291" i="53"/>
  <c r="P292" i="53"/>
  <c r="Q292" i="53"/>
  <c r="R292" i="53"/>
  <c r="P293" i="53"/>
  <c r="Q293" i="53"/>
  <c r="R293" i="53"/>
  <c r="P294" i="53"/>
  <c r="Q294" i="53"/>
  <c r="R294" i="53"/>
  <c r="AZ294" i="53"/>
  <c r="P295" i="53"/>
  <c r="Q295" i="53"/>
  <c r="R295" i="53"/>
  <c r="AZ295" i="53"/>
  <c r="P296" i="53"/>
  <c r="Q296" i="53"/>
  <c r="R296" i="53"/>
  <c r="AZ296" i="53"/>
  <c r="P297" i="53"/>
  <c r="Q297" i="53"/>
  <c r="R297" i="53"/>
  <c r="AZ297" i="53"/>
  <c r="P298" i="53"/>
  <c r="Q298" i="53"/>
  <c r="R298" i="53"/>
  <c r="AZ298" i="53"/>
  <c r="P299" i="53"/>
  <c r="Q299" i="53"/>
  <c r="R299" i="53"/>
  <c r="AZ299" i="53"/>
  <c r="P300" i="53"/>
  <c r="Q300" i="53"/>
  <c r="R300" i="53"/>
  <c r="AZ300" i="53"/>
  <c r="P301" i="53"/>
  <c r="Q301" i="53"/>
  <c r="R301" i="53"/>
  <c r="AZ301" i="53"/>
  <c r="P302" i="53"/>
  <c r="Q302" i="53"/>
  <c r="R302" i="53"/>
  <c r="AZ302" i="53"/>
  <c r="P303" i="53"/>
  <c r="Q303" i="53"/>
  <c r="R303" i="53"/>
  <c r="AZ303" i="53"/>
  <c r="P304" i="53"/>
  <c r="Q304" i="53"/>
  <c r="R304" i="53"/>
  <c r="AZ304" i="53"/>
  <c r="P305" i="53"/>
  <c r="Q305" i="53"/>
  <c r="R305" i="53"/>
  <c r="AZ305" i="53"/>
  <c r="P306" i="53"/>
  <c r="Q306" i="53"/>
  <c r="R306" i="53"/>
  <c r="AZ306" i="53"/>
  <c r="P307" i="53"/>
  <c r="Q307" i="53"/>
  <c r="R307" i="53"/>
  <c r="AZ307" i="53"/>
  <c r="P308" i="53"/>
  <c r="Q308" i="53"/>
  <c r="R308" i="53"/>
  <c r="AZ308" i="53"/>
  <c r="P309" i="53"/>
  <c r="Q309" i="53"/>
  <c r="R309" i="53"/>
  <c r="AZ309" i="53"/>
  <c r="P310" i="53"/>
  <c r="Q310" i="53"/>
  <c r="R310" i="53"/>
  <c r="AZ310" i="53"/>
  <c r="P311" i="53"/>
  <c r="Q311" i="53"/>
  <c r="R311" i="53"/>
  <c r="AZ311" i="53"/>
  <c r="P312" i="53"/>
  <c r="Q312" i="53"/>
  <c r="R312" i="53"/>
  <c r="AZ312" i="53"/>
  <c r="P313" i="53"/>
  <c r="Q313" i="53"/>
  <c r="R313" i="53"/>
  <c r="AZ313" i="53"/>
  <c r="P314" i="53"/>
  <c r="Q314" i="53"/>
  <c r="R314" i="53"/>
  <c r="AZ314" i="53"/>
  <c r="P315" i="53"/>
  <c r="Q315" i="53"/>
  <c r="R315" i="53"/>
  <c r="AZ315" i="53"/>
  <c r="P316" i="53"/>
  <c r="Q316" i="53"/>
  <c r="R316" i="53"/>
  <c r="AZ316" i="53"/>
  <c r="P317" i="53"/>
  <c r="Q317" i="53"/>
  <c r="R317" i="53"/>
  <c r="AZ317" i="53"/>
  <c r="P318" i="53"/>
  <c r="Q318" i="53"/>
  <c r="R318" i="53"/>
  <c r="AZ318" i="53"/>
  <c r="P319" i="53"/>
  <c r="Q319" i="53"/>
  <c r="R319" i="53"/>
  <c r="AZ319" i="53"/>
  <c r="P320" i="53"/>
  <c r="Q320" i="53"/>
  <c r="R320" i="53"/>
  <c r="AZ320" i="53"/>
  <c r="P321" i="53"/>
  <c r="Q321" i="53"/>
  <c r="R321" i="53"/>
  <c r="AZ321" i="53"/>
  <c r="P322" i="53"/>
  <c r="Q322" i="53"/>
  <c r="R322" i="53"/>
  <c r="AZ322" i="53"/>
  <c r="P323" i="53"/>
  <c r="Q323" i="53"/>
  <c r="R323" i="53"/>
  <c r="AZ323" i="53"/>
  <c r="P324" i="53"/>
  <c r="Q324" i="53"/>
  <c r="R324" i="53"/>
  <c r="AZ324" i="53"/>
  <c r="P325" i="53"/>
  <c r="Q325" i="53"/>
  <c r="R325" i="53"/>
  <c r="AZ325" i="53"/>
  <c r="Q326" i="53"/>
  <c r="R326" i="53"/>
  <c r="AZ326" i="53"/>
  <c r="P327" i="53"/>
  <c r="Q327" i="53"/>
  <c r="R327" i="53"/>
  <c r="AZ327" i="53"/>
  <c r="P328" i="53"/>
  <c r="Q328" i="53"/>
  <c r="R328" i="53"/>
  <c r="AZ328" i="53"/>
  <c r="P329" i="53"/>
  <c r="Q329" i="53"/>
  <c r="R329" i="53"/>
  <c r="P330" i="53"/>
  <c r="Q330" i="53"/>
  <c r="R330" i="53"/>
  <c r="AZ330" i="53"/>
  <c r="P331" i="53"/>
  <c r="Q331" i="53"/>
  <c r="R331" i="53"/>
  <c r="P332" i="53"/>
  <c r="Q332" i="53"/>
  <c r="R332" i="53"/>
  <c r="P333" i="53"/>
  <c r="Q333" i="53"/>
  <c r="R333" i="53"/>
  <c r="P334" i="53"/>
  <c r="Q334" i="53"/>
  <c r="R334" i="53"/>
  <c r="AZ334" i="53"/>
  <c r="P335" i="53"/>
  <c r="Q335" i="53"/>
  <c r="R335" i="53"/>
  <c r="AZ335" i="53"/>
  <c r="P336" i="53"/>
  <c r="Q336" i="53"/>
  <c r="R336" i="53"/>
  <c r="AZ336" i="53"/>
  <c r="P337" i="53"/>
  <c r="Q337" i="53"/>
  <c r="R337" i="53"/>
  <c r="AZ337" i="53"/>
  <c r="P338" i="53"/>
  <c r="Q338" i="53"/>
  <c r="R338" i="53"/>
  <c r="AZ338" i="53"/>
  <c r="P339" i="53"/>
  <c r="Q339" i="53"/>
  <c r="R339" i="53"/>
  <c r="AZ339" i="53"/>
  <c r="P340" i="53"/>
  <c r="Q340" i="53"/>
  <c r="R340" i="53"/>
  <c r="AZ340" i="53"/>
  <c r="P341" i="53"/>
  <c r="Q341" i="53"/>
  <c r="R341" i="53"/>
  <c r="AZ341" i="53"/>
  <c r="P342" i="53"/>
  <c r="Q342" i="53"/>
  <c r="R342" i="53"/>
  <c r="AZ342" i="53"/>
  <c r="P343" i="53"/>
  <c r="Q343" i="53"/>
  <c r="R343" i="53"/>
  <c r="AZ343" i="53"/>
  <c r="P344" i="53"/>
  <c r="Q344" i="53"/>
  <c r="R344" i="53"/>
  <c r="AZ344" i="53"/>
  <c r="P345" i="53"/>
  <c r="Q345" i="53"/>
  <c r="R345" i="53"/>
  <c r="AZ345" i="53"/>
  <c r="P346" i="53"/>
  <c r="Q346" i="53"/>
  <c r="R346" i="53"/>
  <c r="AZ346" i="53"/>
  <c r="P347" i="53"/>
  <c r="Q347" i="53"/>
  <c r="R347" i="53"/>
  <c r="AZ347" i="53"/>
  <c r="P348" i="53"/>
  <c r="Q348" i="53"/>
  <c r="R348" i="53"/>
  <c r="AZ348" i="53"/>
  <c r="P349" i="53"/>
  <c r="Q349" i="53"/>
  <c r="R349" i="53"/>
  <c r="AZ349" i="53"/>
  <c r="P350" i="53"/>
  <c r="Q350" i="53"/>
  <c r="R350" i="53"/>
  <c r="AZ350" i="53"/>
  <c r="P351" i="53"/>
  <c r="Q351" i="53"/>
  <c r="R351" i="53"/>
  <c r="AZ351" i="53"/>
  <c r="P352" i="53"/>
  <c r="Q352" i="53"/>
  <c r="R352" i="53"/>
  <c r="AZ352" i="53"/>
  <c r="P353" i="53"/>
  <c r="Q353" i="53"/>
  <c r="R353" i="53"/>
  <c r="AZ353" i="53"/>
  <c r="P354" i="53"/>
  <c r="Q354" i="53"/>
  <c r="R354" i="53"/>
  <c r="AZ354" i="53"/>
  <c r="P355" i="53"/>
  <c r="Q355" i="53"/>
  <c r="R355" i="53"/>
  <c r="AZ355" i="53"/>
  <c r="P356" i="53"/>
  <c r="Q356" i="53"/>
  <c r="R356" i="53"/>
  <c r="AZ356" i="53"/>
  <c r="P357" i="53"/>
  <c r="Q357" i="53"/>
  <c r="R357" i="53"/>
  <c r="AZ357" i="53"/>
  <c r="P358" i="53"/>
  <c r="Q358" i="53"/>
  <c r="R358" i="53"/>
  <c r="AZ358" i="53"/>
  <c r="P359" i="53"/>
  <c r="Q359" i="53"/>
  <c r="R359" i="53"/>
  <c r="AZ359" i="53"/>
  <c r="P360" i="53"/>
  <c r="Q360" i="53"/>
  <c r="R360" i="53"/>
  <c r="AZ360" i="53"/>
  <c r="P361" i="53"/>
  <c r="Q361" i="53"/>
  <c r="R361" i="53"/>
  <c r="AZ361" i="53"/>
  <c r="P362" i="53"/>
  <c r="Q362" i="53"/>
  <c r="R362" i="53"/>
  <c r="AZ362" i="53"/>
  <c r="AZ363" i="53"/>
  <c r="P364" i="53"/>
  <c r="Q364" i="53"/>
  <c r="R364" i="53"/>
  <c r="AZ364" i="53"/>
  <c r="P365" i="53"/>
  <c r="Q365" i="53"/>
  <c r="R365" i="53"/>
  <c r="AZ365" i="53"/>
  <c r="P366" i="53"/>
  <c r="Q366" i="53"/>
  <c r="R366" i="53"/>
  <c r="AZ366" i="53"/>
  <c r="P367" i="53"/>
  <c r="Q367" i="53"/>
  <c r="R367" i="53"/>
  <c r="AZ367" i="53"/>
  <c r="P368" i="53"/>
  <c r="Q368" i="53"/>
  <c r="R368" i="53"/>
  <c r="AZ368" i="53"/>
  <c r="P369" i="53"/>
  <c r="Q369" i="53"/>
  <c r="R369" i="53"/>
  <c r="P370" i="53"/>
  <c r="Q370" i="53"/>
  <c r="R370" i="53"/>
  <c r="P371" i="53"/>
  <c r="Q371" i="53"/>
  <c r="R371" i="53"/>
  <c r="P372" i="53"/>
  <c r="Q372" i="53"/>
  <c r="R372" i="53"/>
  <c r="P373" i="53"/>
  <c r="Q373" i="53"/>
  <c r="R373" i="53"/>
  <c r="P374" i="53"/>
  <c r="Q374" i="53"/>
  <c r="P375" i="53"/>
  <c r="Q375" i="53"/>
  <c r="R375" i="53"/>
  <c r="P376" i="53"/>
  <c r="Q376" i="53"/>
  <c r="R376" i="53"/>
  <c r="Q377" i="53"/>
  <c r="R377" i="53"/>
  <c r="Q378" i="53"/>
  <c r="R378" i="53"/>
  <c r="P379" i="53"/>
  <c r="Q379" i="53"/>
  <c r="R379" i="53"/>
  <c r="P380" i="53"/>
  <c r="Q380" i="53"/>
  <c r="R380" i="53"/>
  <c r="P381" i="53"/>
  <c r="Q381" i="53"/>
  <c r="R381" i="53"/>
  <c r="P382" i="53"/>
  <c r="Q382" i="53"/>
  <c r="R382" i="53"/>
  <c r="P383" i="53"/>
  <c r="Q383" i="53"/>
  <c r="R383" i="53"/>
  <c r="P384" i="53"/>
  <c r="Q384" i="53"/>
  <c r="R384" i="53"/>
  <c r="P385" i="53"/>
  <c r="Q385" i="53"/>
  <c r="R385" i="53"/>
  <c r="P386" i="53"/>
  <c r="Q386" i="53"/>
  <c r="R386" i="53"/>
  <c r="P387" i="53"/>
  <c r="Q387" i="53"/>
  <c r="R387" i="53"/>
  <c r="P388" i="53"/>
  <c r="Q388" i="53"/>
  <c r="R388" i="53"/>
  <c r="P389" i="53"/>
  <c r="Q389" i="53"/>
  <c r="R389" i="53"/>
  <c r="P390" i="53"/>
  <c r="Q390" i="53"/>
  <c r="R390" i="53"/>
  <c r="P391" i="53"/>
  <c r="Q391" i="53"/>
  <c r="R391" i="53"/>
  <c r="P392" i="53"/>
  <c r="Q392" i="53"/>
  <c r="P393" i="53"/>
  <c r="Q393" i="53"/>
  <c r="R393" i="53"/>
  <c r="P394" i="53"/>
  <c r="Q394" i="53"/>
  <c r="R394" i="53"/>
  <c r="P395" i="53"/>
  <c r="Q395" i="53"/>
  <c r="R395" i="53"/>
  <c r="R396" i="53"/>
  <c r="R397" i="53"/>
  <c r="P398" i="53"/>
  <c r="Q398" i="53"/>
  <c r="R398" i="53"/>
  <c r="P399" i="53"/>
  <c r="Q399" i="53"/>
  <c r="R399" i="53"/>
  <c r="M400" i="53"/>
  <c r="P400" i="53"/>
  <c r="Q400" i="53"/>
  <c r="R400" i="53"/>
  <c r="P401" i="53"/>
  <c r="Q401" i="53"/>
  <c r="R401" i="53"/>
  <c r="P402" i="53"/>
  <c r="Q402" i="53"/>
  <c r="R402" i="53"/>
  <c r="P403" i="53"/>
  <c r="Q403" i="53"/>
  <c r="R403" i="53"/>
  <c r="P404" i="53"/>
  <c r="Q404" i="53"/>
  <c r="R404" i="53"/>
  <c r="P405" i="53"/>
  <c r="Q405" i="53"/>
  <c r="R405" i="53"/>
  <c r="P406" i="53"/>
  <c r="Q406" i="53"/>
  <c r="R406" i="53"/>
  <c r="P407" i="53"/>
  <c r="Q407" i="53"/>
  <c r="R407" i="53"/>
  <c r="P408" i="53"/>
  <c r="Q408" i="53"/>
  <c r="R408" i="53"/>
  <c r="P409" i="53"/>
  <c r="Q409" i="53"/>
  <c r="R409" i="53"/>
  <c r="P410" i="53"/>
  <c r="Q410" i="53"/>
  <c r="R410" i="53"/>
  <c r="P411" i="53"/>
  <c r="Q411" i="53"/>
  <c r="R411" i="53"/>
  <c r="P412" i="53"/>
  <c r="Q412" i="53"/>
  <c r="R412" i="53"/>
  <c r="P413" i="53"/>
  <c r="Q413" i="53"/>
  <c r="R413" i="53"/>
  <c r="P414" i="53"/>
  <c r="Q414" i="53"/>
  <c r="R414" i="53"/>
  <c r="P415" i="53"/>
  <c r="Q415" i="53"/>
  <c r="R415" i="53"/>
  <c r="P416" i="53"/>
  <c r="Q416" i="53"/>
  <c r="R416" i="53"/>
  <c r="P417" i="53"/>
  <c r="Q417" i="53"/>
  <c r="R417" i="53"/>
  <c r="P418" i="53"/>
  <c r="Q418" i="53"/>
  <c r="R418" i="53"/>
  <c r="P419" i="53"/>
  <c r="Q419" i="53"/>
  <c r="R419" i="53"/>
  <c r="P420" i="53"/>
  <c r="Q420" i="53"/>
  <c r="R420" i="53"/>
  <c r="P421" i="53"/>
  <c r="Q421" i="53"/>
  <c r="R421" i="53"/>
  <c r="P422" i="53"/>
  <c r="Q422" i="53"/>
  <c r="R422" i="53"/>
  <c r="P423" i="53"/>
  <c r="Q423" i="53"/>
  <c r="R423" i="53"/>
  <c r="P424" i="53"/>
  <c r="Q424" i="53"/>
  <c r="R424" i="53"/>
  <c r="P425" i="53"/>
  <c r="Q425" i="53"/>
  <c r="R425" i="53"/>
  <c r="P426" i="53"/>
  <c r="Q426" i="53"/>
  <c r="R426" i="53"/>
  <c r="P427" i="53"/>
  <c r="Q427" i="53"/>
  <c r="R427" i="53"/>
  <c r="P428" i="53"/>
  <c r="Q428" i="53"/>
  <c r="R428" i="53"/>
  <c r="P429" i="53"/>
  <c r="Q429" i="53"/>
  <c r="R429" i="53"/>
  <c r="P430" i="53"/>
  <c r="Q430" i="53"/>
  <c r="R430" i="53"/>
  <c r="P431" i="53"/>
  <c r="Q431" i="53"/>
  <c r="R431" i="53"/>
  <c r="P432" i="53"/>
  <c r="Q432" i="53"/>
  <c r="R432" i="53"/>
  <c r="P433" i="53"/>
  <c r="Q433" i="53"/>
  <c r="R433" i="53"/>
  <c r="P2" i="53"/>
  <c r="Q2" i="53"/>
  <c r="R2" i="53"/>
  <c r="P434" i="53"/>
  <c r="Q434" i="53"/>
  <c r="R434" i="53"/>
  <c r="P435" i="53"/>
  <c r="Q435" i="53"/>
  <c r="R435" i="53"/>
  <c r="P436" i="53"/>
  <c r="Q436" i="53"/>
  <c r="R436" i="53"/>
  <c r="P437" i="53"/>
  <c r="Q437" i="53"/>
  <c r="R437" i="53"/>
  <c r="P438" i="53"/>
  <c r="Q438" i="53"/>
  <c r="R438" i="53"/>
  <c r="P439" i="53"/>
  <c r="Q439" i="53"/>
  <c r="R439" i="53"/>
  <c r="P440" i="53"/>
  <c r="Q440" i="53"/>
  <c r="R440" i="53"/>
  <c r="P443" i="53"/>
  <c r="Q443" i="53"/>
  <c r="R443" i="53"/>
  <c r="P444" i="53"/>
  <c r="Q444" i="53"/>
  <c r="R444" i="53"/>
  <c r="P445" i="53"/>
  <c r="Q445" i="53"/>
  <c r="R445" i="53"/>
  <c r="P446" i="53"/>
  <c r="Q446" i="53"/>
  <c r="R446" i="53"/>
  <c r="P447" i="53"/>
  <c r="Q447" i="53"/>
  <c r="R447" i="53"/>
  <c r="P448" i="53"/>
  <c r="Q448" i="53"/>
  <c r="R448" i="53"/>
  <c r="P449" i="53"/>
  <c r="Q449" i="53"/>
  <c r="R449" i="53"/>
  <c r="P450" i="53"/>
  <c r="Q450" i="53"/>
  <c r="R450" i="53"/>
  <c r="P451" i="53"/>
  <c r="Q451" i="53"/>
  <c r="R451" i="53"/>
  <c r="P452" i="53"/>
  <c r="Q452" i="53"/>
  <c r="R452" i="53"/>
  <c r="P453" i="53"/>
  <c r="Q453" i="53"/>
  <c r="R453" i="53"/>
  <c r="P454" i="53"/>
  <c r="Q454" i="53"/>
  <c r="R454" i="53"/>
  <c r="P455" i="53"/>
  <c r="Q455" i="53"/>
  <c r="R455" i="53"/>
  <c r="P456" i="53"/>
  <c r="Q456" i="53"/>
  <c r="R456" i="53"/>
  <c r="P457" i="53"/>
  <c r="Q457" i="53"/>
  <c r="R457" i="53"/>
  <c r="P458" i="53"/>
  <c r="Q458" i="53"/>
  <c r="R458" i="53"/>
  <c r="P459" i="53"/>
  <c r="Q459" i="53"/>
  <c r="R459" i="53"/>
  <c r="P460" i="53"/>
  <c r="Q460" i="53"/>
  <c r="R460" i="53"/>
  <c r="P461" i="53"/>
  <c r="Q461" i="53"/>
  <c r="R461" i="53"/>
  <c r="P462" i="53"/>
  <c r="Q462" i="53"/>
  <c r="R462" i="53"/>
  <c r="P463" i="53"/>
  <c r="Q463" i="53"/>
  <c r="R463" i="53"/>
  <c r="P464" i="53"/>
  <c r="Q464" i="53"/>
  <c r="R464" i="53"/>
  <c r="P465" i="53"/>
  <c r="Q465" i="53"/>
  <c r="R465" i="53"/>
  <c r="P468" i="53"/>
  <c r="Q468" i="53"/>
  <c r="R468" i="53"/>
  <c r="P469" i="53"/>
  <c r="Q469" i="53"/>
  <c r="R469" i="53"/>
  <c r="P470" i="53"/>
  <c r="Q470" i="53"/>
  <c r="R470" i="53"/>
  <c r="P471" i="53"/>
  <c r="Q471" i="53"/>
  <c r="R471" i="53"/>
  <c r="P472" i="53"/>
  <c r="Q472" i="53"/>
  <c r="R472" i="53"/>
  <c r="P473" i="53"/>
  <c r="Q473" i="53"/>
  <c r="R473" i="53"/>
  <c r="P474" i="53"/>
  <c r="Q474" i="53"/>
  <c r="R474" i="53"/>
  <c r="P475" i="53"/>
  <c r="Q475" i="53"/>
  <c r="R475" i="53"/>
  <c r="P476" i="53"/>
  <c r="Q476" i="53"/>
  <c r="R476" i="53"/>
  <c r="P477" i="53"/>
  <c r="Q477" i="53"/>
  <c r="R477" i="53"/>
  <c r="P478" i="53"/>
  <c r="Q478" i="53"/>
  <c r="R478" i="53"/>
  <c r="P479" i="53"/>
  <c r="Q479" i="53"/>
  <c r="R479" i="53"/>
  <c r="P480" i="53"/>
  <c r="Q480" i="53"/>
  <c r="R480" i="53"/>
  <c r="P481" i="53"/>
  <c r="Q481" i="53"/>
  <c r="R481" i="53"/>
  <c r="P482" i="53"/>
  <c r="Q482" i="53"/>
  <c r="R482" i="53"/>
  <c r="P483" i="53"/>
  <c r="Q483" i="53"/>
  <c r="R483" i="53"/>
  <c r="P484" i="53"/>
  <c r="Q484" i="53"/>
  <c r="R484" i="53"/>
  <c r="P485" i="53"/>
  <c r="Q485" i="53"/>
  <c r="R485" i="53"/>
  <c r="P486" i="53"/>
  <c r="Q486" i="53"/>
  <c r="P487" i="53"/>
  <c r="Q487" i="53"/>
  <c r="P488" i="53"/>
  <c r="Q488" i="53"/>
  <c r="P489" i="53"/>
  <c r="Q489" i="53"/>
  <c r="R489" i="53"/>
  <c r="P490" i="53"/>
  <c r="Q490" i="53"/>
  <c r="R490" i="53"/>
  <c r="P491" i="53"/>
  <c r="Q491" i="53"/>
  <c r="R491" i="53"/>
  <c r="P492" i="53"/>
  <c r="Q492" i="53"/>
  <c r="R492" i="53"/>
  <c r="P493" i="53"/>
  <c r="Q493" i="53"/>
  <c r="R493" i="53"/>
  <c r="P494" i="53"/>
  <c r="Q494" i="53"/>
  <c r="R494" i="53"/>
  <c r="P495" i="53"/>
  <c r="Q495" i="53"/>
  <c r="R495" i="53"/>
  <c r="P496" i="53"/>
  <c r="Q496" i="53"/>
  <c r="R496" i="53"/>
  <c r="P497" i="53"/>
  <c r="Q497" i="53"/>
  <c r="R497" i="53"/>
  <c r="P498" i="53"/>
  <c r="Q498" i="53"/>
  <c r="R498" i="53"/>
  <c r="P499" i="53"/>
  <c r="Q499" i="53"/>
  <c r="R499" i="53"/>
  <c r="P500" i="53"/>
  <c r="Q500" i="53"/>
  <c r="R500" i="53"/>
  <c r="P501" i="53"/>
  <c r="Q501" i="53"/>
  <c r="R501" i="53"/>
  <c r="P502" i="53"/>
  <c r="Q502" i="53"/>
  <c r="R502" i="53"/>
  <c r="P503" i="53"/>
  <c r="Q503" i="53"/>
  <c r="R503" i="53"/>
  <c r="P504" i="53"/>
  <c r="Q504" i="53"/>
  <c r="R504" i="53"/>
  <c r="P505" i="53"/>
  <c r="Q505" i="53"/>
  <c r="R505" i="53"/>
  <c r="P506" i="53"/>
  <c r="Q506" i="53"/>
  <c r="R506" i="53"/>
  <c r="P507" i="53"/>
  <c r="Q507" i="53"/>
  <c r="R507" i="53"/>
  <c r="E4" i="52"/>
  <c r="P4" i="52"/>
  <c r="Q4" i="52"/>
  <c r="R4" i="52"/>
  <c r="E5" i="52"/>
  <c r="P5" i="52"/>
  <c r="Q5" i="52"/>
  <c r="R5" i="52"/>
  <c r="E6" i="52"/>
  <c r="P6" i="52"/>
  <c r="Q6" i="52"/>
  <c r="R6" i="52"/>
  <c r="E7" i="52"/>
  <c r="P7" i="52"/>
  <c r="Q7" i="52"/>
  <c r="R7" i="52"/>
  <c r="P8" i="52"/>
  <c r="Q8" i="52"/>
  <c r="R8" i="52"/>
  <c r="AC8" i="52"/>
  <c r="D9" i="52"/>
  <c r="E9" i="52"/>
  <c r="P9" i="52"/>
  <c r="Q9" i="52"/>
  <c r="R9" i="52"/>
  <c r="E10" i="52"/>
  <c r="P10" i="52"/>
  <c r="Q10" i="52"/>
  <c r="R10" i="52"/>
  <c r="E11" i="52"/>
  <c r="P11" i="52"/>
  <c r="Q11" i="52"/>
  <c r="R11" i="52"/>
  <c r="E12" i="52"/>
  <c r="P12" i="52"/>
  <c r="Q12" i="52"/>
  <c r="R12" i="52"/>
  <c r="D13" i="52"/>
  <c r="E13" i="52"/>
  <c r="P13" i="52"/>
  <c r="Q13" i="52"/>
  <c r="R13" i="52"/>
  <c r="E14" i="52"/>
  <c r="P14" i="52"/>
  <c r="Q14" i="52"/>
  <c r="R14" i="52"/>
  <c r="E15" i="52"/>
  <c r="P15" i="52"/>
  <c r="Q15" i="52"/>
  <c r="R15" i="52"/>
  <c r="D16" i="52"/>
  <c r="E16" i="52"/>
  <c r="P16" i="52"/>
  <c r="Q16" i="52"/>
  <c r="R16" i="52"/>
  <c r="E17" i="52"/>
  <c r="P17" i="52"/>
  <c r="Q17" i="52"/>
  <c r="R17" i="52"/>
  <c r="E18" i="52"/>
  <c r="P18" i="52"/>
  <c r="Q18" i="52"/>
  <c r="R18" i="52"/>
  <c r="E19" i="52"/>
  <c r="P19" i="52"/>
  <c r="Q19" i="52"/>
  <c r="R19" i="52"/>
  <c r="D20" i="52"/>
  <c r="E20" i="52"/>
  <c r="P20" i="52"/>
  <c r="Q20" i="52"/>
  <c r="R20" i="52"/>
  <c r="D21" i="52"/>
  <c r="E21" i="52"/>
  <c r="P21" i="52"/>
  <c r="Q21" i="52"/>
  <c r="R21" i="52"/>
  <c r="E22" i="52"/>
  <c r="P22" i="52"/>
  <c r="Q22" i="52"/>
  <c r="R22" i="52"/>
  <c r="P23" i="52"/>
  <c r="Q23" i="52"/>
  <c r="R23" i="52"/>
  <c r="P24" i="52"/>
  <c r="Q24" i="52"/>
  <c r="R24" i="52"/>
  <c r="P25" i="52"/>
  <c r="Q25" i="52"/>
  <c r="R25" i="52"/>
  <c r="E26" i="52"/>
  <c r="P26" i="52"/>
  <c r="Q26" i="52"/>
  <c r="R26" i="52"/>
  <c r="P27" i="52"/>
  <c r="Q27" i="52"/>
  <c r="R27" i="52"/>
  <c r="E28" i="52"/>
  <c r="P28" i="52"/>
  <c r="Q28" i="52"/>
  <c r="R28" i="52"/>
  <c r="E29" i="52"/>
  <c r="P29" i="52"/>
  <c r="Q29" i="52"/>
  <c r="R29" i="52"/>
  <c r="E30" i="52"/>
  <c r="P30" i="52"/>
  <c r="Q30" i="52"/>
  <c r="R30" i="52"/>
  <c r="E31" i="52"/>
  <c r="P31" i="52"/>
  <c r="Q31" i="52"/>
  <c r="R31" i="52"/>
  <c r="E32" i="52"/>
  <c r="P32" i="52"/>
  <c r="Q32" i="52"/>
  <c r="R32" i="52"/>
  <c r="E33" i="52"/>
  <c r="P33" i="52"/>
  <c r="Q33" i="52"/>
  <c r="R33" i="52"/>
  <c r="E34" i="52"/>
  <c r="P34" i="52"/>
  <c r="Q34" i="52"/>
  <c r="R34" i="52"/>
  <c r="E35" i="52"/>
  <c r="P35" i="52"/>
  <c r="Q35" i="52"/>
  <c r="R35" i="52"/>
  <c r="P36" i="52"/>
  <c r="Q36" i="52"/>
  <c r="R36" i="52"/>
  <c r="AC36" i="52"/>
  <c r="E37" i="52"/>
  <c r="P37" i="52"/>
  <c r="Q37" i="52"/>
  <c r="R37" i="52"/>
  <c r="E38" i="52"/>
  <c r="P38" i="52"/>
  <c r="Q38" i="52"/>
  <c r="R38" i="52"/>
  <c r="E39" i="52"/>
  <c r="P39" i="52"/>
  <c r="Q39" i="52"/>
  <c r="R39" i="52"/>
  <c r="E40" i="52"/>
  <c r="P40" i="52"/>
  <c r="Q40" i="52"/>
  <c r="R40" i="52"/>
  <c r="E41" i="52"/>
  <c r="P41" i="52"/>
  <c r="Q41" i="52"/>
  <c r="R41" i="52"/>
  <c r="E42" i="52"/>
  <c r="P42" i="52"/>
  <c r="Q42" i="52"/>
  <c r="R42" i="52"/>
  <c r="E43" i="52"/>
  <c r="P43" i="52"/>
  <c r="Q43" i="52"/>
  <c r="R43" i="52"/>
  <c r="E44" i="52"/>
  <c r="P44" i="52"/>
  <c r="Q44" i="52"/>
  <c r="R44" i="52"/>
  <c r="E45" i="52"/>
  <c r="P45" i="52"/>
  <c r="Q45" i="52"/>
  <c r="R45" i="52"/>
  <c r="E46" i="52"/>
  <c r="P46" i="52"/>
  <c r="Q46" i="52"/>
  <c r="R46" i="52"/>
  <c r="E47" i="52"/>
  <c r="P47" i="52"/>
  <c r="Q47" i="52"/>
  <c r="R47" i="52"/>
  <c r="E48" i="52"/>
  <c r="P48" i="52"/>
  <c r="Q48" i="52"/>
  <c r="R48" i="52"/>
  <c r="E49" i="52"/>
  <c r="P49" i="52"/>
  <c r="Q49" i="52"/>
  <c r="R49" i="52"/>
  <c r="P50" i="52"/>
  <c r="Q50" i="52"/>
  <c r="R50" i="52"/>
  <c r="E51" i="52"/>
  <c r="P51" i="52"/>
  <c r="Q51" i="52"/>
  <c r="R51" i="52"/>
  <c r="E52" i="52"/>
  <c r="P52" i="52"/>
  <c r="Q52" i="52"/>
  <c r="R52" i="52"/>
  <c r="E53" i="52"/>
  <c r="P53" i="52"/>
  <c r="Q53" i="52"/>
  <c r="R53" i="52"/>
  <c r="P54" i="52"/>
  <c r="Q54" i="52"/>
  <c r="R54" i="52"/>
  <c r="P55" i="52"/>
  <c r="Q55" i="52"/>
  <c r="R55" i="52"/>
  <c r="P56" i="52"/>
  <c r="Q56" i="52"/>
  <c r="R56" i="52"/>
  <c r="E57" i="52"/>
  <c r="P57" i="52"/>
  <c r="Q57" i="52"/>
  <c r="R57" i="52"/>
  <c r="E58" i="52"/>
  <c r="P58" i="52"/>
  <c r="Q58" i="52"/>
  <c r="R58" i="52"/>
  <c r="E59" i="52"/>
  <c r="P59" i="52"/>
  <c r="Q59" i="52"/>
  <c r="R59" i="52"/>
  <c r="P60" i="52"/>
  <c r="Q60" i="52"/>
  <c r="R60" i="52"/>
  <c r="AC60" i="52"/>
  <c r="P61" i="52"/>
  <c r="Q61" i="52"/>
  <c r="R61" i="52"/>
  <c r="AC61" i="52"/>
  <c r="P62" i="52"/>
  <c r="Q62" i="52"/>
  <c r="R62" i="52"/>
  <c r="AC62" i="52"/>
  <c r="P63" i="52"/>
  <c r="Q63" i="52"/>
  <c r="R63" i="52"/>
  <c r="AC63" i="52"/>
  <c r="E64" i="52"/>
  <c r="P64" i="52"/>
  <c r="Q64" i="52"/>
  <c r="R64" i="52"/>
  <c r="E65" i="52"/>
  <c r="P65" i="52"/>
  <c r="Q65" i="52"/>
  <c r="R65" i="52"/>
  <c r="E66" i="52"/>
  <c r="P66" i="52"/>
  <c r="Q66" i="52"/>
  <c r="R66" i="52"/>
  <c r="P67" i="52"/>
  <c r="Q67" i="52"/>
  <c r="R67" i="52"/>
  <c r="AC67" i="52"/>
  <c r="E68" i="52"/>
  <c r="P68" i="52"/>
  <c r="Q68" i="52"/>
  <c r="R68" i="52"/>
  <c r="P69" i="52"/>
  <c r="Q69" i="52"/>
  <c r="R69" i="52"/>
  <c r="AC69" i="52"/>
  <c r="E70" i="52"/>
  <c r="P70" i="52"/>
  <c r="Q70" i="52"/>
  <c r="R70" i="52"/>
  <c r="E71" i="52"/>
  <c r="P71" i="52"/>
  <c r="Q71" i="52"/>
  <c r="R71" i="52"/>
  <c r="E72" i="52"/>
  <c r="P72" i="52"/>
  <c r="Q72" i="52"/>
  <c r="R72" i="52"/>
  <c r="E73" i="52"/>
  <c r="P73" i="52"/>
  <c r="Q73" i="52"/>
  <c r="R73" i="52"/>
  <c r="E74" i="52"/>
  <c r="P74" i="52"/>
  <c r="Q74" i="52"/>
  <c r="R74" i="52"/>
  <c r="E75" i="52"/>
  <c r="P75" i="52"/>
  <c r="Q75" i="52"/>
  <c r="R75" i="52"/>
  <c r="E76" i="52"/>
  <c r="P76" i="52"/>
  <c r="Q76" i="52"/>
  <c r="R76" i="52"/>
  <c r="P77" i="52"/>
  <c r="Q77" i="52"/>
  <c r="R77" i="52"/>
  <c r="D78" i="52"/>
  <c r="E78" i="52"/>
  <c r="P78" i="52"/>
  <c r="Q78" i="52"/>
  <c r="R78" i="52"/>
  <c r="P79" i="52"/>
  <c r="Q79" i="52"/>
  <c r="R79" i="52"/>
  <c r="AC79" i="52"/>
  <c r="D80" i="52"/>
  <c r="E80" i="52"/>
  <c r="P80" i="52"/>
  <c r="Q80" i="52"/>
  <c r="R80" i="52"/>
  <c r="E81" i="52"/>
  <c r="P81" i="52"/>
  <c r="Q81" i="52"/>
  <c r="R81" i="52"/>
  <c r="E82" i="52"/>
  <c r="P82" i="52"/>
  <c r="Q82" i="52"/>
  <c r="R82" i="52"/>
  <c r="P83" i="52"/>
  <c r="Q83" i="52"/>
  <c r="R83" i="52"/>
  <c r="P84" i="52"/>
  <c r="Q84" i="52"/>
  <c r="R84" i="52"/>
  <c r="E85" i="52"/>
  <c r="P85" i="52"/>
  <c r="Q85" i="52"/>
  <c r="R85" i="52"/>
  <c r="E86" i="52"/>
  <c r="P86" i="52"/>
  <c r="Q86" i="52"/>
  <c r="R86" i="52"/>
  <c r="AC86" i="52"/>
  <c r="P87" i="52"/>
  <c r="Q87" i="52"/>
  <c r="R87" i="52"/>
  <c r="E88" i="52"/>
  <c r="P88" i="52"/>
  <c r="Q88" i="52"/>
  <c r="R88" i="52"/>
  <c r="E89" i="52"/>
  <c r="P89" i="52"/>
  <c r="Q89" i="52"/>
  <c r="R89" i="52"/>
  <c r="E90" i="52"/>
  <c r="P90" i="52"/>
  <c r="Q90" i="52"/>
  <c r="R90" i="52"/>
  <c r="P91" i="52"/>
  <c r="Q91" i="52"/>
  <c r="R91" i="52"/>
  <c r="E92" i="52"/>
  <c r="P92" i="52"/>
  <c r="Q92" i="52"/>
  <c r="R92" i="52"/>
  <c r="D93" i="52"/>
  <c r="E93" i="52"/>
  <c r="P93" i="52"/>
  <c r="Q93" i="52"/>
  <c r="R93" i="52"/>
  <c r="P94" i="52"/>
  <c r="Q94" i="52"/>
  <c r="R94" i="52"/>
  <c r="AC94" i="52"/>
  <c r="E95" i="52"/>
  <c r="P95" i="52"/>
  <c r="Q95" i="52"/>
  <c r="R95" i="52"/>
  <c r="E96" i="52"/>
  <c r="P96" i="52"/>
  <c r="Q96" i="52"/>
  <c r="R96" i="52"/>
  <c r="E97" i="52"/>
  <c r="P97" i="52"/>
  <c r="Q97" i="52"/>
  <c r="R97" i="52"/>
  <c r="D98" i="52"/>
  <c r="E98" i="52"/>
  <c r="P98" i="52"/>
  <c r="Q98" i="52"/>
  <c r="R98" i="52"/>
  <c r="E99" i="52"/>
  <c r="P99" i="52"/>
  <c r="Q99" i="52"/>
  <c r="R99" i="52"/>
  <c r="E100" i="52"/>
  <c r="P100" i="52"/>
  <c r="Q100" i="52"/>
  <c r="R100" i="52"/>
  <c r="E101" i="52"/>
  <c r="P101" i="52"/>
  <c r="Q101" i="52"/>
  <c r="R101" i="52"/>
  <c r="E102" i="52"/>
  <c r="P102" i="52"/>
  <c r="Q102" i="52"/>
  <c r="R102" i="52"/>
  <c r="P103" i="52"/>
  <c r="Q103" i="52"/>
  <c r="R103" i="52"/>
  <c r="E104" i="52"/>
  <c r="P104" i="52"/>
  <c r="Q104" i="52"/>
  <c r="R104" i="52"/>
  <c r="P105" i="52"/>
  <c r="Q105" i="52"/>
  <c r="R105" i="52"/>
  <c r="E106" i="52"/>
  <c r="P106" i="52"/>
  <c r="Q106" i="52"/>
  <c r="R106" i="52"/>
  <c r="E107" i="52"/>
  <c r="P107" i="52"/>
  <c r="Q107" i="52"/>
  <c r="R107" i="52"/>
  <c r="P108" i="52"/>
  <c r="Q108" i="52"/>
  <c r="R108" i="52"/>
  <c r="AC108" i="52"/>
  <c r="D109" i="52"/>
  <c r="E109" i="52"/>
  <c r="P109" i="52"/>
  <c r="Q109" i="52"/>
  <c r="R109" i="52"/>
  <c r="P110" i="52"/>
  <c r="Q110" i="52"/>
  <c r="R110" i="52"/>
  <c r="AC110" i="52"/>
  <c r="P111" i="52"/>
  <c r="Q111" i="52"/>
  <c r="R111" i="52"/>
  <c r="AC111" i="52"/>
  <c r="P112" i="52"/>
  <c r="Q112" i="52"/>
  <c r="R112" i="52"/>
  <c r="AC112" i="52"/>
  <c r="P113" i="52"/>
  <c r="Q113" i="52"/>
  <c r="R113" i="52"/>
  <c r="AC113" i="52"/>
  <c r="P114" i="52"/>
  <c r="Q114" i="52"/>
  <c r="R114" i="52"/>
  <c r="AC114" i="52"/>
  <c r="P115" i="52"/>
  <c r="Q115" i="52"/>
  <c r="R115" i="52"/>
  <c r="AC115" i="52"/>
  <c r="P116" i="52"/>
  <c r="Q116" i="52"/>
  <c r="R116" i="52"/>
  <c r="AC116" i="52"/>
  <c r="P117" i="52"/>
  <c r="Q117" i="52"/>
  <c r="R117" i="52"/>
  <c r="AC117" i="52"/>
  <c r="P118" i="52"/>
  <c r="Q118" i="52"/>
  <c r="R118" i="52"/>
  <c r="AC118" i="52"/>
  <c r="P119" i="52"/>
  <c r="Q119" i="52"/>
  <c r="R119" i="52"/>
  <c r="AC119" i="52"/>
  <c r="P120" i="52"/>
  <c r="Q120" i="52"/>
  <c r="R120" i="52"/>
  <c r="P121" i="52"/>
  <c r="Q121" i="52"/>
  <c r="R121" i="52"/>
  <c r="AC121" i="52"/>
  <c r="P122" i="52"/>
  <c r="Q122" i="52"/>
  <c r="R122" i="52"/>
  <c r="AC122" i="52"/>
  <c r="P123" i="52"/>
  <c r="Q123" i="52"/>
  <c r="R123" i="52"/>
  <c r="AC123" i="52"/>
  <c r="P124" i="52"/>
  <c r="Q124" i="52"/>
  <c r="R124" i="52"/>
  <c r="AC124" i="52"/>
  <c r="P125" i="52"/>
  <c r="Q125" i="52"/>
  <c r="R125" i="52"/>
  <c r="AC125" i="52"/>
  <c r="P126" i="52"/>
  <c r="Q126" i="52"/>
  <c r="R126" i="52"/>
  <c r="AC126" i="52"/>
  <c r="E127" i="52"/>
  <c r="P127" i="52"/>
  <c r="Q127" i="52"/>
  <c r="R127" i="52"/>
  <c r="E128" i="52"/>
  <c r="P128" i="52"/>
  <c r="Q128" i="52"/>
  <c r="R128" i="52"/>
  <c r="P129" i="52"/>
  <c r="Q129" i="52"/>
  <c r="R129" i="52"/>
  <c r="AC129" i="52"/>
  <c r="P130" i="52"/>
  <c r="Q130" i="52"/>
  <c r="R130" i="52"/>
  <c r="P131" i="52"/>
  <c r="Q131" i="52"/>
  <c r="R131" i="52"/>
  <c r="E132" i="52"/>
  <c r="P132" i="52"/>
  <c r="Q132" i="52"/>
  <c r="R132" i="52"/>
  <c r="E133" i="52"/>
  <c r="P133" i="52"/>
  <c r="Q133" i="52"/>
  <c r="R133" i="52"/>
  <c r="D134" i="52"/>
  <c r="E134" i="52"/>
  <c r="P134" i="52"/>
  <c r="Q134" i="52"/>
  <c r="R134" i="52"/>
  <c r="E135" i="52"/>
  <c r="P135" i="52"/>
  <c r="Q135" i="52"/>
  <c r="R135" i="52"/>
  <c r="P136" i="52"/>
  <c r="Q136" i="52"/>
  <c r="R136" i="52"/>
  <c r="P137" i="52"/>
  <c r="Q137" i="52"/>
  <c r="R137" i="52"/>
  <c r="P138" i="52"/>
  <c r="Q138" i="52"/>
  <c r="R138" i="52"/>
  <c r="D139" i="52"/>
  <c r="E139" i="52"/>
  <c r="P139" i="52"/>
  <c r="Q139" i="52"/>
  <c r="R139" i="52"/>
  <c r="D140" i="52"/>
  <c r="E140" i="52"/>
  <c r="P140" i="52"/>
  <c r="Q140" i="52"/>
  <c r="R140" i="52"/>
  <c r="P141" i="52"/>
  <c r="Q141" i="52"/>
  <c r="R141" i="52"/>
  <c r="P142" i="52"/>
  <c r="Q142" i="52"/>
  <c r="R142" i="52"/>
  <c r="P143" i="52"/>
  <c r="Q143" i="52"/>
  <c r="R143" i="52"/>
  <c r="P144" i="52"/>
  <c r="Q144" i="52"/>
  <c r="R144" i="52"/>
  <c r="P145" i="52"/>
  <c r="Q145" i="52"/>
  <c r="R145" i="52"/>
  <c r="P146" i="52"/>
  <c r="Q146" i="52"/>
  <c r="R146" i="52"/>
  <c r="P147" i="52"/>
  <c r="Q147" i="52"/>
  <c r="R147" i="52"/>
  <c r="P148" i="52"/>
  <c r="Q148" i="52"/>
  <c r="R148" i="52"/>
  <c r="D149" i="52"/>
  <c r="E149" i="52"/>
  <c r="P149" i="52"/>
  <c r="Q149" i="52"/>
  <c r="R149" i="52"/>
  <c r="E150" i="52"/>
  <c r="P150" i="52"/>
  <c r="Q150" i="52"/>
  <c r="R150" i="52"/>
  <c r="P151" i="52"/>
  <c r="Q151" i="52"/>
  <c r="R151" i="52"/>
  <c r="E152" i="52"/>
  <c r="P152" i="52"/>
  <c r="Q152" i="52"/>
  <c r="R152" i="52"/>
  <c r="E153" i="52"/>
  <c r="P153" i="52"/>
  <c r="Q153" i="52"/>
  <c r="R153" i="52"/>
  <c r="E154" i="52"/>
  <c r="P154" i="52"/>
  <c r="Q154" i="52"/>
  <c r="R154" i="52"/>
  <c r="E155" i="52"/>
  <c r="P155" i="52"/>
  <c r="Q155" i="52"/>
  <c r="R155" i="52"/>
  <c r="E156" i="52"/>
  <c r="P156" i="52"/>
  <c r="Q156" i="52"/>
  <c r="R156" i="52"/>
  <c r="E157" i="52"/>
  <c r="P157" i="52"/>
  <c r="Q157" i="52"/>
  <c r="R157" i="52"/>
  <c r="D158" i="52"/>
  <c r="E158" i="52"/>
  <c r="P158" i="52"/>
  <c r="Q158" i="52"/>
  <c r="R158" i="52"/>
  <c r="D159" i="52"/>
  <c r="E159" i="52"/>
  <c r="P159" i="52"/>
  <c r="Q159" i="52"/>
  <c r="R159" i="52"/>
  <c r="D160" i="52"/>
  <c r="E160" i="52"/>
  <c r="P160" i="52"/>
  <c r="Q160" i="52"/>
  <c r="R160" i="52"/>
  <c r="D161" i="52"/>
  <c r="E161" i="52"/>
  <c r="P161" i="52"/>
  <c r="Q161" i="52"/>
  <c r="R161" i="52"/>
  <c r="P162" i="52"/>
  <c r="Q162" i="52"/>
  <c r="R162" i="52"/>
  <c r="P163" i="52"/>
  <c r="Q163" i="52"/>
  <c r="R163" i="52"/>
  <c r="P164" i="52"/>
  <c r="Q164" i="52"/>
  <c r="R164" i="52"/>
  <c r="P165" i="52"/>
  <c r="Q165" i="52"/>
  <c r="R165" i="52"/>
  <c r="AC165" i="52"/>
  <c r="D166" i="52"/>
  <c r="E166" i="52"/>
  <c r="P166" i="52"/>
  <c r="Q166" i="52"/>
  <c r="R166" i="52"/>
  <c r="D167" i="52"/>
  <c r="E167" i="52"/>
  <c r="P167" i="52"/>
  <c r="Q167" i="52"/>
  <c r="R167" i="52"/>
  <c r="D168" i="52"/>
  <c r="E168" i="52"/>
  <c r="P168" i="52"/>
  <c r="Q168" i="52"/>
  <c r="R168" i="52"/>
  <c r="D169" i="52"/>
  <c r="E169" i="52"/>
  <c r="P169" i="52"/>
  <c r="Q169" i="52"/>
  <c r="R169" i="52"/>
  <c r="P170" i="52"/>
  <c r="Q170" i="52"/>
  <c r="R170" i="52"/>
  <c r="AC170" i="52"/>
  <c r="D171" i="52"/>
  <c r="E171" i="52"/>
  <c r="P171" i="52"/>
  <c r="Q171" i="52"/>
  <c r="R171" i="52"/>
  <c r="D172" i="52"/>
  <c r="E172" i="52"/>
  <c r="P172" i="52"/>
  <c r="Q172" i="52"/>
  <c r="R172" i="52"/>
  <c r="P173" i="52"/>
  <c r="Q173" i="52"/>
  <c r="R173" i="52"/>
  <c r="D174" i="52"/>
  <c r="E174" i="52"/>
  <c r="P174" i="52"/>
  <c r="Q174" i="52"/>
  <c r="R174" i="52"/>
  <c r="D175" i="52"/>
  <c r="E175" i="52"/>
  <c r="P175" i="52"/>
  <c r="Q175" i="52"/>
  <c r="R175" i="52"/>
  <c r="D176" i="52"/>
  <c r="E176" i="52"/>
  <c r="P176" i="52"/>
  <c r="Q176" i="52"/>
  <c r="R176" i="52"/>
  <c r="D177" i="52"/>
  <c r="E177" i="52"/>
  <c r="P177" i="52"/>
  <c r="Q177" i="52"/>
  <c r="R177" i="52"/>
  <c r="D178" i="52"/>
  <c r="E178" i="52"/>
  <c r="P178" i="52"/>
  <c r="Q178" i="52"/>
  <c r="R178" i="52"/>
  <c r="E179" i="52"/>
  <c r="P179" i="52"/>
  <c r="Q179" i="52"/>
  <c r="R179" i="52"/>
  <c r="E180" i="52"/>
  <c r="P180" i="52"/>
  <c r="Q180" i="52"/>
  <c r="R180" i="52"/>
  <c r="AC180" i="52"/>
  <c r="E181" i="52"/>
  <c r="P181" i="52"/>
  <c r="Q181" i="52"/>
  <c r="R181" i="52"/>
  <c r="E182" i="52"/>
  <c r="P182" i="52"/>
  <c r="Q182" i="52"/>
  <c r="R182" i="52"/>
  <c r="E183" i="52"/>
  <c r="P183" i="52"/>
  <c r="Q183" i="52"/>
  <c r="R183" i="52"/>
  <c r="E184" i="52"/>
  <c r="P184" i="52"/>
  <c r="Q184" i="52"/>
  <c r="R184" i="52"/>
  <c r="P185" i="52"/>
  <c r="Q185" i="52"/>
  <c r="R185" i="52"/>
  <c r="AC185" i="52"/>
  <c r="E186" i="52"/>
  <c r="P186" i="52"/>
  <c r="Q186" i="52"/>
  <c r="R186" i="52"/>
  <c r="D187" i="52"/>
  <c r="E187" i="52"/>
  <c r="P187" i="52"/>
  <c r="Q187" i="52"/>
  <c r="R187" i="52"/>
  <c r="D188" i="52"/>
  <c r="E188" i="52"/>
  <c r="P188" i="52"/>
  <c r="Q188" i="52"/>
  <c r="R188" i="52"/>
  <c r="D189" i="52"/>
  <c r="E189" i="52"/>
  <c r="P189" i="52"/>
  <c r="Q189" i="52"/>
  <c r="R189" i="52"/>
  <c r="D190" i="52"/>
  <c r="E190" i="52"/>
  <c r="P190" i="52"/>
  <c r="Q190" i="52"/>
  <c r="R190" i="52"/>
  <c r="D191" i="52"/>
  <c r="E191" i="52"/>
  <c r="P191" i="52"/>
  <c r="Q191" i="52"/>
  <c r="R191" i="52"/>
  <c r="D192" i="52"/>
  <c r="E192" i="52"/>
  <c r="P192" i="52"/>
  <c r="Q192" i="52"/>
  <c r="R192" i="52"/>
  <c r="D193" i="52"/>
  <c r="E193" i="52"/>
  <c r="P193" i="52"/>
  <c r="Q193" i="52"/>
  <c r="R193" i="52"/>
  <c r="D194" i="52"/>
  <c r="E194" i="52"/>
  <c r="P194" i="52"/>
  <c r="Q194" i="52"/>
  <c r="R194" i="52"/>
  <c r="D195" i="52"/>
  <c r="E195" i="52"/>
  <c r="P195" i="52"/>
  <c r="Q195" i="52"/>
  <c r="R195" i="52"/>
  <c r="P196" i="52"/>
  <c r="Q196" i="52"/>
  <c r="R196" i="52"/>
  <c r="AC196" i="52"/>
  <c r="E197" i="52"/>
  <c r="P197" i="52"/>
  <c r="Q197" i="52"/>
  <c r="R197" i="52"/>
  <c r="E198" i="52"/>
  <c r="P198" i="52"/>
  <c r="Q198" i="52"/>
  <c r="R198" i="52"/>
  <c r="E199" i="52"/>
  <c r="P199" i="52"/>
  <c r="Q199" i="52"/>
  <c r="R199" i="52"/>
  <c r="E200" i="52"/>
  <c r="P200" i="52"/>
  <c r="Q200" i="52"/>
  <c r="R200" i="52"/>
  <c r="P201" i="52"/>
  <c r="Q201" i="52"/>
  <c r="R201" i="52"/>
  <c r="E202" i="52"/>
  <c r="P202" i="52"/>
  <c r="Q202" i="52"/>
  <c r="R202" i="52"/>
  <c r="D203" i="52"/>
  <c r="E203" i="52"/>
  <c r="P203" i="52"/>
  <c r="Q203" i="52"/>
  <c r="R203" i="52"/>
  <c r="D204" i="52"/>
  <c r="E204" i="52"/>
  <c r="P204" i="52"/>
  <c r="Q204" i="52"/>
  <c r="R204" i="52"/>
  <c r="P205" i="52"/>
  <c r="Q205" i="52"/>
  <c r="R205" i="52"/>
  <c r="E206" i="52"/>
  <c r="P206" i="52"/>
  <c r="Q206" i="52"/>
  <c r="R206" i="52"/>
  <c r="E207" i="52"/>
  <c r="P207" i="52"/>
  <c r="Q207" i="52"/>
  <c r="R207" i="52"/>
  <c r="D208" i="52"/>
  <c r="E208" i="52"/>
  <c r="P208" i="52"/>
  <c r="Q208" i="52"/>
  <c r="R208" i="52"/>
  <c r="D209" i="52"/>
  <c r="E209" i="52"/>
  <c r="P209" i="52"/>
  <c r="Q209" i="52"/>
  <c r="R209" i="52"/>
  <c r="P210" i="52"/>
  <c r="Q210" i="52"/>
  <c r="R210" i="52"/>
  <c r="AC210" i="52"/>
  <c r="D211" i="52"/>
  <c r="E211" i="52"/>
  <c r="P211" i="52"/>
  <c r="Q211" i="52"/>
  <c r="R211" i="52"/>
  <c r="P212" i="52"/>
  <c r="Q212" i="52"/>
  <c r="R212" i="52"/>
  <c r="AC212" i="52"/>
  <c r="P213" i="52"/>
  <c r="Q213" i="52"/>
  <c r="R213" i="52"/>
  <c r="AC213" i="52"/>
  <c r="D214" i="52"/>
  <c r="E214" i="52"/>
  <c r="P214" i="52"/>
  <c r="Q214" i="52"/>
  <c r="R214" i="52"/>
  <c r="D215" i="52"/>
  <c r="E215" i="52"/>
  <c r="P215" i="52"/>
  <c r="Q215" i="52"/>
  <c r="R215" i="52"/>
  <c r="D216" i="52"/>
  <c r="E216" i="52"/>
  <c r="P216" i="52"/>
  <c r="Q216" i="52"/>
  <c r="R216" i="52"/>
  <c r="D217" i="52"/>
  <c r="E217" i="52"/>
  <c r="P217" i="52"/>
  <c r="Q217" i="52"/>
  <c r="R217" i="52"/>
  <c r="D218" i="52"/>
  <c r="E218" i="52"/>
  <c r="P218" i="52"/>
  <c r="Q218" i="52"/>
  <c r="R218" i="52"/>
  <c r="D219" i="52"/>
  <c r="E219" i="52"/>
  <c r="P219" i="52"/>
  <c r="Q219" i="52"/>
  <c r="R219" i="52"/>
  <c r="D220" i="52"/>
  <c r="E220" i="52"/>
  <c r="P220" i="52"/>
  <c r="Q220" i="52"/>
  <c r="R220" i="52"/>
  <c r="D221" i="52"/>
  <c r="E221" i="52"/>
  <c r="P221" i="52"/>
  <c r="Q221" i="52"/>
  <c r="R221" i="52"/>
  <c r="D222" i="52"/>
  <c r="E222" i="52"/>
  <c r="P222" i="52"/>
  <c r="Q222" i="52"/>
  <c r="R222" i="52"/>
  <c r="P223" i="52"/>
  <c r="Q223" i="52"/>
  <c r="R223" i="52"/>
  <c r="P224" i="52"/>
  <c r="Q224" i="52"/>
  <c r="R224" i="52"/>
  <c r="P225" i="52"/>
  <c r="Q225" i="52"/>
  <c r="R225" i="52"/>
  <c r="AC225" i="52"/>
  <c r="P226" i="52"/>
  <c r="Q226" i="52"/>
  <c r="R226" i="52"/>
  <c r="P227" i="52"/>
  <c r="Q227" i="52"/>
  <c r="R227" i="52"/>
  <c r="P228" i="52"/>
  <c r="Q228" i="52"/>
  <c r="R228" i="52"/>
  <c r="D229" i="52"/>
  <c r="E229" i="52"/>
  <c r="P229" i="52"/>
  <c r="Q229" i="52"/>
  <c r="R229" i="52"/>
  <c r="P230" i="52"/>
  <c r="Q230" i="52"/>
  <c r="R230" i="52"/>
  <c r="AC230" i="52"/>
  <c r="P231" i="52"/>
  <c r="Q231" i="52"/>
  <c r="R231" i="52"/>
  <c r="AC231" i="52"/>
  <c r="P232" i="52"/>
  <c r="Q232" i="52"/>
  <c r="R232" i="52"/>
  <c r="AC232" i="52"/>
  <c r="P233" i="52"/>
  <c r="Q233" i="52"/>
  <c r="R233" i="52"/>
  <c r="AC233" i="52"/>
  <c r="D234" i="52"/>
  <c r="E234" i="52"/>
  <c r="P234" i="52"/>
  <c r="Q234" i="52"/>
  <c r="R234" i="52"/>
  <c r="D235" i="52"/>
  <c r="E235" i="52"/>
  <c r="P235" i="52"/>
  <c r="Q235" i="52"/>
  <c r="R235" i="52"/>
  <c r="E236" i="52"/>
  <c r="P236" i="52"/>
  <c r="Q236" i="52"/>
  <c r="R236" i="52"/>
  <c r="AC236" i="52"/>
  <c r="D237" i="52"/>
  <c r="E237" i="52"/>
  <c r="P237" i="52"/>
  <c r="Q237" i="52"/>
  <c r="R237" i="52"/>
  <c r="D238" i="52"/>
  <c r="E238" i="52"/>
  <c r="P238" i="52"/>
  <c r="Q238" i="52"/>
  <c r="R238" i="52"/>
  <c r="D239" i="52"/>
  <c r="E239" i="52"/>
  <c r="P239" i="52"/>
  <c r="Q239" i="52"/>
  <c r="R239" i="52"/>
  <c r="P240" i="52"/>
  <c r="Q240" i="52"/>
  <c r="R240" i="52"/>
  <c r="P241" i="52"/>
  <c r="Q241" i="52"/>
  <c r="R241" i="52"/>
  <c r="P242" i="52"/>
  <c r="Q242" i="52"/>
  <c r="R242" i="52"/>
  <c r="D243" i="52"/>
  <c r="E243" i="52"/>
  <c r="P243" i="52"/>
  <c r="Q243" i="52"/>
  <c r="R243" i="52"/>
  <c r="D244" i="52"/>
  <c r="E244" i="52"/>
  <c r="P244" i="52"/>
  <c r="Q244" i="52"/>
  <c r="R244" i="52"/>
  <c r="D245" i="52"/>
  <c r="E245" i="52"/>
  <c r="P245" i="52"/>
  <c r="Q245" i="52"/>
  <c r="R245" i="52"/>
  <c r="P246" i="52"/>
  <c r="Q246" i="52"/>
  <c r="R246" i="52"/>
  <c r="D247" i="52"/>
  <c r="E247" i="52"/>
  <c r="P247" i="52"/>
  <c r="Q247" i="52"/>
  <c r="R247" i="52"/>
  <c r="P248" i="52"/>
  <c r="Q248" i="52"/>
  <c r="R248" i="52"/>
  <c r="AC248" i="52"/>
  <c r="D249" i="52"/>
  <c r="E249" i="52"/>
  <c r="P249" i="52"/>
  <c r="Q249" i="52"/>
  <c r="R249" i="52"/>
  <c r="P250" i="52"/>
  <c r="Q250" i="52"/>
  <c r="R250" i="52"/>
  <c r="AC250" i="52"/>
  <c r="D251" i="52"/>
  <c r="E251" i="52"/>
  <c r="P251" i="52"/>
  <c r="Q251" i="52"/>
  <c r="R251" i="52"/>
  <c r="P252" i="52"/>
  <c r="Q252" i="52"/>
  <c r="R252" i="52"/>
  <c r="AC252" i="52"/>
  <c r="D253" i="52"/>
  <c r="E253" i="52"/>
  <c r="P253" i="52"/>
  <c r="Q253" i="52"/>
  <c r="R253" i="52"/>
  <c r="P254" i="52"/>
  <c r="Q254" i="52"/>
  <c r="R254" i="52"/>
  <c r="AC254" i="52"/>
  <c r="D255" i="52"/>
  <c r="E255" i="52"/>
  <c r="P255" i="52"/>
  <c r="Q255" i="52"/>
  <c r="R255" i="52"/>
  <c r="D256" i="52"/>
  <c r="E256" i="52"/>
  <c r="P256" i="52"/>
  <c r="Q256" i="52"/>
  <c r="R256" i="52"/>
  <c r="D257" i="52"/>
  <c r="E257" i="52"/>
  <c r="P257" i="52"/>
  <c r="Q257" i="52"/>
  <c r="R257" i="52"/>
  <c r="P258" i="52"/>
  <c r="Q258" i="52"/>
  <c r="R258" i="52"/>
  <c r="AC258" i="52"/>
  <c r="P259" i="52"/>
  <c r="Q259" i="52"/>
  <c r="R259" i="52"/>
  <c r="AC259" i="52"/>
  <c r="E260" i="52"/>
  <c r="P260" i="52"/>
  <c r="Q260" i="52"/>
  <c r="R260" i="52"/>
  <c r="E261" i="52"/>
  <c r="P261" i="52"/>
  <c r="Q261" i="52"/>
  <c r="R261" i="52"/>
  <c r="P262" i="52"/>
  <c r="Q262" i="52"/>
  <c r="R262" i="52"/>
  <c r="AC262" i="52"/>
  <c r="P263" i="52"/>
  <c r="Q263" i="52"/>
  <c r="R263" i="52"/>
  <c r="D264" i="52"/>
  <c r="E264" i="52"/>
  <c r="P264" i="52"/>
  <c r="Q264" i="52"/>
  <c r="R264" i="52"/>
  <c r="D265" i="52"/>
  <c r="E265" i="52"/>
  <c r="P265" i="52"/>
  <c r="Q265" i="52"/>
  <c r="R265" i="52"/>
  <c r="D266" i="52"/>
  <c r="E266" i="52"/>
  <c r="P266" i="52"/>
  <c r="Q266" i="52"/>
  <c r="R266" i="52"/>
  <c r="E267" i="52"/>
  <c r="P267" i="52"/>
  <c r="Q267" i="52"/>
  <c r="R267" i="52"/>
  <c r="E268" i="52"/>
  <c r="P268" i="52"/>
  <c r="Q268" i="52"/>
  <c r="R268" i="52"/>
  <c r="E269" i="52"/>
  <c r="P269" i="52"/>
  <c r="Q269" i="52"/>
  <c r="R269" i="52"/>
  <c r="D270" i="52"/>
  <c r="E270" i="52"/>
  <c r="P270" i="52"/>
  <c r="Q270" i="52"/>
  <c r="R270" i="52"/>
  <c r="E271" i="52"/>
  <c r="P271" i="52"/>
  <c r="Q271" i="52"/>
  <c r="R271" i="52"/>
  <c r="E272" i="52"/>
  <c r="P272" i="52"/>
  <c r="Q272" i="52"/>
  <c r="R272" i="52"/>
  <c r="E273" i="52"/>
  <c r="P273" i="52"/>
  <c r="Q273" i="52"/>
  <c r="R273" i="52"/>
  <c r="E274" i="52"/>
  <c r="P274" i="52"/>
  <c r="Q274" i="52"/>
  <c r="R274" i="52"/>
  <c r="D275" i="52"/>
  <c r="E275" i="52"/>
  <c r="P275" i="52"/>
  <c r="Q275" i="52"/>
  <c r="R275" i="52"/>
  <c r="D276" i="52"/>
  <c r="E276" i="52"/>
  <c r="P276" i="52"/>
  <c r="Q276" i="52"/>
  <c r="R276" i="52"/>
  <c r="P277" i="52"/>
  <c r="Q277" i="52"/>
  <c r="R277" i="52"/>
  <c r="AC277" i="52"/>
  <c r="D278" i="52"/>
  <c r="E278" i="52"/>
  <c r="P278" i="52"/>
  <c r="Q278" i="52"/>
  <c r="R278" i="52"/>
  <c r="P279" i="52"/>
  <c r="Q279" i="52"/>
  <c r="R279" i="52"/>
  <c r="D280" i="52"/>
  <c r="E280" i="52"/>
  <c r="P280" i="52"/>
  <c r="Q280" i="52"/>
  <c r="R280" i="52"/>
  <c r="D281" i="52"/>
  <c r="E281" i="52"/>
  <c r="P281" i="52"/>
  <c r="Q281" i="52"/>
  <c r="R281" i="52"/>
  <c r="P282" i="52"/>
  <c r="Q282" i="52"/>
  <c r="R282" i="52"/>
  <c r="AC283" i="52"/>
  <c r="P284" i="52"/>
  <c r="Q284" i="52"/>
  <c r="R284" i="52"/>
  <c r="P285" i="52"/>
  <c r="Q285" i="52"/>
  <c r="R285" i="52"/>
  <c r="AC285" i="52"/>
  <c r="P286" i="52"/>
  <c r="Q286" i="52"/>
  <c r="R286" i="52"/>
  <c r="AC286" i="52"/>
  <c r="P287" i="52"/>
  <c r="Q287" i="52"/>
  <c r="R287" i="52"/>
  <c r="AC287" i="52"/>
  <c r="AC290" i="52"/>
  <c r="AC291" i="52"/>
  <c r="P292" i="52"/>
  <c r="Q292" i="52"/>
  <c r="R292" i="52"/>
  <c r="P293" i="52"/>
  <c r="Q293" i="52"/>
  <c r="R293" i="52"/>
  <c r="P294" i="52"/>
  <c r="Q294" i="52"/>
  <c r="R294" i="52"/>
  <c r="P295" i="52"/>
  <c r="Q295" i="52"/>
  <c r="R295" i="52"/>
  <c r="P296" i="52"/>
  <c r="Q296" i="52"/>
  <c r="R296" i="52"/>
  <c r="P297" i="52"/>
  <c r="Q297" i="52"/>
  <c r="R297" i="52"/>
  <c r="P298" i="52"/>
  <c r="Q298" i="52"/>
  <c r="R298" i="52"/>
  <c r="P299" i="52"/>
  <c r="Q299" i="52"/>
  <c r="R299" i="52"/>
  <c r="P300" i="52"/>
  <c r="Q300" i="52"/>
  <c r="R300" i="52"/>
  <c r="P301" i="52"/>
  <c r="Q301" i="52"/>
  <c r="R301" i="52"/>
  <c r="P302" i="52"/>
  <c r="Q302" i="52"/>
  <c r="R302" i="52"/>
  <c r="P303" i="52"/>
  <c r="Q303" i="52"/>
  <c r="R303" i="52"/>
  <c r="P304" i="52"/>
  <c r="Q304" i="52"/>
  <c r="R304" i="52"/>
  <c r="P305" i="52"/>
  <c r="Q305" i="52"/>
  <c r="R305" i="52"/>
  <c r="P306" i="52"/>
  <c r="Q306" i="52"/>
  <c r="R306" i="52"/>
  <c r="P307" i="52"/>
  <c r="Q307" i="52"/>
  <c r="R307" i="52"/>
  <c r="P308" i="52"/>
  <c r="Q308" i="52"/>
  <c r="R308" i="52"/>
  <c r="P309" i="52"/>
  <c r="Q309" i="52"/>
  <c r="R309" i="52"/>
  <c r="P310" i="52"/>
  <c r="Q310" i="52"/>
  <c r="R310" i="52"/>
  <c r="P311" i="52"/>
  <c r="Q311" i="52"/>
  <c r="R311" i="52"/>
  <c r="P312" i="52"/>
  <c r="Q312" i="52"/>
  <c r="R312" i="52"/>
  <c r="AC312" i="52"/>
  <c r="P313" i="52"/>
  <c r="Q313" i="52"/>
  <c r="R313" i="52"/>
  <c r="AC313" i="52"/>
  <c r="P314" i="52"/>
  <c r="Q314" i="52"/>
  <c r="R314" i="52"/>
  <c r="AC314" i="52"/>
  <c r="P315" i="52"/>
  <c r="Q315" i="52"/>
  <c r="R315" i="52"/>
  <c r="AC315" i="52"/>
  <c r="P316" i="52"/>
  <c r="Q316" i="52"/>
  <c r="R316" i="52"/>
  <c r="AC316" i="52"/>
  <c r="P317" i="52"/>
  <c r="Q317" i="52"/>
  <c r="R317" i="52"/>
  <c r="AC317" i="52"/>
  <c r="P318" i="52"/>
  <c r="Q318" i="52"/>
  <c r="R318" i="52"/>
  <c r="AC318" i="52"/>
  <c r="P319" i="52"/>
  <c r="Q319" i="52"/>
  <c r="R319" i="52"/>
  <c r="P320" i="52"/>
  <c r="Q320" i="52"/>
  <c r="R320" i="52"/>
  <c r="AC320" i="52"/>
  <c r="P321" i="52"/>
  <c r="Q321" i="52"/>
  <c r="R321" i="52"/>
  <c r="AC321" i="52"/>
  <c r="P322" i="52"/>
  <c r="Q322" i="52"/>
  <c r="R322" i="52"/>
  <c r="AC322" i="52"/>
  <c r="P323" i="52"/>
  <c r="Q323" i="52"/>
  <c r="R323" i="52"/>
  <c r="AC323" i="52"/>
  <c r="P324" i="52"/>
  <c r="Q324" i="52"/>
  <c r="R324" i="52"/>
  <c r="AC324" i="52"/>
  <c r="P325" i="52"/>
  <c r="Q325" i="52"/>
  <c r="R325" i="52"/>
  <c r="AC325" i="52"/>
  <c r="P326" i="52"/>
  <c r="Q326" i="52"/>
  <c r="R326" i="52"/>
  <c r="AC326" i="52"/>
  <c r="P327" i="52"/>
  <c r="Q327" i="52"/>
  <c r="R327" i="52"/>
  <c r="AC327" i="52"/>
  <c r="P328" i="52"/>
  <c r="Q328" i="52"/>
  <c r="R328" i="52"/>
  <c r="P329" i="52"/>
  <c r="Q329" i="52"/>
  <c r="R329" i="52"/>
  <c r="P330" i="52"/>
  <c r="Q330" i="52"/>
  <c r="R330" i="52"/>
  <c r="AC330" i="52"/>
  <c r="P331" i="52"/>
  <c r="Q331" i="52"/>
  <c r="R331" i="52"/>
  <c r="AC331" i="52"/>
  <c r="P332" i="52"/>
  <c r="Q332" i="52"/>
  <c r="R332" i="52"/>
  <c r="AC332" i="52"/>
  <c r="P333" i="52"/>
  <c r="Q333" i="52"/>
  <c r="R333" i="52"/>
  <c r="AC333" i="52"/>
  <c r="P334" i="52"/>
  <c r="Q334" i="52"/>
  <c r="R334" i="52"/>
  <c r="AC334" i="52"/>
  <c r="P335" i="52"/>
  <c r="Q335" i="52"/>
  <c r="R335" i="52"/>
  <c r="AC335" i="52"/>
  <c r="P336" i="52"/>
  <c r="Q336" i="52"/>
  <c r="R336" i="52"/>
  <c r="AC336" i="52"/>
  <c r="P337" i="52"/>
  <c r="Q337" i="52"/>
  <c r="R337" i="52"/>
  <c r="AC337" i="52"/>
  <c r="P338" i="52"/>
  <c r="Q338" i="52"/>
  <c r="R338" i="52"/>
  <c r="AC338" i="52"/>
  <c r="P339" i="52"/>
  <c r="Q339" i="52"/>
  <c r="R339" i="52"/>
  <c r="AC339" i="52"/>
  <c r="P340" i="52"/>
  <c r="Q340" i="52"/>
  <c r="R340" i="52"/>
  <c r="AC340" i="52"/>
  <c r="P341" i="52"/>
  <c r="Q341" i="52"/>
  <c r="R341" i="52"/>
  <c r="AC341" i="52"/>
  <c r="P342" i="52"/>
  <c r="Q342" i="52"/>
  <c r="R342" i="52"/>
  <c r="AC342" i="52"/>
  <c r="P343" i="52"/>
  <c r="Q343" i="52"/>
  <c r="R343" i="52"/>
  <c r="AC343" i="52"/>
  <c r="P344" i="52"/>
  <c r="Q344" i="52"/>
  <c r="R344" i="52"/>
  <c r="AC344" i="52"/>
  <c r="P345" i="52"/>
  <c r="Q345" i="52"/>
  <c r="R345" i="52"/>
  <c r="AC345" i="52"/>
  <c r="P346" i="52"/>
  <c r="Q346" i="52"/>
  <c r="R346" i="52"/>
  <c r="AC346" i="52"/>
  <c r="P347" i="52"/>
  <c r="Q347" i="52"/>
  <c r="R347" i="52"/>
  <c r="AC347" i="52"/>
  <c r="P348" i="52"/>
  <c r="Q348" i="52"/>
  <c r="R348" i="52"/>
  <c r="AC348" i="52"/>
  <c r="P349" i="52"/>
  <c r="Q349" i="52"/>
  <c r="R349" i="52"/>
  <c r="AC349" i="52"/>
  <c r="P350" i="52"/>
  <c r="Q350" i="52"/>
  <c r="R350" i="52"/>
  <c r="P351" i="52"/>
  <c r="Q351" i="52"/>
  <c r="R351" i="52"/>
  <c r="AC351" i="52"/>
  <c r="P352" i="52"/>
  <c r="Q352" i="52"/>
  <c r="R352" i="52"/>
  <c r="AC352" i="52"/>
  <c r="P353" i="52"/>
  <c r="Q353" i="52"/>
  <c r="R353" i="52"/>
  <c r="AC353" i="52"/>
  <c r="P354" i="52"/>
  <c r="Q354" i="52"/>
  <c r="R354" i="52"/>
  <c r="AC354" i="52"/>
  <c r="P355" i="52"/>
  <c r="Q355" i="52"/>
  <c r="R355" i="52"/>
  <c r="AC355" i="52"/>
  <c r="P356" i="52"/>
  <c r="Q356" i="52"/>
  <c r="R356" i="52"/>
  <c r="AC356" i="52"/>
  <c r="P357" i="52"/>
  <c r="Q357" i="52"/>
  <c r="R357" i="52"/>
  <c r="AC357" i="52"/>
  <c r="P358" i="52"/>
  <c r="Q358" i="52"/>
  <c r="R358" i="52"/>
  <c r="AC358" i="52"/>
  <c r="P359" i="52"/>
  <c r="Q359" i="52"/>
  <c r="R359" i="52"/>
  <c r="AC359" i="52"/>
  <c r="P360" i="52"/>
  <c r="Q360" i="52"/>
  <c r="R360" i="52"/>
  <c r="AC360" i="52"/>
  <c r="P361" i="52"/>
  <c r="Q361" i="52"/>
  <c r="R361" i="52"/>
  <c r="AC361" i="52"/>
  <c r="P362" i="52"/>
  <c r="Q362" i="52"/>
  <c r="R362" i="52"/>
  <c r="AC362" i="52"/>
  <c r="P363" i="52"/>
  <c r="Q363" i="52"/>
  <c r="R363" i="52"/>
  <c r="AC363" i="52"/>
  <c r="P364" i="52"/>
  <c r="Q364" i="52"/>
  <c r="R364" i="52"/>
  <c r="AC364" i="52"/>
  <c r="P365" i="52"/>
  <c r="Q365" i="52"/>
  <c r="R365" i="52"/>
  <c r="AC365" i="52"/>
  <c r="P366" i="52"/>
  <c r="Q366" i="52"/>
  <c r="R366" i="52"/>
  <c r="AC366" i="52"/>
  <c r="P367" i="52"/>
  <c r="Q367" i="52"/>
  <c r="R367" i="52"/>
  <c r="AC367" i="52"/>
  <c r="P368" i="52"/>
  <c r="Q368" i="52"/>
  <c r="R368" i="52"/>
  <c r="AC368" i="52"/>
  <c r="P369" i="52"/>
  <c r="Q369" i="52"/>
  <c r="R369" i="52"/>
  <c r="AC369" i="52"/>
  <c r="P370" i="52"/>
  <c r="Q370" i="52"/>
  <c r="R370" i="52"/>
  <c r="AC370" i="52"/>
  <c r="P371" i="52"/>
  <c r="Q371" i="52"/>
  <c r="R371" i="52"/>
  <c r="AC371" i="52"/>
  <c r="P372" i="52"/>
  <c r="Q372" i="52"/>
  <c r="R372" i="52"/>
  <c r="AC372" i="52"/>
  <c r="P373" i="52"/>
  <c r="Q373" i="52"/>
  <c r="R373" i="52"/>
  <c r="AC373" i="52"/>
  <c r="P374" i="52"/>
  <c r="Q374" i="52"/>
  <c r="R374" i="52"/>
  <c r="AC374" i="52"/>
  <c r="P375" i="52"/>
  <c r="Q375" i="52"/>
  <c r="R375" i="52"/>
  <c r="AC375" i="52"/>
  <c r="P376" i="52"/>
  <c r="Q376" i="52"/>
  <c r="R376" i="52"/>
  <c r="AC376" i="52"/>
  <c r="P377" i="52"/>
  <c r="Q377" i="52"/>
  <c r="R377" i="52"/>
  <c r="AC377" i="52"/>
  <c r="P378" i="52"/>
  <c r="Q378" i="52"/>
  <c r="R378" i="52"/>
  <c r="AC378" i="52"/>
  <c r="P379" i="52"/>
  <c r="Q379" i="52"/>
  <c r="R379" i="52"/>
  <c r="AC379" i="52"/>
  <c r="P380" i="52"/>
  <c r="Q380" i="52"/>
  <c r="R380" i="52"/>
  <c r="AC380" i="52"/>
  <c r="P381" i="52"/>
  <c r="Q381" i="52"/>
  <c r="R381" i="52"/>
  <c r="AC381" i="52"/>
  <c r="P382" i="52"/>
  <c r="Q382" i="52"/>
  <c r="R382" i="52"/>
  <c r="AC382" i="52"/>
  <c r="P383" i="52"/>
  <c r="Q383" i="52"/>
  <c r="R383" i="52"/>
  <c r="AC383" i="52"/>
  <c r="P384" i="52"/>
  <c r="Q384" i="52"/>
  <c r="R384" i="52"/>
  <c r="AC384" i="52"/>
  <c r="P385" i="52"/>
  <c r="Q385" i="52"/>
  <c r="R385" i="52"/>
  <c r="AC385" i="52"/>
  <c r="P386" i="52"/>
  <c r="Q386" i="52"/>
  <c r="R386" i="52"/>
  <c r="AC386" i="52"/>
  <c r="P387" i="52"/>
  <c r="Q387" i="52"/>
  <c r="R387" i="52"/>
  <c r="AC387" i="52"/>
  <c r="P388" i="52"/>
  <c r="Q388" i="52"/>
  <c r="R388" i="52"/>
  <c r="AC388" i="52"/>
  <c r="P389" i="52"/>
  <c r="Q389" i="52"/>
  <c r="R389" i="52"/>
  <c r="AC389" i="52"/>
  <c r="P390" i="52"/>
  <c r="Q390" i="52"/>
  <c r="R390" i="52"/>
  <c r="AC390" i="52"/>
  <c r="P391" i="52"/>
  <c r="Q391" i="52"/>
  <c r="R391" i="52"/>
  <c r="AC391" i="52"/>
  <c r="P392" i="52"/>
  <c r="Q392" i="52"/>
  <c r="R392" i="52"/>
  <c r="AC392" i="52"/>
  <c r="P393" i="52"/>
  <c r="Q393" i="52"/>
  <c r="R393" i="52"/>
  <c r="AC393" i="52"/>
  <c r="P394" i="52"/>
  <c r="Q394" i="52"/>
  <c r="R394" i="52"/>
  <c r="AC394" i="52"/>
  <c r="P395" i="52"/>
  <c r="Q395" i="52"/>
  <c r="R395" i="52"/>
  <c r="AC395" i="52"/>
  <c r="P396" i="52"/>
  <c r="Q396" i="52"/>
  <c r="R396" i="52"/>
  <c r="AC396" i="52"/>
  <c r="P397" i="52"/>
  <c r="Q397" i="52"/>
  <c r="R397" i="52"/>
  <c r="AC397" i="52"/>
  <c r="P398" i="52"/>
  <c r="Q398" i="52"/>
  <c r="R398" i="52"/>
  <c r="AC398" i="52"/>
  <c r="P399" i="52"/>
  <c r="Q399" i="52"/>
  <c r="R399" i="52"/>
  <c r="AC399" i="52"/>
  <c r="P400" i="52"/>
  <c r="Q400" i="52"/>
  <c r="R400" i="52"/>
  <c r="AC400" i="52"/>
  <c r="P401" i="52"/>
  <c r="Q401" i="52"/>
  <c r="R401" i="52"/>
  <c r="AC401" i="52"/>
  <c r="P402" i="52"/>
  <c r="Q402" i="52"/>
  <c r="R402" i="52"/>
  <c r="AC402" i="52"/>
  <c r="P403" i="52"/>
  <c r="Q403" i="52"/>
  <c r="R403" i="52"/>
  <c r="AC403" i="52"/>
  <c r="P404" i="52"/>
  <c r="Q404" i="52"/>
  <c r="R404" i="52"/>
  <c r="AC404" i="52"/>
  <c r="P405" i="52"/>
  <c r="Q405" i="52"/>
  <c r="R405" i="52"/>
  <c r="AC405" i="52"/>
  <c r="P406" i="52"/>
  <c r="Q406" i="52"/>
  <c r="R406" i="52"/>
  <c r="AC406" i="52"/>
  <c r="P407" i="52"/>
  <c r="Q407" i="52"/>
  <c r="R407" i="52"/>
  <c r="AC407" i="52"/>
  <c r="P408" i="52"/>
  <c r="Q408" i="52"/>
  <c r="R408" i="52"/>
  <c r="AC408" i="52"/>
  <c r="P409" i="52"/>
  <c r="Q409" i="52"/>
  <c r="R409" i="52"/>
  <c r="AC409" i="52"/>
  <c r="P410" i="52"/>
  <c r="Q410" i="52"/>
  <c r="R410" i="52"/>
  <c r="AC410" i="52"/>
  <c r="P411" i="52"/>
  <c r="Q411" i="52"/>
  <c r="R411" i="52"/>
  <c r="AC411" i="52"/>
  <c r="P412" i="52"/>
  <c r="Q412" i="52"/>
  <c r="R412" i="52"/>
  <c r="AC412" i="52"/>
  <c r="P413" i="52"/>
  <c r="Q413" i="52"/>
  <c r="R413" i="52"/>
  <c r="AC413" i="52"/>
  <c r="P414" i="52"/>
  <c r="Q414" i="52"/>
  <c r="R414" i="52"/>
  <c r="AC414" i="52"/>
  <c r="P415" i="52"/>
  <c r="Q415" i="52"/>
  <c r="R415" i="52"/>
  <c r="AC415" i="52"/>
  <c r="P416" i="52"/>
  <c r="Q416" i="52"/>
  <c r="R416" i="52"/>
  <c r="AC416" i="52"/>
  <c r="P417" i="52"/>
  <c r="Q417" i="52"/>
  <c r="R417" i="52"/>
  <c r="AC417" i="52"/>
  <c r="P418" i="52"/>
  <c r="Q418" i="52"/>
  <c r="R418" i="52"/>
  <c r="AC418" i="52"/>
  <c r="P419" i="52"/>
  <c r="Q419" i="52"/>
  <c r="R419" i="52"/>
  <c r="AC419" i="52"/>
  <c r="P420" i="52"/>
  <c r="Q420" i="52"/>
  <c r="R420" i="52"/>
  <c r="AC420" i="52"/>
  <c r="P421" i="52"/>
  <c r="Q421" i="52"/>
  <c r="R421" i="52"/>
  <c r="AC421" i="52"/>
  <c r="P422" i="52"/>
  <c r="Q422" i="52"/>
  <c r="R422" i="52"/>
  <c r="AC422" i="52"/>
  <c r="P423" i="52"/>
  <c r="Q423" i="52"/>
  <c r="R423" i="52"/>
  <c r="AC423" i="52"/>
  <c r="P424" i="52"/>
  <c r="Q424" i="52"/>
  <c r="R424" i="52"/>
  <c r="AC424" i="52"/>
  <c r="P425" i="52"/>
  <c r="Q425" i="52"/>
  <c r="R425" i="52"/>
  <c r="AC425" i="52"/>
  <c r="P426" i="52"/>
  <c r="Q426" i="52"/>
  <c r="R426" i="52"/>
  <c r="AC426" i="52"/>
  <c r="P427" i="52"/>
  <c r="Q427" i="52"/>
  <c r="R427" i="52"/>
  <c r="AC427" i="52"/>
  <c r="P428" i="52"/>
  <c r="Q428" i="52"/>
  <c r="R428" i="52"/>
  <c r="AC428" i="52"/>
  <c r="P429" i="52"/>
  <c r="Q429" i="52"/>
  <c r="R429" i="52"/>
  <c r="AC429" i="52"/>
  <c r="P430" i="52"/>
  <c r="Q430" i="52"/>
  <c r="R430" i="52"/>
  <c r="AC430" i="52"/>
  <c r="P431" i="52"/>
  <c r="Q431" i="52"/>
  <c r="R431" i="52"/>
  <c r="AC431" i="52"/>
  <c r="P432" i="52"/>
  <c r="Q432" i="52"/>
  <c r="R432" i="52"/>
  <c r="AC432" i="52"/>
  <c r="P433" i="52"/>
  <c r="Q433" i="52"/>
  <c r="R433" i="52"/>
  <c r="AC433" i="52"/>
  <c r="P434" i="52"/>
  <c r="Q434" i="52"/>
  <c r="R434" i="52"/>
  <c r="AC434" i="52"/>
  <c r="P435" i="52"/>
  <c r="Q435" i="52"/>
  <c r="R435" i="52"/>
  <c r="AC435" i="52"/>
  <c r="P436" i="52"/>
  <c r="Q436" i="52"/>
  <c r="R436" i="52"/>
  <c r="AC436" i="52"/>
  <c r="P437" i="52"/>
  <c r="Q437" i="52"/>
  <c r="R437" i="52"/>
  <c r="AC437" i="52"/>
  <c r="P438" i="52"/>
  <c r="Q438" i="52"/>
  <c r="R438" i="52"/>
  <c r="AC438" i="52"/>
  <c r="P439" i="52"/>
  <c r="Q439" i="52"/>
  <c r="R439" i="52"/>
  <c r="AC439" i="52"/>
  <c r="P440" i="52"/>
  <c r="Q440" i="52"/>
  <c r="R440" i="52"/>
  <c r="AC440" i="52"/>
  <c r="P441" i="52"/>
  <c r="Q441" i="52"/>
  <c r="R441" i="52"/>
  <c r="AC441" i="52"/>
  <c r="P442" i="52"/>
  <c r="Q442" i="52"/>
  <c r="R442" i="52"/>
  <c r="AC442" i="52"/>
  <c r="P443" i="52"/>
  <c r="Q443" i="52"/>
  <c r="R443" i="52"/>
  <c r="AC443" i="52"/>
  <c r="P444" i="52"/>
  <c r="Q444" i="52"/>
  <c r="R444" i="52"/>
  <c r="AC444" i="52"/>
  <c r="P445" i="52"/>
  <c r="Q445" i="52"/>
  <c r="R445" i="52"/>
  <c r="AC445" i="52"/>
  <c r="P446" i="52"/>
  <c r="Q446" i="52"/>
  <c r="R446" i="52"/>
  <c r="P447" i="52"/>
  <c r="Q447" i="52"/>
  <c r="R447" i="52"/>
  <c r="AC447" i="52"/>
  <c r="P448" i="52"/>
  <c r="Q448" i="52"/>
  <c r="R448" i="52"/>
  <c r="AC448" i="52"/>
  <c r="P449" i="52"/>
  <c r="Q449" i="52"/>
  <c r="R449" i="52"/>
  <c r="AC449" i="52"/>
  <c r="P450" i="52"/>
  <c r="Q450" i="52"/>
  <c r="R450" i="52"/>
  <c r="AC450" i="52"/>
  <c r="P451" i="52"/>
  <c r="Q451" i="52"/>
  <c r="R451" i="52"/>
  <c r="AC451" i="52"/>
  <c r="P452" i="52"/>
  <c r="Q452" i="52"/>
  <c r="R452" i="52"/>
  <c r="AC452" i="52"/>
  <c r="P453" i="52"/>
  <c r="Q453" i="52"/>
  <c r="R453" i="52"/>
  <c r="P454" i="52"/>
  <c r="Q454" i="52"/>
  <c r="R454" i="52"/>
  <c r="AC454" i="52"/>
  <c r="P455" i="52"/>
  <c r="Q455" i="52"/>
  <c r="R455" i="52"/>
  <c r="AC455" i="52"/>
  <c r="AC458" i="52"/>
  <c r="P459" i="52"/>
  <c r="Q459" i="52"/>
  <c r="R459" i="52"/>
  <c r="P460" i="52"/>
  <c r="Q460" i="52"/>
  <c r="R460" i="52"/>
  <c r="P463" i="52"/>
  <c r="Q463" i="52"/>
  <c r="R463" i="52"/>
  <c r="P464" i="52"/>
  <c r="Q464" i="52"/>
  <c r="R464" i="52"/>
  <c r="P465" i="52"/>
  <c r="Q465" i="52"/>
  <c r="R465" i="52"/>
  <c r="P466" i="52"/>
  <c r="Q466" i="52"/>
  <c r="R466" i="52"/>
  <c r="P467" i="52"/>
  <c r="Q467" i="52"/>
  <c r="R467" i="52"/>
  <c r="AC468" i="52"/>
  <c r="AC469" i="52"/>
  <c r="AC470" i="52"/>
  <c r="AC471" i="52"/>
  <c r="P472" i="52"/>
  <c r="Q472" i="52"/>
  <c r="R472" i="52"/>
  <c r="AC472" i="52"/>
  <c r="P473" i="52"/>
  <c r="Q473" i="52"/>
  <c r="R473" i="52"/>
  <c r="P474" i="52"/>
  <c r="Q474" i="52"/>
  <c r="R474" i="52"/>
  <c r="AC474" i="52"/>
  <c r="P475" i="52"/>
  <c r="Q475" i="52"/>
  <c r="R475" i="52"/>
  <c r="AC475" i="52"/>
  <c r="P476" i="52"/>
  <c r="Q476" i="52"/>
  <c r="R476" i="52"/>
  <c r="AC476" i="52"/>
  <c r="P477" i="52"/>
  <c r="Q477" i="52"/>
  <c r="R477" i="52"/>
  <c r="AC477" i="52"/>
  <c r="P478" i="52"/>
  <c r="Q478" i="52"/>
  <c r="R478" i="52"/>
  <c r="AC478" i="52"/>
  <c r="P479" i="52"/>
  <c r="Q479" i="52"/>
  <c r="R479" i="52"/>
  <c r="AC479" i="52"/>
  <c r="P480" i="52"/>
  <c r="Q480" i="52"/>
  <c r="R480" i="52"/>
  <c r="AC480" i="52"/>
  <c r="P481" i="52"/>
  <c r="Q481" i="52"/>
  <c r="R481" i="52"/>
  <c r="AC481" i="52"/>
  <c r="P482" i="52"/>
  <c r="Q482" i="52"/>
  <c r="R482" i="52"/>
  <c r="AC482" i="52"/>
  <c r="P483" i="52"/>
  <c r="Q483" i="52"/>
  <c r="R483" i="52"/>
  <c r="AC483" i="52"/>
  <c r="P484" i="52"/>
  <c r="Q484" i="52"/>
  <c r="R484" i="52"/>
  <c r="AC484" i="52"/>
  <c r="P485" i="52"/>
  <c r="Q485" i="52"/>
  <c r="R485" i="52"/>
  <c r="AC485" i="52"/>
  <c r="P486" i="52"/>
  <c r="Q486" i="52"/>
  <c r="R486" i="52"/>
  <c r="AC486" i="52"/>
  <c r="P487" i="52"/>
  <c r="Q487" i="52"/>
  <c r="R487" i="52"/>
  <c r="AC487" i="52"/>
  <c r="P488" i="52"/>
  <c r="Q488" i="52"/>
  <c r="R488" i="52"/>
  <c r="P489" i="52"/>
  <c r="Q489" i="52"/>
  <c r="R489" i="52"/>
  <c r="AC489" i="52"/>
  <c r="P490" i="52"/>
  <c r="Q490" i="52"/>
  <c r="R490" i="52"/>
  <c r="AC490" i="52"/>
  <c r="P491" i="52"/>
  <c r="Q491" i="52"/>
  <c r="R491" i="52"/>
  <c r="P492" i="52"/>
  <c r="Q492" i="52"/>
  <c r="R492" i="52"/>
  <c r="AC492" i="52"/>
  <c r="P493" i="52"/>
  <c r="Q493" i="52"/>
  <c r="R493" i="52"/>
  <c r="AC493" i="52"/>
  <c r="P494" i="52"/>
  <c r="Q494" i="52"/>
  <c r="R494" i="52"/>
  <c r="AC494" i="52"/>
  <c r="P495" i="52"/>
  <c r="Q495" i="52"/>
  <c r="R495" i="52"/>
  <c r="P496" i="52"/>
  <c r="Q496" i="52"/>
  <c r="R496" i="52"/>
  <c r="P497" i="52"/>
  <c r="Q497" i="52"/>
  <c r="R497" i="52"/>
  <c r="AC497" i="52"/>
  <c r="P498" i="52"/>
  <c r="Q498" i="52"/>
  <c r="R498" i="52"/>
  <c r="AC498" i="52"/>
  <c r="P499" i="52"/>
  <c r="Q499" i="52"/>
  <c r="R499" i="52"/>
  <c r="AC499" i="52"/>
  <c r="K501" i="52"/>
  <c r="P501" i="52"/>
  <c r="Q501" i="52"/>
  <c r="R501" i="52"/>
  <c r="AC501" i="52"/>
  <c r="P502" i="52"/>
  <c r="Q502" i="52"/>
  <c r="R502" i="52"/>
  <c r="AC502" i="52"/>
  <c r="P503" i="52"/>
  <c r="Q503" i="52"/>
  <c r="R503" i="52"/>
  <c r="AC503" i="52"/>
  <c r="P504" i="52"/>
  <c r="Q504" i="52"/>
  <c r="R504" i="52"/>
  <c r="AC504" i="52"/>
  <c r="P505" i="52"/>
  <c r="Q505" i="52"/>
  <c r="R505" i="52"/>
  <c r="AC505" i="52"/>
  <c r="P506" i="52"/>
  <c r="Q506" i="52"/>
  <c r="R506" i="52"/>
  <c r="AC506" i="52"/>
  <c r="P507" i="52"/>
  <c r="Q507" i="52"/>
  <c r="R507" i="52"/>
  <c r="AC507" i="52"/>
  <c r="P508" i="52"/>
  <c r="Q508" i="52"/>
  <c r="R508" i="52"/>
  <c r="AC508" i="52"/>
  <c r="P509" i="52"/>
  <c r="Q509" i="52"/>
  <c r="R509" i="52"/>
  <c r="AC509" i="52"/>
  <c r="P510" i="52"/>
  <c r="Q510" i="52"/>
  <c r="R510" i="52"/>
  <c r="AC510" i="52"/>
  <c r="P511" i="52"/>
  <c r="Q511" i="52"/>
  <c r="R511" i="52"/>
  <c r="AC511" i="52"/>
  <c r="P512" i="52"/>
  <c r="Q512" i="52"/>
  <c r="R512" i="52"/>
  <c r="AC512" i="52"/>
  <c r="P513" i="52"/>
  <c r="Q513" i="52"/>
  <c r="R513" i="52"/>
  <c r="AC513" i="52"/>
  <c r="P514" i="52"/>
  <c r="Q514" i="52"/>
  <c r="R514" i="52"/>
  <c r="AC514" i="52"/>
  <c r="P515" i="52"/>
  <c r="Q515" i="52"/>
  <c r="R515" i="52"/>
  <c r="P516" i="52"/>
  <c r="Q516" i="52"/>
  <c r="R516" i="52"/>
  <c r="P517" i="52"/>
  <c r="Q517" i="52"/>
  <c r="R517" i="52"/>
  <c r="P518" i="52"/>
  <c r="Q518" i="52"/>
  <c r="R518" i="52"/>
  <c r="P519" i="52"/>
  <c r="Q519" i="52"/>
  <c r="R519" i="52"/>
  <c r="P520" i="52"/>
  <c r="Q520" i="52"/>
  <c r="R520" i="52"/>
  <c r="P521" i="52"/>
  <c r="Q521" i="52"/>
  <c r="R521" i="52"/>
  <c r="AC521" i="52"/>
  <c r="P522" i="52"/>
  <c r="Q522" i="52"/>
  <c r="R522" i="52"/>
  <c r="AC522" i="52"/>
  <c r="P523" i="52"/>
  <c r="Q523" i="52"/>
  <c r="R523" i="52"/>
  <c r="AC523" i="52"/>
  <c r="P524" i="52"/>
  <c r="Q524" i="52"/>
  <c r="R524" i="52"/>
  <c r="AC524" i="52"/>
  <c r="P525" i="52"/>
  <c r="Q525" i="52"/>
  <c r="R525" i="52"/>
  <c r="AC525" i="52"/>
  <c r="P526" i="52"/>
  <c r="Q526" i="52"/>
  <c r="R526" i="52"/>
  <c r="AC526" i="52"/>
  <c r="P527" i="52"/>
  <c r="Q527" i="52"/>
  <c r="R527" i="52"/>
  <c r="AC527" i="52"/>
  <c r="P579" i="52"/>
  <c r="Q579" i="52"/>
  <c r="R579" i="52"/>
  <c r="AC579" i="52"/>
  <c r="AC580" i="52"/>
  <c r="P582" i="52"/>
  <c r="Q582" i="52"/>
  <c r="R582" i="52"/>
  <c r="AC582" i="52"/>
  <c r="P586" i="52"/>
  <c r="Q586" i="52"/>
  <c r="R586" i="52"/>
  <c r="P587" i="52"/>
  <c r="Q587" i="52"/>
  <c r="R587" i="52"/>
  <c r="P588" i="52"/>
  <c r="Q588" i="52"/>
  <c r="R588" i="52"/>
  <c r="P589" i="52"/>
  <c r="Q589" i="52"/>
  <c r="R589" i="52"/>
  <c r="P590" i="52"/>
  <c r="Q590" i="52"/>
  <c r="R590" i="52"/>
  <c r="P591" i="52"/>
  <c r="Q591" i="52"/>
  <c r="R591" i="52"/>
  <c r="P592" i="52"/>
  <c r="Q592" i="52"/>
  <c r="R592" i="52"/>
  <c r="AC592" i="52"/>
  <c r="P593" i="52"/>
  <c r="Q593" i="52"/>
  <c r="R593" i="52"/>
  <c r="AC593" i="52"/>
  <c r="P594" i="52"/>
  <c r="Q594" i="52"/>
  <c r="R594" i="52"/>
  <c r="AC594" i="52"/>
  <c r="P595" i="52"/>
  <c r="Q595" i="52"/>
  <c r="R595" i="52"/>
  <c r="AC595" i="52"/>
  <c r="P596" i="52"/>
  <c r="Q596" i="52"/>
  <c r="R596" i="52"/>
  <c r="AC596" i="52"/>
  <c r="P597" i="52"/>
  <c r="Q597" i="52"/>
  <c r="R597" i="52"/>
  <c r="AC597" i="52"/>
  <c r="P598" i="52"/>
  <c r="Q598" i="52"/>
  <c r="R598" i="52"/>
  <c r="AC598" i="52"/>
  <c r="P599" i="52"/>
  <c r="Q599" i="52"/>
  <c r="R599" i="52"/>
  <c r="AC599" i="52"/>
  <c r="P600" i="52"/>
  <c r="Q600" i="52"/>
  <c r="R600" i="52"/>
  <c r="AC600" i="52"/>
  <c r="P601" i="52"/>
  <c r="Q601" i="52"/>
  <c r="R601" i="52"/>
  <c r="AC601" i="52"/>
  <c r="P602" i="52"/>
  <c r="Q602" i="52"/>
  <c r="R602" i="52"/>
  <c r="AC602" i="52"/>
  <c r="P603" i="52"/>
  <c r="Q603" i="52"/>
  <c r="R603" i="52"/>
  <c r="AC603" i="52"/>
  <c r="P604" i="52"/>
  <c r="Q604" i="52"/>
  <c r="R604" i="52"/>
  <c r="AC604" i="52"/>
  <c r="P605" i="52"/>
  <c r="Q605" i="52"/>
  <c r="R605" i="52"/>
  <c r="AC605" i="52"/>
  <c r="P606" i="52"/>
  <c r="Q606" i="52"/>
  <c r="R606" i="52"/>
  <c r="AC606" i="52"/>
  <c r="P607" i="52"/>
  <c r="Q607" i="52"/>
  <c r="R607" i="52"/>
  <c r="AC607" i="52"/>
  <c r="P608" i="52"/>
  <c r="Q608" i="52"/>
  <c r="R608" i="52"/>
  <c r="AC608" i="52"/>
  <c r="P609" i="52"/>
  <c r="Q609" i="52"/>
  <c r="R609" i="52"/>
  <c r="AC609" i="52"/>
  <c r="P610" i="52"/>
  <c r="Q610" i="52"/>
  <c r="R610" i="52"/>
  <c r="AC610" i="52"/>
  <c r="P611" i="52"/>
  <c r="Q611" i="52"/>
  <c r="R611" i="52"/>
  <c r="AC611" i="52"/>
  <c r="P612" i="52"/>
  <c r="Q612" i="52"/>
  <c r="R612" i="52"/>
  <c r="AC612" i="52"/>
  <c r="P613" i="52"/>
  <c r="Q613" i="52"/>
  <c r="R613" i="52"/>
  <c r="AC613" i="52"/>
  <c r="P614" i="52"/>
  <c r="Q614" i="52"/>
  <c r="R614" i="52"/>
  <c r="AC614" i="52"/>
  <c r="P615" i="52"/>
  <c r="Q615" i="52"/>
  <c r="R615" i="52"/>
  <c r="AC615" i="52"/>
  <c r="P616" i="52"/>
  <c r="Q616" i="52"/>
  <c r="R616" i="52"/>
  <c r="AC616" i="52"/>
  <c r="P617" i="52"/>
  <c r="Q617" i="52"/>
  <c r="R617" i="52"/>
  <c r="AC617" i="52"/>
  <c r="P618" i="52"/>
  <c r="Q618" i="52"/>
  <c r="R618" i="52"/>
  <c r="AC618" i="52"/>
  <c r="P619" i="52"/>
  <c r="Q619" i="52"/>
  <c r="R619" i="52"/>
  <c r="AC619" i="52"/>
  <c r="P620" i="52"/>
  <c r="Q620" i="52"/>
  <c r="R620" i="52"/>
  <c r="AC620" i="52"/>
  <c r="P621" i="52"/>
  <c r="Q621" i="52"/>
  <c r="R621" i="52"/>
  <c r="AC621" i="52"/>
  <c r="P622" i="52"/>
  <c r="Q622" i="52"/>
  <c r="R622" i="52"/>
  <c r="AC622" i="52"/>
  <c r="P623" i="52"/>
  <c r="Q623" i="52"/>
  <c r="R623" i="52"/>
  <c r="AC623" i="52"/>
  <c r="P624" i="52"/>
  <c r="Q624" i="52"/>
  <c r="R624" i="52"/>
  <c r="AC624" i="52"/>
  <c r="P625" i="52"/>
  <c r="Q625" i="52"/>
  <c r="R625" i="52"/>
  <c r="AC625" i="52"/>
  <c r="P626" i="52"/>
  <c r="Q626" i="52"/>
  <c r="R626" i="52"/>
  <c r="AC626" i="52"/>
  <c r="P627" i="52"/>
  <c r="Q627" i="52"/>
  <c r="R627" i="52"/>
  <c r="AC627" i="52"/>
  <c r="P628" i="52"/>
  <c r="Q628" i="52"/>
  <c r="R628" i="52"/>
  <c r="AC628" i="52"/>
  <c r="P629" i="52"/>
  <c r="Q629" i="52"/>
  <c r="R629" i="52"/>
  <c r="AC629" i="52"/>
  <c r="P630" i="52"/>
  <c r="Q630" i="52"/>
  <c r="R630" i="52"/>
  <c r="AC630" i="52"/>
  <c r="P631" i="52"/>
  <c r="Q631" i="52"/>
  <c r="R631" i="52"/>
  <c r="AC631" i="52"/>
  <c r="P632" i="52"/>
  <c r="Q632" i="52"/>
  <c r="R632" i="52"/>
  <c r="AC632" i="52"/>
  <c r="P633" i="52"/>
  <c r="Q633" i="52"/>
  <c r="R633" i="52"/>
  <c r="AC633" i="52"/>
  <c r="P634" i="52"/>
  <c r="Q634" i="52"/>
  <c r="R634" i="52"/>
  <c r="AC634" i="52"/>
  <c r="P635" i="52"/>
  <c r="Q635" i="52"/>
  <c r="R635" i="52"/>
  <c r="AC635" i="52"/>
  <c r="P636" i="52"/>
  <c r="Q636" i="52"/>
  <c r="R636" i="52"/>
  <c r="AC636" i="52"/>
  <c r="P637" i="52"/>
  <c r="Q637" i="52"/>
  <c r="R637" i="52"/>
  <c r="AC637" i="52"/>
  <c r="P638" i="52"/>
  <c r="Q638" i="52"/>
  <c r="R638" i="52"/>
  <c r="AC638" i="52"/>
  <c r="P639" i="52"/>
  <c r="Q639" i="52"/>
  <c r="R639" i="52"/>
  <c r="AC639" i="52"/>
  <c r="P640" i="52"/>
  <c r="Q640" i="52"/>
  <c r="R640" i="52"/>
  <c r="AC640" i="52"/>
  <c r="P641" i="52"/>
  <c r="Q641" i="52"/>
  <c r="R641" i="52"/>
  <c r="AC641" i="52"/>
  <c r="P642" i="52"/>
  <c r="Q642" i="52"/>
  <c r="R642" i="52"/>
  <c r="AC642" i="52"/>
  <c r="P643" i="52"/>
  <c r="Q643" i="52"/>
  <c r="R643" i="52"/>
  <c r="AC643" i="52"/>
  <c r="P644" i="52"/>
  <c r="Q644" i="52"/>
  <c r="R644" i="52"/>
  <c r="AC644" i="52"/>
  <c r="P645" i="52"/>
  <c r="Q645" i="52"/>
  <c r="R645" i="52"/>
  <c r="AC645" i="52"/>
  <c r="P646" i="52"/>
  <c r="Q646" i="52"/>
  <c r="R646" i="52"/>
  <c r="AC646" i="52"/>
  <c r="P647" i="52"/>
  <c r="Q647" i="52"/>
  <c r="R647" i="52"/>
  <c r="AC647" i="52"/>
  <c r="P648" i="52"/>
  <c r="Q648" i="52"/>
  <c r="R648" i="52"/>
  <c r="AC648" i="52"/>
  <c r="P649" i="52"/>
  <c r="Q649" i="52"/>
  <c r="R649" i="52"/>
  <c r="AC649" i="52"/>
  <c r="P650" i="52"/>
  <c r="Q650" i="52"/>
  <c r="R650" i="52"/>
  <c r="AC650" i="52"/>
  <c r="P651" i="52"/>
  <c r="Q651" i="52"/>
  <c r="R651" i="52"/>
  <c r="AC651" i="52"/>
  <c r="P652" i="52"/>
  <c r="Q652" i="52"/>
  <c r="R652" i="52"/>
  <c r="AC652" i="52"/>
  <c r="P653" i="52"/>
  <c r="Q653" i="52"/>
  <c r="R653" i="52"/>
  <c r="AC653" i="52"/>
  <c r="P654" i="52"/>
  <c r="Q654" i="52"/>
  <c r="R654" i="52"/>
  <c r="AC654" i="52"/>
  <c r="P655" i="52"/>
  <c r="Q655" i="52"/>
  <c r="R655" i="52"/>
  <c r="AC655" i="52"/>
  <c r="P656" i="52"/>
  <c r="Q656" i="52"/>
  <c r="R656" i="52"/>
  <c r="AC656" i="52"/>
  <c r="P657" i="52"/>
  <c r="Q657" i="52"/>
  <c r="R657" i="52"/>
  <c r="AC657" i="52"/>
  <c r="P658" i="52"/>
  <c r="Q658" i="52"/>
  <c r="R658" i="52"/>
  <c r="AC658" i="52"/>
  <c r="P659" i="52"/>
  <c r="Q659" i="52"/>
  <c r="R659" i="52"/>
  <c r="AC659" i="52"/>
  <c r="P660" i="52"/>
  <c r="Q660" i="52"/>
  <c r="R660" i="52"/>
  <c r="AC660" i="52"/>
  <c r="P661" i="52"/>
  <c r="Q661" i="52"/>
  <c r="R661" i="52"/>
  <c r="AC661" i="52"/>
  <c r="P662" i="52"/>
  <c r="Q662" i="52"/>
  <c r="R662" i="52"/>
  <c r="AC662" i="52"/>
  <c r="P663" i="52"/>
  <c r="Q663" i="52"/>
  <c r="R663" i="52"/>
  <c r="AC663" i="52"/>
  <c r="P664" i="52"/>
  <c r="Q664" i="52"/>
  <c r="R664" i="52"/>
  <c r="AC664" i="52"/>
  <c r="P665" i="52"/>
  <c r="Q665" i="52"/>
  <c r="R665" i="52"/>
  <c r="AC665" i="52"/>
  <c r="P666" i="52"/>
  <c r="Q666" i="52"/>
  <c r="R666" i="52"/>
  <c r="AC666" i="52"/>
  <c r="P667" i="52"/>
  <c r="Q667" i="52"/>
  <c r="R667" i="52"/>
  <c r="AC667" i="52"/>
  <c r="AC668" i="52"/>
  <c r="AC669" i="52"/>
  <c r="AC670" i="52"/>
  <c r="AC671" i="52"/>
  <c r="AC672" i="52"/>
  <c r="AC673" i="52"/>
  <c r="AC674" i="52"/>
  <c r="AC675" i="52"/>
  <c r="AC676" i="52"/>
  <c r="AC677" i="52"/>
  <c r="AC678" i="52"/>
  <c r="AC679" i="52"/>
  <c r="AC680" i="52"/>
  <c r="P681" i="52"/>
  <c r="Q681" i="52"/>
  <c r="R681" i="52"/>
  <c r="AC681" i="52"/>
  <c r="P682" i="52"/>
  <c r="Q682" i="52"/>
  <c r="R682" i="52"/>
  <c r="AC682" i="52"/>
  <c r="P683" i="52"/>
  <c r="Q683" i="52"/>
  <c r="R683" i="52"/>
  <c r="AC683" i="52"/>
  <c r="P684" i="52"/>
  <c r="Q684" i="52"/>
  <c r="R684" i="52"/>
  <c r="AC684" i="52"/>
  <c r="P685" i="52"/>
  <c r="Q685" i="52"/>
  <c r="R685" i="52"/>
  <c r="AC685" i="52"/>
  <c r="P686" i="52"/>
  <c r="Q686" i="52"/>
  <c r="R686" i="52"/>
  <c r="AC686" i="52"/>
  <c r="P687" i="52"/>
  <c r="Q687" i="52"/>
  <c r="R687" i="52"/>
  <c r="AC687" i="52"/>
  <c r="P688" i="52"/>
  <c r="Q688" i="52"/>
  <c r="R688" i="52"/>
  <c r="AC688" i="52"/>
  <c r="P689" i="52"/>
  <c r="Q689" i="52"/>
  <c r="R689" i="52"/>
  <c r="AC689" i="52"/>
  <c r="P690" i="52"/>
  <c r="Q690" i="52"/>
  <c r="R690" i="52"/>
  <c r="AC690" i="52"/>
  <c r="P691" i="52"/>
  <c r="Q691" i="52"/>
  <c r="R691" i="52"/>
  <c r="AC691" i="52"/>
  <c r="P692" i="52"/>
  <c r="Q692" i="52"/>
  <c r="R692" i="52"/>
  <c r="AC692" i="52"/>
  <c r="P693" i="52"/>
  <c r="Q693" i="52"/>
  <c r="R693" i="52"/>
  <c r="AC693" i="52"/>
  <c r="P694" i="52"/>
  <c r="Q694" i="52"/>
  <c r="R694" i="52"/>
  <c r="AC694" i="52"/>
  <c r="P695" i="52"/>
  <c r="Q695" i="52"/>
  <c r="R695" i="52"/>
  <c r="AC695" i="52"/>
  <c r="P696" i="52"/>
  <c r="Q696" i="52"/>
  <c r="R696" i="52"/>
  <c r="AC696" i="52"/>
  <c r="P697" i="52"/>
  <c r="Q697" i="52"/>
  <c r="R697" i="52"/>
  <c r="AC697" i="52"/>
  <c r="P698" i="52"/>
  <c r="Q698" i="52"/>
  <c r="R698" i="52"/>
  <c r="AC698" i="52"/>
  <c r="P699" i="52"/>
  <c r="Q699" i="52"/>
  <c r="R699" i="52"/>
  <c r="AC699" i="52"/>
  <c r="P700" i="52"/>
  <c r="Q700" i="52"/>
  <c r="R700" i="52"/>
  <c r="AC700" i="52"/>
  <c r="P701" i="52"/>
  <c r="Q701" i="52"/>
  <c r="R701" i="52"/>
  <c r="AC701" i="52"/>
  <c r="P702" i="52"/>
  <c r="Q702" i="52"/>
  <c r="R702" i="52"/>
  <c r="AC702" i="52"/>
  <c r="P703" i="52"/>
  <c r="Q703" i="52"/>
  <c r="R703" i="52"/>
  <c r="AC703" i="52"/>
  <c r="P704" i="52"/>
  <c r="Q704" i="52"/>
  <c r="R704" i="52"/>
  <c r="AC704" i="52"/>
  <c r="P705" i="52"/>
  <c r="Q705" i="52"/>
  <c r="R705" i="52"/>
  <c r="AC705" i="52"/>
  <c r="P706" i="52"/>
  <c r="Q706" i="52"/>
  <c r="R706" i="52"/>
  <c r="AC706" i="52"/>
  <c r="P707" i="52"/>
  <c r="Q707" i="52"/>
  <c r="R707" i="52"/>
  <c r="AC707" i="52"/>
  <c r="P708" i="52"/>
  <c r="Q708" i="52"/>
  <c r="R708" i="52"/>
  <c r="AC708" i="52"/>
  <c r="P709" i="52"/>
  <c r="Q709" i="52"/>
  <c r="R709" i="52"/>
  <c r="AC709" i="52"/>
  <c r="P710" i="52"/>
  <c r="Q710" i="52"/>
  <c r="R710" i="52"/>
  <c r="AC710" i="52"/>
  <c r="P711" i="52"/>
  <c r="Q711" i="52"/>
  <c r="R711" i="52"/>
  <c r="AC711" i="52"/>
  <c r="P712" i="52"/>
  <c r="Q712" i="52"/>
  <c r="R712" i="52"/>
  <c r="AC712" i="52"/>
  <c r="P713" i="52"/>
  <c r="Q713" i="52"/>
  <c r="R713" i="52"/>
  <c r="AC713" i="52"/>
  <c r="P714" i="52"/>
  <c r="Q714" i="52"/>
  <c r="R714" i="52"/>
  <c r="AC714" i="52"/>
  <c r="P715" i="52"/>
  <c r="Q715" i="52"/>
  <c r="R715" i="52"/>
  <c r="AC715" i="52"/>
  <c r="P716" i="52"/>
  <c r="Q716" i="52"/>
  <c r="R716" i="52"/>
  <c r="AC716" i="52"/>
  <c r="P717" i="52"/>
  <c r="Q717" i="52"/>
  <c r="R717" i="52"/>
  <c r="AC717" i="52"/>
  <c r="P718" i="52"/>
  <c r="Q718" i="52"/>
  <c r="R718" i="52"/>
  <c r="AC718" i="52"/>
  <c r="P719" i="52"/>
  <c r="Q719" i="52"/>
  <c r="R719" i="52"/>
  <c r="AC719" i="52"/>
  <c r="P720" i="52"/>
  <c r="Q720" i="52"/>
  <c r="R720" i="52"/>
  <c r="AC720" i="52"/>
  <c r="P721" i="52"/>
  <c r="Q721" i="52"/>
  <c r="R721" i="52"/>
  <c r="AC721" i="52"/>
  <c r="P722" i="52"/>
  <c r="Q722" i="52"/>
  <c r="R722" i="52"/>
  <c r="AC722" i="52"/>
  <c r="P723" i="52"/>
  <c r="Q723" i="52"/>
  <c r="R723" i="52"/>
  <c r="AC723" i="52"/>
  <c r="P724" i="52"/>
  <c r="Q724" i="52"/>
  <c r="R724" i="52"/>
  <c r="AC724" i="52"/>
  <c r="P725" i="52"/>
  <c r="Q725" i="52"/>
  <c r="R725" i="52"/>
  <c r="AC725" i="52"/>
  <c r="P726" i="52"/>
  <c r="Q726" i="52"/>
  <c r="R726" i="52"/>
  <c r="AC726" i="52"/>
  <c r="P727" i="52"/>
  <c r="Q727" i="52"/>
  <c r="R727" i="52"/>
  <c r="AC727" i="52"/>
  <c r="P728" i="52"/>
  <c r="Q728" i="52"/>
  <c r="R728" i="52"/>
  <c r="AC728" i="52"/>
  <c r="P729" i="52"/>
  <c r="Q729" i="52"/>
  <c r="R729" i="52"/>
  <c r="AC729" i="52"/>
  <c r="P730" i="52"/>
  <c r="Q730" i="52"/>
  <c r="R730" i="52"/>
  <c r="AC730" i="52"/>
  <c r="P731" i="52"/>
  <c r="Q731" i="52"/>
  <c r="R731" i="52"/>
  <c r="AC731" i="52"/>
  <c r="P732" i="52"/>
  <c r="Q732" i="52"/>
  <c r="R732" i="52"/>
  <c r="AC732" i="52"/>
  <c r="P733" i="52"/>
  <c r="Q733" i="52"/>
  <c r="R733" i="52"/>
  <c r="AC733" i="52"/>
  <c r="P734" i="52"/>
  <c r="Q734" i="52"/>
  <c r="R734" i="52"/>
  <c r="AC734" i="52"/>
  <c r="P735" i="52"/>
  <c r="Q735" i="52"/>
  <c r="R735" i="52"/>
  <c r="AC735" i="52"/>
  <c r="P736" i="52"/>
  <c r="Q736" i="52"/>
  <c r="R736" i="52"/>
  <c r="AC736" i="52"/>
  <c r="P737" i="52"/>
  <c r="Q737" i="52"/>
  <c r="R737" i="52"/>
  <c r="AC737" i="52"/>
  <c r="P738" i="52"/>
  <c r="Q738" i="52"/>
  <c r="R738" i="52"/>
  <c r="AC738" i="52"/>
  <c r="P739" i="52"/>
  <c r="Q739" i="52"/>
  <c r="R739" i="52"/>
  <c r="AC739" i="52"/>
  <c r="P740" i="52"/>
  <c r="Q740" i="52"/>
  <c r="R740" i="52"/>
  <c r="AC740" i="52"/>
  <c r="P741" i="52"/>
  <c r="Q741" i="52"/>
  <c r="R741" i="52"/>
  <c r="AC741" i="52"/>
  <c r="P742" i="52"/>
  <c r="Q742" i="52"/>
  <c r="R742" i="52"/>
  <c r="AC742" i="52"/>
  <c r="P743" i="52"/>
  <c r="Q743" i="52"/>
  <c r="R743" i="52"/>
  <c r="AC743" i="52"/>
  <c r="P744" i="52"/>
  <c r="Q744" i="52"/>
  <c r="R744" i="52"/>
  <c r="AC744" i="52"/>
  <c r="P745" i="52"/>
  <c r="Q745" i="52"/>
  <c r="R745" i="52"/>
  <c r="AC745" i="52"/>
  <c r="P746" i="52"/>
  <c r="Q746" i="52"/>
  <c r="R746" i="52"/>
  <c r="AC746" i="52"/>
  <c r="P747" i="52"/>
  <c r="Q747" i="52"/>
  <c r="R747" i="52"/>
  <c r="AC747" i="52"/>
  <c r="P748" i="52"/>
  <c r="Q748" i="52"/>
  <c r="R748" i="52"/>
  <c r="AC748" i="52"/>
  <c r="P749" i="52"/>
  <c r="Q749" i="52"/>
  <c r="R749" i="52"/>
  <c r="AC749" i="52"/>
  <c r="P750" i="52"/>
  <c r="Q750" i="52"/>
  <c r="R750" i="52"/>
  <c r="AC750" i="52"/>
  <c r="P751" i="52"/>
  <c r="Q751" i="52"/>
  <c r="R751" i="52"/>
  <c r="AC751" i="52"/>
  <c r="P752" i="52"/>
  <c r="Q752" i="52"/>
  <c r="R752" i="52"/>
  <c r="AC752" i="52"/>
  <c r="P753" i="52"/>
  <c r="Q753" i="52"/>
  <c r="R753" i="52"/>
  <c r="AC753" i="52"/>
  <c r="P754" i="52"/>
  <c r="Q754" i="52"/>
  <c r="R754" i="52"/>
  <c r="AC754" i="52"/>
  <c r="P755" i="52"/>
  <c r="Q755" i="52"/>
  <c r="R755" i="52"/>
  <c r="AC755" i="52"/>
  <c r="P756" i="52"/>
  <c r="Q756" i="52"/>
  <c r="R756" i="52"/>
  <c r="AC756" i="52"/>
  <c r="P757" i="52"/>
  <c r="Q757" i="52"/>
  <c r="R757" i="52"/>
  <c r="AC757" i="52"/>
  <c r="P758" i="52"/>
  <c r="Q758" i="52"/>
  <c r="R758" i="52"/>
  <c r="AC758" i="52"/>
  <c r="P759" i="52"/>
  <c r="Q759" i="52"/>
  <c r="R759" i="52"/>
  <c r="AC759" i="52"/>
  <c r="P760" i="52"/>
  <c r="Q760" i="52"/>
  <c r="R760" i="52"/>
  <c r="AC760" i="52"/>
  <c r="P761" i="52"/>
  <c r="Q761" i="52"/>
  <c r="R761" i="52"/>
  <c r="AC761" i="52"/>
  <c r="P762" i="52"/>
  <c r="Q762" i="52"/>
  <c r="R762" i="52"/>
  <c r="AC762" i="52"/>
  <c r="P763" i="52"/>
  <c r="Q763" i="52"/>
  <c r="R763" i="52"/>
  <c r="AC763" i="52"/>
  <c r="P764" i="52"/>
  <c r="Q764" i="52"/>
  <c r="R764" i="52"/>
  <c r="AC764" i="52"/>
  <c r="P765" i="52"/>
  <c r="Q765" i="52"/>
  <c r="R765" i="52"/>
  <c r="AC765" i="52"/>
  <c r="P766" i="52"/>
  <c r="Q766" i="52"/>
  <c r="R766" i="52"/>
  <c r="AC766" i="52"/>
  <c r="P767" i="52"/>
  <c r="Q767" i="52"/>
  <c r="R767" i="52"/>
  <c r="AC767" i="52"/>
  <c r="P768" i="52"/>
  <c r="Q768" i="52"/>
  <c r="R768" i="52"/>
  <c r="AC768" i="52"/>
  <c r="P769" i="52"/>
  <c r="Q769" i="52"/>
  <c r="R769" i="52"/>
  <c r="AC769" i="52"/>
  <c r="P770" i="52"/>
  <c r="Q770" i="52"/>
  <c r="R770" i="52"/>
  <c r="AC770" i="52"/>
  <c r="P771" i="52"/>
  <c r="Q771" i="52"/>
  <c r="R771" i="52"/>
  <c r="AC771" i="52"/>
  <c r="P772" i="52"/>
  <c r="Q772" i="52"/>
  <c r="R772" i="52"/>
  <c r="AC772" i="52"/>
  <c r="P773" i="52"/>
  <c r="Q773" i="52"/>
  <c r="R773" i="52"/>
  <c r="AC773" i="52"/>
  <c r="P774" i="52"/>
  <c r="Q774" i="52"/>
  <c r="R774" i="52"/>
  <c r="AC774" i="52"/>
  <c r="P775" i="52"/>
  <c r="Q775" i="52"/>
  <c r="R775" i="52"/>
  <c r="AC775" i="52"/>
  <c r="P776" i="52"/>
  <c r="Q776" i="52"/>
  <c r="R776" i="52"/>
  <c r="AC776" i="52"/>
  <c r="P777" i="52"/>
  <c r="Q777" i="52"/>
  <c r="R777" i="52"/>
  <c r="AC777" i="52"/>
  <c r="P778" i="52"/>
  <c r="Q778" i="52"/>
  <c r="R778" i="52"/>
  <c r="AC778" i="52"/>
  <c r="P779" i="52"/>
  <c r="Q779" i="52"/>
  <c r="R779" i="52"/>
  <c r="AC779" i="52"/>
  <c r="P780" i="52"/>
  <c r="Q780" i="52"/>
  <c r="R780" i="52"/>
  <c r="AC780" i="52"/>
  <c r="P781" i="52"/>
  <c r="Q781" i="52"/>
  <c r="R781" i="52"/>
  <c r="AC781" i="52"/>
  <c r="P782" i="52"/>
  <c r="Q782" i="52"/>
  <c r="R782" i="52"/>
  <c r="AC782" i="52"/>
  <c r="P783" i="52"/>
  <c r="Q783" i="52"/>
  <c r="R783" i="52"/>
  <c r="AC783" i="52"/>
  <c r="P784" i="52"/>
  <c r="Q784" i="52"/>
  <c r="R784" i="52"/>
  <c r="AC784" i="52"/>
  <c r="P785" i="52"/>
  <c r="Q785" i="52"/>
  <c r="R785" i="52"/>
  <c r="AC785" i="52"/>
  <c r="P786" i="52"/>
  <c r="Q786" i="52"/>
  <c r="R786" i="52"/>
  <c r="AC786" i="52"/>
  <c r="P787" i="52"/>
  <c r="Q787" i="52"/>
  <c r="R787" i="52"/>
  <c r="AC787" i="52"/>
  <c r="P788" i="52"/>
  <c r="Q788" i="52"/>
  <c r="R788" i="52"/>
  <c r="AC788" i="52"/>
  <c r="P789" i="52"/>
  <c r="Q789" i="52"/>
  <c r="R789" i="52"/>
  <c r="AC789" i="52"/>
  <c r="P790" i="52"/>
  <c r="Q790" i="52"/>
  <c r="R790" i="52"/>
  <c r="AC790" i="52"/>
  <c r="P791" i="52"/>
  <c r="Q791" i="52"/>
  <c r="R791" i="52"/>
  <c r="AC791" i="52"/>
  <c r="P792" i="52"/>
  <c r="Q792" i="52"/>
  <c r="R792" i="52"/>
  <c r="AC792" i="52"/>
  <c r="P793" i="52"/>
  <c r="Q793" i="52"/>
  <c r="R793" i="52"/>
  <c r="AC793" i="52"/>
  <c r="P794" i="52"/>
  <c r="Q794" i="52"/>
  <c r="R794" i="52"/>
  <c r="AC794" i="52"/>
  <c r="P795" i="52"/>
  <c r="Q795" i="52"/>
  <c r="R795" i="52"/>
  <c r="AC795" i="52"/>
  <c r="P796" i="52"/>
  <c r="Q796" i="52"/>
  <c r="R796" i="52"/>
  <c r="AC796" i="52"/>
  <c r="P797" i="52"/>
  <c r="Q797" i="52"/>
  <c r="R797" i="52"/>
  <c r="AC797" i="52"/>
  <c r="P798" i="52"/>
  <c r="Q798" i="52"/>
  <c r="R798" i="52"/>
  <c r="AC798" i="52"/>
  <c r="P799" i="52"/>
  <c r="Q799" i="52"/>
  <c r="R799" i="52"/>
  <c r="AC799" i="52"/>
  <c r="P800" i="52"/>
  <c r="Q800" i="52"/>
  <c r="R800" i="52"/>
  <c r="AC800" i="52"/>
  <c r="P801" i="52"/>
  <c r="Q801" i="52"/>
  <c r="R801" i="52"/>
  <c r="AC801" i="52"/>
  <c r="P802" i="52"/>
  <c r="Q802" i="52"/>
  <c r="R802" i="52"/>
  <c r="AC802" i="52"/>
  <c r="P803" i="52"/>
  <c r="Q803" i="52"/>
  <c r="R803" i="52"/>
  <c r="AC803" i="52"/>
  <c r="P804" i="52"/>
  <c r="Q804" i="52"/>
  <c r="R804" i="52"/>
  <c r="AC804" i="52"/>
  <c r="P805" i="52"/>
  <c r="Q805" i="52"/>
  <c r="R805" i="52"/>
  <c r="AC805" i="52"/>
  <c r="P806" i="52"/>
  <c r="Q806" i="52"/>
  <c r="R806" i="52"/>
  <c r="AC806" i="52"/>
  <c r="P807" i="52"/>
  <c r="Q807" i="52"/>
  <c r="R807" i="52"/>
  <c r="AC807" i="52"/>
  <c r="P808" i="52"/>
  <c r="Q808" i="52"/>
  <c r="R808" i="52"/>
  <c r="AC808" i="52"/>
  <c r="P809" i="52"/>
  <c r="Q809" i="52"/>
  <c r="R809" i="52"/>
  <c r="AC809" i="52"/>
  <c r="P810" i="52"/>
  <c r="Q810" i="52"/>
  <c r="R810" i="52"/>
  <c r="AC810" i="52"/>
  <c r="P811" i="52"/>
  <c r="Q811" i="52"/>
  <c r="R811" i="52"/>
  <c r="AC811" i="52"/>
  <c r="P812" i="52"/>
  <c r="Q812" i="52"/>
  <c r="R812" i="52"/>
  <c r="AC812" i="52"/>
  <c r="P813" i="52"/>
  <c r="Q813" i="52"/>
  <c r="R813" i="52"/>
  <c r="AC814" i="52"/>
  <c r="AC815" i="52"/>
  <c r="AC816" i="52"/>
  <c r="AC817" i="52"/>
  <c r="AC818" i="52"/>
  <c r="P819" i="52"/>
  <c r="Q819" i="52"/>
  <c r="R819" i="52"/>
  <c r="AC819" i="52"/>
  <c r="P820" i="52"/>
  <c r="Q820" i="52"/>
  <c r="R820" i="52"/>
  <c r="P822" i="52"/>
  <c r="Q822" i="52"/>
  <c r="R822" i="52"/>
  <c r="AC822" i="52"/>
  <c r="P823" i="52"/>
  <c r="Q823" i="52"/>
  <c r="R823" i="52"/>
  <c r="AC823" i="52"/>
  <c r="P824" i="52"/>
  <c r="Q824" i="52"/>
  <c r="R824" i="52"/>
  <c r="AC824" i="52"/>
  <c r="P825" i="52"/>
  <c r="Q825" i="52"/>
  <c r="R825" i="52"/>
  <c r="AC825" i="52"/>
  <c r="P826" i="52"/>
  <c r="Q826" i="52"/>
  <c r="R826" i="52"/>
  <c r="AC826" i="52"/>
  <c r="P827" i="52"/>
  <c r="Q827" i="52"/>
  <c r="R827" i="52"/>
  <c r="AC827" i="52"/>
  <c r="G57" i="57"/>
  <c r="I63" i="55"/>
  <c r="D66" i="55"/>
  <c r="F68" i="55"/>
  <c r="H70" i="55"/>
  <c r="H57" i="57"/>
  <c r="C64" i="55"/>
  <c r="E66" i="55"/>
  <c r="G68" i="55"/>
  <c r="I70" i="55"/>
  <c r="D64" i="55"/>
  <c r="F66" i="55"/>
  <c r="H68" i="55"/>
  <c r="E64" i="55"/>
  <c r="G66" i="55"/>
  <c r="I68" i="55"/>
  <c r="B56" i="57"/>
  <c r="F64" i="55"/>
  <c r="H66" i="55"/>
  <c r="C69" i="55"/>
  <c r="C56" i="57"/>
  <c r="G64" i="55"/>
  <c r="I66" i="55"/>
  <c r="D69" i="55"/>
  <c r="D56" i="57"/>
  <c r="H64" i="55"/>
  <c r="C67" i="55"/>
  <c r="E69" i="55"/>
  <c r="E56" i="57"/>
  <c r="I64" i="55"/>
  <c r="D67" i="55"/>
  <c r="F69" i="55"/>
  <c r="F56" i="57"/>
  <c r="C65" i="55"/>
  <c r="E67" i="55"/>
  <c r="G69" i="55"/>
  <c r="G56" i="57"/>
  <c r="D65" i="55"/>
  <c r="F67" i="55"/>
  <c r="H69" i="55"/>
  <c r="H56" i="57"/>
  <c r="C63" i="55"/>
  <c r="E65" i="55"/>
  <c r="G67" i="55"/>
  <c r="I69" i="55"/>
  <c r="B57" i="57"/>
  <c r="D63" i="55"/>
  <c r="F65" i="55"/>
  <c r="H67" i="55"/>
  <c r="C70" i="55"/>
  <c r="C57" i="57"/>
  <c r="E63" i="55"/>
  <c r="G65" i="55"/>
  <c r="I67" i="55"/>
  <c r="D70" i="55"/>
  <c r="D57" i="57"/>
  <c r="F63" i="55"/>
  <c r="H65" i="55"/>
  <c r="C68" i="55"/>
  <c r="E70" i="55"/>
  <c r="E57" i="57"/>
  <c r="G63" i="55"/>
  <c r="I65" i="55"/>
  <c r="D68" i="55"/>
  <c r="F70" i="55"/>
  <c r="F57" i="57"/>
  <c r="H63" i="55"/>
  <c r="C66" i="55"/>
  <c r="E68" i="55"/>
  <c r="G70" i="55"/>
  <c r="C75" i="55"/>
  <c r="F63" i="57"/>
  <c r="E63" i="57"/>
  <c r="C77" i="55"/>
  <c r="D63" i="57"/>
  <c r="C63" i="57"/>
  <c r="C79" i="55"/>
  <c r="B63" i="57"/>
  <c r="C72" i="55"/>
  <c r="G62" i="57"/>
  <c r="G64" i="57"/>
  <c r="C74" i="55"/>
  <c r="F62" i="57"/>
  <c r="F64" i="57"/>
  <c r="E62" i="57"/>
  <c r="E64" i="57"/>
  <c r="C76" i="55"/>
  <c r="D62" i="57"/>
  <c r="D64" i="57"/>
  <c r="C62" i="57"/>
  <c r="C64" i="57"/>
  <c r="C78" i="55"/>
  <c r="B62" i="57"/>
  <c r="C73" i="55"/>
  <c r="G63" i="57"/>
  <c r="AD99" i="57"/>
  <c r="AD100" i="57"/>
  <c r="AD101" i="57"/>
  <c r="AD102" i="57"/>
  <c r="AD103" i="57"/>
  <c r="AD104" i="57"/>
  <c r="AD105" i="57"/>
  <c r="AD106" i="57"/>
  <c r="AD107" i="57"/>
  <c r="AE99" i="57"/>
  <c r="D76" i="55"/>
  <c r="D74" i="55"/>
  <c r="B66" i="57"/>
  <c r="H63" i="57"/>
  <c r="D72" i="55"/>
  <c r="D79" i="55"/>
  <c r="AE100" i="57"/>
  <c r="D77" i="55"/>
  <c r="D73" i="55"/>
  <c r="B64" i="57"/>
  <c r="B65" i="57"/>
  <c r="H62" i="57"/>
  <c r="D78" i="55"/>
  <c r="D75" i="55"/>
  <c r="D24" i="47"/>
  <c r="E24" i="47"/>
  <c r="C24" i="47"/>
  <c r="E78" i="55"/>
  <c r="E75" i="55"/>
  <c r="E79" i="55"/>
  <c r="E72" i="55"/>
  <c r="E73" i="55"/>
  <c r="C66" i="57"/>
  <c r="AE101" i="57"/>
  <c r="C65" i="57"/>
  <c r="E76" i="55"/>
  <c r="B67" i="57"/>
  <c r="H64" i="57"/>
  <c r="E74" i="55"/>
  <c r="E77" i="55"/>
  <c r="B12" i="46"/>
  <c r="D66" i="57"/>
  <c r="AE102" i="57"/>
  <c r="F79" i="55"/>
  <c r="C67" i="57"/>
  <c r="F73" i="55"/>
  <c r="F77" i="55"/>
  <c r="F74" i="55"/>
  <c r="F78" i="55"/>
  <c r="D65" i="57"/>
  <c r="F72" i="55"/>
  <c r="F75" i="55"/>
  <c r="F76" i="55"/>
  <c r="Q72" i="33"/>
  <c r="G78" i="55"/>
  <c r="G76" i="55"/>
  <c r="G74" i="55"/>
  <c r="G73" i="55"/>
  <c r="G79" i="55"/>
  <c r="E66" i="57"/>
  <c r="G77" i="55"/>
  <c r="D67" i="57"/>
  <c r="G75" i="55"/>
  <c r="AE103" i="57"/>
  <c r="G72" i="55"/>
  <c r="E65" i="57"/>
  <c r="H62" i="33"/>
  <c r="E67" i="57"/>
  <c r="F66" i="57"/>
  <c r="H73" i="55"/>
  <c r="G83" i="55"/>
  <c r="H75" i="55"/>
  <c r="G85" i="55"/>
  <c r="H77" i="55"/>
  <c r="G87" i="55"/>
  <c r="H79" i="55"/>
  <c r="F65" i="57"/>
  <c r="H72" i="55"/>
  <c r="G82" i="55"/>
  <c r="H74" i="55"/>
  <c r="G84" i="55"/>
  <c r="AE104" i="57"/>
  <c r="H76" i="55"/>
  <c r="G86" i="55"/>
  <c r="H78" i="55"/>
  <c r="G88" i="55"/>
  <c r="Q66" i="33"/>
  <c r="B5" i="33"/>
  <c r="B6" i="33"/>
  <c r="B7" i="33"/>
  <c r="B8" i="33"/>
  <c r="B9" i="33"/>
  <c r="B10" i="33"/>
  <c r="B11" i="33"/>
  <c r="B12" i="33"/>
  <c r="B13" i="33"/>
  <c r="B14" i="33"/>
  <c r="B15" i="33"/>
  <c r="B16" i="33"/>
  <c r="B17" i="33"/>
  <c r="B18" i="33"/>
  <c r="B19" i="33"/>
  <c r="B20" i="33"/>
  <c r="B21" i="33"/>
  <c r="B22" i="33"/>
  <c r="B23" i="33"/>
  <c r="B24" i="33"/>
  <c r="B25" i="33"/>
  <c r="B26" i="33"/>
  <c r="B27" i="33"/>
  <c r="B28" i="33"/>
  <c r="B29" i="33"/>
  <c r="B30" i="33"/>
  <c r="B31" i="33"/>
  <c r="B32" i="33"/>
  <c r="B33" i="33"/>
  <c r="B34" i="33"/>
  <c r="B35" i="33"/>
  <c r="B36" i="33"/>
  <c r="B37" i="33"/>
  <c r="B38" i="33"/>
  <c r="B39" i="33"/>
  <c r="B40" i="33"/>
  <c r="B41" i="33"/>
  <c r="B42" i="33"/>
  <c r="B43" i="33"/>
  <c r="B44" i="33"/>
  <c r="B45" i="33"/>
  <c r="B46" i="33"/>
  <c r="B47" i="33"/>
  <c r="B48" i="33"/>
  <c r="B49" i="33"/>
  <c r="B50" i="33"/>
  <c r="B51" i="33"/>
  <c r="B52" i="33"/>
  <c r="B53" i="33"/>
  <c r="B54" i="33"/>
  <c r="B55" i="33"/>
  <c r="B56" i="33"/>
  <c r="B57" i="33"/>
  <c r="B4" i="33"/>
  <c r="G65" i="57"/>
  <c r="F68" i="57"/>
  <c r="H87" i="55"/>
  <c r="I77" i="55"/>
  <c r="I87" i="55"/>
  <c r="C87" i="55"/>
  <c r="D87" i="55"/>
  <c r="E87" i="55"/>
  <c r="F87" i="55"/>
  <c r="I76" i="55"/>
  <c r="I86" i="55"/>
  <c r="H86" i="55"/>
  <c r="C86" i="55"/>
  <c r="D86" i="55"/>
  <c r="E86" i="55"/>
  <c r="F86" i="55"/>
  <c r="G66" i="57"/>
  <c r="F69" i="57"/>
  <c r="I72" i="55"/>
  <c r="I82" i="55"/>
  <c r="H82" i="55"/>
  <c r="C82" i="55"/>
  <c r="D82" i="55"/>
  <c r="E82" i="55"/>
  <c r="F82" i="55"/>
  <c r="H89" i="55"/>
  <c r="I79" i="55"/>
  <c r="I89" i="55"/>
  <c r="C89" i="55"/>
  <c r="D89" i="55"/>
  <c r="E89" i="55"/>
  <c r="F89" i="55"/>
  <c r="I78" i="55"/>
  <c r="I88" i="55"/>
  <c r="H88" i="55"/>
  <c r="C88" i="55"/>
  <c r="D88" i="55"/>
  <c r="E88" i="55"/>
  <c r="F88" i="55"/>
  <c r="F67" i="57"/>
  <c r="G89" i="55"/>
  <c r="H85" i="55"/>
  <c r="I75" i="55"/>
  <c r="I85" i="55"/>
  <c r="C85" i="55"/>
  <c r="D85" i="55"/>
  <c r="E85" i="55"/>
  <c r="F85" i="55"/>
  <c r="H83" i="55"/>
  <c r="I73" i="55"/>
  <c r="I83" i="55"/>
  <c r="C83" i="55"/>
  <c r="D83" i="55"/>
  <c r="E83" i="55"/>
  <c r="F83" i="55"/>
  <c r="AE105" i="57"/>
  <c r="I74" i="55"/>
  <c r="I84" i="55"/>
  <c r="H84" i="55"/>
  <c r="C84" i="55"/>
  <c r="D84" i="55"/>
  <c r="E84" i="55"/>
  <c r="F84" i="55"/>
  <c r="U22" i="33"/>
  <c r="V21" i="33"/>
  <c r="V20" i="33"/>
  <c r="V19" i="33"/>
  <c r="V18" i="33"/>
  <c r="V17" i="33"/>
  <c r="V16" i="33"/>
  <c r="V15" i="33"/>
  <c r="T22" i="33"/>
  <c r="S14" i="33"/>
  <c r="S22" i="33"/>
  <c r="AE106" i="57"/>
  <c r="G69" i="57"/>
  <c r="B69" i="57"/>
  <c r="C69" i="57"/>
  <c r="D69" i="57"/>
  <c r="E69" i="57"/>
  <c r="F70" i="57"/>
  <c r="G67" i="57"/>
  <c r="G68" i="57"/>
  <c r="B68" i="57"/>
  <c r="C68" i="57"/>
  <c r="D68" i="57"/>
  <c r="E68" i="57"/>
  <c r="V22" i="33"/>
  <c r="V4" i="33"/>
  <c r="G70" i="57"/>
  <c r="B70" i="57"/>
  <c r="C70" i="57"/>
  <c r="D70" i="57"/>
  <c r="E70" i="57"/>
  <c r="AE107" i="57"/>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AF107" i="57"/>
  <c r="AF99" i="57"/>
  <c r="AF100" i="57"/>
  <c r="AF101" i="57"/>
  <c r="AF102" i="57"/>
  <c r="AF103" i="57"/>
  <c r="AF104" i="57"/>
  <c r="AF105" i="57"/>
  <c r="AF106" i="57"/>
  <c r="I24" i="31"/>
  <c r="H24" i="31"/>
  <c r="G24" i="31"/>
  <c r="F24" i="31"/>
  <c r="I23" i="31"/>
  <c r="H23" i="31"/>
  <c r="G23" i="31"/>
  <c r="F23" i="31"/>
  <c r="I22" i="31"/>
  <c r="H22" i="31"/>
  <c r="G22" i="31"/>
  <c r="F22" i="31"/>
  <c r="I21" i="31"/>
  <c r="H21" i="31"/>
  <c r="G21" i="31"/>
  <c r="F21" i="31"/>
  <c r="I19" i="31"/>
  <c r="H19" i="31"/>
  <c r="G19" i="31"/>
  <c r="F19" i="31"/>
  <c r="I16" i="31"/>
  <c r="H16" i="31"/>
  <c r="G16" i="31"/>
  <c r="F16" i="31"/>
  <c r="I15" i="31"/>
  <c r="H15" i="31"/>
  <c r="G15" i="31"/>
  <c r="F15" i="31"/>
  <c r="H20" i="30"/>
  <c r="E20" i="30"/>
  <c r="H19" i="30"/>
  <c r="E19" i="30"/>
  <c r="H18" i="30"/>
  <c r="E18" i="30"/>
  <c r="H17" i="30"/>
  <c r="E17" i="30"/>
  <c r="H16" i="30"/>
  <c r="E16" i="30"/>
  <c r="H15" i="30"/>
  <c r="E15" i="30"/>
  <c r="H14" i="30"/>
  <c r="E14" i="30"/>
  <c r="C7" i="30"/>
  <c r="C6" i="30"/>
  <c r="D34" i="4"/>
  <c r="D15" i="4"/>
  <c r="D16" i="4"/>
  <c r="D17" i="4"/>
  <c r="D18" i="4"/>
  <c r="D19" i="4"/>
  <c r="D20" i="4"/>
  <c r="D21" i="4"/>
  <c r="D22" i="4"/>
  <c r="D23" i="4"/>
  <c r="D24" i="4"/>
  <c r="D25" i="4"/>
  <c r="D26" i="4"/>
  <c r="D27" i="4"/>
  <c r="D28" i="4"/>
  <c r="D29" i="4"/>
  <c r="D30" i="4"/>
  <c r="D31" i="4"/>
  <c r="D32" i="4"/>
  <c r="D33" i="4"/>
  <c r="D14" i="4"/>
  <c r="D22" i="9"/>
  <c r="BX154" i="59" l="1"/>
  <c r="AE182" i="53"/>
  <c r="AE174"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C19" authorId="0" shapeId="0" xr:uid="{D2DCFD0F-DCB2-4212-B772-8E4543BB0491}">
      <text>
        <r>
          <rPr>
            <b/>
            <sz val="9"/>
            <color indexed="81"/>
            <rFont val="Tahoma"/>
            <family val="2"/>
          </rPr>
          <t>Arun, Gheware Nilakanth:</t>
        </r>
        <r>
          <rPr>
            <sz val="9"/>
            <color indexed="81"/>
            <rFont val="Tahoma"/>
            <family val="2"/>
          </rPr>
          <t xml:space="preserve">
Not applicable</t>
        </r>
      </text>
    </comment>
    <comment ref="D19" authorId="0" shapeId="0" xr:uid="{4FD049EF-47C9-4523-9FFA-41FB90C75886}">
      <text>
        <r>
          <rPr>
            <b/>
            <sz val="9"/>
            <color indexed="81"/>
            <rFont val="Tahoma"/>
            <family val="2"/>
          </rPr>
          <t>Arun, Gheware Nilakanth:</t>
        </r>
        <r>
          <rPr>
            <sz val="9"/>
            <color indexed="81"/>
            <rFont val="Tahoma"/>
            <family val="2"/>
          </rPr>
          <t xml:space="preserve">
Not applicable</t>
        </r>
      </text>
    </comment>
    <comment ref="D27" authorId="0" shapeId="0" xr:uid="{E689A78F-F79F-4EF2-A8ED-CD4E391AAF4E}">
      <text>
        <r>
          <rPr>
            <b/>
            <sz val="9"/>
            <color indexed="81"/>
            <rFont val="Tahoma"/>
            <family val="2"/>
          </rPr>
          <t>Arun, Gheware Nilakanth:</t>
        </r>
        <r>
          <rPr>
            <sz val="9"/>
            <color indexed="81"/>
            <rFont val="Tahoma"/>
            <family val="2"/>
          </rPr>
          <t xml:space="preserve">
3 Mapping set load is pending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B29" authorId="0" shapeId="0" xr:uid="{DE423D28-7C21-427E-8131-DF90BA37300A}">
      <text>
        <r>
          <rPr>
            <b/>
            <sz val="9"/>
            <color indexed="81"/>
            <rFont val="Tahoma"/>
            <family val="2"/>
          </rPr>
          <t>Arun, Gheware Nilakanth:</t>
        </r>
        <r>
          <rPr>
            <sz val="9"/>
            <color indexed="81"/>
            <rFont val="Tahoma"/>
            <family val="2"/>
          </rPr>
          <t xml:space="preserve">
No SL applicable</t>
        </r>
      </text>
    </comment>
    <comment ref="B30" authorId="0" shapeId="0" xr:uid="{CE50FE66-87B1-421A-87F4-DD9B5E11FE75}">
      <text>
        <r>
          <rPr>
            <b/>
            <sz val="9"/>
            <color indexed="81"/>
            <rFont val="Tahoma"/>
            <family val="2"/>
          </rPr>
          <t>Arun, Gheware Nilakanth:</t>
        </r>
        <r>
          <rPr>
            <sz val="9"/>
            <color indexed="81"/>
            <rFont val="Tahoma"/>
            <family val="2"/>
          </rPr>
          <t xml:space="preserve">
No SL applicable</t>
        </r>
      </text>
    </comment>
    <comment ref="B31" authorId="0" shapeId="0" xr:uid="{0F255F8D-E4FC-417F-844A-77EE3C33C7B8}">
      <text>
        <r>
          <rPr>
            <b/>
            <sz val="9"/>
            <color indexed="81"/>
            <rFont val="Tahoma"/>
            <family val="2"/>
          </rPr>
          <t>Arun, Gheware Nilakanth:</t>
        </r>
        <r>
          <rPr>
            <sz val="9"/>
            <color indexed="81"/>
            <rFont val="Tahoma"/>
            <family val="2"/>
          </rPr>
          <t xml:space="preserve">
No SL applicable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U3" authorId="0" shapeId="0" xr:uid="{B77B258E-0699-472C-A047-12E25016C77A}">
      <text>
        <r>
          <rPr>
            <b/>
            <sz val="9"/>
            <color indexed="81"/>
            <rFont val="Tahoma"/>
            <family val="2"/>
          </rPr>
          <t>Arun, Gheware Nilakanth:</t>
        </r>
        <r>
          <rPr>
            <sz val="9"/>
            <color indexed="81"/>
            <rFont val="Tahoma"/>
            <family val="2"/>
          </rPr>
          <t xml:space="preserve">
All BSR applicable</t>
        </r>
      </text>
    </comment>
    <comment ref="V3" authorId="0" shapeId="0" xr:uid="{DEA9BD30-A9DB-4EA4-8C41-63D5299E9D69}">
      <text>
        <r>
          <rPr>
            <b/>
            <sz val="9"/>
            <color indexed="81"/>
            <rFont val="Tahoma"/>
            <family val="2"/>
          </rPr>
          <t>Arun, Gheware Nilakanth:</t>
        </r>
        <r>
          <rPr>
            <sz val="9"/>
            <color indexed="81"/>
            <rFont val="Tahoma"/>
            <family val="2"/>
          </rPr>
          <t xml:space="preserve">
Only GL Location as BSR</t>
        </r>
      </text>
    </comment>
    <comment ref="W3" authorId="0" shapeId="0" xr:uid="{14817566-0501-4370-8192-C0AA6AB686C0}">
      <text>
        <r>
          <rPr>
            <b/>
            <sz val="9"/>
            <color indexed="81"/>
            <rFont val="Tahoma"/>
            <family val="2"/>
          </rPr>
          <t>Arun, Gheware Nilakanth:</t>
        </r>
        <r>
          <rPr>
            <sz val="9"/>
            <color indexed="81"/>
            <rFont val="Tahoma"/>
            <family val="2"/>
          </rPr>
          <t xml:space="preserve">
No Balnce SR</t>
        </r>
      </text>
    </comment>
    <comment ref="X3" authorId="0" shapeId="0" xr:uid="{F9E6B253-D13C-4338-B560-BDB21599D8E0}">
      <text>
        <r>
          <rPr>
            <b/>
            <sz val="9"/>
            <color indexed="81"/>
            <rFont val="Tahoma"/>
            <family val="2"/>
          </rPr>
          <t>Arun, Gheware Nilakanth:</t>
        </r>
        <r>
          <rPr>
            <sz val="9"/>
            <color indexed="81"/>
            <rFont val="Tahoma"/>
            <family val="2"/>
          </rPr>
          <t xml:space="preserve">
No Legacy account COA to populate </t>
        </r>
        <r>
          <rPr>
            <b/>
            <sz val="9"/>
            <color indexed="81"/>
            <rFont val="Tahoma"/>
            <family val="2"/>
          </rPr>
          <t>'DNU'
OIC</t>
        </r>
        <r>
          <rPr>
            <sz val="9"/>
            <color indexed="81"/>
            <rFont val="Tahoma"/>
            <family val="2"/>
          </rPr>
          <t xml:space="preserve"> to populate </t>
        </r>
        <r>
          <rPr>
            <b/>
            <sz val="9"/>
            <color indexed="81"/>
            <rFont val="Tahoma"/>
            <family val="2"/>
          </rPr>
          <t>'NULL'</t>
        </r>
      </text>
    </comment>
    <comment ref="X4" authorId="0" shapeId="0" xr:uid="{CA4690D9-7670-4D44-8507-4C75E6A3AC44}">
      <text>
        <r>
          <rPr>
            <b/>
            <sz val="9"/>
            <color indexed="81"/>
            <rFont val="Tahoma"/>
            <family val="2"/>
          </rPr>
          <t>Arun, Gheware Nilakanth:</t>
        </r>
        <r>
          <rPr>
            <sz val="9"/>
            <color indexed="81"/>
            <rFont val="Tahoma"/>
            <family val="2"/>
          </rPr>
          <t xml:space="preserve">
Based on Analysis and Oracle Account Value</t>
        </r>
      </text>
    </comment>
    <comment ref="U5" authorId="0" shapeId="0" xr:uid="{16663D4C-B101-47E9-B370-D6CC76146703}">
      <text>
        <r>
          <rPr>
            <b/>
            <sz val="9"/>
            <color indexed="81"/>
            <rFont val="Tahoma"/>
            <family val="2"/>
          </rPr>
          <t>Arun, Gheware Nilakanth:</t>
        </r>
        <r>
          <rPr>
            <sz val="9"/>
            <color indexed="81"/>
            <rFont val="Tahoma"/>
            <family val="2"/>
          </rPr>
          <t xml:space="preserve">
Based on Analysis and Oracle Account Value</t>
        </r>
      </text>
    </comment>
    <comment ref="V5" authorId="0" shapeId="0" xr:uid="{C32DF80A-D2F5-4894-8F35-EE7E9E4B1769}">
      <text>
        <r>
          <rPr>
            <b/>
            <sz val="9"/>
            <color indexed="81"/>
            <rFont val="Tahoma"/>
            <family val="2"/>
          </rPr>
          <t>Arun, Gheware Nilakanth:</t>
        </r>
        <r>
          <rPr>
            <sz val="9"/>
            <color indexed="81"/>
            <rFont val="Tahoma"/>
            <family val="2"/>
          </rPr>
          <t xml:space="preserve">
Based on Analysis and Oracle Account Value</t>
        </r>
      </text>
    </comment>
    <comment ref="W5" authorId="0" shapeId="0" xr:uid="{FD62FDB3-96B1-4693-9307-72A1934648F7}">
      <text>
        <r>
          <rPr>
            <b/>
            <sz val="9"/>
            <color indexed="81"/>
            <rFont val="Tahoma"/>
            <family val="2"/>
          </rPr>
          <t>Arun, Gheware Nilakanth:</t>
        </r>
        <r>
          <rPr>
            <sz val="9"/>
            <color indexed="81"/>
            <rFont val="Tahoma"/>
            <family val="2"/>
          </rPr>
          <t xml:space="preserve">
Based on Analysis and Oracle Account Value</t>
        </r>
      </text>
    </comment>
    <comment ref="U6" authorId="0" shapeId="0" xr:uid="{DE94185B-D6FF-4633-8D78-B670D2FBAEBB}">
      <text>
        <r>
          <rPr>
            <b/>
            <sz val="9"/>
            <color indexed="81"/>
            <rFont val="Tahoma"/>
            <family val="2"/>
          </rPr>
          <t>Arun, Gheware Nilakanth:</t>
        </r>
        <r>
          <rPr>
            <sz val="9"/>
            <color indexed="81"/>
            <rFont val="Tahoma"/>
            <family val="2"/>
          </rPr>
          <t xml:space="preserve">
Based on Analysis and Oracle Account Value</t>
        </r>
      </text>
    </comment>
    <comment ref="V6" authorId="0" shapeId="0" xr:uid="{33AE68DF-950C-42A6-B6A1-9BB3B27267F6}">
      <text>
        <r>
          <rPr>
            <b/>
            <sz val="9"/>
            <color indexed="81"/>
            <rFont val="Tahoma"/>
            <family val="2"/>
          </rPr>
          <t>Arun, Gheware Nilakanth:</t>
        </r>
        <r>
          <rPr>
            <sz val="9"/>
            <color indexed="81"/>
            <rFont val="Tahoma"/>
            <family val="2"/>
          </rPr>
          <t xml:space="preserve">
Based on Analysis and Oracle Account Value</t>
        </r>
      </text>
    </comment>
    <comment ref="W6" authorId="0" shapeId="0" xr:uid="{5CF5B7D8-ADDD-4AB2-8857-EFE8AD7BDD7D}">
      <text>
        <r>
          <rPr>
            <b/>
            <sz val="9"/>
            <color indexed="81"/>
            <rFont val="Tahoma"/>
            <family val="2"/>
          </rPr>
          <t>Arun, Gheware Nilakanth:</t>
        </r>
        <r>
          <rPr>
            <sz val="9"/>
            <color indexed="81"/>
            <rFont val="Tahoma"/>
            <family val="2"/>
          </rPr>
          <t xml:space="preserve">
Based on Analysis and Oracle Account Value</t>
        </r>
      </text>
    </comment>
    <comment ref="U7" authorId="0" shapeId="0" xr:uid="{40E5FDF7-CA34-4A9A-923F-3F8B105744BC}">
      <text>
        <r>
          <rPr>
            <b/>
            <sz val="9"/>
            <color indexed="81"/>
            <rFont val="Tahoma"/>
            <family val="2"/>
          </rPr>
          <t>Arun, Gheware Nilakanth:</t>
        </r>
        <r>
          <rPr>
            <sz val="9"/>
            <color indexed="81"/>
            <rFont val="Tahoma"/>
            <family val="2"/>
          </rPr>
          <t xml:space="preserve">
Based on Analysis and Oracle Account Value</t>
        </r>
      </text>
    </comment>
    <comment ref="V7" authorId="0" shapeId="0" xr:uid="{51E0F9F3-3B70-472F-86D5-0ACA8D2972A1}">
      <text>
        <r>
          <rPr>
            <b/>
            <sz val="9"/>
            <color indexed="81"/>
            <rFont val="Tahoma"/>
            <family val="2"/>
          </rPr>
          <t>Arun, Gheware Nilakanth:</t>
        </r>
        <r>
          <rPr>
            <sz val="9"/>
            <color indexed="81"/>
            <rFont val="Tahoma"/>
            <family val="2"/>
          </rPr>
          <t xml:space="preserve">
Based on Analysis and Oracle Account Value</t>
        </r>
      </text>
    </comment>
    <comment ref="W7" authorId="0" shapeId="0" xr:uid="{7D9F19E3-3132-426E-A508-CAB735F8EF9B}">
      <text>
        <r>
          <rPr>
            <b/>
            <sz val="9"/>
            <color indexed="81"/>
            <rFont val="Tahoma"/>
            <family val="2"/>
          </rPr>
          <t>Arun, Gheware Nilakanth:</t>
        </r>
        <r>
          <rPr>
            <sz val="9"/>
            <color indexed="81"/>
            <rFont val="Tahoma"/>
            <family val="2"/>
          </rPr>
          <t xml:space="preserve">
Based on Analysis and Oracle Account Value</t>
        </r>
      </text>
    </comment>
    <comment ref="U8" authorId="0" shapeId="0" xr:uid="{4F791DF4-265E-4B74-9351-F95568A259D5}">
      <text>
        <r>
          <rPr>
            <b/>
            <sz val="9"/>
            <color indexed="81"/>
            <rFont val="Tahoma"/>
            <family val="2"/>
          </rPr>
          <t>Arun, Gheware Nilakanth:</t>
        </r>
        <r>
          <rPr>
            <sz val="9"/>
            <color indexed="81"/>
            <rFont val="Tahoma"/>
            <family val="2"/>
          </rPr>
          <t xml:space="preserve">
Based on Analysis and Oracle Account Value</t>
        </r>
      </text>
    </comment>
    <comment ref="V8" authorId="0" shapeId="0" xr:uid="{8A264251-56B5-4D86-8408-DA236676C81B}">
      <text>
        <r>
          <rPr>
            <b/>
            <sz val="9"/>
            <color indexed="81"/>
            <rFont val="Tahoma"/>
            <family val="2"/>
          </rPr>
          <t>Arun, Gheware Nilakanth:</t>
        </r>
        <r>
          <rPr>
            <sz val="9"/>
            <color indexed="81"/>
            <rFont val="Tahoma"/>
            <family val="2"/>
          </rPr>
          <t xml:space="preserve">
Based on Analysis and Oracle Account Value</t>
        </r>
      </text>
    </comment>
    <comment ref="W8" authorId="0" shapeId="0" xr:uid="{6B693E1E-A1FE-4720-9E1B-B322E2CCEFAB}">
      <text>
        <r>
          <rPr>
            <b/>
            <sz val="9"/>
            <color indexed="81"/>
            <rFont val="Tahoma"/>
            <family val="2"/>
          </rPr>
          <t>Arun, Gheware Nilakanth:</t>
        </r>
        <r>
          <rPr>
            <sz val="9"/>
            <color indexed="81"/>
            <rFont val="Tahoma"/>
            <family val="2"/>
          </rPr>
          <t xml:space="preserve">
Based on Analysis and Oracle Account Value</t>
        </r>
      </text>
    </comment>
    <comment ref="U9" authorId="0" shapeId="0" xr:uid="{0F14361F-1E7C-4858-9126-2564A91BC74C}">
      <text>
        <r>
          <rPr>
            <b/>
            <sz val="9"/>
            <color indexed="81"/>
            <rFont val="Tahoma"/>
            <family val="2"/>
          </rPr>
          <t>Arun, Gheware Nilakanth:</t>
        </r>
        <r>
          <rPr>
            <sz val="9"/>
            <color indexed="81"/>
            <rFont val="Tahoma"/>
            <family val="2"/>
          </rPr>
          <t xml:space="preserve">
Based on Analysis and Oracle Account Value</t>
        </r>
      </text>
    </comment>
    <comment ref="V9" authorId="0" shapeId="0" xr:uid="{DC956ED7-682B-486C-A0A3-3CEEAD2AA668}">
      <text>
        <r>
          <rPr>
            <b/>
            <sz val="9"/>
            <color indexed="81"/>
            <rFont val="Tahoma"/>
            <family val="2"/>
          </rPr>
          <t>Arun, Gheware Nilakanth:</t>
        </r>
        <r>
          <rPr>
            <sz val="9"/>
            <color indexed="81"/>
            <rFont val="Tahoma"/>
            <family val="2"/>
          </rPr>
          <t xml:space="preserve">
Based on Analysis and Oracle Account Value</t>
        </r>
      </text>
    </comment>
    <comment ref="W9" authorId="0" shapeId="0" xr:uid="{82D6E1BC-503A-4B96-B291-FB263B8718E5}">
      <text>
        <r>
          <rPr>
            <b/>
            <sz val="9"/>
            <color indexed="81"/>
            <rFont val="Tahoma"/>
            <family val="2"/>
          </rPr>
          <t>Arun, Gheware Nilakanth:</t>
        </r>
        <r>
          <rPr>
            <sz val="9"/>
            <color indexed="81"/>
            <rFont val="Tahoma"/>
            <family val="2"/>
          </rPr>
          <t xml:space="preserve">
Based on Analysis and Oracle Account Value</t>
        </r>
      </text>
    </comment>
    <comment ref="U10" authorId="0" shapeId="0" xr:uid="{039E6D45-2C58-485D-A8A6-0BEE1B10A7EF}">
      <text>
        <r>
          <rPr>
            <b/>
            <sz val="9"/>
            <color indexed="81"/>
            <rFont val="Tahoma"/>
            <family val="2"/>
          </rPr>
          <t>Arun, Gheware Nilakanth:</t>
        </r>
        <r>
          <rPr>
            <sz val="9"/>
            <color indexed="81"/>
            <rFont val="Tahoma"/>
            <family val="2"/>
          </rPr>
          <t xml:space="preserve">
Based on Analysis and Oracle Account Value</t>
        </r>
      </text>
    </comment>
    <comment ref="V10" authorId="0" shapeId="0" xr:uid="{C11C37E6-23CA-4A1A-A84C-A2FEB20B3763}">
      <text>
        <r>
          <rPr>
            <b/>
            <sz val="9"/>
            <color indexed="81"/>
            <rFont val="Tahoma"/>
            <family val="2"/>
          </rPr>
          <t>Arun, Gheware Nilakanth:</t>
        </r>
        <r>
          <rPr>
            <sz val="9"/>
            <color indexed="81"/>
            <rFont val="Tahoma"/>
            <family val="2"/>
          </rPr>
          <t xml:space="preserve">
Based on Analysis and Oracle Account Value</t>
        </r>
      </text>
    </comment>
    <comment ref="W10" authorId="0" shapeId="0" xr:uid="{393A47FB-1415-4B23-8F70-5F01027E0238}">
      <text>
        <r>
          <rPr>
            <b/>
            <sz val="9"/>
            <color indexed="81"/>
            <rFont val="Tahoma"/>
            <family val="2"/>
          </rPr>
          <t>Arun, Gheware Nilakanth:</t>
        </r>
        <r>
          <rPr>
            <sz val="9"/>
            <color indexed="81"/>
            <rFont val="Tahoma"/>
            <family val="2"/>
          </rPr>
          <t xml:space="preserve">
Based on Analysis and Oracle Account Value</t>
        </r>
      </text>
    </comment>
    <comment ref="X11" authorId="0" shapeId="0" xr:uid="{7AA929EA-2B97-4C72-B762-F96D6D973D24}">
      <text>
        <r>
          <rPr>
            <b/>
            <sz val="9"/>
            <color indexed="81"/>
            <rFont val="Tahoma"/>
            <family val="2"/>
          </rPr>
          <t>Arun, Gheware Nilakanth:</t>
        </r>
        <r>
          <rPr>
            <sz val="9"/>
            <color indexed="81"/>
            <rFont val="Tahoma"/>
            <family val="2"/>
          </rPr>
          <t xml:space="preserve">
Based on Analysis and Oracle Account Value</t>
        </r>
      </text>
    </comment>
    <comment ref="X12" authorId="0" shapeId="0" xr:uid="{4477D447-CE29-4996-A962-A162CA20CC6C}">
      <text>
        <r>
          <rPr>
            <b/>
            <sz val="9"/>
            <color indexed="81"/>
            <rFont val="Tahoma"/>
            <family val="2"/>
          </rPr>
          <t>Arun, Gheware Nilakanth:</t>
        </r>
        <r>
          <rPr>
            <sz val="9"/>
            <color indexed="81"/>
            <rFont val="Tahoma"/>
            <family val="2"/>
          </rPr>
          <t xml:space="preserve">
Based on Analysis and Oracle Account Value</t>
        </r>
      </text>
    </comment>
    <comment ref="U13" authorId="0" shapeId="0" xr:uid="{B248C4C5-CF57-4230-9A82-9C6CE6A0A32B}">
      <text>
        <r>
          <rPr>
            <b/>
            <sz val="9"/>
            <color indexed="81"/>
            <rFont val="Tahoma"/>
            <family val="2"/>
          </rPr>
          <t>Arun, Gheware Nilakanth:</t>
        </r>
        <r>
          <rPr>
            <sz val="9"/>
            <color indexed="81"/>
            <rFont val="Tahoma"/>
            <family val="2"/>
          </rPr>
          <t xml:space="preserve">
Based on Analysis and Oracle Account Value</t>
        </r>
      </text>
    </comment>
    <comment ref="V13" authorId="0" shapeId="0" xr:uid="{35310603-6429-4CFE-B536-D9BE6C3796B8}">
      <text>
        <r>
          <rPr>
            <b/>
            <sz val="9"/>
            <color indexed="81"/>
            <rFont val="Tahoma"/>
            <family val="2"/>
          </rPr>
          <t>Arun, Gheware Nilakanth:</t>
        </r>
        <r>
          <rPr>
            <sz val="9"/>
            <color indexed="81"/>
            <rFont val="Tahoma"/>
            <family val="2"/>
          </rPr>
          <t xml:space="preserve">
Based on Analysis and Oracle Account Value</t>
        </r>
      </text>
    </comment>
    <comment ref="W13" authorId="0" shapeId="0" xr:uid="{8D8FA2E6-8EF4-40B4-8149-8559F10BDB2C}">
      <text>
        <r>
          <rPr>
            <b/>
            <sz val="9"/>
            <color indexed="81"/>
            <rFont val="Tahoma"/>
            <family val="2"/>
          </rPr>
          <t>Arun, Gheware Nilakanth:</t>
        </r>
        <r>
          <rPr>
            <sz val="9"/>
            <color indexed="81"/>
            <rFont val="Tahoma"/>
            <family val="2"/>
          </rPr>
          <t xml:space="preserve">
Based on Analysis and Oracle Account Value</t>
        </r>
      </text>
    </comment>
    <comment ref="U14" authorId="0" shapeId="0" xr:uid="{42CA83F2-69CD-4F84-8238-81D253620747}">
      <text>
        <r>
          <rPr>
            <b/>
            <sz val="9"/>
            <color indexed="81"/>
            <rFont val="Tahoma"/>
            <family val="2"/>
          </rPr>
          <t>Arun, Gheware Nilakanth:</t>
        </r>
        <r>
          <rPr>
            <sz val="9"/>
            <color indexed="81"/>
            <rFont val="Tahoma"/>
            <family val="2"/>
          </rPr>
          <t xml:space="preserve">
Based on Analysis and Oracle Account Value</t>
        </r>
      </text>
    </comment>
    <comment ref="V14" authorId="0" shapeId="0" xr:uid="{5FF31477-7373-4CD7-8E7B-84371D5EC507}">
      <text>
        <r>
          <rPr>
            <b/>
            <sz val="9"/>
            <color indexed="81"/>
            <rFont val="Tahoma"/>
            <family val="2"/>
          </rPr>
          <t>Arun, Gheware Nilakanth:</t>
        </r>
        <r>
          <rPr>
            <sz val="9"/>
            <color indexed="81"/>
            <rFont val="Tahoma"/>
            <family val="2"/>
          </rPr>
          <t xml:space="preserve">
Based on Analysis and Oracle Account Value</t>
        </r>
      </text>
    </comment>
    <comment ref="W14" authorId="0" shapeId="0" xr:uid="{C51C914E-9743-4935-9496-2E40B92DED32}">
      <text>
        <r>
          <rPr>
            <b/>
            <sz val="9"/>
            <color indexed="81"/>
            <rFont val="Tahoma"/>
            <family val="2"/>
          </rPr>
          <t>Arun, Gheware Nilakanth:</t>
        </r>
        <r>
          <rPr>
            <sz val="9"/>
            <color indexed="81"/>
            <rFont val="Tahoma"/>
            <family val="2"/>
          </rPr>
          <t xml:space="preserve">
Based on Analysis and Oracle Account Value</t>
        </r>
      </text>
    </comment>
    <comment ref="U15" authorId="0" shapeId="0" xr:uid="{BBD29A13-7B32-43DF-A534-56A9FA2BDA03}">
      <text>
        <r>
          <rPr>
            <b/>
            <sz val="9"/>
            <color indexed="81"/>
            <rFont val="Tahoma"/>
            <family val="2"/>
          </rPr>
          <t>Arun, Gheware Nilakanth:</t>
        </r>
        <r>
          <rPr>
            <sz val="9"/>
            <color indexed="81"/>
            <rFont val="Tahoma"/>
            <family val="2"/>
          </rPr>
          <t xml:space="preserve">
Based on Analysis and Oracle Account Value</t>
        </r>
      </text>
    </comment>
    <comment ref="V15" authorId="0" shapeId="0" xr:uid="{B78D5365-322E-479B-BA40-CBB8B1AE2ABD}">
      <text>
        <r>
          <rPr>
            <b/>
            <sz val="9"/>
            <color indexed="81"/>
            <rFont val="Tahoma"/>
            <family val="2"/>
          </rPr>
          <t>Arun, Gheware Nilakanth:</t>
        </r>
        <r>
          <rPr>
            <sz val="9"/>
            <color indexed="81"/>
            <rFont val="Tahoma"/>
            <family val="2"/>
          </rPr>
          <t xml:space="preserve">
Based on Analysis and Oracle Account Value</t>
        </r>
      </text>
    </comment>
    <comment ref="W15" authorId="0" shapeId="0" xr:uid="{501A1C31-777C-4287-93D5-21FCB0B0112F}">
      <text>
        <r>
          <rPr>
            <b/>
            <sz val="9"/>
            <color indexed="81"/>
            <rFont val="Tahoma"/>
            <family val="2"/>
          </rPr>
          <t>Arun, Gheware Nilakanth:</t>
        </r>
        <r>
          <rPr>
            <sz val="9"/>
            <color indexed="81"/>
            <rFont val="Tahoma"/>
            <family val="2"/>
          </rPr>
          <t xml:space="preserve">
Based on Analysis and Oracle Account Value</t>
        </r>
      </text>
    </comment>
    <comment ref="U16" authorId="0" shapeId="0" xr:uid="{7E9F87FD-0391-4766-B1B5-696F3EBE31A8}">
      <text>
        <r>
          <rPr>
            <b/>
            <sz val="9"/>
            <color indexed="81"/>
            <rFont val="Tahoma"/>
            <family val="2"/>
          </rPr>
          <t>Arun, Gheware Nilakanth:</t>
        </r>
        <r>
          <rPr>
            <sz val="9"/>
            <color indexed="81"/>
            <rFont val="Tahoma"/>
            <family val="2"/>
          </rPr>
          <t xml:space="preserve">
Based on Analysis and Oracle Account Value</t>
        </r>
      </text>
    </comment>
    <comment ref="V16" authorId="0" shapeId="0" xr:uid="{BD51C181-867B-48DE-8635-53DDD76AB684}">
      <text>
        <r>
          <rPr>
            <b/>
            <sz val="9"/>
            <color indexed="81"/>
            <rFont val="Tahoma"/>
            <family val="2"/>
          </rPr>
          <t>Arun, Gheware Nilakanth:</t>
        </r>
        <r>
          <rPr>
            <sz val="9"/>
            <color indexed="81"/>
            <rFont val="Tahoma"/>
            <family val="2"/>
          </rPr>
          <t xml:space="preserve">
Based on Analysis and Oracle Account Value</t>
        </r>
      </text>
    </comment>
    <comment ref="W16" authorId="0" shapeId="0" xr:uid="{F39F1F77-1013-4CBE-B40A-A9AB7F6E82D4}">
      <text>
        <r>
          <rPr>
            <b/>
            <sz val="9"/>
            <color indexed="81"/>
            <rFont val="Tahoma"/>
            <family val="2"/>
          </rPr>
          <t>Arun, Gheware Nilakanth:</t>
        </r>
        <r>
          <rPr>
            <sz val="9"/>
            <color indexed="81"/>
            <rFont val="Tahoma"/>
            <family val="2"/>
          </rPr>
          <t xml:space="preserve">
Based on Analysis and Oracle Account Value</t>
        </r>
      </text>
    </comment>
    <comment ref="X16" authorId="0" shapeId="0" xr:uid="{2C2712E9-0E24-4A65-B42E-A6E136F05EF1}">
      <text>
        <r>
          <rPr>
            <b/>
            <sz val="9"/>
            <color indexed="81"/>
            <rFont val="Tahoma"/>
            <family val="2"/>
          </rPr>
          <t>Arun, Gheware Nilakanth:</t>
        </r>
        <r>
          <rPr>
            <sz val="9"/>
            <color indexed="81"/>
            <rFont val="Tahoma"/>
            <family val="2"/>
          </rPr>
          <t xml:space="preserve">
Based on Analysis and Oracle Account Value</t>
        </r>
      </text>
    </comment>
    <comment ref="X17" authorId="0" shapeId="0" xr:uid="{0EC1B426-F760-4455-874D-E32E12A2BD02}">
      <text>
        <r>
          <rPr>
            <b/>
            <sz val="9"/>
            <color indexed="81"/>
            <rFont val="Tahoma"/>
            <family val="2"/>
          </rPr>
          <t>Arun, Gheware Nilakanth:</t>
        </r>
        <r>
          <rPr>
            <sz val="9"/>
            <color indexed="81"/>
            <rFont val="Tahoma"/>
            <family val="2"/>
          </rPr>
          <t xml:space="preserve">
Based on Analysis and Oracle Account Value</t>
        </r>
      </text>
    </comment>
    <comment ref="U18" authorId="0" shapeId="0" xr:uid="{7496C6CE-FB2C-4FF4-A9D8-F94A7578C030}">
      <text>
        <r>
          <rPr>
            <b/>
            <sz val="9"/>
            <color indexed="81"/>
            <rFont val="Tahoma"/>
            <family val="2"/>
          </rPr>
          <t>Arun, Gheware Nilakanth:</t>
        </r>
        <r>
          <rPr>
            <sz val="9"/>
            <color indexed="81"/>
            <rFont val="Tahoma"/>
            <family val="2"/>
          </rPr>
          <t xml:space="preserve">
Based on Analysis and Oracle Account Value</t>
        </r>
      </text>
    </comment>
    <comment ref="V18" authorId="0" shapeId="0" xr:uid="{D67F54BA-5104-497D-8400-169AA1168076}">
      <text>
        <r>
          <rPr>
            <b/>
            <sz val="9"/>
            <color indexed="81"/>
            <rFont val="Tahoma"/>
            <family val="2"/>
          </rPr>
          <t>Arun, Gheware Nilakanth:</t>
        </r>
        <r>
          <rPr>
            <sz val="9"/>
            <color indexed="81"/>
            <rFont val="Tahoma"/>
            <family val="2"/>
          </rPr>
          <t xml:space="preserve">
Based on Analysis and Oracle Account Value</t>
        </r>
      </text>
    </comment>
    <comment ref="W18" authorId="0" shapeId="0" xr:uid="{688DE4CF-163C-4DAB-ABED-DAB6E7DA7033}">
      <text>
        <r>
          <rPr>
            <b/>
            <sz val="9"/>
            <color indexed="81"/>
            <rFont val="Tahoma"/>
            <family val="2"/>
          </rPr>
          <t>Arun, Gheware Nilakanth:</t>
        </r>
        <r>
          <rPr>
            <sz val="9"/>
            <color indexed="81"/>
            <rFont val="Tahoma"/>
            <family val="2"/>
          </rPr>
          <t xml:space="preserve">
Based on Analysis and Oracle Account Value</t>
        </r>
      </text>
    </comment>
    <comment ref="X18" authorId="0" shapeId="0" xr:uid="{885C442A-B068-4CEB-8899-EED8E47E8AF7}">
      <text>
        <r>
          <rPr>
            <b/>
            <sz val="9"/>
            <color indexed="81"/>
            <rFont val="Tahoma"/>
            <family val="2"/>
          </rPr>
          <t>Arun, Gheware Nilakanth:</t>
        </r>
        <r>
          <rPr>
            <sz val="9"/>
            <color indexed="81"/>
            <rFont val="Tahoma"/>
            <family val="2"/>
          </rPr>
          <t xml:space="preserve">
Based on Analysis and Oracle Account Value</t>
        </r>
      </text>
    </comment>
    <comment ref="X21" authorId="0" shapeId="0" xr:uid="{9C69FCAE-E095-4B91-B279-09EB22EF846F}">
      <text>
        <r>
          <rPr>
            <b/>
            <sz val="9"/>
            <color indexed="81"/>
            <rFont val="Tahoma"/>
            <family val="2"/>
          </rPr>
          <t>Arun, Gheware Nilakanth:</t>
        </r>
        <r>
          <rPr>
            <sz val="9"/>
            <color indexed="81"/>
            <rFont val="Tahoma"/>
            <family val="2"/>
          </rPr>
          <t xml:space="preserve">
Based on Analysis and Oracle Account Value</t>
        </r>
      </text>
    </comment>
    <comment ref="X22" authorId="0" shapeId="0" xr:uid="{8DF98C9C-2124-4217-BFCC-5880001D73D4}">
      <text>
        <r>
          <rPr>
            <b/>
            <sz val="9"/>
            <color indexed="81"/>
            <rFont val="Tahoma"/>
            <family val="2"/>
          </rPr>
          <t>Arun, Gheware Nilakanth:</t>
        </r>
        <r>
          <rPr>
            <sz val="9"/>
            <color indexed="81"/>
            <rFont val="Tahoma"/>
            <family val="2"/>
          </rPr>
          <t xml:space="preserve">
Based on Analysis and Oracle Account Value</t>
        </r>
      </text>
    </comment>
    <comment ref="X23" authorId="0" shapeId="0" xr:uid="{62BC3DDD-5DD6-4DAA-9A4E-D741C3C44612}">
      <text>
        <r>
          <rPr>
            <b/>
            <sz val="9"/>
            <color indexed="81"/>
            <rFont val="Tahoma"/>
            <family val="2"/>
          </rPr>
          <t>Arun, Gheware Nilakanth:</t>
        </r>
        <r>
          <rPr>
            <sz val="9"/>
            <color indexed="81"/>
            <rFont val="Tahoma"/>
            <family val="2"/>
          </rPr>
          <t xml:space="preserve">
Based on Analysis and Oracle Account Value</t>
        </r>
      </text>
    </comment>
    <comment ref="X24" authorId="0" shapeId="0" xr:uid="{B5CABB5E-9FA9-4C6F-B67F-6414CB44CB5D}">
      <text>
        <r>
          <rPr>
            <b/>
            <sz val="9"/>
            <color indexed="81"/>
            <rFont val="Tahoma"/>
            <family val="2"/>
          </rPr>
          <t>Arun, Gheware Nilakanth:</t>
        </r>
        <r>
          <rPr>
            <sz val="9"/>
            <color indexed="81"/>
            <rFont val="Tahoma"/>
            <family val="2"/>
          </rPr>
          <t xml:space="preserve">
Based on Analysis and Oracle Account Value</t>
        </r>
      </text>
    </comment>
    <comment ref="X25" authorId="0" shapeId="0" xr:uid="{9FE30CCA-4CD4-4A62-B800-FC9372E342E4}">
      <text>
        <r>
          <rPr>
            <b/>
            <sz val="9"/>
            <color indexed="81"/>
            <rFont val="Tahoma"/>
            <family val="2"/>
          </rPr>
          <t>Arun, Gheware Nilakanth:</t>
        </r>
        <r>
          <rPr>
            <sz val="9"/>
            <color indexed="81"/>
            <rFont val="Tahoma"/>
            <family val="2"/>
          </rPr>
          <t xml:space="preserve">
Based on Analysis and Oracle Account Value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H33" authorId="0" shapeId="0" xr:uid="{6CB5DF82-427F-471D-ADFF-34C19CCD4C5C}">
      <text>
        <r>
          <rPr>
            <b/>
            <sz val="9"/>
            <color indexed="81"/>
            <rFont val="Tahoma"/>
            <family val="2"/>
          </rPr>
          <t>Arun, Gheware Nilakanth:</t>
        </r>
        <r>
          <rPr>
            <sz val="9"/>
            <color indexed="81"/>
            <rFont val="Tahoma"/>
            <family val="2"/>
          </rPr>
          <t xml:space="preserve">
For AQI (in AP layout) there is a CROSS_BOARDER_F field set up as ‘B’. This is on header level.
For AII (in AR layout) CRT_USER_I should be ‘AR0747’ (both Header and detail level. Only one could be used) AND  LSI_LINE_DESCRIP_E field has value ‘REVERSAL’ in the detail.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I12" authorId="0" shapeId="0" xr:uid="{E1D72F86-C956-42E4-9330-39FC2891C0CB}">
      <text>
        <r>
          <rPr>
            <b/>
            <sz val="9"/>
            <color indexed="81"/>
            <rFont val="Tahoma"/>
            <family val="2"/>
          </rPr>
          <t>Arun, Gheware Nilakanth:</t>
        </r>
        <r>
          <rPr>
            <sz val="9"/>
            <color indexed="81"/>
            <rFont val="Tahoma"/>
            <family val="2"/>
          </rPr>
          <t xml:space="preserve">
MF AR completed for </t>
        </r>
        <r>
          <rPr>
            <b/>
            <u/>
            <sz val="9"/>
            <color indexed="81"/>
            <rFont val="Tahoma"/>
            <family val="2"/>
          </rPr>
          <t>SPER</t>
        </r>
      </text>
    </comment>
    <comment ref="J12" authorId="0" shapeId="0" xr:uid="{189FAE89-D3C5-4E05-9B14-48E0AC14B9AB}">
      <text>
        <r>
          <rPr>
            <b/>
            <sz val="9"/>
            <color indexed="81"/>
            <rFont val="Tahoma"/>
            <family val="2"/>
          </rPr>
          <t>Arun, Gheware Nilakanth:</t>
        </r>
        <r>
          <rPr>
            <sz val="9"/>
            <color indexed="81"/>
            <rFont val="Tahoma"/>
            <family val="2"/>
          </rPr>
          <t xml:space="preserve">
MF INV pending for </t>
        </r>
        <r>
          <rPr>
            <b/>
            <u/>
            <sz val="9"/>
            <color indexed="81"/>
            <rFont val="Tahoma"/>
            <family val="2"/>
          </rPr>
          <t>SPEC</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Arun, Gheware Nilakanth</author>
  </authors>
  <commentList>
    <comment ref="B3" authorId="0" shapeId="0" xr:uid="{6F9806AC-58B3-4794-9455-5E71A57E55E8}">
      <text>
        <r>
          <rPr>
            <b/>
            <sz val="9"/>
            <color indexed="81"/>
            <rFont val="Tahoma"/>
            <family val="2"/>
          </rPr>
          <t>Arun, Gheware Nilakanth:</t>
        </r>
        <r>
          <rPr>
            <sz val="9"/>
            <color indexed="81"/>
            <rFont val="Tahoma"/>
            <family val="2"/>
          </rPr>
          <t xml:space="preserve">
</t>
        </r>
        <r>
          <rPr>
            <b/>
            <sz val="9"/>
            <color indexed="81"/>
            <rFont val="Tahoma"/>
            <family val="2"/>
          </rPr>
          <t>LEG_LOC_SR</t>
        </r>
        <r>
          <rPr>
            <sz val="9"/>
            <color indexed="81"/>
            <rFont val="Tahoma"/>
            <family val="2"/>
          </rPr>
          <t xml:space="preserve"> is at line level in AHCS. OIC would copy from heder to Line except for BKI, as for BKI this is already coming as Line level inpur from source</t>
        </r>
      </text>
    </comment>
    <comment ref="B5" authorId="0" shapeId="0" xr:uid="{09778B0C-30F6-4362-B2E3-C42B43409062}">
      <text>
        <r>
          <rPr>
            <b/>
            <sz val="9"/>
            <color indexed="81"/>
            <rFont val="Tahoma"/>
            <family val="2"/>
          </rPr>
          <t>Arun, Gheware Nilakanth:</t>
        </r>
        <r>
          <rPr>
            <sz val="9"/>
            <color indexed="81"/>
            <rFont val="Tahoma"/>
            <family val="2"/>
          </rPr>
          <t xml:space="preserve">
</t>
        </r>
        <r>
          <rPr>
            <b/>
            <sz val="9"/>
            <color indexed="81"/>
            <rFont val="Tahoma"/>
            <family val="2"/>
          </rPr>
          <t>LEG_LOC_SR</t>
        </r>
        <r>
          <rPr>
            <sz val="9"/>
            <color indexed="81"/>
            <rFont val="Tahoma"/>
            <family val="2"/>
          </rPr>
          <t xml:space="preserve"> is at line level in AHCS. OIC would copy from heder to Line except for BKI and LSIR, as for BKI this is already coming as Line level inpur from source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tc={31DACC73-8C0D-4E26-8061-6B3F0A8442C8}</author>
  </authors>
  <commentList>
    <comment ref="D11" authorId="0" shapeId="0" xr:uid="{31DACC73-8C0D-4E26-8061-6B3F0A8442C8}">
      <text>
        <t>[Threaded comment]
Your version of Excel allows you to read this threaded comment; however, any edits to it will get removed if the file is opened in a newer version of Excel. Learn more: https://go.microsoft.com/fwlink/?linkid=870924
Comment:
    Need to confirm</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tc={D743FE73-8D10-494F-BC3F-296A0BF6B914}</author>
    <author>tc={B6CC7BF0-06B4-4F89-8192-AD08FF492625}</author>
    <author>tc={8A7DD874-801E-4E11-A3B1-DA682F81BE22}</author>
    <author>tc={3C9EB94D-FF65-4FB1-A530-B5622506A829}</author>
    <author>tc={947077B5-B9F5-4BCA-B532-0C65C5827C45}</author>
    <author>tc={85F99D88-3199-4847-B4F8-8D22B11A469F}</author>
    <author>tc={F8B8D253-0BD3-4A1B-8DAD-FBA5D3E29A33}</author>
  </authors>
  <commentList>
    <comment ref="R84" authorId="0" shapeId="0" xr:uid="{D743FE73-8D10-494F-BC3F-296A0BF6B914}">
      <text>
        <t>[Threaded comment]
Your version of Excel allows you to read this threaded comment; however, any edits to it will get removed if the file is opened in a newer version of Excel. Learn more: https://go.microsoft.com/fwlink/?linkid=870924
Comment:
    Marked Not Required as business has striked thru the user story</t>
      </text>
    </comment>
    <comment ref="O230" authorId="1" shapeId="0" xr:uid="{B6CC7BF0-06B4-4F89-8192-AD08FF492625}">
      <text>
        <t>[Threaded comment]
Your version of Excel allows you to read this threaded comment; however, any edits to it will get removed if the file is opened in a newer version of Excel. Learn more: https://go.microsoft.com/fwlink/?linkid=870924
Comment:
    CNV002 is descoped and currency rate conversion is not required for reporting ledger</t>
      </text>
    </comment>
    <comment ref="T320" authorId="2" shapeId="0" xr:uid="{8A7DD874-801E-4E11-A3B1-DA682F81BE22}">
      <text>
        <t>[Threaded comment]
Your version of Excel allows you to read this threaded comment; however, any edits to it will get removed if the file is opened in a newer version of Excel. Learn more: https://go.microsoft.com/fwlink/?linkid=870924
Comment:
    RTR-AHCS-118</t>
      </text>
    </comment>
    <comment ref="T321" authorId="3" shapeId="0" xr:uid="{3C9EB94D-FF65-4FB1-A530-B5622506A829}">
      <text>
        <t>[Threaded comment]
Your version of Excel allows you to read this threaded comment; however, any edits to it will get removed if the file is opened in a newer version of Excel. Learn more: https://go.microsoft.com/fwlink/?linkid=870924
Comment:
    RTR-AHCS-118</t>
      </text>
    </comment>
    <comment ref="O432" authorId="4" shapeId="0" xr:uid="{947077B5-B9F5-4BCA-B532-0C65C5827C45}">
      <text>
        <t>[Threaded comment]
Your version of Excel allows you to read this threaded comment; however, any edits to it will get removed if the file is opened in a newer version of Excel. Learn more: https://go.microsoft.com/fwlink/?linkid=870924
Comment:
    Changed to "Not Required" from "Gap-Build-Conversions" after Lean Spec discussions. 01/31/2022</t>
      </text>
    </comment>
    <comment ref="F498" authorId="5" shapeId="0" xr:uid="{85F99D88-3199-4847-B4F8-8D22B11A469F}">
      <text>
        <t>[Threaded comment]
Your version of Excel allows you to read this threaded comment; however, any edits to it will get removed if the file is opened in a newer version of Excel. Learn more: https://go.microsoft.com/fwlink/?linkid=870924
Comment:
    ID already used in another User Story
Reply:
    Changed to RTR-GL-164 as original number was repeated RTR-GL-148</t>
      </text>
    </comment>
    <comment ref="F499" authorId="6" shapeId="0" xr:uid="{F8B8D253-0BD3-4A1B-8DAD-FBA5D3E29A33}">
      <text>
        <t>[Threaded comment]
Your version of Excel allows you to read this threaded comment; however, any edits to it will get removed if the file is opened in a newer version of Excel. Learn more: https://go.microsoft.com/fwlink/?linkid=870924
Comment:
    ID already used in another User Story
Reply:
    Changed to RTR-GL-165 as original number was repeated RTR-GL-149</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tc={260941DC-CAB3-4D07-B034-0760B4EF51E8}</author>
    <author>tc={90318681-5985-43CD-BCB1-DF0991F3DDEC}</author>
    <author>tc={EB12BBD7-A9BE-4D51-9098-B33A3E7BE8D5}</author>
    <author>tc={B0B643C8-F157-4459-939A-3E21709C351C}</author>
    <author>Arun, Gheware Nilakanth</author>
    <author>tc={76457134-D672-4CF0-A3BD-34424DCD43F0}</author>
    <author>tc={9AD80F2D-12E0-4BAB-BC77-6EEF7A9B1D9B}</author>
    <author>tc={6808428C-0C66-49C9-A185-5DF0CE4E3A5A}</author>
    <author>tc={D5DEE08F-BDDB-48E0-A9C5-0F285BF41129}</author>
  </authors>
  <commentList>
    <comment ref="P222" authorId="0" shapeId="0" xr:uid="{260941DC-CAB3-4D07-B034-0760B4EF51E8}">
      <text>
        <t>[Threaded comment]
Your version of Excel allows you to read this threaded comment; however, any edits to it will get removed if the file is opened in a newer version of Excel. Learn more: https://go.microsoft.com/fwlink/?linkid=870924
Comment:
    This should be a GAP since we use OIC mapping to fulfil this requirement</t>
      </text>
    </comment>
    <comment ref="P224" authorId="1" shapeId="0" xr:uid="{90318681-5985-43CD-BCB1-DF0991F3DDEC}">
      <text>
        <t>[Threaded comment]
Your version of Excel allows you to read this threaded comment; however, any edits to it will get removed if the file is opened in a newer version of Excel. Learn more: https://go.microsoft.com/fwlink/?linkid=870924
Comment:
    Should be a GAP</t>
      </text>
    </comment>
    <comment ref="K230" authorId="2" shapeId="0" xr:uid="{EB12BBD7-A9BE-4D51-9098-B33A3E7BE8D5}">
      <text>
        <t>[Threaded comment]
Your version of Excel allows you to read this threaded comment; however, any edits to it will get removed if the file is opened in a newer version of Excel. Learn more: https://go.microsoft.com/fwlink/?linkid=870924
Comment:
    Need to confirm</t>
      </text>
    </comment>
    <comment ref="P232" authorId="3" shapeId="0" xr:uid="{B0B643C8-F157-4459-939A-3E21709C351C}">
      <text>
        <t>[Threaded comment]
Your version of Excel allows you to read this threaded comment; however, any edits to it will get removed if the file is opened in a newer version of Excel. Learn more: https://go.microsoft.com/fwlink/?linkid=870924
Comment:
    Should be GAP</t>
      </text>
    </comment>
    <comment ref="T232" authorId="4" shapeId="0" xr:uid="{00000000-0006-0000-0600-000005000000}">
      <text>
        <r>
          <rPr>
            <b/>
            <sz val="9"/>
            <color indexed="81"/>
            <rFont val="Tahoma"/>
            <family val="2"/>
          </rPr>
          <t>Arun, Gheware Nilakanth:</t>
        </r>
        <r>
          <rPr>
            <sz val="9"/>
            <color indexed="81"/>
            <rFont val="Tahoma"/>
            <family val="2"/>
          </rPr>
          <t xml:space="preserve">
Subledger Interface ID Source Transaction Number (Concatenated Value)
MF AP NA Invoice Number ~ Vendor Number ~ Invoice Date
MF AR NA Invoice Number ~ Customer Number
MF INV ISI, IBI, ICI, AII, SSI, FII, FTI Invoice Number ~ Customer Number ~ Invoice Date
MF INV IRI Item Number ~ Receiver Location ~ Receiver Number
MF INV CQI Part Number ~ PS Location (5digits)
MF INV DAI PO Number ~ Vendor Number ~ Invoice Date
PS FA PSFA ASSET ID
Leases Leases RECORD ID (Asset ID)
SXE SXE Blank
ECLIPS ECLPS Blank
Treasury APS Blank
CloudPay CPI Blank
</t>
        </r>
      </text>
    </comment>
    <comment ref="P233" authorId="5" shapeId="0" xr:uid="{76457134-D672-4CF0-A3BD-34424DCD43F0}">
      <text>
        <t>[Threaded comment]
Your version of Excel allows you to read this threaded comment; however, any edits to it will get removed if the file is opened in a newer version of Excel. Learn more: https://go.microsoft.com/fwlink/?linkid=870924
Comment:
    Should be GAP</t>
      </text>
    </comment>
    <comment ref="T233" authorId="4" shapeId="0" xr:uid="{00000000-0006-0000-0600-000007000000}">
      <text>
        <r>
          <rPr>
            <b/>
            <sz val="9"/>
            <color indexed="81"/>
            <rFont val="Tahoma"/>
            <family val="2"/>
          </rPr>
          <t>Arun, Gheware Nilakanth:</t>
        </r>
        <r>
          <rPr>
            <sz val="9"/>
            <color indexed="81"/>
            <rFont val="Tahoma"/>
            <family val="2"/>
          </rPr>
          <t xml:space="preserve">
Subledger Interface ID Source Transaction Number (Concatenated Value)
MF AP NA Invoice Number ~ Vendor Number ~ Invoice Date
MF AR NA Invoice Number ~ Customer Number
MF INV ISI, IBI, ICI, AII, SSI, FII, FTI Invoice Number ~ Customer Number ~ Invoice Date
MF INV IRI Item Number ~ Receiver Location ~ Receiver Number
MF INV CQI Part Number ~ PS Location (5digits)
MF INV DAI PO Number ~ Vendor Number ~ Invoice Date
PS FA PSFA ASSET ID
Leases Leases RECORD ID (Asset ID)
SXE SXE Blank
ECLIPS ECLPS Blank
Treasury APS Blank
CloudPay CPI Blank
</t>
        </r>
      </text>
    </comment>
    <comment ref="P234" authorId="6" shapeId="0" xr:uid="{9AD80F2D-12E0-4BAB-BC77-6EEF7A9B1D9B}">
      <text>
        <t>[Threaded comment]
Your version of Excel allows you to read this threaded comment; however, any edits to it will get removed if the file is opened in a newer version of Excel. Learn more: https://go.microsoft.com/fwlink/?linkid=870924
Comment:
    Should be GAP</t>
      </text>
    </comment>
    <comment ref="T243" authorId="4" shapeId="0" xr:uid="{00000000-0006-0000-0600-000009000000}">
      <text>
        <r>
          <rPr>
            <b/>
            <sz val="9"/>
            <color indexed="81"/>
            <rFont val="Tahoma"/>
            <family val="2"/>
          </rPr>
          <t>Arun, Gheware Nilakanth:</t>
        </r>
        <r>
          <rPr>
            <sz val="9"/>
            <color indexed="81"/>
            <rFont val="Tahoma"/>
            <family val="2"/>
          </rPr>
          <t xml:space="preserve">
Subledger Interface ID Source Transaction Number (Concatenated Value)
MF AP NA Invoice Number ~ Vendor Number ~ Invoice Date
MF AR NA Invoice Number ~ Customer Number
MF INV ISI, IBI, ICI, AII, SSI, FII, FTI Invoice Number ~ Customer Number ~ Invoice Date
MF INV IRI Item Number ~ Receiver Location ~ Receiver Number
MF INV CQI Part Number ~ PS Location (5digits)
MF INV DAI PO Number ~ Vendor Number ~ Invoice Date
PS FA PSFA ASSET ID
Leases Leases RECORD ID (Asset ID)
SXE SXE Blank
ECLIPS ECLPS Blank
Treasury APS Blank
CloudPay CPI Blank
</t>
        </r>
      </text>
    </comment>
    <comment ref="F399" authorId="7" shapeId="0" xr:uid="{6808428C-0C66-49C9-A185-5DF0CE4E3A5A}">
      <text>
        <t>[Threaded comment]
Your version of Excel allows you to read this threaded comment; however, any edits to it will get removed if the file is opened in a newer version of Excel. Learn more: https://go.microsoft.com/fwlink/?linkid=870924
Comment:
    changed from 117 Nov 29</t>
      </text>
    </comment>
    <comment ref="Z400" authorId="8" shapeId="0" xr:uid="{D5DEE08F-BDDB-48E0-A9C5-0F285BF41129}">
      <text>
        <t>[Threaded comment]
Your version of Excel allows you to read this threaded comment; however, any edits to it will get removed if the file is opened in a newer version of Excel. Learn more: https://go.microsoft.com/fwlink/?linkid=870924
Comment:
    updated Tri Ed US to Tri Ed Puerto Rico</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tc={8AB8416B-EAA9-4355-B290-37B7C025E22B}</author>
  </authors>
  <commentList>
    <comment ref="K2" authorId="0" shapeId="0" xr:uid="{8AB8416B-EAA9-4355-B290-37B7C025E22B}">
      <text>
        <t>[Threaded comment]
Your version of Excel allows you to read this threaded comment; however, any edits to it will get removed if the file is opened in a newer version of Excel. Learn more: https://go.microsoft.com/fwlink/?linkid=870924
Comment:
    Development on the legacy - boundary application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tc={22D4307A-C075-460A-AA0B-6122E6A4CBEA}</author>
  </authors>
  <commentList>
    <comment ref="K2" authorId="0" shapeId="0" xr:uid="{22D4307A-C075-460A-AA0B-6122E6A4CBEA}">
      <text>
        <t>[Threaded comment]
Your version of Excel allows you to read this threaded comment; however, any edits to it will get removed if the file is opened in a newer version of Excel. Learn more: https://go.microsoft.com/fwlink/?linkid=870924
Comment:
    Development on the legacy - boundary application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tc={0FF07E9E-D0AF-4BAD-9ECA-6FA5DD0CCD6C}</author>
  </authors>
  <commentList>
    <comment ref="B21" authorId="0" shapeId="0" xr:uid="{0FF07E9E-D0AF-4BAD-9ECA-6FA5DD0CCD6C}">
      <text>
        <t>[Threaded comment]
Your version of Excel allows you to read this threaded comment; however, any edits to it will get removed if the file is opened in a newer version of Excel. Learn more: https://go.microsoft.com/fwlink/?linkid=870924
Comment:
    accounting transformation platform between Mainframe and PeopleSoft 9.1
Reply:
    Out of scope for FAH Implememtation</t>
      </text>
    </comment>
  </commentList>
</comments>
</file>

<file path=xl/sharedStrings.xml><?xml version="1.0" encoding="utf-8"?>
<sst xmlns="http://schemas.openxmlformats.org/spreadsheetml/2006/main" count="56254" uniqueCount="11823">
  <si>
    <t>Task / Activities</t>
  </si>
  <si>
    <t>V4 Start Date</t>
  </si>
  <si>
    <t>V4 End Date</t>
  </si>
  <si>
    <t>V6 Start Date</t>
  </si>
  <si>
    <t>V6 End Date</t>
  </si>
  <si>
    <t>SIT2 testing defects/enhancements for MF AP</t>
  </si>
  <si>
    <t>SIT2 testing defects/enhancements for MF AR</t>
  </si>
  <si>
    <t>FY23 Event based changes - Business Rule Change (Includes Inventory)</t>
  </si>
  <si>
    <t>Description Rules (Header / Lines)</t>
  </si>
  <si>
    <t>Business Requirement - Open questions/ clarifications - 1</t>
  </si>
  <si>
    <t>Business Requirement for Dept rules</t>
  </si>
  <si>
    <t>Configuration setup / FUT - MF AP, MF AR</t>
  </si>
  <si>
    <t>SIT2 testing defects/enhancements for MF Inventory</t>
  </si>
  <si>
    <t>Business Requirement - Open questions/ clarifications</t>
  </si>
  <si>
    <t>Configuration setup / FUT - MF Inventory &amp; Concur</t>
  </si>
  <si>
    <t>FUT Approval - MF AP, MF AR</t>
  </si>
  <si>
    <t>BR100 released for Business Approval - MF AP, MF AR, 3rd Party &amp; associated JAVA tool (except Concur)</t>
  </si>
  <si>
    <t>BR100 - Approval - MF AP, MF AR, 3rd Party &amp; associated JAVA tool (except Concur)</t>
  </si>
  <si>
    <t>UAT1 Instance setup - MF AP, MF AR, 3rd Party Systems (including related Java Tools) except Concur</t>
  </si>
  <si>
    <t>FUT Approval - MF Inventory &amp; Concur</t>
  </si>
  <si>
    <t>BR100 released for Business Approval - MF Inventory &amp; Concur</t>
  </si>
  <si>
    <t>BR100 - Approval - MF Inventory &amp; Concur</t>
  </si>
  <si>
    <t>Smoke testing - MF AP, MF AR, 3rd Party Systems (including related Java Tools) except Concur</t>
  </si>
  <si>
    <t>UAT1 Instance Setup - MF Inventory &amp; Concur</t>
  </si>
  <si>
    <t>JERS</t>
  </si>
  <si>
    <t>#</t>
  </si>
  <si>
    <t>Steps</t>
  </si>
  <si>
    <t>PIC</t>
  </si>
  <si>
    <t>V6 ETA</t>
  </si>
  <si>
    <t>Revised ETA</t>
  </si>
  <si>
    <t>Status</t>
  </si>
  <si>
    <t>Assignee</t>
  </si>
  <si>
    <t>Source</t>
  </si>
  <si>
    <t>Global COA</t>
  </si>
  <si>
    <t>Poland</t>
  </si>
  <si>
    <t>Norway</t>
  </si>
  <si>
    <t>France</t>
  </si>
  <si>
    <t>Spain</t>
  </si>
  <si>
    <t>TO Registration in Dev20</t>
  </si>
  <si>
    <t>Rajesh</t>
  </si>
  <si>
    <t>NA</t>
  </si>
  <si>
    <t>Completed</t>
  </si>
  <si>
    <t>Ankur</t>
  </si>
  <si>
    <t>ICI</t>
  </si>
  <si>
    <t>Done</t>
  </si>
  <si>
    <t>Export MF INV Setups from SIT2</t>
  </si>
  <si>
    <t>FTI</t>
  </si>
  <si>
    <t>Import MF INV Setups to Dev20</t>
  </si>
  <si>
    <t>Kathir</t>
  </si>
  <si>
    <t>ISI</t>
  </si>
  <si>
    <t>FY23 Manual Config MF INV</t>
  </si>
  <si>
    <t>Rajesh/Kathir/Ankur</t>
  </si>
  <si>
    <t>FII</t>
  </si>
  <si>
    <t>Custom Profile Options</t>
  </si>
  <si>
    <t>Sravya</t>
  </si>
  <si>
    <t>IBI</t>
  </si>
  <si>
    <t>FY23 MF INV FUT</t>
  </si>
  <si>
    <t>CQI</t>
  </si>
  <si>
    <t>FUT Approval - MF INV FY23</t>
  </si>
  <si>
    <t>Nil</t>
  </si>
  <si>
    <t>AII</t>
  </si>
  <si>
    <t>BR100 Approval - MF INV FY23</t>
  </si>
  <si>
    <t>IRI</t>
  </si>
  <si>
    <t>UAT 1 Config for MF INV</t>
  </si>
  <si>
    <t>Conversion</t>
  </si>
  <si>
    <t>Subledger Options setup</t>
  </si>
  <si>
    <t>Java Tool</t>
  </si>
  <si>
    <t>Setup Validation</t>
  </si>
  <si>
    <t>SPC</t>
  </si>
  <si>
    <t>MF AP MF AR 29Nov COA files to be used for Values load</t>
  </si>
  <si>
    <t>DAI</t>
  </si>
  <si>
    <t>Time in HRS for 1 resource</t>
  </si>
  <si>
    <t>Tasks - Updates required</t>
  </si>
  <si>
    <t>MF AP</t>
  </si>
  <si>
    <t>MF AR</t>
  </si>
  <si>
    <t>MF INV</t>
  </si>
  <si>
    <t>Mapping Set Update</t>
  </si>
  <si>
    <t>Account Rules</t>
  </si>
  <si>
    <t>Mapping Set Value Upload - FBDI</t>
  </si>
  <si>
    <t>With FY23</t>
  </si>
  <si>
    <t>Export Dev20</t>
  </si>
  <si>
    <t>FBDI Prep Time</t>
  </si>
  <si>
    <t>Compare with Dev21-Dev20</t>
  </si>
  <si>
    <t>Differences</t>
  </si>
  <si>
    <t>Total Hrs</t>
  </si>
  <si>
    <t>Import Dev20 config in Dev21</t>
  </si>
  <si>
    <t>Success</t>
  </si>
  <si>
    <t>Optional</t>
  </si>
  <si>
    <t>Tasks</t>
  </si>
  <si>
    <t>No differences</t>
  </si>
  <si>
    <t>Thursday</t>
  </si>
  <si>
    <t xml:space="preserve">Rajesh + Kathir </t>
  </si>
  <si>
    <t>Neha</t>
  </si>
  <si>
    <t>Friday</t>
  </si>
  <si>
    <t>Rajesh + Kathir + Ankur</t>
  </si>
  <si>
    <t>Target</t>
  </si>
  <si>
    <t>Sravya + Nil</t>
  </si>
  <si>
    <t>Manpreet</t>
  </si>
  <si>
    <t>Mainframe</t>
  </si>
  <si>
    <t>Dev20/Test</t>
  </si>
  <si>
    <t>Dev2 / UAT</t>
  </si>
  <si>
    <t>Sravya + Prachi</t>
  </si>
  <si>
    <t xml:space="preserve">All Other </t>
  </si>
  <si>
    <t>Dev21/SIT2</t>
  </si>
  <si>
    <t>BKI</t>
  </si>
  <si>
    <t>Prachi</t>
  </si>
  <si>
    <t>JTI</t>
  </si>
  <si>
    <t>SII</t>
  </si>
  <si>
    <t>LSI</t>
  </si>
  <si>
    <t>ARI</t>
  </si>
  <si>
    <t>SPR</t>
  </si>
  <si>
    <t>CAI</t>
  </si>
  <si>
    <t>ADI</t>
  </si>
  <si>
    <t>API</t>
  </si>
  <si>
    <t>AQI</t>
  </si>
  <si>
    <t>RPT008</t>
  </si>
  <si>
    <t>Subledger Period Close Exception Report by Ledger Set</t>
  </si>
  <si>
    <t>Check with Rajesh for Re-Test</t>
  </si>
  <si>
    <t>RPT006</t>
  </si>
  <si>
    <t>AHCS Error Report (Retrofit)</t>
  </si>
  <si>
    <t>RPT009</t>
  </si>
  <si>
    <t>Subledger Account Analysis Report (Retrofit)</t>
  </si>
  <si>
    <t>INT043</t>
  </si>
  <si>
    <t>AHCS to IAP Details</t>
  </si>
  <si>
    <t>Primary Ledger</t>
  </si>
  <si>
    <t>Secondary ledger</t>
  </si>
  <si>
    <t>Spain COA</t>
  </si>
  <si>
    <t>France COA</t>
  </si>
  <si>
    <t>Norway COA
Poland COA</t>
  </si>
  <si>
    <t>In Progress</t>
  </si>
  <si>
    <t>Subledger</t>
  </si>
  <si>
    <t>Delayed</t>
  </si>
  <si>
    <t>Ankur-France</t>
  </si>
  <si>
    <t>Ankur-Norway</t>
  </si>
  <si>
    <t>Manpreet-Spain</t>
  </si>
  <si>
    <t>Ankur-Poland</t>
  </si>
  <si>
    <t>Review</t>
  </si>
  <si>
    <t>Ankur-Spain</t>
  </si>
  <si>
    <t>BKIP</t>
  </si>
  <si>
    <t>LSIP</t>
  </si>
  <si>
    <t>MF Inventory</t>
  </si>
  <si>
    <t>Kathir/Rajesh</t>
  </si>
  <si>
    <t>Rajesh-All SL</t>
  </si>
  <si>
    <t>Kathir-All SL</t>
  </si>
  <si>
    <t>SPEC</t>
  </si>
  <si>
    <t>Neha-All SL</t>
  </si>
  <si>
    <t>Neha-Spain
France, Poland done
Norway - done</t>
  </si>
  <si>
    <t>Kathir-All SL Spain</t>
  </si>
  <si>
    <t>Nilkanth</t>
  </si>
  <si>
    <t>Nilkanth-All SL</t>
  </si>
  <si>
    <t>Rajesh-All SL (ES done)</t>
  </si>
  <si>
    <t>BKIR</t>
  </si>
  <si>
    <t>Sravya-Spain
Prachi-France</t>
  </si>
  <si>
    <t>Sravya-Norway
Prachi-Poland</t>
  </si>
  <si>
    <t>CRI</t>
  </si>
  <si>
    <t>Sravya-Spain, Norway
Prachi-France, Poland</t>
  </si>
  <si>
    <t>LSIR</t>
  </si>
  <si>
    <t>SPER</t>
  </si>
  <si>
    <t>Oracle LSI (Oracle Solution)</t>
  </si>
  <si>
    <t>Prachi PL&amp; SL</t>
  </si>
  <si>
    <t>Conversions</t>
  </si>
  <si>
    <t>SXEUS</t>
  </si>
  <si>
    <t>Not Applicable</t>
  </si>
  <si>
    <t>ECLPS</t>
  </si>
  <si>
    <t>TREASURY</t>
  </si>
  <si>
    <t>CloudPay</t>
  </si>
  <si>
    <t>PSFA</t>
  </si>
  <si>
    <t>LEASES</t>
  </si>
  <si>
    <t>Nilkanth-PL&amp;SL</t>
  </si>
  <si>
    <t>PS Account</t>
  </si>
  <si>
    <t>Oracle Account</t>
  </si>
  <si>
    <t>BSR Assigment</t>
  </si>
  <si>
    <t>ABSR</t>
  </si>
  <si>
    <t>UBSR</t>
  </si>
  <si>
    <t>Interface</t>
  </si>
  <si>
    <t>JLRs (BR100)</t>
  </si>
  <si>
    <t>JERS(BR100)</t>
  </si>
  <si>
    <t>JLRs (Config)</t>
  </si>
  <si>
    <t>JERS(Config)</t>
  </si>
  <si>
    <t>SL(France)</t>
  </si>
  <si>
    <t>SL(Spain)</t>
  </si>
  <si>
    <t>SL(Poland)</t>
  </si>
  <si>
    <t>SL(Norway)</t>
  </si>
  <si>
    <t>SL(Austria)</t>
  </si>
  <si>
    <t>SL(Germany)</t>
  </si>
  <si>
    <t>SL(Saudia Arabia)</t>
  </si>
  <si>
    <t>Notes (PL)</t>
  </si>
  <si>
    <t>SRs</t>
  </si>
  <si>
    <t>BSR Assignment Value</t>
  </si>
  <si>
    <t>Complete</t>
  </si>
  <si>
    <t>Splitting 3 JLR &amp; Assign SR accordingly</t>
  </si>
  <si>
    <t>Trading Partner NBR</t>
  </si>
  <si>
    <t>Splitting 2 JLR</t>
  </si>
  <si>
    <t>Object Name</t>
  </si>
  <si>
    <t>NBSR</t>
  </si>
  <si>
    <t>NULL</t>
  </si>
  <si>
    <t>N/A</t>
  </si>
  <si>
    <t>No JLR split , Only SR assignment</t>
  </si>
  <si>
    <t>X</t>
  </si>
  <si>
    <t>FUT Done</t>
  </si>
  <si>
    <t>No JLR split , Only SR assignment (change from BSR to NBSR for all lines)</t>
  </si>
  <si>
    <t>All ABSR, no need to test</t>
  </si>
  <si>
    <t>SSI</t>
  </si>
  <si>
    <t>Always ABSR</t>
  </si>
  <si>
    <t>COA</t>
  </si>
  <si>
    <t>Norway COA</t>
  </si>
  <si>
    <t>Poland COA</t>
  </si>
  <si>
    <t>SLAM</t>
  </si>
  <si>
    <t>WSC ATGAAP</t>
  </si>
  <si>
    <t>WSC DEGAAP</t>
  </si>
  <si>
    <t>WSC SAGAAP</t>
  </si>
  <si>
    <t>WSCESGAAP</t>
  </si>
  <si>
    <t>WSCFRGAAP</t>
  </si>
  <si>
    <t>WSCNOGAAP</t>
  </si>
  <si>
    <t>WSCPLGAAP</t>
  </si>
  <si>
    <t>No Additional Chages required for Secondary ledger</t>
  </si>
  <si>
    <t>XXPSFA_WSCESGAAP_JERS</t>
  </si>
  <si>
    <t>XXPSFA_WSCFRGAAP_JERS</t>
  </si>
  <si>
    <t>XXPSFA_WSCNOGAAP_JERS</t>
  </si>
  <si>
    <t>XXPSFA_WSCPLGAAP_JERS</t>
  </si>
  <si>
    <t>XXLHI_WSCESGAAP_JERS</t>
  </si>
  <si>
    <t>XXLHI_WSCFRGAAP_JERS</t>
  </si>
  <si>
    <t>XXLHI_WSCNOGAAP_JERS</t>
  </si>
  <si>
    <t>XXLHI_WSCPLGAAP_JERS</t>
  </si>
  <si>
    <t>XXAPS_WSCESGAAP_JERS</t>
  </si>
  <si>
    <t>XXAPS_WSCFRGAAP_JERS</t>
  </si>
  <si>
    <t>XXAPS_WSCNOGAAP_JERS</t>
  </si>
  <si>
    <t>XXAPS_WSCPLGAAP_JERS</t>
  </si>
  <si>
    <t>XXMFAP_WSCESGAAP_JERS</t>
  </si>
  <si>
    <t>XXMFAP_WSCFRGAAP_JERS</t>
  </si>
  <si>
    <t>XXMFAP_WSCNOGAAP_JERS</t>
  </si>
  <si>
    <t>XXMFAP_WSCPLGAAP_JERS</t>
  </si>
  <si>
    <t>XXMFAR_WSCESGAAP_JERS</t>
  </si>
  <si>
    <t>XXMFAR_WSCFRGAAP_JERS</t>
  </si>
  <si>
    <t>XXMFAR_WSCNOGAAP_JERS</t>
  </si>
  <si>
    <t>XXMFAR_WSCPLGAAP_JERS</t>
  </si>
  <si>
    <t>Sources</t>
  </si>
  <si>
    <t>Description Rules</t>
  </si>
  <si>
    <t>Mng Account Rules</t>
  </si>
  <si>
    <t>SR</t>
  </si>
  <si>
    <t>Manage Journal Line Rules</t>
  </si>
  <si>
    <t>LE Copy rest all Constant</t>
  </si>
  <si>
    <t>MFAP</t>
  </si>
  <si>
    <t>MFAR</t>
  </si>
  <si>
    <t>Legal Entity</t>
  </si>
  <si>
    <t>1998382 </t>
  </si>
  <si>
    <t>Operating Group</t>
  </si>
  <si>
    <t>0000</t>
  </si>
  <si>
    <t>1998384 </t>
  </si>
  <si>
    <t>Account</t>
  </si>
  <si>
    <t>TBD</t>
  </si>
  <si>
    <t>Department</t>
  </si>
  <si>
    <t>Site</t>
  </si>
  <si>
    <t>00000</t>
  </si>
  <si>
    <t>Intercompany</t>
  </si>
  <si>
    <t>Project</t>
  </si>
  <si>
    <t>Future 1</t>
  </si>
  <si>
    <t>Future 2</t>
  </si>
  <si>
    <t>Subledger Application</t>
  </si>
  <si>
    <t>Name</t>
  </si>
  <si>
    <t>Short Name</t>
  </si>
  <si>
    <t>Description</t>
  </si>
  <si>
    <t>Chart of Accounts</t>
  </si>
  <si>
    <t>Rule Type</t>
  </si>
  <si>
    <t>Segment</t>
  </si>
  <si>
    <t>Priority</t>
  </si>
  <si>
    <t>Value Type</t>
  </si>
  <si>
    <t>Value</t>
  </si>
  <si>
    <t>Condition</t>
  </si>
  <si>
    <t>1B Requirement Sheet Mapping</t>
  </si>
  <si>
    <t>APS TREASURY</t>
  </si>
  <si>
    <t>XXAPS TREASURY_AccountRuleSL_LE</t>
  </si>
  <si>
    <t>XXAPS_TREASURYSL_ACCTRULE_LE</t>
  </si>
  <si>
    <t>GL Legal Entity</t>
  </si>
  <si>
    <t>XXAPS TREASURY_AccountRuleSL_Op_Grp</t>
  </si>
  <si>
    <t>XXAPS_TREASURYSL_ACCTRULE_OP_GRP</t>
  </si>
  <si>
    <t>Constant</t>
  </si>
  <si>
    <t>XXAPS TREASURY_AccountRuleSL_Account</t>
  </si>
  <si>
    <t>XXAPS_TREASURYSL_ACCTRULE_ACCT</t>
  </si>
  <si>
    <t>1000000</t>
  </si>
  <si>
    <t>XXAPS TREASURY_AccountRuleSL_Dept</t>
  </si>
  <si>
    <t>XXAPS_TREASURYSL_ACCTRULE_DEPT</t>
  </si>
  <si>
    <t>XXAPS TREASURY_AccountRuleSL_Site</t>
  </si>
  <si>
    <t>XXAPS_TREASURYSL_ACCTRULE_SITE</t>
  </si>
  <si>
    <t>XXAPS TREASURY_AccountRuleSL_IC</t>
  </si>
  <si>
    <t>XXAPS_TREASURYSL_ACCTRULE_IC</t>
  </si>
  <si>
    <t>XXAPS TREASURY_AccountRuleSL_Project</t>
  </si>
  <si>
    <t>XXAPS_TREASURYSL_ACCTRULE_PROJ</t>
  </si>
  <si>
    <t>XXAPS TREASURY_AccountRuleSL_Future1</t>
  </si>
  <si>
    <t>XXAPS_TREASURYSL_ACCTRULE_FUT1</t>
  </si>
  <si>
    <t>XXAPS TREASURY_AccountRuleSL_Future2</t>
  </si>
  <si>
    <t>XXAPS_TREASURYSL_ACCTRULE_FUT2</t>
  </si>
  <si>
    <t>XXAPS TREASURYFR_AccountRuleSL_LE</t>
  </si>
  <si>
    <t>XXAPS_TREASURYFRSL_ACCTRULE_LE</t>
  </si>
  <si>
    <t>XXAPS TREASURYFR_AccountRuleSL_Op_Grp</t>
  </si>
  <si>
    <t>XXAPS_TREASURYFRSL_ACCTRULE_OP_GRP</t>
  </si>
  <si>
    <t>XXAPS TREASURYFR_AccountRuleSL_Account</t>
  </si>
  <si>
    <t>XXAPS_TREASURYFRSL_ACCTRULE_ACCT</t>
  </si>
  <si>
    <t>1011000</t>
  </si>
  <si>
    <t>XXAPS TREASURYFR_AccountRuleSL_Dept</t>
  </si>
  <si>
    <t>XXAPS_TREASURYFRSL_ACCTRULE_DEPT</t>
  </si>
  <si>
    <t>XXAPS TREASURYFR_AccountRuleSL_Site</t>
  </si>
  <si>
    <t>XXAPS_TREASURYFRSL_ACCTRULE_SITE</t>
  </si>
  <si>
    <t>XXAPS TREASURYFR_AccountRuleSL_IC</t>
  </si>
  <si>
    <t>XXAPS_TREASURYFRSL_ACCTRULE_IC</t>
  </si>
  <si>
    <t>XXAPS TREASURYFR_AccountRuleSL_Project</t>
  </si>
  <si>
    <t>XXAPS_TREASURYFRSL_ACCTRULE_PROJ</t>
  </si>
  <si>
    <t>XXAPS TREASURYFR_AccountRuleSL_Future1</t>
  </si>
  <si>
    <t>XXAPS_TREASURYFRSL_ACCTRULE_FUT1</t>
  </si>
  <si>
    <t>XXAPS TREASURYFR_AccountRuleSL_Future2</t>
  </si>
  <si>
    <t>XXAPS_TREASURYFRS_ACCTRULE_FU2</t>
  </si>
  <si>
    <t>XXAPS TREASURYNR_AccountRuleSL_LE</t>
  </si>
  <si>
    <t>XXAPS_TREASURYNRSL_ACCTRULE_LE</t>
  </si>
  <si>
    <t>XXAPS TREASURYNR_AccountRuleSL_Op_Grp</t>
  </si>
  <si>
    <t>XXAPS_TREASURYNRSL_ACCTRULE_OP_GRP</t>
  </si>
  <si>
    <t>XXAPS TREASURYNR_AccountRuleSL_Account</t>
  </si>
  <si>
    <t>XXAPS_TREASURYNRSL_ACCTRULE_ACCT</t>
  </si>
  <si>
    <t>10</t>
  </si>
  <si>
    <t>XXAPS TREASURYNR_AccountRuleSL_Dept</t>
  </si>
  <si>
    <t>XXAPS_TREASURYNRSL_ACCTRULE_DEPT</t>
  </si>
  <si>
    <t>XXAPS TREASURYNR_AccountRuleSL_Site</t>
  </si>
  <si>
    <t>XXAPS_TREASURYNRSL_ACCTRULE_SITE</t>
  </si>
  <si>
    <t>XXAPS TREASURYNR_AccountRuleSL_IC</t>
  </si>
  <si>
    <t>XXAPS_TREASURYNRSL_ACCTRULE_IC</t>
  </si>
  <si>
    <t>XXAPS TREASURYNR_AccountRuleSL_Project</t>
  </si>
  <si>
    <t>XXAPS_TREASURYNRSL_ACCTRULE_PROJ</t>
  </si>
  <si>
    <t>XXAPS TREASURYNR_AccountRuleSL_Future1</t>
  </si>
  <si>
    <t>XXAPS_TREASURYNRSL_ACCTRULE_FUT1</t>
  </si>
  <si>
    <t>XXAPS TREASURYNR_AccountRuleSL_Future2</t>
  </si>
  <si>
    <t>XXAPS_TREASURYNRS_ACCTRULE_FU2</t>
  </si>
  <si>
    <t>XXAPS TREASURYPL_AccountRuleSL_LE</t>
  </si>
  <si>
    <t>XXAPS_TREASURYPLSL_ACCTRULE_LE</t>
  </si>
  <si>
    <t>XXAPS TREASURYPL_AccountRuleSL_Op_Grp</t>
  </si>
  <si>
    <t>XXAPS_TREASURYPLSL_ACCTRULE_OP_GRP</t>
  </si>
  <si>
    <t>XXAPS TREASURYPL_AccountRuleSL_Account</t>
  </si>
  <si>
    <t>XXAPS_TREASURYPLSL_ACCTRULE_ACCT</t>
  </si>
  <si>
    <t>XXAPS TREASURYPL_AccountRuleSL_Dept</t>
  </si>
  <si>
    <t>XXAPS_TREASURYPLSL_ACCTRULE_DEPT</t>
  </si>
  <si>
    <t>XXAPS TREASURYPL_AccountRuleSL_Site</t>
  </si>
  <si>
    <t>XXAPS_TREASURYPLSL_ACCTRULE_SITE</t>
  </si>
  <si>
    <t>13414</t>
  </si>
  <si>
    <t>XXAPS TREASURYPL_AccountRuleSL_IC</t>
  </si>
  <si>
    <t>XXAPS_TREASURYPLSL_ACCTRULE_IC</t>
  </si>
  <si>
    <t>XXAPS TREASURYPL_AccountRuleSL_Project</t>
  </si>
  <si>
    <t>XXAPS_TREASURYPLSL_ACCTRULE_PROJ</t>
  </si>
  <si>
    <t>XXAPS TREASURYPL_AccountRuleSL_Future1</t>
  </si>
  <si>
    <t>XXAPS_TREASURYPLSL_ACCTRULE_FUT1</t>
  </si>
  <si>
    <t>XXAPS TREASURYPL_AccountRuleSL_Future2</t>
  </si>
  <si>
    <t>XXAPS_TREASURYPLS_ACCTRULE_FU2</t>
  </si>
  <si>
    <t>XXLEASES AccountRule_LE_ESGAAP</t>
  </si>
  <si>
    <t>XXLEASES_ACCOUNTRULE_LE_ESGAAP</t>
  </si>
  <si>
    <t>XXLEASES AccountRule_Op_Grp_ESGAAP</t>
  </si>
  <si>
    <t>XXLEASES_ACCOUNTRULE_OP_GRP_ESGAAP</t>
  </si>
  <si>
    <t>XXLEASES AccountRule_Account_ESGAAP</t>
  </si>
  <si>
    <t>XXLEASES_ACCOUNTRULE_ACCOUNT_ESGAAP</t>
  </si>
  <si>
    <t>XXLEASES AccountRule_Dept_ESGAAP</t>
  </si>
  <si>
    <t>XXLEASES_ACCOUNTRULE_DEPT_ESGAAP</t>
  </si>
  <si>
    <t>XXLEASES AccountRule_Site_ESGAAP</t>
  </si>
  <si>
    <t>XXLEASES_ACCOUNTRULE_SITE_ESGAAP</t>
  </si>
  <si>
    <t>XXLEASES AccountRule_IC_ESGAAP</t>
  </si>
  <si>
    <t>XXLEASES_ACCOUNTRULE_IC_ESGAAP</t>
  </si>
  <si>
    <t>XXLEASES AccountRule_Project_ESGAAP</t>
  </si>
  <si>
    <t>XXLEASES_ACCOUNTRULE_PROJECT_ESGAAP</t>
  </si>
  <si>
    <t>XXLEASES AccountRule_Future1_ESGAAP</t>
  </si>
  <si>
    <t>XXLEASES_ACCOUNTRULE_FUTURE1_ESGAAP</t>
  </si>
  <si>
    <t>XXLEASES AccountRule_Future2_ESGAAP</t>
  </si>
  <si>
    <t>XXLEASES_ACCOUNTRULE_FUTURE2_ESGAAP</t>
  </si>
  <si>
    <t>XXLEASES AccountRule_LE_FRGAAP</t>
  </si>
  <si>
    <t>XXLEASES_ACCOUNTRULE_LE_FRGAAP</t>
  </si>
  <si>
    <t>XXLEASES AccountRule_Op_Grp_FRGAAP</t>
  </si>
  <si>
    <t>XXLEASES_ACCOUNTRULE_OP_GRP_FRGAAP</t>
  </si>
  <si>
    <t>XXLEASES AccountRule_Account_FRGAAP</t>
  </si>
  <si>
    <t>XXLEASES_ACCOUNTRULE_ACCOUNT_FRGAAP</t>
  </si>
  <si>
    <t>XXLEASES AccountRule_Dept_FRGAAP</t>
  </si>
  <si>
    <t>XXLEASES_ACCOUNTRULE_DEPT_FRGAAP</t>
  </si>
  <si>
    <t>XXLEASES AccountRule_Site_FRGAAP</t>
  </si>
  <si>
    <t>XXLEASES_ACCOUNTRULE_SITE_FRGAAP</t>
  </si>
  <si>
    <t>XXLEASES AccountRule_IC_FRGAAP</t>
  </si>
  <si>
    <t>XXLEASES_ACCOUNTRULE_IC_FRGAAP</t>
  </si>
  <si>
    <t>XXLEASES AccountRule_Project_FRGAAP</t>
  </si>
  <si>
    <t>XXLEASES_ACCOUNTRULE_PROJECT_FRGAAP</t>
  </si>
  <si>
    <t>XXLEASES AccountRule_Future1_FRGAAP</t>
  </si>
  <si>
    <t>XXLEASES_ACCOUNTRULE_FUTURE1_FRGAAP</t>
  </si>
  <si>
    <t>XXLEASES AccountRule_Future2_FRGAAP</t>
  </si>
  <si>
    <t>XXLEASES_ACCOUNTRULE_FUTURE2_FRGAAP</t>
  </si>
  <si>
    <t>XXLEASES AccountRule_LE_NOGAAP</t>
  </si>
  <si>
    <t>XXLEASES_ACCOUNTRULE_LE_NOGAAP</t>
  </si>
  <si>
    <t>XXLEASES AccountRule_Op_Grp_NOGAAP</t>
  </si>
  <si>
    <t>XXLEASES_ACCOUNTRULE_OP_GRP_NOGAAP</t>
  </si>
  <si>
    <t>XXLEASES AccountRule_Account_NOGAAP</t>
  </si>
  <si>
    <t>XXLEASES_ACCOUNTRULE_ACCOUNT_NOGAAP</t>
  </si>
  <si>
    <t>XXLEASES AccountRule_Dept_NOGAAP</t>
  </si>
  <si>
    <t>XXLEASES_ACCOUNTRULE_DEPT_NOGAAP</t>
  </si>
  <si>
    <t>XXLEASES AccountRule_Site_NOGAAP</t>
  </si>
  <si>
    <t>XXLEASES_ACCOUNTRULE_SITE_NOGAAP</t>
  </si>
  <si>
    <t>XXLEASES AccountRule_IC_NOGAAP</t>
  </si>
  <si>
    <t>XXLEASES_ACCOUNTRULE_IC_NOGAAP</t>
  </si>
  <si>
    <t>XXLEASES AccountRule_Project_NOGAAP</t>
  </si>
  <si>
    <t>XXLEASES_ACCOUNTRULE_PROJECT_NOGAAP</t>
  </si>
  <si>
    <t>XXLEASES AccountRule_Future1_NOGAAP</t>
  </si>
  <si>
    <t>XXLEASES_ACCOUNTRULE_FUTURE1_NOGAAP</t>
  </si>
  <si>
    <t>XXLEASES AccountRule_Future2_NOGAAP</t>
  </si>
  <si>
    <t>XXLEASES_ACCOUNTRULE_FUTURE2_NOGAAP</t>
  </si>
  <si>
    <t>XXLEASES AccountRule_LE_PLGAAP</t>
  </si>
  <si>
    <t>XXLEASES_ACCOUNTRULE_LE_PLGAAP</t>
  </si>
  <si>
    <t>XXLEASES AccountRule_Op_Grp_PLGAAP</t>
  </si>
  <si>
    <t>XXLEASES_ACCOUNTRULE_OP_GRP_PLGAAP</t>
  </si>
  <si>
    <t>XXLEASES AccountRule_Account_PLGAAP</t>
  </si>
  <si>
    <t>XXLEASES_ACCOUNTRULE_ACCOUNT_PLGAAP</t>
  </si>
  <si>
    <t>XXLEASES AccountRule_Dept_PLGAAP</t>
  </si>
  <si>
    <t>XXLEASES_ACCOUNTRULE_DEPT_PLGAAP</t>
  </si>
  <si>
    <t>XXLEASES AccountRule_Site_PLGAAP</t>
  </si>
  <si>
    <t>XXLEASES_ACCOUNTRULE_SITE_PLGAAP</t>
  </si>
  <si>
    <t>XXLEASES AccountRule_IC_PLGAAP</t>
  </si>
  <si>
    <t>XXLEASES_ACCOUNTRULE_IC_PLGAAP</t>
  </si>
  <si>
    <t>XXLEASES AccountRule_Project_PLGAAP</t>
  </si>
  <si>
    <t>XXLEASES_ACCOUNTRULE_PROJECT_PLGAAP</t>
  </si>
  <si>
    <t>XXLEASES AccountRule_Future1_PLGAAP</t>
  </si>
  <si>
    <t>XXLEASES_ACCOUNTRULE_FUTURE1_PLGAAP</t>
  </si>
  <si>
    <t>XXLEASES AccountRule_Future2_PLGAAP</t>
  </si>
  <si>
    <t>XXLEASES_ACCOUNTRULE_FUTURE2_PLGAAP</t>
  </si>
  <si>
    <t>Jira ID</t>
  </si>
  <si>
    <t>Details</t>
  </si>
  <si>
    <t>Impacted RICE ID</t>
  </si>
  <si>
    <t>Source System</t>
  </si>
  <si>
    <t>Issue Status</t>
  </si>
  <si>
    <t>Target Fix</t>
  </si>
  <si>
    <t>Primary Owner</t>
  </si>
  <si>
    <t>Secondary Owner</t>
  </si>
  <si>
    <t>FUT completion</t>
  </si>
  <si>
    <t>CTPFS-7477</t>
  </si>
  <si>
    <t>AQI - Confirmation on  Line Description where Amount type is FIC</t>
  </si>
  <si>
    <t>Config Change</t>
  </si>
  <si>
    <t>Closed</t>
  </si>
  <si>
    <t>1B SIT2</t>
  </si>
  <si>
    <t>P1</t>
  </si>
  <si>
    <t>CTPFS-6950</t>
  </si>
  <si>
    <t>Reconfirmation regarding creation of AQI - Freight Invoice Material Line in AHCS</t>
  </si>
  <si>
    <t>1B SIT1</t>
  </si>
  <si>
    <t>CTPFS-6934</t>
  </si>
  <si>
    <t>Line Description missing</t>
  </si>
  <si>
    <t>CTPFS-7555</t>
  </si>
  <si>
    <t>As per approved BR100, SPER does not have conditions for amount type ISH and ISL</t>
  </si>
  <si>
    <t>CTPFS-7427</t>
  </si>
  <si>
    <t>RA event type is as "debit" on the INT043 report plus in Oracle and should be as "credit" based on what is in production.</t>
  </si>
  <si>
    <t>Fixed</t>
  </si>
  <si>
    <t>CTPFS-7424</t>
  </si>
  <si>
    <t>OIC LSIR Error 301|Line DR/CR amount mismatch</t>
  </si>
  <si>
    <t>CTPFS-7380</t>
  </si>
  <si>
    <t>COA values not present in SIT1</t>
  </si>
  <si>
    <t>CTPFS-7356</t>
  </si>
  <si>
    <t>3 CASH (CRI) transactions of event type CRI_CASH_ALLOWANCES are not processed in AHCS</t>
  </si>
  <si>
    <t>New User Story</t>
  </si>
  <si>
    <t>CTPFS-7097</t>
  </si>
  <si>
    <t>Sale: SII TRD PNRAF9 Credits:  unable to find value in Mapping set for 00898 and 00013, 00326 Legacy BU</t>
  </si>
  <si>
    <t>CTPFS-7058</t>
  </si>
  <si>
    <t>Late fee transaction failed accounting</t>
  </si>
  <si>
    <t>CTPFS-7055</t>
  </si>
  <si>
    <t>Last Line skipped due to special character for MF AP - MF AR</t>
  </si>
  <si>
    <t>CTPFS-7013</t>
  </si>
  <si>
    <t>MF AR - LSIR - INT216 - 301|Line DR/CR amount mismatch</t>
  </si>
  <si>
    <t>CTPFS-7342</t>
  </si>
  <si>
    <t>RPT009 needs Accounting sequencing added</t>
  </si>
  <si>
    <t>CTPFS-7045</t>
  </si>
  <si>
    <t>SXE and Eclipse accounting doesn't match legacy transaction date</t>
  </si>
  <si>
    <t>SXE</t>
  </si>
  <si>
    <t>CTPFS-7018</t>
  </si>
  <si>
    <t>Eclipse : CTPFS-6668 (SXEUS) - step 4</t>
  </si>
  <si>
    <t>ECLIPSE</t>
  </si>
  <si>
    <t>CTPFS-7429</t>
  </si>
  <si>
    <t>Enhancement - Criteria to split INT043 data by Subledger for performance and easy access</t>
  </si>
  <si>
    <t>CTPFS-7343</t>
  </si>
  <si>
    <t>INT043 needs Accounting sequencing added</t>
  </si>
  <si>
    <t>Kathiravan</t>
  </si>
  <si>
    <t>CTPFS-7323</t>
  </si>
  <si>
    <t>INT043 - AHCS Details to IAP missing Accounting Class Code</t>
  </si>
  <si>
    <t>CTPFS-7446</t>
  </si>
  <si>
    <t>Balances not match according to the IAP production</t>
  </si>
  <si>
    <t>INT044</t>
  </si>
  <si>
    <t>CTPFS-7359</t>
  </si>
  <si>
    <t>INT044 Needs to be changed to YTD</t>
  </si>
  <si>
    <t>CTPFS-7412</t>
  </si>
  <si>
    <t>RPT006 - Performance</t>
  </si>
  <si>
    <t>Open</t>
  </si>
  <si>
    <t>CTPFS-7397</t>
  </si>
  <si>
    <t>MF AP TO changes - Vendor Payment type and PO type fields are removed</t>
  </si>
  <si>
    <t>CTPSF- 7397</t>
  </si>
  <si>
    <t>MF AP Legacy Data Missing
- Legacy Transaction Type
- Line Type</t>
  </si>
  <si>
    <t>CSTONE-11506</t>
  </si>
  <si>
    <t>Conduct FUT - Oracle - MF AP BKI and LSI transactions to be balanced by LE</t>
  </si>
  <si>
    <t>CSTONE-11954</t>
  </si>
  <si>
    <t>Conduct FUT - Enable Invoice date as balance enabled supporting reference for AP Subledger</t>
  </si>
  <si>
    <t>Enable Legacy GL Location as balanced enabled SR</t>
  </si>
  <si>
    <t>Remove Legacy COA 1-4 as balanced SR for 1B subledgers and move it to non-balanced SR</t>
  </si>
  <si>
    <t>RPT 006 Enhancement Changes
1.	Three New columns would be added in RPT006 –
•	Total File Line Count – Total Number of Lines from Successfully processed OIC File
•	AHCS ( Final Accounted ) Amount – Accounted amount for file success records.
•	AHCS Unprocessed Amount - Accounted amount for file Unsuccess records ( Error, Invalid, Unprocessed etc.)
2.	Change in Last Column ( P ) from Diff Amount (File Total Amount - GL Posted Amt) to Diff Amount (AHCS Posted Amount  - GL Posted Amt)</t>
  </si>
  <si>
    <t>INT044 Enhancements
1. YTD balances instead of PTD
2. Include Invoice date as balance enabled supporting reference for AP Subledger
3. Enable Legacy GL Location as balanced enabled SR for MF AP
4. Remove Legacy COA 1-4 as balanced SR for 1B subledgers and move it to non-balanced SR</t>
  </si>
  <si>
    <t>CTPSF - 5363</t>
  </si>
  <si>
    <t>Mainframe to split LSI file before sending to oracle (Split LSI extracted transactions by Legal Entity)</t>
  </si>
  <si>
    <t>CTPSF- 6924</t>
  </si>
  <si>
    <t>Grouping Logic of Transactions by Ledger</t>
  </si>
  <si>
    <t>RPT208 Testing</t>
  </si>
  <si>
    <t>RPT208</t>
  </si>
  <si>
    <t>CTPFS-7430</t>
  </si>
  <si>
    <t>New Outbound integrate for AHCS Conversion Details</t>
  </si>
  <si>
    <t>INT244</t>
  </si>
  <si>
    <t>Volumne (Merge, Split) testing</t>
  </si>
  <si>
    <t>All</t>
  </si>
  <si>
    <t>P2</t>
  </si>
  <si>
    <t>MF AP Secondary Ledger Config</t>
  </si>
  <si>
    <t>P3</t>
  </si>
  <si>
    <t>MF AP Secondary Ledger FUT</t>
  </si>
  <si>
    <t>CTPFS-5363</t>
  </si>
  <si>
    <t>Transaction Split testing</t>
  </si>
  <si>
    <t>Decision</t>
  </si>
  <si>
    <t>MF AR Secondary Ledger Config</t>
  </si>
  <si>
    <t>INT216,217,240</t>
  </si>
  <si>
    <t>MF AR Secondary Ledger FUT</t>
  </si>
  <si>
    <t>MF INV Secondary Ledger Config</t>
  </si>
  <si>
    <t>INT222, INT223</t>
  </si>
  <si>
    <t>Rajesh,Prachi</t>
  </si>
  <si>
    <t>MF INV Secondary Ledger FUT</t>
  </si>
  <si>
    <t>Leases Secondary Ledger Config</t>
  </si>
  <si>
    <t>Leases</t>
  </si>
  <si>
    <t>Leases Secondary Ledger FUT</t>
  </si>
  <si>
    <t>Leases New Enhancement for Accounting Date (Sysdate -5)</t>
  </si>
  <si>
    <t>Oracle LSI Secondary Ledger Config</t>
  </si>
  <si>
    <t>Oracle LSI</t>
  </si>
  <si>
    <t>Oracle LSI Secondary Ledger FUT</t>
  </si>
  <si>
    <t>Concur Primary Ledger Config</t>
  </si>
  <si>
    <t>Concur</t>
  </si>
  <si>
    <t>Concur Primary Ledger FUT</t>
  </si>
  <si>
    <t>Concur Secondary Ledger Config</t>
  </si>
  <si>
    <t>Concur Secondary Ledger FUT</t>
  </si>
  <si>
    <t xml:space="preserve">Line Sequence number for BKI will be populated from line sequence number from source </t>
  </si>
  <si>
    <t>Create Accouting Final Mode by ledegr</t>
  </si>
  <si>
    <t>Create Accouting Draft Mode by File</t>
  </si>
  <si>
    <t>EMEA Primary LS</t>
  </si>
  <si>
    <t>Request ID</t>
  </si>
  <si>
    <t>Submission Time</t>
  </si>
  <si>
    <t>Completion Time</t>
  </si>
  <si>
    <t>T1</t>
  </si>
  <si>
    <t>T2</t>
  </si>
  <si>
    <t>Time Taken</t>
  </si>
  <si>
    <t>Time (hh:mm)</t>
  </si>
  <si>
    <t>Create Accounting (Final) Ledgers</t>
  </si>
  <si>
    <t>Create Accounting (Draft) File</t>
  </si>
  <si>
    <t>File</t>
  </si>
  <si>
    <t>Total time</t>
  </si>
  <si>
    <t>Count of File</t>
  </si>
  <si>
    <t>Column Labels</t>
  </si>
  <si>
    <t>AE USGAAP USD</t>
  </si>
  <si>
    <t>CALA Primary LS</t>
  </si>
  <si>
    <t>REQUESTID</t>
  </si>
  <si>
    <t>Region</t>
  </si>
  <si>
    <t>APPLICATION</t>
  </si>
  <si>
    <t>USERNAME</t>
  </si>
  <si>
    <t>NAME</t>
  </si>
  <si>
    <t>PROCESSSTART</t>
  </si>
  <si>
    <t>PROCESSEND</t>
  </si>
  <si>
    <t>9/6/22 10:08 AM IST</t>
  </si>
  <si>
    <t>9/6/22 10:09 AM IST</t>
  </si>
  <si>
    <t>EMEA</t>
  </si>
  <si>
    <t>9/6/22 10:50 AM IST</t>
  </si>
  <si>
    <t>9/6/22 10:52 AM IST</t>
  </si>
  <si>
    <t>MF_SPER_AL_20220609_081252</t>
  </si>
  <si>
    <t>Row Labels</t>
  </si>
  <si>
    <t>AT USGAAP EUR</t>
  </si>
  <si>
    <t>AR USGAAP USD</t>
  </si>
  <si>
    <t>FscmEss</t>
  </si>
  <si>
    <t>rajesh.kumar</t>
  </si>
  <si>
    <t>XLABABUP</t>
  </si>
  <si>
    <t>2022-06-09T05:22:14.844+00:00</t>
  </si>
  <si>
    <t>2022-06-09T05:22:20.750+00:00</t>
  </si>
  <si>
    <t>9/6/22 10:11 AM IST</t>
  </si>
  <si>
    <t>CALA</t>
  </si>
  <si>
    <t>9/6/22 10:56 AM IST</t>
  </si>
  <si>
    <t>9/6/22 10:57 AM IST</t>
  </si>
  <si>
    <t>MF_ARIN_AL_20220609_081238</t>
  </si>
  <si>
    <t>BE USGAAP EUR</t>
  </si>
  <si>
    <t>BB USGAAP USD</t>
  </si>
  <si>
    <t>05:34:16.915+00:00</t>
  </si>
  <si>
    <t>05:34:27.271+00:00</t>
  </si>
  <si>
    <t>9/6/22 10:13 AM IST</t>
  </si>
  <si>
    <t>9/6/22 10:59 AM IST</t>
  </si>
  <si>
    <t>9/6/22 11:01 AM IST</t>
  </si>
  <si>
    <t>MF_SALE_AL_20220609_081611</t>
  </si>
  <si>
    <t>CH USGAAP CHF</t>
  </si>
  <si>
    <t>BR USGAAP BRL</t>
  </si>
  <si>
    <t>05:41:01.693+00:00</t>
  </si>
  <si>
    <t>05:41:37.563+00:00</t>
  </si>
  <si>
    <t>AU USGAAP AUD</t>
  </si>
  <si>
    <t>9/6/22 10:18 AM IST</t>
  </si>
  <si>
    <t>9/6/22 10:19 AM IST</t>
  </si>
  <si>
    <t>9/6/22 11:02 AM IST</t>
  </si>
  <si>
    <t>9/6/22 11:04 AM IST</t>
  </si>
  <si>
    <t>MF_CASH_AL_20220609_081323</t>
  </si>
  <si>
    <t>DE USGAAP EUR</t>
  </si>
  <si>
    <t>BR USGAAP USD</t>
  </si>
  <si>
    <t>05:53:48.253+00:00</t>
  </si>
  <si>
    <t>05:53:57.472+00:00</t>
  </si>
  <si>
    <t>9/6/22 10:21 AM IST</t>
  </si>
  <si>
    <t>9/6/22 10:22 AM IST</t>
  </si>
  <si>
    <t>9/6/22 11:05 AM IST</t>
  </si>
  <si>
    <t>9/6/22 11:06 AM IST</t>
  </si>
  <si>
    <t>MF_SALE_AC_20220609_081608</t>
  </si>
  <si>
    <t>DK USGAAP DKK</t>
  </si>
  <si>
    <t>CL USGAAP USD</t>
  </si>
  <si>
    <t>06:05:37.403+00:00</t>
  </si>
  <si>
    <t>06:05:42.309+00:00</t>
  </si>
  <si>
    <t>9/6/22 10:24 AM IST</t>
  </si>
  <si>
    <t>9/6/22 10:25 AM IST</t>
  </si>
  <si>
    <t>9/6/22 11:08 AM IST</t>
  </si>
  <si>
    <t>9/6/22 11:10 AM IST</t>
  </si>
  <si>
    <t>MF_SPER_AC_20220609_081245</t>
  </si>
  <si>
    <t>EG USGAAP EGP</t>
  </si>
  <si>
    <t>CO USGAAP USD</t>
  </si>
  <si>
    <t>06:08:50.269+00:00</t>
  </si>
  <si>
    <t>06:09:07.364+00:00</t>
  </si>
  <si>
    <t>9/6/22 10:27 AM IST</t>
  </si>
  <si>
    <t>9/6/22 10:28 AM IST</t>
  </si>
  <si>
    <t>9/6/22 11:11 AM IST</t>
  </si>
  <si>
    <t>9/6/22 11:12 AM IST</t>
  </si>
  <si>
    <t>MF_CASH_AC_20220609_081313</t>
  </si>
  <si>
    <t>FI USGAAP EUR</t>
  </si>
  <si>
    <t>CR USGAAP USD</t>
  </si>
  <si>
    <t>06:11:21.082+00:00</t>
  </si>
  <si>
    <t>06:11:25.085+00:00</t>
  </si>
  <si>
    <t>CA USGAAP CAD</t>
  </si>
  <si>
    <t>9/6/22 10:30 AM IST</t>
  </si>
  <si>
    <t>9/6/22 10:31 AM IST</t>
  </si>
  <si>
    <t>9/6/22 11:13 AM IST</t>
  </si>
  <si>
    <t>9/6/22 11:15 AM IST</t>
  </si>
  <si>
    <t>Option 1</t>
  </si>
  <si>
    <t>Option 2</t>
  </si>
  <si>
    <t>Option 3</t>
  </si>
  <si>
    <t>Option 4</t>
  </si>
  <si>
    <t>MF_CASH_EU_20220609_081336</t>
  </si>
  <si>
    <t>FR USGAAP EUR</t>
  </si>
  <si>
    <t>DO USGAAP USD</t>
  </si>
  <si>
    <t>06:16:36.363+00:00</t>
  </si>
  <si>
    <t>06:16:40.901+00:00</t>
  </si>
  <si>
    <t>9/6/22 10:37 AM IST</t>
  </si>
  <si>
    <t>9/6/22 11:16 AM IST</t>
  </si>
  <si>
    <t>9/6/22 11:20 AM IST</t>
  </si>
  <si>
    <t>Count</t>
  </si>
  <si>
    <t>Option 1, 2</t>
  </si>
  <si>
    <t>MF_SPER_EU_20220609_081258</t>
  </si>
  <si>
    <t>GB USGAAP USD</t>
  </si>
  <si>
    <t>GT USGAAP USD</t>
  </si>
  <si>
    <t>06:19:22.021+00:00</t>
  </si>
  <si>
    <t>06:19:35.052+00:00</t>
  </si>
  <si>
    <t>9/6/22 10:38 AM IST</t>
  </si>
  <si>
    <t>9/6/22 10:39 AM IST</t>
  </si>
  <si>
    <t>9/6/22 11:22 AM IST</t>
  </si>
  <si>
    <t>9/6/22 11:23 AM IST</t>
  </si>
  <si>
    <t>Import Acounting</t>
  </si>
  <si>
    <t>Import Accounting Transactions into Interface</t>
  </si>
  <si>
    <t>MF_ARIN_EU_20220609_081242</t>
  </si>
  <si>
    <t>GR USGAAP EUR</t>
  </si>
  <si>
    <t>JM USGAAP USD</t>
  </si>
  <si>
    <t>NArun</t>
  </si>
  <si>
    <t>07:56:44.884+00:00</t>
  </si>
  <si>
    <t>07:56:54.791+00:00</t>
  </si>
  <si>
    <t>CN USGAAP CNY</t>
  </si>
  <si>
    <t>9/6/22 10:40 AM IST</t>
  </si>
  <si>
    <t>9/6/22 11:24 AM IST</t>
  </si>
  <si>
    <t>9/6/22 11:26 AM IST</t>
  </si>
  <si>
    <t>Create Accounting (Draft)</t>
  </si>
  <si>
    <t>MF_SALE_EU_20220609_081612</t>
  </si>
  <si>
    <t>HU USGAAP HUF</t>
  </si>
  <si>
    <t>PA USGAAP USD</t>
  </si>
  <si>
    <t>07:57:58.469+00:00</t>
  </si>
  <si>
    <t>07:59:45.988+00:00</t>
  </si>
  <si>
    <t>9/6/22 10:41 AM IST</t>
  </si>
  <si>
    <t>9/6/22 11:27 AM IST</t>
  </si>
  <si>
    <t>9/6/22 11:28 AM IST</t>
  </si>
  <si>
    <r>
      <rPr>
        <sz val="10"/>
        <color rgb="FF1D242C"/>
        <rFont val="Source Sans Pro"/>
        <family val="2"/>
      </rPr>
      <t xml:space="preserve">Create Accounting </t>
    </r>
    <r>
      <rPr>
        <sz val="10"/>
        <color theme="1"/>
        <rFont val="Calibri"/>
        <family val="2"/>
        <scheme val="minor"/>
      </rPr>
      <t>(Final)</t>
    </r>
  </si>
  <si>
    <t>MF_ADIN_EU_20220609_080623</t>
  </si>
  <si>
    <t>IT USGAAP EUR</t>
  </si>
  <si>
    <t>PE USGAAP USD</t>
  </si>
  <si>
    <t>07:58:13.510+00:00</t>
  </si>
  <si>
    <t>07:58:18.965+00:00</t>
  </si>
  <si>
    <t>9/6/22 10:42 AM IST</t>
  </si>
  <si>
    <t>9/6/22 10:43 AM IST</t>
  </si>
  <si>
    <t>9/6/22 11:30 AM IST</t>
  </si>
  <si>
    <t>9/6/22 11:31 AM IST</t>
  </si>
  <si>
    <t>Create Accounting: Subprocess</t>
  </si>
  <si>
    <t>Post Subledger Journal Entries</t>
  </si>
  <si>
    <t>MF_APIN_EU_20220609_080642</t>
  </si>
  <si>
    <t>Grand Total</t>
  </si>
  <si>
    <t>MA USGAAP MAD</t>
  </si>
  <si>
    <t>PR USGAAP USD</t>
  </si>
  <si>
    <t>08:01:02.942+00:00</t>
  </si>
  <si>
    <t>08:01:06.483+00:00</t>
  </si>
  <si>
    <t>CZ USGAAP CZK</t>
  </si>
  <si>
    <t>9/6/22 10:44 AM IST</t>
  </si>
  <si>
    <t>9/6/22 11:32 AM IST</t>
  </si>
  <si>
    <t>9/6/22 11:33 AM IST</t>
  </si>
  <si>
    <t>MF_CAIN_EU_20220609_080704</t>
  </si>
  <si>
    <t>NO USGAAP NOK</t>
  </si>
  <si>
    <t>TT USGAAP USD</t>
  </si>
  <si>
    <t>08:08:48.572+00:00</t>
  </si>
  <si>
    <t>08:08:53.349+00:00</t>
  </si>
  <si>
    <t>9/6/22 10:46 AM IST</t>
  </si>
  <si>
    <t>9/6/22 10:47 AM IST</t>
  </si>
  <si>
    <t>9/6/22 11:34 AM IST</t>
  </si>
  <si>
    <t>9/6/22 11:35 AM IST</t>
  </si>
  <si>
    <t>Post Subledger Journal Entries Subprocess</t>
  </si>
  <si>
    <t>Import Journals Child</t>
  </si>
  <si>
    <t>MF_AQIN_EU_20220609_080653</t>
  </si>
  <si>
    <t>PT USGAAP EUR</t>
  </si>
  <si>
    <t>UY USGAAP USD</t>
  </si>
  <si>
    <t>08:14:19.094+00:00</t>
  </si>
  <si>
    <t>08:14:28.369+00:00</t>
  </si>
  <si>
    <t>9/6/22 11:36 AM IST</t>
  </si>
  <si>
    <t>9/6/22 11:38 AM IST</t>
  </si>
  <si>
    <t>MF_CAIN_AC_20220609_080655</t>
  </si>
  <si>
    <t>RU USGAAP USD</t>
  </si>
  <si>
    <t>VE USGAAP USD</t>
  </si>
  <si>
    <t>08:15:15.802+00:00</t>
  </si>
  <si>
    <t>08:15:20.298+00:00</t>
  </si>
  <si>
    <t>9/6/22 10:48 AM IST</t>
  </si>
  <si>
    <t>9/6/22 10:49 AM IST</t>
  </si>
  <si>
    <t>9/6/22 11:39 AM IST</t>
  </si>
  <si>
    <t>9/6/22 11:41 AM IST</t>
  </si>
  <si>
    <t>Post Journals for Single Ledger</t>
  </si>
  <si>
    <t>MF_ADIN_AC_20220609_080547</t>
  </si>
  <si>
    <t>SA USGAAP SAR</t>
  </si>
  <si>
    <t>05:34:01.860+00:00</t>
  </si>
  <si>
    <t>05:34:05.820+00:00</t>
  </si>
  <si>
    <t>ES USGAAP EUR</t>
  </si>
  <si>
    <t>EC USGAAP USD</t>
  </si>
  <si>
    <t>9/6/22 11:42 AM IST</t>
  </si>
  <si>
    <t>9/6/22 11:43 AM IST</t>
  </si>
  <si>
    <t>Update Subledger Accounting Balances</t>
  </si>
  <si>
    <t>Update Subledger Accounting Bala</t>
  </si>
  <si>
    <t>MF_CAIN_AL_20220609_080701</t>
  </si>
  <si>
    <t>SE USGAAP SEK</t>
  </si>
  <si>
    <t>05:51:02.853+00:00</t>
  </si>
  <si>
    <t>05:54:20.256+00:00</t>
  </si>
  <si>
    <t>9/6/22 10:51 AM IST</t>
  </si>
  <si>
    <t>9/6/22 11:45 AM IST</t>
  </si>
  <si>
    <t>9/6/22 11:46 AM IST</t>
  </si>
  <si>
    <t>MF_ADIN_AL_20220609_080556</t>
  </si>
  <si>
    <t>SK USGAAP EUR</t>
  </si>
  <si>
    <t>05:58:33.638+00:00</t>
  </si>
  <si>
    <t>05:58:39.115+00:00</t>
  </si>
  <si>
    <t>9/6/22 10:53 AM IST</t>
  </si>
  <si>
    <t>9/6/22 11:47 AM IST</t>
  </si>
  <si>
    <t>9/6/22 11:49 AM IST</t>
  </si>
  <si>
    <t>MF_AQIN_AL_20220609_080646</t>
  </si>
  <si>
    <t>TR USGAAP USD</t>
  </si>
  <si>
    <t>06:13:21.451+00:00</t>
  </si>
  <si>
    <t>06:13:25.346+00:00</t>
  </si>
  <si>
    <t>GB USGAAP GBP</t>
  </si>
  <si>
    <t>9/6/22 10:54 AM IST</t>
  </si>
  <si>
    <t>9/6/22 3:26 PM IST</t>
  </si>
  <si>
    <t>9/6/22 3:27 PM IST</t>
  </si>
  <si>
    <t>MF_APIN_AC_20220609_080627</t>
  </si>
  <si>
    <t>IL USGAAP ILS</t>
  </si>
  <si>
    <t>07:57:44.875+00:00</t>
  </si>
  <si>
    <t>07:57:49.838+00:00</t>
  </si>
  <si>
    <t>9/6/22 10:55 AM IST</t>
  </si>
  <si>
    <t>9/6/22 1:25 PM IST</t>
  </si>
  <si>
    <t>9/6/22 1:26 PM IST</t>
  </si>
  <si>
    <t>MF_APIN_AL_20220609_080636</t>
  </si>
  <si>
    <t>08:06:48.419+00:00</t>
  </si>
  <si>
    <t>08:07:12.537+00:00</t>
  </si>
  <si>
    <t>9/6/22 10:58 AM IST</t>
  </si>
  <si>
    <t>9/6/22 1:27 PM IST</t>
  </si>
  <si>
    <t>08:15:34.316+00:00</t>
  </si>
  <si>
    <t>08:15:39.133+00:00</t>
  </si>
  <si>
    <t>HK USGAAP HKD</t>
  </si>
  <si>
    <t>ID USGAAP USD</t>
  </si>
  <si>
    <t>9/6/22 11:03 AM IST</t>
  </si>
  <si>
    <t>9/6/22 1:28 PM IST</t>
  </si>
  <si>
    <t>IE USGAAP EUR</t>
  </si>
  <si>
    <t>9/6/22 1:29 PM IST</t>
  </si>
  <si>
    <t>9/6/22 1:31 PM IST</t>
  </si>
  <si>
    <t>IN USGAAP INR</t>
  </si>
  <si>
    <t>APAC</t>
  </si>
  <si>
    <t>9/6/22 1:32 PM IST</t>
  </si>
  <si>
    <t>9/6/22 1:33 PM IST</t>
  </si>
  <si>
    <t>9/6/22 11:14 AM IST</t>
  </si>
  <si>
    <t>9/6/22 1:34 PM IST</t>
  </si>
  <si>
    <t>9/6/22 1:36 PM IST</t>
  </si>
  <si>
    <t>JP USGAAP JPY</t>
  </si>
  <si>
    <t>9/6/22 11:18 AM IST</t>
  </si>
  <si>
    <t>9/6/22 1:37 PM IST</t>
  </si>
  <si>
    <t>9/6/22 1:38 PM IST</t>
  </si>
  <si>
    <t>KR USGAAP KRW</t>
  </si>
  <si>
    <t>9/6/22 11:21 AM IST</t>
  </si>
  <si>
    <t>9/6/22 1:42 PM IST</t>
  </si>
  <si>
    <t>9/6/22 1:44 PM IST</t>
  </si>
  <si>
    <t>9/6/22 11:25 AM IST</t>
  </si>
  <si>
    <t>9/6/22 1:43 PM IST</t>
  </si>
  <si>
    <t>MX USGAAP MXN</t>
  </si>
  <si>
    <t>MY USGAAP MYR</t>
  </si>
  <si>
    <t>9/6/22 1:45 PM IST</t>
  </si>
  <si>
    <t>NL USGAAP EUR</t>
  </si>
  <si>
    <t>9/6/22 11:29 AM IST</t>
  </si>
  <si>
    <t>9/6/22 1:46 PM IST</t>
  </si>
  <si>
    <t>NZ USGAAP NZD</t>
  </si>
  <si>
    <t>9/6/22 1:47 PM IST</t>
  </si>
  <si>
    <t>9/6/22 11:37 AM IST</t>
  </si>
  <si>
    <t>9/6/22 2:03 PM IST</t>
  </si>
  <si>
    <t>9/6/22 2:04 PM IST</t>
  </si>
  <si>
    <t>PH USGAAP PHP</t>
  </si>
  <si>
    <t>9/6/22 2:02 PM IST</t>
  </si>
  <si>
    <t>PL USGAAP PLN</t>
  </si>
  <si>
    <t>9/6/22 2:01 PM IST</t>
  </si>
  <si>
    <t>9/6/22 11:40 AM IST</t>
  </si>
  <si>
    <t>9/6/22 2:00 PM IST</t>
  </si>
  <si>
    <t>9/6/22 1:59 PM IST</t>
  </si>
  <si>
    <t>9/6/22 1:58 PM IST</t>
  </si>
  <si>
    <t>9/6/22 11:44 AM IST</t>
  </si>
  <si>
    <t>9/6/22 1:57 PM IST</t>
  </si>
  <si>
    <t>9/6/22 1:56 PM IST</t>
  </si>
  <si>
    <t>SG USGAAP SGD</t>
  </si>
  <si>
    <t>9/6/22 11:50 AM IST</t>
  </si>
  <si>
    <t>9/6/22 1:55 PM IST</t>
  </si>
  <si>
    <t>SG USGAAP USD</t>
  </si>
  <si>
    <t>9/6/22 11:51 AM IST</t>
  </si>
  <si>
    <t>9/6/22 1:53 PM IST</t>
  </si>
  <si>
    <t>TH USGAAP THB</t>
  </si>
  <si>
    <t>9/6/22 1:52 PM IST</t>
  </si>
  <si>
    <t>9/6/22 1:50 PM IST</t>
  </si>
  <si>
    <t>9/6/22 1:51 PM IST</t>
  </si>
  <si>
    <t>9/6/22 11:52 AM IST</t>
  </si>
  <si>
    <t>9/6/22 1:49 PM IST</t>
  </si>
  <si>
    <t>TW USGAAP TWD</t>
  </si>
  <si>
    <t>9/6/22 1:48 PM IST</t>
  </si>
  <si>
    <t>US USGAAP USD</t>
  </si>
  <si>
    <t>9/6/22 11:54 AM IST</t>
  </si>
  <si>
    <t>9/6/22 11:58 AM IST</t>
  </si>
  <si>
    <t>9/6/22 11:53 AM IST</t>
  </si>
  <si>
    <t>CA Final</t>
  </si>
  <si>
    <t>9/6/22 1:40 PM IST</t>
  </si>
  <si>
    <t>9/6/22 1:41 PM IST</t>
  </si>
  <si>
    <t>CA Draft</t>
  </si>
  <si>
    <t>Import ACCT</t>
  </si>
  <si>
    <t>Total</t>
  </si>
  <si>
    <t>MF AP-EMEA</t>
  </si>
  <si>
    <t>MF AP-NA</t>
  </si>
  <si>
    <t>No</t>
  </si>
  <si>
    <t>Date</t>
  </si>
  <si>
    <t>Email Sub</t>
  </si>
  <si>
    <t>Action Pending on</t>
  </si>
  <si>
    <t>ETA</t>
  </si>
  <si>
    <t>Comment</t>
  </si>
  <si>
    <t>BR100/Lean Spec</t>
  </si>
  <si>
    <t>Manisha to Provide control account list</t>
  </si>
  <si>
    <t>Manisha</t>
  </si>
  <si>
    <t>List provided and updated BR100</t>
  </si>
  <si>
    <t>BR100</t>
  </si>
  <si>
    <t xml:space="preserve">Three columns ( AHCS PTD Net activities, GL PTD Net activities and Difference of these two column ) need to be added for Entered currency in report layout   </t>
  </si>
  <si>
    <t>Deloitte</t>
  </si>
  <si>
    <t>Added required columns and shared out put</t>
  </si>
  <si>
    <t>Lean Spec</t>
  </si>
  <si>
    <t>For ISI, CQI,ICI,AII @Mazo, Alla to provide the input data elements for event types</t>
  </si>
  <si>
    <t>Alla</t>
  </si>
  <si>
    <t>Updated Lean spec</t>
  </si>
  <si>
    <t>For SSI, @Plummer, Ian @Farrington, Michael to confirm whether to keep it as single event type as per OnPrem BR100 or multiple events based on business requirement.(Refer the Event Types tab in the attached sheet)</t>
  </si>
  <si>
    <t>[EXT] RE: MOM AHCS - Sprint 9 (Lean Specs) / IT session - Pre work for File layout &amp; Fields -(MF Inventory-SSI, IRI, CQI, IBI, FTI, FII, ICI, AII, ISI )</t>
  </si>
  <si>
    <t>Ian, Michael</t>
  </si>
  <si>
    <t>Checked with the regions and one region request to break out by SPEC and SPER. Please break out separately as feel need will increase by other regions in the future.</t>
  </si>
  <si>
    <t>For IBI, @Plummer, Ian @Farrington, Michael to confirm on the event types.</t>
  </si>
  <si>
    <t>Ok to keep as one event.</t>
  </si>
  <si>
    <t>Location Balance enabled SR is 5 character, @Plummer, Ian will check and confirm with Regional leads and confirm if any changes are required</t>
  </si>
  <si>
    <t>Ian</t>
  </si>
  <si>
    <t>Checked with regions and ok to have 5 characters.</t>
  </si>
  <si>
    <t>Srini to share inputs for source field mapping on the Yellow highlighted rows (Non-Balance enabled SR) in the attached sheet.</t>
  </si>
  <si>
    <t>Alla+Srini</t>
  </si>
  <si>
    <t>Removed from SR</t>
  </si>
  <si>
    <t>@Mazo, Alla to verify the Orange highlighted rows (balanced enabled SR) in the attached supporting reference sheet and confirm whether the fields are mapped correctly.</t>
  </si>
  <si>
    <t>Updated the SR</t>
  </si>
  <si>
    <t>Srini to share inputs for INV_LINE_I and JRNL_LINE_R are not used in the MF files. @Srini.Nanduri@anixter.com to confirm how these fields are mapped in current FAH.</t>
  </si>
  <si>
    <t>@Mazo, Alla to provide the sample files for Accutech region for MF AP, AR and Inventory.</t>
  </si>
  <si>
    <t>Alla provided the files</t>
  </si>
  <si>
    <t>@Deloitte team to update the MF AP and MF AR Lean spec and resend for approval for Source code name and Accutech</t>
  </si>
  <si>
    <t>Sravya, Ankur</t>
  </si>
  <si>
    <t>For IRI, balance enable SR "Legacy Segment1-4" we will be kept blank as we are not receiving from source as IRI is event based and we are populating constant value for multiple segments in oracle COA. Attaching the screenshot for reference.</t>
  </si>
  <si>
    <t>Deloitte Team</t>
  </si>
  <si>
    <t>Omkar send a mail to Ian with details.
If legacy provides COA information we will capture in legacy COA, but we will not “fabricate” /reverse map if legacy is not providing old COA details.</t>
  </si>
  <si>
    <t>For AII, ICI, need to finalize the Debit line condition in AHCS. as Amount Type = ICP line is not send by Mainframe.</t>
  </si>
  <si>
    <t>ICP will not come from MF and AHCS will add Offset line, POC is completed.</t>
  </si>
  <si>
    <t>AII : Amount Type description to be added as Journal Line description. @Sijo John (CIAM)to validate and provide the full list of Amount types and corresponding description in the attached spreadsheet. (Refer worksheet ‘AII’)</t>
  </si>
  <si>
    <t>Sijo</t>
  </si>
  <si>
    <t>Lookup details available in Onprem BR100</t>
  </si>
  <si>
    <t>AII : @Sijo John (CIAM)to confirm whether we can trim AXE_FAH from the file name. Currently the naming convention is being followed as: "AXE_FAH_AIIIB_AC_ ddmmyyyy_hhmmss" , "AXE_FAH_AIIB_AL_ ddmmyyyy_hhmmss" and "AXE_FAH_AIIB_EU_ddmmyyyy_hhmmss</t>
  </si>
  <si>
    <t>Sijo/Alla</t>
  </si>
  <si>
    <t>File Name – All Mainframe file names will be changed by Alla’s team @Mazo, Alla. It will be “MF” in place of “AXE_FAH”. Example: MF_APIN_AL_ ddmmyyyy_hhmmss. This comes to 29 characters</t>
  </si>
  <si>
    <t>CQI:@Farrington, Michael to revisit On Prem BR100 and Business requirement sheet and confirm on the Journal line rules.</t>
  </si>
  <si>
    <t>Mike</t>
  </si>
  <si>
    <t>Mike provide the confirmation on Inventory Line</t>
  </si>
  <si>
    <t>CQI:@Farrington, Michaelto provide GL account mapping for Unvouchered Trade Payables account. (133010010).</t>
  </si>
  <si>
    <t>Mike will add the rule in 1B requirement Sheet</t>
  </si>
  <si>
    <t>IBI IC Payables and IBI IC Receivable should be created. @Farrington, Michael to provide the conditions to identify these journal line rules.</t>
  </si>
  <si>
    <t>IBI @Farrington, Michaelto provide GL account mapping for Write off Account. (Refer worksheet IBI)</t>
  </si>
  <si>
    <r>
      <t>FII</t>
    </r>
    <r>
      <rPr>
        <sz val="7"/>
        <color rgb="FF242424"/>
        <rFont val="Times New Roman"/>
        <family val="1"/>
      </rPr>
      <t xml:space="preserve">  </t>
    </r>
    <r>
      <rPr>
        <sz val="11"/>
        <color rgb="FF242424"/>
        <rFont val="Calibri"/>
        <family val="2"/>
        <scheme val="minor"/>
      </rPr>
      <t>@Farrington, Michael/@Alla.Mazo@anixter.comto validate the Journal Line rules and respond to Deloitte comments. (Refer worksheet FII)</t>
    </r>
  </si>
  <si>
    <t>Mike responded</t>
  </si>
  <si>
    <t>IRI @Farrington, Michaelto provide the GL account mapping for PS accounts mentioned in worksheet ‘IRI’.</t>
  </si>
  <si>
    <r>
      <t xml:space="preserve">ISI @Sijo John (CIAM)/@Kapoor, Love </t>
    </r>
    <r>
      <rPr>
        <sz val="11"/>
        <color rgb="FF242424"/>
        <rFont val="Calibri"/>
        <family val="2"/>
        <scheme val="minor"/>
      </rPr>
      <t>to schedule a session with Infosys team to go over open questions for this.</t>
    </r>
  </si>
  <si>
    <t>Call sheceduled on 03/16.</t>
  </si>
  <si>
    <t>@Plummer, Ian to confirm regarding the Header Description logic for all interfaces.</t>
  </si>
  <si>
    <t>Duplicate of #25</t>
  </si>
  <si>
    <t>Trading Partner Number (Balance Enabled SR) needs to be followed by @Sijo John (CIAM) to provide massaging information</t>
  </si>
  <si>
    <t>1. @Farrington, Michael to validate the attached sheet (ISI Tab – Orange highlighted lines) and provide the confirmation.</t>
  </si>
  <si>
    <t xml:space="preserve">MOM Understand Inventory abbreviation to map with 1B Accounting rules </t>
  </si>
  <si>
    <t>2. @Farrington, Michael to provide GL account mappings for the PS Accounts mentioned in the attached sheet (ISI-AR tab).</t>
  </si>
  <si>
    <t>1. @Plummer, Ian to confirm the opportunity to add additional details in Journal Header Description and Line Description as shown below
	Journal Header Description – e.g. ‘AII-Invoice# 46789 - PO# 12345 – IC INVENTORY REVRS’  and remove Invoice# and PO# from Non balanced SR.
	Line Description: e.g. 'AII-Invoice Line# 001 - PO Line # 002 - Intercompany Line'  and remove PO Line# and Invoice Line# from Non balanced SR.</t>
  </si>
  <si>
    <t>RE: BR100 Inventory  Demo session</t>
  </si>
  <si>
    <t>Source System - MemoR - User I - Header Desc</t>
  </si>
  <si>
    <t xml:space="preserve">1. @Plummer, Ian to revisit Non Balance supporting references in order to make most effective use. </t>
  </si>
  <si>
    <t xml:space="preserve">Discussed on SR Finalizaion call on 03/16. </t>
  </si>
  <si>
    <t>1.       Reason Code needs to be reconfirmed, if this can be taken away from SR @Plummer, Ian to check and confirm by 03/18 EOD</t>
  </si>
  <si>
    <t>Finalize Supporting reference - Follow up from 3/10 :  BR100 Inventory  Demo session</t>
  </si>
  <si>
    <t>2.       Memo R would be reconfirmed whether it can be removed from SR and added in Journal Header Description @Plummer, Ian to check and confirm  by 03/18 EOD</t>
  </si>
  <si>
    <t>3.       UOM Conversion Factor would be reconfirmed whether it can be removed from SR and added in Journal Header Description @Plummer, Ian to check and confirm  by 03/18 EOD</t>
  </si>
  <si>
    <t>4.       User I would be reconfirmed whether it can be removed from SR and added in Journal Header Description  @Plummer, Ian to check and confirm  by 03/18 EOD</t>
  </si>
  <si>
    <t>5.       Invoice Line Number would be reconfirmed whether it can be removed from SR and added in Journal Header Description  @Plummer, Ian to check and confirm  by 03/18 EOD</t>
  </si>
  <si>
    <t>Reversal identifier for Reversal Month end entries</t>
  </si>
  <si>
    <t>SSI Event Type confirmation</t>
  </si>
  <si>
    <t>Legacy MF will send 2 different files for SSI MF_SPEC_DATE_TIME and MF_SPER_DATE_TIME</t>
  </si>
  <si>
    <t>AII - Month End Reversal Transactions</t>
  </si>
  <si>
    <t xml:space="preserve">We will use final destination field to identify AII – Reversal Transactions </t>
  </si>
  <si>
    <t xml:space="preserve">Description rule for Header &amp; line to be validated </t>
  </si>
  <si>
    <t xml:space="preserve">SSI BR100 Open Questions </t>
  </si>
  <si>
    <t>SSI BR100 Questions</t>
  </si>
  <si>
    <t>Mike/Sijo</t>
  </si>
  <si>
    <t>Source code name needs to be 3 Char</t>
  </si>
  <si>
    <t>MF INV call</t>
  </si>
  <si>
    <t>Accutech region file section needs to be added</t>
  </si>
  <si>
    <t>Accutech region sample file to be received</t>
  </si>
  <si>
    <t>Sijo / Alla</t>
  </si>
  <si>
    <t>Accutech region sample file to be Updated</t>
  </si>
  <si>
    <t>Bad file / Good File link needs to be added in lean spec</t>
  </si>
  <si>
    <t>Good/Bad File call</t>
  </si>
  <si>
    <t>RE: AHCS - Sprint 8 Roll Over (Config./Workaround) /Business &amp; Financial Sys. Team - MF AR</t>
  </si>
  <si>
    <t>Ian/Alla</t>
  </si>
  <si>
    <t>IAN to confirm</t>
  </si>
  <si>
    <t xml:space="preserve">Accounts Payable Intercompany - AQIN Invoice Tax Line (in on Pre BR100) </t>
  </si>
  <si>
    <t>Mike  to confirm</t>
  </si>
  <si>
    <t>Legacy_Location_LN (Line level) this should be 5 digits for MF AP and MF AR.</t>
  </si>
  <si>
    <t>MF INV Conversion session</t>
  </si>
  <si>
    <t>Ian/Sijo</t>
  </si>
  <si>
    <t>update Lean spec for file name CRESUS_EU_MMddyyyy_hhmmss.txt</t>
  </si>
  <si>
    <t>Updated Lean Spec</t>
  </si>
  <si>
    <t>Lean sepc</t>
  </si>
  <si>
    <t>Open Points related to JLR</t>
  </si>
  <si>
    <t>Business Events</t>
  </si>
  <si>
    <t>Event Line Description</t>
  </si>
  <si>
    <t>JLR prsent in BR-100</t>
  </si>
  <si>
    <t>Comments</t>
  </si>
  <si>
    <t>Final Comments</t>
  </si>
  <si>
    <t>AQI - Reversal identifier for Reversal Month end entries</t>
  </si>
  <si>
    <t>Accounts Payable Intercompany</t>
  </si>
  <si>
    <t>M Freight &amp; Brokerage Unvouchered</t>
  </si>
  <si>
    <t>AQIN Invoice Tax Line</t>
  </si>
  <si>
    <t>03/31 : Accrued Sales Tax (Rule 46) line / Accrued GST Input Tax Credits (Rule 46) / Accrued Value Added Tax (Rule 46). Since AQI is passthrough interface for AHCS , let us simply setup and Invoice tax line with amount type = TAX
Mike : Not sure which tax this is referring to?  This is AP intercompany so some taxes do not applu
Ankur : Not present in 1B business requirement sheet
Added as per BR100 let us know if needs to be removed</t>
  </si>
  <si>
    <t>AQIN Invoice Unvouchered DS Line</t>
  </si>
  <si>
    <t>Mike : Adding to the 1B doc
Ankur : Not present in 1B business requirement sheet</t>
  </si>
  <si>
    <t>AQIN Invoice Freight Expense Line</t>
  </si>
  <si>
    <t>AQIN Invoice Unvouchered FM Line</t>
  </si>
  <si>
    <t>Mike : I assume this is Unvouchered Freight brokerage so I am adding to the 1B doc
Ankur : Not present in 1B business requirement sheet</t>
  </si>
  <si>
    <t>AQIN Expenses Line</t>
  </si>
  <si>
    <t>Accrued Sales Tax (Rule 46)</t>
  </si>
  <si>
    <t>No Line is present in BR-100</t>
  </si>
  <si>
    <t>Accrued GST Input Tax Credits (Rule 46)</t>
  </si>
  <si>
    <t>Intercompany Payables</t>
  </si>
  <si>
    <t>AQIN Invoice IC Payable Line</t>
  </si>
  <si>
    <t>Not present in 1B business requirement sheet</t>
  </si>
  <si>
    <t>AQIN Other Charges Line</t>
  </si>
  <si>
    <t>To be merged with other operating Expenses event description</t>
  </si>
  <si>
    <t>Accounts Payable Intercompany (Rule 102)(Rule 104)</t>
  </si>
  <si>
    <t>Intransit Inventory</t>
  </si>
  <si>
    <t>AQIN Invoice Material Line</t>
  </si>
  <si>
    <t>Mapped to Invoice Material Line</t>
  </si>
  <si>
    <t>AQIN Charges Unvouch Brokerage Line</t>
  </si>
  <si>
    <t>To check is this line belongs to this event only</t>
  </si>
  <si>
    <t>Yes - Sorted</t>
  </si>
  <si>
    <t>AQIN Invoice Freight Material</t>
  </si>
  <si>
    <t>To be Removed as JLR</t>
  </si>
  <si>
    <t>Freight Intercompany</t>
  </si>
  <si>
    <t>AQIN Invoice Freight IC Expense Line</t>
  </si>
  <si>
    <t>-</t>
  </si>
  <si>
    <t>AQIN IC Payable Line</t>
  </si>
  <si>
    <t>Reels Unvouchered</t>
  </si>
  <si>
    <t>AQIN Charges Inventory Reels Line</t>
  </si>
  <si>
    <t>Other Operating Expense</t>
  </si>
  <si>
    <t>AQIN Charges Operating Expense Line</t>
  </si>
  <si>
    <t>Duties Unvouchered</t>
  </si>
  <si>
    <t>AQIN Charges Duties and Customs Line</t>
  </si>
  <si>
    <t>Intercompany GP Markup</t>
  </si>
  <si>
    <t>AQIN Charges COS Markup Line</t>
  </si>
  <si>
    <t>Line Charge</t>
  </si>
  <si>
    <t>AQIN Charges Line Charges Line</t>
  </si>
  <si>
    <t>Cut Charge</t>
  </si>
  <si>
    <t>AQIN Charges Cut Charges Line</t>
  </si>
  <si>
    <t>Open Point related to Event Type</t>
  </si>
  <si>
    <t>Business Event as per 1B business requirement sheet</t>
  </si>
  <si>
    <t>Event Description</t>
  </si>
  <si>
    <t>Business Event as per on Prem BR-100</t>
  </si>
  <si>
    <t>Intercompany Material</t>
  </si>
  <si>
    <t>AXE Payable Intercompany Invoices</t>
  </si>
  <si>
    <t>As per 1B business requirement sheet two event types are mentioned  ( Refer Col B ) but as per on Prem BR100 only one business event - are we going to follow the same</t>
  </si>
  <si>
    <t>Agreed to have one Event type for AHCS</t>
  </si>
  <si>
    <t>Other Invoice Charges</t>
  </si>
  <si>
    <t>Latest On prem BR100 would be shared</t>
  </si>
  <si>
    <t>Michael</t>
  </si>
  <si>
    <t>3/1/2022 Received</t>
  </si>
  <si>
    <t>Unapplied cash account (121200000) - need to be updated in Business requirement sheet  @Farrington, Michael</t>
  </si>
  <si>
    <t>The cloud account I have for 121200000 is 112125.
Mike : This one is strange, when looking at transactions coming from FAH the 12120000 account is almost never used.  The 12120001 account is used all the time and was listed in the requirements for CASH several times.  I double checked with Finance and they see the 12120000 account is primarily used for manual journal entries.  I think it should be 12120001 but I am concerned that the 12120000 is listed for the Onprem BR100.
NG : Looks like we have to check this if 12120000 account is not used, then there should be some data massaging in FAH, @Sijo John (CIAM) this we need to check, why BR100 and expected output is not matching.</t>
  </si>
  <si>
    <t>Sales tax account mapping sets present in on prem, same need to be updated in Business Requirement Sheet @Farrington, Michael </t>
  </si>
  <si>
    <t>confirm list of distribution types and description and provide relevant distribution types to be configured.</t>
  </si>
  <si>
    <t xml:space="preserve">MOM AHCS - Sprint 9 (Config./Workaround) / Business &amp; Finan Sys. Team (PS FA / Lease ) </t>
  </si>
  <si>
    <t>Dave/Nina</t>
  </si>
  <si>
    <t>provide the sample source file for testing</t>
  </si>
  <si>
    <t>Sijo/Dave</t>
  </si>
  <si>
    <t>All records in a file needs to be extracted where few of related records are in error. To check seeded report or other options.</t>
  </si>
  <si>
    <t>AHCS Error report RPT 0006 and RPT009 - Subledger Account Analysis Report (Retrofit)</t>
  </si>
  <si>
    <t>Journal entries report to be used</t>
  </si>
  <si>
    <t>Source Transaction number for SXE, Eclipse Scott to confirm.</t>
  </si>
  <si>
    <t>Scott</t>
  </si>
  <si>
    <t>SXE and Eclipse does not have any field which can be used as source transaction number it is decided to keep this field blank for SXE and Eclipse source</t>
  </si>
  <si>
    <t>Source Transaction number for Leases, Cloud Pay, Treasury @Sijo John (CIAM) to confirm</t>
  </si>
  <si>
    <t>Source System for SXE, Eclipse @Evans, Rhonda and @Ingles, Anne to confirm.</t>
  </si>
  <si>
    <t>Rhonda</t>
  </si>
  <si>
    <t>Source System for Leases, Cloud Pay, Treasury @Sijo John (CIAM) to confirm</t>
  </si>
  <si>
    <t>@Kapoor, Love to schedule a next call for follow-up discussion</t>
  </si>
  <si>
    <t>Love</t>
  </si>
  <si>
    <t>Scheduled a session</t>
  </si>
  <si>
    <t>Source Transaction number for MF INV - Part number</t>
  </si>
  <si>
    <t>Source Transaction number for PSFA - Asset ID</t>
  </si>
  <si>
    <t>Source System for PSFA - will be blank</t>
  </si>
  <si>
    <t>Finalize all columns before sharing this report</t>
  </si>
  <si>
    <t>Shared report Layout</t>
  </si>
  <si>
    <t>Call is scheduled</t>
  </si>
  <si>
    <t>Will share report layout for business and IT review for next session prep.</t>
  </si>
  <si>
    <t>Add  a parameter for 'Source System' (Interface ID)</t>
  </si>
  <si>
    <t>Source System parameter will provide related values based on Journal Source.</t>
  </si>
  <si>
    <t>PSFA columns period, Year , Date - need to have a separate columns</t>
  </si>
  <si>
    <t xml:space="preserve">Asset ID needs to be added as one column as Supporting reference for two fields Asset number(Record ID) for Leases &amp; Asset ID for PSFA </t>
  </si>
  <si>
    <t>File name to be removed from Report column Legacy line # and Invoice line # is merged in one column for report.</t>
  </si>
  <si>
    <t>Header sequence # needs to be removed</t>
  </si>
  <si>
    <t>Accounting Class             Is it needed for 1B?</t>
  </si>
  <si>
    <t>Follow up from 3/24: AHCS Error report RPT 0006 and RPT009 - Subledger Account Analysis Report (Retrofit)</t>
  </si>
  <si>
    <t>Asset Book for PS FA required for this report.</t>
  </si>
  <si>
    <t>Line Type                          Do we require it for 1B?</t>
  </si>
  <si>
    <t>Cross Reference Number Do we require it for 1B? Source field -Refer Invoice</t>
  </si>
  <si>
    <t>Can be removed</t>
  </si>
  <si>
    <t>Export Type                     Can we merge with Transaction Type?</t>
  </si>
  <si>
    <t>Merge with Source Transaction Type</t>
  </si>
  <si>
    <t>Legacy Journal ID            Do we require it for PS FA?</t>
  </si>
  <si>
    <t>can be removed</t>
  </si>
  <si>
    <t>Lease Name                     Do we require it for Leases as we already used as part of line description</t>
  </si>
  <si>
    <t>can be removed since it will be part of line description</t>
  </si>
  <si>
    <t>Account Description       Do we require it for Leases?</t>
  </si>
  <si>
    <t>will account description be included in account through G/L fields?  If so, can remove.  If not, would like to keep in report.  keep amount tag in report</t>
  </si>
  <si>
    <t>Amount Tag                    Do we require it for Leases?</t>
  </si>
  <si>
    <t>Which field( Record ID or Capital Lease ID) for the leases to be merge with source transaction number</t>
  </si>
  <si>
    <t>merge Record ID with the source transaction number; keep Capital Lease ID as separate SR Column</t>
  </si>
  <si>
    <t>Invoice Number can be merged with source transaction number for this report &amp; invoice number can be removed for all Mainframe sources</t>
  </si>
  <si>
    <t>Asset Description column for PS FA should be removed , as Line description was already included it.</t>
  </si>
  <si>
    <t>This is only applicable for MF AP, MF AR and MF INV</t>
  </si>
  <si>
    <t>Follow up from 3/28:  RPT007 - AHCS to GL Reconciliation Report (Retrofit)</t>
  </si>
  <si>
    <t>Add a Variance Only (Yes/ No ) parameter (This needs to be for Ending balances, so all related rows can be shown)</t>
  </si>
  <si>
    <t>LE, OP Grp, Account, Site all columns are needed</t>
  </si>
  <si>
    <t>Control accounts will be same as RPT007</t>
  </si>
  <si>
    <t>Control account will be added as a parameter</t>
  </si>
  <si>
    <t>Add a column for Project and Intercompany</t>
  </si>
  <si>
    <t>Report will be scheduled on Weekly and  sent over email from RPT007 distribution list</t>
  </si>
  <si>
    <t>Report Layout is attached for the ready reference</t>
  </si>
  <si>
    <t>Report Parameter defaults as below for RPT 208:
1.	Ledger will be by default US USGAAP USD
2.	Application will be default 'All '
3.	Period will be default last open period.
4.	Variance will be default Yes.
5.	Control Account will be 'All ' (Based on list provided by Manisha)</t>
  </si>
  <si>
    <t>Is Accounting and Transaction date same?</t>
  </si>
  <si>
    <t>FileStamp date to be used.</t>
  </si>
  <si>
    <t>Sprint 10 Prep work initiation</t>
  </si>
  <si>
    <t>Dave</t>
  </si>
  <si>
    <t>Refer H22</t>
  </si>
  <si>
    <t>Will one file contain data only related to one BU?</t>
  </si>
  <si>
    <t xml:space="preserve">The file contains data for BU 00807 and 00824. </t>
  </si>
  <si>
    <t>What is GL Code in source file? Is it required?</t>
  </si>
  <si>
    <t>This is the Peoplesoft account number.  It is required as one of the legacy chartfields.</t>
  </si>
  <si>
    <t>Volume of transactions?</t>
  </si>
  <si>
    <t xml:space="preserve">How to derive COA segments? </t>
  </si>
  <si>
    <t>Cost center column is BU/location/department concatenated together.    GL Code is account number.</t>
  </si>
  <si>
    <t>How to derive Currency?</t>
  </si>
  <si>
    <t>Currently its based off of currency of business units.  00807 is USD, 00824 is GBP</t>
  </si>
  <si>
    <t>Only one Event type will be defined as “PAYROLL”</t>
  </si>
  <si>
    <t>File naming convention will be as “PAYROLL_AXE_YYYYMMDD_HHMMSS”</t>
  </si>
  <si>
    <t>Current file format is GL_Anixter_Limited_CCYYMMDD_HHMMSSUTC.csv</t>
  </si>
  <si>
    <t>Transaction number will be derived based on file name.</t>
  </si>
  <si>
    <t>Accounting date to be derived from the source filestamp date.</t>
  </si>
  <si>
    <t>This should be fine.</t>
  </si>
  <si>
    <t xml:space="preserve"> Please confirm which logic should be used deriving Cloud Pay accounting date 
a.	Following legacy logic of deriving accounting date for CloudPay i.e. Accounting date = Date of file received  - 1
b.	Use File timestamp as Accounting date</t>
  </si>
  <si>
    <t>Option B is confirmed</t>
  </si>
  <si>
    <t>Do we need to bring Legacy COA values in AHCS?  Currently BU,location and department is coming as concatenated value in feed. It is also not mapped in data model as per KDD.</t>
  </si>
  <si>
    <t>Legacy COA will be the concatenated value of BU,Location, Account and Department. This will be derived in OIC</t>
  </si>
  <si>
    <t>File name added at the header level in AHCS. Currently not mapped in data model as per KDD.</t>
  </si>
  <si>
    <t>File Name will be added at Header level.</t>
  </si>
  <si>
    <t>Pay Code and Pay code description moved to line level.
As per KDD it was mapped at header level. Please confirm, if this is ok.</t>
  </si>
  <si>
    <t>Pay code and Pay code Description is moved to Line level.</t>
  </si>
  <si>
    <t>Transaction number will be as per this format: CCYYMMDD_HHMMSSUTC Please confirm, if this is ok.</t>
  </si>
  <si>
    <t>Transaction number will be as per this format ''BU_CCYYMMDD_HHMMSSUTC".</t>
  </si>
  <si>
    <t>File Name to be added as supporting reference.
Currently do we do not have any other SR, please confijrm if we need to add any supporting reference?</t>
  </si>
  <si>
    <t>File name is added in Non balanced SR and Legacy COA as balance enabled SR. No additional SR needed.</t>
  </si>
  <si>
    <t>Oracle has seeded subledger name as “Payroll”. So we need to rename for this subledger as Payroll UK. Please confirm, if this is ok.</t>
  </si>
  <si>
    <t>CloudPay' will  be used as Subledger name</t>
  </si>
  <si>
    <t>Kapoor, Love to log a risk for the future layout with a sample file.</t>
  </si>
  <si>
    <t>AHCS Sprint 10: Cloud Pay UK Lean Spec (IT Session)</t>
  </si>
  <si>
    <t>Brett to confirm on entered currency for each BU and FX rate conversion logic.</t>
  </si>
  <si>
    <t>Bridge program logic implications needs to be discussed in follow up session</t>
  </si>
  <si>
    <t>CCYYMMDD_HHMMSSUTC_BU</t>
  </si>
  <si>
    <r>
      <t xml:space="preserve">Line description is finalized i.e. </t>
    </r>
    <r>
      <rPr>
        <b/>
        <sz val="11"/>
        <color theme="1"/>
        <rFont val="Calibri"/>
        <family val="2"/>
        <scheme val="minor"/>
      </rPr>
      <t>"FILE ID"-"NAME"</t>
    </r>
    <r>
      <rPr>
        <sz val="11"/>
        <color theme="1"/>
        <rFont val="Calibri"/>
        <family val="2"/>
        <scheme val="minor"/>
      </rPr>
      <t>. Header Description is not required keep it as blank.</t>
    </r>
  </si>
  <si>
    <t>Naming convention are followed as per 1A and everyone are aligned on the same.</t>
  </si>
  <si>
    <t>@Mullin, Linda – to provide the Wesco sample lease file for testing</t>
  </si>
  <si>
    <t>provide the sample WESCO source file for testing</t>
  </si>
  <si>
    <t>Linda</t>
  </si>
  <si>
    <t>Files shared on Wed 3/16/2022 6:56 PM and forwarded to tech team</t>
  </si>
  <si>
    <t>Tech Team</t>
  </si>
  <si>
    <r>
      <t>1.</t>
    </r>
    <r>
      <rPr>
        <sz val="7"/>
        <color rgb="FF000000"/>
        <rFont val="Times New Roman"/>
        <family val="1"/>
      </rPr>
      <t xml:space="preserve">       </t>
    </r>
    <r>
      <rPr>
        <sz val="10"/>
        <color rgb="FF000000"/>
        <rFont val="Cambria"/>
        <family val="1"/>
      </rPr>
      <t>Source field describes the transaction type but in the sample file it shows null so how that field looks like? (3 char length X 3</t>
    </r>
    <r>
      <rPr>
        <vertAlign val="superscript"/>
        <sz val="10"/>
        <color rgb="FF000000"/>
        <rFont val="Cambria"/>
        <family val="1"/>
      </rPr>
      <t>rd</t>
    </r>
    <r>
      <rPr>
        <sz val="10"/>
        <color rgb="FF000000"/>
        <rFont val="Cambria"/>
        <family val="1"/>
      </rPr>
      <t xml:space="preserve"> place)</t>
    </r>
  </si>
  <si>
    <r>
      <t>2.</t>
    </r>
    <r>
      <rPr>
        <sz val="7"/>
        <color rgb="FF000000"/>
        <rFont val="Times New Roman"/>
        <family val="1"/>
      </rPr>
      <t xml:space="preserve">       </t>
    </r>
    <r>
      <rPr>
        <sz val="10"/>
        <color rgb="FF000000"/>
        <rFont val="Cambria"/>
        <family val="1"/>
      </rPr>
      <t>What is the Expected volume of the file – Average number of lines per day</t>
    </r>
  </si>
  <si>
    <r>
      <t>3.</t>
    </r>
    <r>
      <rPr>
        <sz val="7"/>
        <color rgb="FF000000"/>
        <rFont val="Times New Roman"/>
        <family val="1"/>
      </rPr>
      <t xml:space="preserve">       </t>
    </r>
    <r>
      <rPr>
        <sz val="10"/>
        <color rgb="FF000000"/>
        <rFont val="Cambria"/>
        <family val="1"/>
      </rPr>
      <t>Are we expecting one file for all regions or per region separate file?</t>
    </r>
  </si>
  <si>
    <r>
      <t>4.</t>
    </r>
    <r>
      <rPr>
        <sz val="7"/>
        <color rgb="FF000000"/>
        <rFont val="Times New Roman"/>
        <family val="1"/>
      </rPr>
      <t xml:space="preserve">       </t>
    </r>
    <r>
      <rPr>
        <sz val="10"/>
        <color rgb="FF000000"/>
        <rFont val="Cambria"/>
        <family val="1"/>
      </rPr>
      <t xml:space="preserve">In Future, Will it sent header, line &amp; trigger files or only one file? </t>
    </r>
  </si>
  <si>
    <r>
      <t>5.</t>
    </r>
    <r>
      <rPr>
        <sz val="7"/>
        <color rgb="FF000000"/>
        <rFont val="Times New Roman"/>
        <family val="1"/>
      </rPr>
      <t xml:space="preserve">       </t>
    </r>
    <r>
      <rPr>
        <sz val="10"/>
        <color rgb="FF000000"/>
        <rFont val="Cambria"/>
        <family val="1"/>
      </rPr>
      <t xml:space="preserve">Control Total at end of file is verified against actual line total- what this mean? </t>
    </r>
  </si>
  <si>
    <r>
      <t>7.</t>
    </r>
    <r>
      <rPr>
        <sz val="7"/>
        <rFont val="Times New Roman"/>
        <family val="1"/>
      </rPr>
      <t xml:space="preserve">    </t>
    </r>
    <r>
      <rPr>
        <sz val="10"/>
        <rFont val="Cambria"/>
        <family val="1"/>
      </rPr>
      <t>GL Affliliate field was mentioned as not needed in AHCS Data model so will that mean that field is not at all required or its required but not mandatory i.e., it may not contains the value always</t>
    </r>
  </si>
  <si>
    <t>Business</t>
  </si>
  <si>
    <r>
      <t>1.</t>
    </r>
    <r>
      <rPr>
        <sz val="7"/>
        <rFont val="Times New Roman"/>
        <family val="1"/>
      </rPr>
      <t xml:space="preserve">       </t>
    </r>
    <r>
      <rPr>
        <sz val="10"/>
        <rFont val="Cambria"/>
        <family val="1"/>
      </rPr>
      <t xml:space="preserve">Description Field will be used as supporting ref?, But in the sample file field is null </t>
    </r>
  </si>
  <si>
    <r>
      <t>2.</t>
    </r>
    <r>
      <rPr>
        <sz val="7"/>
        <rFont val="Times New Roman"/>
        <family val="1"/>
      </rPr>
      <t xml:space="preserve">       </t>
    </r>
    <r>
      <rPr>
        <sz val="10"/>
        <rFont val="Cambria"/>
        <family val="1"/>
      </rPr>
      <t>Leg 5-7(vendor &amp; affiliate) will be used as supporting reference but vendor segment was not there in AHCS data model</t>
    </r>
  </si>
  <si>
    <r>
      <t>3.</t>
    </r>
    <r>
      <rPr>
        <sz val="7"/>
        <rFont val="Times New Roman"/>
        <family val="1"/>
      </rPr>
      <t xml:space="preserve">       </t>
    </r>
    <r>
      <rPr>
        <sz val="10"/>
        <rFont val="Cambria"/>
        <family val="1"/>
      </rPr>
      <t>Jrnl Desc as Treasury Management +post date TREASURY MANAGEMENT 01/03/2022 so will the header description be the same as Jrnl desc?</t>
    </r>
  </si>
  <si>
    <r>
      <t>4.</t>
    </r>
    <r>
      <rPr>
        <sz val="7"/>
        <rFont val="Times New Roman"/>
        <family val="1"/>
      </rPr>
      <t xml:space="preserve">       </t>
    </r>
    <r>
      <rPr>
        <sz val="10"/>
        <color rgb="FF000000"/>
        <rFont val="Arial"/>
        <family val="2"/>
      </rPr>
      <t>Current Line desc as PS-UnApp Cash ACH-Wire Ecl so will it be same for the future? If yes, How to derive this? </t>
    </r>
  </si>
  <si>
    <r>
      <t>5.</t>
    </r>
    <r>
      <rPr>
        <sz val="7"/>
        <color rgb="FF000000"/>
        <rFont val="Times New Roman"/>
        <family val="1"/>
      </rPr>
      <t xml:space="preserve">       </t>
    </r>
    <r>
      <rPr>
        <sz val="10"/>
        <color rgb="FF000000"/>
        <rFont val="Cambria"/>
        <family val="1"/>
      </rPr>
      <t xml:space="preserve">Can we remove source ledger and Ledger Group field AHCS data model? Or need for any specific business use? </t>
    </r>
  </si>
  <si>
    <r>
      <t>6.</t>
    </r>
    <r>
      <rPr>
        <sz val="7"/>
        <color rgb="FF000000"/>
        <rFont val="Times New Roman"/>
        <family val="1"/>
      </rPr>
      <t xml:space="preserve">       </t>
    </r>
    <r>
      <rPr>
        <sz val="10"/>
        <color rgb="FF000000"/>
        <rFont val="Cambria"/>
        <family val="1"/>
      </rPr>
      <t>There are two dates in the source file i.e., Accounting Date &amp; transaction date .</t>
    </r>
  </si>
  <si>
    <t>7.  Accounting Date(KDD Discussion) need to map with AHCS transaction date for determining the period in cloud. In that case we don’t require it as  supporting reference but business recommend that in SR list .Accounting date in the sample file is null. Can you pls confirm that Accounting date field is mandatory or not?</t>
  </si>
  <si>
    <r>
      <t>8.</t>
    </r>
    <r>
      <rPr>
        <sz val="7"/>
        <color rgb="FF000000"/>
        <rFont val="Times New Roman"/>
        <family val="1"/>
      </rPr>
      <t xml:space="preserve">    </t>
    </r>
    <r>
      <rPr>
        <sz val="10"/>
        <color rgb="FF000000"/>
        <rFont val="Cambria"/>
        <family val="1"/>
      </rPr>
      <t xml:space="preserve">How many event types required ? will it be one as it is direct feed to GL? </t>
    </r>
  </si>
  <si>
    <r>
      <t>9.</t>
    </r>
    <r>
      <rPr>
        <sz val="7"/>
        <color rgb="FF000000"/>
        <rFont val="Times New Roman"/>
        <family val="1"/>
      </rPr>
      <t xml:space="preserve">    </t>
    </r>
    <r>
      <rPr>
        <sz val="10"/>
        <color rgb="FF000000"/>
        <rFont val="Cambria"/>
        <family val="1"/>
      </rPr>
      <t>What will the file name?</t>
    </r>
  </si>
  <si>
    <t>10.  Will 'File Name' be Transaction number ?. Does business want to see the detail lines , i.e. 20 debit line and 20 credit lines or summarize the lines for same LE/account/dept?</t>
  </si>
  <si>
    <r>
      <t>11.</t>
    </r>
    <r>
      <rPr>
        <sz val="7"/>
        <color rgb="FF000000"/>
        <rFont val="Times New Roman"/>
        <family val="1"/>
      </rPr>
      <t xml:space="preserve"> </t>
    </r>
    <r>
      <rPr>
        <sz val="10"/>
        <color rgb="FF000000"/>
        <rFont val="Cambria"/>
        <family val="1"/>
      </rPr>
      <t xml:space="preserve">Is there any foreign currency transactions in treasury? </t>
    </r>
  </si>
  <si>
    <r>
      <t>6.</t>
    </r>
    <r>
      <rPr>
        <sz val="7"/>
        <rFont val="Times New Roman"/>
        <family val="1"/>
      </rPr>
      <t xml:space="preserve">    </t>
    </r>
    <r>
      <rPr>
        <sz val="10"/>
        <rFont val="Cambria"/>
        <family val="1"/>
      </rPr>
      <t>Is there any validation required for debit credit mismatch ? since its summarized file so entire file total amount should be Zero (all debits &amp; credits are netted off for the entire file)</t>
    </r>
  </si>
  <si>
    <t>Pass Through / Event Based</t>
  </si>
  <si>
    <t>ADI </t>
  </si>
  <si>
    <t>Pass Through</t>
  </si>
  <si>
    <t>Payments, Void Payments &amp; Repayments</t>
  </si>
  <si>
    <t>On Hold</t>
  </si>
  <si>
    <t>Intercompany Invoices &amp; reversals</t>
  </si>
  <si>
    <t>Material,Freight,RTV,Expense Invoices</t>
  </si>
  <si>
    <t>Event Based</t>
  </si>
  <si>
    <t>Contra Invoices</t>
  </si>
  <si>
    <t>Bank Payments &amp; Charges</t>
  </si>
  <si>
    <t>Liability switch</t>
  </si>
  <si>
    <t>Trade invoices &amp; Credits</t>
  </si>
  <si>
    <t>Intercompany Invoices &amp; Credits</t>
  </si>
  <si>
    <t>ADIN, CAIN</t>
  </si>
  <si>
    <t>APIN, AQIN</t>
  </si>
  <si>
    <t>Cash Applications,allowances &amp; Repayments</t>
  </si>
  <si>
    <t>ARIN</t>
  </si>
  <si>
    <t>CASH</t>
  </si>
  <si>
    <t>SALE</t>
  </si>
  <si>
    <t>Adjustments</t>
  </si>
  <si>
    <t>AII, ICI</t>
  </si>
  <si>
    <t>FII, FTI</t>
  </si>
  <si>
    <t>DAIN, CQI</t>
  </si>
  <si>
    <t>Bank Collections</t>
  </si>
  <si>
    <t>Liability Switch</t>
  </si>
  <si>
    <t>Special Customer Invoices</t>
  </si>
  <si>
    <t>Trade invoices, Credits &amp; Voids</t>
  </si>
  <si>
    <t>Intracompnay Invoices,credits &amp; Adjustments</t>
  </si>
  <si>
    <t>Intercompnay Invoices,credits &amp; Adjustments</t>
  </si>
  <si>
    <t>Trade Cost Adjustments</t>
  </si>
  <si>
    <t>Intransit Intercompany Invoices ,Credits &amp; Reversal</t>
  </si>
  <si>
    <t>Cost quantity Adjustment</t>
  </si>
  <si>
    <t>Freight Accrual Invoices</t>
  </si>
  <si>
    <t>Input Output freight Invoices</t>
  </si>
  <si>
    <t>Dropped Accrual</t>
  </si>
  <si>
    <t>Cost Adjustment</t>
  </si>
  <si>
    <t>CTPFS -7397</t>
  </si>
  <si>
    <t>As per Lean Spec</t>
  </si>
  <si>
    <t>As per BR-100</t>
  </si>
  <si>
    <t>Confi in SIT -1</t>
  </si>
  <si>
    <t>Legacy Transaction Type</t>
  </si>
  <si>
    <r>
      <t xml:space="preserve">Should be mapped to </t>
    </r>
    <r>
      <rPr>
        <b/>
        <sz val="11"/>
        <color rgb="FF00B050"/>
        <rFont val="Calibri"/>
        <family val="2"/>
        <scheme val="minor"/>
      </rPr>
      <t>Invoice Type</t>
    </r>
  </si>
  <si>
    <r>
      <t xml:space="preserve">Mapped with </t>
    </r>
    <r>
      <rPr>
        <b/>
        <sz val="11"/>
        <color rgb="FFFF0000"/>
        <rFont val="Calibri"/>
        <family val="2"/>
        <scheme val="minor"/>
      </rPr>
      <t>Legacy Transaction type</t>
    </r>
    <r>
      <rPr>
        <sz val="11"/>
        <color theme="1"/>
        <rFont val="Calibri"/>
        <family val="2"/>
        <scheme val="minor"/>
      </rPr>
      <t xml:space="preserve"> - that is a BKI field</t>
    </r>
  </si>
  <si>
    <t>Line Type</t>
  </si>
  <si>
    <r>
      <t xml:space="preserve">Should be mapped to </t>
    </r>
    <r>
      <rPr>
        <b/>
        <sz val="11"/>
        <color rgb="FF00B050"/>
        <rFont val="Calibri"/>
        <family val="2"/>
        <scheme val="minor"/>
      </rPr>
      <t>Vendor Payment Type</t>
    </r>
  </si>
  <si>
    <r>
      <t xml:space="preserve">Mapped with </t>
    </r>
    <r>
      <rPr>
        <b/>
        <sz val="11"/>
        <color rgb="FFFF0000"/>
        <rFont val="Calibri"/>
        <family val="2"/>
        <scheme val="minor"/>
      </rPr>
      <t>PO Type</t>
    </r>
    <r>
      <rPr>
        <sz val="11"/>
        <color theme="1"/>
        <rFont val="Calibri"/>
        <family val="2"/>
        <scheme val="minor"/>
      </rPr>
      <t xml:space="preserve"> </t>
    </r>
  </si>
  <si>
    <t>Solution</t>
  </si>
  <si>
    <t>Rectification Needed</t>
  </si>
  <si>
    <t>Explanation</t>
  </si>
  <si>
    <r>
      <t xml:space="preserve">Change the Mapping of </t>
    </r>
    <r>
      <rPr>
        <b/>
        <sz val="11"/>
        <color rgb="FF7030A0"/>
        <rFont val="Calibri"/>
        <family val="2"/>
        <scheme val="minor"/>
      </rPr>
      <t>supporting reference</t>
    </r>
    <r>
      <rPr>
        <sz val="11"/>
        <color theme="1"/>
        <rFont val="Calibri"/>
        <family val="2"/>
        <scheme val="minor"/>
      </rPr>
      <t xml:space="preserve"> from </t>
    </r>
    <r>
      <rPr>
        <b/>
        <sz val="11"/>
        <color rgb="FFFF0000"/>
        <rFont val="Calibri"/>
        <family val="2"/>
        <scheme val="minor"/>
      </rPr>
      <t>Legacy Transaction Type</t>
    </r>
    <r>
      <rPr>
        <sz val="11"/>
        <color theme="1"/>
        <rFont val="Calibri"/>
        <family val="2"/>
        <scheme val="minor"/>
      </rPr>
      <t xml:space="preserve"> to </t>
    </r>
    <r>
      <rPr>
        <b/>
        <sz val="11"/>
        <color rgb="FF00B050"/>
        <rFont val="Calibri"/>
        <family val="2"/>
        <scheme val="minor"/>
      </rPr>
      <t>Invoice Type</t>
    </r>
  </si>
  <si>
    <r>
      <rPr>
        <b/>
        <sz val="11"/>
        <color rgb="FF7030A0"/>
        <rFont val="Calibri"/>
        <family val="2"/>
        <scheme val="minor"/>
      </rPr>
      <t>Line Type</t>
    </r>
    <r>
      <rPr>
        <sz val="11"/>
        <color theme="1"/>
        <rFont val="Calibri"/>
        <family val="2"/>
        <scheme val="minor"/>
      </rPr>
      <t xml:space="preserve"> is mapped with two source fields
Copy </t>
    </r>
    <r>
      <rPr>
        <b/>
        <sz val="11"/>
        <color rgb="FF00B050"/>
        <rFont val="Calibri"/>
        <family val="2"/>
        <scheme val="minor"/>
      </rPr>
      <t>PO_TYPE</t>
    </r>
    <r>
      <rPr>
        <sz val="11"/>
        <color theme="1"/>
        <rFont val="Calibri"/>
        <family val="2"/>
        <scheme val="minor"/>
      </rPr>
      <t xml:space="preserve"> from </t>
    </r>
    <r>
      <rPr>
        <b/>
        <sz val="11"/>
        <color rgb="FF0000FF"/>
        <rFont val="Calibri"/>
        <family val="2"/>
        <scheme val="minor"/>
      </rPr>
      <t>APIN, AQIN</t>
    </r>
    <r>
      <rPr>
        <sz val="11"/>
        <color theme="1"/>
        <rFont val="Calibri"/>
        <family val="2"/>
        <scheme val="minor"/>
      </rPr>
      <t xml:space="preserve">
Copy </t>
    </r>
    <r>
      <rPr>
        <b/>
        <sz val="11"/>
        <color rgb="FF00B050"/>
        <rFont val="Calibri"/>
        <family val="2"/>
        <scheme val="minor"/>
      </rPr>
      <t>VENDOR_PAYMENT_TYPE</t>
    </r>
    <r>
      <rPr>
        <sz val="11"/>
        <color theme="1"/>
        <rFont val="Calibri"/>
        <family val="2"/>
        <scheme val="minor"/>
      </rPr>
      <t xml:space="preserve"> </t>
    </r>
    <r>
      <rPr>
        <b/>
        <sz val="11"/>
        <color rgb="FF0000FF"/>
        <rFont val="Calibri"/>
        <family val="2"/>
        <scheme val="minor"/>
      </rPr>
      <t>from ADIN</t>
    </r>
  </si>
  <si>
    <r>
      <t xml:space="preserve">Need to change supporting reference as we have two different source in that is </t>
    </r>
    <r>
      <rPr>
        <b/>
        <sz val="11"/>
        <color rgb="FF0070C0"/>
        <rFont val="Calibri"/>
        <family val="2"/>
        <scheme val="minor"/>
      </rPr>
      <t>PO type</t>
    </r>
    <r>
      <rPr>
        <sz val="11"/>
        <color theme="1"/>
        <rFont val="Calibri"/>
        <family val="2"/>
        <scheme val="minor"/>
      </rPr>
      <t xml:space="preserve"> and </t>
    </r>
    <r>
      <rPr>
        <b/>
        <sz val="11"/>
        <color rgb="FF00B050"/>
        <rFont val="Calibri"/>
        <family val="2"/>
        <scheme val="minor"/>
      </rPr>
      <t>Vendor</t>
    </r>
    <r>
      <rPr>
        <sz val="11"/>
        <color theme="1"/>
        <rFont val="Calibri"/>
        <family val="2"/>
        <scheme val="minor"/>
      </rPr>
      <t xml:space="preserve"> </t>
    </r>
    <r>
      <rPr>
        <b/>
        <sz val="11"/>
        <color rgb="FF00B050"/>
        <rFont val="Calibri"/>
        <family val="2"/>
        <scheme val="minor"/>
      </rPr>
      <t>Payment Type</t>
    </r>
  </si>
  <si>
    <r>
      <t>Deloitte</t>
    </r>
    <r>
      <rPr>
        <b/>
        <sz val="22"/>
        <color theme="4"/>
        <rFont val="Calibri"/>
        <family val="2"/>
      </rPr>
      <t>.</t>
    </r>
  </si>
  <si>
    <t>Manage Secondary Ledgers</t>
  </si>
  <si>
    <t>Return to Setup Checklist</t>
  </si>
  <si>
    <t>References:</t>
  </si>
  <si>
    <t>Module</t>
  </si>
  <si>
    <t>General Ledger</t>
  </si>
  <si>
    <t>KDD2 - Enterprise Structure</t>
  </si>
  <si>
    <t>Task</t>
  </si>
  <si>
    <t>WESCO Oracle Cloud Enterprise Structure</t>
  </si>
  <si>
    <t>Navigation</t>
  </si>
  <si>
    <t>Setup Description</t>
  </si>
  <si>
    <t>Allows to create Secondary Ledgers</t>
  </si>
  <si>
    <t>Last Update Date</t>
  </si>
  <si>
    <t>Updated By</t>
  </si>
  <si>
    <t>Andres Romero</t>
  </si>
  <si>
    <t>Action</t>
  </si>
  <si>
    <t>Name of Secondary Ledger</t>
  </si>
  <si>
    <t>Accounting Calendar</t>
  </si>
  <si>
    <t>Currency</t>
  </si>
  <si>
    <t>Accounting Method</t>
  </si>
  <si>
    <t>Data Conversion Level</t>
  </si>
  <si>
    <t>Add</t>
  </si>
  <si>
    <t>AT ATGAAP EUR</t>
  </si>
  <si>
    <t>Corporate</t>
  </si>
  <si>
    <t>DE DEGAAP EUR</t>
  </si>
  <si>
    <t>ES ESGAAP EUR</t>
  </si>
  <si>
    <t>WSC ESGAAP</t>
  </si>
  <si>
    <t>Pending FEC Report configurations</t>
  </si>
  <si>
    <t>FR FRGAAP EUR</t>
  </si>
  <si>
    <t>WSC FRGAAP</t>
  </si>
  <si>
    <t>NO NOGAAP NOK</t>
  </si>
  <si>
    <t>WSC NOGAAP</t>
  </si>
  <si>
    <t>PL PLGAAP PLN</t>
  </si>
  <si>
    <t>WSC PLGAAP</t>
  </si>
  <si>
    <t>SA SAGAAP SAR</t>
  </si>
  <si>
    <t>Will all AHCS subledgers will be posting data to these secondary ledgers?</t>
  </si>
  <si>
    <t>Open Question</t>
  </si>
  <si>
    <t>Secondary Ledger - GAAP</t>
  </si>
  <si>
    <t>Secondary Ledger - Currency</t>
  </si>
  <si>
    <t>Secondary Ledger - COA</t>
  </si>
  <si>
    <t>Secondary Ledger - Calendar</t>
  </si>
  <si>
    <t>Secondary Ledger</t>
  </si>
  <si>
    <t>ATGAAP</t>
  </si>
  <si>
    <t>EUR</t>
  </si>
  <si>
    <t>Global Calendar</t>
  </si>
  <si>
    <t>FRGAAP</t>
  </si>
  <si>
    <t>France Local COA</t>
  </si>
  <si>
    <t>DEGAAP</t>
  </si>
  <si>
    <t>NOGAAP</t>
  </si>
  <si>
    <t>NOK</t>
  </si>
  <si>
    <t>Norway local COA</t>
  </si>
  <si>
    <t>PLGAAP</t>
  </si>
  <si>
    <t>PLN</t>
  </si>
  <si>
    <t>Poland local COA</t>
  </si>
  <si>
    <t>SAGAAP</t>
  </si>
  <si>
    <t>SAR</t>
  </si>
  <si>
    <t>ESGAAP</t>
  </si>
  <si>
    <t>Spain local COA</t>
  </si>
  <si>
    <t>Ramp-up plan</t>
  </si>
  <si>
    <r>
      <t>1. Load complete month of Mar-2022 to Oracle Cloud SIT1 instance in 5 working days starting 23</t>
    </r>
    <r>
      <rPr>
        <vertAlign val="superscript"/>
        <sz val="9"/>
        <color rgb="FF000000"/>
        <rFont val="Verdana"/>
        <family val="2"/>
      </rPr>
      <t>rd</t>
    </r>
    <r>
      <rPr>
        <sz val="9"/>
        <color rgb="FF000000"/>
        <rFont val="Verdana"/>
        <family val="2"/>
      </rPr>
      <t xml:space="preserve"> May 2022</t>
    </r>
  </si>
  <si>
    <t xml:space="preserve">2. 7 calendar day files will be loaded each day </t>
  </si>
  <si>
    <t>3. Processing Schedule (Refer second table)</t>
  </si>
  <si>
    <t>a. Cresus system to send all planned files for the day at once (2:30 am CST)</t>
  </si>
  <si>
    <t>b. Treasury system to send all planned files for the day at once (10:00 CST)</t>
  </si>
  <si>
    <t>c. All other systems/ interfaces following daily schedule to send daily files at 60 minutes interval</t>
  </si>
  <si>
    <r>
      <t>d. Leases, PSFA and Cloud Pay following monthly schedule and will send file by designated time on May 25</t>
    </r>
    <r>
      <rPr>
        <vertAlign val="superscript"/>
        <sz val="9"/>
        <color rgb="FF000000"/>
        <rFont val="Verdana"/>
        <family val="2"/>
      </rPr>
      <t>th</t>
    </r>
    <r>
      <rPr>
        <sz val="9"/>
        <color rgb="FF000000"/>
        <rFont val="Verdana"/>
        <family val="2"/>
      </rPr>
      <t>, 2022</t>
    </r>
  </si>
  <si>
    <t>e. OIC Jobs to be scheduled at 60 minutes interval</t>
  </si>
  <si>
    <t>File Processing Date</t>
  </si>
  <si>
    <t>Transaction (Accounting) Date - MF/ 3rd Party</t>
  </si>
  <si>
    <t>28 Feb, 1 Mar, 2 Mar, 3 Mar, 4 Mar, 5 Mar, 6 Mar</t>
  </si>
  <si>
    <t>7 Mar, 8 Mar, 9 Mar, 10 Mar, 11 Mar, 12 Mar, 13 Mar</t>
  </si>
  <si>
    <t>14 Mar, 15 Mar, 16 Mar, 17 Mar, 18 Mar, 19 Mar, 20 Mar</t>
  </si>
  <si>
    <t>21 Mar, 22 Mar, 23 Mar, 24 Mar, 25-Mar, 26-Mar, 27-Mar</t>
  </si>
  <si>
    <t>28-Mar, 29-Mar, 30-Mar, 31-Mar, 1-Apr</t>
  </si>
  <si>
    <t>Frequency**</t>
  </si>
  <si>
    <t>Legacy Extract – D1</t>
  </si>
  <si>
    <t>Legacy Extract -D2</t>
  </si>
  <si>
    <t>Legacy Extract - D3</t>
  </si>
  <si>
    <t>Legacy Extract -D4</t>
  </si>
  <si>
    <t>Legacy Extract -D5</t>
  </si>
  <si>
    <t>OIC File Receiving Integration (Receiving the File in OIC)</t>
  </si>
  <si>
    <t>(Time in CST)</t>
  </si>
  <si>
    <r>
      <t>Scheduled at 60 mins gap</t>
    </r>
    <r>
      <rPr>
        <b/>
        <sz val="10"/>
        <color rgb="FF000000"/>
        <rFont val="Calibri"/>
        <family val="2"/>
      </rPr>
      <t>*</t>
    </r>
  </si>
  <si>
    <t>Daily files (by region/interface) at 60 min interval</t>
  </si>
  <si>
    <t>MF AP - API (EU /NA/ AC)</t>
  </si>
  <si>
    <t>Daily</t>
  </si>
  <si>
    <t>8:00 AM - 8:30 AM</t>
  </si>
  <si>
    <t>9:00 - 9:30 AM</t>
  </si>
  <si>
    <t>10:00 - 10:30 AM</t>
  </si>
  <si>
    <t>11:00 - 11:30 AM</t>
  </si>
  <si>
    <t>12:00 - 12:30 PM</t>
  </si>
  <si>
    <t>MF AP - ADI (EU /NA/ AC)</t>
  </si>
  <si>
    <t>MF AP - CAI (EU/NA/ AC)</t>
  </si>
  <si>
    <t>MF AP - AQI (EU/NA/ AC)</t>
  </si>
  <si>
    <t>MF AP - LSIP (EU/NA/ AC)</t>
  </si>
  <si>
    <t>Weekly</t>
  </si>
  <si>
    <t>MF AR - ARI (EU /NA /AC)</t>
  </si>
  <si>
    <t>8:30 AM - 9:00 AM</t>
  </si>
  <si>
    <t>9:30 - 10:00 AM</t>
  </si>
  <si>
    <t>10:30 - 11:00 AM</t>
  </si>
  <si>
    <t>11:30 - 12:00 PM</t>
  </si>
  <si>
    <t>12:30 - 1:00 PM</t>
  </si>
  <si>
    <t>MF AR - CRI (EU /NA /AC)</t>
  </si>
  <si>
    <t>MF AR - SII (EU /NA /AC)</t>
  </si>
  <si>
    <t>MF AR - SPER (EU /NA /AC)</t>
  </si>
  <si>
    <t>MF AR - LSIR (EU/NA/ AC)</t>
  </si>
  <si>
    <t>Cresus (BKI)</t>
  </si>
  <si>
    <t>2:00 - 2:30 AM</t>
  </si>
  <si>
    <t>Treasury</t>
  </si>
  <si>
    <t>6:00 AM - 6:30 AM</t>
  </si>
  <si>
    <t>6:30 AM - 7:00 AM</t>
  </si>
  <si>
    <t>7:00 AM - 7:30 AM</t>
  </si>
  <si>
    <t>7:30 AM - 8:00 AM</t>
  </si>
  <si>
    <t>Eclipse</t>
  </si>
  <si>
    <t>Monthly</t>
  </si>
  <si>
    <t>9am (25th May)</t>
  </si>
  <si>
    <t>Cloud Pay</t>
  </si>
  <si>
    <t>9:30 AM  (25th May)</t>
  </si>
  <si>
    <t>PS FA</t>
  </si>
  <si>
    <t>Subledegr</t>
  </si>
  <si>
    <t>Type</t>
  </si>
  <si>
    <t>ISI, FII, FTI, ICI,AII</t>
  </si>
  <si>
    <t>SSI - SPEC</t>
  </si>
  <si>
    <t>ADI, API, BKI</t>
  </si>
  <si>
    <t>AQI, CAI, LSIP</t>
  </si>
  <si>
    <t>BKI, ARI, SSI (SPER)</t>
  </si>
  <si>
    <t>CRI, SII, LSIR</t>
  </si>
  <si>
    <t>MF AP, MF AR</t>
  </si>
  <si>
    <t>CRI , SII</t>
  </si>
  <si>
    <t>SSI - SPER</t>
  </si>
  <si>
    <t>Phase</t>
  </si>
  <si>
    <t>Lean Spec Owner</t>
  </si>
  <si>
    <t>FUT Owner</t>
  </si>
  <si>
    <t>Lean Spec Status</t>
  </si>
  <si>
    <t>Config/ Test Status</t>
  </si>
  <si>
    <t>1A</t>
  </si>
  <si>
    <t>RPT006 - AHCS Error Report</t>
  </si>
  <si>
    <t>Vishnu</t>
  </si>
  <si>
    <t>Vishnu / Vivek</t>
  </si>
  <si>
    <t>UAT2</t>
  </si>
  <si>
    <t>RPT007 - AHCS to GL Reconciliation Report</t>
  </si>
  <si>
    <t>Aashutosh</t>
  </si>
  <si>
    <t>EXT010 / EXT011 -  Dashboard</t>
  </si>
  <si>
    <t>Aashutosh / Manosh</t>
  </si>
  <si>
    <t>INT002 EBS AP to AHCS</t>
  </si>
  <si>
    <t>Manosh</t>
  </si>
  <si>
    <t>INT005 EBS AR to AHCS</t>
  </si>
  <si>
    <t>Shubham</t>
  </si>
  <si>
    <t>INT004 EBS FA to AHCS</t>
  </si>
  <si>
    <t>INT122 POC to AHCS</t>
  </si>
  <si>
    <t>INT033 / INT038 Central to AHCS</t>
  </si>
  <si>
    <t>INT041- AHCS Data to Tera Data - AHCS Reconciliation Balances</t>
  </si>
  <si>
    <t>INT012 - AHCS Data to Tera Data - AHCS Details</t>
  </si>
  <si>
    <t>RPT009 - Subledger Account Analysis Report</t>
  </si>
  <si>
    <t>RPT41 drill down erroring out</t>
  </si>
  <si>
    <t>1B</t>
  </si>
  <si>
    <t>MF AP to AHCS</t>
  </si>
  <si>
    <t>Approved</t>
  </si>
  <si>
    <t>FUT in Progress</t>
  </si>
  <si>
    <t>Unit test/ Demo Complete</t>
  </si>
  <si>
    <t>MF AR to AHCS</t>
  </si>
  <si>
    <t>MF INV to AHCS</t>
  </si>
  <si>
    <t>WIP</t>
  </si>
  <si>
    <t>Sent for approval</t>
  </si>
  <si>
    <t>INT020 Leases to AHCS</t>
  </si>
  <si>
    <t>Ready for FUT</t>
  </si>
  <si>
    <t>INT045 Treasury (PowerSolutions)</t>
  </si>
  <si>
    <t>Demo completed</t>
  </si>
  <si>
    <t>INT018 Cloud Pay to AHCS</t>
  </si>
  <si>
    <t>FUT completed</t>
  </si>
  <si>
    <t>INT044 AHCS to IAP Balances Feed</t>
  </si>
  <si>
    <t>PS FA to AHCS</t>
  </si>
  <si>
    <t>INT123 Anixter SXE to AHCS</t>
  </si>
  <si>
    <t>INT124 Anixter Eclipse to AHCS</t>
  </si>
  <si>
    <t>LSI to AHCS</t>
  </si>
  <si>
    <t>Not Started</t>
  </si>
  <si>
    <t>S11</t>
  </si>
  <si>
    <t>INT016 - Concur inbound</t>
  </si>
  <si>
    <t>Manosh/ Neha</t>
  </si>
  <si>
    <t>CNV041 MF AP Conversion</t>
  </si>
  <si>
    <t>CNV042 MF AR Conversion</t>
  </si>
  <si>
    <t>CNV043 MF Inv Conversion</t>
  </si>
  <si>
    <t>Planned for S11</t>
  </si>
  <si>
    <t>EXT123 -  Dashboard (Retrofit)</t>
  </si>
  <si>
    <t>RPT006 - AHCS Error Report (Retrofit)</t>
  </si>
  <si>
    <t>RPT007 - AHCS to GL Reconciliation Report (Retrofit)</t>
  </si>
  <si>
    <t>RPT009 - Subledger Account Analysis Report (Retrofit)</t>
  </si>
  <si>
    <t>INT043 AHCS to IAP Details Feed</t>
  </si>
  <si>
    <t>RPT208 - AHCS to GL Balances Recon</t>
  </si>
  <si>
    <t>RPT008 : Subledger Period Close Exception Report by Ledger Set</t>
  </si>
  <si>
    <t>Walk through</t>
  </si>
  <si>
    <t>CTPFS-4856</t>
  </si>
  <si>
    <t>CTPFS-4910</t>
  </si>
  <si>
    <t>Position</t>
  </si>
  <si>
    <t>Source Field Name</t>
  </si>
  <si>
    <t>AHCS Field Name</t>
  </si>
  <si>
    <t>New MF Sample required</t>
  </si>
  <si>
    <t xml:space="preserve">Header </t>
  </si>
  <si>
    <t>LOCATION</t>
  </si>
  <si>
    <t>VARCHAR2(3 CHAR)</t>
  </si>
  <si>
    <t>AHCS Field
(Line level)</t>
  </si>
  <si>
    <t>Source Field</t>
  </si>
  <si>
    <t>OIC logic</t>
  </si>
  <si>
    <t>SIT 1 Status</t>
  </si>
  <si>
    <r>
      <t xml:space="preserve">CAI </t>
    </r>
    <r>
      <rPr>
        <sz val="11"/>
        <color rgb="FF000000"/>
        <rFont val="Cambria"/>
        <family val="1"/>
      </rPr>
      <t>(Event Based)</t>
    </r>
  </si>
  <si>
    <t>Header</t>
  </si>
  <si>
    <t>LEG_LOCATION</t>
  </si>
  <si>
    <r>
      <t>AHCS will copy and use for Non-Balance SR '</t>
    </r>
    <r>
      <rPr>
        <b/>
        <sz val="11"/>
        <color rgb="FF000000"/>
        <rFont val="Cambria"/>
        <family val="1"/>
      </rPr>
      <t>LEG_LOC_SR</t>
    </r>
    <r>
      <rPr>
        <sz val="11"/>
        <color rgb="FF000000"/>
        <rFont val="Cambria"/>
        <family val="1"/>
      </rPr>
      <t>'</t>
    </r>
  </si>
  <si>
    <t>LEG_LOC_SR</t>
  </si>
  <si>
    <t>PS_Location</t>
  </si>
  <si>
    <t>Copy from Line Level PS_Location</t>
  </si>
  <si>
    <t>Not in Scope</t>
  </si>
  <si>
    <t>Line</t>
  </si>
  <si>
    <t>GL_Location</t>
  </si>
  <si>
    <r>
      <t xml:space="preserve">LEG_LOC </t>
    </r>
    <r>
      <rPr>
        <b/>
        <sz val="11"/>
        <color rgb="FF242424"/>
        <rFont val="Cambria"/>
        <family val="1"/>
      </rPr>
      <t>(Leg Seg 1-4)</t>
    </r>
  </si>
  <si>
    <r>
      <t xml:space="preserve">MF will send </t>
    </r>
    <r>
      <rPr>
        <b/>
        <sz val="11"/>
        <color rgb="FF7030A0"/>
        <rFont val="Cambria"/>
        <family val="1"/>
      </rPr>
      <t>5</t>
    </r>
    <r>
      <rPr>
        <sz val="11"/>
        <color rgb="FF000000"/>
        <rFont val="Cambria"/>
        <family val="1"/>
      </rPr>
      <t xml:space="preserve"> digit code used for COA transformation</t>
    </r>
  </si>
  <si>
    <t>Copy from Header Level PS_Location</t>
  </si>
  <si>
    <r>
      <t xml:space="preserve">CRI and SII </t>
    </r>
    <r>
      <rPr>
        <sz val="11"/>
        <color rgb="FF000000"/>
        <rFont val="Cambria"/>
        <family val="1"/>
      </rPr>
      <t>(Event Based)</t>
    </r>
  </si>
  <si>
    <t>LEG_LOC_HDR</t>
  </si>
  <si>
    <t>SII New Sample Received</t>
  </si>
  <si>
    <t>VARCHAR2(5 CHAR)</t>
  </si>
  <si>
    <t>Copy from Header Level Location</t>
  </si>
  <si>
    <t>CRI-No change</t>
  </si>
  <si>
    <t>MF AR/AP</t>
  </si>
  <si>
    <t>SHIP_FROM_LOC</t>
  </si>
  <si>
    <t>Copy from Header SHIP_FROM_LOC</t>
  </si>
  <si>
    <t>LEG_LOC_LN</t>
  </si>
  <si>
    <t>Not used in AHCS</t>
  </si>
  <si>
    <t>SII New Sample - Received</t>
  </si>
  <si>
    <t>ERI</t>
  </si>
  <si>
    <t>GL_AXE_LOCATION</t>
  </si>
  <si>
    <t xml:space="preserve">No Change </t>
  </si>
  <si>
    <t>In progress</t>
  </si>
  <si>
    <r>
      <t xml:space="preserve">CQI </t>
    </r>
    <r>
      <rPr>
        <sz val="11"/>
        <color rgb="FF000000"/>
        <rFont val="Cambria"/>
        <family val="1"/>
      </rPr>
      <t>(Event Based)</t>
    </r>
  </si>
  <si>
    <t>LEG_LOCATION_HDR</t>
  </si>
  <si>
    <t>No Change</t>
  </si>
  <si>
    <r>
      <t xml:space="preserve">LEG_LOCATION_LN </t>
    </r>
    <r>
      <rPr>
        <b/>
        <sz val="11"/>
        <color rgb="FF242424"/>
        <rFont val="Cambria"/>
        <family val="1"/>
      </rPr>
      <t>(Leg Seg 1-4)</t>
    </r>
  </si>
  <si>
    <r>
      <t xml:space="preserve">PS_Location will be used for COA transformation MF will send </t>
    </r>
    <r>
      <rPr>
        <b/>
        <sz val="11"/>
        <color rgb="FF7030A0"/>
        <rFont val="Cambria"/>
        <family val="1"/>
      </rPr>
      <t>5</t>
    </r>
    <r>
      <rPr>
        <sz val="11"/>
        <color rgb="FF000000"/>
        <rFont val="Cambria"/>
        <family val="1"/>
      </rPr>
      <t xml:space="preserve"> digit code.</t>
    </r>
  </si>
  <si>
    <t>LOC_CODE</t>
  </si>
  <si>
    <t>Copy from Line Level Location</t>
  </si>
  <si>
    <t>Hold for Integ</t>
  </si>
  <si>
    <r>
      <t xml:space="preserve">IRI </t>
    </r>
    <r>
      <rPr>
        <sz val="11"/>
        <color rgb="FF000000"/>
        <rFont val="Cambria"/>
        <family val="1"/>
      </rPr>
      <t>(Event Based)</t>
    </r>
  </si>
  <si>
    <r>
      <t>AHCS will copy and use for Non-Balance SR '</t>
    </r>
    <r>
      <rPr>
        <b/>
        <sz val="11"/>
        <color rgb="FF000000"/>
        <rFont val="Cambria"/>
        <family val="1"/>
      </rPr>
      <t>LEG_LOC_SR</t>
    </r>
    <r>
      <rPr>
        <sz val="11"/>
        <color rgb="FF000000"/>
        <rFont val="Cambria"/>
        <family val="1"/>
      </rPr>
      <t xml:space="preserve">' </t>
    </r>
  </si>
  <si>
    <r>
      <t xml:space="preserve">ISI,IBI, </t>
    </r>
    <r>
      <rPr>
        <b/>
        <sz val="11"/>
        <color rgb="FFFF0000"/>
        <rFont val="Cambria"/>
        <family val="1"/>
      </rPr>
      <t>FII, FTI</t>
    </r>
    <r>
      <rPr>
        <sz val="11"/>
        <color rgb="FF000000"/>
        <rFont val="Cambria"/>
        <family val="1"/>
      </rPr>
      <t>, ICI,AII (Event Based)</t>
    </r>
  </si>
  <si>
    <r>
      <t xml:space="preserve">MF will send </t>
    </r>
    <r>
      <rPr>
        <b/>
        <sz val="11"/>
        <color rgb="FF7030A0"/>
        <rFont val="Cambria"/>
        <family val="1"/>
      </rPr>
      <t>5</t>
    </r>
    <r>
      <rPr>
        <sz val="11"/>
        <color rgb="FF000000"/>
        <rFont val="Cambria"/>
        <family val="1"/>
      </rPr>
      <t xml:space="preserve"> digit code, AHCS will copy and use for Non-Balance SR '</t>
    </r>
    <r>
      <rPr>
        <b/>
        <sz val="11"/>
        <color rgb="FF000000"/>
        <rFont val="Cambria"/>
        <family val="1"/>
      </rPr>
      <t>LEG_LOC_SR</t>
    </r>
    <r>
      <rPr>
        <sz val="11"/>
        <color rgb="FF000000"/>
        <rFont val="Cambria"/>
        <family val="1"/>
      </rPr>
      <t xml:space="preserve">' </t>
    </r>
  </si>
  <si>
    <r>
      <t xml:space="preserve">FII, ICI - </t>
    </r>
    <r>
      <rPr>
        <b/>
        <sz val="11"/>
        <color rgb="FF000000"/>
        <rFont val="Cambria"/>
        <family val="1"/>
      </rPr>
      <t>New Sample needed</t>
    </r>
  </si>
  <si>
    <t>IBI this will be from SHIP_FROM_LOC</t>
  </si>
  <si>
    <t>ISI New Sample - received</t>
  </si>
  <si>
    <t xml:space="preserve">LOCATION_LN </t>
  </si>
  <si>
    <r>
      <t xml:space="preserve">MF will send </t>
    </r>
    <r>
      <rPr>
        <b/>
        <sz val="11"/>
        <color rgb="FF000000"/>
        <rFont val="Cambria"/>
        <family val="1"/>
      </rPr>
      <t>5</t>
    </r>
    <r>
      <rPr>
        <sz val="11"/>
        <color rgb="FF000000"/>
        <rFont val="Cambria"/>
        <family val="1"/>
      </rPr>
      <t xml:space="preserve"> digit code used for COA transformation</t>
    </r>
  </si>
  <si>
    <t>Month End (Prior Month)</t>
  </si>
  <si>
    <t>Unique ID</t>
  </si>
  <si>
    <t>JIRA Status</t>
  </si>
  <si>
    <t>User Story Disposition</t>
  </si>
  <si>
    <t>User Story</t>
  </si>
  <si>
    <t>Comments / High-level Approach Notes</t>
  </si>
  <si>
    <t>Notes</t>
  </si>
  <si>
    <t>TRX # - Dev22</t>
  </si>
  <si>
    <t>Ledger</t>
  </si>
  <si>
    <t>Owner</t>
  </si>
  <si>
    <t>DP-RTR-AHCS-005</t>
  </si>
  <si>
    <t>1-Fit-Configuration-Functional</t>
  </si>
  <si>
    <r>
      <t xml:space="preserve">As a GL accountant, I want to view SPER event types as part of MF AR subledger and SPEC event type as MF Inventory subledger. </t>
    </r>
    <r>
      <rPr>
        <strike/>
        <sz val="9"/>
        <color rgb="FF000000"/>
        <rFont val="Cambria"/>
        <family val="1"/>
      </rPr>
      <t>split SSI mainframe interface across MF AR and MF Inventory subledger as two different event types SPER and SPEC respectively</t>
    </r>
    <r>
      <rPr>
        <sz val="9"/>
        <color rgb="FF000000"/>
        <rFont val="Cambria"/>
        <family val="1"/>
      </rPr>
      <t xml:space="preserve"> so that WO, RTV etc. net / balance at Invoice level</t>
    </r>
  </si>
  <si>
    <t>Split SSI mainframe interface across MF AR and MF Inventory subledger as two different event types SPER and SPEC respectively so that WO, RTV etc. net / balance at Invoice level
Based on File Name</t>
  </si>
  <si>
    <t>SIT1 Tested</t>
  </si>
  <si>
    <t>DP-RTR-AHCS-013</t>
  </si>
  <si>
    <t xml:space="preserve">As a GL accountant, For MF AR subledger event based interfaces CRI and SII use GL loc as BSR and location value as NSR.
Then constant values to derive future segment using the business rules. </t>
  </si>
  <si>
    <t>For MF AR subledger event based interfaces CRI and SII, use 5 digit GL loc as Balance SR and HQ/Sales location value(will come as 5 digits) as Non Balance SR.</t>
  </si>
  <si>
    <t>Demo</t>
  </si>
  <si>
    <t>CRI509396956_N3</t>
  </si>
  <si>
    <t>DP-RTR-AHCS-014</t>
  </si>
  <si>
    <t xml:space="preserve">As a GL accountant, For MF AP subledger event based interfaces CAI use GL loc as BSR and location value as NSR.
Then constant values to derive future segment using the business rules. </t>
  </si>
  <si>
    <t>For MF AP subledger event based interfaces CAI, use 5 digit GL loc as Balance SR and HQ/Sales location value(will come as 5 digits) as Non Balance SR.</t>
  </si>
  <si>
    <t>CAI020641331</t>
  </si>
  <si>
    <t>DP-RTR-AHCS-015</t>
  </si>
  <si>
    <t xml:space="preserve">As a GL accountant, For MF INV subledger event based interfaces ISI,CQI,IBI,AII,ICI,IRI, FII, FTI use GL loc as BSR and location value as NSR.
Then constant values to derive future segment using the business rules. </t>
  </si>
  <si>
    <t>For MF Inventory subledger event based interfaces ISI,CQI,IBI,AII,ICI,IRI, FTI,FII uuse 5 digit GL loc as Balance SR and location value(will come as 5 digits) as Non Balance SR.</t>
  </si>
  <si>
    <t xml:space="preserve">AII153141601FT </t>
  </si>
  <si>
    <t xml:space="preserve">MX USGAAP MXN </t>
  </si>
  <si>
    <t>DP-RTR-AHCS-017</t>
  </si>
  <si>
    <t>As a GL accountant, Unvouchered – Freight &amp; Duty for AP subledger and Inventory subledger to be added in the beginning balance load for FAH onprem for CALA Region</t>
  </si>
  <si>
    <t>For MF AP Subledger and Inventory Subledger able to view Unouchered Freight and Duty via onprem fah source for CALA</t>
  </si>
  <si>
    <t>DP-RTR-AHCS-019</t>
  </si>
  <si>
    <t xml:space="preserve">As an IT Administrator, I want CQI mapping to be revised for GL_LOCATION and GL_VENDOR and to be replaced by PS_LOCATION and AXE_VENDOR respectively. </t>
  </si>
  <si>
    <t>In CQI Template the fields GL_LOCATION and GL_VENDOR should be replaced by PS_LOCATION and AXE_VENDOR respectively. PS_LOCATION will be used for Location COA transformaion and AXE_VENDOR will have the Legacy Vendor Number.</t>
  </si>
  <si>
    <t>DP-RTR-AHCS-021</t>
  </si>
  <si>
    <t>As a GL accountant, I want to make sure For MF AR subledger pass through interfaces to have GL loc as BSR and location value as Non Supporting Reference.</t>
  </si>
  <si>
    <t>For MF AR subledger pass through interfaces no change to GL loc as BSR (Leg Seg 1-4) and HQ/Sales location SR will be moved to Non Balance SR.</t>
  </si>
  <si>
    <t>BKI000832569</t>
  </si>
  <si>
    <t>DP-RTR-AHCS-022</t>
  </si>
  <si>
    <t>As a GL accountant, I want to make sure For MF AP subledger pass through interfaces to have GL loc as BSR and location value as Non Supporting Reference.</t>
  </si>
  <si>
    <t>For MF AP subledger pass through interfaces no change to GL loc as BSR (Leg Seg 1-4) and location SR will be moved to Non Balance SR.</t>
  </si>
  <si>
    <t>API020689580</t>
  </si>
  <si>
    <t>DP-RTR-AHCS-023</t>
  </si>
  <si>
    <t>As a GL accountant, I want to make sure For MF INV subledger pass through interfaces to have GL loc as BSR and location value as Non Supporting Reference.</t>
  </si>
  <si>
    <t>For MF INV subledger pass through interfaces no change to GL loc as BSR (Leg Seg 1-4) and location SR will be moved to Non Balance SR.</t>
  </si>
  <si>
    <t>FII123242033FT</t>
  </si>
  <si>
    <t>DP-RTR-AHCS-026</t>
  </si>
  <si>
    <t>As a GL accountant, I want to Remove Unvouchered – Freight &amp; Duty from AP subledger and Inventory subledger from the beginning balance load for EMEA Region</t>
  </si>
  <si>
    <t>NG 05/10  : Removed Unvouchered – Freight &amp; Duty from AP subledger and Inventory subledger from the beginning balance load for EMEA Region</t>
  </si>
  <si>
    <t>DP-RTR-AHCS-027</t>
  </si>
  <si>
    <t>As a GL accountant, I want to Remove Freight Accrual from Inventory subledger from the beginning balance load for all regions</t>
  </si>
  <si>
    <t>NG 05/10  :Removed Freight Accrual from Inventory subledger from the beginning balance load for all Region</t>
  </si>
  <si>
    <t>DP-RTR-AHCS-044</t>
  </si>
  <si>
    <t>As a GL Accountant, I want to enable Invoice date as balance enabled supporting reference for AP Subledger so that balances can be maintained at Invoice number and Invoice date level</t>
  </si>
  <si>
    <t>Need balance Enabled Supporting Reference "Invoice date" MF AP Subledger.</t>
  </si>
  <si>
    <t>DP-RTR-AHCS-051</t>
  </si>
  <si>
    <t>As GL Accountant, I need to view subledger balances by Legacy Location (under COA 1-4), and not by 
 BU, Account and Department for AP, AR, Cresus and Inventory</t>
  </si>
  <si>
    <t>I need to view subledger balances by Legacy Location (under COA 1-4), and not by 
 BU, Account and Department for AP, AR, Cresus and Inventory</t>
  </si>
  <si>
    <t>DP-RTR-AHCS-052</t>
  </si>
  <si>
    <t>As GL Accountant, I do not need to maintain subledger balances by Legacy COA 1-4 for PSFA, SXE, Eclipse, Cloud pay and Treasury (APS)</t>
  </si>
  <si>
    <t>Do not need to maintain subledger balances by Legacy COA 1-4 for PSFA, SXE, Eclipse, Cloud pay and Treasury (APS)</t>
  </si>
  <si>
    <r>
      <rPr>
        <b/>
        <sz val="9"/>
        <color theme="1"/>
        <rFont val="Cambria"/>
        <family val="1"/>
      </rPr>
      <t>SXE</t>
    </r>
    <r>
      <rPr>
        <sz val="9"/>
        <color theme="1"/>
        <rFont val="Cambria"/>
        <family val="1"/>
      </rPr>
      <t xml:space="preserve"> -SXEUS_20220410_03301220220409</t>
    </r>
  </si>
  <si>
    <t>DP-RTR-AHCS-030</t>
  </si>
  <si>
    <t>As an IT Administrator, I want to make sure for Treasury COA Engine send Legacy COA in correct order "Business Unit-Location-Deaprtment-Account-Vendor-Affiliate".</t>
  </si>
  <si>
    <t xml:space="preserve">Treasury -After changing the mapping COA order, AHCS integration is still bring the right COA data to the Legacy COA fields. as below Legacy 1-4 SR is “BU-Location-Account-Dept”. </t>
  </si>
  <si>
    <t>DP-RTR-AHCS-031</t>
  </si>
  <si>
    <t>As an IT Administrator, I want to make sure for SXE COA Engine send Legacy COA in correct order "Business Unit-Location-Deaprtment-Account-Vendor-Affiliate".</t>
  </si>
  <si>
    <t xml:space="preserve">SXE -After changing the mapping COA order, AHCS integration is still bring the right COA data to the Legacy COA fields. as below Legacy 1-4 SR is “BU-Location-Account-Dept”. </t>
  </si>
  <si>
    <t>DP-RTR-AHCS-032</t>
  </si>
  <si>
    <t>As an IT Administrator, I want to make sure for ECLIPSE COA Engine send Legacy COA in correct order "Business Unit-Location-Deaprtment-Account-Vendor-Affiliate".</t>
  </si>
  <si>
    <t xml:space="preserve">Eclipse -After changing the mapping COA order, AHCS integration is still bring the right COA data to the Legacy COA fields. as below Legacy 1-4 SR is “BU-Location-Account-Dept”. </t>
  </si>
  <si>
    <t>DP-RTR-AHCS-033</t>
  </si>
  <si>
    <t>As an IT Administrator, I want to make sure for CLOUDPAY COA Engine send Legacy COA in correct order "Business Unit-Location-Deaprtment-Account-Vendor-Affiliate".</t>
  </si>
  <si>
    <t xml:space="preserve">CloudPay -After changing the mapping COA order, AHCS integration is still bring the right COA data to the Legacy COA fields. as below Legacy 1-4 SR is “BU-Location-Account-Dept”. </t>
  </si>
  <si>
    <t>DP-RTR-AHCS-034</t>
  </si>
  <si>
    <t>As an IT Administrator, I want to make sure for LEASES COA Engine send Legacy COA in correct order "Business Unit-Location-Deaprtment-Account-Vendor-Affiliate".</t>
  </si>
  <si>
    <t xml:space="preserve">Leases -After changing the mapping COA order, AHCS integration is still bring the right COA data to the Legacy COA fields. as below Legacy 1-4 SR is “BU-Location-Account-Dept”. </t>
  </si>
  <si>
    <t>DP-RTR-AHCS-035</t>
  </si>
  <si>
    <t>As an IT Administrator, I want to make sure for MF AP COA Engine send Legacy COA in correct order "Business Unit-Location-Deaprtment-Account-Vendor-Affiliate".</t>
  </si>
  <si>
    <t xml:space="preserve">MF AP -After changing the mapping COA order, AHCS integration is still bring the right COA data to the Legacy COA fields. as below Legacy 1-4 SR is “BU-Location-Account-Dept”. </t>
  </si>
  <si>
    <t>DP-RTR-AHCS-036</t>
  </si>
  <si>
    <t>As an IT Administrator, I want to make sure for MF AR COA Engine send Legacy COA in correct order "Business Unit-Location-Deaprtment-Account-Vendor-Affiliate".</t>
  </si>
  <si>
    <t xml:space="preserve">MF AR -After changing the mapping COA order, AHCS integration is still bring the right COA data to the Legacy COA fields. as below Legacy 1-4 SR is “BU-Location-Account-Dept”. </t>
  </si>
  <si>
    <t>DP-RTR-AHCS-037</t>
  </si>
  <si>
    <t>As an IT Administrator, I want to make sure for MF INV COA Engine send Legacy COA in correct order "Business Unit-Location-Deaprtment-Account-Vendor-Affiliate".</t>
  </si>
  <si>
    <t xml:space="preserve">MF INV -After changing the mapping COA order, AHCS integration is still bring the right COA data to the Legacy COA fields. as below Legacy 1-4 SR is “BU-Location-Account-Dept”. </t>
  </si>
  <si>
    <t>DP-RTR-AHCS-038</t>
  </si>
  <si>
    <t>As an IT Administrator, I want to make sure forConcur COA Engine send Legacy COA in correct order "Business Unit-Location-Deaprtment-Account-Vendor-Affiliate".</t>
  </si>
  <si>
    <t xml:space="preserve">Concur -After changing the mapping COA order, AHCS integration is still bring the right COA data to the Legacy COA fields. as below Legacy 1-4 SR is “BU-Location-Account-Dept”. </t>
  </si>
  <si>
    <t>DP-RTR-AHCS-039</t>
  </si>
  <si>
    <t>As a GL accountant, I want to make sure for RPT008 , Source Transaction Number will be updated with separator ~ and its as per logic provided by Mike</t>
  </si>
  <si>
    <t xml:space="preserve"> For RPT 008, Source Transaction Number will be updated with separator ~ and its as per logic provided by Mike F.</t>
  </si>
  <si>
    <t>AutoGenerated on load</t>
  </si>
  <si>
    <t>Mandatory</t>
  </si>
  <si>
    <t xml:space="preserve">Mandatory </t>
  </si>
  <si>
    <t>ID associated with User Story in Octane</t>
  </si>
  <si>
    <t>Enter a unique next number for each user story.  This number should be unique for each story and should not be repeated
E.g GL-001</t>
  </si>
  <si>
    <t>Enter the name of the Level 0 Process to align with the process flow</t>
  </si>
  <si>
    <t>Enter the name of the Level 1 Process to align with the process flow</t>
  </si>
  <si>
    <t>Enter the name of the Level 2 Process to indicate the high-level requirement.</t>
  </si>
  <si>
    <t>Enter a description of the User Story, identifying  “who," “what,” and “why” in a simple and concise way (Note: it does not capture “how”).</t>
  </si>
  <si>
    <t>Priority
  Must Have
  Should Have
  Could Have
  Won't Have</t>
  </si>
  <si>
    <t>Select country if user story is applicable to specific country / countries</t>
  </si>
  <si>
    <t>Specify which release the user story is part of (1A or 1B or Both)</t>
  </si>
  <si>
    <t>Update user story disposition</t>
  </si>
  <si>
    <t xml:space="preserve">Autofilled based on "User Story Disposition" column
Classify if the user story is a 
1. Fit or 
2. Gap
</t>
  </si>
  <si>
    <t>Autofilled based on "User Story Disposition" column
Classify how the user story will be achieved: 
1. Build
2. Configuration
3. Work Around
4. Gap (used for temporary purposes during architect and updated to one of the three valid values as open items are resolved)
5. Out of scope (for gap items that were dispositioned as no longer in scope)</t>
  </si>
  <si>
    <t>Autofilled based on "User Story Disposition" column
If the user story type is Build or Configuration or Gap or Work Around, classify the Subtype as one of the following:  
1. Build:
     A. Report
     B. Interface
     C. Conversions
     D. Extension
2. Configuration:
     A. Functional
3. Gap
    A. Gap
4. Work Around
    A. Work Around</t>
  </si>
  <si>
    <t>If the user story type is Build, populate the Build ID (RICE ID) of the object once known.</t>
  </si>
  <si>
    <t>To be used by project teams for additional comments and notes.</t>
  </si>
  <si>
    <r>
      <t>Enter the criteria (quantifiable result) that the user story must meet in order to be considered complete.</t>
    </r>
    <r>
      <rPr>
        <b/>
        <sz val="9"/>
        <color rgb="FF000000"/>
        <rFont val="Calibri"/>
        <family val="2"/>
      </rPr>
      <t xml:space="preserve">
Enter one acceptance criteria in one field. For more than one acceptance criteria, please use Acceptance Criteria 2 and Acceptance Criteria 3 fields.</t>
    </r>
  </si>
  <si>
    <t>The Due Date for getting approval for the User Story</t>
  </si>
  <si>
    <t xml:space="preserve">Identified
In Progress
Submitted for Approval
Approved
TBD
</t>
  </si>
  <si>
    <t>Approved By</t>
  </si>
  <si>
    <t>Story Points
XS
S
M
L
XL</t>
  </si>
  <si>
    <t>Track</t>
  </si>
  <si>
    <t>SubTrack</t>
  </si>
  <si>
    <t>Oracle Module</t>
  </si>
  <si>
    <t>Aggregate Epic ID</t>
  </si>
  <si>
    <t>JIRA ID Functional</t>
  </si>
  <si>
    <t>JIRA ID Tech Build</t>
  </si>
  <si>
    <t>JIRA ID TUT/FUT</t>
  </si>
  <si>
    <t>JIRA ID</t>
  </si>
  <si>
    <t>Updated Unique ID (BI Only)</t>
  </si>
  <si>
    <t>L0</t>
  </si>
  <si>
    <t>L1</t>
  </si>
  <si>
    <t>L2</t>
  </si>
  <si>
    <t>Country</t>
  </si>
  <si>
    <t>Release</t>
  </si>
  <si>
    <t>Fit/Gap</t>
  </si>
  <si>
    <t>Subtype</t>
  </si>
  <si>
    <t>Build ID</t>
  </si>
  <si>
    <t>Acceptance Criteria 1</t>
  </si>
  <si>
    <t>Acceptance Criteria 2</t>
  </si>
  <si>
    <t>Acceptance Criteria 3</t>
  </si>
  <si>
    <t>User Story Due Date</t>
  </si>
  <si>
    <t>Subtype Status</t>
  </si>
  <si>
    <t xml:space="preserve">Acutal User Story Approval Date </t>
  </si>
  <si>
    <t>Design Sprint [Lean Specs]</t>
  </si>
  <si>
    <t>User Story Size</t>
  </si>
  <si>
    <t xml:space="preserve">Build Sprint [Tech Build OR FIT DEMO] </t>
  </si>
  <si>
    <t>Delivery Sprint [TUT/FUT]</t>
  </si>
  <si>
    <t>RICE type from RICE Tracker / Overridden for 1A delivered objects</t>
  </si>
  <si>
    <t>OSS Type for 1B JIRA analysis</t>
  </si>
  <si>
    <t>OSS Sprint Plan Notes</t>
  </si>
  <si>
    <t>Based on</t>
  </si>
  <si>
    <t>Reference ID</t>
  </si>
  <si>
    <t>Discussion Questions during User Story review - Logged by Deloitte</t>
  </si>
  <si>
    <t>Process owner ETA</t>
  </si>
  <si>
    <t>Approval Email Tracker for GPO Approval</t>
  </si>
  <si>
    <t>Number</t>
  </si>
  <si>
    <t>CSTONE-5287</t>
  </si>
  <si>
    <t>CSTONE-517</t>
  </si>
  <si>
    <t>RTR-GL-001</t>
  </si>
  <si>
    <t>Record to Report</t>
  </si>
  <si>
    <t>Manage General Ledger Accounting</t>
  </si>
  <si>
    <t>Maintain Chart of Accounts</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</si>
  <si>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xml:space="preserve">, I want to be able to define and update chart of accounts segment values so that the values defined reflect in the accounting. </t>
    </r>
  </si>
  <si>
    <t>Phase 1A+1B</t>
  </si>
  <si>
    <t>USGAAP COA values will integrate from EDMCS. Local GAAP COA values is TBD. If not maintained in EDMCS can be maintained / updated directly in ERP
User story GL-006 tracks a report for creating COA value extract with created by and last updated by column. Can be used for comparison process with EDMCS</t>
  </si>
  <si>
    <t>Successfully updated chart of account segments which includes creation of new value and end dating existing values. Validate all business segments were created per business design.</t>
  </si>
  <si>
    <t>Erica</t>
  </si>
  <si>
    <t>Sprint 2</t>
  </si>
  <si>
    <t>RTR</t>
  </si>
  <si>
    <t>RTR-GL</t>
  </si>
  <si>
    <t>GL</t>
  </si>
  <si>
    <t>Ian/Vitaliy</t>
  </si>
  <si>
    <t>W1</t>
  </si>
  <si>
    <t>User Stories - Approval - GL Batch 1</t>
  </si>
  <si>
    <t>CSTONE-5288</t>
  </si>
  <si>
    <t>CSTONE-518</t>
  </si>
  <si>
    <t>RTR-GL-002</t>
  </si>
  <si>
    <r>
      <t>As As</t>
    </r>
    <r>
      <rPr>
        <strike/>
        <sz val="9"/>
        <color rgb="FF000000"/>
        <rFont val="Calibri"/>
        <family val="2"/>
      </rPr>
      <t xml:space="preserve"> a GL Accountan</t>
    </r>
    <r>
      <rPr>
        <sz val="9"/>
        <color rgb="FF000000"/>
        <rFont val="Calibri"/>
        <family val="2"/>
      </rPr>
      <t xml:space="preserve">t </t>
    </r>
    <r>
      <rPr>
        <sz val="9"/>
        <color rgb="FF000099"/>
        <rFont val="Calibri"/>
        <family val="2"/>
      </rPr>
      <t>Financial Systems Analys</t>
    </r>
    <r>
      <rPr>
        <sz val="9"/>
        <color rgb="FF000000"/>
        <rFont val="Calibri"/>
        <family val="2"/>
      </rPr>
      <t>t, I need to ensure we have the ability to configure the parent child relationship within segments of the COA so that roll up reporting is supported.</t>
    </r>
  </si>
  <si>
    <t>Account hierarchies are defined in Oracle Cloud applications using tree functionality. Each account hierarchy is defined as a tree with one or more versions. Chart of accounts values can be associated with multiple hierarchies by defining multiple trees. Using multiple trees enable create financial reports for different target audiences.
Amounts at each hierarchy node are pre-aggregated. Using account inquiry screen or smartview etc. balances can be validated</t>
  </si>
  <si>
    <t>Successfully updated tree hierarchies</t>
  </si>
  <si>
    <t>Successfully validated amounts of roll-ups</t>
  </si>
  <si>
    <t>CSTONE-5289</t>
  </si>
  <si>
    <t>CSTONE-519</t>
  </si>
  <si>
    <t>RTR-GL-003</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</si>
  <si>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restrict access to COA segments during journal entry so that I can prevent users from accessing values that they should not been accessing</t>
    </r>
    <r>
      <rPr>
        <strike/>
        <sz val="9"/>
        <color rgb="FF000000"/>
        <rFont val="Calibri"/>
        <family val="2"/>
      </rPr>
      <t>, specifically Branch values</t>
    </r>
  </si>
  <si>
    <t>For LE / Primary balancing segment, use PBSV data access set. 
For security on other COA segments: 
Set up segment value security rules on value sets to control access to parent or detail segment values for chart of accounts segments, also called flexfield segments. Segment value security rules restrict data entry, online inquiry, and reporting. 
For acceptance criteria 1&amp;2: perform required testing aligned to roles &amp; data access access setup as part of config values</t>
  </si>
  <si>
    <t>Successfully added access restrictions to COA business segments based on business design</t>
  </si>
  <si>
    <t xml:space="preserve">
Validate data restrictions for each defined role</t>
  </si>
  <si>
    <t>CSTONE-5290</t>
  </si>
  <si>
    <t>CSTONE-520</t>
  </si>
  <si>
    <t>RTR-GL-004</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</si>
  <si>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define and maintain cross validation rules so that only correct code combinations are entered.</t>
    </r>
  </si>
  <si>
    <t>In Oracle Cloud General Ledger, cross validation rules are used to determine the account combinations that users can create dynamically when they enter transactions or journal entries. Once enabled, cross validation rule determines whether a selected value for a particular segment of the account combination can be combined with specific values in the other segments to form a new account combination.
For acceptance criteria 2: CVR rules can be reviewed from Setup and Maintenance access</t>
  </si>
  <si>
    <t>Successfully created cross validation rules based on business design. Also ability to add or removed existing CVRs.</t>
  </si>
  <si>
    <t>Validate cross-validation rules</t>
  </si>
  <si>
    <t>CSTONE-5291</t>
  </si>
  <si>
    <t>CSTONE-5112</t>
  </si>
  <si>
    <t>RTR-GL-005</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</si>
  <si>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maintain an alternative account structure, so that adjustments required for external regulatory reporting are supported.</t>
    </r>
  </si>
  <si>
    <t>Phase 1B only</t>
  </si>
  <si>
    <t>Create Alternate Chart of account and assign i to secondary ledger to fulfill LOCAL GAAP reporting requirements as per Enterprise Structure KDD
For acceptance criteria 2: TB report on primary ledger and then on secondary ledger can be used to extract balances &amp; document required reconciliation between primary vs secondary ledger. For this either standard TB can be used or a custom TB proposed as part of RTR-GL-090 [if approved] can be leveraged</t>
  </si>
  <si>
    <t>Successfully added and updated alternate structure.</t>
  </si>
  <si>
    <t>Validate alternate account structure and reconcile to primary ledger</t>
  </si>
  <si>
    <t>Sprint 7</t>
  </si>
  <si>
    <t>N/A for 1A</t>
  </si>
  <si>
    <t>CSTONE-5292</t>
  </si>
  <si>
    <t>CSTONE-3624</t>
  </si>
  <si>
    <t>CSTONE-4393</t>
  </si>
  <si>
    <t>RTR-GL-006</t>
  </si>
  <si>
    <r>
      <t xml:space="preserve">As </t>
    </r>
    <r>
      <rPr>
        <strike/>
        <sz val="9"/>
        <color rgb="FF000000"/>
        <rFont val="Calibri"/>
        <family val="2"/>
      </rPr>
      <t>GL Manager</t>
    </r>
    <r>
      <rPr>
        <sz val="9"/>
        <color rgb="FF000000"/>
        <rFont val="Calibri"/>
        <family val="2"/>
      </rPr>
      <t xml:space="preserve"> </t>
    </r>
    <r>
      <rPr>
        <sz val="9"/>
        <color rgb="FF000099"/>
        <rFont val="Calibri"/>
        <family val="2"/>
      </rPr>
      <t>Financial Systems Analyst</t>
    </r>
    <r>
      <rPr>
        <sz val="9"/>
        <color rgb="FF000000"/>
        <rFont val="Calibri"/>
        <family val="2"/>
      </rPr>
      <t>, I need to confirm that the system supports viewing the chart of accounts segment, value, description online (COA screen) and through reports (COA report) so that account review and analysis is supported.</t>
    </r>
  </si>
  <si>
    <t>2-Gap-Build-Report</t>
  </si>
  <si>
    <t>RPT001</t>
  </si>
  <si>
    <t>COA value Details can be viewed from  Manage Chart of Accounts Value set values.  Seeded Enterprise Structure report pulls too many details as compared to COA only. If COA report is required from ERP, custom report needs to be built. Report should pull in WHO columns [Created by, creation date, updated by, update date] to enable review with EDMCS
For acceptance criteria 1: Use Setup and Maintenance - Manage Chart of Account Values</t>
  </si>
  <si>
    <t>View COA in real time on screen</t>
  </si>
  <si>
    <t>Validate report</t>
  </si>
  <si>
    <t>CSTONE-5293</t>
  </si>
  <si>
    <t>CSTONE-62</t>
  </si>
  <si>
    <t>RTR-GL-007</t>
  </si>
  <si>
    <t>Process Manual Journal Entries</t>
  </si>
  <si>
    <t xml:space="preserve">As a GL Accountant, I want to be able to enter manual journal entries (monetary or statistical) </t>
  </si>
  <si>
    <t>Enter journals using monetary (non STAT) currency and STAT currency as the case may be
KDD of COA structure to confirm balancing segment &amp; in turn drive balancing behavior by currencies.
JE will be by ledger [header level field] for US &amp; CA, by LE for rest of countries to align to sequencing requirement. In US &amp; CA, user can still choose to only enter for one LE by using it as a BSV [assuming KDD of COA makes LE as Primary balancing segment]. Journal Source &amp; Category are mandatory fields on journal</t>
  </si>
  <si>
    <t>Enter JE's by LE and in functional currency, foreign currency or stat currency. It is critical that for monetary JE's both foreign and functional currencies balance. Identify the JE category (source code in AXE legacy PS) for the entry and also the JE source as well. Validate journal after posted</t>
  </si>
  <si>
    <t>Validate unbalanced STAT entries post</t>
  </si>
  <si>
    <t>Validate users can change currency of entry, change period, add multiple journal attachments, change Fx rate.
Test CVR rules
Test prior period posting
Test disabled account string</t>
  </si>
  <si>
    <t>Ledger with suspense:  Validate unbalanced journals post amount to correct suspense code.  
Ledger without suspense:  Validate unbalanced journal errors.</t>
  </si>
  <si>
    <t>Sprint 1</t>
  </si>
  <si>
    <t>CSTONE-5294</t>
  </si>
  <si>
    <t>CSTONE-63</t>
  </si>
  <si>
    <t>RTR-GL-008</t>
  </si>
  <si>
    <t>As a GL Accountant, I want to be able to  upload journals from excel or .csv formats, including verification, validation and correction of individual entries so that I can experience efficient journal processing</t>
  </si>
  <si>
    <r>
      <t xml:space="preserve">Use ADFDI template to load data. 
Validate system performance and practice field mapping using files that will mimic post go-live scenarios including anticipated journal line volume
Standard ADFDI shows error messages and status in spreadsheet once load is attempted. Journal approval will be based on KDD7 Journal approval [Spreadsheet source i.e. source used by ADFDI spreadsheet is currently planned to enabled for journal approval. Approval hierarchy etc. will be based on KDD7 Journal approval]
If there are system performance impacts, WESCO IT will need to work with Oracle via SR for system slowness. Snippet from Oracle note Doc ID 1622476.1 around performance expectations:
</t>
    </r>
    <r>
      <rPr>
        <i/>
        <sz val="9"/>
        <color rgb="FF000000"/>
        <rFont val="Calibri"/>
        <family val="2"/>
      </rPr>
      <t xml:space="preserve">Typical performance is 1,000 rows in 1 minute but this depends on the chart of accounts setup, number of new combinations in the sheet and number of distinct combination in the spreadsheet.
So for example, if the columns like journal name, batch name, descriptions are not as verbose then the number of rows uploaded would be higher. The number of rows that can be processed
depends on how much data is present in each row.
In general it is recommended to use File Based Import (FBDI) if data being entered is in thousands of rows (approximately over 30K rows) since this sheet does not have any validations
</t>
    </r>
    <r>
      <rPr>
        <sz val="9"/>
        <color rgb="FF000000"/>
        <rFont val="Calibri"/>
        <family val="2"/>
      </rPr>
      <t>Based on volumes of lines per journal shared so far (&lt;20K per upload) there is no plan to enable FBDI to users. Enabling FBDI to users may pose challenge around approvals &amp; should be used as a last option once other performance options like Disabling validations, reviewing size of journals, Oracle SR etc. have been eliminated</t>
    </r>
  </si>
  <si>
    <t>File uploaded via excel and once uploaded identified if successful or any errors associated with the upload. Once uploaded JE should follow the appropriate levels of approvals based on established criterias (dollar threshold, loa, etc). Also when uploading large volume of data should not take a long time to process through the system. Validate all journals, including journals over 10k + lines for accuracy and performance once posted.</t>
  </si>
  <si>
    <t xml:space="preserve">Test CVR rules
Test prior period posting
Test disabled account string
</t>
  </si>
  <si>
    <t>CSTONE-5295</t>
  </si>
  <si>
    <t>CSTONE-64</t>
  </si>
  <si>
    <t>RTR-GL-009</t>
  </si>
  <si>
    <r>
      <t xml:space="preserve">As a </t>
    </r>
    <r>
      <rPr>
        <strike/>
        <sz val="9"/>
        <color rgb="FF000000"/>
        <rFont val="Calibri"/>
        <family val="2"/>
      </rPr>
      <t>GL Accountant</t>
    </r>
    <r>
      <rPr>
        <sz val="9"/>
        <color rgb="FF000000"/>
        <rFont val="Calibri"/>
        <family val="2"/>
      </rPr>
      <t xml:space="preserve"> </t>
    </r>
    <r>
      <rPr>
        <sz val="9"/>
        <color theme="4" tint="-0.499984740745262"/>
        <rFont val="Calibri"/>
        <family val="2"/>
      </rPr>
      <t>Financial Systems Analyst</t>
    </r>
    <r>
      <rPr>
        <sz val="9"/>
        <color rgb="FF000000"/>
        <rFont val="Calibri"/>
        <family val="2"/>
      </rPr>
      <t xml:space="preserve"> I need the ability to import journal  entries from subledger modules (Create Accounting for Cloud Subledgers), so that I can see subledger  balances coming to GL</t>
    </r>
  </si>
  <si>
    <t>Subledger journals can be imported with source subledger. 
Approval design will be driven based on GL Journal approval</t>
  </si>
  <si>
    <t>Journals from subledgers should go through auto approve process. Validate subledger journals posted correctly. Compare posted journals to legacy system to ensure completeness.</t>
  </si>
  <si>
    <t>CSTONE-5296</t>
  </si>
  <si>
    <t>CSTONE-581</t>
  </si>
  <si>
    <t>CSTONE-3626</t>
  </si>
  <si>
    <t>RTR-GL-010</t>
  </si>
  <si>
    <t>As a GL Accountant, I want to be able to review journal entries so that I am aware of what has been entered and posted in the system</t>
  </si>
  <si>
    <t>RPT002</t>
  </si>
  <si>
    <t>Go to Manage Journal Entries task --&gt; search the journals and extract the data in Excel. You may additionally run standard Journal details report to review the journals that are posted
Discuss: Build a custom flat excel journal extract report with custom parameters for review. Report output should inlcude columns like posting status, approval status, reversed yes/no, WHO columns etc. Ensure report parameter includes Created By [Journal Batch + Journal Header report]</t>
  </si>
  <si>
    <t>Run real time data as part of my analysis when reviewing entered and posted entries. Review entered and posted journals via report.</t>
  </si>
  <si>
    <t>Validate Journals&gt;Enter query (Manage Journal)</t>
  </si>
  <si>
    <t>CSTONE-5297</t>
  </si>
  <si>
    <t>CSTONE-67</t>
  </si>
  <si>
    <t>RTR-GL-011</t>
  </si>
  <si>
    <t>Approve and Post Journal Entries</t>
  </si>
  <si>
    <t>As a GL Accountant, I need the ability to review unposted entries so that I can determine the appropriate action to get the entries posted</t>
  </si>
  <si>
    <t>System allows  to select unposted/posted/error journals from the search tile of Manage Journal Entries. Additionally details can be extracted in Excel. Fields that are available for view standard Oracle provided and do include Created By [based on HR record], Posting Status, Approval Status, Ledger name</t>
  </si>
  <si>
    <t>Run real time data as part of my analysis when reviewing entered and posted entries.</t>
  </si>
  <si>
    <t>Identify all entries not having a 'posted' status using a single filter that allows for a single export of data.  The data elements should include enough information to follow-up on the open item (i.e. user, ledger, journal status, etc.)</t>
  </si>
  <si>
    <t>CSTONE-5298</t>
  </si>
  <si>
    <t>CSTONE-68</t>
  </si>
  <si>
    <t>RTR-GL-012</t>
  </si>
  <si>
    <r>
      <t xml:space="preserve">As a </t>
    </r>
    <r>
      <rPr>
        <strike/>
        <sz val="9"/>
        <color rgb="FF000000"/>
        <rFont val="Calibri"/>
        <family val="2"/>
      </rPr>
      <t xml:space="preserve">GL Accountant </t>
    </r>
    <r>
      <rPr>
        <sz val="9"/>
        <color theme="4" tint="-0.499984740745262"/>
        <rFont val="Calibri"/>
        <family val="2"/>
      </rPr>
      <t>Financial Systems Analyst,</t>
    </r>
    <r>
      <rPr>
        <sz val="9"/>
        <color rgb="FF000000"/>
        <rFont val="Calibri"/>
        <family val="2"/>
      </rPr>
      <t xml:space="preserve"> I need the ability to post entries to general ledger so that the GL balances can be updated</t>
    </r>
  </si>
  <si>
    <t>System allows  to post subledger and manual/spreadsheet journals.
AutoPost will post journals that are already approved or don’t need approval. It will also initiate approval for journals that need approval &amp; approval has not been initiated. In such a case, approval will go through as per KDD on Journal approval. 
For manual post, posting will not be allowed if journal needs approval &amp; is not yet approved
For acceptance criteria 2: It is not possible to configure autopost to not trigger approval. System behavior as noted above. Based on accceptance criteria 2 marking as a Gap. Workaround would be to turn off auto-post</t>
  </si>
  <si>
    <t>If entry is below indicated threshold then allow auto approval. If outside threshold then submit to next level approval based on approval rules and thresholds set up. Validate posted entries.</t>
  </si>
  <si>
    <t xml:space="preserve">Confirm Posting functionality for entry above indicated threshold is disabled.  Confirm AutoPost does not capture an entry above indicated threshold. </t>
  </si>
  <si>
    <t>CSTONE-5299</t>
  </si>
  <si>
    <t>CSTONE-1357</t>
  </si>
  <si>
    <t>CSTONE-3627</t>
  </si>
  <si>
    <t>RTR-GL-013</t>
  </si>
  <si>
    <t>As a GL Accountant, I need the ability to inform my manager to approve journal entries, so that they can be posted</t>
  </si>
  <si>
    <t>RPT003</t>
  </si>
  <si>
    <t>Journal can be sent for approval by requesting for approval as per Journal approval KDD
For acceptance criteria 2, need to build a new report that shows journals and action history log for journals pending approval</t>
  </si>
  <si>
    <t>There should be email notification and a flag in cloud as well to alert approver that an approval is needed. Ensure notification includes all the criterias per business design.</t>
  </si>
  <si>
    <t>Requirement to build a report that identifies all unposted journals and current level of approval.</t>
  </si>
  <si>
    <t>CSTONE-5300</t>
  </si>
  <si>
    <t>CSTONE-71</t>
  </si>
  <si>
    <t>RTR-GL-014</t>
  </si>
  <si>
    <t>As a GL Manager, I want to be able to review and approve the allocation journals (Calc Manager)before posting so that I can ensure their accuracy</t>
  </si>
  <si>
    <t>6-Gap-Work Around-Work Around</t>
  </si>
  <si>
    <t xml:space="preserve">1-Approvals are not applicable for allocations. Allocation source will be freeze. In such case users are not allowed to do any changes. Any updates would be separate journal entry, which would route for approval as it is a manual entry.
2- Use lower test environment to test allocation and approve outputs prior to loading in PROD.  Acceptance Criteria 1 will be implemented in a lower (non-production) instance
</t>
  </si>
  <si>
    <t>Review allocation journals prepared prior to posting. Validate journal after it has been posted.</t>
  </si>
  <si>
    <t>CSTONE-5301</t>
  </si>
  <si>
    <t>CSTONE-72</t>
  </si>
  <si>
    <t>RTR-GL-015</t>
  </si>
  <si>
    <t>As a GL Accountant, I need the ability to make necessary revisions to journals so that I can send the corrected entry for approval.</t>
  </si>
  <si>
    <t xml:space="preserve">System does not allow to edit posted journal. If the journals are not posted, user can make changes or withdraw journal if it is sent for an approval and make the changes. </t>
  </si>
  <si>
    <t>Once Journal is posted it should not be editted. If changes are required to post the journal, need to book a separate entry to make corrections. Make appropriate revisions to unposted journals and submit for approval. Validate posted journal.</t>
  </si>
  <si>
    <t xml:space="preserve">Test a reversing entry.  Test auto-copy entry followed by editing entry.  </t>
  </si>
  <si>
    <t>CSTONE-5302</t>
  </si>
  <si>
    <t>CSTONE-73</t>
  </si>
  <si>
    <t>RTR-GL-016</t>
  </si>
  <si>
    <t>As a GL Manager, I want to be able to receive email and in-application notifications so that I don't have to go out of the application to see notification</t>
  </si>
  <si>
    <t>Through approval workflow, Email notification and Oracle notification (bell icon) is sent to the manager as and when journals are requested for an approval. 
Journal approval notifications can also be sent to submitter of approval [not necessarily created by]
For Acceptance Criteria 2, for internal audit and PwC review of journal flow, Front End Action Log to be used</t>
  </si>
  <si>
    <t>Receive email notification and oracle notification when journals are requested for an approval. Ensure notification includes all the criterias per business design.</t>
  </si>
  <si>
    <t>Test journal approval rejections and confirm preparer is able to edit the journal.  Preparer should also receive notifications as the entry routes through the approval.  Consider developing a report for the audit trail of the journal approval hierarchies; PwC and IA request support.</t>
  </si>
  <si>
    <t>As an approver, test journal workflow vacation rules and confirm delegation of approval and journal limit is successful.</t>
  </si>
  <si>
    <t>As an approver, test journal workflow reassignment and confirm reassignment is successful.  (I don't believe limit is reassigned)</t>
  </si>
  <si>
    <t>CSTONE-5303</t>
  </si>
  <si>
    <t>CSTONE-582</t>
  </si>
  <si>
    <t>CSTONE-3628</t>
  </si>
  <si>
    <t>RTR-GL-017</t>
  </si>
  <si>
    <r>
      <t xml:space="preserve">As a </t>
    </r>
    <r>
      <rPr>
        <strike/>
        <sz val="9"/>
        <color rgb="FF000000"/>
        <rFont val="Calibri"/>
        <family val="2"/>
      </rPr>
      <t>GL Manager</t>
    </r>
    <r>
      <rPr>
        <sz val="9"/>
        <color rgb="FF000000"/>
        <rFont val="Calibri"/>
        <family val="2"/>
      </rPr>
      <t xml:space="preserve">  </t>
    </r>
    <r>
      <rPr>
        <sz val="9"/>
        <color rgb="FF000099"/>
        <rFont val="Calibri"/>
        <family val="2"/>
      </rPr>
      <t>Financial System Analyst</t>
    </r>
    <r>
      <rPr>
        <sz val="9"/>
        <color rgb="FF000000"/>
        <rFont val="Calibri"/>
        <family val="2"/>
      </rPr>
      <t>, I want to be able to modify approval notifications template for GL workflows so that the predefined template can be updated to display information based on specific business requirements and policies.</t>
    </r>
  </si>
  <si>
    <t>RPT004</t>
  </si>
  <si>
    <t>Approval notification template can be updated as per requirement. Requirement to have code combination string added to output
For acceptance criteria 1: Customization of notification template to be discussed in RICE lean spec once user story is approved &amp; RICE build is scheduled</t>
  </si>
  <si>
    <t>Notification contains all the required information previously defined by users.</t>
  </si>
  <si>
    <t>CSTONE-5304</t>
  </si>
  <si>
    <t>CSTONE-583</t>
  </si>
  <si>
    <t>CSTONE-3629</t>
  </si>
  <si>
    <t>RTR-GL-018</t>
  </si>
  <si>
    <t>As a GL Manager (an approver of journal) like to know the Journal created creator and submitter so that I know who is creating and submitting the batch for approval</t>
  </si>
  <si>
    <t>Submitted by details (with time and date stamp) are captured in the standard approval workflow. Customize template to add Created by</t>
  </si>
  <si>
    <t>Review Journal creator and submitter including date and time stamp at time of approval.</t>
  </si>
  <si>
    <t>CSTONE-5305</t>
  </si>
  <si>
    <t>CSTONE-78</t>
  </si>
  <si>
    <t>RTR-GL-019</t>
  </si>
  <si>
    <t>Process Recurring Journal Entries</t>
  </si>
  <si>
    <t>As a GL Accountant, I want to be able to create and save journal entry templates so that I can take advantage of quick and efficient data entry [Flavors: Standard, Skeleton, Formula]</t>
  </si>
  <si>
    <t>Three options: 
1. Excel template - User can upload it every month [Ensure to check template for changes as part of upgrade regression testing]
2. Allocations - This will not flow through approval process per current functionality
3. Auto Copy
1 future open period is planned. Entries can be booked to it but not posted</t>
  </si>
  <si>
    <t>Create and save entry templates based on specific criterias (amortize, month to month, budget). Load the saved template to the Cloud GL. Review for any load errors and correct is required. Validate posted entry.</t>
  </si>
  <si>
    <t>W2</t>
  </si>
  <si>
    <t>CSTONE-5306</t>
  </si>
  <si>
    <t>RTR-GL-020</t>
  </si>
  <si>
    <t>As a GL Accountant I need the ability to enter standard journal entry lines so that respective recurring entries can be taken care of</t>
  </si>
  <si>
    <t>Not Required</t>
  </si>
  <si>
    <t>10-Not Required-Not Required-Not Required</t>
  </si>
  <si>
    <t>Excel template - User can upload it every month
Not required as combined with RTR-GL-019</t>
  </si>
  <si>
    <t>CSTONE-5307</t>
  </si>
  <si>
    <t>RTR-GL-021</t>
  </si>
  <si>
    <t>As a GL Accountant I need the ability to enter formula journal entry lines so that complex recurring entries can be taken care of</t>
  </si>
  <si>
    <t>Allocations - This will not flow through approval process per current functionality
Not required as combined with RTR-GL-019</t>
  </si>
  <si>
    <t>CSTONE-5308</t>
  </si>
  <si>
    <t>RTR-GL-022</t>
  </si>
  <si>
    <t>As a GL Accountant I need the ability to enter skeleton journal entry lines so that recurring entries where amounts change monthly can be taken care of</t>
  </si>
  <si>
    <t>Three options: 
1. Excel template - User can upload it every month
2. Allocations - This will not flow through approval process per current functionality [will need dummy amounts]
3. Auto Copy
1 future open period is planned. Entries can be booked to it but not posted
Not required as combined with RTR-GL-019</t>
  </si>
  <si>
    <t>CSTONE-5309</t>
  </si>
  <si>
    <t>CSTONE-79</t>
  </si>
  <si>
    <t>RTR-GL-023</t>
  </si>
  <si>
    <t>As a GL Manager I need the ability to review template entries  sent for my approval so that I can approve / reject them</t>
  </si>
  <si>
    <t xml:space="preserve"> Excel template (ADFDI Journal upload) - User can upload it every month. User may additionally attach the template as an attachment for review during journal approval.
For acceptance  criteria 1: Calc manager entries do not route for approval. As per KDD5 discussion, interpreted Acceptance criteria 1 as ADFDI manual journal entry upload</t>
  </si>
  <si>
    <t>Review template entries through approval process related to recurring entries. Ensure the approval notification contains all the required fields based on business design. Validate journal after posted.</t>
  </si>
  <si>
    <t>CSTONE-5310</t>
  </si>
  <si>
    <t>RTR-GL-024</t>
  </si>
  <si>
    <t>As a GL Manager, I want to be able to define recurring journals so that I can quickly enter journal lines for recurring expenses</t>
  </si>
  <si>
    <t>Three options: 
1. Excel template - User can upload it every month
2. Allocations - This will not flow through approval process per current functionality
3. Auto Copy
1 future open period is planned. Entries can be booked to it but not posted
Not required as covered in RTR-GL-019</t>
  </si>
  <si>
    <t>CSTONE-5311</t>
  </si>
  <si>
    <t>CSTONE-80</t>
  </si>
  <si>
    <t>RTR-GL-025</t>
  </si>
  <si>
    <t>As a GL Accountant I need the ability to review recurring journal entries so that I can confirm their accuracy before sending for approval</t>
  </si>
  <si>
    <t>Three options: 
1. Excel template - User can upload it every month
2. Allocations - This will not flow through approval process per current functionality
3. Auto Copy
1 future open period is planned. Entries can be booked to it but not posted
For acceptance  criteria 1: Calc manager entries do not route for approval. As per KDD5 discussion, interpreted Acceptance criteria 1 as ADFDI manual journal entry upload</t>
  </si>
  <si>
    <t xml:space="preserve">Review recurring journal entries and make any modifications prior to sending for approval. </t>
  </si>
  <si>
    <t>CSTONE-5312</t>
  </si>
  <si>
    <t>CSTONE-81</t>
  </si>
  <si>
    <t>RTR-GL-026</t>
  </si>
  <si>
    <t>Process Reversing Journal Entries</t>
  </si>
  <si>
    <t>As a GL Accountant, I want to enable the auto-reversal for certain journal categories so that balances are accurately reflected and redundant manual effort is reduced</t>
  </si>
  <si>
    <t>Use appropriate category (e.g. accrual) for reverse. Auto Reverse will be configured to be triggered when next period is opened. One of the two approaches to auto reverse will be selected:
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
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5/3: Core team call alignment to use approach 2. Report requested as part of user story RTR_GL_106</t>
  </si>
  <si>
    <t>Key conditions for Journal to be picked for auto reversal are Category should be enabled for auto reversal, Journal should be posted, Journal should not be a subledger Journal (Frozen). Ensure reversal posted is exact value as the original if original was posted in multiple currencies.</t>
  </si>
  <si>
    <t>CSTONE-5313</t>
  </si>
  <si>
    <t>CSTONE-521</t>
  </si>
  <si>
    <t>RTR-GL-027</t>
  </si>
  <si>
    <t>Period-End Closing &amp; Reporting</t>
  </si>
  <si>
    <r>
      <t xml:space="preserve">As a </t>
    </r>
    <r>
      <rPr>
        <strike/>
        <sz val="9"/>
        <color rgb="FF000000"/>
        <rFont val="Calibri"/>
        <family val="2"/>
      </rPr>
      <t xml:space="preserve">GL Accountant </t>
    </r>
    <r>
      <rPr>
        <sz val="9"/>
        <color rgb="FFFF0000"/>
        <rFont val="Calibri"/>
        <family val="2"/>
      </rPr>
      <t>Financial Systems Analyst</t>
    </r>
    <r>
      <rPr>
        <sz val="9"/>
        <color rgb="FF000000"/>
        <rFont val="Calibri"/>
        <family val="2"/>
      </rPr>
      <t>, I need the ability to open a new accounting period so that users can start transaction entry for the month</t>
    </r>
  </si>
  <si>
    <t xml:space="preserve">Use period open functionality. </t>
  </si>
  <si>
    <t>Open 1 future accounting period</t>
  </si>
  <si>
    <t>CSTONE-5314</t>
  </si>
  <si>
    <t>CSTONE-82</t>
  </si>
  <si>
    <t>RTR-GL-028</t>
  </si>
  <si>
    <t xml:space="preserve">As a GL Accountant I want to auto-reverse current month accruals in the next month so that I can reduce the amount of time my team spends manually reversing journal entries at the beginning of a new period. </t>
  </si>
  <si>
    <t>Key conditions for Journal to be picked for auto reversal are Category should be enabled for auto reversal, Journal should be posted, Journal should not be a subledger Journal (Frozen)</t>
  </si>
  <si>
    <t>CSTONE-5315</t>
  </si>
  <si>
    <t>CSTONE-83</t>
  </si>
  <si>
    <t>RTR-GL-029</t>
  </si>
  <si>
    <t>As a GL Accountant, I need the ability to create manual journal reversals so that entries posted by mistake can be corrected</t>
  </si>
  <si>
    <t>Manually reverse the journal in manage journal page. Enter reversal period and reverse. User can also manually reverse by loading a new journal entry 
Acceptance criteria 2: Keep Manual, AutoCopy and Spreadsheet source's "Freeze" as No</t>
  </si>
  <si>
    <t>Once entry has posted, system should not allow user to reverse the entry. Validate the new entry has been posted to correct prior entry.</t>
  </si>
  <si>
    <t>Users require the ability to manually reverse entries that are non-subledger, non-allocation sourced.</t>
  </si>
  <si>
    <t>CSTONE-5316</t>
  </si>
  <si>
    <t>CSTONE-84</t>
  </si>
  <si>
    <t>RTR-GL-030</t>
  </si>
  <si>
    <t>As a GL Accountant, I need the ability to select journals to be reversed so that I can quickly reverse selected journal entries.</t>
  </si>
  <si>
    <t>Use ADFDI template to reverse large number of journals by passing new entry for equivalent reversal details. Oracle Cloud now also supports ability to reverse Journal batch</t>
  </si>
  <si>
    <t>Able to confirm batch/ journal reversal.</t>
  </si>
  <si>
    <t>CSTONE-5317</t>
  </si>
  <si>
    <t>CSTONE-85</t>
  </si>
  <si>
    <t>RTR-GL-031</t>
  </si>
  <si>
    <t>As a GL Accountant, I need the ability to open enter journal window and search for journals to be reversed so that I can proceed with reversing these entries</t>
  </si>
  <si>
    <t>Search for the journal from Manage Journals Search task and open the journal. System allows to 
   - Manually select for reversal and generate in the current period
   -  Manually select for reversal and generate in a later period
   -  Automatically using Journal Reversal Criteria Sets
One consistent global reversal criteria set to be used. 1 future enterable period</t>
  </si>
  <si>
    <t>Review ability to search journal real time. Enter the reversal. Validate posted entry.</t>
  </si>
  <si>
    <t>CSTONE-5318</t>
  </si>
  <si>
    <t>CSTONE-86</t>
  </si>
  <si>
    <t>RTR-GL-032</t>
  </si>
  <si>
    <t>As a GL Accountant, I need the ability to review reversed journal entries so that I can determine whether they are correct before submitting for approval</t>
  </si>
  <si>
    <t>Manually reversed journal entries follow approval yes/no flag as original journal entries. Auto-Reversed journal entries do no go through approval process
For acceptance criteria 1: Once a journal is tagged for approval, it will follow journal approval rules prevalent in system. These rules iwll be configured as per KDD</t>
  </si>
  <si>
    <t>If entry is below indicated threshold then allow auto approval. If outside threshold then submit to next level approval based on approval rules and thresholds set up.</t>
  </si>
  <si>
    <t>CSTONE-5319</t>
  </si>
  <si>
    <t>CSTONE-5105</t>
  </si>
  <si>
    <t>RTR-GL-033</t>
  </si>
  <si>
    <r>
      <rPr>
        <strike/>
        <sz val="9"/>
        <color rgb="FF000000"/>
        <rFont val="Calibri"/>
        <family val="2"/>
      </rPr>
      <t>As a GL Manager I would need to automatically approve reversal journals in a secondary ledger when the corresponding reversal journal in the primary ledger is approved so that a separate approval is not required in secondary ledger.</t>
    </r>
    <r>
      <rPr>
        <sz val="9"/>
        <color rgb="FF000099"/>
        <rFont val="Calibri"/>
        <family val="2"/>
      </rPr>
      <t xml:space="preserve"> As a GL manager all reversing Journals in the primary ledger should be automatically approved and posted in the secondary ledger ( for journals that need to be posted in both primary and secondary ledger).</t>
    </r>
  </si>
  <si>
    <t>Setup synchronize reversals to secondary</t>
  </si>
  <si>
    <t>Reversing journal posted in primary ledger has automatically posted in secondary ledger (for journals that need to be posted in both primary and secondary ledgers)</t>
  </si>
  <si>
    <t>CSTONE-5320</t>
  </si>
  <si>
    <t>CSTONE-88</t>
  </si>
  <si>
    <t>RTR-GL-034</t>
  </si>
  <si>
    <r>
      <t xml:space="preserve">As a </t>
    </r>
    <r>
      <rPr>
        <strike/>
        <sz val="9"/>
        <color rgb="FF000000"/>
        <rFont val="Calibri"/>
        <family val="2"/>
      </rPr>
      <t xml:space="preserve">GL Accountant </t>
    </r>
    <r>
      <rPr>
        <sz val="9"/>
        <color theme="4" tint="-0.499984740745262"/>
        <rFont val="Calibri"/>
        <family val="2"/>
      </rPr>
      <t>Financial System Analyst</t>
    </r>
    <r>
      <rPr>
        <sz val="9"/>
        <color rgb="FF000000"/>
        <rFont val="Calibri"/>
        <family val="2"/>
      </rPr>
      <t>, I need the ability to auto post entries to the GL so that the posting process can be made more efficient</t>
    </r>
  </si>
  <si>
    <t>Schedule AutoPost</t>
  </si>
  <si>
    <t>Schedule journal entries that meet the necessary requirements based on period, source, category to post based on scheduled processes. Any journals which require approvals should be routed as part of the process. Any journals which are rejected should not be picked up as part of process. Validate posted entry.</t>
  </si>
  <si>
    <t>Validate only approved journals are posted  
Validate journal sources set as freeze post without approval via AutoPost.</t>
  </si>
  <si>
    <t>CSTONE-5321</t>
  </si>
  <si>
    <t>CSTONE-559</t>
  </si>
  <si>
    <t>RTR-GL-035</t>
  </si>
  <si>
    <t>Perform Allocations</t>
  </si>
  <si>
    <t>As a GL Accountant, I need the ability to send a request for review and approval for allocation rules so that I can be certain that they are defined as per management expectations</t>
  </si>
  <si>
    <t>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t>
  </si>
  <si>
    <t>Offline review and approval of global allocation rules for combined company. Review allocation results to ensure accuracy.</t>
  </si>
  <si>
    <t>CSTONE-5322</t>
  </si>
  <si>
    <t>CSTONE-560</t>
  </si>
  <si>
    <t>RTR-GL-036</t>
  </si>
  <si>
    <t>As a GL Manager, I want to be able to perform what-if analysis on the allocations to ensure accurate allocations calculations and I need the ability to review new allocation rules so that I can validate them before sending for approval</t>
  </si>
  <si>
    <t>After agreed global allocation rules are approved, any new or additional rules are reviewed and approved offline prior to being added and implemented. Review new allocation results for accuracy.</t>
  </si>
  <si>
    <t>CSTONE-5323</t>
  </si>
  <si>
    <t>CSTONE-522</t>
  </si>
  <si>
    <t>RTR-GL-037</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</si>
  <si>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the ability to generate allocation Journals so that costs can be transferred from a source to a target</t>
    </r>
  </si>
  <si>
    <t>Allocation Manager feature is used to create allocation and other formulaic journal templates for generating periodic journal entries automatically.</t>
  </si>
  <si>
    <t>Generated allocation journals for specified process based on defined source criterias which resulted in appropriate target outcome.</t>
  </si>
  <si>
    <t>CSTONE-5324</t>
  </si>
  <si>
    <t>CSTONE-523</t>
  </si>
  <si>
    <t>RTR-GL-038</t>
  </si>
  <si>
    <t>As a GL Accountant I want the ability to review allocation Journals so that I can confirm that they are correctly generated</t>
  </si>
  <si>
    <t>Review the allocation journals with source Allocation from Manage Journal Entries task</t>
  </si>
  <si>
    <t xml:space="preserve">Review allocation journals using Manage Journal Entries task. </t>
  </si>
  <si>
    <t>Business owners to review and validate financials (detective control).</t>
  </si>
  <si>
    <t>CSTONE-5325</t>
  </si>
  <si>
    <t>CSTONE-524</t>
  </si>
  <si>
    <t>RTR-GL-039</t>
  </si>
  <si>
    <r>
      <t xml:space="preserve">As a </t>
    </r>
    <r>
      <rPr>
        <strike/>
        <sz val="9"/>
        <color rgb="FF000000"/>
        <rFont val="Calibri"/>
        <family val="2"/>
      </rPr>
      <t>GL Accountan</t>
    </r>
    <r>
      <rPr>
        <sz val="9"/>
        <color rgb="FF000000"/>
        <rFont val="Calibri"/>
        <family val="2"/>
      </rPr>
      <t xml:space="preserve">t </t>
    </r>
    <r>
      <rPr>
        <sz val="9"/>
        <color rgb="FF000099"/>
        <rFont val="Calibri"/>
        <family val="2"/>
      </rPr>
      <t>Financial Systems Analyst</t>
    </r>
    <r>
      <rPr>
        <sz val="9"/>
        <color rgb="FF000000"/>
        <rFont val="Calibri"/>
        <family val="2"/>
      </rPr>
      <t>, I need the ability to define new rules in create allocation rules so that any new allocations can be taken care of</t>
    </r>
  </si>
  <si>
    <t>Define and create new allocation rules using Allocation Manager feature. Completed once new allocation rules have been approved offline. Review allocation results for accuracy.</t>
  </si>
  <si>
    <t>CSTONE-5326</t>
  </si>
  <si>
    <t>CSTONE-525</t>
  </si>
  <si>
    <t>RTR-GL-040</t>
  </si>
  <si>
    <r>
      <t xml:space="preserve">As a </t>
    </r>
    <r>
      <rPr>
        <strike/>
        <sz val="9"/>
        <color rgb="FF000000"/>
        <rFont val="Calibri"/>
        <family val="2"/>
      </rPr>
      <t>GL Accountant</t>
    </r>
    <r>
      <rPr>
        <sz val="9"/>
        <color rgb="FF000099"/>
        <rFont val="Calibri"/>
        <family val="2"/>
      </rPr>
      <t xml:space="preserve"> Financial Systems Analyst</t>
    </r>
    <r>
      <rPr>
        <sz val="9"/>
        <color rgb="FF000000"/>
        <rFont val="Calibri"/>
        <family val="2"/>
      </rPr>
      <t>, I need the ability to use wizard to select source, Range, Target, Offset, Exclude, Basis details</t>
    </r>
  </si>
  <si>
    <t xml:space="preserve">Allocation Wizard is available while defining the allocation to select source, Range, Target, Offset, Exclude, Basis details. Defining a rule, the user can define a run-time prompt (RTP) variable.  An RTP variable is an optional component of a rule.  When the user generates an allocation based on a rule with an RTP variable, the user is prompted at run-time to specify a dimension member for which an RTPhas been defined to use in the allocation calculation. A Point of View is used to define dimension values that remain fixed throughout the entire allocation rule.   </t>
  </si>
  <si>
    <t>Used allocation wizard to create allocation rules so as to achieve allocation outcome by inputing source, range, target, offset, exclude and basis criterias.</t>
  </si>
  <si>
    <t>CSTONE-5327</t>
  </si>
  <si>
    <t>CSTONE-526</t>
  </si>
  <si>
    <t>RTR-GL-041</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</si>
  <si>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the ability to correct allocation formula as required so that I can ensure that they are accurate</t>
    </r>
  </si>
  <si>
    <t>Allocations can be edited from Allocation manager. Once the update is complete , it is mandatory to validate and deploy the allocation for it adhere the changes</t>
  </si>
  <si>
    <t>Able to update allocation formula. Once updated, review results.</t>
  </si>
  <si>
    <t>CSTONE-5328</t>
  </si>
  <si>
    <t>CSTONE-527</t>
  </si>
  <si>
    <t>RTR-GL-042</t>
  </si>
  <si>
    <t>As a GL Accountant, I want to be able to run validation and deploy the rules so that accuracy is ensured</t>
  </si>
  <si>
    <t>All allocation rules are required to be Validated and Deploy using validate and deployed icon respectively. Only then the allocation will be active for use</t>
  </si>
  <si>
    <t>Run validation and deployment prior to allocation being active. Once completed execute allocation.</t>
  </si>
  <si>
    <t>CSTONE-5329</t>
  </si>
  <si>
    <t>CSTONE-672</t>
  </si>
  <si>
    <t>RTR-GL-043</t>
  </si>
  <si>
    <t>Perform Currency Revaluations</t>
  </si>
  <si>
    <t xml:space="preserve">As a GL Accountant, I need the ability to request for update of revaluation definition (Add/remove accounts to be revalued) so that all changes are included in that </t>
  </si>
  <si>
    <t>This would be achieved by offline review and approval process</t>
  </si>
  <si>
    <t>Review the revaluation definitions as per business design
Validate that revaluation has run on all required accounts</t>
  </si>
  <si>
    <t>CSTONE-5330</t>
  </si>
  <si>
    <t>CSTONE-673</t>
  </si>
  <si>
    <t>RTR-GL-044</t>
  </si>
  <si>
    <t>As a GL Manager, I need the ability to review request for change of revaluation (Add/remove accounts to be revalued) so that nothing is implemented before the review</t>
  </si>
  <si>
    <t>CSTONE-5331</t>
  </si>
  <si>
    <t>CSTONE-528</t>
  </si>
  <si>
    <t>RTR-GL-045</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</si>
  <si>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configure, modify and apply the revaluation criteria so that I can ensure timely and accurate revaluation of the applicable accounts</t>
    </r>
  </si>
  <si>
    <t>Revaluation rules can be updated on need basis</t>
  </si>
  <si>
    <t>Configure revaluation per busness design. Validate that revaluation was calculated and posted correctly in the ledger.</t>
  </si>
  <si>
    <t>CSTONE-5332</t>
  </si>
  <si>
    <t>CSTONE-529</t>
  </si>
  <si>
    <t>RTR-GL-046</t>
  </si>
  <si>
    <r>
      <t xml:space="preserve">As a </t>
    </r>
    <r>
      <rPr>
        <strike/>
        <sz val="9"/>
        <color rgb="FF000000"/>
        <rFont val="Calibri"/>
        <family val="2"/>
      </rPr>
      <t>GL Accountant</t>
    </r>
    <r>
      <rPr>
        <sz val="9"/>
        <color rgb="FF000099"/>
        <rFont val="Calibri"/>
        <family val="2"/>
      </rPr>
      <t xml:space="preserve"> Financial Systems Analyst</t>
    </r>
    <r>
      <rPr>
        <sz val="9"/>
        <color rgb="FF000000"/>
        <rFont val="Calibri"/>
        <family val="2"/>
      </rPr>
      <t xml:space="preserve">, want to be able to run foreign currency revaluations and record revaluation gain/loss so that foreign currency account balances are revalued accurately </t>
    </r>
    <r>
      <rPr>
        <sz val="9"/>
        <color rgb="FF000099"/>
        <rFont val="Calibri"/>
        <family val="2"/>
      </rPr>
      <t>at the defined COA level</t>
    </r>
  </si>
  <si>
    <t>Run Revaluation, gain loss account will be picked from configured revaluation rules.
Run a given revaluation template by Ledger Set. Revaluation template consists of accounts being revalued and rate type to be used etc. If multiple templates are required due to specific requirements, run each revaluation template by ledger set.
Ledger set cannot span ledgers with different COA or calendar. Hence some secondary ledgers will need separate revaluation execution
For acceptance criteria 1: Revaluation can be executed multiple times. Subsequent runs will create additional incremental revaluation journals leading to muliple journal entries. All multiple run revals will reverse in next month. Essentially multiple runs of revals do not impact correctness of data, but impact number of journal entries created. Also reval will need last calendar day's rate to be available for month being revalued as per KDD3A</t>
  </si>
  <si>
    <t>Run revaluation and post to offset revaluation gain/loss. Revaluation should run frequently during close period as multiple entries are being posted. Review and validate results of revaluation</t>
  </si>
  <si>
    <t>CSTONE-5333</t>
  </si>
  <si>
    <t>RTR-GL-047</t>
  </si>
  <si>
    <r>
      <t>As a GL Accountant</t>
    </r>
    <r>
      <rPr>
        <strike/>
        <sz val="9"/>
        <color rgb="FF000099"/>
        <rFont val="Calibri"/>
        <family val="2"/>
      </rPr>
      <t xml:space="preserve"> Financial Systems Analyst</t>
    </r>
    <r>
      <rPr>
        <strike/>
        <sz val="9"/>
        <color rgb="FF000000"/>
        <rFont val="Calibri"/>
        <family val="2"/>
      </rPr>
      <t>, want to be able to run foreign currency revaluations and record revaluation gain/loss so that foreign currency account balances are revalued accurately at branch level</t>
    </r>
  </si>
  <si>
    <t>Assuming Branch is a segment in COA structure, Revaluation label will be assigned and optional feature of multiple segment revaluation tracking will be enabled to track revaluation at LE and Branch level
Marked as not required as duplicate of RTR-GL-046</t>
  </si>
  <si>
    <t>CSTONE-5334</t>
  </si>
  <si>
    <t>CSTONE-530</t>
  </si>
  <si>
    <t>RTR-GL-048</t>
  </si>
  <si>
    <t>As a GL Accountant, I need the ability to review revaluation journals so that I can determine whether they are accurately generated</t>
  </si>
  <si>
    <t>Use the Revaluation Execution Report to review the status of your account revaluation. General Ledger automatically generates this report when you run revaluation. Can also use Journal Entry report</t>
  </si>
  <si>
    <t>Review revaluation results to ensure accuracy.</t>
  </si>
  <si>
    <t>CSTONE-5335</t>
  </si>
  <si>
    <t>CSTONE-531</t>
  </si>
  <si>
    <t>RTR-GL-049</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</si>
  <si>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configure revaluation as per statutory regulations so that I can ensure accurate revaluation results and gain/loss calculations</t>
    </r>
  </si>
  <si>
    <t>Configure revaluation rules &amp; rate types as per need. Rate types to be configured as per approved KDD
For acceptance criteria 1: Revaluation template is for a COA structure. Reval templates created for global COA will also be available for secondary ledger having global COA . While executing revaluation select appropriate ledger set for which reval template is applicable</t>
  </si>
  <si>
    <t>Configure revaluation in primary ledger based on business design. Configure revaluation in secondary ledger based on business design. Review results</t>
  </si>
  <si>
    <t>CSTONE-5336</t>
  </si>
  <si>
    <t>CSTONE-561</t>
  </si>
  <si>
    <t>RTR-GL-050</t>
  </si>
  <si>
    <t>As a GL Manager, I want to be able to establish a period closing schedule so that I can have an efficient period closing</t>
  </si>
  <si>
    <t>This has to be agreed upon and schedule to be maintained outside the ERP</t>
  </si>
  <si>
    <t>Review and approve period closing schedule offline.</t>
  </si>
  <si>
    <t>CSTONE-5337</t>
  </si>
  <si>
    <t>RTR-GL-051</t>
  </si>
  <si>
    <r>
      <t xml:space="preserve">As a </t>
    </r>
    <r>
      <rPr>
        <strike/>
        <sz val="9"/>
        <color rgb="FF000000"/>
        <rFont val="Calibri"/>
        <family val="2"/>
      </rPr>
      <t>GL Accountant</t>
    </r>
    <r>
      <rPr>
        <sz val="9"/>
        <color rgb="FF000000"/>
        <rFont val="Calibri"/>
        <family val="2"/>
      </rPr>
      <t xml:space="preserve"> </t>
    </r>
    <r>
      <rPr>
        <sz val="9"/>
        <color rgb="FFFF0000"/>
        <rFont val="Calibri"/>
        <family val="2"/>
      </rPr>
      <t>Financial Systems Analyst</t>
    </r>
    <r>
      <rPr>
        <sz val="9"/>
        <color rgb="FF000000"/>
        <rFont val="Calibri"/>
        <family val="2"/>
      </rPr>
      <t>, I want to be able to initiate the month close so that I can have a smooth period closing</t>
    </r>
  </si>
  <si>
    <t>Future Phase</t>
  </si>
  <si>
    <t>7-Out of Scope-Out of Scope-Out of Scope</t>
  </si>
  <si>
    <t xml:space="preserve">Period opening and closing is by ledger in GL, AP, AR. FA close is by books. 
Moved user story to future phase [Out of scope] based on acceptnance criteria 1 &amp; Erica's question "Also unsure why this is a user story?"
</t>
  </si>
  <si>
    <t>Move user story to future subledger implementations.</t>
  </si>
  <si>
    <t>CSTONE-5338</t>
  </si>
  <si>
    <t>RTR-GL-052</t>
  </si>
  <si>
    <t>As a GL Accountant, I want to be able to view the subledger period closing status so that I can follow up to expedite the close</t>
  </si>
  <si>
    <t>Gl Period Close Dashboard gives an overall view of period close activity for both GL and subledgers. Navigate to the Close Monitor by clicking the Open Subledgers info let on the General Accounting Info lets page, or by selecting the Close Monitor task from the Period Close work area. 
Updated status to Out of Scope to move it to future phase as it pertains to Subledger close</t>
  </si>
  <si>
    <t>Will be updated during phase 1B discussions</t>
  </si>
  <si>
    <t>CSTONE-5339</t>
  </si>
  <si>
    <t>RTR-GL-053</t>
  </si>
  <si>
    <t>As a GL Accountant, I want to be able to reconcile GL balance with subledger account balance so that I can tie up their balances.</t>
  </si>
  <si>
    <t>Need to add relevant reports (may be more than one) for GL to AHCS reconciliation
Reconciliation Tools exist in Oracle Cloud AR and AP 
Note: Marked as Not Required as relevant user stories as discussed in AHCS workshops as per recon approach being aligned in KDD6A and KDD6B will be added</t>
  </si>
  <si>
    <t>Review the GL to AHCS reconciliation report. Identify cause of variance. Resolve variance. Review results once corrected.</t>
  </si>
  <si>
    <t xml:space="preserve">Ability to reconcile four levels:  (1) HUB to Subledger, (2) HUB to Cloud, (3) HUB to EBS/Peoplesoft, (4) EBS/PS to Subledger.  </t>
  </si>
  <si>
    <t>Note: Marked as Not Required as relevant user stories as discussed in AHCS workshops as per recon approach being aligned in KDD6A and KDD6B will be added</t>
  </si>
  <si>
    <t>CSTONE-5340</t>
  </si>
  <si>
    <t>CSTONE-532</t>
  </si>
  <si>
    <t>RTR-GL-054</t>
  </si>
  <si>
    <t>As a GL Accountant, I want to be able to make sure all the journal entries are posted so that I can experience an error free period closing</t>
  </si>
  <si>
    <t>Unposted Journals can be queried from Manual journal entries screen with status unposted. More over , one of the mandatory Period end report i.e.  Subledger exception report will show case subledger transactions are in error state or incase have not been posted to GL</t>
  </si>
  <si>
    <t xml:space="preserve">Review all journals that are not posted via report. </t>
  </si>
  <si>
    <t>CSTONE-5341</t>
  </si>
  <si>
    <t>CSTONE-533</t>
  </si>
  <si>
    <t>RTR-GL-055</t>
  </si>
  <si>
    <r>
      <t xml:space="preserve">As a </t>
    </r>
    <r>
      <rPr>
        <strike/>
        <sz val="9"/>
        <color rgb="FF000000"/>
        <rFont val="Calibri"/>
        <family val="2"/>
      </rPr>
      <t xml:space="preserve">GL Manager </t>
    </r>
    <r>
      <rPr>
        <sz val="9"/>
        <color rgb="FFFF0000"/>
        <rFont val="Calibri"/>
        <family val="2"/>
      </rPr>
      <t>Financial Systems Analyst</t>
    </r>
    <r>
      <rPr>
        <sz val="9"/>
        <color rgb="FF000000"/>
        <rFont val="Calibri"/>
        <family val="2"/>
      </rPr>
      <t>, I want to be able to perform period closing for each ledger so that I can experience an efficient and smooth period closing</t>
    </r>
  </si>
  <si>
    <t>Period closing is performed at Ledger level and has to be performed for every ledger. You can use ledger set to close multiple ledgers in one go</t>
  </si>
  <si>
    <t>Use the defined ledger sets to close all primary ledgers.</t>
  </si>
  <si>
    <t>CSTONE-5342</t>
  </si>
  <si>
    <t>CSTONE-534</t>
  </si>
  <si>
    <t>RTR-GL-056</t>
  </si>
  <si>
    <t>As a GL Manager, I want to be able to reuse search criteria on the inquire on detail balances page so that I am able to retrieve account balances quickly and efficiently</t>
  </si>
  <si>
    <t>Search criteria can be saved</t>
  </si>
  <si>
    <t>Use the saved search criteria to view results.</t>
  </si>
  <si>
    <t>CSTONE-5343</t>
  </si>
  <si>
    <t>CSTONE-5104</t>
  </si>
  <si>
    <t>RTR-GL-057</t>
  </si>
  <si>
    <r>
      <t xml:space="preserve">As a GL Accountant, I want to be able to run and review </t>
    </r>
    <r>
      <rPr>
        <strike/>
        <sz val="9"/>
        <color rgb="FF000000"/>
        <rFont val="Calibri"/>
        <family val="2"/>
      </rPr>
      <t>preliminary</t>
    </r>
    <r>
      <rPr>
        <sz val="9"/>
        <color rgb="FF000000"/>
        <rFont val="Calibri"/>
        <family val="2"/>
      </rPr>
      <t xml:space="preserve"> reports in the secondary ledger so that I can verify the accuracy of the accounts </t>
    </r>
  </si>
  <si>
    <t>Seeded GL reports will be operational for Secondary Ledger as well. Custom reports in lean specs conversations can be required to be made available for secondary. Assumption is as part of this user story there is no specific report being requested</t>
  </si>
  <si>
    <t>Review seeded GL reports. Ensure secondary ledger data is available, complete and accurate in the reports. Review custom reports built. Ensure secondary ledger data is available(if needed for secondary ledger per business design). Validate accuracy and completeness of custom report.</t>
  </si>
  <si>
    <t>Bhim</t>
  </si>
  <si>
    <t>RTR-GL Batch 6 - GPO Approval Requested</t>
  </si>
  <si>
    <t>CSTONE-5344</t>
  </si>
  <si>
    <t>CSTONE-5101</t>
  </si>
  <si>
    <t>RTR-GL-058</t>
  </si>
  <si>
    <r>
      <t xml:space="preserve">As a </t>
    </r>
    <r>
      <rPr>
        <strike/>
        <sz val="9"/>
        <color rgb="FF000000"/>
        <rFont val="Calibri"/>
        <family val="2"/>
      </rPr>
      <t xml:space="preserve">GL Manager </t>
    </r>
    <r>
      <rPr>
        <sz val="9"/>
        <color rgb="FFFF0000"/>
        <rFont val="Calibri"/>
        <family val="2"/>
      </rPr>
      <t>Financial Systems Analyst</t>
    </r>
    <r>
      <rPr>
        <sz val="9"/>
        <color rgb="FF000000"/>
        <rFont val="Calibri"/>
        <family val="2"/>
      </rPr>
      <t>, I want to be able to close the period in the secondary ledger so that no further entries can be posted.</t>
    </r>
  </si>
  <si>
    <t>This depends on the security roles provided to user.Once period is closed  no journals can be posted to the journal</t>
  </si>
  <si>
    <t>Successfully closed period in secondary ledger. Verify that no journals can be posted in the close period. Validate ability to close primary ledger but keep secondary ledger open. Validate journals can be posted only to the secondary ledger and not the primary ledger.</t>
  </si>
  <si>
    <t>User Stories - GL Batch 6 GPO Approval</t>
  </si>
  <si>
    <t>CSTONE-5345</t>
  </si>
  <si>
    <t>CSTONE-5100</t>
  </si>
  <si>
    <t>RTR-GL-059</t>
  </si>
  <si>
    <r>
      <t xml:space="preserve">As a </t>
    </r>
    <r>
      <rPr>
        <strike/>
        <sz val="9"/>
        <color rgb="FF000000"/>
        <rFont val="Calibri"/>
        <family val="2"/>
      </rPr>
      <t xml:space="preserve">GL Manager, </t>
    </r>
    <r>
      <rPr>
        <sz val="9"/>
        <color rgb="FFFF0000"/>
        <rFont val="Calibri"/>
        <family val="2"/>
      </rPr>
      <t>Financial Systems Analyst,</t>
    </r>
    <r>
      <rPr>
        <sz val="9"/>
        <color rgb="FF000000"/>
        <rFont val="Calibri"/>
        <family val="2"/>
      </rPr>
      <t xml:space="preserve"> I want to be able to open the period in the secondary ledger so that transactions can flow into it from the primary ledger.</t>
    </r>
  </si>
  <si>
    <t>This depends on the security roles provided to user</t>
  </si>
  <si>
    <t>Successfully opened the period for the secondary ledger.</t>
  </si>
  <si>
    <t>CSTONE-5346</t>
  </si>
  <si>
    <t>CSTONE-5106</t>
  </si>
  <si>
    <t>RTR-GL-060</t>
  </si>
  <si>
    <t>As a GL Accountant, I want to be able to generate reversal entries in secondary ledger after opening new period so that any journal not reversed in secondary ledger is taken care of</t>
  </si>
  <si>
    <t>Create auto-reversing journals to enter adjustments that you want to reverse in the next period. Synchronize reversals between primary and secondary will be enabled i.e. journals that are copied from primary and reversed in primary, will also reverse in secondary
Acceptance criteria 1: Note that in current ent structure design all secondary ledger functional currencies are same as primary ledger functional currencies &amp; hence "Ensure the entered and accounted currency exchange matches the original journal." from acceptance criteria is valid</t>
  </si>
  <si>
    <t>Validate that reversal journals posted in primary ledger also posted in secondary ledger. Ensure the entered and accounted currency exchange matches the original journal. Validate that the reversing journal posted only in secondary ledger reverses only in the secondary ledger (validate entered and accounted currency).</t>
  </si>
  <si>
    <t>CSTONE-5347</t>
  </si>
  <si>
    <t>CSTONE-89</t>
  </si>
  <si>
    <t>RTR-GL-061</t>
  </si>
  <si>
    <t xml:space="preserve">As a GL Manager, I want to be able to verify and see the error message in journal spreadsheet so that the reason for the failure when journals are created using the ADFdi Create Journals spreadsheet and some transactions fail can be tracked and corrected accordingly. </t>
  </si>
  <si>
    <t>When upload fails, Create Journal ADFDI shows error. 
If upload is successful but improt fails, journal Interface captures all errors encountered. System allows users to review and correct those journals by downloading the error record sheet</t>
  </si>
  <si>
    <t>Identify any journal uploads that failed. Identify the source of the error. In addition correct them and resubmit the entry. Validate journal after posted.</t>
  </si>
  <si>
    <t>CSTONE-5348</t>
  </si>
  <si>
    <t>CSTONE-535</t>
  </si>
  <si>
    <t>RTR-GL-062</t>
  </si>
  <si>
    <r>
      <t xml:space="preserve">As </t>
    </r>
    <r>
      <rPr>
        <strike/>
        <sz val="9"/>
        <color rgb="FF000000"/>
        <rFont val="Calibri"/>
        <family val="2"/>
      </rPr>
      <t>GL Administrator</t>
    </r>
    <r>
      <rPr>
        <sz val="9"/>
        <color rgb="FF000000"/>
        <rFont val="Calibri"/>
        <family val="2"/>
      </rPr>
      <t xml:space="preserve"> </t>
    </r>
    <r>
      <rPr>
        <sz val="9"/>
        <color rgb="FF000099"/>
        <rFont val="Calibri"/>
        <family val="2"/>
      </rPr>
      <t>Financial Systems Analyst</t>
    </r>
    <r>
      <rPr>
        <sz val="9"/>
        <color rgb="FF000000"/>
        <rFont val="Calibri"/>
        <family val="2"/>
      </rPr>
      <t xml:space="preserve"> I want to create and manage multiple legal entities and assign the company code as the balancing segment so that I can ensure proper legal entity accounting &amp; reporting</t>
    </r>
  </si>
  <si>
    <t>Setup Legal Entities from Manage Legal Entities using manual or rapid method. Assign BSV's as a part of configuration finalization. Pending COA design finalization</t>
  </si>
  <si>
    <t>Created balancing segments for multiple LE's. Validate that all LE's have been setup per business design.</t>
  </si>
  <si>
    <t>Validate applicable intercompany balancing rules.  Validate new legal entity and related BSVs with a test journal followed by reversal.  Validate CVR and data access rules.  Validate applicable reports.</t>
  </si>
  <si>
    <t>CSTONE-5349</t>
  </si>
  <si>
    <t>CSTONE-536</t>
  </si>
  <si>
    <t>RTR-GL-063</t>
  </si>
  <si>
    <r>
      <t xml:space="preserve">As a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want to be able to define multiple ledgers so that various statutory and management reporting requirements are supported</t>
    </r>
  </si>
  <si>
    <r>
      <t xml:space="preserve">This will be based on KDD for Enterprise Structure . System allows you to create various ledgers for US GAAP and LOCAL GAAP reporting
</t>
    </r>
    <r>
      <rPr>
        <u/>
        <sz val="9"/>
        <color rgb="FF000000"/>
        <rFont val="Calibri"/>
        <family val="2"/>
      </rPr>
      <t>For Acceptance Criteria 2, security track to add user stories and validate</t>
    </r>
    <r>
      <rPr>
        <sz val="9"/>
        <color rgb="FF000000"/>
        <rFont val="Calibri"/>
        <family val="2"/>
      </rPr>
      <t xml:space="preserve"> roles / access</t>
    </r>
  </si>
  <si>
    <t>Create ledgers based on country, currency combination for primary and secondary ledgers, Validate ledger setup as per business design.</t>
  </si>
  <si>
    <t>Validate data access rules and defined roles.  Validate applicable reports.</t>
  </si>
  <si>
    <t>CSTONE-5350</t>
  </si>
  <si>
    <t>CSTONE-5113</t>
  </si>
  <si>
    <t>RTR-GL-064</t>
  </si>
  <si>
    <r>
      <t xml:space="preserve">As a </t>
    </r>
    <r>
      <rPr>
        <strike/>
        <sz val="9"/>
        <color rgb="FF000000"/>
        <rFont val="Calibri"/>
        <family val="2"/>
      </rPr>
      <t>GL Manager</t>
    </r>
    <r>
      <rPr>
        <sz val="9"/>
        <color rgb="FF000099"/>
        <rFont val="Calibri"/>
        <family val="2"/>
      </rPr>
      <t xml:space="preserve"> Financial Systems Analyst</t>
    </r>
    <r>
      <rPr>
        <sz val="9"/>
        <color rgb="FF000000"/>
        <rFont val="Calibri"/>
        <family val="2"/>
      </rPr>
      <t>, I want to be able to maintain flexible and multiple accounting calendars so that I am able to cater for statutory reporting requirements</t>
    </r>
  </si>
  <si>
    <t>Create Alternative calendar (different from US GAAP) and assign it to Secondary Ledger as per LOCAL GAAP reporting requirement
For acceptance criteria 1: As per approved KDD on Ent Structure for phase 1 there is no separate calendar for any secondary ledgers</t>
  </si>
  <si>
    <t>Maintained Accounting calendar in both primary and secondary ledger</t>
  </si>
  <si>
    <t>CSTONE-5351</t>
  </si>
  <si>
    <t>CSTONE-537</t>
  </si>
  <si>
    <t>RTR-GL-065</t>
  </si>
  <si>
    <r>
      <t xml:space="preserve">As </t>
    </r>
    <r>
      <rPr>
        <strike/>
        <sz val="9"/>
        <color rgb="FF000000"/>
        <rFont val="Calibri"/>
        <family val="2"/>
      </rPr>
      <t>GL Manager</t>
    </r>
    <r>
      <rPr>
        <sz val="9"/>
        <color rgb="FF000000"/>
        <rFont val="Calibri"/>
        <family val="2"/>
      </rPr>
      <t xml:space="preserve"> </t>
    </r>
    <r>
      <rPr>
        <sz val="9"/>
        <color rgb="FF000099"/>
        <rFont val="Calibri"/>
        <family val="2"/>
      </rPr>
      <t>Financial Systems Analyst</t>
    </r>
    <r>
      <rPr>
        <sz val="9"/>
        <color rgb="FF000000"/>
        <rFont val="Calibri"/>
        <family val="2"/>
      </rPr>
      <t>, I need the ability to validate enterprise structure before loading it into the system so that I can be sure that system expectations are met correctly.</t>
    </r>
  </si>
  <si>
    <t xml:space="preserve">Define Enterprise Structure as per approved KDD. Review Config documents prior to configurations in system as part of program governance process. Use various testing cycles prior to production to confirm Ent Structure config </t>
  </si>
  <si>
    <t>Review and sign off on enterprise structure</t>
  </si>
  <si>
    <t>Validate test / prod instances</t>
  </si>
  <si>
    <t>CSTONE-5352</t>
  </si>
  <si>
    <t>CSTONE-5114</t>
  </si>
  <si>
    <t>RTR-GL-066</t>
  </si>
  <si>
    <r>
      <t xml:space="preserve">As </t>
    </r>
    <r>
      <rPr>
        <strike/>
        <sz val="9"/>
        <color rgb="FF000000"/>
        <rFont val="Calibri"/>
        <family val="2"/>
      </rPr>
      <t>GL Manager</t>
    </r>
    <r>
      <rPr>
        <sz val="9"/>
        <color rgb="FF000000"/>
        <rFont val="Calibri"/>
        <family val="2"/>
      </rPr>
      <t xml:space="preserve"> </t>
    </r>
    <r>
      <rPr>
        <sz val="9"/>
        <color rgb="FF000099"/>
        <rFont val="Calibri"/>
        <family val="2"/>
      </rPr>
      <t>Financial Systems Analyst</t>
    </r>
    <r>
      <rPr>
        <sz val="9"/>
        <color rgb="FF000000"/>
        <rFont val="Calibri"/>
        <family val="2"/>
      </rPr>
      <t>, I want to ensure the system facilitates the addition of a new entity with an existing or a different chart of accounts so that to I can support future growth</t>
    </r>
  </si>
  <si>
    <t>Create new primary or secondary ledger with different COA, Currency, Calendar and accounting standards as per requirement. Design COA value size and ranges with future expansion scope in consideration</t>
  </si>
  <si>
    <t>Review secondary ledger for France which contains alternate chart of accounts. Ensure chart of accounts are compliant with local requirements.</t>
  </si>
  <si>
    <t>CSTONE-5353</t>
  </si>
  <si>
    <t>CSTONE-90</t>
  </si>
  <si>
    <t>RTR-GL-067</t>
  </si>
  <si>
    <r>
      <t xml:space="preserve">As a </t>
    </r>
    <r>
      <rPr>
        <strike/>
        <sz val="9"/>
        <color rgb="FF000000"/>
        <rFont val="Calibri"/>
        <family val="2"/>
      </rPr>
      <t>GL Manager</t>
    </r>
    <r>
      <rPr>
        <sz val="9"/>
        <color rgb="FF000000"/>
        <rFont val="Calibri"/>
        <family val="2"/>
      </rPr>
      <t xml:space="preserve"> </t>
    </r>
    <r>
      <rPr>
        <sz val="9"/>
        <color theme="4" tint="-0.499984740745262"/>
        <rFont val="Calibri"/>
        <family val="2"/>
      </rPr>
      <t>Financial Systems Analyst</t>
    </r>
    <r>
      <rPr>
        <sz val="9"/>
        <color rgb="FF000000"/>
        <rFont val="Calibri"/>
        <family val="2"/>
      </rPr>
      <t>, I want to be able to post 24/7 to the general ledger for efficient journal processing</t>
    </r>
  </si>
  <si>
    <t>Users with posting access can post anytime. Schedule AutoPost
Acceptance criteria 1: Oracle allows posting only to open periods</t>
  </si>
  <si>
    <t>Post/upload via spreadsheet. Validate posted entry.</t>
  </si>
  <si>
    <t>CSTONE-5354</t>
  </si>
  <si>
    <t>CSTONE-91</t>
  </si>
  <si>
    <t>RTR-GL-068</t>
  </si>
  <si>
    <t>As a GL Manager, I want to be able to restrict updates to posted journals for accurate balances and appropriate audit trail.</t>
  </si>
  <si>
    <t>System does not allow to edit posted journal</t>
  </si>
  <si>
    <t>Once entry has posted, system should not allow user to modify the entry.</t>
  </si>
  <si>
    <t>CSTONE-5355</t>
  </si>
  <si>
    <t>CSTONE-92</t>
  </si>
  <si>
    <t>RTR-GL-069</t>
  </si>
  <si>
    <r>
      <t xml:space="preserve">As a GL Accountant, I want to be able to copy journal entries and to </t>
    </r>
    <r>
      <rPr>
        <strike/>
        <sz val="9"/>
        <color rgb="FF000000"/>
        <rFont val="Calibri"/>
        <family val="2"/>
      </rPr>
      <t>reverse signs</t>
    </r>
    <r>
      <rPr>
        <sz val="9"/>
        <color rgb="FF000000"/>
        <rFont val="Calibri"/>
        <family val="2"/>
      </rPr>
      <t xml:space="preserve"> switch debit/credit or ability to automatically reverse a journal entry to make the journal process more accurate and efficient</t>
    </r>
  </si>
  <si>
    <t xml:space="preserve">Use Accrual category to reverse next month (auto-reverse) or manually reverse the journal in manage journal page. Enter reversal period and reverse. User can also manually reverse by loading a new journal entry </t>
  </si>
  <si>
    <t>Reverse journal by reversing debits and credits. Validate that reversed following month.</t>
  </si>
  <si>
    <t>CSTONE-5356</t>
  </si>
  <si>
    <t>CSTONE-93</t>
  </si>
  <si>
    <t>RTR-GL-070</t>
  </si>
  <si>
    <t>As a GL Accountant, I want to be able to create transactions in future periods (e.g., reversing entries) so that I can timely capture future journal entries</t>
  </si>
  <si>
    <t>1 future open period is planned. Entries can be booked to it but not posted. Use Accrual category for entries reversing in next period.
If for some type of accruals reversals are not required than need to create different accrual categories in Oracle and non-reversing journal should be booked on this category</t>
  </si>
  <si>
    <t>Create transaction in the available future period. Validate once entry has posted.</t>
  </si>
  <si>
    <t>CSTONE-5357</t>
  </si>
  <si>
    <t>CSTONE-94</t>
  </si>
  <si>
    <t>RTR-GL-071</t>
  </si>
  <si>
    <t>As a GL Manager , I want to be able to access multiple ledgers within Journal entry and other pages for quick transaction entry and reporting purposes</t>
  </si>
  <si>
    <t>Data access security - part of security design</t>
  </si>
  <si>
    <t xml:space="preserve">Access and review multiple ledgers sets &amp; validate security setup based on business design </t>
  </si>
  <si>
    <t>CSTONE-5358</t>
  </si>
  <si>
    <t>CSTONE-95</t>
  </si>
  <si>
    <t>RTR-GL-072</t>
  </si>
  <si>
    <t>As a GL Manager, I want to be able to record statistical journal entries with no offset(i.e. on side statistical journal entries) in order to capture and maintain non-monetary metrics and also to leverage these for allocation purposes</t>
  </si>
  <si>
    <t>Book journal in STAT currency</t>
  </si>
  <si>
    <t>Book stat entries in stat currency which may not balance. Validate posted entry.</t>
  </si>
  <si>
    <t>CSTONE-5359</t>
  </si>
  <si>
    <t>CSTONE-96</t>
  </si>
  <si>
    <t>RTR-GL-073</t>
  </si>
  <si>
    <t>As a GL Manager , I want to be able to maintain primary ledgers and secondary ledgers for US GAAP and local regulatory reporting by country and currency</t>
  </si>
  <si>
    <t>Define Enterprise Structure as per approved KDD</t>
  </si>
  <si>
    <t>Validate required primary and secondary ledgers have been created in the system by country and currency. Per business design.</t>
  </si>
  <si>
    <t>CSTONE-5360</t>
  </si>
  <si>
    <t>RTR-GL-074</t>
  </si>
  <si>
    <t>As an accountant, I will need to have availability to both IDR secondary ledger for Indonesia and USD reporting ledger generation from the IDR secondary ledger. These ledgers will need to be available once ERP modules such as AR/AP and Inv are enabled in Oracle cloud. These new ledger will be used for statutory reporting.</t>
  </si>
  <si>
    <t>WESCO</t>
  </si>
  <si>
    <t>CSTONE-5361</t>
  </si>
  <si>
    <t>CSTONE-1358</t>
  </si>
  <si>
    <t>CSTONE-3630</t>
  </si>
  <si>
    <t>RTR-GL-075</t>
  </si>
  <si>
    <t>As an accountant, I need a Journal approval audit compliance report that pulls 
1. Journals with negative dr or cr
2. Journals where created by = final approver
3. Journals where first stage and 2nd stage approver are same</t>
  </si>
  <si>
    <t>RPT005</t>
  </si>
  <si>
    <t>Custom report based GL_JE_ACTION_LOG &amp; GL_JE_BATCHES table</t>
  </si>
  <si>
    <t>Review results of report to ensure accuracy.</t>
  </si>
  <si>
    <t>KDD4 Report to identify (1) batches with negative DR and negative CR, (2) journals whose created by = final approver, (3) journals where step 1 approver = step 2 approver.  Validate report by testing all three scenarios.</t>
  </si>
  <si>
    <t>CSTONE-5362</t>
  </si>
  <si>
    <t>CSTONE-11743</t>
  </si>
  <si>
    <t>CSTONE-9640</t>
  </si>
  <si>
    <t>CSTONE-9719</t>
  </si>
  <si>
    <t>Sprint 12</t>
  </si>
  <si>
    <t>RTR-GL-076</t>
  </si>
  <si>
    <t>As an accountant, I need to be able to create FEC reporting</t>
  </si>
  <si>
    <t>RPT026</t>
  </si>
  <si>
    <t>Custom report to be built for FEC report. Confirm if standard report does not meet requirement as part of lean spec design</t>
  </si>
  <si>
    <t>CSTONE-5363</t>
  </si>
  <si>
    <t>CSTONE-584</t>
  </si>
  <si>
    <t>CSTONE-3631</t>
  </si>
  <si>
    <t>RTR-GL-077</t>
  </si>
  <si>
    <t>As an accountant, I need a report which can bring GL journal and SLA journal line details together in a single output</t>
  </si>
  <si>
    <t xml:space="preserve">Custom report to bring GL and SLA details together. This report will not go to seeded subledger tables, but will only pull details avaiable in GL and SLA tables </t>
  </si>
  <si>
    <t>CSTONE-5364</t>
  </si>
  <si>
    <t>CSTONE-538</t>
  </si>
  <si>
    <t>RTR-GL-078</t>
  </si>
  <si>
    <t>As an accountant, I want to make sure journal entries from subledger cannot be edited</t>
  </si>
  <si>
    <t>Enable Freeze flag on subledger source</t>
  </si>
  <si>
    <t>review that 'Freeze' flag was enabled on subledger source</t>
  </si>
  <si>
    <t>Validate subledger source journals cannot be edited, reversed, unapproved, etc.</t>
  </si>
  <si>
    <t>CSTONE-5365</t>
  </si>
  <si>
    <t>CSTONE-97</t>
  </si>
  <si>
    <t>RTR-GL-079</t>
  </si>
  <si>
    <t>As an accountant, I need ability to categorize journal entries</t>
  </si>
  <si>
    <t>Create journal categories as per requirement to categorize journals. Assign journal category to them. AHCS journal entry will have one unique category per AHCS subledger</t>
  </si>
  <si>
    <t xml:space="preserve"> Review available journal categories to ensure they align with business design. Validate category within the posted journal.</t>
  </si>
  <si>
    <t>CSTONE-5366</t>
  </si>
  <si>
    <t>RTR-GL-080</t>
  </si>
  <si>
    <t>As a statutory accountant, I need ability to sequence my GL and Subledger journals by Source / Category</t>
  </si>
  <si>
    <t>As per confirmation from International team separate sequencing by source/category is not required. Lowest level of sequencing is LE. Dispositioned as Not Required user story</t>
  </si>
  <si>
    <t>Review sequencing in GL and subledger to ensure compliance with local requirments</t>
  </si>
  <si>
    <t>CSTONE-5367</t>
  </si>
  <si>
    <t>RTR-GL-081</t>
  </si>
  <si>
    <t>As a GL administrator, I need to minimize need to create code combinations manually by allowing users to create them subject to accounting policies that govern usage of values in one segment with values in other segment</t>
  </si>
  <si>
    <t>Before strike-through:
Enable dynamic inserts, configure CVRs as per accounting policies to govern cross segment value usage. 
CVRs will be enable during conversion cycles as well to avoid creation of code combination and subsequent cleanup due to data conversion process. Data violating accounting policy must be cleaned up in legacy system prior to conversion
After strike through:
This is no longer required as business has strike-through user story i.e. not required</t>
  </si>
  <si>
    <t>CSTONE-5368</t>
  </si>
  <si>
    <t>CSTONE-98</t>
  </si>
  <si>
    <t>RTR-GL-082</t>
  </si>
  <si>
    <t>As a GL accountant, I should have ability to create journal entries in various currencies</t>
  </si>
  <si>
    <t>Enable currencies as per requirement [In upgrade, as part of regression validate any new currency being enabled]. Currency precision to be set to ISO precision</t>
  </si>
  <si>
    <t>Book journal entries in various foreign currencies as well as functional currencies. Validate posted journal.</t>
  </si>
  <si>
    <t>CSTONE-5369</t>
  </si>
  <si>
    <t>CSTONE-99</t>
  </si>
  <si>
    <t>RTR-GL-083</t>
  </si>
  <si>
    <t>As a GL accountant, I need ability to book USGAAP only entries which do not copy to local GAAP ledgers</t>
  </si>
  <si>
    <t>Create Journal category &amp; at ledger level turn off its copy to secondary ledger</t>
  </si>
  <si>
    <t>Book journal in primary ledger that did not copy to secondary ledger. Validate journal did not post in secondary ledger. Also book a journal in the secondary ledger that did not copy to the primary ledger. Validate that journal did not post to the primary ledger.</t>
  </si>
  <si>
    <t>CSTONE-5370</t>
  </si>
  <si>
    <t>RTR-GL-084</t>
  </si>
  <si>
    <t>As a GL administrator, I need ability to close multiple ledgers</t>
  </si>
  <si>
    <t>Design ledger set as required groupings. Use ledger sets to close / open periods, execute revaluation. 
Marked as not required as Reference RTR-GL-055 which captures this user story</t>
  </si>
  <si>
    <t>Delete user story, already exists.</t>
  </si>
  <si>
    <t>CSTONE-5371</t>
  </si>
  <si>
    <t>CSTONE-100</t>
  </si>
  <si>
    <t>RTR-GL-085</t>
  </si>
  <si>
    <t>As a GL accountant, I need ability to book journal entries in foreign currency using daily exchange rates OR month end or month average rates or central bank rates</t>
  </si>
  <si>
    <t>Design rate types as per KDD3A
Clarification on Acceptance Criteria 2 from Erica - User Rate pertains to rate type of 'User' and rate entered by user manually</t>
  </si>
  <si>
    <t>Book journal entries in various foreign currencies as well as functional currencies using daily,monthly, average or central bank rates. Validate journal after posted.</t>
  </si>
  <si>
    <t>Add user rate to support bank rates specific to transaction / journal.</t>
  </si>
  <si>
    <t>CSTONE-5372</t>
  </si>
  <si>
    <t>CSTONE-539</t>
  </si>
  <si>
    <t>RTR-GL-086</t>
  </si>
  <si>
    <t>As a GL administrator, I need ability to automate exchange rate load process</t>
  </si>
  <si>
    <t>Implement exchange rate integration as per KDD3B. Since FXLoader will be loading rates automatically as per KDD3A &amp; also doing any computations required for cross-currency, this is marked as Fit as there is no integration to be buitl</t>
  </si>
  <si>
    <t>Exchange rates have been loaded automatically. Validate rates are correctly reflected in the system.</t>
  </si>
  <si>
    <t>CSTONE-5373</t>
  </si>
  <si>
    <t>CSTONE-540</t>
  </si>
  <si>
    <t>RTR-GL-087</t>
  </si>
  <si>
    <r>
      <rPr>
        <strike/>
        <sz val="9"/>
        <color rgb="FF000000"/>
        <rFont val="Calibri"/>
        <family val="2"/>
      </rPr>
      <t>As GL Accountant, I would like to build consistent revaluation rules  to align with accounting policies of WESCO [combined legacy WESCO and legacy Anixter]</t>
    </r>
    <r>
      <rPr>
        <sz val="9"/>
        <color rgb="FF000000"/>
        <rFont val="Calibri"/>
        <family val="2"/>
      </rPr>
      <t xml:space="preserve">. </t>
    </r>
    <r>
      <rPr>
        <sz val="9"/>
        <color rgb="FF000099"/>
        <rFont val="Calibri"/>
        <family val="2"/>
      </rPr>
      <t>As a Financial Systems Analyst, I would like the revaluation to be generated and posted in the ledger to specified COA determined in the business design.</t>
    </r>
  </si>
  <si>
    <t>Common revaluation template to be built 
Assumption: COA account mapping from legacy COA supports consistent revaluation templates</t>
  </si>
  <si>
    <t>Reviewed the revaluation rules to ensure accounts revalued aligned with the business design.</t>
  </si>
  <si>
    <t>CSTONE-5374</t>
  </si>
  <si>
    <t>RTR-GL-088</t>
  </si>
  <si>
    <r>
      <t xml:space="preserve">As </t>
    </r>
    <r>
      <rPr>
        <strike/>
        <sz val="9"/>
        <color rgb="FF000000"/>
        <rFont val="Calibri"/>
        <family val="2"/>
      </rPr>
      <t>GL Accountant</t>
    </r>
    <r>
      <rPr>
        <sz val="9"/>
        <color rgb="FF000000"/>
        <rFont val="Calibri"/>
        <family val="2"/>
      </rPr>
      <t xml:space="preserve"> </t>
    </r>
    <r>
      <rPr>
        <sz val="9"/>
        <color rgb="FF000099"/>
        <rFont val="Calibri"/>
        <family val="2"/>
      </rPr>
      <t>Financial Systems Analyst</t>
    </r>
    <r>
      <rPr>
        <sz val="9"/>
        <color rgb="FF000000"/>
        <rFont val="Calibri"/>
        <family val="2"/>
      </rPr>
      <t>, I would like to build consistent allocation rules in system to help allocate costs  to align with accounting policies of WESCO [combined legacy WESCO and legacy Anixter]</t>
    </r>
  </si>
  <si>
    <t>Define rules in Calc Manager as per WESCO accounting requirements
5/14 Not required - Duplicate</t>
  </si>
  <si>
    <t>Review all allocations that were set up per business design. Validate all allocations posted correctly in ledger.</t>
  </si>
  <si>
    <t>CSTONE-5375</t>
  </si>
  <si>
    <t>CSTONE-4682</t>
  </si>
  <si>
    <t>CSTONE-562</t>
  </si>
  <si>
    <t>Not in Jira</t>
  </si>
  <si>
    <t>RTR-GL-089</t>
  </si>
  <si>
    <r>
      <t xml:space="preserve">As a </t>
    </r>
    <r>
      <rPr>
        <strike/>
        <sz val="9"/>
        <color rgb="FF000000"/>
        <rFont val="Calibri"/>
        <family val="2"/>
      </rPr>
      <t>GL Accountant</t>
    </r>
    <r>
      <rPr>
        <sz val="9"/>
        <color rgb="FF000000"/>
        <rFont val="Calibri"/>
        <family val="2"/>
      </rPr>
      <t xml:space="preserve"> </t>
    </r>
    <r>
      <rPr>
        <sz val="9"/>
        <color rgb="FFFF0000"/>
        <rFont val="Calibri"/>
        <family val="2"/>
      </rPr>
      <t>IT</t>
    </r>
    <r>
      <rPr>
        <sz val="9"/>
        <color rgb="FF000000"/>
        <rFont val="Calibri"/>
        <family val="2"/>
      </rPr>
      <t>, I need ability to initialize GL balances when we migrate to new system</t>
    </r>
  </si>
  <si>
    <t>4-Gap-Build-Conversions</t>
  </si>
  <si>
    <t>CNV001, CNV003, CNV004, CNV010</t>
  </si>
  <si>
    <t>Build GL actual balance conversion as per KDD</t>
  </si>
  <si>
    <t>Review beginning balance load in new system. Complete reconciliation between Oracle and legacy system.</t>
  </si>
  <si>
    <t>Sprint 8</t>
  </si>
  <si>
    <t>Sprint 9</t>
  </si>
  <si>
    <t>CSTONE-5376</t>
  </si>
  <si>
    <t>CSTONE-585</t>
  </si>
  <si>
    <t>CSTONE-633</t>
  </si>
  <si>
    <t>RTR-GL-090</t>
  </si>
  <si>
    <t>As a GL Accountant, I need a GL Trial Balance from which I can drill down to a report that shows GL and Subledger lines together</t>
  </si>
  <si>
    <t>RPT041</t>
  </si>
  <si>
    <t>Will develop a report that pulls TB in excel. When clicking on amount, it will drill down to GL/SLA report to be built as part of user story RTR-GL-077</t>
  </si>
  <si>
    <t>CSTONE-5377</t>
  </si>
  <si>
    <t>CSTONE-5103</t>
  </si>
  <si>
    <t>RTR-GL-091</t>
  </si>
  <si>
    <t>As a GL accountant, I need the capability to view all journal entries by a unique indentifier in sequential order</t>
  </si>
  <si>
    <t>Journal sequencing will be configured as per aligned sequencing for all USGAAP Ledgers &amp; secondary ledgers. For US &amp; CA sequencing at Ledger level. For rest of world sequencing at LE level. 
No requirement to sequence by source / category &amp; accordingly impact to AHCS was discussed in AHCS workshops
For acceptance criteria 1: Awaiting accounting vs reporting requiremetn confirmation from Patrick</t>
  </si>
  <si>
    <t>View the reporting sequence for journals in sequential order.</t>
  </si>
  <si>
    <t>CSTONE-5378</t>
  </si>
  <si>
    <t>CSTONE-103</t>
  </si>
  <si>
    <t>RTR-GL-092</t>
  </si>
  <si>
    <t xml:space="preserve">As a GL accountant, I would like to enter journal with multiple LE's, all lines balanced at LE level. </t>
  </si>
  <si>
    <t>Use ADFDI  spreadsheet with appropriate PBSV values corresponding to various LEs. If entry is balanceed for each LE, Oracle will not add any balancing lines</t>
  </si>
  <si>
    <t>Review posted journals, there should be no I/C balancing created</t>
  </si>
  <si>
    <t>Review posted journals, I/C balancing will exist for cross-legal-entity transactions</t>
  </si>
  <si>
    <t>CSTONE-5379</t>
  </si>
  <si>
    <t>CSTONE-104</t>
  </si>
  <si>
    <t>RTR-GL-093</t>
  </si>
  <si>
    <t>As a GL accountant, I would like to enter journals with multiple LE's, lines not balances at LE level, only balanced in total</t>
  </si>
  <si>
    <t xml:space="preserve">Decision for non-US &amp; Canada ledger: Enable sequencing for LE level. LE will be field at header level. If you create journal from front end, you cannot see PBSV for any other LE at line level. If you create journal from spreadsheet, while importing oracle will split journal by LE. IC balancing rules for GL sources will not be enabled for non-US &amp; CA Ledgers
Decision for US &amp; Canada ledger: Enable sequencing at Ledger level. IC balancing rules at ledger level will be setup allowing journals that are unbalanced by LE [but balanced in totality] to be created. 
Acceptance criteria 1: It does not seem to consider US &amp; Canada entities
</t>
  </si>
  <si>
    <t>Journal should not be allowe for international entitiesd. I/C lines should be inserted for US and Canada.</t>
  </si>
  <si>
    <t>CSTONE-5380</t>
  </si>
  <si>
    <t>CSTONE-105</t>
  </si>
  <si>
    <t>RTR-GL-094</t>
  </si>
  <si>
    <t>As a GL accountant, I cannot post journal that do not follow the predetermined CVR rules.</t>
  </si>
  <si>
    <t>If Code combination is not already created, JE will be blocked as part of CVR validation
If code combination already exists, when a new CVR is being deployed as part of COA maintenance process please ensure to disable code combinations violating CVRs to achieve this user story. Else system will process such journals successfully</t>
  </si>
  <si>
    <t>Entered journal that does not meet CVR. Ensure journal cannot be posted.</t>
  </si>
  <si>
    <t>CSTONE-5381</t>
  </si>
  <si>
    <t>CSTONE-3625</t>
  </si>
  <si>
    <t>CSTONE-4394</t>
  </si>
  <si>
    <t>RTR-GL-095</t>
  </si>
  <si>
    <t>As a GL Accountant, I want to be able to prevent the posting of manual journal entries to control accounts as a means of ensuring that control accounts reconcile to the applicable subledger</t>
  </si>
  <si>
    <t>RPT042</t>
  </si>
  <si>
    <t>Oracle cloud allows ability to define COA natural account values as control accounts. These accounts then cannot be posted to from front end in GL. But when using spreadsheet [ADFDI] approach Oracle allows users to select "delay validation" option. In this case Control account validaiton is not performed in spreadsheet. At this point in time Journal Import process does not perform Control account validation i.e. this validaiton will not be performed. Currently ORacle does not allow ability to take away this ability to "delay validations" from users. Hence a custom reprot needs to be built to reivew non subledger source entries hitting control accounts</t>
  </si>
  <si>
    <t>Entered journal in restricted account. Ensure journal cannot be posted.</t>
  </si>
  <si>
    <t>CSTONE-5382</t>
  </si>
  <si>
    <t>CSTONE-108</t>
  </si>
  <si>
    <t>RTR-GL-096</t>
  </si>
  <si>
    <t>As a GL accountant, I would like to enter a batch with multiple journals in the batch.</t>
  </si>
  <si>
    <t xml:space="preserve">In ADFDI Multiple spreadsheet can be used to enter multiple journals under batch by appropriately populating batch name. ADFDI spreadsheet allows upload within a given Data Access </t>
  </si>
  <si>
    <t>Successfully entered batch containing multiple JE's. Validate journal after posted.</t>
  </si>
  <si>
    <t>CSTONE-5383</t>
  </si>
  <si>
    <t>CSTONE-109</t>
  </si>
  <si>
    <t>RTR-GL-097</t>
  </si>
  <si>
    <t>As a GL accountant, I should not be able to book journal with category designated to subledger.</t>
  </si>
  <si>
    <t>Ability to restrict journal categories is currently not available. In 21B release notes functionality to make journal categories unavailable for manual entries is confirmed. We anticipate to use this functionality [have not tested as don’t have a 21B instance yet] &amp; hence marked as Fit based on anticipated functionality meeting this requirement</t>
  </si>
  <si>
    <t>Entered journal with subledger category(all subledger categories should be tested). Ensure journal cannot be posted.</t>
  </si>
  <si>
    <t>CSTONE-5384</t>
  </si>
  <si>
    <t>CSTONE-110</t>
  </si>
  <si>
    <t>RTR-GL-098</t>
  </si>
  <si>
    <t>As a GL accountant, I cannot post journal in LE I do not have access.</t>
  </si>
  <si>
    <t>JE entry is based on Data Access Set</t>
  </si>
  <si>
    <t xml:space="preserve">JE was unsuccessful </t>
  </si>
  <si>
    <t>CSTONE-5385</t>
  </si>
  <si>
    <t>CSTONE-111</t>
  </si>
  <si>
    <t>RTR-GL-099</t>
  </si>
  <si>
    <t>As a GL Accountant, I want to be able to enter manual journal entries with two or more journal lines.</t>
  </si>
  <si>
    <t>ADFDI or front end approach can be used to create journal entries with multiple lines as required</t>
  </si>
  <si>
    <t>Successfully entered JE with multiple lines. Validate after posted</t>
  </si>
  <si>
    <t>CSTONE-5386</t>
  </si>
  <si>
    <t>RTR-GL-100</t>
  </si>
  <si>
    <t>As a GL Accountant I need the ability to view/identify all recurring entries that have posted or future dated.</t>
  </si>
  <si>
    <t>5/14 Duplicate as one future period already confirmed in other user stories</t>
  </si>
  <si>
    <t>Review recurring entries posted and future dated.</t>
  </si>
  <si>
    <t>CSTONE-5387</t>
  </si>
  <si>
    <t>CSTONE-541</t>
  </si>
  <si>
    <t>RTR-GL-101</t>
  </si>
  <si>
    <t>As a GL Accountant I need the ability to allocate based on percentage or formulas</t>
  </si>
  <si>
    <t>Use allocation percentage / formula
Awaiting allocation listing</t>
  </si>
  <si>
    <t>Use percentage basis to perform allocation. Also use formula basis to perform allocation.</t>
  </si>
  <si>
    <t xml:space="preserve">Erica </t>
  </si>
  <si>
    <t>Cornerstone User Stories (RTR-GL) - GPO Approval (Batch 2)</t>
  </si>
  <si>
    <t>CSTONE-5388</t>
  </si>
  <si>
    <t>CSTONE-11745</t>
  </si>
  <si>
    <t>CSTONE-6254</t>
  </si>
  <si>
    <t>CSTONE-11744</t>
  </si>
  <si>
    <t>RTR-GL-102</t>
  </si>
  <si>
    <t>As GL Accountant I need the ability to perform allocations in different currencies</t>
  </si>
  <si>
    <t>RPT047</t>
  </si>
  <si>
    <t xml:space="preserve">Allocations can be built to extract data and generate entries based on entered currencies. Actual rate type will be used to convert these allocation journals to functional currency
Allocations cannot pull both entered and accounted amounts. Based on conversation understanding of expectation here is that "Allocation takes the Entered Amounts and the already converted Accounting Amounts and moves these balances to HQ location". This is not achieveable through standard allocations
Workaround: Use Entered and accounted currency TB report [RPT047] and pass manual journal entries </t>
  </si>
  <si>
    <t xml:space="preserve">Able to allocate balance based on specified conversion rate criteria. </t>
  </si>
  <si>
    <t>Sprint 10</t>
  </si>
  <si>
    <t>Sprint Manually overridden - 1A RICE Demo</t>
  </si>
  <si>
    <t>CSTONE-5389</t>
  </si>
  <si>
    <t>CSTONE-542</t>
  </si>
  <si>
    <t>RTR-GL-103</t>
  </si>
  <si>
    <t>As a GL Accountant, I want to be able to allocate a specific balance at the end of each period and then reverses the same balance at the beginning of the following period.</t>
  </si>
  <si>
    <t>Create relevant allocation formula in Calc Manager. While Generating Allocation entries select a category that is set to auto-reverse as per auto-reverse setup</t>
  </si>
  <si>
    <t>Allocated balance in functional currency. Reversal of balance beginning of next period.</t>
  </si>
  <si>
    <t>CSTONE-5390</t>
  </si>
  <si>
    <t>CSTONE-543</t>
  </si>
  <si>
    <t>RTR-GL-104</t>
  </si>
  <si>
    <t>As a GL Accountant, I would like to ensure that GL account cannot be overwritten once journal is posted</t>
  </si>
  <si>
    <t xml:space="preserve">Using role security feature ensure: Override account in subledger is disabled
</t>
  </si>
  <si>
    <t>Verify that account override feature has been disabled</t>
  </si>
  <si>
    <t>CSTONE-5391</t>
  </si>
  <si>
    <t>CSTONE-5102</t>
  </si>
  <si>
    <t>RTR-GL-105</t>
  </si>
  <si>
    <r>
      <t xml:space="preserve">As a </t>
    </r>
    <r>
      <rPr>
        <strike/>
        <sz val="9"/>
        <color rgb="FF000099"/>
        <rFont val="Calibri"/>
        <family val="2"/>
      </rPr>
      <t>GL Accountant</t>
    </r>
    <r>
      <rPr>
        <sz val="9"/>
        <color rgb="FF000099"/>
        <rFont val="Calibri"/>
        <family val="2"/>
      </rPr>
      <t xml:space="preserve"> Financial Systems Analyst, I would need the ability to open previously closed periods for subsequent adjustments.</t>
    </r>
  </si>
  <si>
    <t xml:space="preserve">Users having access to open period can open periods. For this , ensure GL period is not set to "Permanent Close" as periods in this status cannot be re-opened  [Created a separate user story to track security requirement to remove access]
Note: This is typically not used in USGAAP ledger but in secondary ledgers as it otherwise impacts consolidated numbers in EPM. Hence changed to Phase 1B
</t>
  </si>
  <si>
    <t>Ensure prior period adjustments are posted accurately</t>
  </si>
  <si>
    <t>CSTONE-5392</t>
  </si>
  <si>
    <t>CSTONE-1359</t>
  </si>
  <si>
    <t>CSTONE-3632</t>
  </si>
  <si>
    <t>RTR-GL-106</t>
  </si>
  <si>
    <t>As a GL Accountant, I need a report that shows journal entries that have reversal period captured but is not reversed or journal entries that have categories that are marked for autoreversal but are not yet reversed even when relevant period has been opened</t>
  </si>
  <si>
    <t>RPT043</t>
  </si>
  <si>
    <t>Create a new custom report to pull journal details satisfying relevant criteria
Related to user story RTR-GL-026</t>
  </si>
  <si>
    <t>Validate journals in the report.</t>
  </si>
  <si>
    <t>CSTONE-5393</t>
  </si>
  <si>
    <t>CSTONE-5108</t>
  </si>
  <si>
    <t>RTR-IC-001</t>
  </si>
  <si>
    <t>Manage Intercompany Accounting</t>
  </si>
  <si>
    <t>Process Intercompany Journal Entries</t>
  </si>
  <si>
    <t>As a Intercompany Accountant, I need the ability to create manual intercompany journal entries in the General Ledger module</t>
  </si>
  <si>
    <t>Using IC Module: IC batch can be created as required. Whether it creates invoices or journals based on approved batch will be dependent on IC Transaction type. 
IC batch can be created using front end or using ADFDI spreadsheet
Using GL: 
1. For US &amp; CA journal entries within a single ledger can span legal entities. Auto-Balancing rules will be used if entry is unbalanced
2. For other International ledgers: Journal entry will be restricted to one LE. Users can choose to create separate journal entries in each LE
Note: In IC batch you cannot use "user" rate type</t>
  </si>
  <si>
    <t>Validate IC journal was correctly entered and posted in GL without generating an IC invoice.  Validate all values including entered and accounted currencies. Ensure capability to enter IC journal in GL module only exist between US and Canada entities</t>
  </si>
  <si>
    <t>IC</t>
  </si>
  <si>
    <t>CSTONE-5394</t>
  </si>
  <si>
    <t>CSTONE-5109</t>
  </si>
  <si>
    <t>RTR-IC-002</t>
  </si>
  <si>
    <r>
      <t xml:space="preserve">As a Intercompany GL Accountant, I need the ability to create intercompany journal entries using a spreadsheet in </t>
    </r>
    <r>
      <rPr>
        <sz val="9"/>
        <color rgb="FF0070C0"/>
        <rFont val="Calibri"/>
        <family val="2"/>
      </rPr>
      <t>GL Module</t>
    </r>
  </si>
  <si>
    <t>CSTONE-5395</t>
  </si>
  <si>
    <t>CSTONE-5734</t>
  </si>
  <si>
    <t>RTR-IC-003</t>
  </si>
  <si>
    <t>As a Intercompany Accountant, I need the ability to create manual intercompany journal entries in the Intercompany Accounting Module</t>
  </si>
  <si>
    <t xml:space="preserve">Validate IC journal was correctly entered and posted in GL without generating an IC invoice. Validate IC journal was entered correctly and generated IC invoice which when posted created journals. Validate all values including entered and accounted currencies. </t>
  </si>
  <si>
    <t>CSTONE-5396</t>
  </si>
  <si>
    <t>CSTONE-5735</t>
  </si>
  <si>
    <t>RTR-IC-004</t>
  </si>
  <si>
    <t>As an Intercompany Accountant , I want to be able to access multiple ledgers within Journal entry and other pages for quick transaction entry and reporting purposes</t>
  </si>
  <si>
    <t>GL: Data Access Set can  be assigned to user using appropriate ledger set as applicable based on security requirement. Ledger Set to be designed as per GL workshop discussions on ledger sets
IC: Intercompany Org access to be assigned to user based on security requirement i.e. same user can have multiple IC org access
BU: Appropriate BU access to be assigned for ability of IC user to access IC AR and IC AP invoices i.e. same user can have multiple BU access. Note: In future phase, third party BU design should consider whether its okay to have IC team access to third party transactions and vice versa</t>
  </si>
  <si>
    <t>Ensure access is granted as per role and business design</t>
  </si>
  <si>
    <t>CSTONE-5397</t>
  </si>
  <si>
    <t>CSTONE-6836</t>
  </si>
  <si>
    <t>CSTONE-11084</t>
  </si>
  <si>
    <t>Sprint 11</t>
  </si>
  <si>
    <t>RTR-IC-005</t>
  </si>
  <si>
    <t>As an Intercompany Accountant, I want my journal entries to  route for approvals if necessary</t>
  </si>
  <si>
    <t>RPT017</t>
  </si>
  <si>
    <t>GL Journals will follow approvals as per KDD4. Autopost will initiate approvals for complete journals which are not yet routed for approvals
IC Batches will need to be submitted for users for approvals. 
Need update to IC approval notificaiton to include "submitted by" details to meet acceptance criteria 1 comment on formats [Discussed with Vitaliy]</t>
  </si>
  <si>
    <t>Validate that IC journals routed correctly for approval per business design. Validate the format of the approval request matches the business design and contains all the required information. Ensure reviewers have the ability to open attachments and reject journals if required.</t>
  </si>
  <si>
    <t>CSTONE-5398</t>
  </si>
  <si>
    <t>CSTONE-5110</t>
  </si>
  <si>
    <t>RTR-IC-006</t>
  </si>
  <si>
    <t>As an Intercompany Accountant, I want my journal entries to automatically create an intercompany balancing line to streamline and speed processing</t>
  </si>
  <si>
    <t>GL Auto-balancing: In US &amp; CA for journals that are unbalanced by LE but balanced as such, will use auto-balancing. 
1B only -&gt; IC batch: Balancing setup will add IC AR and IC AP lines which cannot be edited by users</t>
  </si>
  <si>
    <t>Validate that balancing lines were correctly created for each IC journal. Validate both entered and accounted currencies. Validate balancing is only enabled for US and Canadian entities.</t>
  </si>
  <si>
    <t>Should this be two user stories? One for GL module and one for IC module. GL module should be moved to 1A.</t>
  </si>
  <si>
    <t>Created DP-RTR-GL-002 which will be loaded to JIRA once approved for 1A</t>
  </si>
  <si>
    <t>CSTONE-5399</t>
  </si>
  <si>
    <t>CSTONE-5736</t>
  </si>
  <si>
    <t>RTR-IC-007</t>
  </si>
  <si>
    <t>Process Intercompany AR/AP Invoices</t>
  </si>
  <si>
    <t xml:space="preserve">As an Intercompany Accountant, I need an automated process that will create Intercompany AP transaction invoices </t>
  </si>
  <si>
    <t xml:space="preserve">In intercompany module user will create IC batch &amp; select a transaction type that is tagged for invoicing or journals. When submitted, IC transaction would go through approval. 
Once approved &amp; if invoicing is required: Next run of Transfer to AR would transfer IC transaction to AR. This scheduled run will be followed by another scheduled run to transfer invoice to AP. Create Accounting on AR &amp; AP invoices will create journals in GL. 
Once approved &amp; if invoicing is not required:  Next run of Transfer to GL would create journals 
7/29: As per discussion on invoice template, separate template for AP invoice will not be built. AR Invoice will be sent to SFTP server by AR invoice print program. WESCO IT to then pick from SFTP server and archive as required. This would then be used by AP IC team as well </t>
  </si>
  <si>
    <t>Review  AP invoice has been created. Validate the amounts (both entered and functional), the provider listed on the invoice and format of the invoice. Ensure format of invoice is created as per business design.</t>
  </si>
  <si>
    <t>Invoice print</t>
  </si>
  <si>
    <t>WESCO -User Stories - GL - Batch7 - GPO Approval</t>
  </si>
  <si>
    <t>CSTONE-5400</t>
  </si>
  <si>
    <t>CSTONE-6837</t>
  </si>
  <si>
    <t>CSTONE-9720</t>
  </si>
  <si>
    <t>RTR-IC-008A</t>
  </si>
  <si>
    <t xml:space="preserve">As an Intercompany Accountant, I need an automated process that will create Intercompany AR transaction invoices </t>
  </si>
  <si>
    <t>RPT102</t>
  </si>
  <si>
    <t xml:space="preserve">In intercompany module user will create IC batch &amp; select a transaction type that is tagged for invoicing or journals. When submitted, IC transaction would go through approval. 
Once approved &amp; if invoicing is required: Next run of Transfer to AR would transfer IC transaction to AR. This scheduled run will be followed by another scheduled run to transfer invoice to AP. Create Accounting on AR &amp; AP invoices will create journals in GL. 
Once approved &amp; if invoicing is not required:  Next run of Transfer to GL would create journals 
As per acceptance criteria 1 moving to Gap as business wants to validate AR invoice layout in this user story.
2 invoice templates in AR need to be planned based on approval of assumptions on invoice templates by Patrick/Vitaliy/Jess. 
</t>
  </si>
  <si>
    <t>Review  AR invoice has been created. Validate the amounts (both entered and functional), the customer listed on the invoice and format of the invoice. Ensure format of invoice is created as per business design.</t>
  </si>
  <si>
    <t>CSTONE-6838</t>
  </si>
  <si>
    <t>CSTONE-9721</t>
  </si>
  <si>
    <t>RTR-IC-008B</t>
  </si>
  <si>
    <t>RPT103</t>
  </si>
  <si>
    <t>CSTONE-5401</t>
  </si>
  <si>
    <t>CSTONE-5737</t>
  </si>
  <si>
    <t>RTR-IC-009</t>
  </si>
  <si>
    <t>As an Intercompany Accountant, I need an automated process that will create Intercompany GL transactions from IC module</t>
  </si>
  <si>
    <t xml:space="preserve">In intercompany module user will create IC batch &amp; select a transaction type that is tagged for invoicing or journals. When submitted, IC transaction would go through approval. 
Once approved &amp; if invoicing is required: Next run of Transfer to AR would transfer IC transaction to AR. This scheduled run will be followed by another scheduled run to transfer invoice to AP. Create Accounting on AR &amp; AP invoices will create journals in GL. 
Once approved &amp; if invoicing is not required:  Next run of Transfer to GL would create journals 
</t>
  </si>
  <si>
    <t>Validate that IC journal correctly posted to GL. Validate both entered and accounted currencies. Ensure no IC AR/AP invoices were created.</t>
  </si>
  <si>
    <t>CSTONE-5402</t>
  </si>
  <si>
    <t>CSTONE-6851</t>
  </si>
  <si>
    <t>CSTONE-8108</t>
  </si>
  <si>
    <t>RTR-IC-010</t>
  </si>
  <si>
    <t>Perform Intercompany Netting &amp; Reconciliation</t>
  </si>
  <si>
    <t>As an intercompany Accountant, I need to be able to process liability switching of Payables and Receivables transactions for related intercompany organizations</t>
  </si>
  <si>
    <t>5-Gap-Build-Extension</t>
  </si>
  <si>
    <t>EXT041, EXT042</t>
  </si>
  <si>
    <t>Netting and LSI will be designed as per KDD22 approvals
6/29: KDD22 is now approved. Multiple RICE components to be added by TECH team for this solution. Separate user story for each RICE will be added once RICE IDs are generated</t>
  </si>
  <si>
    <t>Validate that liability switching process accurately closed the required AP and AR invoices and posted to the GL. Ensure new intercompany relationship was accurately established with the switching entities. Ensure FX exposure is recorded on the switching entity as per business design. Ensure the liability was switched to the correct entities as per business design. Ensure all clearing accounts used for liability switching nets to zero. Validate proper FX gain/loss was recognized. Ensure transactions posted in both primary and secondary ledger.</t>
  </si>
  <si>
    <t>Extension</t>
  </si>
  <si>
    <t>Sprint Manually overridden</t>
  </si>
  <si>
    <t>CSTONE-5403</t>
  </si>
  <si>
    <t>CSTONE-5738</t>
  </si>
  <si>
    <t>RTR-IC-011</t>
  </si>
  <si>
    <t>Process Intercompany Settlements</t>
  </si>
  <si>
    <t>As an Intercompany Accountant, I need to be able to settle intercompany accounts</t>
  </si>
  <si>
    <t>True cash movement will happen offline &amp; will be recorded as manual receipt / payment in Oracle cloud for settlement using the dummy bank accounts that are setup [no payment or receipt integration with banks and no check printing]. These receipts / payments will account against clearing accounts &amp; which would be offset against treasury files/treasury process</t>
  </si>
  <si>
    <t>Validate that IC AR and IC AP invoices were accurately closed after settlement was processed.  Ensure all settlements were recorded to the correct GL Accounts as per business design. Validate both entered and functional currencies were recorded. Ensure transactions posted in both primary and secondary ledger.</t>
  </si>
  <si>
    <t>CSTONE-5404</t>
  </si>
  <si>
    <t>CSTONE-9088</t>
  </si>
  <si>
    <t>CSTONE-9089</t>
  </si>
  <si>
    <t>CSTONE-9090</t>
  </si>
  <si>
    <t>RTR-IC-012</t>
  </si>
  <si>
    <t>As a GL accountant, I need a non-material I/C TB report by legal entity. Report should provide a detail at invoice level.</t>
  </si>
  <si>
    <t>RPT209</t>
  </si>
  <si>
    <t>non-material I/C TB report by legal entity. Report should provide a detail at invoice level.
4/15/22: This will be used for AR extract</t>
  </si>
  <si>
    <t xml:space="preserve">Reviewed detailed non-material I/C TB report </t>
  </si>
  <si>
    <t>CSTONE-5405</t>
  </si>
  <si>
    <t>CSTONE-9091</t>
  </si>
  <si>
    <t>CSTONE-9092</t>
  </si>
  <si>
    <t>CSTONE-9093</t>
  </si>
  <si>
    <t>RTR-IC-013</t>
  </si>
  <si>
    <t>As a GL accountant, I need a non-material I/C TB report by legal entity. Report should provide a summary at account level.</t>
  </si>
  <si>
    <t>RPT210</t>
  </si>
  <si>
    <t>need a non-material I/C TB report by legal entity. Report should provide a summary at account level.
4/15/22: This will be used for AR extract</t>
  </si>
  <si>
    <t xml:space="preserve">Reviewed summarized non-material I/C TB report </t>
  </si>
  <si>
    <t>CSTONE-5406</t>
  </si>
  <si>
    <t>CSTONE-6839</t>
  </si>
  <si>
    <t>RTR-IC-014A</t>
  </si>
  <si>
    <t>As a I/C GL accountant, I need a report of all non-material I/C AR  invoices created by LE and period.</t>
  </si>
  <si>
    <t>RPT027</t>
  </si>
  <si>
    <t>Need a report of all non-material I/C AR invoices created by LE and period.</t>
  </si>
  <si>
    <t>Reviewed non-material I/C AR invoices report. Ensure all AR invoices generated by period is captured in the report. Ensure format of report matches business design.</t>
  </si>
  <si>
    <t>CSTONE-5407</t>
  </si>
  <si>
    <t>CSTONE-6840</t>
  </si>
  <si>
    <t>RTR-IC-014B</t>
  </si>
  <si>
    <t>As a I/C GL accountant, I need a report of all non-material I/C AP  invoices created by LE and period.</t>
  </si>
  <si>
    <t>RPT028</t>
  </si>
  <si>
    <t>need a report of all non-material I/C AP invoices created by LE and period.</t>
  </si>
  <si>
    <t>Reviewed non-material I/C AP invoices report. Ensure all AP invoices generated by period is captured in the report. Ensure format of report matches business design.</t>
  </si>
  <si>
    <t>CSTONE-5408</t>
  </si>
  <si>
    <t>CSTONE-11746</t>
  </si>
  <si>
    <t>CSTONE-9641</t>
  </si>
  <si>
    <t>CSTONE-9722</t>
  </si>
  <si>
    <t>RTR-GL-107</t>
  </si>
  <si>
    <t>As a GL Accountant, I need a report which shows exchange rates used to convert entered currency to functional currency of more than 10% based on daily rate.</t>
  </si>
  <si>
    <t>RPT016</t>
  </si>
  <si>
    <t>Build a custom report based on effective rate computed from entered and accounted amounts which can be compared against configured threshold in lookup</t>
  </si>
  <si>
    <t>Entered journal where exchange rate is significantly different from the daily rate. Validate journal after posted. Have the ability to select specific percentages or multiple predetermined percentages in the report.</t>
  </si>
  <si>
    <t>CSTONE-5409</t>
  </si>
  <si>
    <t>CSTONE-544</t>
  </si>
  <si>
    <t>RTR-GL-108</t>
  </si>
  <si>
    <t>As a GL Accountant, I would like to ensure manual SLA entry cannot be posted to ensure SLA traceability to legacy subledgers</t>
  </si>
  <si>
    <t>Using role based security ensure ability to create a manual SLA entry is taken away [not allowed]. Any subledger entry should always originate from legacy</t>
  </si>
  <si>
    <t>Validate that user cannot enter a manual SLA journal entry</t>
  </si>
  <si>
    <t>CSTONE-5410</t>
  </si>
  <si>
    <t>CSTONE-545</t>
  </si>
  <si>
    <t>RTR-GL-109</t>
  </si>
  <si>
    <t>As a GL Accountant, I would need the to restrict ability to permenantely close GL periods</t>
  </si>
  <si>
    <t>Using role based security ensure ability to permanently close GL period is taken away. This includes 
1. Access to Permanent Close Program
2. Access to Permanent close button on Period management screen</t>
  </si>
  <si>
    <t>Validate that GL Periods cannot be permanently closed, either vis concurrent program or button</t>
  </si>
  <si>
    <t>CSTONE-5411</t>
  </si>
  <si>
    <t>CSTONE-6841</t>
  </si>
  <si>
    <t>RTR-GL-110</t>
  </si>
  <si>
    <t>As a GL Accountant, I need a report that shows all balances from Primary Ledger has been copied to the Secondary Ledger.</t>
  </si>
  <si>
    <t>RPT011</t>
  </si>
  <si>
    <t>6/22: Changed release to 1B only as per email confirmation from Erica with subject "GL Reports Prioritization"</t>
  </si>
  <si>
    <t>Verified that balances in Primary Ledger copied over to Secondary Ledger.</t>
  </si>
  <si>
    <t>CSTONE-5412</t>
  </si>
  <si>
    <t>RTR-GL-111</t>
  </si>
  <si>
    <t xml:space="preserve">As a Tax Accountant / Manager / Director, I need to be able to efficiently extract transactional level detail (journals) from multiple systems for 2022 and map the data to the new COA string to support numerous tax audits.  </t>
  </si>
  <si>
    <t>Validate and reconcile data extractions between legacy and Cloud systems</t>
  </si>
  <si>
    <t>Drafted</t>
  </si>
  <si>
    <t>LEGACY</t>
  </si>
  <si>
    <t>CSTONE-5413</t>
  </si>
  <si>
    <t>RTR-GL-112</t>
  </si>
  <si>
    <r>
      <t xml:space="preserve">As a GL and HR Manager, the access to value sets in Oracle Cloud products either need to be segregated by role or a report needs to exist to monitor updates / additions / end dates to support SOD analysis.  Refer to Oracle EBS current SOD report </t>
    </r>
    <r>
      <rPr>
        <u/>
        <sz val="9"/>
        <color rgb="FFFF0000"/>
        <rFont val="Calibri"/>
        <family val="2"/>
      </rPr>
      <t>GL SOD Extract - Value Set History Query</t>
    </r>
    <r>
      <rPr>
        <sz val="9"/>
        <color rgb="FFFF0000"/>
        <rFont val="Calibri"/>
        <family val="2"/>
      </rPr>
      <t>.</t>
    </r>
  </si>
  <si>
    <t>Security team to Valildate</t>
  </si>
  <si>
    <t>Verify access restrictions across Oracle defined roles and/or verify report output.</t>
  </si>
  <si>
    <t>SECURITY</t>
  </si>
  <si>
    <t>CSTONE-5414</t>
  </si>
  <si>
    <t>CSTONE-546</t>
  </si>
  <si>
    <t>REP-RTR-GL-61</t>
  </si>
  <si>
    <t>Legacy Report Name:Numerous
Legacy Report Description:Oracle offers standard / seeded reports such as Account Analysis, TBs, Journals, etc.</t>
  </si>
  <si>
    <t>Phase 1A only</t>
  </si>
  <si>
    <t xml:space="preserve">List of standard reports published as part of reporting workshop. Please review and advise if any new custom needs to be built
5/26: 5 reports shared by Erica confirmed to have excel output available [not flat table excel, but same output as seen in PDF published to excel is available out of box]
</t>
  </si>
  <si>
    <t>WES-SUM-2</t>
  </si>
  <si>
    <t>Excel output requested
Erica to provide list</t>
  </si>
  <si>
    <t>CSTONE-5415</t>
  </si>
  <si>
    <t>CSTONE-547</t>
  </si>
  <si>
    <t>REP-RTR-GL-62</t>
  </si>
  <si>
    <t>Legacy Report Name:WES_ACCOUNT_DETAIL_PTD_YTD
WES_ACCOUNT_DETAIL_MULITPLE YEARS BY PERIOD
Legacy Report Description:Description is contained within each concurrent request name.  Prior to GL Wand, this was the only method to extract data from the GL by branch, account, periods, mgt rollups, journal detail, etc.  Users continue to use reports today.</t>
  </si>
  <si>
    <t>Use SmartView to pull GL balances
Assumption: Required COA hierarchy is built in Cloud ERP [Hierarchy is Branch hierarchy - District, Region, Group]</t>
  </si>
  <si>
    <t>WES-SUM-3A</t>
  </si>
  <si>
    <t>CSTONE-5416</t>
  </si>
  <si>
    <t>CSTONE-586</t>
  </si>
  <si>
    <t>CSTONE-3633</t>
  </si>
  <si>
    <t>REP-RTR-GL-63</t>
  </si>
  <si>
    <t>Legacy Report Name:WES_JOURNAL_DETAIL_EXTRACT CP
Legacy Report Description:Description is contained within each concurrent request name.  Prior to GL Wand, this was the only method to extract data from the GL by branch, account, periods, mgt rollups, journal detail, etc.  Users continue to use reports today.</t>
  </si>
  <si>
    <t>Journal Details report (Journal Batch + Journal Header). Merge RICE with user story RTR-GL-010</t>
  </si>
  <si>
    <t>WES-SUM-3B</t>
  </si>
  <si>
    <t>CSTONE-5417</t>
  </si>
  <si>
    <t>CSTONE-548</t>
  </si>
  <si>
    <t>REP-RTR-GL-64</t>
  </si>
  <si>
    <t>Legacy Report Name:Numerous
Legacy Report Description:Tom Johnson in field accounting uses Discoverer for 18 GL extracts.</t>
  </si>
  <si>
    <t>Use SmartView to pull GL balances</t>
  </si>
  <si>
    <t>WES-SUM-4</t>
  </si>
  <si>
    <t>CSTONE-5418</t>
  </si>
  <si>
    <t>REP-RTR-GL-65</t>
  </si>
  <si>
    <t>Legacy Report Name:FSGs with content sets
WES_TD_EXTRACT_BS "LEDGER"
WES_TD_EXTRACT_IS "LEDGER"
WES_TD_EXTRACT_IS(STDCST) "LEDGER"
Legacy Report Description:Request sets reference FSGs with content sets to build a flat file of financial actual &amp; budget data and stage for Teradata.  The balance sheet does not reflect all balance sheet COA parent values and the income statement reflects operating only, not GAAP.  The request set / flat file generated reflects data from USD 2021 and CAD 2042 for a set of secure Teradata tables and data from Consol 2079 for a set of unsecure Teradata tables.  The Teradata tables are accessed by numerous users and support various BI applications.</t>
  </si>
  <si>
    <t>Duplicate of TeraData extracts being discussed in KDD8</t>
  </si>
  <si>
    <t>WES-SUM-5</t>
  </si>
  <si>
    <t>CSTONE-5419</t>
  </si>
  <si>
    <t>REP-RTR-GL-66</t>
  </si>
  <si>
    <t>Legacy Report Name:WES GL Blackline Extract
Legacy Report Description:Data extract for Blackline account reconciliation tool</t>
  </si>
  <si>
    <t>Duplicate of Blackline extracts being discussed in KDD8</t>
  </si>
  <si>
    <t>WES-SUM-6</t>
  </si>
  <si>
    <t>CSTONE-5420</t>
  </si>
  <si>
    <t>REP-RTR-GL-68</t>
  </si>
  <si>
    <t>Legacy Report Name:Additons, Disposals by Item &amp; Capital Asset Continuity Report
Legacy Report Description:PPE reports to support Tax compliance</t>
  </si>
  <si>
    <t>FA is planned to be continued in EBS. This seems a typical roll-forward report that can be pulled from legacy EBS FA subledger</t>
  </si>
  <si>
    <t>WES-SUM-8</t>
  </si>
  <si>
    <t>CSTONE-5421</t>
  </si>
  <si>
    <t>CSTONE-1360</t>
  </si>
  <si>
    <t>CSTONE-3634</t>
  </si>
  <si>
    <t>REP-RTR-GL-69</t>
  </si>
  <si>
    <t>Legacy Report Name:Wesco GL Balance Corruption Report
Legacy Report Description:Identifies GL table data corruption</t>
  </si>
  <si>
    <t>RPT044</t>
  </si>
  <si>
    <t>Build new report to compare GL balances vs GL journals</t>
  </si>
  <si>
    <t>WES-SUM-9</t>
  </si>
  <si>
    <t>CSTONE-5422</t>
  </si>
  <si>
    <t>CSTONE-1361</t>
  </si>
  <si>
    <t>CSTONE-3635</t>
  </si>
  <si>
    <t>REP-RTR-GL-70</t>
  </si>
  <si>
    <t>Legacy Report Name:WESCO GL Journal Approval Status Report
Legacy Report Description:Provides status of journals in approval hierarchy</t>
  </si>
  <si>
    <t>Journal Batch / Journal Header level report. Provides details where the journal is waiting for approval
[Different that other Journal report &amp; journal line report. This is more about where is journal in approval currently so that it can be followed up] [As part of lean spec design finalize information that can be pulled from GL tables for reporting]</t>
  </si>
  <si>
    <t>WES-SUM-10</t>
  </si>
  <si>
    <t>CSTONE-5423</t>
  </si>
  <si>
    <t>REP-RTR-GL-71</t>
  </si>
  <si>
    <t>Legacy Report Name:WES GL Journal Limits Report
Legacy Report Description:Mitigating control for SOD conflict of SuperUser having access to limits table and completing quarterly access review</t>
  </si>
  <si>
    <t>Not required with future state GL approval KDD</t>
  </si>
  <si>
    <t>WES-SUM-11</t>
  </si>
  <si>
    <t>CSTONE-5424</t>
  </si>
  <si>
    <t>REP-RTR-GL-72</t>
  </si>
  <si>
    <t>Legacy Report Name:Journal ADI
Legacy Report Description:Three versions provided - columns added outside of macro to support user copy/paste</t>
  </si>
  <si>
    <t>This is not a report. Journal ADFDI cannot have custom format in Cloud</t>
  </si>
  <si>
    <t>WES-SUM-12</t>
  </si>
  <si>
    <t>CSTONE-5425</t>
  </si>
  <si>
    <t>REP-RTR-GL-73</t>
  </si>
  <si>
    <t>Legacy Report Name:WES GL Income Statement - OnDemand (Standard Cost)
Legacy Report Description:Branch income statements to OnDemand</t>
  </si>
  <si>
    <t>Duplicate of OnDemand extracts being discussed in KDD8</t>
  </si>
  <si>
    <t>WES-SUM-13</t>
  </si>
  <si>
    <t>CSTONE-5426</t>
  </si>
  <si>
    <t>REP-RTR-GL-74</t>
  </si>
  <si>
    <t>Legacy Report Name:WES GL Income Statement - OnDemand
Legacy Report Description:Branch income statements to OnDemand</t>
  </si>
  <si>
    <t>WES-SUM-14</t>
  </si>
  <si>
    <t>CSTONE-5427</t>
  </si>
  <si>
    <t>REP-RTR-GL-75</t>
  </si>
  <si>
    <t>Legacy Report Name:WES GL MFC Report (new)
Legacy Report Description:Branch monthly finance charge report OnDemand</t>
  </si>
  <si>
    <t>WES-SUM-15</t>
  </si>
  <si>
    <t>CSTONE-5428</t>
  </si>
  <si>
    <t>REP-RTR-GL-76</t>
  </si>
  <si>
    <t>Legacy Report Name:WES GL Create Branch Hierarchy File
Legacy Report Description:Branch Header (group, region, district) management rollup</t>
  </si>
  <si>
    <t>Duplicate of TeraData extract being discussed in KDD8</t>
  </si>
  <si>
    <t>WES-SUM-16</t>
  </si>
  <si>
    <t>CSTONE-5429</t>
  </si>
  <si>
    <t>REP-RTR-GL-77</t>
  </si>
  <si>
    <t>Legacy Report Name:WES GL Flash Report (New)
Legacy Report Description:Branch flash report</t>
  </si>
  <si>
    <t>WES-SUM-17</t>
  </si>
  <si>
    <t>CSTONE-5430</t>
  </si>
  <si>
    <t>REP-RTR-GL-78</t>
  </si>
  <si>
    <t>Legacy Report Name:GL SOD Extract - Value Set History Query
Legacy Report Description:Mitigates SOD conflict related to HR / Finance having access to same value sets</t>
  </si>
  <si>
    <r>
      <t xml:space="preserve">Erica to add a new user story for security team from SOD perspective to control value set access of HCM vs Fin. As an outcome of security team user story disposition appropriate report (if required) may be built  </t>
    </r>
    <r>
      <rPr>
        <sz val="9"/>
        <color rgb="FFFF0000"/>
        <rFont val="Calibri"/>
        <family val="2"/>
      </rPr>
      <t>RTR-GL-112</t>
    </r>
  </si>
  <si>
    <t>WES-SUM-18</t>
  </si>
  <si>
    <t>CSTONE-5431</t>
  </si>
  <si>
    <t>CSTONE-1362</t>
  </si>
  <si>
    <t>CSTONE-3636</t>
  </si>
  <si>
    <t>REP-RTR-GL-79</t>
  </si>
  <si>
    <t>Legacy Report Name:GL Period Status Query
Legacy Report Description:</t>
  </si>
  <si>
    <t>RPT045</t>
  </si>
  <si>
    <t>This is period status report showing 
1. Who columns
2. Run for entire year
3. Run for ledger Set
4. Shows period status  for GL
5. Shows period status for AR &amp; AP [Phase 1B]</t>
  </si>
  <si>
    <t>WES-SUM-19</t>
  </si>
  <si>
    <t>CSTONE-5432</t>
  </si>
  <si>
    <t>CSTONE-549</t>
  </si>
  <si>
    <t>REP-RTR-GL-80</t>
  </si>
  <si>
    <t>Legacy Report Name:Not a report; Omkar requested to include to not lose sight of the Oracle EBS setup
Legacy Report Description:GL data rolled-up using value set parents and template definitions for each ledger</t>
  </si>
  <si>
    <t>Use Account Groups in Account Monitors. Users to setup Account Groups as required</t>
  </si>
  <si>
    <t>WES-SUM-20</t>
  </si>
  <si>
    <t>CSTONE-5433</t>
  </si>
  <si>
    <t>REP-RTR-GL-81</t>
  </si>
  <si>
    <t>Legacy Report Name:WES Journal Detail for Expense Exceptions
Legacy Report Description:Supports expense exception tool</t>
  </si>
  <si>
    <t>WES-SUM-21</t>
  </si>
  <si>
    <t>CSTONE-5434</t>
  </si>
  <si>
    <t>CSTONE-42</t>
  </si>
  <si>
    <t>RTR-AHCS-001</t>
  </si>
  <si>
    <t>Manage Subledger Accounting</t>
  </si>
  <si>
    <t>Create Subledger Accounting</t>
  </si>
  <si>
    <t xml:space="preserve"> As  GL Accountant, I want the ability to view transactions by GL journal source system so that data is segregated by source system</t>
  </si>
  <si>
    <t>Source system visibility in GL, discussed as part of AHCS-003 &amp; AHCS-004 workshops. Subledger determination approach by source system. E.g., EBS AR in AHCS will be represented as EBS AR journal source and journal category in cloud GL. Similarly for Legacy FAH AR in AHCS will be represented  as FAH AR journal source and journal category in cloud GL.</t>
  </si>
  <si>
    <t xml:space="preserve">Successful reconciliation of EBS to HUB by source and category.  </t>
  </si>
  <si>
    <t xml:space="preserve">Review transactions to validate account activity based on predefined source systems and categories per business design. </t>
  </si>
  <si>
    <t>RTR-AHCS</t>
  </si>
  <si>
    <t>AHCS</t>
  </si>
  <si>
    <t>W3</t>
  </si>
  <si>
    <t>User Stories (AHCS Track) - Batch1 GPO Approval</t>
  </si>
  <si>
    <t>CSTONE-5435</t>
  </si>
  <si>
    <t>CSTONE-43</t>
  </si>
  <si>
    <t>RTR-AHCS-002</t>
  </si>
  <si>
    <t xml:space="preserve"> As a Financial Controller, I do not want users with ability to modify subledger journals from Legacy subledger (source system) so that I can ensure data across systems are in sync and can be transactions are auditable</t>
  </si>
  <si>
    <t xml:space="preserve">Users will not have the ability to update the AHCS journals. The journal source will be frozen. </t>
  </si>
  <si>
    <t>User should not access to update any source (Legacy Subledger) transaction in AHCS</t>
  </si>
  <si>
    <t>Users should only have access to view the transnactions/journals from the source (legacy system) in AHCS. Users should not have the ability to create or modify any transactions or journals in AHCS</t>
  </si>
  <si>
    <t>CSTONE-5436</t>
  </si>
  <si>
    <t>CSTONE-550</t>
  </si>
  <si>
    <t>RTR-AHCS-003</t>
  </si>
  <si>
    <t>As a GL Accountant, I want the system to reject/error any transactions that are created with accounting date as the prior period so that they are not posted automatically in the current period</t>
  </si>
  <si>
    <t>Transactions created with accounting date for prior period should fail processing in the current period.</t>
  </si>
  <si>
    <t>Validate setups with a test transaction.</t>
  </si>
  <si>
    <t>Review error report to ensure prior period transactions are captured report to capture this.</t>
  </si>
  <si>
    <t>CSTONE-5437</t>
  </si>
  <si>
    <t>CSTONE-44</t>
  </si>
  <si>
    <t>RTR-AHCS-004</t>
  </si>
  <si>
    <t>As a GL Accountant, I want all the journals to use accounting date attribute as a transaction date so that all transactions are created in the accurate accounting period.</t>
  </si>
  <si>
    <t>Accounting date from SLA / XLA tables will be utilized for determining the date for AHCS transactions</t>
  </si>
  <si>
    <t>Confirm accounting dates in legacy subledger and HUB is same</t>
  </si>
  <si>
    <t>Verify transaction date in AHCS aligns with correct accounting period for subledger journal.</t>
  </si>
  <si>
    <t>CSTONE-5438</t>
  </si>
  <si>
    <t>CSTONE-45</t>
  </si>
  <si>
    <t>RTR-AHCS-005</t>
  </si>
  <si>
    <t>As a GL Accountant, I want all foreign currency transactions from source system imported with the currency exchange rate, entered and accounting amount from the source system so that transaction is properly accounted</t>
  </si>
  <si>
    <t>Source system should send both entered and accounted currency for all transactions in AHCS</t>
  </si>
  <si>
    <t>Confirm transaction entered and accounted in legacy and HUB</t>
  </si>
  <si>
    <t>Verified that entered and accounted amounts if different currencies reflect correct amounts and also rate used in conversion process is captured.</t>
  </si>
  <si>
    <t>CSTONE-5439</t>
  </si>
  <si>
    <t>CSTONE-551</t>
  </si>
  <si>
    <t>RTR-AHCS-006</t>
  </si>
  <si>
    <t>As a GL accountant, I want to ensure journals from the source systems are compliant with the cross validation rules and end dated, disabled account strings / segments so that accounting across cloud ERP is consistent.</t>
  </si>
  <si>
    <t xml:space="preserve">Legacy EBS and legacy FAH COA should be compliant with cloud COA cross validation rules. COA mapping rules should be defined. </t>
  </si>
  <si>
    <t>Validate setups with test transactions that agree and violate CVRs / end dates / disabled segments and account strings.</t>
  </si>
  <si>
    <t>Validate incorrect transactions are carved-out of daily interface and not imported to the HUB.  Validate the remaining interface transactions that pass validations are import to the HUB.</t>
  </si>
  <si>
    <t>CSTONE-5440</t>
  </si>
  <si>
    <t>CSTONE-77</t>
  </si>
  <si>
    <t>CSTONE-46</t>
  </si>
  <si>
    <t>RTR-AHCS-007</t>
  </si>
  <si>
    <t xml:space="preserve">As GL Accountant,  I want the EBS AR source system to extract the transactions with based on the approved data model and AHCS to process the transactions with relevant attributes so that that transactions are accounted with detail  information in AHCS
</t>
  </si>
  <si>
    <t>3-Gap-Build-Interface</t>
  </si>
  <si>
    <t>INT005</t>
  </si>
  <si>
    <t>Legacy team to extract legacy EBS AR data and interface into Oracle Cloud Middleware</t>
  </si>
  <si>
    <t xml:space="preserve">Build a systematic/automated data completeness check to support the daily imports.   Validate / test.  </t>
  </si>
  <si>
    <t>All attributes defined in EBS AR data model are brought in AHCS and detailed inforrmation is available in AHCS</t>
  </si>
  <si>
    <t>CSTONE-5441</t>
  </si>
  <si>
    <t>CSTONE-101</t>
  </si>
  <si>
    <t>CSTONE-47</t>
  </si>
  <si>
    <t>RTR-AHCS-008</t>
  </si>
  <si>
    <t xml:space="preserve">As GL Accountant,  I want the EBS AP source system to extract the transactions with based on the approved data model and AHCS to process the transactions with relevant attributes so that that transactions are accounted with detail  information in AHCS
</t>
  </si>
  <si>
    <t>INT002</t>
  </si>
  <si>
    <t>Legacy team to extract legacy EBS AP data and interface into Oracle Cloud Middleware</t>
  </si>
  <si>
    <t>All attributes defined in EBS AP data model are brought in AHCS and detailed inforrmation is available in AHCS</t>
  </si>
  <si>
    <t>CSTONE-5442</t>
  </si>
  <si>
    <t>CSTONE-102</t>
  </si>
  <si>
    <t>CSTONE-48</t>
  </si>
  <si>
    <t>RTR-AHCS-009</t>
  </si>
  <si>
    <t xml:space="preserve">As GL Accountant,  I want the EBS FA source system to extract the transactions with based on the approved data model and AHCS to process the transactions with relevant attributes so that that transactions are accounted with detail  information in AHCS
</t>
  </si>
  <si>
    <t>INT004</t>
  </si>
  <si>
    <t>Legacy team to extract legacy EBS FA data and interface into Oracle Cloud Middleware</t>
  </si>
  <si>
    <t>All attributes defined in EBS FA data model are brought in AHCS and detailed inforrmation is available in AHCS</t>
  </si>
  <si>
    <t>CSTONE-5443</t>
  </si>
  <si>
    <t>CSTONE-566</t>
  </si>
  <si>
    <t>CSTONE-623</t>
  </si>
  <si>
    <t>RTR-AHCS-010</t>
  </si>
  <si>
    <t xml:space="preserve">As GL Accountant,  I want the Central source system to extract the transactions with based on the approved data model and AHCS to process the transactions with relevant attributes so that that transactions are accounted with detail  information in AHCS
</t>
  </si>
  <si>
    <t>INT033</t>
  </si>
  <si>
    <t>Legacy team to extract legacy Central data and interface into Oracle Cloud Middleware</t>
  </si>
  <si>
    <t>All attributes defined in Central data model are brought in AHCS and detailed inforrmation is available in AHCS</t>
  </si>
  <si>
    <t>CSTONE-5444</t>
  </si>
  <si>
    <t>RTR-AHCS-011</t>
  </si>
  <si>
    <t xml:space="preserve">As GL Accountant,  I want the Legacy FAH AR source system to extract the transactions with based on the approved data model and AHCS to process the transactions with relevant attributes so that that transactions are accounted with detail  information in AHCS
</t>
  </si>
  <si>
    <t>5/24: AB-Review complete. Ready for approval</t>
  </si>
  <si>
    <t>Verify transactions from legacy FAH AR are imported and accounted for in AHCS. Review details in FAH AR subledger ties to source legacy FAH AR data.</t>
  </si>
  <si>
    <t>Ian 11-9-21</t>
  </si>
  <si>
    <t>Boon</t>
  </si>
  <si>
    <t>CALA: Beatriz García/Sandra Patiño/Jose Luis Ortiz</t>
  </si>
  <si>
    <t>CSTONE-5445</t>
  </si>
  <si>
    <t>RTR-AHCS-012</t>
  </si>
  <si>
    <t xml:space="preserve">As GL Accountant,  I want the Legacy FAH AP source system to extract the transactions based on the approved data model and AHCS to process the transactions with relevant attributes so that that transactions are accounted with detail  information in AHCS
</t>
  </si>
  <si>
    <t>5/24: AB-Review complete. Ready for approval
Change the subledger name to MF</t>
  </si>
  <si>
    <t>Verify transactions from legacy FAH AP are imported and accounted for in AHCS. Review details in FAH AP subledger ties to source legacy FAH AP data.</t>
  </si>
  <si>
    <t>CSTONE-5446</t>
  </si>
  <si>
    <t>RTR-AHCS-013</t>
  </si>
  <si>
    <t xml:space="preserve">As GL Accountant,  I want the Legacy FAH Inventory source system to extract the transactions based on the approved data model and AHCS to process the transactions with relevant attributes so that that transactions are accounted with detail  information in AHCS
</t>
  </si>
  <si>
    <t>Verify transactions from legacy FAH Inventory are imported and accounted for in AHCS. Review details in FAH Inventory subledger ties to source legacy FAH Inventory data.</t>
  </si>
  <si>
    <t>CSTONE-5447</t>
  </si>
  <si>
    <t>CSTONE-5694</t>
  </si>
  <si>
    <t>RTR-AHCS-014</t>
  </si>
  <si>
    <r>
      <t xml:space="preserve">As GL Accountant,  I want AHCS to be configured to process PeopleSoft Fixed Asset application data </t>
    </r>
    <r>
      <rPr>
        <strike/>
        <sz val="9"/>
        <color rgb="FF000000"/>
        <rFont val="Calibri"/>
        <family val="2"/>
      </rPr>
      <t>as per business and accounting rules</t>
    </r>
    <r>
      <rPr>
        <sz val="9"/>
        <color rgb="FF000000"/>
        <rFont val="Calibri"/>
        <family val="2"/>
      </rPr>
      <t xml:space="preserve"> so that transactions are accounted for correctly and ties to </t>
    </r>
    <r>
      <rPr>
        <strike/>
        <sz val="9"/>
        <color rgb="FF000000"/>
        <rFont val="Calibri"/>
        <family val="2"/>
      </rPr>
      <t>correctly in</t>
    </r>
    <r>
      <rPr>
        <sz val="9"/>
        <color rgb="FF000000"/>
        <rFont val="Calibri"/>
        <family val="2"/>
      </rPr>
      <t xml:space="preserve"> PS FA Subledger with appropriate line level information , Supporting Reference and other details. 
</t>
    </r>
  </si>
  <si>
    <t>Must Have</t>
  </si>
  <si>
    <t>5/24: AB-Pending conformation if only journal lines will be brought into AHCS</t>
  </si>
  <si>
    <t>Verify transactions from PS FA are imported and accounted for in AHCS. Review details in Peoplesoft FA subledger ties to source Peoplesoft FA data.</t>
  </si>
  <si>
    <t>Review that data in Oracle GL ties to PS FA subledger which ties to source PS FA data</t>
  </si>
  <si>
    <t>CSTONE-5448</t>
  </si>
  <si>
    <t>CSTONE-587</t>
  </si>
  <si>
    <t>CSTONE-1370</t>
  </si>
  <si>
    <t>RTR-AHCS-015</t>
  </si>
  <si>
    <r>
      <t xml:space="preserve">As a </t>
    </r>
    <r>
      <rPr>
        <strike/>
        <sz val="9"/>
        <color rgb="FF000000"/>
        <rFont val="Calibri"/>
        <family val="2"/>
      </rPr>
      <t xml:space="preserve">GL accountant </t>
    </r>
    <r>
      <rPr>
        <sz val="9"/>
        <color rgb="FFFF0000"/>
        <rFont val="Calibri"/>
        <family val="2"/>
      </rPr>
      <t>Financial Systems Analyst</t>
    </r>
    <r>
      <rPr>
        <sz val="9"/>
        <color rgb="FF000000"/>
        <rFont val="Calibri"/>
        <family val="2"/>
      </rPr>
      <t>, I want the ability to change the COA mapping rules for legacy EBS to Cloud COA so that accounting in cloud reflects accurately</t>
    </r>
  </si>
  <si>
    <t>EXT007</t>
  </si>
  <si>
    <t>COA Mapping rules creation and update for legacy EBS to Cloud</t>
  </si>
  <si>
    <t>Validate setups with test transactions.  Confirm mapping and successful data interface / import / post.</t>
  </si>
  <si>
    <t>CSTONE-5449</t>
  </si>
  <si>
    <t>CSTONE-588</t>
  </si>
  <si>
    <t>CSTONE-1371</t>
  </si>
  <si>
    <t>RTR-AHCS-016</t>
  </si>
  <si>
    <r>
      <t xml:space="preserve">As a  </t>
    </r>
    <r>
      <rPr>
        <strike/>
        <sz val="9"/>
        <color rgb="FF000000"/>
        <rFont val="Calibri"/>
        <family val="2"/>
      </rPr>
      <t>GL accountant</t>
    </r>
    <r>
      <rPr>
        <sz val="9"/>
        <color rgb="FF000000"/>
        <rFont val="Calibri"/>
        <family val="2"/>
      </rPr>
      <t xml:space="preserve"> </t>
    </r>
    <r>
      <rPr>
        <sz val="9"/>
        <color rgb="FFFF0000"/>
        <rFont val="Calibri"/>
        <family val="2"/>
      </rPr>
      <t>Financial Systems Analyst</t>
    </r>
    <r>
      <rPr>
        <sz val="9"/>
        <color rgb="FF000000"/>
        <rFont val="Calibri"/>
        <family val="2"/>
      </rPr>
      <t>, I want the ability to change the  COA mapping rules for Central to Cloud COA so that accounting in cloud reflects accurately</t>
    </r>
  </si>
  <si>
    <t>COA Mapping rules creation and update for Central to Cloud</t>
  </si>
  <si>
    <t>CSTONE-5450</t>
  </si>
  <si>
    <t>CSTONE-589</t>
  </si>
  <si>
    <t>CSTONE-1372</t>
  </si>
  <si>
    <t>RTR-AHCS-017</t>
  </si>
  <si>
    <r>
      <t xml:space="preserve">As a </t>
    </r>
    <r>
      <rPr>
        <strike/>
        <sz val="9"/>
        <color rgb="FF000000"/>
        <rFont val="Calibri"/>
        <family val="2"/>
      </rPr>
      <t xml:space="preserve">GL accountant </t>
    </r>
    <r>
      <rPr>
        <sz val="9"/>
        <color rgb="FFFF0000"/>
        <rFont val="Calibri"/>
        <family val="2"/>
      </rPr>
      <t>Financial Systems Analyst</t>
    </r>
    <r>
      <rPr>
        <sz val="9"/>
        <color rgb="FF000000"/>
        <rFont val="Calibri"/>
        <family val="2"/>
      </rPr>
      <t>, I want the ability to change the COA mapping rules for legacy FAH to Cloud COA so that balances in the cloud reflect accurately</t>
    </r>
  </si>
  <si>
    <t>COA Mapping rules creation and update for legacy FAH to Cloud</t>
  </si>
  <si>
    <t>Validate transactions after they have been mapped to the new COA</t>
  </si>
  <si>
    <t>CSTONE-5451</t>
  </si>
  <si>
    <t>CSTONE-590</t>
  </si>
  <si>
    <t>CSTONE-1373</t>
  </si>
  <si>
    <t>RTR-AHCS-018</t>
  </si>
  <si>
    <t>As a Financial System Analyst, I want to create COA mapping (EBS to Cloud) for new COA values added in legacy EBS  so that all journals from source systems can be interfaced into AHCS</t>
  </si>
  <si>
    <t>COA Mapping updates based on new addition / end-dated chart of account values in legacy EBS application. New mapping to be created between legacy EBS to Cloud</t>
  </si>
  <si>
    <t>CSTONE-5452</t>
  </si>
  <si>
    <t>RTR-AHCS-019</t>
  </si>
  <si>
    <t>As a Financial System Analyst, I want OIC 'NOT' to default COA segment  [ Make it null ] if mapping engine is unable to derive any COA segment due to missing legacy COA value for event based transactions so that all transactions from source systems can be interfaced into AHCS and override with business rule in AHCS</t>
  </si>
  <si>
    <t xml:space="preserve">02/03 : This will be solutioned as per allignment on COA derivation approach.
COA Mapping updates based on new addition / end-dated chart of account values or a default value for blank segment value </t>
  </si>
  <si>
    <t>OIC should not default COA segment if mapping engine is unable to derive any COA segment due to missing legacy COA value for event based transactions</t>
  </si>
  <si>
    <t>1.Validate that legacy segment was missing for that transaction. 2.Validate that transaction does not default COA segment.</t>
  </si>
  <si>
    <t xml:space="preserve">will there be specific deafult segment for each Source code? And how will this be chosen?
</t>
  </si>
  <si>
    <r>
      <t xml:space="preserve">Clarify the user story. We thought if mapping is not available it would error out. Is this user story related to potential rounding variances or if the mapping is missing? Is this applicable since no more legacy fah? - </t>
    </r>
    <r>
      <rPr>
        <b/>
        <sz val="9"/>
        <color rgb="FF003399"/>
        <rFont val="Calibri"/>
        <family val="2"/>
      </rPr>
      <t>Ok IP</t>
    </r>
    <r>
      <rPr>
        <sz val="9"/>
        <color rgb="FF003399"/>
        <rFont val="Calibri"/>
        <family val="2"/>
      </rPr>
      <t xml:space="preserve">
How will that default segment be derived? -IP</t>
    </r>
  </si>
  <si>
    <t>MS  11/05 - Yes, this a default COA values is stll required in COA mapping engine for allow engine to derive some default value for event based transactions</t>
  </si>
  <si>
    <t>Approved on Tue 2/1/2022 10:02 AM</t>
  </si>
  <si>
    <t>CSTONE-5453</t>
  </si>
  <si>
    <t>CSTONE-591</t>
  </si>
  <si>
    <t>CSTONE-1374</t>
  </si>
  <si>
    <t>RTR-AHCS-020</t>
  </si>
  <si>
    <t>As a Financial System Analyst, I want to create COA mapping (Central to Cloud) for new COA values added in Central so that all journals from source systems can be interfaced into AHCS</t>
  </si>
  <si>
    <t>COA Mapping updates based on new addition / end-dated chart of account values in Central application. New mapping to be created between Central to Cloud</t>
  </si>
  <si>
    <t>CSTONE-5454</t>
  </si>
  <si>
    <t>CSTONE-592</t>
  </si>
  <si>
    <t>CSTONE-640</t>
  </si>
  <si>
    <t>RTR-AHCS-021</t>
  </si>
  <si>
    <t>As a Financial System Analyst, I want to create COA mapping (EBS to Cloud) for new COA values added in Cloud so that all journals from source systems can be interfaced into AHCS</t>
  </si>
  <si>
    <t>COA Mapping updates based on new addition / end-dated chart of account values in Cloud GL. New mapping to be created between Cloud to legacy EBS</t>
  </si>
  <si>
    <t>CSTONE-5455</t>
  </si>
  <si>
    <t>CSTONE-6255</t>
  </si>
  <si>
    <t>RTR-AHCS-022</t>
  </si>
  <si>
    <t>As a Financial System Analyst, I want to create COA mapping (Legacy PS to Cloud) for new COA values added in Cloud so that all journals from source systems can be interfaced into AHCS</t>
  </si>
  <si>
    <t>COA Mapping updates based on new addition / end-dated chart of account values in Cloud GL. New mapping to be created between Cloud to legacy FAH
On Hold for legacy FAH assessment</t>
  </si>
  <si>
    <t>All journals from source systems (legacy PS to cloud) should be interfaced into AHCS</t>
  </si>
  <si>
    <t>Sent to Manisha to review - IP 12-15</t>
  </si>
  <si>
    <t>Legacy FAH decision</t>
  </si>
  <si>
    <t>CSTONE-5456</t>
  </si>
  <si>
    <t>CSTONE-593</t>
  </si>
  <si>
    <t>CSTONE-1376</t>
  </si>
  <si>
    <t>RTR-AHCS-023</t>
  </si>
  <si>
    <t>As a Financial System Analyst, I want to create COA mapping (Central to Cloud) for new COA values added in Cloud so that all journals from source systems can be interfaced into AHCS</t>
  </si>
  <si>
    <t>COA Mapping updates based on new addition / end-dated chart of account values in Cloud GL. New mapping to be created between Cloud to Central</t>
  </si>
  <si>
    <t>CSTONE-5457</t>
  </si>
  <si>
    <t>CSTONE-594</t>
  </si>
  <si>
    <t>CSTONE-3637</t>
  </si>
  <si>
    <t>RTR-AHCS-024</t>
  </si>
  <si>
    <t>Run Subledger Reports</t>
  </si>
  <si>
    <t xml:space="preserve"> As  GL Accountant, I want the ability to generate a report which reconciles legacy and AHCS subledgers so that I can perform period end reconciliations</t>
  </si>
  <si>
    <t>INT012</t>
  </si>
  <si>
    <t xml:space="preserve">Legacy to AHCS Reconciliation Report - BI:AHCS to provide the feed with all detail transactions to Tera Data for reconciliations
</t>
  </si>
  <si>
    <t>Validate report and compare to legacy subledger to GL reconciliations.</t>
  </si>
  <si>
    <t>Review AHCS to GL Reconciliation report for variances between legacy, AHCS. Resolve variances as needed.</t>
  </si>
  <si>
    <t>CSTONE-5458</t>
  </si>
  <si>
    <t>CSTONE-1363</t>
  </si>
  <si>
    <t>CSTONE-3638</t>
  </si>
  <si>
    <t>RTR-AHCS-025</t>
  </si>
  <si>
    <t>As a GL Accountant, I want a report to reconcile AHCS subldger and Oracle Cloud GL  so that I can perform period close reconciliations</t>
  </si>
  <si>
    <t>RPT007</t>
  </si>
  <si>
    <t>AHCS to GL Reconciliation Report: Shows AHCS and GL code combination balances side by side for reconciliation</t>
  </si>
  <si>
    <t>CSTONE-5459</t>
  </si>
  <si>
    <t>CSTONE-106</t>
  </si>
  <si>
    <t>CSTONE-49</t>
  </si>
  <si>
    <t>RTR-AHCS-026</t>
  </si>
  <si>
    <t xml:space="preserve">As a GL accountant, I want a report with error details along with error descriptions for all failures (mapping, validations etc.) so that I can review and resolve the errors
</t>
  </si>
  <si>
    <t>RPT006_R</t>
  </si>
  <si>
    <t>AHCS Error Report: Errors from Cloud AHCS after processing data by incoming file name and error description. Error / process summary with source chart of accounts and error description</t>
  </si>
  <si>
    <t>Validate setups and report with test transactions.  Confirm invalid data does not interface / import / post.</t>
  </si>
  <si>
    <t>Review AHCS error report for missing coa segments. Verify that transactions did not import to AHCS until COA missing segments were updated.</t>
  </si>
  <si>
    <t>CSTONE-5460</t>
  </si>
  <si>
    <t>CSTONE-1364</t>
  </si>
  <si>
    <t>CSTONE-3639</t>
  </si>
  <si>
    <t>RTR-AHCS-027</t>
  </si>
  <si>
    <t>As a GL Accountant, I want a report that shows exceptions for all AHCS subledgers so that during close I can ensure all transactions are processed from AHCS to GL.</t>
  </si>
  <si>
    <t>Subledger Period Close Exception Report: This report provides the exceptions in AHCS that are unprocessed, error or invalid transactions. Report should run across all ledgers and across AHCS subledgers.</t>
  </si>
  <si>
    <t>Review Subledger Period Close Exception Report for error details. Verify that transactions did not import to AHCS until details have been corrected.</t>
  </si>
  <si>
    <t>CSTONE-5461</t>
  </si>
  <si>
    <t>CSTONE-552</t>
  </si>
  <si>
    <t>RTR-AHCS-028</t>
  </si>
  <si>
    <t>As GL Accountant, I want all transactions interfaced to AHCS are balanced by balancing segment except Central so that no suspense entries are created and balanced journal is posted in AHCS and GL</t>
  </si>
  <si>
    <t>Journals booked in legacy system will be balanced by a balancing segment value which will be legal entity/business unit/company.</t>
  </si>
  <si>
    <t>Validate with an unbalanced test transaction</t>
  </si>
  <si>
    <t>Validate that out of balance journals do not get posted in AHCS (should not be balanced using suspense entries). The balancing error must first be resolved and only balanced journals posted in AHCS</t>
  </si>
  <si>
    <t>CSTONE-5462</t>
  </si>
  <si>
    <t>CSTONE-3230</t>
  </si>
  <si>
    <t>RTR-AHCS-029</t>
  </si>
  <si>
    <t>As GL Accountant I want to ensure that the subledger journals are created in both primary and secondary ledgers where applicable so that I can record journals in both US GAAP/ Local GAAP  as per accounting standards</t>
  </si>
  <si>
    <t xml:space="preserve">Journals from source systems will be interfaced to both primary and secondary ledgers based on the extract. </t>
  </si>
  <si>
    <t xml:space="preserve">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t>
  </si>
  <si>
    <t>Chris Demko</t>
  </si>
  <si>
    <t>CSTONE-5463</t>
  </si>
  <si>
    <t>CSTONE-54</t>
  </si>
  <si>
    <t>RTR-AHCS-030</t>
  </si>
  <si>
    <t xml:space="preserve"> As a GL Accountant, I want to be able to drilldown from the GL journal to AHCS journal so that I can view supporting reference data</t>
  </si>
  <si>
    <t>Drill-down capability seeded out of the box functionality from GL to AHCS journals</t>
  </si>
  <si>
    <t>Validate functionality with sample drilldowns and compare between HUB and legacy</t>
  </si>
  <si>
    <t>Review data for completeness after drilldown to AHCS subledger from balance on GL journal line</t>
  </si>
  <si>
    <t>CSTONE-5464</t>
  </si>
  <si>
    <t>CSTONE-568</t>
  </si>
  <si>
    <t>RTR-AHCS-031</t>
  </si>
  <si>
    <t>As a GL accountant, I want the system to  process prior period transactions in the current period with manual intervention so that they can be accounted in AHCS</t>
  </si>
  <si>
    <t>No mechanism to update the date in the transaction object table (TO). As a workaround, IT needs to run the purge the error transnactions using "Accounting Hub Maintainance" program. The source system will resend the transaction with the appropriate corrections required for re-processing.
 IT to make changes based on offline  business approval.</t>
  </si>
  <si>
    <t>CSTONE-5465</t>
  </si>
  <si>
    <t>CSTONE-55</t>
  </si>
  <si>
    <t>RTR-AHCS-032</t>
  </si>
  <si>
    <t>As a GL Accountant, I want non-balance supporting references enabled to capture reference attributes from the source system so that AHCS journals have detail information</t>
  </si>
  <si>
    <t>Non-balance enabled supporting references to be enabled by each AHCS subledger based on the data model</t>
  </si>
  <si>
    <t>Validate HUB supporting references by sampling transactions and compare to legacy subledgers</t>
  </si>
  <si>
    <t>Review non-balance supporting references and ensure match with source system detail information per business design</t>
  </si>
  <si>
    <t>CSTONE-5466</t>
  </si>
  <si>
    <t>CSTONE-56</t>
  </si>
  <si>
    <t>RTR-AHCS-033</t>
  </si>
  <si>
    <t>As a GL Accountant, I want balance supporting references enabled to capture reference attributes from the source system and capture balances so that provides reporting capailities on non chart of account values</t>
  </si>
  <si>
    <t>Balance enabled supporting references to be enabled by each AHCS subledger based on the data model</t>
  </si>
  <si>
    <t>Validate balanced enabled supporting references by running reports and confirming totals</t>
  </si>
  <si>
    <t>Review balance supporting references and ensure match with source system detail information per business design</t>
  </si>
  <si>
    <t>CSTONE-5467</t>
  </si>
  <si>
    <t>CSTONE-6257</t>
  </si>
  <si>
    <t>RTR-AHCS-034</t>
  </si>
  <si>
    <r>
      <t xml:space="preserve">As a GL Accountant, I want system to have the capability to sequence all journals for EMEA both </t>
    </r>
    <r>
      <rPr>
        <sz val="9"/>
        <color rgb="FF7030A0"/>
        <rFont val="Calibri"/>
        <family val="2"/>
      </rPr>
      <t>primary and statutory</t>
    </r>
    <r>
      <rPr>
        <sz val="9"/>
        <color rgb="FF000000"/>
        <rFont val="Calibri"/>
        <family val="2"/>
      </rPr>
      <t xml:space="preserve"> ledgers by legal entity so that the statutory ledgers are compliant with the local regulations and </t>
    </r>
    <r>
      <rPr>
        <sz val="9"/>
        <color rgb="FF7030A0"/>
        <rFont val="Calibri"/>
        <family val="2"/>
      </rPr>
      <t>US GAAP</t>
    </r>
    <r>
      <rPr>
        <sz val="9"/>
        <color rgb="FF000000"/>
        <rFont val="Calibri"/>
        <family val="2"/>
      </rPr>
      <t>.</t>
    </r>
  </si>
  <si>
    <t>Accounting and Reporting sequences to be enabled for statutory ledgers in EMEA for statutory compliance</t>
  </si>
  <si>
    <t>Review sequencing of journals was created accurately as per business design and in compliance with local requirements and US GAAP. Ensure there are no gaps in the sequence of journals. Validate that system was configured for journal sequence to reset in countries that require new sequencing each year as per business design. Ensure sequencing of journals is created in secondary ledgers per business design.</t>
  </si>
  <si>
    <t>Ian 11-15-21</t>
  </si>
  <si>
    <t>Bhim - Confirmed by Patrick. Mentioned that this should be applicable for US GAAP as well.</t>
  </si>
  <si>
    <r>
      <t>Should highlevel comments be rewritten to incorporate CALA? -</t>
    </r>
    <r>
      <rPr>
        <b/>
        <sz val="9"/>
        <color rgb="FF003399"/>
        <rFont val="Calibri"/>
        <family val="2"/>
      </rPr>
      <t>Ok IP</t>
    </r>
  </si>
  <si>
    <t>MS 11/05 - Updated user story to only consider EMEA Stat ledger as secondary ledgers only applicable for EMEA countries</t>
  </si>
  <si>
    <t>CSTONE-5468</t>
  </si>
  <si>
    <t>CSTONE-57</t>
  </si>
  <si>
    <t>RTR-AHCS-035</t>
  </si>
  <si>
    <t>As a GL Accountant, I want the subledger journals to be summarized when transferred to GL so that detail level transaction information is maintained in AHCS whereas the account balances are reflected in GL.</t>
  </si>
  <si>
    <t>Subledger journals interfaced to GL from AHCS will be summarized by accounting string(code combinations)</t>
  </si>
  <si>
    <t>Validate summary totals to HUB for a sample of data.  Reconcile in total between Cloud GL and HUB.</t>
  </si>
  <si>
    <t>Review summarized balance in GL ties to detail balance in AHCS</t>
  </si>
  <si>
    <t>CSTONE-5469</t>
  </si>
  <si>
    <t>CSTONE-569</t>
  </si>
  <si>
    <t>CSTONE-624</t>
  </si>
  <si>
    <t>RTR-AHCS-036</t>
  </si>
  <si>
    <t>As a GL accountant, I want journals from Central to feed AHCS daily so that the journals are reflected in cloud GL.</t>
  </si>
  <si>
    <r>
      <t xml:space="preserve">Daily inbound interface for </t>
    </r>
    <r>
      <rPr>
        <strike/>
        <sz val="9"/>
        <color rgb="FF000000"/>
        <rFont val="Calibri"/>
        <family val="2"/>
      </rPr>
      <t>Sales</t>
    </r>
    <r>
      <rPr>
        <sz val="9"/>
        <color rgb="FF000000"/>
        <rFont val="Calibri"/>
        <family val="2"/>
      </rPr>
      <t xml:space="preserve"> and </t>
    </r>
    <r>
      <rPr>
        <sz val="9"/>
        <color rgb="FFFF0000"/>
        <rFont val="Calibri"/>
        <family val="2"/>
      </rPr>
      <t xml:space="preserve">Inventory and </t>
    </r>
    <r>
      <rPr>
        <sz val="9"/>
        <color rgb="FF000000"/>
        <rFont val="Calibri"/>
        <family val="2"/>
      </rPr>
      <t xml:space="preserve">COGS entries, </t>
    </r>
    <r>
      <rPr>
        <sz val="9"/>
        <color rgb="FFFF0000"/>
        <rFont val="Calibri"/>
        <family val="2"/>
      </rPr>
      <t>Commision Accruals</t>
    </r>
    <r>
      <rPr>
        <sz val="9"/>
        <color rgb="FF000000"/>
        <rFont val="Calibri"/>
        <family val="2"/>
      </rPr>
      <t xml:space="preserve"> from Central to AHCS</t>
    </r>
  </si>
  <si>
    <t>Confirm interface completeness and accuracy</t>
  </si>
  <si>
    <t>CSTONE-5470</t>
  </si>
  <si>
    <t>CSTONE-570</t>
  </si>
  <si>
    <t>CSTONE-625</t>
  </si>
  <si>
    <t>RTR-AHCS-037</t>
  </si>
  <si>
    <t>As a GL accountant, I want statistical journals from Central to AHCS for stock items so that monthly finance charges can be booked in cloud GL.</t>
  </si>
  <si>
    <t>INT034</t>
  </si>
  <si>
    <t>Monthly statistical feed for finance charges for stock items from Central to AHCS</t>
  </si>
  <si>
    <t>Build a systematic/automated data completeness check to support the daily imports.   Validate / test.  
Ensure that statistical entries are not recorded as actuals</t>
  </si>
  <si>
    <t>CSTONE-5471</t>
  </si>
  <si>
    <t>CSTONE-571</t>
  </si>
  <si>
    <t>CSTONE-626</t>
  </si>
  <si>
    <t>RTR-AHCS-038</t>
  </si>
  <si>
    <t>As a GL accountant, I want statistical journals from Central to AHCS for SO/DSS items so that mothly finance charges can be booked in cloud GL.</t>
  </si>
  <si>
    <t>INT035</t>
  </si>
  <si>
    <t>Monthly statistical feed for finance charges of SO/DS items from Central to AHCS</t>
  </si>
  <si>
    <t>CSTONE-5472</t>
  </si>
  <si>
    <t>CSTONE-572</t>
  </si>
  <si>
    <t>CSTONE-627</t>
  </si>
  <si>
    <t>RTR-AHCS-039</t>
  </si>
  <si>
    <t>As a GL accountant, I want statistical journals from Central to AHCS for monthly finance charges so that finance charges can be booked in cloud GL.</t>
  </si>
  <si>
    <t>INT036</t>
  </si>
  <si>
    <t>Monthly statistical feed for finance charges from Central to AHCS</t>
  </si>
  <si>
    <t>CSTONE-5473</t>
  </si>
  <si>
    <t>CSTONE-573</t>
  </si>
  <si>
    <t>CSTONE-628</t>
  </si>
  <si>
    <t>RTR-AHCS-040</t>
  </si>
  <si>
    <t>As a GL accountant, I want statistical journals from Central to AHCS for inventory items on an order so that finance charges can be booked in cloud GL.</t>
  </si>
  <si>
    <t>INT037</t>
  </si>
  <si>
    <t>Monthly feed for inventory items that are on an order from Central to AHCS</t>
  </si>
  <si>
    <t xml:space="preserve">Build a systematic/automated data completeness check to support the daily imports.   Validate / test. 
Ensure that statistical entries are not recorded as actuals </t>
  </si>
  <si>
    <t>CSTONE-5474</t>
  </si>
  <si>
    <t>CSTONE-595</t>
  </si>
  <si>
    <t>CSTONE-1377</t>
  </si>
  <si>
    <t>RTR-AHCS-041</t>
  </si>
  <si>
    <t>As a GL accountant, I want  journals from Central to AHCS for sales commission processing and sales accruals so that commissions and  accruals can be booked in cloud GL.</t>
  </si>
  <si>
    <t>INT038</t>
  </si>
  <si>
    <t>Monthly feed for journal entries from sales commision processing and sales accruals from Central to AHCS</t>
  </si>
  <si>
    <t>CSTONE-5475</t>
  </si>
  <si>
    <t>CSTONE-596</t>
  </si>
  <si>
    <t>CSTONE-1378</t>
  </si>
  <si>
    <t>RTR-AHCS-042</t>
  </si>
  <si>
    <t>As a GL accountant, I want all cloud GL balances to Central account  so that journal entries can be created in Central</t>
  </si>
  <si>
    <t>INT040</t>
  </si>
  <si>
    <r>
      <t xml:space="preserve">Outbound cloud GL balances to Central </t>
    </r>
    <r>
      <rPr>
        <strike/>
        <sz val="9"/>
        <color rgb="FF000000"/>
        <rFont val="Calibri"/>
        <family val="2"/>
      </rPr>
      <t>twice</t>
    </r>
    <r>
      <rPr>
        <sz val="9"/>
        <color rgb="FF000000"/>
        <rFont val="Calibri"/>
        <family val="2"/>
      </rPr>
      <t xml:space="preserve"> (Last day of Month </t>
    </r>
    <r>
      <rPr>
        <strike/>
        <sz val="9"/>
        <color rgb="FF000000"/>
        <rFont val="Calibri"/>
        <family val="2"/>
      </rPr>
      <t xml:space="preserve">&amp; </t>
    </r>
    <r>
      <rPr>
        <sz val="9"/>
        <color rgb="FFFF0000"/>
        <rFont val="Calibri"/>
        <family val="2"/>
      </rPr>
      <t>through</t>
    </r>
    <r>
      <rPr>
        <sz val="9"/>
        <color rgb="FF000000"/>
        <rFont val="Calibri"/>
        <family val="2"/>
      </rPr>
      <t xml:space="preserve"> 1- 15th of the month) to prepare journals in Central</t>
    </r>
  </si>
  <si>
    <t xml:space="preserve">Build a systematic/automated data completeness check to support feed to Central from AHCS.   Validate / test.  </t>
  </si>
  <si>
    <t>CSTONE-5476</t>
  </si>
  <si>
    <t>CSTONE-431</t>
  </si>
  <si>
    <t>CSTONE-511</t>
  </si>
  <si>
    <t>RTR-AHCS-043</t>
  </si>
  <si>
    <t xml:space="preserve">As a Financial Systems Analyst, I need to confirm COA mapping across all systems identified in AHCS-005 workshop have the appropriate controls and security around COA mapping maintenance (i.e. legacy systems, 3rd party applications, Central, etc.).   </t>
  </si>
  <si>
    <t>INT120</t>
  </si>
  <si>
    <t>Build a report to extract COA mappings from centralized mapping engine. User story RTR-GL-135 covers need to secure Maintainance page to specific users only</t>
  </si>
  <si>
    <t>Utilize a tool and/or report to validate COA maintenance mapping across systems.</t>
  </si>
  <si>
    <t>Erica:  Probably need to discuss this user story</t>
  </si>
  <si>
    <t>Add user stories for security related to COA mapping. Create user stories under GL.</t>
  </si>
  <si>
    <t>Cornerstone User Stories (RTR-GL) - GPO Approval (Batch3)</t>
  </si>
  <si>
    <t>CSTONE-5477</t>
  </si>
  <si>
    <t>CSTONE-1365</t>
  </si>
  <si>
    <t>CSTONE-3640</t>
  </si>
  <si>
    <t>RTR-AHCS-044</t>
  </si>
  <si>
    <t>As GL Accountant I want all  transactions from concur  are imported and posted into AHCS concur subledger, so that transactions are accounted with detail transaction information in AHCS</t>
  </si>
  <si>
    <t>INT016</t>
  </si>
  <si>
    <t>Concur team to extract provide data and interface into Oracle Cloud Middleware</t>
  </si>
  <si>
    <t>Verify transactions from Concur are imported and accounted for in AHCS. Review details for Concur ties to source AHCS details.</t>
  </si>
  <si>
    <t>CSTONE-5478</t>
  </si>
  <si>
    <t>CSTONE-5963</t>
  </si>
  <si>
    <t>RTR-AHCS-046</t>
  </si>
  <si>
    <r>
      <t xml:space="preserve">As GL Accountant,  I want AHCS to be configured to process Lease Interface data </t>
    </r>
    <r>
      <rPr>
        <strike/>
        <sz val="9"/>
        <color rgb="FF003399"/>
        <rFont val="Calibri"/>
        <family val="2"/>
      </rPr>
      <t>as per business and accounting rules</t>
    </r>
    <r>
      <rPr>
        <sz val="9"/>
        <color rgb="FF003399"/>
        <rFont val="Calibri"/>
        <family val="2"/>
      </rPr>
      <t xml:space="preserve"> so that transactions are accounted correctly in Leases Subledger with appropriate line level information , Supporting Reference and other details. </t>
    </r>
  </si>
  <si>
    <t>Legacy team to extract third party lease harbor data and interface into Oracle Cloud Middleware</t>
  </si>
  <si>
    <r>
      <t xml:space="preserve">Verify transactions from </t>
    </r>
    <r>
      <rPr>
        <strike/>
        <sz val="9"/>
        <color rgb="FF003399"/>
        <rFont val="Calibri"/>
        <family val="2"/>
      </rPr>
      <t>3rd party</t>
    </r>
    <r>
      <rPr>
        <sz val="9"/>
        <color rgb="FF003399"/>
        <rFont val="Calibri"/>
        <family val="2"/>
      </rPr>
      <t xml:space="preserve"> Lease Harbor are imported and accounted for in AHCS. Review details </t>
    </r>
    <r>
      <rPr>
        <strike/>
        <sz val="9"/>
        <color rgb="FF003399"/>
        <rFont val="Calibri"/>
        <family val="2"/>
      </rPr>
      <t>for</t>
    </r>
    <r>
      <rPr>
        <sz val="9"/>
        <color rgb="FF003399"/>
        <rFont val="Calibri"/>
        <family val="2"/>
      </rPr>
      <t xml:space="preserve"> from Lease Harbor </t>
    </r>
    <r>
      <rPr>
        <strike/>
        <sz val="9"/>
        <color rgb="FF003399"/>
        <rFont val="Calibri"/>
        <family val="2"/>
      </rPr>
      <t>3rd party</t>
    </r>
    <r>
      <rPr>
        <sz val="9"/>
        <color rgb="FF003399"/>
        <rFont val="Calibri"/>
        <family val="2"/>
      </rPr>
      <t xml:space="preserve"> ties to source AHCS details.</t>
    </r>
  </si>
  <si>
    <t>Also ensure that AHCS data ties to Oracle GL</t>
  </si>
  <si>
    <t>CSTONE-5479</t>
  </si>
  <si>
    <t>CSTONE-58</t>
  </si>
  <si>
    <t>RTR-AHCS-048</t>
  </si>
  <si>
    <t>As a Financial Systems Analyst, I need the ability to add suppoorting references to subledger journals so that they can provide balancing on extended chart of account values</t>
  </si>
  <si>
    <t>New supporting references can be added in AHCS at any time. For adding balance enabled supporting reference  the driver is to load initial balances before usage.</t>
  </si>
  <si>
    <t>Validate that new supporting reference was received from source system and added to AHCS</t>
  </si>
  <si>
    <t>CSTONE-5480</t>
  </si>
  <si>
    <t>CSTONE-59</t>
  </si>
  <si>
    <t>RTR-AHCS-049</t>
  </si>
  <si>
    <t>As a Financial Systems Analyst I need the ability to display user transaction identifiers so that they are visible to user journal screen(UTI)</t>
  </si>
  <si>
    <t>New user transaction identifiers can be added for user to view additional information.</t>
  </si>
  <si>
    <t>Validate that user is able to view and access supporting reference. UTI setup by business design.</t>
  </si>
  <si>
    <t>CSTONE-5481</t>
  </si>
  <si>
    <t>CSTONE-553</t>
  </si>
  <si>
    <t>RTR-GL-113</t>
  </si>
  <si>
    <t xml:space="preserve"> As a GL Accountant I need the ability to (1) Batch allocations together to run at the same time.  (2) Ability to schedule allocations to run automatically. (3) Allocation sweep / branch-in-branch (ie take balance on one account and move to other accounts  (4) need ability to reference both currency value and STAT value accounts to support allocations,(5)  Workbench group by batch in sequence or in paralell (6) Ability to grab current and prior period values</t>
  </si>
  <si>
    <t>Configuration options in Calc Manager noted for each bullet in user sotry:
1. RuleSet
2. Scheduling allocations
3. Allocation Formula
4. Allocation formula and currency
5. RuleSet with option of sequence vs parallel 
 6. Ruleset with multiple Run Time Variables for periods. Different RTV for accounting periods to be used in source in different rules in a ruleset</t>
  </si>
  <si>
    <t>Allocations support business requirements, run efficiently, and produce accurate results.</t>
  </si>
  <si>
    <t>@Viji -  Validate pt.6</t>
  </si>
  <si>
    <t>Cornerstone User Stories (RTR-GL) - GPO Approval (Batch4)</t>
  </si>
  <si>
    <t>CSTONE-5482</t>
  </si>
  <si>
    <t>CSTONE-116</t>
  </si>
  <si>
    <t>RTR-GL-114</t>
  </si>
  <si>
    <t>As a GL Accountant, I want to be able to  automatically reverse a multicurrency journal entry in next period to make the journal process more accurate and efficient</t>
  </si>
  <si>
    <t>Use journal reversal functionality using categories enabled for autoreversal. Journal reversed using system functionality will use same entered and accounted amounts as original journals</t>
  </si>
  <si>
    <t>Successfully reversed original multicurrency journal entry by selecting auto reversal criteria. Verify that original entry was reversed in following period using same rate from original entry.</t>
  </si>
  <si>
    <t>CSTONE-5483</t>
  </si>
  <si>
    <t>RTR-GL-115</t>
  </si>
  <si>
    <t>As a GL Accountant, I want to be able to copy multicurrency journal entries and reverse signs, i.e., switch debit/credit to make the journal process more accurate and efficient</t>
  </si>
  <si>
    <t>Use journal reversal functionality manually reverse the journal. Journal reversed using system functionality will use same entered and accounted amounts as original journals
Note: When you copy journal you cannot reverse signs unless user goes in and manually reverses journal
5/24: Discussed, not required. Covered in user story RTR-GL-116</t>
  </si>
  <si>
    <t>Successfully reversed original multicurrency journal entry using copy/reverse option. Verify that original entry was reversed using same rate from original entry.</t>
  </si>
  <si>
    <t>Incorrect user story. Copy does not update signs</t>
  </si>
  <si>
    <t>CSTONE-5484</t>
  </si>
  <si>
    <t>CSTONE-117</t>
  </si>
  <si>
    <t>RTR-GL-116</t>
  </si>
  <si>
    <t>As a GL Accountant, I want to be able to  manually reverse a multicurrency journal entry to make the journal process more accurate and efficient</t>
  </si>
  <si>
    <t>Use journal reversal functionality manually reverse the journal. Journal reversed using system functionality will use same entered and accounted amounts as original journals</t>
  </si>
  <si>
    <t>Successfully reversed original multicurrency journal entry by manually booking entry. Verify that original entry was reversed using same rate from original entry.</t>
  </si>
  <si>
    <t>CSTONE-5485</t>
  </si>
  <si>
    <t>CSTONE-597</t>
  </si>
  <si>
    <t>CSTONE-3641</t>
  </si>
  <si>
    <t>RTR-GL-117</t>
  </si>
  <si>
    <t>As a GL Accountant, I need the capability to enter the old chart string in the application and receive the new COA string [Both Legacy WESCO &amp; Legacy Anixter]. Should support multiple code combinations to be mapped</t>
  </si>
  <si>
    <t>EXT013</t>
  </si>
  <si>
    <t>Need to explore feasibility of UI where user can enter legacy COA string and can retrieve future state COA value. Should support multiple code combinations to be mapped</t>
  </si>
  <si>
    <t>Review the new chart string results to ensure accurate results</t>
  </si>
  <si>
    <t>CSTONE-5486</t>
  </si>
  <si>
    <t>CSTONE-598</t>
  </si>
  <si>
    <t>CSTONE-1379</t>
  </si>
  <si>
    <t>RTR-AHCS-051</t>
  </si>
  <si>
    <t>As an IT administrator, I need a dashboard to track the daily exceptions between legacy data feed and AHCS so that there is complete visibility by source, category, count, and Dollar combination (The sample dashboard presented by Manpreet in the Core-group meeting)</t>
  </si>
  <si>
    <t>EXT010</t>
  </si>
  <si>
    <t>The user story needs to be modified as the data is based on what is received in AHCS by source, dollar amount, line count(processed vs. error).Dashboard to be real-time.</t>
  </si>
  <si>
    <t>Validate the data with subledger period close exceptions. Compare the data with the dashboard and ensure accuracy</t>
  </si>
  <si>
    <t>CSTONE-5487</t>
  </si>
  <si>
    <t>RTR-GL-118</t>
  </si>
  <si>
    <t>As an IT administrator, I want period close automation to systematically close the Subledger periods (Intercompany BU) instead of closing them manually so that  In the future Intercompany BU model (Phase 1B), WESCO ends up having 50 + BU’s that must be closed (both AP &amp; AR) manually if we don’t have the systematic solution</t>
  </si>
  <si>
    <t>This is about a state where user has reconciled and cleared up any pending data. Requirement is now ability to automate close having a grouping [E.g. by region]
Business case: 60+ ledgers to close for AR and AP every month. Assuming 1 min per ledger close, 1*60*2 = 120 min per close cycle. Also bot will ensure all ledgers for a group are closed and someone doesnt miss lets say one ledger in his/her area of ownership
7/29: Based on input from Satheesh, WESCO IT will take it forward for Bot development etc. Changing sub-track to Legacy
8/4: Confirmed by Satheesh based on conversation with bot team that WESCO IT will take it forward</t>
  </si>
  <si>
    <t>Validate the open and close of the AR &amp; AP subledgers for all ledgers systematically</t>
  </si>
  <si>
    <t>Review In Progress</t>
  </si>
  <si>
    <t>Moved subtrack to LEGACY as per input from Satheesh</t>
  </si>
  <si>
    <t>CSTONE-5488</t>
  </si>
  <si>
    <t>CSTONE-554</t>
  </si>
  <si>
    <t>RTR-AHCS-052</t>
  </si>
  <si>
    <t>As a Financial System Analyst, I want the all legacy future segment chart of account values to default to zeros so that the mapping rule can be derived based on only actively used chart of account segments</t>
  </si>
  <si>
    <t>Legacy COA future segment values will be defaulted to zeros.</t>
  </si>
  <si>
    <t>Validate that the future segments are not populated in AHCS</t>
  </si>
  <si>
    <t>CSTONE-5489</t>
  </si>
  <si>
    <t>CSTONE-555</t>
  </si>
  <si>
    <t>RTR-AHCS-053</t>
  </si>
  <si>
    <t>As a Financial System Analyst, I want the derive the complete chart of account string for cloud COA in the mapping tool so that the mapping rules are deriving all future segments</t>
  </si>
  <si>
    <t xml:space="preserve">Legacy COA to Cloud COA mapping rules for all segments. </t>
  </si>
  <si>
    <t>Ensure all the chart of accounts segments are available for mapping including the future segments</t>
  </si>
  <si>
    <t>CSTONE-5490</t>
  </si>
  <si>
    <t>CSTONE-599</t>
  </si>
  <si>
    <t>CSTONE-647</t>
  </si>
  <si>
    <t>REP-RTR-GL-1</t>
  </si>
  <si>
    <t>Legacy Report Name:GL Activity
Legacy Report Description:As an Accountant, I need a report of GL activity by LE, GL Account, trans currency, functional currency, and all other charfield values. Capability to filter by any chartfield value and date ranges.  This report is used to analyze GL activity.
Reference ID:AXE-GL-1</t>
  </si>
  <si>
    <t>RPT046</t>
  </si>
  <si>
    <t>GL Journal Line detail report [Merge AXE-GL-1, AXE-GL-7, , AXE-GL-8, AXE-GL-9, AXE-GL-12, AXE-GL-13]. Ensure there is filter criteria by Period status</t>
  </si>
  <si>
    <t>AXE-GL-1</t>
  </si>
  <si>
    <t>CSTONE-5491</t>
  </si>
  <si>
    <t>CSTONE-600</t>
  </si>
  <si>
    <t>CSTONE-4396</t>
  </si>
  <si>
    <t>REP-RTR-GL-2</t>
  </si>
  <si>
    <t>Legacy Report Name:GL Balances
Legacy Report Description:As an Accountant, I need a report of GL balances by LE, GL Account, trans currency, functional currency, and all other charfield values. Capability to filter by any chartfield value and date ranges. This report is used to analyze GL activity.
Reference ID:AXE-GL-2</t>
  </si>
  <si>
    <t>New balance report by entered and accounted
Note: Why SmartView is not useful - Many people will use it</t>
  </si>
  <si>
    <t>AXE-GL-2</t>
  </si>
  <si>
    <t>CSTONE-5492</t>
  </si>
  <si>
    <t>CSTONE-6842</t>
  </si>
  <si>
    <t>REP-RTR-GL-3</t>
  </si>
  <si>
    <t>Legacy Report Name:GL I/C Balances
Legacy Report Description:As an Accountant, I need a report of  I/C Payables and Receivables balances by LE, account, affiliate (or GL cloud equivalent), cost center, and other chartfield values. Capability to filter by LE, Affliate, account, and other chartfield values.  This report is used to analyze I/C balances
Reference ID:AXE-GL-3</t>
  </si>
  <si>
    <t>RPT048</t>
  </si>
  <si>
    <t>IC Balance Matrix: IC Balance report by GL balances [based on IC segment and specific natural accounts]
Note: Why SmartView is not useful - Many people will use it
6/22: Changed release to 1B only as per email confirmation from Erica with subject "GL Reports Prioritization"</t>
  </si>
  <si>
    <t>AXE-GL-3</t>
  </si>
  <si>
    <t>CSTONE-5493</t>
  </si>
  <si>
    <t>CSTONE-601</t>
  </si>
  <si>
    <t>CSTONE-3642</t>
  </si>
  <si>
    <t>REP-RTR-GL-4</t>
  </si>
  <si>
    <t>Legacy Report Name:GL I/C Activity
Legacy Report Description:As an Accountant, I need a report of  I/C Payables and Receivables activity by LE, account, affiliate (or GL cloud equivalent), cost center, and other chartfield values. Capability to filter by LE, Affliate, account, and other chartfield values.  This report is used to analyze I/C activity.
Reference ID:AXE-GL-4</t>
  </si>
  <si>
    <t>Merge with GL Drill down report - User story RTR-GL-077</t>
  </si>
  <si>
    <t>AXE-GL-4</t>
  </si>
  <si>
    <t>CSTONE-5494</t>
  </si>
  <si>
    <t>CSTONE-9208</t>
  </si>
  <si>
    <t>CSTONE-9209</t>
  </si>
  <si>
    <t>CSTONE-9210</t>
  </si>
  <si>
    <t>REP-RTR-GL-5</t>
  </si>
  <si>
    <t>Legacy Report Name:GL Revaluation
Legacy Report Description:As an Accountant, I need a report of FX revaluation (using month-end rate) by account, LE, location and other chartfield values. This report is used to analyze current period FX exposure (currently GL 36)
Reference ID:AXE-GL-5</t>
  </si>
  <si>
    <t>RPT049</t>
  </si>
  <si>
    <t>Revaluation summary at COA level [all COA segments]. Run report after reval is executed in system</t>
  </si>
  <si>
    <t>AXE-GL-5</t>
  </si>
  <si>
    <t>CSTONE-5495</t>
  </si>
  <si>
    <t>CSTONE-9211</t>
  </si>
  <si>
    <t>CSTONE-9212</t>
  </si>
  <si>
    <t>CSTONE-9213</t>
  </si>
  <si>
    <t>REP-RTR-GL-6</t>
  </si>
  <si>
    <t>Legacy Report Name:GL Revaluation by account
Legacy Report Description:As an accountant, I need a report which shows the monthly revaluation amount for each account for a particular LE. This report is used for FX analysis
Reference ID:AXE-GL-6</t>
  </si>
  <si>
    <t>RPT050</t>
  </si>
  <si>
    <t>Revaluation summary at COA level [only LE &amp; Account]. Run report after reval is executed in system</t>
  </si>
  <si>
    <t>AXE-GL-6</t>
  </si>
  <si>
    <t>CSTONE-5496</t>
  </si>
  <si>
    <t>CSTONE-602</t>
  </si>
  <si>
    <t>CSTONE-650</t>
  </si>
  <si>
    <t>REP-RTR-GL-7</t>
  </si>
  <si>
    <t>Legacy Report Name:GL Activity by journal enter and post date
Legacy Report Description:As an Accountant, I need a report of GL activity by LE, GL Account, trans currency, functional currency, and all other charfield values. Capability to filter by any chartfield value, Journal entered date, journal posted data or date ranges.  This report is used to analyze GL activity by posted date.
Reference ID:AXE-GL-7</t>
  </si>
  <si>
    <t>AXE-GL-7</t>
  </si>
  <si>
    <t>CSTONE-5497</t>
  </si>
  <si>
    <t>CSTONE-603</t>
  </si>
  <si>
    <t>CSTONE-651</t>
  </si>
  <si>
    <t>REP-RTR-GL-8</t>
  </si>
  <si>
    <t>Legacy Report Name:GL Journal detail
Legacy Report Description:As an accountant, I need a report which shows all journal lines for the specific JE (JE ID and period is the input data). Currently in PS GL 28
Reference ID:AXE-GL-8</t>
  </si>
  <si>
    <t>AXE-GL-8</t>
  </si>
  <si>
    <t>CSTONE-5498</t>
  </si>
  <si>
    <t>CSTONE-604</t>
  </si>
  <si>
    <t>CSTONE-652</t>
  </si>
  <si>
    <t>REP-RTR-GL-9</t>
  </si>
  <si>
    <t>Legacy Report Name:Journal activity by status
Legacy Report Description:As an accountant, I need a report of all journals processed by status foe example: posted, entered, validated, deleted…. (JE status and period is the input data). Currently in PS GL 08
Reference ID:AXE-GL-9</t>
  </si>
  <si>
    <t>AXE-GL-9</t>
  </si>
  <si>
    <t>CSTONE-5499</t>
  </si>
  <si>
    <t>CSTONE-605</t>
  </si>
  <si>
    <t>CSTONE-1380</t>
  </si>
  <si>
    <t>REP-RTR-GL-10</t>
  </si>
  <si>
    <t>Legacy Report Name:Current month FX rates
Legacy Report Description:As an accountant, I need a report of all current FX rates loaded in GL by currency and rate type (budget, month end, average, daily). Currently in PS GL 35
Reference ID:AXE-GL-10</t>
  </si>
  <si>
    <t>RPT051</t>
  </si>
  <si>
    <t>FX Rates loaded in ERP to be pulled out for reporting [Create date range and period as parameters]. Created separate EPM line for budget rates</t>
  </si>
  <si>
    <t>AXE-GL-10</t>
  </si>
  <si>
    <t>CSTONE-5500</t>
  </si>
  <si>
    <t>CSTONE-606</t>
  </si>
  <si>
    <t>CSTONE-1381</t>
  </si>
  <si>
    <t>REP-RTR-GL-12</t>
  </si>
  <si>
    <t>Legacy Report Name:Historical FX rates by date
Legacy Report Description:As an accountant, I need a report of all historical FX rates loaded in GL by date, currency and rate type (budget, month end, average, daily). Ability to filter by date and currency and geography (if loaded multiple times per day). Currently in PS GL 60
Reference ID:AXE-GL-11</t>
  </si>
  <si>
    <t>AXE-GL-11</t>
  </si>
  <si>
    <t>CSTONE-5501</t>
  </si>
  <si>
    <t>CSTONE-607</t>
  </si>
  <si>
    <t>CSTONE-655</t>
  </si>
  <si>
    <t>REP-RTR-GL-14</t>
  </si>
  <si>
    <t>Legacy Report Name:Report of journals which failed CVR
Legacy Report Description:I need a report that Lists all accounting events and journal entries that fail period close validation. Groups report by ledger, period, journal source, journal category, and event class at submission.
Reference ID:AXE-GL-12</t>
  </si>
  <si>
    <t>AXE-GL-12</t>
  </si>
  <si>
    <t>CSTONE-5502</t>
  </si>
  <si>
    <t>CSTONE-608</t>
  </si>
  <si>
    <t>CSTONE-656</t>
  </si>
  <si>
    <t>REP-RTR-GL-15</t>
  </si>
  <si>
    <t>Legacy Report Name:Journals entered not posted
Legacy Report Description:I need a report that Lists journal entries that have been entered not posted.
Reference ID:AXE-GL-13</t>
  </si>
  <si>
    <t>AXE-GL-13</t>
  </si>
  <si>
    <t>CSTONE-5503</t>
  </si>
  <si>
    <t>CSTONE-609</t>
  </si>
  <si>
    <t>CSTONE-657</t>
  </si>
  <si>
    <t>REP-RTR-GL-67-A</t>
  </si>
  <si>
    <t>Legacy Report Name:IT extracts GL data for Tax compliance work
Legacy Report Description:</t>
  </si>
  <si>
    <t>This Tax reporting requirement needs to bring subledger and GL details together. Sample of subledger fields would be Tax Code on Invoice level, payment term etc. In future state for Phase 1 this is expected to driven out of multiple systems:
1. Legacy EBS to provide subledger details similar to today
2. Using COA mapping extension users would take old COA values from report, use the COA engine to map to new COA values &amp; add back new COA values to report from EBS. This would give subledger details in future state COA
2. For on-system entities GL journal line detail reports with filter on journal source [manual/spreadsheet] can be used to layer in manual journals
3. As need FCCS can be used to pull additional TB level details 
Note: This investigation process may start with pt.3 i.e. from FCCS and then go to GL and subledger i.e. in inverse order of noted above as well. 
This user story is used to track GL Journal line detail report</t>
  </si>
  <si>
    <t>WES-SUM-7</t>
  </si>
  <si>
    <t>Awaiting input from Satheesh</t>
  </si>
  <si>
    <t>CSTONE-5504</t>
  </si>
  <si>
    <t>CSTONE-610</t>
  </si>
  <si>
    <t>CSTONE-3643</t>
  </si>
  <si>
    <t>REP-RTR-GL-67-B</t>
  </si>
  <si>
    <t>This Tax reporting requirement needs to bring subledger and GL details together. Sample of subledger fields would be Tax Code on Invoice level, payment term etc. In future state for Phase 1 this is expected to driven out of multiple systems:
1. Legacy EBS to provide subledger details similar to today
2. Using COA mapping extension users would take old COA values from report, use the COA engine to map to new COA values &amp; add back new COA values to report from EBS. This would give subledger details in future state COA
2. For on-system entities GL journal line detail reports with filter on journal source [manual/spreadsheet] can be used to layer in manual journals
3. As need FCCS can be used to pull additional TB level details 
Note: This investigation process may start with pt.3 i.e. from FCCS and then go to GL and subledger i.e. in inverse order of noted above as well. 
This user story is used to track COA mapping extension that user can trigger where user provides multiple old/legacy COA values &amp; utility returns new COA values</t>
  </si>
  <si>
    <t>CSTONE-5505</t>
  </si>
  <si>
    <t>RTR-AHCS-054</t>
  </si>
  <si>
    <t>As a Financial Controller, I want a user role that will provide the access to only EBS AR subledger so that the user is restricted to a specific AHCS subledger</t>
  </si>
  <si>
    <t>Enabling EBS AR subledger security by user roles</t>
  </si>
  <si>
    <t>Sprint 3</t>
  </si>
  <si>
    <t>CSTONE-5506</t>
  </si>
  <si>
    <t>RTR-AHCS-055</t>
  </si>
  <si>
    <t>As an IT administrator, I want the capability to modify the source transaction information for any exceptions post business approval so that the transactions completd in error can be re-porcessed with corrections</t>
  </si>
  <si>
    <t>IT administrator should able to make modifications to the data except accoutning attributes in error post business approval to reprocess data in AHCS</t>
  </si>
  <si>
    <t>Initial Fit/Gap Complete</t>
  </si>
  <si>
    <t>CSTONE-5507</t>
  </si>
  <si>
    <t>RTR-AHCS-056</t>
  </si>
  <si>
    <t>As GL Accountant I want all  transactions from concur to be sent in new COA and no COA mapping required in cloud before posting in  Concur subledger, so that transactions are accounted using source segment values</t>
  </si>
  <si>
    <t xml:space="preserve">
Concur will be providing the data in the new cloud COA and no mapping transformation will take place
02/02 : As per conversation from 0201 Concur will send data in old COA and we will map this to new COA.</t>
  </si>
  <si>
    <t>Ensure concur transactions accurately posted into AHCS. Validate AHCS contains all supporting references as per business design. Ensure transactions are posted in both primary and secondary ledger.</t>
  </si>
  <si>
    <t>Betty</t>
  </si>
  <si>
    <r>
      <t xml:space="preserve">What is the difference between -056 and 061? - </t>
    </r>
    <r>
      <rPr>
        <b/>
        <sz val="9"/>
        <color rgb="FF000000"/>
        <rFont val="Calibri"/>
        <family val="2"/>
      </rPr>
      <t>Ok IP</t>
    </r>
    <r>
      <rPr>
        <sz val="9"/>
        <color rgb="FF000000"/>
        <rFont val="Calibri"/>
        <family val="2"/>
      </rPr>
      <t xml:space="preserve">
We haven't fully discussed concur as yet. Ok per Manpreet comments 11-9-21</t>
    </r>
  </si>
  <si>
    <r>
      <rPr>
        <b/>
        <sz val="9"/>
        <color rgb="FF000000"/>
        <rFont val="Calibri"/>
        <family val="2"/>
      </rPr>
      <t>MS</t>
    </r>
    <r>
      <rPr>
        <sz val="9"/>
        <color rgb="FF000000"/>
        <rFont val="Calibri"/>
        <family val="2"/>
      </rPr>
      <t xml:space="preserve"> 11/05 - This story is to ensure and verify that CONCUR is sending data in new COA. 
</t>
    </r>
    <r>
      <rPr>
        <b/>
        <sz val="9"/>
        <color rgb="FF000000"/>
        <rFont val="Calibri"/>
        <family val="2"/>
      </rPr>
      <t>MS</t>
    </r>
    <r>
      <rPr>
        <sz val="9"/>
        <color rgb="FF000000"/>
        <rFont val="Calibri"/>
        <family val="2"/>
      </rPr>
      <t xml:space="preserve"> 11/09 - This have been program guidance and agreed with Concur project</t>
    </r>
  </si>
  <si>
    <t>CSTONE-5508</t>
  </si>
  <si>
    <t>RTR-AHCS-057</t>
  </si>
  <si>
    <t>As an IT administrator, I want the ability to make changes to AHCS configuration so that meet business requirments</t>
  </si>
  <si>
    <t>CSTONE-5509</t>
  </si>
  <si>
    <t>RTR-AHCS-058</t>
  </si>
  <si>
    <t>As a Financial controller,I want to users to have access only specific ledger/ledger set so that data security by ledger/ledger set is enabled</t>
  </si>
  <si>
    <t>CSTONE-5510</t>
  </si>
  <si>
    <t>RTR-AHCS-059</t>
  </si>
  <si>
    <t>As a GL accountant, I want the ability to run create accounting on demand so that any errors/exceptions can be reprocessed during period close</t>
  </si>
  <si>
    <t>Create Accounting job execution on-demand for un-accounted transnactions by user</t>
  </si>
  <si>
    <t>CSTONE-5511</t>
  </si>
  <si>
    <t>CSTONE-107</t>
  </si>
  <si>
    <t>CSTONE-50</t>
  </si>
  <si>
    <t>RTR-GL-119</t>
  </si>
  <si>
    <t>GL Open Balances (YTD plus Current Fiscal Year period balances) - WESCO Primary Ledgers</t>
  </si>
  <si>
    <t>CNV001</t>
  </si>
  <si>
    <t>GL Conversion for Legacy WESCO Primary ledgers</t>
  </si>
  <si>
    <t>Validate / reconcile data loads from legacy to cloud</t>
  </si>
  <si>
    <t>CSTONE-5512</t>
  </si>
  <si>
    <t>RTR-GL-120</t>
  </si>
  <si>
    <t>Currency Rates required to support reporting ledgers with translation [for beginnging balances]</t>
  </si>
  <si>
    <t>CNV002 (DESCOPED)</t>
  </si>
  <si>
    <t>Exchange rates needed to support month end TB translation for reporting ledgers
For acceptance criteria 1: Balance validation is covered in usr story RTR-GL-123</t>
  </si>
  <si>
    <t xml:space="preserve">Validate rates were acurately loaded in the system. Ensure the beginning balances for reporting ledger matches legacy balances. </t>
  </si>
  <si>
    <t>CSTONE-5513</t>
  </si>
  <si>
    <t>CSTONE-5739</t>
  </si>
  <si>
    <t>CSTONE-6258</t>
  </si>
  <si>
    <t>CSTONE-6301</t>
  </si>
  <si>
    <t>RTR-GL-121</t>
  </si>
  <si>
    <t>GL Open Balances (YTD plus Current Fiscal Year period balances) - Anixter Secondary Ledger</t>
  </si>
  <si>
    <t>CNV003</t>
  </si>
  <si>
    <t>GL Conversion for Legacy Anixter Secondary ledgers</t>
  </si>
  <si>
    <t>CSTONE-5514</t>
  </si>
  <si>
    <t>CSTONE-5740</t>
  </si>
  <si>
    <t>CSTONE-6668</t>
  </si>
  <si>
    <t>CSTONE-6302</t>
  </si>
  <si>
    <t>RTR-GL-122</t>
  </si>
  <si>
    <t>GL Open Balances (YTD plus Current Fiscal Year period balances) - Anixter Primary Ledger</t>
  </si>
  <si>
    <t>CNV004</t>
  </si>
  <si>
    <t>GL Conversion for Legacy Anixter Primary ledgers</t>
  </si>
  <si>
    <t>CSTONE-5515</t>
  </si>
  <si>
    <t>CSTONE-5741</t>
  </si>
  <si>
    <t>CSTONE-6259</t>
  </si>
  <si>
    <t>CSTONE-6303</t>
  </si>
  <si>
    <t>RTR-GL-123</t>
  </si>
  <si>
    <r>
      <rPr>
        <b/>
        <strike/>
        <sz val="9"/>
        <color rgb="FF000000"/>
        <rFont val="Calibri"/>
        <family val="2"/>
      </rPr>
      <t>GL Open Balances (YTD plus Current Fiscal Year period balances) - Anixter Reporting Ledgers</t>
    </r>
    <r>
      <rPr>
        <sz val="9"/>
        <color rgb="FF000000"/>
        <rFont val="Calibri"/>
        <family val="2"/>
      </rPr>
      <t xml:space="preserve">. </t>
    </r>
    <r>
      <rPr>
        <sz val="9"/>
        <color rgb="FF002060"/>
        <rFont val="Calibri"/>
        <family val="2"/>
      </rPr>
      <t>As a GL Accountant, I want the ability to load beginning balances for reporting ledgers.</t>
    </r>
  </si>
  <si>
    <t>CNV010</t>
  </si>
  <si>
    <t>GL Conversion for Legacy Anixter Reporting ledgers E.g. Reporting ledgers for Russia, Turkey and Indonesia
Note: This user story is not applicable to reporting ledgers with month end translation. For month end translations there will be no extract from legacy. Rates as per RTR-GL-120 will be loaded &amp; source ledger data will be translated. Any differences in translation as compared to legacy offline computations cannot be adjusted</t>
  </si>
  <si>
    <t>Validate the beginning balances for all reporting ledgers have been loaded correctly. Reconciled loaded balances to source data. Validate the configuration of reporting ledgers as per business design.</t>
  </si>
  <si>
    <t>CSTONE-5516</t>
  </si>
  <si>
    <t>CSTONE-115</t>
  </si>
  <si>
    <t>CSTONE-60</t>
  </si>
  <si>
    <t>RTR-GL-124</t>
  </si>
  <si>
    <t>COA Mapping - COA Mapping Service</t>
  </si>
  <si>
    <t>EXT001</t>
  </si>
  <si>
    <t>Use case: Ability to build a Centralized COA Mapping Engine to support COA transformation to future state for multiple legacy COA scenarios</t>
  </si>
  <si>
    <t>CSTONE-5517</t>
  </si>
  <si>
    <t>CSTONE-118</t>
  </si>
  <si>
    <t>CSTONE-61</t>
  </si>
  <si>
    <t>RTR-GL-125</t>
  </si>
  <si>
    <t xml:space="preserve">COA Mapping -  Mapping Engine </t>
  </si>
  <si>
    <t>EXT002</t>
  </si>
  <si>
    <t>CSTONE-5518</t>
  </si>
  <si>
    <t>CSTONE-119</t>
  </si>
  <si>
    <t>CSTONE-65</t>
  </si>
  <si>
    <t>RTR-GL-126</t>
  </si>
  <si>
    <t xml:space="preserve">COA Mapping - Validation Engine - France Local COA </t>
  </si>
  <si>
    <t>EXT003</t>
  </si>
  <si>
    <t>CSTONE-5519</t>
  </si>
  <si>
    <t>CSTONE-120</t>
  </si>
  <si>
    <t>CSTONE-66</t>
  </si>
  <si>
    <t>RTR-GL-127</t>
  </si>
  <si>
    <t>COA Mapping -  Mapping Report</t>
  </si>
  <si>
    <t>Use case: Ability to pull report of current state code block mapping values</t>
  </si>
  <si>
    <t>CSTONE-5520</t>
  </si>
  <si>
    <t>CSTONE-121</t>
  </si>
  <si>
    <t>CSTONE-69</t>
  </si>
  <si>
    <t>RTR-GL-128</t>
  </si>
  <si>
    <t>COA Mapping -  Oracle COA value import for validations</t>
  </si>
  <si>
    <t>INT121 (DESCOPED)</t>
  </si>
  <si>
    <t>CSTONE-5521</t>
  </si>
  <si>
    <t>CSTONE-122</t>
  </si>
  <si>
    <t>CSTONE-70</t>
  </si>
  <si>
    <t>RTR-GL-129</t>
  </si>
  <si>
    <t>COA Mapping - Validation Engine - Global COA</t>
  </si>
  <si>
    <t>EXT004 (DESCOPED)</t>
  </si>
  <si>
    <t>CSTONE-5522</t>
  </si>
  <si>
    <t>RTR-GL-130</t>
  </si>
  <si>
    <t>COA Mapping - UI - Chart structure definition in COA engine [Configuration screen]</t>
  </si>
  <si>
    <t>EXT005 (DESCOPED)</t>
  </si>
  <si>
    <t>Use case: Ability to use COA Mapping engine &amp; mapping rules maintenance for Off-systems
7/7: No longer required based on approved KDD23A. Approved Lean spec document "EXT001- EXT002- EXT014-COA Mapping Engine" documents that engine configs will be loaded as installation scripts and not through UI build</t>
  </si>
  <si>
    <t>Erica:  Off-Systems TBD</t>
  </si>
  <si>
    <t>KDD23A approved, comments section updated &amp; set to not required. Ready for approval</t>
  </si>
  <si>
    <t>CSTONE-5523</t>
  </si>
  <si>
    <t>RTR-GL-131</t>
  </si>
  <si>
    <t>COA Mapping - UI - Mapping rule definition for pair of charts.</t>
  </si>
  <si>
    <t>EXT006 (DESCOPED)</t>
  </si>
  <si>
    <t>Use case: Ability to use COA Mapping engine &amp; mapping rules maintenance for Off-systems
7/7: No longer required based on approved KDD23A. Approved Lean spec document "EXT001- EXT002- EXT014-COA Mapping Engine" documents that engine configs will be loaded as installation scripts and not through UI build</t>
  </si>
  <si>
    <t>CSTONE-5524</t>
  </si>
  <si>
    <t>RTR-GL-132</t>
  </si>
  <si>
    <t>COA Mapping - UI - Mapping values for a rule [group of segments to group of segments mapping]</t>
  </si>
  <si>
    <t>Duplicate of multiple user stories E.g. RTR-AHCS-015
RTR-AHCS-016
RTR-AHCS-017</t>
  </si>
  <si>
    <t>CSTONE-5525</t>
  </si>
  <si>
    <t>CSTONE-611</t>
  </si>
  <si>
    <t>CSTONE-1382</t>
  </si>
  <si>
    <t>RTR-GL-133</t>
  </si>
  <si>
    <t>COA Mapping - UI - Code combination to code combination mapping for a chart structure pair</t>
  </si>
  <si>
    <t>EXT008</t>
  </si>
  <si>
    <t>Use case: Ability to support COA mapping updates using UI  (including Bulk upload)</t>
  </si>
  <si>
    <t>CSTONE-5526</t>
  </si>
  <si>
    <t>CSTONE-612</t>
  </si>
  <si>
    <t>CSTONE-1383</t>
  </si>
  <si>
    <t>RTR-GL-134</t>
  </si>
  <si>
    <t>COA Mapping - UI - Bulk upload support</t>
  </si>
  <si>
    <t>EXT009</t>
  </si>
  <si>
    <t>CSTONE-5527</t>
  </si>
  <si>
    <t>CSTONE-613</t>
  </si>
  <si>
    <t>CSTONE-3644</t>
  </si>
  <si>
    <t>RTR-GL-135</t>
  </si>
  <si>
    <t>COA Mapping - Enable Page / application level security to COA Mapper custom application</t>
  </si>
  <si>
    <t>EXT012</t>
  </si>
  <si>
    <t>CSTONE-5528</t>
  </si>
  <si>
    <t>RTR-GL-136</t>
  </si>
  <si>
    <t>COA Mapping - Derive user initiated bulk Old COA to new COA mapping</t>
  </si>
  <si>
    <t>Duplicate of RTR-GL-117</t>
  </si>
  <si>
    <t>CSTONE-5529</t>
  </si>
  <si>
    <t>CSTONE-123</t>
  </si>
  <si>
    <t>CSTONE-74</t>
  </si>
  <si>
    <t>RTR-GL-137</t>
  </si>
  <si>
    <t>Outbound to:Teradata
Outbound from:Cloud GL
Feed Type:GL Balance [Functional currency, Actuals]
Feed#:Tera Data Feed 2</t>
  </si>
  <si>
    <t>INT010</t>
  </si>
  <si>
    <t>Interface to BI tool as per KDD8</t>
  </si>
  <si>
    <t>Validate / reconcile data loads from Cloud GL to Teradata</t>
  </si>
  <si>
    <t>CSTONE-5530</t>
  </si>
  <si>
    <t>CSTONE-5742</t>
  </si>
  <si>
    <t>CSTONE-6260</t>
  </si>
  <si>
    <t>CSTONE-6304</t>
  </si>
  <si>
    <t>RTR-GL-138</t>
  </si>
  <si>
    <t>Outbound to:IAP
Outbound from:Cloud GL
Feed Type:GL Balances
Feed#:IAP Feed 3</t>
  </si>
  <si>
    <t>Phase 1B Only</t>
  </si>
  <si>
    <t>INT042</t>
  </si>
  <si>
    <t>CSTONE-5531</t>
  </si>
  <si>
    <t>CSTONE-124</t>
  </si>
  <si>
    <t>CSTONE-75</t>
  </si>
  <si>
    <t>RTR-GL-139</t>
  </si>
  <si>
    <t>Outbound to:Teradata
Outbound from:Cloud GL
Feed Type:GL Journals
Feed#:Tera Data Feed 1</t>
  </si>
  <si>
    <t>INT011</t>
  </si>
  <si>
    <t>Confirm expense exceptions tool queries and reports Cloud GL journals stored in Teradata correctly</t>
  </si>
  <si>
    <t>CSTONE-5532</t>
  </si>
  <si>
    <t>CSTONE-5743</t>
  </si>
  <si>
    <t>CSTONE-6261</t>
  </si>
  <si>
    <t>CSTONE-6305</t>
  </si>
  <si>
    <t>RTR-GL-140</t>
  </si>
  <si>
    <t>Outbound to:IAP
Outbound from:Cloud GL
Feed Type:GL Journals
Feed#:IAP Feed 1</t>
  </si>
  <si>
    <t>INT021</t>
  </si>
  <si>
    <t>CSTONE-5533</t>
  </si>
  <si>
    <t>CSTONE-614</t>
  </si>
  <si>
    <t>CSTONE-3645</t>
  </si>
  <si>
    <t>RTR-GL-141</t>
  </si>
  <si>
    <t>Outbound to:TeraData
Outbound from:Cloud AHCS
Feed Type:AHCS Details
Feed#:Tera Data Feed 4</t>
  </si>
  <si>
    <t>Phase 1A Only</t>
  </si>
  <si>
    <t>Validate / reconcile data loads from Cloud HUB to Teradata</t>
  </si>
  <si>
    <t>CSTONE-5534</t>
  </si>
  <si>
    <t>RTR-GL-142</t>
  </si>
  <si>
    <t>Outbound to:IAP [or Auditable BI tool]
Outbound from:Cloud AHCS
Feed Type:AHCS Details
Feed#:IAP Feed 2</t>
  </si>
  <si>
    <t>Approved On Thu 1/20/2022 9:17 PM</t>
  </si>
  <si>
    <t>CSTONE-5535</t>
  </si>
  <si>
    <t>CSTONE-615</t>
  </si>
  <si>
    <t>CSTONE-3646</t>
  </si>
  <si>
    <t>RTR-GL-143</t>
  </si>
  <si>
    <t>Outbound to:TeraData
Outbound from:Cloud AHCS
Feed Type:AHCS Reconciliation Balances
Feed#:Tera Data Feed 3</t>
  </si>
  <si>
    <t>INT041</t>
  </si>
  <si>
    <t>CSTONE-5536</t>
  </si>
  <si>
    <t>RTR-GL-144</t>
  </si>
  <si>
    <t>Outbound to:IAP [or Auditable BI tool]
Outbound from:Cloud AHCS
Feed Type:AHCS Reconciliation Balances
Feed#:IAP Feed 4</t>
  </si>
  <si>
    <t>CSTONE-5537</t>
  </si>
  <si>
    <t>CSTONE-616</t>
  </si>
  <si>
    <t>CSTONE-1384</t>
  </si>
  <si>
    <t>RTR-GL-145</t>
  </si>
  <si>
    <t xml:space="preserve">Outbound to:OnDemand
Outbound from:Cloud GL
Feed Type:GL Balances &amp; Daily Journal summary [specific accounts]
Feed#:On Demand Feed 1 </t>
  </si>
  <si>
    <t>INT007 (DESCOPED)</t>
  </si>
  <si>
    <t xml:space="preserve">Validate daily Flash report </t>
  </si>
  <si>
    <t>CSTONE-5538</t>
  </si>
  <si>
    <t>CSTONE-617</t>
  </si>
  <si>
    <t>CSTONE-1385</t>
  </si>
  <si>
    <t>RTR-GL-146</t>
  </si>
  <si>
    <t>Outbound to:Central
Outbound from:Cloud GL
Feed Type:GL Balances - Certain accounts
Feed#:Central Feed 1</t>
  </si>
  <si>
    <t>GL Interface to Central as per KDD25</t>
  </si>
  <si>
    <t>Validate Cloud GL data extracts and load to Central</t>
  </si>
  <si>
    <t>CSTONE-5539</t>
  </si>
  <si>
    <t>CSTONE-125</t>
  </si>
  <si>
    <t>CSTONE-76</t>
  </si>
  <si>
    <t>RTR-GL-147</t>
  </si>
  <si>
    <t>COA Mapping - BI / Analytics tool bulk invoke support</t>
  </si>
  <si>
    <t>EXT014</t>
  </si>
  <si>
    <t>Use case: Ability for BI tools to use Centralized COA mapping engine to map legacy COA to Cloud COA</t>
  </si>
  <si>
    <t>CSTONE-5540</t>
  </si>
  <si>
    <t>CSTONE-8807</t>
  </si>
  <si>
    <t>CSTONE-11749</t>
  </si>
  <si>
    <t>CSTONE-11750</t>
  </si>
  <si>
    <t>RTR-GL-148</t>
  </si>
  <si>
    <t>As an accountant, I will need a Gl trial balance by LE which shows the Debit and Credit in separate columns. Balances should be accumulated separately by debit and credit column.</t>
  </si>
  <si>
    <t>Required for International reporting. Accounting would not want planned TB report to show Dr/Cr &amp; hence a new custom report
5/10 - RPT018 is descoped and RPT047 wwill meet the tax requirement. Hence, updated Build ID to RPT047</t>
  </si>
  <si>
    <t>Reviewed TB for completeness and accuracy. Valid balances in Debit and Credit columns.</t>
  </si>
  <si>
    <t>CSTONE-5541</t>
  </si>
  <si>
    <t>CSTONE-5115</t>
  </si>
  <si>
    <t>RTR-GL-149</t>
  </si>
  <si>
    <t>As an accountant, I need the ability to assign alternate account values as part of my COA in the secondary ledger (as a supporting reference), the alternate values are linked to the USGAAP GL accounts. The alternate values will be used for statutory reporting.</t>
  </si>
  <si>
    <t xml:space="preserve">Assumption: 1 to 1 between USGAAP and local GAAP account. Alternate account number to be stored in translated language description [if language translations enabled and language available in patch applied] OR if all required alternate languages are not available, alternate account numbers to be stored in DFF
Acceptance criteria 1 &amp; user story: Not sure what supporting reference is referring to here. As part of this soln we will not be storing alternate accounts in AHCS, but rather will be at COA natural account level as either as DFF or in language translations
</t>
  </si>
  <si>
    <t>Validated alternate accounts as part of supporting reference ties back to USGAAP GL accounts.</t>
  </si>
  <si>
    <t>CSTONE-5542</t>
  </si>
  <si>
    <t>CSTONE-556</t>
  </si>
  <si>
    <t>RTR-GL-150</t>
  </si>
  <si>
    <t>As a GL accountant, I want the exchange rates for foreign currency transnactions imported from FXLoader into Cloud ERP so that I can perform transactions in foreign currencies</t>
  </si>
  <si>
    <t>As per KDD3B1 FXLoader will be utilized to import rates. All required computations as per KDD3A would be performed in FXLoader including cross reciprocation. 
No additional development is required in Cloud ERP. FXLoader will also manage import in Cloud ERP. FXLoader setup and management will be by WESCO team</t>
  </si>
  <si>
    <t xml:space="preserve">Validate the Exchange Rates Import from FXLoader into OracleCloud GL </t>
  </si>
  <si>
    <t>RTR-GL Batch 5 - GPO Approval</t>
  </si>
  <si>
    <t>CSTONE-5543</t>
  </si>
  <si>
    <t>CSTONE-622</t>
  </si>
  <si>
    <t>CSTONE-1388</t>
  </si>
  <si>
    <t>CSTONE-1419</t>
  </si>
  <si>
    <t>RTR-GL-151</t>
  </si>
  <si>
    <t>As a GL accountant, I want the exchange rates for foreign currency transnactions transferred from Cloud ERP to Oracle EBS so that I can perform transactions in foreign currencies</t>
  </si>
  <si>
    <t>INT047</t>
  </si>
  <si>
    <t>Outbound to be built to SFTP Server as per KDD3B to send a snapshot of rates as per frequency to SFTP server. Various systems would then consume same file as required by the systems as per KDD3B architecture
Cross reciprocation will be done in FXLoader load to Cloud ERP. This interface will only extract rates from Cloud ERP. No transactions will be interfaced as part of this interface</t>
  </si>
  <si>
    <t>Validate the Exchange Rates Import from OracleCloudGL into EBS</t>
  </si>
  <si>
    <t>CSTONE-5544</t>
  </si>
  <si>
    <t>CSTONE-5107</t>
  </si>
  <si>
    <t>RTR-GL-152</t>
  </si>
  <si>
    <t>As a GL accountant, I want the Central Bank exchange rates for foreign currency transnactions imported from FXLoader into Cloud ERP so that I can perform transactions in foreign currencies</t>
  </si>
  <si>
    <t>As per KDD3B2 FXLoader will be utilized to import rates. All required computations as per KDD3A would be performed in FXLoader including cross reciprocation &amp; Central Bank Rates. 
No additional development is required in Cloud ERP. FXLoader will also manage import in Cloud ERP. FXLoader setup and management will be by WESCO team</t>
  </si>
  <si>
    <t>Validate the Exchange Rates Import along with the Central Bank Rates into OracleCloud GL</t>
  </si>
  <si>
    <t>CSTONE-5545</t>
  </si>
  <si>
    <t>CSTONE-6262</t>
  </si>
  <si>
    <t>RTR-GL-153</t>
  </si>
  <si>
    <t>As a GL accountant, I want the exchange rates for foreign currency transnactions transferred from Cloud ERP to Main Frame so that I can perform transactions in foreign currencies</t>
  </si>
  <si>
    <t>Outbound to be built to SFTP Server as per KDD3B to send a snapshot of rates as per frequency to SFTP server. Various systems would then consume same file as required by the systems as per KDD3B architecture
Cross reciprocation will be done in FXLoader load to Cloud ERP. This interface will only extract rates from Cloud ERP</t>
  </si>
  <si>
    <t>Validate the Exchange Rate feed into MainFrame System with Cross reciprocation</t>
  </si>
  <si>
    <t>CSTONE-5546</t>
  </si>
  <si>
    <t>CSTONE-1366</t>
  </si>
  <si>
    <t>CSTONE-4403</t>
  </si>
  <si>
    <t>REP-FSG-RTR-GL-001</t>
  </si>
  <si>
    <t>Current Type: FSG
PROD NAME: GA_BS (GAAP)_TRENDED_YTD
PROD Report Title: BALANCE SHEET TRENDED (GAAP)</t>
  </si>
  <si>
    <t>RPT052</t>
  </si>
  <si>
    <t>Build GL ERP balance based report based on LE actuals only [does not include consolidated/eliminated/budget/forecast etc.]</t>
  </si>
  <si>
    <t>CSTONE-5547</t>
  </si>
  <si>
    <t>CSTONE-618</t>
  </si>
  <si>
    <t>CSTONE-4404</t>
  </si>
  <si>
    <t>REP-FSG-RTR-GL-002</t>
  </si>
  <si>
    <t>Current Type: FSG
PROD NAME: GA_TB (ACCOUNT)_LE_YTD
PROD Report Title: TRIAL BALANCE BY LEGAL ENTITY (ACCOUNT)</t>
  </si>
  <si>
    <t>RPT053</t>
  </si>
  <si>
    <t>CSTONE-5548</t>
  </si>
  <si>
    <t>CSTONE-1367</t>
  </si>
  <si>
    <t>CSTONE-4405</t>
  </si>
  <si>
    <t>REP-FSG-RTR-GL-003</t>
  </si>
  <si>
    <t>Current Type: FSG
PROD NAME: GA_IS (GAAP)_MONTHLY_PTD
PROD Report Title: INCOME STATEMENT TRAILING BY MONTH (GAAP)</t>
  </si>
  <si>
    <t>RPT054</t>
  </si>
  <si>
    <t>CSTONE-5549</t>
  </si>
  <si>
    <t>REP-FSG-RTR-GL-004</t>
  </si>
  <si>
    <t>Current Type: FSG
PROD NAME: GA_BS (GAAP)_COUNTRY_YTD
PROD Report Title: BALANCE SHEET BY COUNTRY (GAAP)</t>
  </si>
  <si>
    <t>RPT055 (DESCOPED)</t>
  </si>
  <si>
    <t>Build GL ERP balance based report based on LE actuals only [does not include consolidated/eliminated/budget/forecast etc.]
7/16: Phase changed to future phase as per meeting of 7/16</t>
  </si>
  <si>
    <t>CSTONE-5550</t>
  </si>
  <si>
    <t>REP-FSG-RTR-GL-005</t>
  </si>
  <si>
    <t>Current Type: FSG
PROD NAME: GA_IS (GAAP)_COUNTRY_YTD
PROD Report Title: INCOME STATEMENT BY COUNTRY (GAAP)</t>
  </si>
  <si>
    <t>RPT056 (DESCOPED)</t>
  </si>
  <si>
    <t>Build GL ERP balance based report based on LE actuals only [does not include consolidated/eliminated/budget/forecast etc.]
7/16: Phase changed to future phase as per meeting of 7/16</t>
  </si>
  <si>
    <t>CSTONE-5551</t>
  </si>
  <si>
    <t>REP-FSG-RTR-GL-006</t>
  </si>
  <si>
    <t>Current Type: FSG
PROD NAME: GA_IS (OPER)_TRAILING_QTD
PROD Report Title: Income Statement Trailing by Quarter (Operating) with %</t>
  </si>
  <si>
    <t>RPT057 (DESCOPED)</t>
  </si>
  <si>
    <t>CSTONE-5552</t>
  </si>
  <si>
    <t>CSTONE-1368</t>
  </si>
  <si>
    <t>CSTONE-4406</t>
  </si>
  <si>
    <t>REP-FSG-RTR-GL-007</t>
  </si>
  <si>
    <t>Current Type: FSG
PROD NAME: GA_TB_BRANCH_ACTUAL
PROD Report Title: Trial Balance by Branch - Actual</t>
  </si>
  <si>
    <t>RPT058 (DESCOPED)</t>
  </si>
  <si>
    <t>CSTONE-5553</t>
  </si>
  <si>
    <t>CSTONE-4683</t>
  </si>
  <si>
    <t>CSTONE-4684</t>
  </si>
  <si>
    <t>REP-FSG-RTR-GL-008</t>
  </si>
  <si>
    <t>Current Type: FSG
PROD NAME: GA_TB_BRANCH_STAT
PROD Report Title: Trial Balance by Branch - STAT</t>
  </si>
  <si>
    <t>RPT059 (DESCOPED)
RPT058 (DESCOPED)</t>
  </si>
  <si>
    <t xml:space="preserve">Build GL ERP balance based report based on LE actuals only [does not include consolidated/eliminated/budget/forecast etc.]
7/20: Descoped RPT059 and merged with RPT058. We will tag RPT058 and RPT059 as to be merged for now. Once in build we might have to revisit on whether these two can be delivered in single report or discuss with PMO if they cannot be delivered in single report. Summarily we will update RPT 059 as not required for Release 1. </t>
  </si>
  <si>
    <t>CSTONE-5554</t>
  </si>
  <si>
    <t>CSTONE-2642</t>
  </si>
  <si>
    <t>CSTONE-4407</t>
  </si>
  <si>
    <t>CSTONE-4677</t>
  </si>
  <si>
    <t>REP-FSG-RTR-GL-009</t>
  </si>
  <si>
    <t>Current Type: FSG
PROD NAME: GA_TB_BRANCH_TRAILING_YTD_ACTUAL
PROD Report Title: Trial Balance by Branch Trailing YTD - Actual</t>
  </si>
  <si>
    <t>RPT060</t>
  </si>
  <si>
    <t>Build GL ERP balance based report based on LE actuals only [does not include consolidated/eliminated/budget/forecast etc.]
7/16: Phase changed to future phase as per meeting of 7/16
10/01: As per subsequent discussions RPT060 was brought in and RPT063 was moved to out of scope</t>
  </si>
  <si>
    <t>CSTONE-5555</t>
  </si>
  <si>
    <t>REP-FSG-RTR-GL-010</t>
  </si>
  <si>
    <t>Current Type: FSG
PROD NAME: GA_TB_BRANCH_TRAILING_PTD_ACTUAL
PROD Report Title: Trial Balance by Branch Trailing PTD - Actual</t>
  </si>
  <si>
    <t>RPT061 (DESCOPED)</t>
  </si>
  <si>
    <t>CSTONE-5556</t>
  </si>
  <si>
    <t>REP-FSG-RTR-GL-011</t>
  </si>
  <si>
    <t>Current Type: FSG
PROD NAME: GA_TB_BRANCH_TRAILING_PTD_STAT
PROD Report Title: Trial Balance by Branch Trailing PTD - STAT</t>
  </si>
  <si>
    <t>RPT062 (DESCOPED)</t>
  </si>
  <si>
    <t>CSTONE-5557</t>
  </si>
  <si>
    <t>CSTONE-1369</t>
  </si>
  <si>
    <t>CSTONE-4410</t>
  </si>
  <si>
    <t>REP-FSG-RTR-GL-012</t>
  </si>
  <si>
    <t>Current Type: FSG
PROD NAME: GA_IS(STDCST)_MONTHLY_PTD
PROD Report Title: Income Statement Trailing by Month (Standard Cost Operating)</t>
  </si>
  <si>
    <t>RPT063 (DESCOPED)</t>
  </si>
  <si>
    <t>Build GL ERP balance based report based on LE actuals only [does not include consolidated/eliminated/budget/forecast etc.]
10/1: Based on decision that internal and external statements will be same, this report is no longer required. Marked user story as not required</t>
  </si>
  <si>
    <t>CSTONE-5558</t>
  </si>
  <si>
    <t>CSTONE-619</t>
  </si>
  <si>
    <t>CSTONE-1386</t>
  </si>
  <si>
    <t>RTR-AHCS-060</t>
  </si>
  <si>
    <t>As an IT administrator, I need a dashboard to track the daily exceptions for Create Accounting Jobs in AHCS so that there is complete visibility of job completion status by source system</t>
  </si>
  <si>
    <t>EXT011</t>
  </si>
  <si>
    <t>Use case: Interface Monitoring Dashboard
Extension to derive the status of the Create Accounting jobs for each source system and update them in the AHCS dashboard</t>
  </si>
  <si>
    <t>Cornerstone User Stories (AHCS Track) - GPO Approval (Batch3)</t>
  </si>
  <si>
    <t>CSTONE-5559</t>
  </si>
  <si>
    <t>RTR-AHCS-061</t>
  </si>
  <si>
    <r>
      <t>What is the difference between -056 and 061? -</t>
    </r>
    <r>
      <rPr>
        <b/>
        <sz val="9"/>
        <color rgb="FF000000"/>
        <rFont val="Calibri"/>
        <family val="2"/>
      </rPr>
      <t xml:space="preserve"> Ok IP</t>
    </r>
  </si>
  <si>
    <t>CSTONE-5560</t>
  </si>
  <si>
    <t>CSTONE-620</t>
  </si>
  <si>
    <t>CSTONE-3647</t>
  </si>
  <si>
    <t>RTR-AHCS-062</t>
  </si>
  <si>
    <t xml:space="preserve"> As  GL Accountant, I want the ability to generate a report which reconciles legacy and AHCS balance so that I can perform period end reconciliations</t>
  </si>
  <si>
    <t xml:space="preserve">Legacy to AHCS Account Balances Reconciliation- BI: Shows legacy code combination and AHCS code combination side by side with AHCS balances. </t>
  </si>
  <si>
    <t>CSTONE-5561</t>
  </si>
  <si>
    <t>RTR-AHCS-063</t>
  </si>
  <si>
    <t xml:space="preserve"> As  GL Accountant, I want the ability to generate a report for the spend by employee based on the Concur feed in AHCS so that I can ensure reconciliation of expenses between Concur and AHCS</t>
  </si>
  <si>
    <t>6/3: To be built in BI. Hence marked as Not Required
Spend Analysis by Employee:The report displays the employee expense data for a particular month for reconciliation</t>
  </si>
  <si>
    <t>CALA: Is this the same situation that was discussed on Oct 28th on session AHCS-30 related to CONCUR -- last minute--? Or the discussion was focused  if it is needed the balancing support from Concur by employee? If this user storie is a report from concur to cross the expenses vs what is in books, this is valid to have it</t>
  </si>
  <si>
    <t>CSTONE-5562</t>
  </si>
  <si>
    <t>CSTONE-621</t>
  </si>
  <si>
    <t>CSTONE-3648</t>
  </si>
  <si>
    <t>RTR-AHCS-064</t>
  </si>
  <si>
    <t xml:space="preserve"> As  GL Accountant, I want the ability to generate a report with the subledger transaction details so that I can perform ad-hoc analysis on subledger data in AHCS</t>
  </si>
  <si>
    <t>Subledger Account Analysis Report: The report to provide the details of the subledger for ad-hoc analysis</t>
  </si>
  <si>
    <t>Validate report and compare to legacy subledger for reconciliations.</t>
  </si>
  <si>
    <t>AHCS user story review and approval[Batch 4] - Phase 1A</t>
  </si>
  <si>
    <t>CSTONE-5563</t>
  </si>
  <si>
    <t>CSTONE-434</t>
  </si>
  <si>
    <t>CSTONE-671</t>
  </si>
  <si>
    <t>RTR-AHCS-065</t>
  </si>
  <si>
    <t xml:space="preserve">As GL Accountant,  I want the EBS POC source system to extract the transactions with based on the approved data model and AHCS to process the transactions with relevant attributes so that that transactions are accounted with detail  information in AHCS
</t>
  </si>
  <si>
    <t>INT122</t>
  </si>
  <si>
    <t>Legacy data extract from EBS POC and interface into Oracle Cloud Middleware</t>
  </si>
  <si>
    <t>All attributes defined in EBS POC data model are brought in AHCS and detailed inforrmation is available in AHCS</t>
  </si>
  <si>
    <t xml:space="preserve">User story (AHCS Track) review and approval _Batch 5_ - Phase 1A _KDD23B for POC_ </t>
  </si>
  <si>
    <t>CSTONE-5564</t>
  </si>
  <si>
    <t>RTR-AHCS-066</t>
  </si>
  <si>
    <t>As GL Accountant,  I want the ADP source system to extract the transactions based on the approved data model and AHCS to process the transactions with relevant attributes so that the transactions are accounted with detail information in AHCS</t>
  </si>
  <si>
    <t>Legacy team to extract legacy ADP data and interface into Oracle Cloud Middleware</t>
  </si>
  <si>
    <t>All attributes defined in ADP data model are brought in AHCS and detailed information is available in AHCS</t>
  </si>
  <si>
    <t>Need to clarify why this is not required. Haven't had meeting to discuss as yet.. Meeting on 11-9-21. Going in assumption is that ADP will be vendor as of right now.</t>
  </si>
  <si>
    <t>10/25 - Not required as ADP will be a manual journal process in Cloud GL</t>
  </si>
  <si>
    <t>CSTONE-5565</t>
  </si>
  <si>
    <t>CSTONE-6235</t>
  </si>
  <si>
    <t>RTR-AHCS-067</t>
  </si>
  <si>
    <t>As IT Administrator, I want Cloud Pay (UK) Source system to extract the transactions from Legacy system, send to Oracle Cloud, OIC to perform validation and transform the data in AHCS approved data model so that AHCS can process the transaction</t>
  </si>
  <si>
    <t>Gap</t>
  </si>
  <si>
    <t>Build</t>
  </si>
  <si>
    <t>INT018</t>
  </si>
  <si>
    <t>Legacy team to extract legacy Cloud Pay (UK) data and interface into Oracle Cloud Middleware</t>
  </si>
  <si>
    <t>All attributes defined in Cloud Pay (UK) data model are brought in AHCS and detailed information is available in AHCS</t>
  </si>
  <si>
    <t>Sijo John
Ian Plummer</t>
  </si>
  <si>
    <t>11/28/2021
12-23-21</t>
  </si>
  <si>
    <t>Haven't had meeting to discuss as yet. Love to set up meeting</t>
  </si>
  <si>
    <t>User Stories (AHCS Track) - Batch2 GPO Approval</t>
  </si>
  <si>
    <t>CSTONE-5566</t>
  </si>
  <si>
    <t>RTR-AHCS-068</t>
  </si>
  <si>
    <t>As GL Accountant,  I want the Concur source system to extract the transactions based on the approved data model and AHCS to process the transactions with relevant attributes so that the transactions are accounted with detail  information in AHCS</t>
  </si>
  <si>
    <t>This is for Wesco post Phase 1B go-live, Concur will send the data in Future state COA and no COA transformation is required.</t>
  </si>
  <si>
    <t>All attributes defined in Concur data model are brought in AHCS and detailed information is available in AHCS</t>
  </si>
  <si>
    <r>
      <t xml:space="preserve">Not sure this relates to 1B Please provide further details - </t>
    </r>
    <r>
      <rPr>
        <b/>
        <sz val="9"/>
        <color rgb="FF000000"/>
        <rFont val="Calibri"/>
        <family val="2"/>
      </rPr>
      <t>Ok IP</t>
    </r>
  </si>
  <si>
    <t>10/25 - Not required as this is duplicate</t>
  </si>
  <si>
    <t>CSTONE-5567</t>
  </si>
  <si>
    <t>CSTONE-6263</t>
  </si>
  <si>
    <t>RTR-AHCS-070</t>
  </si>
  <si>
    <r>
      <t xml:space="preserve">As GL Accountant,  I want AHCS to be configured to process Treasury workstation(Power Solutions) Interface data </t>
    </r>
    <r>
      <rPr>
        <strike/>
        <sz val="9"/>
        <color rgb="FF000000"/>
        <rFont val="Calibri"/>
        <family val="2"/>
      </rPr>
      <t>as per business and accounting rules</t>
    </r>
    <r>
      <rPr>
        <sz val="9"/>
        <color rgb="FF000000"/>
        <rFont val="Calibri"/>
        <family val="2"/>
      </rPr>
      <t xml:space="preserve"> so that transactions are accounted correctly in Treasury Subledger with appropriate line level information , Supporting Reference and other details. </t>
    </r>
  </si>
  <si>
    <t>Legacy team to extract legacy Treasury Workstation (Power Solutions) data and interface into Oracle Cloud Middleware</t>
  </si>
  <si>
    <t>All attributes defined in Treasury Workstation data model are brought in AHCS and detailed information is available in AHCS. Also ensure that AHCS data ties to Oracle GL</t>
  </si>
  <si>
    <r>
      <t xml:space="preserve">Can this be identified that relates to only Power solutions? - </t>
    </r>
    <r>
      <rPr>
        <b/>
        <sz val="9"/>
        <color rgb="FF000000"/>
        <rFont val="Calibri"/>
        <family val="2"/>
      </rPr>
      <t>Ok IP</t>
    </r>
  </si>
  <si>
    <t>MS 11/05 - Userstory updated to relate only for Power Solutions</t>
  </si>
  <si>
    <t>CSTONE-5568</t>
  </si>
  <si>
    <t>CSTONE-6185</t>
  </si>
  <si>
    <t>RTR-AHCS-071</t>
  </si>
  <si>
    <r>
      <t xml:space="preserve">As GL Accountant,  I want AHCS to be configured to process SXE(US) Interface data </t>
    </r>
    <r>
      <rPr>
        <strike/>
        <sz val="9"/>
        <color rgb="FF000000"/>
        <rFont val="Calibri"/>
        <family val="2"/>
      </rPr>
      <t>as per business and accounting rules</t>
    </r>
    <r>
      <rPr>
        <sz val="9"/>
        <color rgb="FF000000"/>
        <rFont val="Calibri"/>
        <family val="2"/>
      </rPr>
      <t xml:space="preserve"> so that transactions are accounted correctly in SXE Subledger with appropriate line level information , Supporting Reference and other details. </t>
    </r>
  </si>
  <si>
    <t>Legacy team to extract legacy SXE data and interface into Oracle Cloud Middleware</t>
  </si>
  <si>
    <t>All attributes defined in SXE data model are brought in AHCS and detailed information is available in AHCS. Also ensure that AHCS data ties to Oracle GL</t>
  </si>
  <si>
    <t>CSTONE-5569</t>
  </si>
  <si>
    <t>CSTONE-6186</t>
  </si>
  <si>
    <t>RTR-AHCS-072</t>
  </si>
  <si>
    <r>
      <t xml:space="preserve">As GL Accountant,  I want AHCS to be configured to process Eclipse Interface data </t>
    </r>
    <r>
      <rPr>
        <strike/>
        <sz val="9"/>
        <color rgb="FF000000"/>
        <rFont val="Calibri"/>
        <family val="2"/>
      </rPr>
      <t>as per business and accounting rules</t>
    </r>
    <r>
      <rPr>
        <sz val="9"/>
        <color rgb="FF000000"/>
        <rFont val="Calibri"/>
        <family val="2"/>
      </rPr>
      <t xml:space="preserve"> so that transactions are accounted correctly in Eclipse Subledger with appropriate line level information , Supporting Reference and other details. </t>
    </r>
  </si>
  <si>
    <t>Legacy team to extract legacy Eclipse data and interface into Oracle Cloud Middleware</t>
  </si>
  <si>
    <t>All attributes defined in Eclipse data model are brought in AHCS and detailed information is available in AHCS. Also ensure that AHCS data ties to Oracle GL</t>
  </si>
  <si>
    <t>CSTONE-5570</t>
  </si>
  <si>
    <t>RTR-AHCS-073</t>
  </si>
  <si>
    <t>As GL Accountant,  I want the IAP source system to extract the transactions based on the approved data model and AHCS to process the transactions with relevant attributes so that the transactions are accounted with detail  information in AHCS</t>
  </si>
  <si>
    <t>Legacy team to extract IAP data and interface into Oracle Cloud Middleware</t>
  </si>
  <si>
    <t>Boon Hui</t>
  </si>
  <si>
    <t>I don't understand the acceptance criteria as relates to user story</t>
  </si>
  <si>
    <t>MS 11/05 - Acceptance criteria updated. During revised workshops/ KDD session no one confirmed on IAP to Cloud Feed. Please crosscheck
MS 11/08 - Marked it as NOT REQUIRED</t>
  </si>
  <si>
    <t>CSTONE-5571</t>
  </si>
  <si>
    <t>RTR-AHCS-074</t>
  </si>
  <si>
    <t>As GL Accountant,  I want the PeopleSoft FA source system to extract the transactions based on the approved data model and AHCS to process the transactions with relevant attributes so that the transactions are accounted with detail  information in AHCS</t>
  </si>
  <si>
    <t>Legacy team to extract PeopleSoft Fixed asset data and interface into Oracle Cloud Middleware</t>
  </si>
  <si>
    <r>
      <t xml:space="preserve">acceptance criteria not making sense and isn't this a duplicate? - </t>
    </r>
    <r>
      <rPr>
        <b/>
        <sz val="9"/>
        <color rgb="FF000000"/>
        <rFont val="Calibri"/>
        <family val="2"/>
      </rPr>
      <t>Ok IP</t>
    </r>
  </si>
  <si>
    <t>MS 10/25 - Not Required, duplicate</t>
  </si>
  <si>
    <t>CSTONE-5572</t>
  </si>
  <si>
    <t>CSTONE-6264</t>
  </si>
  <si>
    <t>RTR-AHCS-075</t>
  </si>
  <si>
    <t>As a GL Accountant, I want all transactions for Treasury Workstation (Power Solutions) to be recorded in the correct accounting period.</t>
  </si>
  <si>
    <t>Fit</t>
  </si>
  <si>
    <t>Configuration</t>
  </si>
  <si>
    <t>Functional</t>
  </si>
  <si>
    <t>Confirm accounting dates in legacy subledger and AHCS is same</t>
  </si>
  <si>
    <t>Verify accounting date in AHCS aligns with correct accounting period for subledger journal.</t>
  </si>
  <si>
    <t>NA for CALA</t>
  </si>
  <si>
    <t>How should Cresus be accounted for?  Also are we including IAP? Thought we were not. Now updated to exclude IAP and include Cresus</t>
  </si>
  <si>
    <t>MS 11/08 - Updated</t>
  </si>
  <si>
    <t>CSTONE-5573</t>
  </si>
  <si>
    <t>RTR-AHCS-077</t>
  </si>
  <si>
    <r>
      <t xml:space="preserve">As a GL Accountant, I want all the transactions from Concur to use </t>
    </r>
    <r>
      <rPr>
        <strike/>
        <sz val="9"/>
        <color rgb="FF000000"/>
        <rFont val="Calibri"/>
        <family val="2"/>
      </rPr>
      <t>Report Payment Processing date attribute as a accounting date so that all transactions are created in the accurate accounting period.</t>
    </r>
    <r>
      <rPr>
        <sz val="9"/>
        <color rgb="FF000000"/>
        <rFont val="Calibri"/>
        <family val="2"/>
      </rPr>
      <t xml:space="preserve"> to be recorded in the correct accounting period.</t>
    </r>
  </si>
  <si>
    <t>Verified accounting date in AHCS ties to date from source application through reporting.</t>
  </si>
  <si>
    <t>Why not combine with 075? - ok IP</t>
  </si>
  <si>
    <t xml:space="preserve">MS 11/05 - Except Concur and MF, all other systems send Accounting date. </t>
  </si>
  <si>
    <t>CSTONE-5574</t>
  </si>
  <si>
    <t>RTR-AHCS-087</t>
  </si>
  <si>
    <t>As a GL accountant, I want a report which needs to be extracted based on the File Name on an Ad hoc basis in order to capture all the details associated with a specific transaction</t>
  </si>
  <si>
    <t>Legacy Report Name: AHCS File Extract Report. Similar to this legacy report a new report needs to be created which captures all the details associated to a specific transaction. This report is to be extracted based on the File Name on an Ad hoc basis</t>
  </si>
  <si>
    <t xml:space="preserve">Validate the report with test transactions.  </t>
  </si>
  <si>
    <t>Is this same as interface extract report? Would this be replaced with RPT009? - Ok IP
What are the specifics of the report? If unique to today vs tomorrow useful to run a particular transaction to identify any differences. 
Sent follow up email to Manpreet 11-9-21. Created new user story - IP</t>
  </si>
  <si>
    <t>MS 11/05 - This story has been marked as NOT REQUIRED. Please reconfirm if this a requirement</t>
  </si>
  <si>
    <t>CSTONE-5575</t>
  </si>
  <si>
    <t>CSTONE-4708</t>
  </si>
  <si>
    <t>CSTONE-6265</t>
  </si>
  <si>
    <t>RTR-AHCS-088</t>
  </si>
  <si>
    <t xml:space="preserve">As IT Administrator, I want SII (Sales) Source system to extract the transactions from Legacy system, send to Oracle Cloud, OIC to perform validation and transform the data in AHCS approved data model so that AHCS can processed the transaction
</t>
  </si>
  <si>
    <t>INT216, INT217, EXT118</t>
  </si>
  <si>
    <t>Legacy team to extract legacy SII(Sales) data and interface into Oracle Cloud Middleware</t>
  </si>
  <si>
    <t>All attributes defined in SII (MF AR) data model are brought in AHCS and detailed inforrmation is available in AHCS</t>
  </si>
  <si>
    <t>Sent to Manisha and Sijo to review - IP 11-11</t>
  </si>
  <si>
    <t>CSTONE-5576</t>
  </si>
  <si>
    <t>CSTONE-4709</t>
  </si>
  <si>
    <t>CSTONE-6266</t>
  </si>
  <si>
    <t>RTR-AHCS-089</t>
  </si>
  <si>
    <t xml:space="preserve">As IT Administrator, I want CAI (Contra) Source system to extract the transactions from Legacy system, send to Oracle Cloud, OIC to perform validation and transform the data in AHCS approved data model so that AHCS can processed the transaction
</t>
  </si>
  <si>
    <t>INT218, INT219, EXT119</t>
  </si>
  <si>
    <t>Legacy team to extract legacy CAI(Contra) data and interface into Oracle Cloud Middleware</t>
  </si>
  <si>
    <t>All attributes defined in CAI (MF AP) data model are brought in AHCS and detailed inforrmation is available in AHCS</t>
  </si>
  <si>
    <t>Sijo John
Ian Plummer</t>
  </si>
  <si>
    <t>CSTONE-5577</t>
  </si>
  <si>
    <t>CSTONE-5949</t>
  </si>
  <si>
    <t>CSTONE-6267</t>
  </si>
  <si>
    <t>RTR-AHCS-090</t>
  </si>
  <si>
    <t xml:space="preserve">As IT Administrator, I want DAI (Dropped Accruals) Source system to extract the transactions from Legacy system, send to Oracle Cloud, OIC to perform validation and transform the data in AHCS approved data model so that AHCS can processed the transaction
</t>
  </si>
  <si>
    <t>INT222, INT223, EXT121</t>
  </si>
  <si>
    <t>Legacy team to extract legacy DAI(Dropped Accrual Invoices) data and interface into Oracle Cloud Middleware</t>
  </si>
  <si>
    <t>All attributes defined in DAI (MF Inventory) data model are brought in AHCS and detailed inforrmation is available in AHCS</t>
  </si>
  <si>
    <t>CSTONE-5578</t>
  </si>
  <si>
    <t>CSTONE-4710</t>
  </si>
  <si>
    <t>CSTONE-6268</t>
  </si>
  <si>
    <t>RTR-AHCS-091</t>
  </si>
  <si>
    <t>As IT Administrator, I want API (Trade Invoices) Source system to extract the transactions from Legacy system, send to Oracle Cloud, OIC to perform validation and transform the data in AHCS approved data model so that AHCS can processed the transaction</t>
  </si>
  <si>
    <t>Legacy team to extract legacy API(Trade Invoices) data and interface into Oracle Cloud Middleware</t>
  </si>
  <si>
    <t>All attributes defined in API (MF AP) data model are brought in AHCS and detailed inforrmation is available in AHCS</t>
  </si>
  <si>
    <t>CSTONE-5579</t>
  </si>
  <si>
    <t>CSTONE-4711</t>
  </si>
  <si>
    <t>CSTONE-6269</t>
  </si>
  <si>
    <t>RTR-AHCS-092</t>
  </si>
  <si>
    <t>As IT Administrator, I want ADI (Payments) Source system to extract the transactions from Legacy system, send to Oracle Cloud, OIC to perform validation and transform the data in AHCS approved data model so that AHCS can processed the transaction</t>
  </si>
  <si>
    <t>Legacy team to extract legacy ADI(Trade Invoices) data and interface into Oracle Cloud Middleware</t>
  </si>
  <si>
    <t>All attributes defined in ADI (MF AP) data model are brought in AHCS and detailed inforrmation is available in AHCS</t>
  </si>
  <si>
    <t>CSTONE-5580</t>
  </si>
  <si>
    <t>CSTONE-4712</t>
  </si>
  <si>
    <t>CSTONE-6270</t>
  </si>
  <si>
    <t>RTR-AHCS-093</t>
  </si>
  <si>
    <t xml:space="preserve">As IT Administrator, I want LSI (Liability Switch) Source system to extract the transactions from Legacy system, send two seperate file LSIP and LSIR to Oracle Cloud for posting to respective MF AP and MR Subledger, OIC to perform validation and transform the data in AHCS approved data model so that AHCS can processed the transaction
</t>
  </si>
  <si>
    <t>INT216, INT217, EXT118,
INT218, INT219, EXT119</t>
  </si>
  <si>
    <t>Legacy team to extract legacy LSI(Liability Switch) data and interface into Oracle Cloud Middleware</t>
  </si>
  <si>
    <t>All attributes defined in LSIP (MF AP) data model are brought in AHCS and detailed inforrmation is available in AHCS
All attributes defined in LSIR (MF AR) data model are brought in AHCS and detailed inforrmation is available in AHCS</t>
  </si>
  <si>
    <t>CSTONE-5581</t>
  </si>
  <si>
    <t>CSTONE-6271</t>
  </si>
  <si>
    <t>RTR-AHCS-094</t>
  </si>
  <si>
    <t xml:space="preserve">As GL Accountant,  I want AHCS to be configured to process LSI(Liability Switch) Interface data as per business and accounting rules so that transactions are accounted correctly in MF AP Subledger and MF AR Subledger with appropriate line level information , Supporting Reference and other details. </t>
  </si>
  <si>
    <t>INT216
INT217
INT218
INT219
EXT118
EXT119</t>
  </si>
  <si>
    <t>Verified that total amount entered and accounted in AHCS is denoted with status of final through review subledger journal panel. Validate that total amounts in AHCS ties to total from source application through reporting for.  Verify that LSI AR and LSI AP are broken out separately. Validate that items were reflected correctly in AHCS based on business and accounting rules. Verified that able to review detail transactions at line level through supporting refernces a per business design.</t>
  </si>
  <si>
    <t>Approved as Batch 3</t>
  </si>
  <si>
    <t>CSTONE-5582</t>
  </si>
  <si>
    <t>CSTONE-5950</t>
  </si>
  <si>
    <t>CSTONE-6272</t>
  </si>
  <si>
    <t>RTR-AHCS-095</t>
  </si>
  <si>
    <t xml:space="preserve">As IT Administrator, I want SSI (Spec Customer) Source system to extract the transactions from Legacy system, send to Oracle Cloud, OIC to perform validation and transform the data in AHCS approved data model so that AHCS can processed the transaction
</t>
  </si>
  <si>
    <t>Legacy team to extract legacy SSI(Special Customers) data and interface into Oracle Cloud Middleware</t>
  </si>
  <si>
    <t>All attributes defined in SSI (MF Inventory) data model are brought in AHCS and detailed inforrmation is available in AHCS</t>
  </si>
  <si>
    <t>CSTONE-5583</t>
  </si>
  <si>
    <t>CSTONE-4713</t>
  </si>
  <si>
    <t>CSTONE-6273</t>
  </si>
  <si>
    <t>RTR-AHCS-096</t>
  </si>
  <si>
    <t>As IT Administrator, I want AQI (Intercompany) Source system to extract the transactions from Legacy system, send to Oracle Cloud, OIC to perform validation and transform the data in AHCS approved data model so that AHCS can processed the transaction</t>
  </si>
  <si>
    <t>Legacy team to extract legacy AQI(Intercompany Invoices) data and interface into Oracle Cloud Middleware</t>
  </si>
  <si>
    <t>All attributes defined in AQI (MF AP) data model are brought in AHCS and detailed inforrmation is available in AHCS</t>
  </si>
  <si>
    <t>CSTONE-5584</t>
  </si>
  <si>
    <t>CSTONE-5951</t>
  </si>
  <si>
    <t>CSTONE-6274</t>
  </si>
  <si>
    <t>RTR-AHCS-097</t>
  </si>
  <si>
    <t xml:space="preserve">As IT Administrator, I want ICI (Intransit) Source system to extract the transactions from Legacy system, send to Oracle Cloud, OIC to perform validation and transform the data in AHCS approved data model so that AHCS can processed the transaction
</t>
  </si>
  <si>
    <t>Legacy team to extract legacy ICI(Intransit) data and interface into Oracle Cloud Middleware</t>
  </si>
  <si>
    <t>All attributes defined in ICI (MF Inventory) data model are brought in AHCS and detailed inforrmation is available in AHCS</t>
  </si>
  <si>
    <t>CSTONE-5585</t>
  </si>
  <si>
    <t>CSTONE-5952</t>
  </si>
  <si>
    <t>CSTONE-6275</t>
  </si>
  <si>
    <t>RTR-AHCS-098</t>
  </si>
  <si>
    <t>As IT Administrator, I want AII (Intransit Backout) Source system to extract the transactions from Legacy system, send to Oracle Cloud, OIC to perform validation and transform the data in AHCS approved data model so that AHCS can processed the transaction</t>
  </si>
  <si>
    <t>Legacy team to extract legacy AII(Intransit backout) data and interface into Oracle Cloud Middleware</t>
  </si>
  <si>
    <t>All attributes defined in AII (MF Inventory) data model are brought in AHCS and detailed inforrmation is available in AHCS</t>
  </si>
  <si>
    <t>CSTONE-5586</t>
  </si>
  <si>
    <t>CSTONE-5953</t>
  </si>
  <si>
    <t>CSTONE-6276</t>
  </si>
  <si>
    <t>RTR-AHCS-099</t>
  </si>
  <si>
    <t xml:space="preserve">As IT Administrator, I want FII (Input Output Freight Invoices)  Source system to extract the transactions from Legacy system, send to Oracle Cloud, OIC to perform validation and transform the data in AHCS approved data model so that AHCS can processed the transaction
</t>
  </si>
  <si>
    <t>INT222, INT223, EXT120</t>
  </si>
  <si>
    <t>Legacy team to extract legacy FII(Input output Freight Invoices) data and interface into Oracle Cloud Middleware</t>
  </si>
  <si>
    <t>All attributes defined in FII (MF Inventory) data model are brought in AHCS and detailed inforrmation is available in AHCS</t>
  </si>
  <si>
    <t>APAC do not have this interface currently, can we have more information / setup on this interface</t>
  </si>
  <si>
    <t>CSTONE-5587</t>
  </si>
  <si>
    <t>CSTONE-5954</t>
  </si>
  <si>
    <t>CSTONE-6277</t>
  </si>
  <si>
    <t>RTR-AHCS-100</t>
  </si>
  <si>
    <t>As IT Administrator, I want FTI (Freight Accrual Invoices)  Source system to extract the transactions from Legacy system, send to Oracle Cloud, OIC to perform validation and transform the data in AHCS approved data model so that AHCS can processed the transaction</t>
  </si>
  <si>
    <t>Legacy team to extract legacy FTI(Freight Accrual Invoices) data and interface into Oracle Cloud Middleware</t>
  </si>
  <si>
    <t>All attributes defined in FTI (MF Inventory) data model are brought in AHCS and detailed inforrmation is available in AHCS</t>
  </si>
  <si>
    <t>CSTONE-5588</t>
  </si>
  <si>
    <t>CSTONE-4714</t>
  </si>
  <si>
    <t>CSTONE-6278</t>
  </si>
  <si>
    <t>RTR-AHCS-101</t>
  </si>
  <si>
    <t>As IT Administrator, I want ARI (Adjustment)  Source system to extract the transactions from Legacy system, send to Oracle Cloud, OIC to perform validation and transform the data in AHCS approved data model so that AHCS can processed the transaction</t>
  </si>
  <si>
    <t>Legacy team to extract legacy ARI(Adjustments) data and interface into Oracle Cloud Middleware</t>
  </si>
  <si>
    <t>All attributes defined in ARI (MF AR) data model are brought in AHCS and detailed inforrmation is available in AHCS</t>
  </si>
  <si>
    <t>CSTONE-5589</t>
  </si>
  <si>
    <t>CSTONE-5955</t>
  </si>
  <si>
    <t>CSTONE-6279</t>
  </si>
  <si>
    <t>RTR-AHCS-102</t>
  </si>
  <si>
    <t>As IT Administrator, I want ISI (Inventory Sales)  Source system to extract the transactions from Legacy system, send to Oracle Cloud, OIC to perform validation and transform the data in AHCS approved data model so that AHCS can processed the transaction</t>
  </si>
  <si>
    <t>Legacy team to extract legacy ISI(Inventory Sales) data and interface into Oracle Cloud Middleware</t>
  </si>
  <si>
    <t>All attributes defined in ISI (MF Inventory) data model are brought in AHCS and detailed inforrmation is available in AHCS</t>
  </si>
  <si>
    <t>CSTONE-5590</t>
  </si>
  <si>
    <t>CSTONE-4715</t>
  </si>
  <si>
    <t>CSTONE-6280</t>
  </si>
  <si>
    <t>RTR-AHCS-103</t>
  </si>
  <si>
    <t>As IT Administrator, I want CRI (Cash)  Source system to extract the transactions from Legacy system, send to Oracle Cloud, OIC to perform validation and transform the data in AHCS approved data model so that AHCS can processed the transaction</t>
  </si>
  <si>
    <t>Legacy team to extract legacy CRI(Cash) data and interface into Oracle Cloud Middleware</t>
  </si>
  <si>
    <t>All attributes defined in CRI (MF AR) data model are brought in AHCS and detailed inforrmation is available in AHCS</t>
  </si>
  <si>
    <t>CSTONE-5591</t>
  </si>
  <si>
    <t>CSTONE-5956</t>
  </si>
  <si>
    <t>CSTONE-6281</t>
  </si>
  <si>
    <t>RTR-AHCS-104</t>
  </si>
  <si>
    <t>As IT Administrator, I want IRI (Inventory Receipt)  Source system to extract the transactions from Legacy system, send to Oracle Cloud, OIC to perform validation and transform the data in AHCS approved data model so that AHCS can processed the transaction</t>
  </si>
  <si>
    <t>Legacy team to extract legacy IRI(Inventory receipts) data and interface into Oracle Cloud Middleware</t>
  </si>
  <si>
    <t>All attributes defined in IRI (MF Inventory) data model are brought in AHCS and detailed inforrmation is available in AHCS</t>
  </si>
  <si>
    <t>CSTONE-5592</t>
  </si>
  <si>
    <t>CSTONE-5957</t>
  </si>
  <si>
    <t>CSTONE-6282</t>
  </si>
  <si>
    <t>RTR-AHCS-105</t>
  </si>
  <si>
    <t>As IT Administrator, I want IBI (Cost Adjustment) Source system to extract the transactions from Legacy system, send to Oracle Cloud, OIC to perform validation and transform the data in AHCS approved data model so that AHCS can processed the transaction</t>
  </si>
  <si>
    <t>Legacy team to extract legacy IBI(Cost Adjustments) data and interface into Oracle Cloud Middleware</t>
  </si>
  <si>
    <t>All attributes defined in IBI (MF Inventory) data model are brought in AHCS and detailed inforrmation is available in AHCS</t>
  </si>
  <si>
    <t>CSTONE-5593</t>
  </si>
  <si>
    <t>CSTONE-5958</t>
  </si>
  <si>
    <t>CSTONE-6283</t>
  </si>
  <si>
    <t>RTR-AHCS-106</t>
  </si>
  <si>
    <t xml:space="preserve">As IT Administrator, I want CQI (Cost &amp; Quantity Adjustment)  Source system to extract the transactions from Legacy system, send to Oracle Cloud, OIC to perform validation and transform the data in AHCS approved data model so that AHCS can processed the transaction
</t>
  </si>
  <si>
    <t>Legacy team to extract legacy CQI(Cost Quantity Adjustment) data and interface into Oracle Cloud Middleware</t>
  </si>
  <si>
    <t>All attributes defined in CQI (MF Inventory) data model are brought in AHCS and detailed inforrmation is available in AHCS</t>
  </si>
  <si>
    <t>RTR-AHCS-107</t>
  </si>
  <si>
    <t xml:space="preserve">As GL Accountant I want to ensure that the subledger journals are created in both primary and secondary ledgers where applicable so that transaction are posted in both  USGAAP /STAT accounting convention for Austria and Secondary Ledger description fields use Local language </t>
  </si>
  <si>
    <t>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t>
  </si>
  <si>
    <t xml:space="preserve">Verify that subledger transactions are reflected in both primary and seconday ledgers for LE's that require local stat data. Ensure correct entries are posted with local gaap accounting rules (per business design). </t>
  </si>
  <si>
    <t>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t>
  </si>
  <si>
    <t>Ian 12-3-21</t>
  </si>
  <si>
    <t>RTR-AHCS-108</t>
  </si>
  <si>
    <t xml:space="preserve">As GL Accountant I want to ensure that the subledger journals are created in both primary and secondary ledgers where applicable so that I can record journals in both GAAP/STAT accounting convention for Germany and Secondary Ledger description fields use Local language </t>
  </si>
  <si>
    <t>The Subledger level conversion process will be used during the Secondary ledger creation which will be assigned with a different Subledger Accounting Method (DEGAAP). When the create accounting process is executed Subledger journal entries will be created both in Primary as well as secondary transactions</t>
  </si>
  <si>
    <t>RTR-AHCS-109</t>
  </si>
  <si>
    <t xml:space="preserve">As GL Accountant I want to ensure that the subledger journals are created in both primary and secondary ledgers where applicable so that I can record journals in both GAAP/STAT accounting convention &amp; Global COA/Local COA respectively for Norway and Secondary Ledger description fields use Local language </t>
  </si>
  <si>
    <t>The Subledger level conversion process will be used during the Secondary ledger creation which will be assigned with a different Subledger Accounting Method (NOGAAP)  &amp; Norway Local COA. When the create accounting process is executed Subledger journal entries will be created both in Primary as well as secondary transactions</t>
  </si>
  <si>
    <t xml:space="preserve">Verify that subledger transactions are reflected in both primary and seconday ledgers for LE's that require local stat data. Ensure correct entries are posted with local gaap accounting rules (per business design). In addition verify that Norway Local coa has been populated for local stat where applicable. </t>
  </si>
  <si>
    <t>RTR-AHCS-110</t>
  </si>
  <si>
    <t>As GL Accountant I want to ensure that the subledger journals are created in both primary and secondary ledgers where applicable so that I can record journals in both GAAP/STAT accounting convention &amp; Global COA/Local COA respectively for Spain</t>
  </si>
  <si>
    <t>The Subledger level conversion process will be used during the Secondary ledger creation which will be assigned with a different Subledger Accounting Method (ESGAAP) &amp; Spain Local COA. When the create accounting process is executed Subledger journal entries will be created both in Primary as well as secondary transactions</t>
  </si>
  <si>
    <t xml:space="preserve">Verify that subledger transactions are reflected in both primary and seconday ledgers for LE's that require local stat data. Ensure correct entries are posted with local gaap accounting rules (per business design). In addition verify that Spain Local coa has been populated for local stat where applicable. </t>
  </si>
  <si>
    <t>RTR-AHCS-111</t>
  </si>
  <si>
    <t xml:space="preserve">As GL Accountant I want to ensure that the subledger journals are created in both primary and secondary ledgers where applicable so that I can record journals in both GAAP/STAT accounting convention  &amp; Global COA/Local COA respectively for Poland and Secondary Ledger description fields use Local language </t>
  </si>
  <si>
    <t>The Subledger level conversion process will be used during the Secondary ledger creation which will be assigned with a different Subledger Accounting Method (PLGAAP) &amp; Poland Local COA. When the create accounting process is executed Subledger journal entries will be created both in Primary as well as secondary transactions</t>
  </si>
  <si>
    <t xml:space="preserve">Verify that subledger transactions are reflected in both primary and seconday ledgers for LE's that require local stat data. Ensure correct entries are posted with local gaap accounting rules (per business design). In addition verify that Poland Local coa has been populated for local stat where applicable. </t>
  </si>
  <si>
    <t>RTR-AHCS-112</t>
  </si>
  <si>
    <t xml:space="preserve">As GL Accountant I want to ensure that the subledger journals are created in both primary and secondary ledgers where applicable so that I can record journals in both GAAP/STAT accounting convention for Saudi Arabia and Secondary Ledger description fields use Local language </t>
  </si>
  <si>
    <t>RTR-AHCS-113</t>
  </si>
  <si>
    <t xml:space="preserve">As GL Accountant, I want all Concur transactions interfacing to AHCS to be balanced by generating a offset i.e. Liability lines so that transaction is posted successfully in AHCS </t>
  </si>
  <si>
    <t>Concur only send Expense side of the entry (unbalanced journal), to process in AHCS it should be balanced using AHCS Configurations to create offset line</t>
  </si>
  <si>
    <t>Validate if Concur transactions are balanced and posted successfully in AHCS</t>
  </si>
  <si>
    <t>Verified that total lines received from concur per transaction in AHCS offset liability line based on business design.</t>
  </si>
  <si>
    <t>Is this related to the default balancing segment question? Where default bal seg will be used? If so we still haven't discussed and solved for. IP -11/18</t>
  </si>
  <si>
    <t>Please clarify this story. Is this related to the spefied default segment? IP 11-16</t>
  </si>
  <si>
    <t>MS 11/18  _ Updated</t>
  </si>
  <si>
    <t>RTR-AHCS-114</t>
  </si>
  <si>
    <t>As GL Accountant, I want all transactions interfaced to AHCS are balanced by balancing segment except Concur and Payroll systems so that balanced journal is posted in AHCS and GL</t>
  </si>
  <si>
    <t>Journals booked in legacy system will be balanced by a balancing segment value which will be legal entity/business unit/company. Suspense not enabled in Oracle for unbalanced journal</t>
  </si>
  <si>
    <t>Validate if all the transactions are balanced when sent to OIC and successfully accounted in AHCS</t>
  </si>
  <si>
    <r>
      <t xml:space="preserve">Please clarify this story. Is this related to the spefied default segment? IP </t>
    </r>
    <r>
      <rPr>
        <strike/>
        <sz val="9"/>
        <color rgb="FF000000"/>
        <rFont val="Calibri"/>
        <family val="2"/>
      </rPr>
      <t>11-16</t>
    </r>
    <r>
      <rPr>
        <sz val="9"/>
        <color rgb="FF000000"/>
        <rFont val="Calibri"/>
        <family val="2"/>
      </rPr>
      <t xml:space="preserve"> 12-15</t>
    </r>
  </si>
  <si>
    <t>MS 11/18 - Updated</t>
  </si>
  <si>
    <t>RTR-AHCS-115</t>
  </si>
  <si>
    <t xml:space="preserve">As a GL accountant, I want a report to see the AP Trial Balance so that I can review AP opening and closing balances
</t>
  </si>
  <si>
    <t>Won't Have</t>
  </si>
  <si>
    <t xml:space="preserve">
02/03 : Per latest discussion this is not required, removing old reference of user story from comment. Reason this is not required is because we are using the detailed AP trial balance report instead</t>
  </si>
  <si>
    <t>Review results of report to ensure AP Subledger balances and period activity is correct</t>
  </si>
  <si>
    <t>Not required as will use AP Detail TB report. See user stories RTR-AHCS-202, RTR-AHCS-279, RTR-AHCS-280, RTR-AHCS-281, RTR-AHCS-282, RTR-AHCS-283 - IP 2-3-22</t>
  </si>
  <si>
    <t>Approved on Mon 2/7/2022 7:10 PM</t>
  </si>
  <si>
    <t>RTR-AHCS-116</t>
  </si>
  <si>
    <t xml:space="preserve">As a GL accountant, I want a report to see the AR Trial Balance so that I can review AR opening and closing balances
</t>
  </si>
  <si>
    <t>02/03 : Per latest discussion this is not required, removing old reference of user story from comment. Reason this is not required is because we are using the detailed AR trial balance report instead.</t>
  </si>
  <si>
    <t>Not required as will use AR Detail TB report. See user stories RTR-AHCS-203, RTR-AHCS-299, RTR-AHCS-301, RTR-AHCS-300, RTR-AHCS-302, RTR-AHCS-303 - IP 2-3-22</t>
  </si>
  <si>
    <t>RTR-AHCS-117</t>
  </si>
  <si>
    <t xml:space="preserve">As a GL accountant, I want a report to search and extract transaction required for Close Out so that I can review the open transaction and submit for closure
</t>
  </si>
  <si>
    <t>RPT129</t>
  </si>
  <si>
    <t xml:space="preserve">04/21 NG : Report has been moved to BI per latest SteerCo decision. Hence this User Story Disposition is done as 'Out of scope'
Refined version of Subledger Account Analysis Report with only relevant subledger fields: The report to provide the details of the subledger for ad-hoc analysis </t>
  </si>
  <si>
    <t>User should be allowed to search by different transaction number (like Invoice#, PO# etc.)
Transaction to be displayed with required field values</t>
  </si>
  <si>
    <t>Generate report through entering specific parameters like PO#, Inv#, part#. Reviewed results and confirmed that output is as expected. Through expected results, complete close out process.</t>
  </si>
  <si>
    <t>RTR-AHCS-118</t>
  </si>
  <si>
    <t>As a GL Accountant, I want all the journals to use MF derived accounting date attribute as Oracle Accounting date so that all transactions are created in the accurate accounting period for  MF(all interfaces)</t>
  </si>
  <si>
    <t>Accounting date from Legacy will be the Accounting Date in SLA / XLA tables and will be utilized for determining the date for AHCS transactions</t>
  </si>
  <si>
    <t>Validate that date from extract file from source system ties to Accounting date in AHCS through reporting. Verify that able to query summarized related JE in Oracle GL in correct specified period.</t>
  </si>
  <si>
    <t>Consult with ian on cresus and get understanding, understand that some of the Cresus ME transaction are backdated? Discussion with stakeholder lead to thinking that the Transaction date should be the accounting date?</t>
  </si>
  <si>
    <t>Need further clarification. NB: Cresus is by Trans date. Eg last day of month related items are back dated during close week so lands in correct period. Should trans date for all be used as accounting date?</t>
  </si>
  <si>
    <t>MS 11/11 - Split this story and create separate story for Cresus to use transaction date (RTR-AHCS-120)</t>
  </si>
  <si>
    <t>CSTONE-6284</t>
  </si>
  <si>
    <t>RTR-AHCS-119</t>
  </si>
  <si>
    <r>
      <t xml:space="preserve">As a GL Accountant, I want all the transactions from Cloud Pay </t>
    </r>
    <r>
      <rPr>
        <strike/>
        <sz val="9"/>
        <color rgb="FF000000"/>
        <rFont val="Calibri"/>
        <family val="2"/>
      </rPr>
      <t>to use File DateStamp attribute as accounting date so that all transactions are created in the accurate accounting period for Cloud Pay (UK)</t>
    </r>
    <r>
      <rPr>
        <sz val="9"/>
        <color rgb="FF000000"/>
        <rFont val="Calibri"/>
        <family val="2"/>
      </rPr>
      <t>. to be recorded in the correct accounting period.</t>
    </r>
  </si>
  <si>
    <t>File Date timestamp will be used as Accounting date for AHCS processing and determine the appropriate period</t>
  </si>
  <si>
    <t>Cloud Pay transaction is using File Data Timestamap as the accounting date and posted transaction to appropriate period</t>
  </si>
  <si>
    <t>RTR-AHCS-120</t>
  </si>
  <si>
    <t>As a GL Accountant, I want all the journals to use Transaction date  as Accounting date for BKI (Cresus) so that all transactions are created in the accurate accounting period</t>
  </si>
  <si>
    <t>Transaction date from Cresus will be used as Accounting Date and period determined accrordingly in AHCS</t>
  </si>
  <si>
    <t>Verify Transaction date in Cresus is used as accounting date and data posted to correct period</t>
  </si>
  <si>
    <t>CSTONE-6285</t>
  </si>
  <si>
    <t>RTR-AHCS-121</t>
  </si>
  <si>
    <t>As IT Adminstrator, I want to see the details of all Integrations (Inbound and Outbound) which occurred in OIC middleware and AHCS/Cloud GL during the processing of data for all Subledgers</t>
  </si>
  <si>
    <t xml:space="preserve">Digital Pulse </t>
  </si>
  <si>
    <t>Leverage the existing digital pulse platform to see the details of all Integrations (Inbound and Outbound) which occurred during the processing of data for all Subledgers in OIC Middleware and AHCS/Cloud GL</t>
  </si>
  <si>
    <t>Validate all the inbound &amp; outbound processing status in Digital pulse</t>
  </si>
  <si>
    <t>All OIC inbound and outbound processing status with timestamp are available in Digital Pulse</t>
  </si>
  <si>
    <t>MS 11/11 - Updated</t>
  </si>
  <si>
    <t>CSTONE-6286</t>
  </si>
  <si>
    <t>RTR-AHCS-122</t>
  </si>
  <si>
    <r>
      <t xml:space="preserve">As a GL Accountant, I want balance </t>
    </r>
    <r>
      <rPr>
        <sz val="9"/>
        <color rgb="FF7030A0"/>
        <rFont val="Calibri"/>
        <family val="2"/>
      </rPr>
      <t>enabled</t>
    </r>
    <r>
      <rPr>
        <sz val="9"/>
        <color rgb="FF000000"/>
        <rFont val="Calibri"/>
        <family val="2"/>
      </rPr>
      <t xml:space="preserve"> supporting references to capture reference attributes from the source system and capture balances so that provides reporting capabilities on non chart of account values</t>
    </r>
  </si>
  <si>
    <r>
      <t>Balance enabled supporting references to be enabled by each AHCS subledger based on the data model. Balance enabled supporting references is to be defined at the Subledger level and assigned at the Event Type level. 
For Phase1B MF AP,MF AR,MF INVENTORY,LEASES,PS FA,</t>
    </r>
    <r>
      <rPr>
        <sz val="9"/>
        <color rgb="FF7030A0"/>
        <rFont val="Calibri"/>
        <family val="2"/>
      </rPr>
      <t>Sxe, Eclipse, treasury (powersolutions)</t>
    </r>
    <r>
      <rPr>
        <sz val="9"/>
        <color rgb="FF000000"/>
        <rFont val="Calibri"/>
        <family val="2"/>
      </rPr>
      <t xml:space="preserve"> has balanced supporting reference</t>
    </r>
  </si>
  <si>
    <t>Validate through reporting that for each subledger able to run required detailed information based on the business design associated with the specific BSRs for that subledger. In addition verify that report amounts ties to total entered and accounting in AHCS and then to Oracle GL.</t>
  </si>
  <si>
    <t xml:space="preserve">Ian </t>
  </si>
  <si>
    <t>MS 11/19 - Pending confirmation from Ian to split this into multiple stories by SR</t>
  </si>
  <si>
    <t>cstone-6236</t>
  </si>
  <si>
    <t>RTR-AHCS-123</t>
  </si>
  <si>
    <t>As IT Administrator, I want BKI (Cresus) Source system to extract the transactions from Legacy system, send to Oracle Cloud, OIC to perform validation and transform the data in AHCS approved data model so that AHCS can processed the transaction</t>
  </si>
  <si>
    <t>INT216, INT217, EXT118,
INT218, INT219, EXT119
INT240</t>
  </si>
  <si>
    <t>Legacy team to extract legacy Cresus data and interface into Oracle Cloud Middleware</t>
  </si>
  <si>
    <t>All attributes defined in MF AP and MF AR data model (for BKI Cresus) are brought in AHCS and detailed information is available in AHCS</t>
  </si>
  <si>
    <t>Sijo John
Ian Plummer 12-23-21</t>
  </si>
  <si>
    <t xml:space="preserve">
</t>
  </si>
  <si>
    <t>CSTONE-6237</t>
  </si>
  <si>
    <t>RTR-AHCS-124</t>
  </si>
  <si>
    <t xml:space="preserve">As IT Administrator,  I want the BKI (Cresus) source system transactions split between MF AP and MF AR Subledger based on Transaction Type to process the transactions with relevant attributes so that transaction is accounted in appropriate subledger. </t>
  </si>
  <si>
    <t>The Cresus BKI file is split between MF AP and MF AR based on the below logic:
    WHEN TRANSACTION_TYPE = ''0'' THEN ''AXE_BKIP_CHARGES''
    WHEN TRANSACTION_TYPE = ''2'' THEN ''AXE_BKIP_PAYMENTS''
    WHEN TRANSACTION_TYPE = ''B'' THEN ''AXE_BKIR_BALANCES''
    WHEN TRANSACTION_TYPE = ''1'' THEN ''AXE_BKIR_COLLECTIONS''</t>
  </si>
  <si>
    <t>CSTONE-5594</t>
  </si>
  <si>
    <t>CSTONE-6217</t>
  </si>
  <si>
    <t>RTR-AHCS-125</t>
  </si>
  <si>
    <t xml:space="preserve">As GL Accountant,  I want AHCS to be configured to process SII (Sales) Interface data as per business and accounting rules so that transactions are accounted correctly in MF AR Subledger with appropriate line level information , Supporting Reference and other details. </t>
  </si>
  <si>
    <t>AHCS Configuration</t>
  </si>
  <si>
    <t>Verify transactions are accounted correctly in relevant subledger with appropriate attributes</t>
  </si>
  <si>
    <t>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t>
  </si>
  <si>
    <t>CSTONE-5595</t>
  </si>
  <si>
    <t>CSTONE-4717</t>
  </si>
  <si>
    <t>RTR-AHCS-126</t>
  </si>
  <si>
    <t xml:space="preserve">As GL Accountant,  I want AHCS to be configured to process CAI (Contra Invoice) Interface data as per business and accounting rules so that transactions are accounted correctly in MF AP Subledger with appropriate line level information , Supporting Reference and other details. </t>
  </si>
  <si>
    <t>CSTONE-5596</t>
  </si>
  <si>
    <t>RTR-AHCS-127</t>
  </si>
  <si>
    <t xml:space="preserve">As GL Accountant,  I want AHCS to be configured to process DAI (Dropped Accrual) Interface data as per business and accounting rules so that transactions are accounted correctly in MF Inventory Subledger with appropriate line level information , Supporting Reference and other details. </t>
  </si>
  <si>
    <t>CSTONE-5597</t>
  </si>
  <si>
    <t>CSTONE-4718</t>
  </si>
  <si>
    <t>RTR-AHCS-128</t>
  </si>
  <si>
    <t xml:space="preserve">As GL Accountant,  I want AHCS to be configured to process API (Trade Invoices) Interface data as per business and accounting rules so that transactions are accounted correctly in MF AP Subledger with appropriate line level information , Supporting Reference and other details. </t>
  </si>
  <si>
    <t>CSTONE-5598</t>
  </si>
  <si>
    <t>CSTONE-4719</t>
  </si>
  <si>
    <t>RTR-AHCS-129</t>
  </si>
  <si>
    <t xml:space="preserve">As GL Accountant,  I want AHCS to be configured to process ADI (Payments) Interface data as per business and accounting rules so that transactions are accounted correctly in MF AP Subledger with appropriate line level information , Supporting Reference and other details. </t>
  </si>
  <si>
    <t>CSTONE-5599</t>
  </si>
  <si>
    <t>RTR-AHCS-130</t>
  </si>
  <si>
    <t xml:space="preserve">As GL Accountant,  I want AHCS to be configured to process LSI(Liability Switch) Interface data as per business and accounting rules so that transactions are accounted correctly in MF AP Subledger with appropriate line level information , Supporting Reference and other details. </t>
  </si>
  <si>
    <t>CSTONE-5600</t>
  </si>
  <si>
    <t>RTR-AHCS-131</t>
  </si>
  <si>
    <t xml:space="preserve">As GL Accountant,  I want AHCS to be configured to process LSI(Liability Switch) Interface data as per business and accounting rules so that transactions are accounted correctly in MF AR Subledger with appropriate line level information , Supporting Reference and other details. </t>
  </si>
  <si>
    <t>CSTONE-5601</t>
  </si>
  <si>
    <t>CSTONE-6287</t>
  </si>
  <si>
    <t>RTR-AHCS-132</t>
  </si>
  <si>
    <t xml:space="preserve">As GL Accountant,  I want AHCS to be configured to process SSI(Special Customers) Interface data as per business and accounting rules so that transactions are accounted correctly in MF Inventory Subledger with appropriate line level information , Supporting Reference and other details. </t>
  </si>
  <si>
    <t>CSTONE-5602</t>
  </si>
  <si>
    <t>CSTONE-6288</t>
  </si>
  <si>
    <t>RTR-AHCS-133</t>
  </si>
  <si>
    <t xml:space="preserve">As GL Accountant,  I want AHCS to be configured to process AQI(Intercompany Invoices) Interface data as per business and accounting rules so that transactions are accounted correctly in MF AP Subledger with appropriate line level information , Supporting Reference and other details. </t>
  </si>
  <si>
    <t>CSTONE-5603</t>
  </si>
  <si>
    <t>CSTONE-6289</t>
  </si>
  <si>
    <t>RTR-AHCS-134</t>
  </si>
  <si>
    <t xml:space="preserve">As GL Accountant,  I want AHCS to be configured to process ICI(Intransit) Interface data as per business and accounting rules so that transactions are accounted correctly in MF Inventory Subledger with appropriate line level information , Supporting Reference and other details. </t>
  </si>
  <si>
    <t>CSTONE-5604</t>
  </si>
  <si>
    <t>CSTONE-6290</t>
  </si>
  <si>
    <t>RTR-AHCS-135</t>
  </si>
  <si>
    <t xml:space="preserve">As GL Accountant,  I want AHCS to be configured to process AII(Intransit Backout) Interface data as per business and accounting rules so that transactions are accounted correctly in MF Inventory Subledger with appropriate line level information , Supporting Reference and other details. </t>
  </si>
  <si>
    <t>CSTONE-5605</t>
  </si>
  <si>
    <t>CSTONE-6291</t>
  </si>
  <si>
    <t>RTR-AHCS-136</t>
  </si>
  <si>
    <t xml:space="preserve">As GL Accountant,  I want AHCS to be configured to process FII(Input Output Freight Invoices) Interface data as per business and accounting rules so that transactions are accounted correctly in MF Inventory Subledger with appropriate line level information , Supporting Reference and other details. </t>
  </si>
  <si>
    <t>APAC do not have FII currently</t>
  </si>
  <si>
    <t>Betty (CALA did not have transactions in 2021 for this, but eventually could have in the future) so please considerate that it is applicable for CALA too</t>
  </si>
  <si>
    <t>CSTONE-5606</t>
  </si>
  <si>
    <t>RTR-AHCS-137</t>
  </si>
  <si>
    <t xml:space="preserve">As GL Accountant,  I want AHCS to be configured to process FTI( Freight Accrual Invoices) Interface data as per business and accounting rules so that transactions are accounted correctly in MF Inventory Subledger with appropriate line level information , Supporting Reference and other details. </t>
  </si>
  <si>
    <t>CSTONE-5607</t>
  </si>
  <si>
    <t>CSTONE-6218</t>
  </si>
  <si>
    <t>RTR-AHCS-138</t>
  </si>
  <si>
    <t xml:space="preserve">As GL Accountant,  I want AHCS to be configured to process ARI( Adjustments) Interface data as per business and accounting rules so that transactions are accounted correctly in MF AR Subledger with appropriate line level information , Supporting Reference and other details. </t>
  </si>
  <si>
    <t>CSTONE-5608</t>
  </si>
  <si>
    <t>RTR-AHCS-139</t>
  </si>
  <si>
    <t xml:space="preserve">As GL Accountant,  I want AHCS to be configured to process ISI( Inventory Sales) Interface data as per business and accounting rules so that transactions are accounted correctly in MF Inventory Subledger with appropriate line level information , Supporting Reference and other details. </t>
  </si>
  <si>
    <t>CSTONE-5609</t>
  </si>
  <si>
    <t>CSTONE-6219</t>
  </si>
  <si>
    <t>RTR-AHCS-140</t>
  </si>
  <si>
    <t xml:space="preserve">As GL Accountant,  I want AHCS to be configured to process CRI( Cash) Interface data as per business and accounting rules so that transactions are accounted correctly in MF AR Subledger with appropriate line level information , Supporting Reference and other details. </t>
  </si>
  <si>
    <t>CSTONE-5610</t>
  </si>
  <si>
    <t>RTR-AHCS-141</t>
  </si>
  <si>
    <t xml:space="preserve">As GL Accountant,  I want AHCS to be configured to process IRI( Inventory Receipts) Interface data as per business and accounting rules so that transactions are accounted correctly in MF Inventory Subledger with appropriate line level information , Supporting Reference and other details. </t>
  </si>
  <si>
    <t>CSTONE-5611</t>
  </si>
  <si>
    <t>RTR-AHCS-142</t>
  </si>
  <si>
    <t xml:space="preserve">As GL Accountant,  I want AHCS to be configured to process IBI( Cost Adjustments) Interface data as per business and accounting rules so that transactions are accounted correctly in MF Inventory Subledger with appropriate line level information , Supporting Reference and other details. </t>
  </si>
  <si>
    <t>CSTONE-5612</t>
  </si>
  <si>
    <t>RTR-AHCS-143</t>
  </si>
  <si>
    <t xml:space="preserve">As GL Accountant,  I want AHCS to be configured to process CQI( Cost quantity Adjustment) Interface data as per business and accounting rules so that transactions are accounted correctly in MF Inventory Subledger with appropriate line level information , Supporting Reference and other details. </t>
  </si>
  <si>
    <t>CSTONE-5613</t>
  </si>
  <si>
    <t>RTR-AHCS-144</t>
  </si>
  <si>
    <r>
      <t xml:space="preserve">As GL Accountant,  I want AHCS to be configured to process Concur Interface data </t>
    </r>
    <r>
      <rPr>
        <strike/>
        <sz val="9"/>
        <color rgb="FF000000"/>
        <rFont val="Calibri"/>
        <family val="2"/>
      </rPr>
      <t>as per business and accounting rules</t>
    </r>
    <r>
      <rPr>
        <sz val="9"/>
        <color rgb="FF000000"/>
        <rFont val="Calibri"/>
        <family val="2"/>
      </rPr>
      <t xml:space="preserve"> so that transactions are accounted correctly in Concur Subledger with appropriate line level information , Supporting Reference and other details. </t>
    </r>
  </si>
  <si>
    <t>CSTONE-5614</t>
  </si>
  <si>
    <t>RTR-AHCS-145</t>
  </si>
  <si>
    <t>Duplicate of RTR-AHCS-067</t>
  </si>
  <si>
    <t>Duplicate</t>
  </si>
  <si>
    <t>CSTONE-5615</t>
  </si>
  <si>
    <t>CSTONE-6292</t>
  </si>
  <si>
    <t>RTR-AHCS-146</t>
  </si>
  <si>
    <t xml:space="preserve">As GL Accountant,  I want AHCS to be configured to process Cloud pay(UK) Interface data  so that transactions are accounted correctly in Payroll Subledger with appropriate line level information , Supporting Reference and other details. </t>
  </si>
  <si>
    <t>CSTONE-5616</t>
  </si>
  <si>
    <t>CSTONE-5964</t>
  </si>
  <si>
    <t>RTR-AHCS-147</t>
  </si>
  <si>
    <t>CSTONE-5617</t>
  </si>
  <si>
    <t>CSTONE-5960</t>
  </si>
  <si>
    <t>CSTONE-6293</t>
  </si>
  <si>
    <t>RTR-AHCS-148</t>
  </si>
  <si>
    <t>As IT Administrator, I want SxE - US Source system to extract the transactions from Legacy system, send to Oracle Cloud, OIC to perform validation and transform the data in AHCS approved data model so that AHCS can processed the transaction</t>
  </si>
  <si>
    <t>INT123</t>
  </si>
  <si>
    <t>All attributes defined in SXE data model are brought in AHCS and detailed information is available in AHCS</t>
  </si>
  <si>
    <t>CSTONE-5618</t>
  </si>
  <si>
    <t>CSTONE-5961</t>
  </si>
  <si>
    <t>CSTONE-6294</t>
  </si>
  <si>
    <t>RTR-AHCS-149</t>
  </si>
  <si>
    <t>As IT Administrator, I want Eclipse Source system to extract the summary journals from Legacy system, send to Oracle Cloud, OIC to perform validation and transform the data in AHCS approved data model so that AHCS can processed the transaction</t>
  </si>
  <si>
    <t>INT124</t>
  </si>
  <si>
    <t>All attributes defined in Eclipse data model are brought in AHCS and detailed information is available in AHCS</t>
  </si>
  <si>
    <t>CSTONE-5619</t>
  </si>
  <si>
    <t>CSTONE-5962</t>
  </si>
  <si>
    <t>CSTONE-6295</t>
  </si>
  <si>
    <t>RTR-AHCS-150</t>
  </si>
  <si>
    <t>As IT Administrator, I want PeopleSoft Fixed Asset to extract detailed transactions from FA module, send to Oracle Cloud, OIC to perform validation and transform the data in AHCS approved data model so that AHCS can processed the transaction</t>
  </si>
  <si>
    <t>INT184</t>
  </si>
  <si>
    <t>All attributes defined in Peoplesoft FA data model are brought in AHCS and detailed information is available in AHCS</t>
  </si>
  <si>
    <t>Betty (Applicable only in Puerto Rico)</t>
  </si>
  <si>
    <t>CSTONE-5620</t>
  </si>
  <si>
    <t>RTR-AHCS-151</t>
  </si>
  <si>
    <t xml:space="preserve">As IT Admistrator,  I want AHCS to be configured to process Cresus Interface data so that transactions are accounted correctly in MF AP,MF AR Subledger with appropriate line level information , Supporting Reference and other details. </t>
  </si>
  <si>
    <t>Verify if configurations are correct and review</t>
  </si>
  <si>
    <r>
      <rPr>
        <sz val="9"/>
        <rFont val="Calibri"/>
        <family val="2"/>
      </rPr>
      <t>Cresus data is interfaced to AHCS MF AP and MF AR sub ledgers with appropriate line level information , Supporting Reference and other details.</t>
    </r>
    <r>
      <rPr>
        <sz val="9"/>
        <color rgb="FF00B0F0"/>
        <rFont val="Calibri"/>
        <family val="2"/>
      </rPr>
      <t xml:space="preserve"> </t>
    </r>
  </si>
  <si>
    <t>Sijo John</t>
  </si>
  <si>
    <t>2/1/2022 Sijo</t>
  </si>
  <si>
    <t>Approved on Thu 2/3/2022 2:33 AM</t>
  </si>
  <si>
    <t>CSTONE-6296</t>
  </si>
  <si>
    <t>RTR-AHCS-152</t>
  </si>
  <si>
    <t xml:space="preserve"> As  GL Accountant, I want the ability to view transactions by GL journal source system (i.e. same as AHCS subledger) so that data is segregated by AHCS subledger</t>
  </si>
  <si>
    <t xml:space="preserve">Existing Phase 1A Functionality                                                                                  Subledger determination approach by source system. E.g., SII, ARI in AHCS will be represented as MF AR journal source and journal category in cloud GL. </t>
  </si>
  <si>
    <t>User has ability to search GL Journals by Journal Source or Journal category (i.e AHCS subledger)</t>
  </si>
  <si>
    <t xml:space="preserve">Verify that Journal Source matches with AHCS subleger. Validated that selected source only relates to subledger data. </t>
  </si>
  <si>
    <t>RTR-AHCS-153</t>
  </si>
  <si>
    <t xml:space="preserve"> As a Financial Controller, I do not want users with ability to modify Legacy subledger transaction(source system) flowing in AHCS so that I can ensure data across systems are in sync and can be transactions are auditable</t>
  </si>
  <si>
    <t>Enable security so that users do not have ability to update AHCS journals interfaced from source applications</t>
  </si>
  <si>
    <t>Verify that users don't have security to modify Legacy subledger transactions.</t>
  </si>
  <si>
    <t>manisha?</t>
  </si>
  <si>
    <t>sent to manisha to review - ip 12-15</t>
  </si>
  <si>
    <t>RTR-AHCS-154</t>
  </si>
  <si>
    <t>As a GL Accountant, I want the system to reject/error any transactions that are created with closed period accounting date so that they are not posted automatically in the current period</t>
  </si>
  <si>
    <t>Existing Phase 1A Functionality                                                                              Transactions created with accounting date for prior period should fail processing when prior period is closed</t>
  </si>
  <si>
    <r>
      <t xml:space="preserve">Validate setups with a test transaction. </t>
    </r>
    <r>
      <rPr>
        <sz val="9"/>
        <color rgb="FF7030A0"/>
        <rFont val="Calibri"/>
        <family val="2"/>
      </rPr>
      <t>Confirm that transaction was rejected/errored out through reporting.</t>
    </r>
  </si>
  <si>
    <t>RTR-AHCS-155</t>
  </si>
  <si>
    <r>
      <t>As a GL Accountant, I want all foreign currency transactions from source system imported with the currency exchange rate, entered and acco</t>
    </r>
    <r>
      <rPr>
        <sz val="9"/>
        <color theme="1"/>
        <rFont val="Calibri"/>
        <family val="2"/>
      </rPr>
      <t>unted</t>
    </r>
    <r>
      <rPr>
        <sz val="9"/>
        <color rgb="FF000000"/>
        <rFont val="Calibri"/>
        <family val="2"/>
      </rPr>
      <t xml:space="preserve"> amount from the source system so that transaction is properly </t>
    </r>
    <r>
      <rPr>
        <sz val="9"/>
        <color theme="1"/>
        <rFont val="Calibri"/>
        <family val="2"/>
      </rPr>
      <t>entered and accounted</t>
    </r>
  </si>
  <si>
    <t>Existing Phase 1A Functionality                                                                              Source system should send both entered and accounted currency along with FX Rate for all transactions in AHCS</t>
  </si>
  <si>
    <t>Confirm transaction entered and accounted amount  in legacy and HUB match</t>
  </si>
  <si>
    <t>Verify that entered and accounted amount ties to source system based on specified currency exchange rate from source system. In addition verified that entered and accounted amount also posted and matches in oracle GL.</t>
  </si>
  <si>
    <t>RTR-AHCS-156</t>
  </si>
  <si>
    <t xml:space="preserve">01/31 : Do not see this in Report rationalisation tracker as of 01/31, hence marking as ' Not required' and routing for approval.
Enhance Phase 1A Functionality                                                                                       Legacy to AHCS Reconciliation Report - BI:AHCS to provide the feed with all detail transactions to Tera Data for reconciliations
</t>
  </si>
  <si>
    <t>Reviewed results of the report. Validate that legacy amount ties with AHCS amount for each subledger. Document any differences and research to identify where difference is coming from.</t>
  </si>
  <si>
    <t>RTR-AHCS-157</t>
  </si>
  <si>
    <t>RPT007_R</t>
  </si>
  <si>
    <t>Existing Phase 1A Report                                                                                                                                                                                                                                                     AHCS to GL Reconciliation Report: Shows AHCS and GL code balances side by side for reconciliation</t>
  </si>
  <si>
    <t>Reviewed results of report RPT007. Validate that AHCS amount ties with Oracle Cloud GL amount for each subledger. Document any differences and research to identify where difference is coming from.</t>
  </si>
  <si>
    <t>CSTONE-6297</t>
  </si>
  <si>
    <t>RTR-AHCS-158</t>
  </si>
  <si>
    <t>Existing Phase 1A Report                                                                                                                                                                                                                                                       AHCS Error Report: Errors from Cloud AHCS after processing data by incoming file name and error description. Error / process summary with source chart of accounts and error description</t>
  </si>
  <si>
    <t>Verify able to run report based on specific parameters. Review for completeness and verify that layout and data agrees with report specs.</t>
  </si>
  <si>
    <t>Approved on Tuesday, January 18, 2022 7:15 PM</t>
  </si>
  <si>
    <t>RTR-AHCS-159</t>
  </si>
  <si>
    <t>Existing Phase 1A Report                                                                                                                                                                                                                                               Subledger Period Close Exception Report: This report provides the exceptions in AHCS that are unprocessed, error or invalid transactions. Report should run across all ledgers and across AHCS subledgers.</t>
  </si>
  <si>
    <t>is this report available for the business to see as well as IT? Rhonda</t>
  </si>
  <si>
    <t>RTR-AHCS-160</t>
  </si>
  <si>
    <t xml:space="preserve">                                                                                                                                                                                                                                           Drill-down capability seeded out of the box functionality from GL to AHCS journals</t>
  </si>
  <si>
    <t>Verify the ability to drilldown from GL to AHCS subledger details. Verify supporting references are correct based on business design.</t>
  </si>
  <si>
    <t>RTR-AHCS-161</t>
  </si>
  <si>
    <t>As a GL accountant, I want the system to automatically process any unaccounted prior period transactions in next period when period is closed so that they can be accounted in AHCS</t>
  </si>
  <si>
    <t>No mechanism to update the date in the transaction object table (TO). As a workaround, IT needs to run the purge the error transnactions using "Accounting Hub Maintainance" program. The source system will resend the transaction with the appropriate corrections required for re-processing.
 IT to make changes based on offline  business approval.</t>
  </si>
  <si>
    <t>Verified that that prior period transaction was posted through Create Accounting in current open period. Ensure that transaction did not post in prior period. Reviewed Accounting date in AHCS.</t>
  </si>
  <si>
    <t>Bhim, but again there should be a report that should be available to the Accountants so that they are aware of such errors</t>
  </si>
  <si>
    <t>Boon Hui - agreed that there should be a report for Accoutant to review especially if the next period is cross the year end</t>
  </si>
  <si>
    <t>Rhonda - agree with Bhim's statement</t>
  </si>
  <si>
    <t>Is there a separate report that just identifies scenarios like these? IP 12-15</t>
  </si>
  <si>
    <t>MS 11/18 - AHCS Error Report will show such errors</t>
  </si>
  <si>
    <t>RTR-AHCS-162</t>
  </si>
  <si>
    <t>Existing Phase 1A Functionality                                                                                               Non-balance enabled supporting references to be enabled by each AHCS subledger based on the data model. Non-balance enabled supporting references is to be defined at the Subledger level and assigned at the Event Type level.</t>
  </si>
  <si>
    <t>Verified that able to drill down from GL to AHCS by subledger. Review subledger line details have appropriate non balance enabled supporting references per business design. Validate through reporting that source attributes ties to defined non balance supporting references in AHCS.</t>
  </si>
  <si>
    <t>RTR-AHCS-163</t>
  </si>
  <si>
    <t>As a GL Accountant, I want the subledger journals to be summarized by date when posting to GL so that detail level transaction information is maintained in AHCS and GL journals is summarized</t>
  </si>
  <si>
    <t>Subledger journals interfaced to GL from AHCS will be summarized by accounting string(code combinations) and GL date</t>
  </si>
  <si>
    <t>Verified total amount in GL is summarized based on Subledger and GL source based on posted date. In addition verified summarized GL amount ties back to details in AHCS for that specific date through drilling down into the details.</t>
  </si>
  <si>
    <t>Bhim, agree with the approach.</t>
  </si>
  <si>
    <t xml:space="preserve">Rhonda </t>
  </si>
  <si>
    <t>RTR-AHCS-164</t>
  </si>
  <si>
    <t>As a IT Manager, I need the ability to add supporting references to AHCS journals so that they can provide balancing on extended chart of account values</t>
  </si>
  <si>
    <t>RTR-AHCS-165</t>
  </si>
  <si>
    <t>As a Financial Controller, I want ability to restrict access to subledger so that only restricted users can see detailed information</t>
  </si>
  <si>
    <t>Existing Phase 1A Functionality                                                                                                                                                                                                                                               Enabling MF AR subledger security by user roles</t>
  </si>
  <si>
    <t>validate users without security access do not have access to detailed information</t>
  </si>
  <si>
    <t>Ned more clarification on this story. What would be restricted items? IP 12-15</t>
  </si>
  <si>
    <t>RTR-AHCS-166</t>
  </si>
  <si>
    <t>EXT123</t>
  </si>
  <si>
    <t>Existing Phase 1A Dashboard needs enhancement                                                                                                      Use case: Interface Monitoring Dashboard
Extension to derive the status of the Create Accounting jobs for each source system and update them in the AHCS dashboard</t>
  </si>
  <si>
    <t>The enhanced Dashboard should help to track daily exceptions to create accounting jobs and validate the data with subledger period close exceptions using additional attributes like MF Interface (SII, API etc.)</t>
  </si>
  <si>
    <t>Sijo john
Ian Plummer 12-23-21</t>
  </si>
  <si>
    <t>RTR-AHCS-167</t>
  </si>
  <si>
    <t xml:space="preserve">01/31 : Do not see this in Report rationalisation tracker as of 01/31, hence marking as ' Not required' and routing for approval.
Legacy to AHCS Account Balances Reconciliation- BI: Shows legacy code combination and AHCS code combination side by side with AHCS balances. </t>
  </si>
  <si>
    <t>CSTONE-5621</t>
  </si>
  <si>
    <t>CSTONE-6843</t>
  </si>
  <si>
    <t>CSTONE-9728</t>
  </si>
  <si>
    <t>RTR-IC-015A</t>
  </si>
  <si>
    <t>As a GL Accountant, I need the ability to generate IC invoices in the IC module. The invoice format must comply with local requirements based on the business design.</t>
  </si>
  <si>
    <t>In intercompany module user will create IC batch &amp; select a transaction type that is tagged for invoicing or journals. When submitted, IC transaction would go through approval. 
Once approved &amp; if invoicing is required: Next run of Transfer to AR would transfer IC transaction to AR. This scheduled run will be followed by another scheduled run to transfer invoice to AP. Create Accounting on AR &amp; AP invoices will create journals in GL. 
Once approved &amp; if invoicing is not required:  Next run of Transfer to GL would create journals 
2 invoice templates in AR need to be planned based on approval of assumptions on invoice templates by Patrick/Vitaliy/Jess. 
Note around data elements: As mentioned on call, tax computation and related field population is currently not in scope for IC currently in 1B – [both Tax engine OR &amp; Oracle tax module config are not in scope]. Invoice template assumes that data required for template is there on invoice data in Oracle tables – It is either static [E.g. LE Name], user entered [E.g. Amount ] OR tax related [E.g Tax Code] which is derived either by Tax engine OR Tax configs  OR user entered. [both Tax engine and Tax module config are currently not in scope for Release 1]
No AP Invoice print is planned</t>
  </si>
  <si>
    <t>Validate that IC invoice was created with the correct format per business design. Must validate every invoice template created to ensure compliance across all the countries.</t>
  </si>
  <si>
    <t>CSTONE-6844</t>
  </si>
  <si>
    <t>CSTONE-9729</t>
  </si>
  <si>
    <t>RTR-IC-015B</t>
  </si>
  <si>
    <t>CSTONE-5622</t>
  </si>
  <si>
    <t>CSTONE-5744</t>
  </si>
  <si>
    <t>RTR-IC-016</t>
  </si>
  <si>
    <t>As a Intercompany GL Accountant, I need the ability to create intercompany journal entries using a spreadsheet for  the Intercompany Accounting Module</t>
  </si>
  <si>
    <t xml:space="preserve">Validate IC journal was correctly entered and posted in GL without generating an IC invoice. Validate journal was entered correctly and posted in GL and generated IC invoice. Validate all values including entered and accounted currencies. 
 </t>
  </si>
  <si>
    <t>CSTONE-5623</t>
  </si>
  <si>
    <t>CSTONE-5745</t>
  </si>
  <si>
    <t>RTR-IC-017</t>
  </si>
  <si>
    <t>As a GL Manager I want the ability to reject IC journals if they don't meet business requirements</t>
  </si>
  <si>
    <t>Approvers can reject IC batches
For acceptance criteria 1: Submitted by can be configured to receive rejection notifications. Format of notification is planned standard format. If custom format is required please log a separate user story describing format
7/16: Another user story is already there to customize IC approval format. For IC rejection format, Vitaliy has reviewed seeded notification &amp; has no changes required. Hence marking as fit</t>
  </si>
  <si>
    <t>Validate the ability to reject IC journals. Ensure that rejected journals do not get posted. Also ensure preparer is notified once journal has been rejected. Review notification format matches business design.</t>
  </si>
  <si>
    <t>CSTONE-5624</t>
  </si>
  <si>
    <t>CSTONE-5746</t>
  </si>
  <si>
    <t>RTR-IC-018</t>
  </si>
  <si>
    <t>As a GL Accountant I want the ability to resubmit IC journals which was previously rejected.</t>
  </si>
  <si>
    <t>Rejected transactions cannot be re-routed for approval. Users can copy rejected IC transactions and then route them for approval again after making any edits as required</t>
  </si>
  <si>
    <t>Review the submission of previously rejected journal. Validated journal has posted correctly in the ledger after approval. Review IC AR and AP invoices to ensure accuracy.</t>
  </si>
  <si>
    <t>CSTONE-5625</t>
  </si>
  <si>
    <t>CSTONE-5747</t>
  </si>
  <si>
    <t>RTR-IC-019</t>
  </si>
  <si>
    <t>As a GL Accountant I want the ability to enter IC journals transferring charges from one entity to many entities.</t>
  </si>
  <si>
    <t>Create one IC batch with singe provider IC Org and multiple receiver IC org i.e. one batch with multiple transactions. Approval will be at transaction level</t>
  </si>
  <si>
    <t>Review IC journal and validate IC balance for each entity. Validate AR and AP invoices for each entity. Ensure journal only had one provider (AR) and multiple debtors (AP). Validate both entered and accounted currencies. Ensure transactions posted in both primary and secondary ledger.</t>
  </si>
  <si>
    <t>CSTONE-5626</t>
  </si>
  <si>
    <t>CSTONE-5748</t>
  </si>
  <si>
    <t>RTR-IC-020</t>
  </si>
  <si>
    <t>As a GL Accountant I want the ability to enter IC journals transferring charges from many entities to many entities.</t>
  </si>
  <si>
    <t>Discussed with Vitaliy. Duplicate of RTR-IC-034. Marking as not required</t>
  </si>
  <si>
    <t>Review IC journal and validate IC balance for each entity. Validate AR and AP invoices for each entity. Ensure journal only had multiple providers (AR) and multiple debtors (AP). Validate both entered and accounted currencies. Ensure transactions posted in both primary and secondary ledger.</t>
  </si>
  <si>
    <t>CSTONE-5627</t>
  </si>
  <si>
    <t>CSTONE-5749</t>
  </si>
  <si>
    <t>RTR-IC-021</t>
  </si>
  <si>
    <t>As a GL Accountant I want the capability to generate IC invoice credits.</t>
  </si>
  <si>
    <t>IC batch will generate negative amount AR invoice and credit memo if signs are inversed or dr/cr are flipped
Discussed verbiage of acceptance criteria with Vitaliy in light of commments noted, he is okay with comments. Acceptance criteria is more  of business terminology</t>
  </si>
  <si>
    <t>Validate that IC transaction created credit note in AR and a debit note in AP. Validate AR and AP is recorded for the correct provider and debtor. Validate both entered and accounted currecies.</t>
  </si>
  <si>
    <t>CSTONE-5628</t>
  </si>
  <si>
    <t>CSTONE-5750</t>
  </si>
  <si>
    <t>RTR-IC-022</t>
  </si>
  <si>
    <t>As a GL Accountant I should not have the capability to book a reversing journal which generates an invoice.</t>
  </si>
  <si>
    <t>IC batches with Trx Type requiring invoicing will create AR and AP invoices. These invoices when accounted will create GL journals. Soruces for AR and AP will be frozen i.e. these journals cannot be reversed
Note: Above comments were updated after discussing with Vitaliy</t>
  </si>
  <si>
    <t>Ensure transactions cannot be marked for auto reversal if they are generating an IC invoice.</t>
  </si>
  <si>
    <t>CSTONE-5629</t>
  </si>
  <si>
    <t>RTR-IC-023</t>
  </si>
  <si>
    <t>As a GL Accountant I should not have the capability to book a reversing journal which generates an invoice. But I should have ability to create reversing invoices/credit/debit memos</t>
  </si>
  <si>
    <t>1. For IC batches that had originally generated invoices: You can reverse at IC batch or transaction level. If reversing at batch level, all transactions must have invoices created [both AR &amp; AP] i.e. batch must be in complete status.  If reversing at transaction level, transaction must have both AR &amp; AP invoices created i.e. transaction must be in complete status. 
While reversing select batch date = original batch date, this would create reversal AR and AP invoices with invoice date &amp; exchange date of original invoices. 
When reversing if AR invoice was positive, reversal invoice will be negative and vice versa. 
When reversing if AP invoice was standard invoice, reversal invoice will be credit memo and vice versa
2. For IC batches that had originally created journals: Pass reversing journals in GL. If you use standard IC reversal fucntonality across period, system will create exchange rate differences</t>
  </si>
  <si>
    <t>Validate that journal and reversal posted correctly in the ledger. Ensure transactions posted in both primary and secondary ledger.</t>
  </si>
  <si>
    <t>CSTONE-5630</t>
  </si>
  <si>
    <t>CSTONE-6845</t>
  </si>
  <si>
    <t>RTR-IC-024A</t>
  </si>
  <si>
    <t>As an I/C GL accountant, I will need a report of I/C AR invoices that have been settled by period and legal entity</t>
  </si>
  <si>
    <t>RPT029</t>
  </si>
  <si>
    <t>Split user story into A &amp; B. RTR-IC-024A: New report to pull IC related AR invoices based on receipts created &amp; invoice open amount. RTR-IC-024B: New report to pull IC related AP invoices based on payments created &amp; invoice open amount</t>
  </si>
  <si>
    <t>Validate accuracy of the report. Ensure all settled AR invoices are captured. Ensure format of report matches business design</t>
  </si>
  <si>
    <t>CSTONE-5631</t>
  </si>
  <si>
    <t>CSTONE-6846</t>
  </si>
  <si>
    <t>RTR-IC-024B</t>
  </si>
  <si>
    <t>As a I/C GL accountant, I will need a report of I/C AP invoices that have been settled by period and legal entity</t>
  </si>
  <si>
    <t>RPT030</t>
  </si>
  <si>
    <t>Validate accuracy of the report. Ensure all settled AP invoices are captured. Ensure format of report matches business design.</t>
  </si>
  <si>
    <t>CSTONE-5632</t>
  </si>
  <si>
    <t>CSTONE-5751</t>
  </si>
  <si>
    <t>RTR-IC-025</t>
  </si>
  <si>
    <t>As an intercompany Accountant, I need to be able to process netting of Payables and Receivables transactions for related intercompany organizations</t>
  </si>
  <si>
    <t>Systematic Customer Supplier netting to be configured twice for each relationship as per KDD22. Netting process would create dummy receipts and payments in subledgers which would create realized gain/loss if applicable</t>
  </si>
  <si>
    <t>Validate the netting process accurately closed the required AP and AR invoices and posted to the GL. Ensure the netting agreements are set up in the module per business design.  Ensure netting was performed for the correct entities as per business design. Ensure all clearing accounts used for netting zeroes out. Validate proper FX gain/loss was recognized.</t>
  </si>
  <si>
    <t>CSTONE-5633</t>
  </si>
  <si>
    <t>CSTONE-5752</t>
  </si>
  <si>
    <t>RTR-IC-026</t>
  </si>
  <si>
    <t>As a I/C GL Accountant, I need the ability to reverse IC settlements which may have been processed in error.</t>
  </si>
  <si>
    <t>Use Oracle standard subledger functionality to cancel AP Payments and reverse AR receipt</t>
  </si>
  <si>
    <t>Validate IC settlement has been reversed. Ensure both AR and AP invoices are marked as open in the subledger. Ensure reversal accurately recorded in the GL. Ensure transactions are recorded in both primary and secondary ledger</t>
  </si>
  <si>
    <t>CSTONE-5634</t>
  </si>
  <si>
    <t>CSTONE-5753</t>
  </si>
  <si>
    <t>RTR-IC-027</t>
  </si>
  <si>
    <t>As a I/C GL Accountant, I need the ability to reverse IC netting that may have been processed in error.</t>
  </si>
  <si>
    <t>Use Oracle standard Netting functionality's feature to reverse netting if issue is identified after dummy receipts and payments were created. If issue is identified in review stage use standard fucntionality to delete netting batch</t>
  </si>
  <si>
    <t>Validate IC netting has been reversed. Ensure both AR and AP invoices are marked as open in the subledger. Ensure reversal accurately recorded in the GL. Ensure transactions are recorded in both primary and secondary ledger</t>
  </si>
  <si>
    <t>CSTONE-5635</t>
  </si>
  <si>
    <t>CSTONE-6847</t>
  </si>
  <si>
    <t>RTR-IC-028</t>
  </si>
  <si>
    <t>As a I/C GL Accountant, I will need a report of I/C AP invoices that have been selected (not yet settled) for settlement. Report should show I/C AR and AP invoices side by side. This report will be used to approve the settlement of I/C invoices.</t>
  </si>
  <si>
    <t>RPT031</t>
  </si>
  <si>
    <t>Create new custom report that pulls AP invoices that are selected for payment, but not yet paid. Report would then show side by side corresponding AR invoice details</t>
  </si>
  <si>
    <t>Review format of report to ensure matches business design. Ensure AP invoices selected for settlement from the report have not been settled in the subledger. Validate that invoices selected for settlement cannot be settled on another batch.</t>
  </si>
  <si>
    <t>CSTONE-5636</t>
  </si>
  <si>
    <t>CSTONE-5754</t>
  </si>
  <si>
    <t>RTR-IC-029</t>
  </si>
  <si>
    <t>As an I/C accountant, when creating journals in I/C modules the FX rate should default to daily rate of when journal is entered or ME rate if entered in the following period.</t>
  </si>
  <si>
    <t>Rate type is a field that user can update on each IC batch. Default will be "Actual" rate type as per workshop alignment. If user wants to use Month End rate user would change rate type
How is rate date derived for IC module initiated transactions: 
Transfer to GL : Exchange rate date = GL date of AGIS batch
Transfer to AP/AR : Exchange rate date = Batch date on AGIS batch
How is rate date used when a Direct GL Journal entry is created [not through IC module]: Rate date field on journal drives rate usage. Default of Rate Date is accounting date but user can override</t>
  </si>
  <si>
    <t>Validate the FX rate on the journal meets business requirements. Validate both entered and accounted amounts and ensure journal accurately posted in the ledger in both primary and secondary ledgers. If invoice was generated validate format and values on the invoice.</t>
  </si>
  <si>
    <t>CSTONE-5637</t>
  </si>
  <si>
    <t>CSTONE-5755</t>
  </si>
  <si>
    <t>RTR-IC-030</t>
  </si>
  <si>
    <t xml:space="preserve">As an I/C accountant, when I/C transaction is created in primary ledger, it should also be recorded in secondary ledger (if enabled). </t>
  </si>
  <si>
    <t>When IC batch is approved, it will be transferred to GL or AR/AP.
If GL: When GL batch is posted it will be copied to secondary
If AR/AP: When accounting for AR and AP invoices in subledger happen, it will be generated to secondary ledger as well as level of secondary ledger as per KDD2 is subledger</t>
  </si>
  <si>
    <t>Ensure transactions are accurately posted in both primary and secondary ledger.</t>
  </si>
  <si>
    <t>CSTONE-5638</t>
  </si>
  <si>
    <t>CSTONE-5756</t>
  </si>
  <si>
    <t>RTR-IC-031</t>
  </si>
  <si>
    <t xml:space="preserve">As an I/C accountant, when AR/AP invoices are settled in primary ledger, it should also be recorded in the secondary ledger. </t>
  </si>
  <si>
    <t>When subledger transactions are acounted, accounting will be generated to secondary ledger as well as level of secondary ledger as per KDD2 is subledger</t>
  </si>
  <si>
    <t>CSTONE-5639</t>
  </si>
  <si>
    <t>CSTONE-5757</t>
  </si>
  <si>
    <t>RTR-IC-032</t>
  </si>
  <si>
    <t xml:space="preserve">As an I/C accountant, when AR/AP invoices are netted in primary ledger, it should also be recorded in the secondary ledger. </t>
  </si>
  <si>
    <t>CSTONE-5640</t>
  </si>
  <si>
    <t>CSTONE-6049</t>
  </si>
  <si>
    <t>CSTONE-6852</t>
  </si>
  <si>
    <t>CSTONE-8118</t>
  </si>
  <si>
    <t>RTR-IC-033A</t>
  </si>
  <si>
    <t>As an I/C accountant, when AR/AP invoices are switched (LSI) in primary ledger, it should also be recorded in the secondary ledger. FX impact may be different in primary vs secondary ledger.</t>
  </si>
  <si>
    <t>INT195</t>
  </si>
  <si>
    <t>Need to build LSI extensions as per requirement. To be discussed as part of detailed design</t>
  </si>
  <si>
    <t>CSTONE-5641</t>
  </si>
  <si>
    <t>CSTONE-6050</t>
  </si>
  <si>
    <t>CSTONE-6853</t>
  </si>
  <si>
    <t>CSTONE-8119</t>
  </si>
  <si>
    <t>RTR-IC-033B</t>
  </si>
  <si>
    <t>INT196</t>
  </si>
  <si>
    <t>CSTONE-5642</t>
  </si>
  <si>
    <t>CSTONE-6051</t>
  </si>
  <si>
    <t>CSTONE-6854</t>
  </si>
  <si>
    <t>CSTONE-8120</t>
  </si>
  <si>
    <t>RTR-IC-033C</t>
  </si>
  <si>
    <t>INT197</t>
  </si>
  <si>
    <t>CSTONE-5643</t>
  </si>
  <si>
    <t>CSTONE-6052</t>
  </si>
  <si>
    <t>CSTONE-6855</t>
  </si>
  <si>
    <t>CSTONE-8121</t>
  </si>
  <si>
    <t>RTR-IC-033D</t>
  </si>
  <si>
    <t>INT198</t>
  </si>
  <si>
    <t>CSTONE-5644</t>
  </si>
  <si>
    <t>CSTONE-6053</t>
  </si>
  <si>
    <t>CSTONE-6856</t>
  </si>
  <si>
    <t>CSTONE-8122</t>
  </si>
  <si>
    <t>RTR-IC-033E</t>
  </si>
  <si>
    <t>INT199</t>
  </si>
  <si>
    <t>CSTONE-5645</t>
  </si>
  <si>
    <t>CSTONE-6054</t>
  </si>
  <si>
    <t>CSTONE-6857</t>
  </si>
  <si>
    <t>CSTONE-8123</t>
  </si>
  <si>
    <t>RTR-IC-033F</t>
  </si>
  <si>
    <t>INT200</t>
  </si>
  <si>
    <t>CSTONE-5646</t>
  </si>
  <si>
    <t>CSTONE-6055</t>
  </si>
  <si>
    <t>CSTONE-6858</t>
  </si>
  <si>
    <t>CSTONE-6914</t>
  </si>
  <si>
    <t>RTR-IC-033G</t>
  </si>
  <si>
    <t>RPT100</t>
  </si>
  <si>
    <t>CSTONE-5647</t>
  </si>
  <si>
    <t>CSTONE-6056</t>
  </si>
  <si>
    <t>CSTONE-6859</t>
  </si>
  <si>
    <t>CSTONE-8124</t>
  </si>
  <si>
    <t>RTR-IC-033H</t>
  </si>
  <si>
    <t>EXT042</t>
  </si>
  <si>
    <t>CSTONE-5648</t>
  </si>
  <si>
    <t>CSTONE-6057</t>
  </si>
  <si>
    <t>CSTONE-6860</t>
  </si>
  <si>
    <t>CSTONE-8125</t>
  </si>
  <si>
    <t>RTR-IC-034A</t>
  </si>
  <si>
    <t>As a GL Accountant I want the ability to enter IC journals transferring charges from one entity to many entities. Also journal will contain charges transferred between departments within an entity.</t>
  </si>
  <si>
    <t>EXT036</t>
  </si>
  <si>
    <t xml:space="preserve">Extensions to be built to tackle below 3 scenarios. May need revisit of verbiage of user story/acceptance criteria, but scenarios noted as part of discussion with Vitaliy
1.	One to many – only Intercompany [Sample: example sheet]:
1.1.	Base Data doesn’t balance by LE 
1.2.	Algorithm:
1.2.1.	Find provider by looking for lines where IC segment is non zero. Those lines become provider revenue lines [if same receiver may have to summarize lines]
1.2.2.	Find corresponding receiver lines with receiver as LE, no IC segment. These become receiver AP lines 
1.2.3.	Create IC batches. Oracle will add IC balancing lines 
1.2.4.	If provider was found as per pt.X.2.1,  rest of lines identified for LE as provider should have IC as 000. These would become GL lines &amp; should be already balanced. May be in different ledgers --- This will not yield any results in this scenario
1.2.5.	Assumption that was validated: There will be no data such that there is more than one provider identified as per pt.X.2.1 above
2.	One to many with intra-company [Sample: Both IC and Intra sheet – see rows 7-15] :
2.1.	Base Data doesn’t balance by LE 
2.2.	Algorithm:
2.2.1.	Find provider by looking for lines where IC segment is non zero. Those lines become provider revenue lines [if same receiver may have to summarize lines]
2.2.2.	Find corresponding receiver lines with receiver as LE, no IC segment. These become receiver AP lines 
2.2.3.	Create IC batches. Oracle will add IC balancing lines 
2.2.4.	If provider was found as per pt.X.2.1,  rest of lines identified for LE as provider should have IC as 000. These would become GL lines &amp; should be already balanced. May be in different ledgers
2.2.5.	Assumption that was validated: There will be no data such that there is more than one provider identified as per pt.X.2.1 above
3.	Pure intra-company [Sample: Intra only with many LEs]:
3.1.	Base data balances by LE
3.2.	Algorithm:
3.2.1.	Find provider by looking for lines where IC segment is non zero. Those lines become provider revenue lines [if same receiver may have to summarize lines]  --- This will not yield any results in this scenario
3.2.2.	Find corresponding receiver lines with receiver as LE, no IC segment. These become receiver AP lines  --- This will not yield any results in this scenario
3.2.3.	Create IC batches. Oracle will add IC balancing lines --- This will not yield any results in this scenario
3.2.4.	If provider was found as per pt.X.2.1,  rest of lines identified for LE as provider should have IC as 000. These would become GL lines &amp; should be already balanced. May be in different ledgers
3.2.5.	Assumption that was validated: There will be no data such that there is more than one provider identified as per pt.X.2.1 above
</t>
  </si>
  <si>
    <t>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t>
  </si>
  <si>
    <t>CSTONE-5649</t>
  </si>
  <si>
    <t>CSTONE-6058</t>
  </si>
  <si>
    <t>CSTONE-6861</t>
  </si>
  <si>
    <t>CSTONE-8126</t>
  </si>
  <si>
    <t>RTR-IC-034B</t>
  </si>
  <si>
    <t>EXT037</t>
  </si>
  <si>
    <t>CSTONE-5650</t>
  </si>
  <si>
    <t>CSTONE-6059</t>
  </si>
  <si>
    <t>CSTONE-8127</t>
  </si>
  <si>
    <t>RTR-IC-034C</t>
  </si>
  <si>
    <t>INT193</t>
  </si>
  <si>
    <t>CSTONE-5651</t>
  </si>
  <si>
    <t>CSTONE-6060</t>
  </si>
  <si>
    <t>CSTONE-6863</t>
  </si>
  <si>
    <t>CSTONE-8128</t>
  </si>
  <si>
    <t>RTR-IC-034D</t>
  </si>
  <si>
    <t>INT194</t>
  </si>
  <si>
    <t>CSTONE-5652</t>
  </si>
  <si>
    <t>CSTONE-6061</t>
  </si>
  <si>
    <t>CSTONE-6864</t>
  </si>
  <si>
    <t>CSTONE-8129</t>
  </si>
  <si>
    <t>RTR-IC-034E</t>
  </si>
  <si>
    <t>EXT038</t>
  </si>
  <si>
    <t>CSTONE-5653</t>
  </si>
  <si>
    <t>CSTONE-6062</t>
  </si>
  <si>
    <t>CSTONE-6865</t>
  </si>
  <si>
    <t>CSTONE-8130</t>
  </si>
  <si>
    <t>RTR-IC-034F</t>
  </si>
  <si>
    <t>EXT039</t>
  </si>
  <si>
    <t>CSTONE-5654</t>
  </si>
  <si>
    <t>CSTONE-6063</t>
  </si>
  <si>
    <t>RTR-IC-034G</t>
  </si>
  <si>
    <t>EXT040</t>
  </si>
  <si>
    <t>CSTONE-5655</t>
  </si>
  <si>
    <t>CSTONE-6064</t>
  </si>
  <si>
    <t>CSTONE-6866</t>
  </si>
  <si>
    <t>CSTONE-6913</t>
  </si>
  <si>
    <t>RTR-IC-034H</t>
  </si>
  <si>
    <t>RPT099</t>
  </si>
  <si>
    <t>CSTONE-5656</t>
  </si>
  <si>
    <t>CSTONE-9220</t>
  </si>
  <si>
    <t>CSTONE-9221</t>
  </si>
  <si>
    <t>CSTONE-9222</t>
  </si>
  <si>
    <t>RTR-IC-035A</t>
  </si>
  <si>
    <t>As a GL accountant, I need a non-material I/C  AR Aging report by legal entity. Report should provide a detail at invoice level.</t>
  </si>
  <si>
    <t>RPT032</t>
  </si>
  <si>
    <t xml:space="preserve">User story split into A &amp; B. RTR-IC-035A is AR Aging at invoice level. RTR-IC-035B is AP Aging at Invoice level </t>
  </si>
  <si>
    <t>Validate completeness and accuracy of the report. Ensure the report contains all the required data per business design. Validate that fields are available for data selection as per business design.</t>
  </si>
  <si>
    <t>CSTONE-5657</t>
  </si>
  <si>
    <t>CSTONE-9223</t>
  </si>
  <si>
    <t>CSTONE-9224</t>
  </si>
  <si>
    <t>CSTONE-9225</t>
  </si>
  <si>
    <t>RTR-IC-035B</t>
  </si>
  <si>
    <t>As a GL accountant, I need a non-material I/C  AP Aging report by legal entity. Report should provide a detail at invoice level.</t>
  </si>
  <si>
    <t>RPT033</t>
  </si>
  <si>
    <t>CSTONE-5658</t>
  </si>
  <si>
    <t>CSTONE-9226</t>
  </si>
  <si>
    <t>CSTONE-9227</t>
  </si>
  <si>
    <t>CSTONE-9228</t>
  </si>
  <si>
    <t>RTR-IC-036A</t>
  </si>
  <si>
    <t>As a GL accountant, I need a non-material I/C  AR Aging report by legal entity. Report should provide a summary at account level.</t>
  </si>
  <si>
    <t>RPT034</t>
  </si>
  <si>
    <t xml:space="preserve">User story split into A &amp; B. RTR-IC-036A is AR Aging at account level. RTR-IC-036B is AP Aging at account level </t>
  </si>
  <si>
    <t>CSTONE-5659</t>
  </si>
  <si>
    <t>CSTONE-9229</t>
  </si>
  <si>
    <t>CSTONE-9230</t>
  </si>
  <si>
    <t>CSTONE-9231</t>
  </si>
  <si>
    <t>RTR-IC-036B</t>
  </si>
  <si>
    <t>As a GL accountant, I need a non-material I/C  AP Aging report by legal entity. Report should provide a summary at account level.</t>
  </si>
  <si>
    <t>RPT035</t>
  </si>
  <si>
    <t>CSTONE-5660</t>
  </si>
  <si>
    <t>CSTONE-6848</t>
  </si>
  <si>
    <t>CSTONE-6734</t>
  </si>
  <si>
    <t>RTR-IC-037</t>
  </si>
  <si>
    <t>As a GL accountant, I need a report of all IC transactions entered but not approved.</t>
  </si>
  <si>
    <t>RPT036</t>
  </si>
  <si>
    <t>IC Transaction Detail report to be built - similar to workshop layout</t>
  </si>
  <si>
    <t xml:space="preserve">Validate completeness and accuracy of the report. Ensure the report contains all the required data per business design. </t>
  </si>
  <si>
    <t>CSTONE-5661</t>
  </si>
  <si>
    <t>RTR-IC-038</t>
  </si>
  <si>
    <t>As a GL accountant, I need a report of all IC transactions that are in error (part of the subledger close process).</t>
  </si>
  <si>
    <t>Duplicate of reports and steps added under AR and AP close L2</t>
  </si>
  <si>
    <t>CSTONE-5662</t>
  </si>
  <si>
    <t>CSTONE-6849</t>
  </si>
  <si>
    <t>CSTONE-6735</t>
  </si>
  <si>
    <t>RTR-IC-039</t>
  </si>
  <si>
    <t>As a GL accountant, I need a report of all IC AR invoices recorded but not yet transferred to AP.</t>
  </si>
  <si>
    <t>CSTONE-5663</t>
  </si>
  <si>
    <t>CSTONE-5758</t>
  </si>
  <si>
    <t>RTR-IC-040</t>
  </si>
  <si>
    <t>As a Financial Systems Analyst, I need the ability to close IC AR and AP subledger.</t>
  </si>
  <si>
    <t>Oracle standard subledger process to be used to close/open/re-open period. Role security would determine users who have access to close / open AR/AP periods. 
Note: AR &amp; AP close is at ledger level. Once third party AR / AP is deployed in future release, need to align on who will own close [IC vs Third party team]</t>
  </si>
  <si>
    <t>Validate that AP and AR subledgers closed correctly. Ensure no transactions can be posted in the subledger after it is closed.</t>
  </si>
  <si>
    <t>CSTONE-5664</t>
  </si>
  <si>
    <t>CSTONE-5759</t>
  </si>
  <si>
    <t>RTR-IC-041</t>
  </si>
  <si>
    <t>As a Financial Systems Analyst, I need the ability to open IC AR and AP subledger for the next period.</t>
  </si>
  <si>
    <t>Validate that AP and AR subledgers opened correctly. Ensure transactions can be posted in the subledger after it is opened.</t>
  </si>
  <si>
    <t>CSTONE-5665</t>
  </si>
  <si>
    <t>CSTONE-5760</t>
  </si>
  <si>
    <t>RTR-IC-042</t>
  </si>
  <si>
    <t>As a Financial Systems Analyst, I need the ability to reopen IC AR and AP subledger for the period previously closed.</t>
  </si>
  <si>
    <t>Validate that AP and AR subledgers reopened correctly. Ensure transactions can be posted in the subledger after it is opened.</t>
  </si>
  <si>
    <t>CSTONE-5666</t>
  </si>
  <si>
    <t>CSTONE-5111</t>
  </si>
  <si>
    <t>RTR-IC-043</t>
  </si>
  <si>
    <t>As an Intercompany Accountant, I want the ability to create many to many IC journals directly in GL and the system to auto balance the journal (for US and Canadian entities).</t>
  </si>
  <si>
    <t>GL Journal autobalancing enabled for US and Canada ledgers. Many to Many to be setup using "default clearing balancing account" option</t>
  </si>
  <si>
    <t>Validate that balancing lines were correctly created for each IC journal [directly entered in GL]. Validate both entered and accounted currencies. Validate balancing is only enabled for US and Canadian entities.</t>
  </si>
  <si>
    <t>CSTONE-5667</t>
  </si>
  <si>
    <t>RTR-IC-044</t>
  </si>
  <si>
    <t>Duplicate of RTR-IC-014B</t>
  </si>
  <si>
    <t>CSTONE-5668</t>
  </si>
  <si>
    <t>CSTONE-5761</t>
  </si>
  <si>
    <t>RTR-IC-045</t>
  </si>
  <si>
    <t>Perform AR Period Close</t>
  </si>
  <si>
    <t>As an Intercompany accountant, I need the ability to run Receivables to GL Reconciliation Report so that I can carry out reconciliation at Month-end [IC AR]</t>
  </si>
  <si>
    <t>Seeeded AR to GL Recon report [Security]. Two step process, run a process &amp; then view results in another screen</t>
  </si>
  <si>
    <t>Validate AR reconciliation report. Ensure subledger reconciles with GL. Ensure reconciliaion can be ran for prior periods. Validate the GL balance on the report matches GL balance in ERP. Validates balance on report matches subledger.</t>
  </si>
  <si>
    <t>CSTONE-5669</t>
  </si>
  <si>
    <t>CSTONE-5762</t>
  </si>
  <si>
    <t>RTR-IC-046</t>
  </si>
  <si>
    <t>As an Intercompany Accountant, I need the ability to run Subledger Period Close Exception Report so that I can validate the invalid transactions and close the period [IC AR]</t>
  </si>
  <si>
    <t>Seeded Subledger period close exception report OR custom subledger period close exception report being developed in 1A
Exception report will show exception till it is resolved. Once report it re-run after resolution, exception will not appear in report output</t>
  </si>
  <si>
    <t>Validate exception report. Ensure all errors are captured on the report. Once errors are resolved, ensure they no longer appear in the report. Ensure exception reports from prior can be generated or are archived.</t>
  </si>
  <si>
    <t>CSTONE-5670</t>
  </si>
  <si>
    <t>CSTONE-5763</t>
  </si>
  <si>
    <t>RTR-IC-047</t>
  </si>
  <si>
    <r>
      <t xml:space="preserve">As a </t>
    </r>
    <r>
      <rPr>
        <strike/>
        <sz val="9"/>
        <color rgb="FF000000"/>
        <rFont val="Calibri"/>
        <family val="2"/>
      </rPr>
      <t>Intercompany Accountant</t>
    </r>
    <r>
      <rPr>
        <sz val="9"/>
        <color rgb="FF000000"/>
        <rFont val="Calibri"/>
        <family val="2"/>
      </rPr>
      <t>, Financial Analyst I need the ability to run create accounting at month-end to post all transactions in GL [IC AR]</t>
    </r>
  </si>
  <si>
    <t>Standard Create Accounting process [Security]</t>
  </si>
  <si>
    <t>Validate that create accounting can be ran at month end. Ensure all transactions posted in the GL.</t>
  </si>
  <si>
    <t>CSTONE-5671</t>
  </si>
  <si>
    <t>CSTONE-5764</t>
  </si>
  <si>
    <t>RTR-IC-048</t>
  </si>
  <si>
    <t>As an Intercompany Accountant, I need the ability to access the period close dashboard to close the current period and open the next [IC AR]. Should also support ability to re-open period</t>
  </si>
  <si>
    <t>Standard period close screen [Security]</t>
  </si>
  <si>
    <t>Review period close dashboard. Ensure all open subledgers are marked. Also ensure all closed subledgers are marked on the dash board.</t>
  </si>
  <si>
    <t>CSTONE-5672</t>
  </si>
  <si>
    <t>CSTONE-5765</t>
  </si>
  <si>
    <t>RTR-IC-049</t>
  </si>
  <si>
    <t>Perform AP Period Close</t>
  </si>
  <si>
    <t>As an Intercompany accountant, I need the ability to run Payables to GL Reconciliation Report so that I can carry out reconciliation at Month-end [IC AP]</t>
  </si>
  <si>
    <t>Seeeded AP to GL Recon report [Security]. Two step process, run a process &amp; then view results in another screen</t>
  </si>
  <si>
    <t>Validate AP reconciliation report. Ensure subledger reconciles with GL. Ensure reconciliaion can be ran for prior periods. Validate the GL balance on the report matches GL balance in ERP. Validates balance on report matches subledger.</t>
  </si>
  <si>
    <t>CSTONE-5673</t>
  </si>
  <si>
    <t>CSTONE-5766</t>
  </si>
  <si>
    <t>RTR-IC-050</t>
  </si>
  <si>
    <t>As a Financial Analyst, I need the ability to run Invoice Validation process so that I can validate the transactions as preparation to close the period [IC AP]</t>
  </si>
  <si>
    <t>Standard Invoice validation process [Security]</t>
  </si>
  <si>
    <t>Verify validation ran correctly. Ensure transactions are included as part of the validation.</t>
  </si>
  <si>
    <t>CSTONE-5674</t>
  </si>
  <si>
    <t>CSTONE-5767</t>
  </si>
  <si>
    <t>RTR-IC-051</t>
  </si>
  <si>
    <t>As a Financial Analyst, I need the ability to run the approval process so that system can mark AP invoices are auto=approved in preparation to close the period [IC AP]</t>
  </si>
  <si>
    <t>Standard Approval process [Security]</t>
  </si>
  <si>
    <t>Ensure auto approval ran automatically. Validate all AP invoices have been approved by the process.</t>
  </si>
  <si>
    <t>CSTONE-5675</t>
  </si>
  <si>
    <t>CSTONE-5768</t>
  </si>
  <si>
    <t>RTR-IC-052</t>
  </si>
  <si>
    <t>As an Intercompany Accountant, I need the ability to run Subledger Period Close Exception Report so that I can validate the invalid transactions and close the period [IC AP]</t>
  </si>
  <si>
    <t>CSTONE-5676</t>
  </si>
  <si>
    <t>CSTONE-5769</t>
  </si>
  <si>
    <t>RTR-IC-053</t>
  </si>
  <si>
    <t>As a Financial Analyst, I need the ability to run create accounting at month-end to post all transactions in GL [IC AP]</t>
  </si>
  <si>
    <t>CSTONE-5677</t>
  </si>
  <si>
    <t>CSTONE-5770</t>
  </si>
  <si>
    <t>RTR-IC-054</t>
  </si>
  <si>
    <t>As an Intercompany Accountant, I need the ability to access the period close dashboard to close the current period and open the next [IC AP]. Should also support ability to re-open period</t>
  </si>
  <si>
    <t>CSTONE-5678</t>
  </si>
  <si>
    <t>RTR-AHCS-168</t>
  </si>
  <si>
    <t xml:space="preserve"> As  GL Accountant , I want the ability to generate a report with the subledger transaction details for Mexican entities so that I can meet local electronic reporting requirements</t>
  </si>
  <si>
    <t>MX</t>
  </si>
  <si>
    <t>Use existing Subledger Account Analysis Report: The report to provide the details of the subledger for monthly detail reporting</t>
  </si>
  <si>
    <t>Validate report and compare to legacy subledger reporting used for Mexican electronic reporting</t>
  </si>
  <si>
    <t>Verify able to run report based on specific parameters. Review for completeness and verify that layout and data agrees with report specs for CALA LE's.</t>
  </si>
  <si>
    <t>N/a</t>
  </si>
  <si>
    <t>CSTONE-5679</t>
  </si>
  <si>
    <t>CSTONE-7623</t>
  </si>
  <si>
    <t>CSTONE-9904</t>
  </si>
  <si>
    <t>CSTONE-9964</t>
  </si>
  <si>
    <t>RTR-IC-055</t>
  </si>
  <si>
    <t>Currency Rates (For Monthly translation rate for countries such as FINLAND)</t>
  </si>
  <si>
    <t>CNV012 (DESCOPED)</t>
  </si>
  <si>
    <t>Update to 1B User Stories</t>
  </si>
  <si>
    <t>CSTONE-5680</t>
  </si>
  <si>
    <t>CSTONE-6238</t>
  </si>
  <si>
    <t>CSTONE-6867</t>
  </si>
  <si>
    <t>CSTONE-8131</t>
  </si>
  <si>
    <t>RTR-IC-056</t>
  </si>
  <si>
    <t>Intercompany AR Invoices Conversion - North America</t>
  </si>
  <si>
    <t>CNV015</t>
  </si>
  <si>
    <t>CSTONE-5681</t>
  </si>
  <si>
    <t>CSTONE-6239</t>
  </si>
  <si>
    <t>CSTONE-6868</t>
  </si>
  <si>
    <t>CSTONE-8132</t>
  </si>
  <si>
    <t>RTR-IC-057</t>
  </si>
  <si>
    <t>Intercompany AP Invoices Conversion (non-material) - North America</t>
  </si>
  <si>
    <t>CNV016</t>
  </si>
  <si>
    <t>CSTONE-5682</t>
  </si>
  <si>
    <t>CSTONE-6240</t>
  </si>
  <si>
    <t>CSTONE-6869</t>
  </si>
  <si>
    <t>CSTONE-8133</t>
  </si>
  <si>
    <t>RTR-IC-058</t>
  </si>
  <si>
    <t>Intercompany AR Invoices Conversion (non-material) - EMEA</t>
  </si>
  <si>
    <t>CNV017</t>
  </si>
  <si>
    <t>CSTONE-5683</t>
  </si>
  <si>
    <t>CSTONE-6241</t>
  </si>
  <si>
    <t>CSTONE-6870</t>
  </si>
  <si>
    <t>CSTONE-8134</t>
  </si>
  <si>
    <t>RTR-IC-059</t>
  </si>
  <si>
    <t>Intercompany AP Invoices Conversion (non-material) - EMEA</t>
  </si>
  <si>
    <t>CNV018</t>
  </si>
  <si>
    <t>CSTONE-5684</t>
  </si>
  <si>
    <t>CSTONE-6242</t>
  </si>
  <si>
    <t>CSTONE-6871</t>
  </si>
  <si>
    <t>CSTONE-8135</t>
  </si>
  <si>
    <t>RTR-IC-060</t>
  </si>
  <si>
    <t>Intercompany AR Invoices Conversion (non-material) - APAC</t>
  </si>
  <si>
    <t>CNV019</t>
  </si>
  <si>
    <t>CSTONE-5685</t>
  </si>
  <si>
    <t>CSTONE-6243</t>
  </si>
  <si>
    <t>CSTONE-6872</t>
  </si>
  <si>
    <t>CSTONE-8136</t>
  </si>
  <si>
    <t>RTR-IC-061</t>
  </si>
  <si>
    <t>Intercompany AP Invoices Conversion (non-material) - APAC</t>
  </si>
  <si>
    <t>CNV020</t>
  </si>
  <si>
    <t>CSTONE-5686</t>
  </si>
  <si>
    <t>CSTONE-6244</t>
  </si>
  <si>
    <t>CSTONE-6873</t>
  </si>
  <si>
    <t>CSTONE-8137</t>
  </si>
  <si>
    <t>RTR-IC-062</t>
  </si>
  <si>
    <t>Intercompany AR Invoices Conversion (non-material) - CALA</t>
  </si>
  <si>
    <t>CNV021</t>
  </si>
  <si>
    <t>CSTONE-5687</t>
  </si>
  <si>
    <t>CSTONE-6245</t>
  </si>
  <si>
    <t>CSTONE-6874</t>
  </si>
  <si>
    <t>CSTONE-8138</t>
  </si>
  <si>
    <t>RTR-IC-063</t>
  </si>
  <si>
    <t>Intercompany AP Invoices Conversion (non-material) - CALA</t>
  </si>
  <si>
    <t>CNV022</t>
  </si>
  <si>
    <t>CSTONE-5688</t>
  </si>
  <si>
    <t>CSTONE-6246</t>
  </si>
  <si>
    <t>CSTONE-6672</t>
  </si>
  <si>
    <t>CSTONE-8139</t>
  </si>
  <si>
    <t>RTR-IC-064</t>
  </si>
  <si>
    <t>Intercompany AP Invoice Feed to Teradata</t>
  </si>
  <si>
    <t>INT186</t>
  </si>
  <si>
    <t>CSTONE-5689</t>
  </si>
  <si>
    <t>CSTONE-6247</t>
  </si>
  <si>
    <t>CSTONE-8140</t>
  </si>
  <si>
    <t>CSTONE-6676</t>
  </si>
  <si>
    <t>RTR-IC-065</t>
  </si>
  <si>
    <t>Intercompany AP Payment Feed to Teradata (Netting, Settlement, LSI)</t>
  </si>
  <si>
    <t>INT188</t>
  </si>
  <si>
    <t>CSTONE-5690</t>
  </si>
  <si>
    <t>CSTONE-6248</t>
  </si>
  <si>
    <t>CSTONE-6875</t>
  </si>
  <si>
    <t>CSTONE-8141</t>
  </si>
  <si>
    <t>RTR-IC-066</t>
  </si>
  <si>
    <t>Intercompany AR invoice feed to Teradata</t>
  </si>
  <si>
    <t>INT190</t>
  </si>
  <si>
    <t>CSTONE-5691</t>
  </si>
  <si>
    <t>CSTONE-6249</t>
  </si>
  <si>
    <t>CSTONE-8142</t>
  </si>
  <si>
    <t>RTR-IC-067</t>
  </si>
  <si>
    <t>Intercompany AR Receipt Feed to Teradata (Netting, Settlement, LSI)</t>
  </si>
  <si>
    <t>INT192</t>
  </si>
  <si>
    <t>RTR-AHCS-169</t>
  </si>
  <si>
    <t>As a GL accountant, I want a report which needs to be extracted based on the Event Type (SII, ISI,CQI, etc) from Mainframe on an Ad hoc basis in order to search by  a specific transaction and all the details associated with it.</t>
  </si>
  <si>
    <t>04/21 NG : Report has been moved to BI per latest SteerCo decision. Hence this User Story Disposition is done as 'Out of scope'
Merge with RTR-AHCS-197 , create Close out search report</t>
  </si>
  <si>
    <t>Report should extract data based on the Event Type (SII, ISI,CQI, etc) from Mainframe on an Ad hoc basis</t>
  </si>
  <si>
    <t>RTR-AHCS-170</t>
  </si>
  <si>
    <t>As a GL Accountant, I need a process to identify and open Accrual balances versus closed accrual balances between various accrual accounts, Trade Unvouchered, IC Unvouchered, Kava Unvouchered, Intra Intransit, Returns Unvouchered, WO Unvouchered, Freight Duty Unvouchered, Freight Accrual.</t>
  </si>
  <si>
    <r>
      <rPr>
        <b/>
        <sz val="9"/>
        <color rgb="FF000000"/>
        <rFont val="Calibri"/>
        <family val="2"/>
      </rPr>
      <t>04/22 NG : Based on KDD approval marking this as ‘Out of Scope’ sent for approval.
02/04 : JIRA ID  # CTPFS-3876</t>
    </r>
    <r>
      <rPr>
        <sz val="9"/>
        <color rgb="FF000000"/>
        <rFont val="Calibri"/>
        <family val="2"/>
      </rPr>
      <t xml:space="preserve">
This is associated with Accrual Discussion
To be finalised after Report Disposition </t>
    </r>
  </si>
  <si>
    <t>The report should identify pen Accrual balances versus closed accrual balances between various accrual accounts, Trade Unvouchered, IC Unvouchered, Kava Unvouchered, Intra Intransit, Returns Unvouchered, WO Unvouchered, Freight Duty Unvouchered, Freight Accrual.</t>
  </si>
  <si>
    <t>ian plummer</t>
  </si>
  <si>
    <t>RTR-AHCS-171</t>
  </si>
  <si>
    <t>As a GL Accountant, I need a process to Close out balances in each subledger due to system limitations from the legacy system where items cannot easily be matched and closed out in the system (Close out tool).</t>
  </si>
  <si>
    <t>04/21 NG : Report has been moved to BI per latest SteerCo decision. Hence this User Story Disposition is done as 'Out of scope'
Based on Closeout tool meeting decision business is inclined to  option1 "Retrofit current Close out tool" as part of which new report needs to be created for closeout.</t>
  </si>
  <si>
    <t>Report should provide the Close out balances in each subledger due to system limitations from the legacy system where items cannot easily be matched and closed out in the system (Close out tool).</t>
  </si>
  <si>
    <t>Confirm through reconciliation process variance to be moved using the close out tool. Ensure able to to input required data to move variance as per business design. Verify variance have been moved after close out tool process has been ran through reporting.</t>
  </si>
  <si>
    <t>RTR-AHCS-172</t>
  </si>
  <si>
    <t>As a GL Accountant, I need a report that captures legacy source codes by transaction detail so that I can tie these back to GL data. For example SII, ARI and CRI, etc. Reference existing report RPT009 needs enhancement.</t>
  </si>
  <si>
    <t>RPT009_R</t>
  </si>
  <si>
    <t>01/31 : Do not see this in Report rationalisation tracker as of 01/31, hence marking as ' Not required' and routing for approval.
Enhance existing Subledger account analysis report to display legacy source code and other supporting reference attributes</t>
  </si>
  <si>
    <t>Verify source code is displayed on correct AHCS transactions</t>
  </si>
  <si>
    <t>RTR-AHCS-173</t>
  </si>
  <si>
    <t>Existing 1A Report    Subledger Account Analysis Report: The report to provide the details of the subledger for ad-hoc analysis</t>
  </si>
  <si>
    <t>Betty - what is RPT009?</t>
  </si>
  <si>
    <t>Sent Betty reponse on RPT009 - IP 11/15</t>
  </si>
  <si>
    <t>RTR-AHCS-174</t>
  </si>
  <si>
    <t>As a IT Manager, i want to ensure that all Legacy transactions that are in error and successfully posted are communcicated back to Legacy system as BAD file</t>
  </si>
  <si>
    <t>RPT006_R, EXT010, EXT011
INT237</t>
  </si>
  <si>
    <t>Use existing OIC Dashboard, AHCS Dashboard, AHCS Error Report and AHCS to GL Recon to identify issues in system and solution</t>
  </si>
  <si>
    <t>All trasnactions that are in error are comunicated to IT in a timely manner</t>
  </si>
  <si>
    <t>All transactions that are in error are sent back to Legacy IT. Bad records file will be sent back to IT for Mainframe transactions.</t>
  </si>
  <si>
    <t>Acceptance criteria 1 doesn't make sense. What would be the process for IT to communicate to business? How would we test this? IP 12-15</t>
  </si>
  <si>
    <t>Betty.  What would be the "timely manner?" I mean how often or specific day (s) on the calendar?</t>
  </si>
  <si>
    <t>CSTONE-5692</t>
  </si>
  <si>
    <t>RTR-AHCS-175</t>
  </si>
  <si>
    <t>INT125</t>
  </si>
  <si>
    <t>Interface to process Concur data in Oracle Cloud</t>
  </si>
  <si>
    <t>GL accountant don’t have ability to process Concur transactions? Change the user? We need to check each source code as well. AP AR etc need to be confirmed as well. Specifically AP as i am lead to believe MF only gives one side of the transaction offsetting balance to trade ap is created in FAH?</t>
  </si>
  <si>
    <t>Should this user story be related to IT as opposed to GL accountant? - IP</t>
  </si>
  <si>
    <t>MS 11/11 - AHCS need balanced journals for processing, Concur only provides expense side of the entry, we need information from Business on the offset lines to create a balanced journal in AHCS.</t>
  </si>
  <si>
    <t>RTR-AHCS-176</t>
  </si>
  <si>
    <t xml:space="preserve">As GL Accountant I want to ensure that the subledger journals are created in both primary and secondary ledgers where applicable so that I can record journals in both GAAP/STAT accounting convention &amp; Global COA/Local COA respectively for France and Secondary Ledger description fields use Local language 
</t>
  </si>
  <si>
    <t>RTR-AHCS-177</t>
  </si>
  <si>
    <t>As an IT administrator, I need a dashboard to compare source system, validate and transformed transaction counts  any error by different Legacy source system so that IT team can perform completeness check and take appropriate action if required</t>
  </si>
  <si>
    <t>EXT010 (R), EXT011 (R)</t>
  </si>
  <si>
    <t>Enhance existing OIC dashboard, to reconcile transaction count by legacy source systems</t>
  </si>
  <si>
    <t>Dashboard should be near real time, displaying the count of transaction received and processed across different source system</t>
  </si>
  <si>
    <t>The enhanced Dashboard should display the count of transaction received and processed across different source system and interfaces (SII, API etc.)</t>
  </si>
  <si>
    <t>RTR-AHCS-178</t>
  </si>
  <si>
    <t>As GL Accountant I want to ensure that the AHCS detailed transactions are send to IAP so that accounting details along with reference data can be used for reporting</t>
  </si>
  <si>
    <t>AHCS Detailed Info (Header and Line info along with Net Period activity details) will be sent to IAP for reconciliation</t>
  </si>
  <si>
    <r>
      <t xml:space="preserve">Review AHCS detailed transactions along with reference data  is available in IAP for reporting. </t>
    </r>
    <r>
      <rPr>
        <sz val="9"/>
        <color rgb="FF0070C0"/>
        <rFont val="Calibri"/>
        <family val="2"/>
      </rPr>
      <t>Verified through testing that transactions in AHCS along with supporting references can be extracted in IAP.</t>
    </r>
  </si>
  <si>
    <t>Validate detailed transactions tie to IAP tables</t>
  </si>
  <si>
    <t>Disagree with acceptance criteria #1. Isn't this an IT function? iP 12-15 Also should story be rewritten that I want to be able to access data in IAP related to AHCS?</t>
  </si>
  <si>
    <t>MS 12/16 - Requirement of sending posted AHCS data to IAP is business requirement. This story is about AHCS sending transaction and not accesing / presenting in AHCS</t>
  </si>
  <si>
    <t>RTR-AHCS-179</t>
  </si>
  <si>
    <t>As GL Accountant I want to ensure that the AHCS balances are send to IAP so that data can be used for reporting</t>
  </si>
  <si>
    <t>AHCS Balances (alomg with Balance enabled SR) will be sent to IAP for reconciliation of Balances</t>
  </si>
  <si>
    <r>
      <t xml:space="preserve">Review AHCS </t>
    </r>
    <r>
      <rPr>
        <strike/>
        <sz val="9"/>
        <color rgb="FF000000"/>
        <rFont val="Calibri"/>
        <family val="2"/>
      </rPr>
      <t>detailed transactions</t>
    </r>
    <r>
      <rPr>
        <sz val="9"/>
        <color rgb="FF000000"/>
        <rFont val="Calibri"/>
        <family val="2"/>
      </rPr>
      <t xml:space="preserve"> </t>
    </r>
    <r>
      <rPr>
        <sz val="9"/>
        <color rgb="FF0070C0"/>
        <rFont val="Calibri"/>
        <family val="2"/>
      </rPr>
      <t>balances</t>
    </r>
    <r>
      <rPr>
        <sz val="9"/>
        <color rgb="FF000000"/>
        <rFont val="Calibri"/>
        <family val="2"/>
      </rPr>
      <t xml:space="preserve"> along with reference data  is available in IAP for reporting. </t>
    </r>
    <r>
      <rPr>
        <sz val="9"/>
        <color rgb="FF0070C0"/>
        <rFont val="Calibri"/>
        <family val="2"/>
      </rPr>
      <t>Verified through testing that balances in AHCS along with supporting references can be extracted in IAP.</t>
    </r>
  </si>
  <si>
    <t xml:space="preserve">validate AHCS balances tie to IAP </t>
  </si>
  <si>
    <t>RTR-AHCS-181</t>
  </si>
  <si>
    <t>As IT Administrator, I want SxE - US Source system to transform the Legacy ERP COA segment to PeopleSoft COA segment so that Oracle can transform from PeopleSoft COA to Cloud COA using centralized mapping engine</t>
  </si>
  <si>
    <t>This requirement is for Legacy application and out of Oracle scope</t>
  </si>
  <si>
    <t>RTR-AHCS-182</t>
  </si>
  <si>
    <t>As IT Administrator, I want Eclipse Source system to transform the Journals from ERP COA segment to PeopleSoft COA segment so that Oracle can use centralized PS COA to Cloud COA mapping</t>
  </si>
  <si>
    <t>CSTONE-5700</t>
  </si>
  <si>
    <t>RTR-AHCS-183</t>
  </si>
  <si>
    <t>As IT Administrator, I want Lease Harbor Source system to extract the transactions from Legacy system, send to Oracle Cloud, OIC to perform validation and transform the data in AHCS approved data model so that AHCS can processed the transaction</t>
  </si>
  <si>
    <t>INT020</t>
  </si>
  <si>
    <t>Interface should be able to pick up Lease Harbor transactions and process it in OIC Middleware and AHCS successfully</t>
  </si>
  <si>
    <t>All attributes defined in Lease Harbor data model are brought in AHCS and detailed information is available in AHCS</t>
  </si>
  <si>
    <t>RTR-AHCS-184</t>
  </si>
  <si>
    <t>As GL Accountant I want to ensure that the GL summary journals are send to IAP so that accounting details along with reference data can be used for reporting</t>
  </si>
  <si>
    <t>RTR-AHCS-185</t>
  </si>
  <si>
    <t>As GL Accountant I want to ensure that the GL balances are send to IAP so that accounting details along with reference data can be used for reporting</t>
  </si>
  <si>
    <t>RTR-AHCS-186</t>
  </si>
  <si>
    <t>As IT Administrator, I want US Payrolll Source system to extract the transactions from Legacy system, send to Oracle Cloud in new COA, OIC to perform validation and transform the data in AHCS approved data model so that AHCS can processed the transaction</t>
  </si>
  <si>
    <r>
      <rPr>
        <b/>
        <sz val="9"/>
        <color rgb="FF000000"/>
        <rFont val="Calibri"/>
        <family val="2"/>
      </rPr>
      <t>04/22 NG : Based on KDD approval marking this as ‘Out of Scope’ sent for approval.
02/04 : JIRA ID  # CTPFS-3877</t>
    </r>
    <r>
      <rPr>
        <sz val="9"/>
        <color rgb="FF000000"/>
        <rFont val="Calibri"/>
        <family val="2"/>
      </rPr>
      <t xml:space="preserve">
01/31 : Marked as 'TBD' remove RICE ID and in future will visit again. Payroll system will be finalised in apr 2023, Vendor slection is not yet done.
Legacy team to extract US Payroll data and interface into Oracle Cloud Middleware</t>
    </r>
  </si>
  <si>
    <t>Build a systematic/automated data completeness check to support the daily imports.   Validate / test</t>
  </si>
  <si>
    <t>All attributes defined in US Payroll data model are brought in AHCS and detailed information is available in AHCS</t>
  </si>
  <si>
    <t>RTR-AHCS-187</t>
  </si>
  <si>
    <t>As IT Administrator, I want Canada Payroll Source system to extract the transactions from Legacy system, send to Oracle Cloud in new COA, OIC to perform validation and transfL462orm the data in AHCS approved data model so that AHCS can processed the transaction</t>
  </si>
  <si>
    <t>All attributes defined in Canada Payroll data model are brought in AHCS and detailed information is available in AHCS</t>
  </si>
  <si>
    <t>RTR-AHCS-188</t>
  </si>
  <si>
    <r>
      <t xml:space="preserve">As GL Accountant,  I want AHCS to be configured for US and Canada payroll Interface data </t>
    </r>
    <r>
      <rPr>
        <strike/>
        <sz val="9"/>
        <color rgb="FF000000"/>
        <rFont val="Calibri"/>
        <family val="2"/>
      </rPr>
      <t>as per business and accounting rules</t>
    </r>
    <r>
      <rPr>
        <sz val="9"/>
        <color rgb="FF000000"/>
        <rFont val="Calibri"/>
        <family val="2"/>
      </rPr>
      <t xml:space="preserve"> so that transactions are accounted correctly in Payroll Subledger with appropriate line level information , Supporting Reference and other details. </t>
    </r>
  </si>
  <si>
    <t>Verified that total amount entered and accounted in AHCS is denoted with status of final through review subledger journal panel. Validate that total amounts in AHCS ties to total from source application through reporting. Validate that items were reflected correctly in AHCS. Verified that able to review detail transactions at line level through supporting references as per business design.</t>
  </si>
  <si>
    <t>Ian
Ian Plummer</t>
  </si>
  <si>
    <t>1/18/2022
4/24/22</t>
  </si>
  <si>
    <t>n/a</t>
  </si>
  <si>
    <t>RTR-AHCS-189</t>
  </si>
  <si>
    <t>As a GL Accountant I need a systematic process that records Unvouchered for various process such as Workorders, Freight Accrual, Material Trade/Direct Shipment/ KAVA/Intra Intransit/Returns/IC/Freight and Duty.</t>
  </si>
  <si>
    <r>
      <rPr>
        <b/>
        <sz val="9"/>
        <color rgb="FF000000"/>
        <rFont val="Calibri"/>
        <family val="2"/>
      </rPr>
      <t>04/22 NG : Based on KDD approval marking this as ‘Out of Scope’ sent for approval.
02/04 : JIRA ID  # CTPFS-3876</t>
    </r>
    <r>
      <rPr>
        <sz val="9"/>
        <color rgb="FF000000"/>
        <rFont val="Calibri"/>
        <family val="2"/>
      </rPr>
      <t xml:space="preserve">
Will be finalised in future Accrual Process.</t>
    </r>
  </si>
  <si>
    <t>RTR-AHCS-190</t>
  </si>
  <si>
    <t>As a GL Accountant I need a systematic process that identifies closed unvouchered balances and open unvouchered balances.</t>
  </si>
  <si>
    <t>RTR-AHCS-191</t>
  </si>
  <si>
    <t>As a GL Accountant I need a process that automates any close out of balances in AHCS (Close out tool) that should be closed or netted off.</t>
  </si>
  <si>
    <t>RTR-AHCS-192</t>
  </si>
  <si>
    <t>As a GL Accountant I need a systematic process that identifies any variances between Inventory in MF and AHCS and true up the balance based on specific threshold.</t>
  </si>
  <si>
    <t>CSTONE-6187</t>
  </si>
  <si>
    <t>RTR-AHCS-193</t>
  </si>
  <si>
    <t>As a GL Accountant, I want all the  transactions for SXE US  to be recorded in the correct accounting period.</t>
  </si>
  <si>
    <t xml:space="preserve">Validate that date from source system ties to Accounting date in AHCS through reporting. </t>
  </si>
  <si>
    <t>CSTONE-6188</t>
  </si>
  <si>
    <t>RTR-AHCS-194</t>
  </si>
  <si>
    <t>As a GL Accountant, I want all the  transactions for Eclipse to be recorded in the correct accounting period.</t>
  </si>
  <si>
    <t>CSTONE-5695</t>
  </si>
  <si>
    <t>RTR-AHCS-195</t>
  </si>
  <si>
    <t>As a GL Accountant, I want all the journals for Peoplesoft Fixed Assets (PS FA) to use accounting date attribute as an accounting date so that all transactions are created in the accurate accounting period</t>
  </si>
  <si>
    <t>Betty. Only applicable for PR</t>
  </si>
  <si>
    <t>CSTONE-5698</t>
  </si>
  <si>
    <t>RTR-AHCS-196</t>
  </si>
  <si>
    <t>As a GL Accountant, I want all the transactions for Lease Harbor to be recorded in the correct accounting period.</t>
  </si>
  <si>
    <t>Apply date from SLA / XLA tables will be utilized for determining the date for AHCS transactions</t>
  </si>
  <si>
    <t>RTR-AHCS-197</t>
  </si>
  <si>
    <t>As  GL Accountant, I want the ability to generate a report with the subledger transaction details so that I have the option to search by Receipt Purchase order or Vendor or customer Invoices.</t>
  </si>
  <si>
    <t>04/21 NG : Report has been moved to BI per latest SteerCo decision. Hence this User Story Disposition is done as 'Out of scope''
Current Report Name in Legacy FAH -'Close Out Search'- 
Subledger Account Analysis Report with Extended Search Functionality: The report to provide the details of the subledger for monthly detail reporting with additional  option to search by Receipt Purchase order or Vendor or customer Invoices. This is required for research purposes in order to close out any incorrect Invoices / PO across all Interfaces. 
Merge with RTR-AHCS-169</t>
  </si>
  <si>
    <t>User should be able to search by Invoice#, PO# etc. and get specific set of data in the report in the required format</t>
  </si>
  <si>
    <t>RTR-AHCS-198</t>
  </si>
  <si>
    <t>As  GL Accountant, I want the ability to generate a reportshowing the differences of  Intercompany AP amount versus Intercompany AR amount with  Accounting Period and Legal Entity as the Parameters</t>
  </si>
  <si>
    <t>12/23 NG: Removed as per latest report rationalization master document
Current Report Name in Legacy FAH- 'Intercompany Exception'  This report will show dat only if there is a difference between Intercompany AP and AR amounts for that particularLE- High Volume AUDIT Report. Would need to check the performance issues- For Comparing IC AP and AR amount for a Accounting Period and Legal Entity</t>
  </si>
  <si>
    <t>User should be able to compare the AP and AR IC Amounts and should be able to see the data with difference for that particular Period and LE.</t>
  </si>
  <si>
    <t>RTR-AHCS-199</t>
  </si>
  <si>
    <t>As  GL Accountant, I want the ability to generate a report showing the open AP items by their aging buckets with invoice details as well in English (US) Language</t>
  </si>
  <si>
    <t>RPT131</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</si>
  <si>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English (US) Language
It should be able to run by the selected month.-APAC</t>
  </si>
  <si>
    <t>User should be able to generate a report showing the open AP items by their aging buckets with invoice details in English (US) Language</t>
  </si>
  <si>
    <t>Verify able to run report based on specific parameters. Review for completeness and verify that layout and data agrees with report specs in English language.</t>
  </si>
  <si>
    <t>RTR-AHCS-200</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</si>
  <si>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English (US) Language</t>
    </r>
  </si>
  <si>
    <t>RPT132</t>
  </si>
  <si>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English (US) Language </t>
  </si>
  <si>
    <t>User should be able to generate a report which shows detailed report break down the open transactions in account 310010009 in English (US) Language</t>
  </si>
  <si>
    <t>RTR-AHCS-201</t>
  </si>
  <si>
    <t>As  GL Accountant, I want the ability to generate a report which shows the movement by AP Intercompany invoices details within said month in English (US) Language</t>
  </si>
  <si>
    <t>RPT133</t>
  </si>
  <si>
    <t>04/21 NG : Report has been moved to BI per latest SteerCo decision. Hence this User Story Disposition is done as 'Out of scope'
02/04 - Based on accounting hub data only.Current Report Name in Legacy FAH- 'AP Detailed Intercompany Trial Balance'  - Detailed report that shows the movement by invoice details (INV_I, INV_D, JRNL_I, PAY_TERM, FRT_BILL_I) within said month in English (US) Language</t>
  </si>
  <si>
    <t>User should be able to generate a report which shows the movement by AP Intercompany invoice details within said month in English (US) Language</t>
  </si>
  <si>
    <t>RTR-AHCS-202</t>
  </si>
  <si>
    <t>As  GL Accountant, I want the ability to generate a report which shows the movement by AP invoice details within said month in English (US) Language</t>
  </si>
  <si>
    <t>RPT134</t>
  </si>
  <si>
    <r>
      <t xml:space="preserve">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t>
    </r>
    <r>
      <rPr>
        <sz val="9"/>
        <color rgb="FF0070C0"/>
        <rFont val="Calibri"/>
        <family val="2"/>
      </rPr>
      <t>in English</t>
    </r>
  </si>
  <si>
    <t>User should be able to generate a report which shows the movement by AP invoice details within said month in English (US) Language</t>
  </si>
  <si>
    <t>RTR-AHCS-203</t>
  </si>
  <si>
    <t>As  GL Accountant, I want the ability to generate a report showing the open AR items by their aging buckets with invoice details as well in English (US) Language</t>
  </si>
  <si>
    <t>RPT135</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</si>
  <si>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English (US) Language
It should be able to run by the selected month</t>
  </si>
  <si>
    <t>User should be able to generate a report showing the open AR items by their aging buckets with invoice details in English (US) Language</t>
  </si>
  <si>
    <t>RTR-AHCS-204</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</si>
  <si>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English (US) Language</t>
    </r>
  </si>
  <si>
    <t>RPT136</t>
  </si>
  <si>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English (US) Language</t>
  </si>
  <si>
    <t>User should be able to generate a report which shows detailed report break down the open transactions in account 121100009 in English (US) Language</t>
  </si>
  <si>
    <t>RTR-AHCS-205</t>
  </si>
  <si>
    <t>As  GL Accountant, I want the ability to generate a report which shows the movement by Intercompany AR invoices details within said month in English (US) Language</t>
  </si>
  <si>
    <t>RPT137</t>
  </si>
  <si>
    <t>04/21 NG : Report has been moved to BI per latest SteerCo decision. Hence this User Story Disposition is done as 'Out of scope'
02/04 - Based on accounting hub data only.Current Report Name in Legacy FAH- 'AR Detailed Intercompany Trial Balance'  - Detailed report that  the movement by invoice details (INV_I, INV_D, JRNL_I, PAY_TERM, FRT_BILL_I) within said month. Non Detailed version of this report is not needed if this is provided. Account 127000000 in English (US) Language
High volume report, performance may be impacted - but parked for AHCS as this is AUDIT report</t>
  </si>
  <si>
    <t>User should be able to generate a report which shows the movement by AR Intercompany invoice details within said month in English (US) Language</t>
  </si>
  <si>
    <t>RTR-AHCS-206</t>
  </si>
  <si>
    <t>As  GL Accountant, I want the ability to generate a report which breaksdown the open transactions for different Cash Clearing Accounts in English (US) Language</t>
  </si>
  <si>
    <t>RPT138</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</si>
  <si>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English (US) Language
High volume report, performance may be impacted - but parked for AHCS as this is AUDIT report</t>
  </si>
  <si>
    <t>User should be able to generate a report which shows the open transactions for different Cash Clearing Accounts in English (US) Language</t>
  </si>
  <si>
    <t>can we have 310099999 - AP Offsets &amp; 121200001 - Unapplied Cash - A/R Offset in this report as well? Atm we're doing a closeout search to get all transactions in this account to reconcile.</t>
  </si>
  <si>
    <t>RTR-AHCS-207</t>
  </si>
  <si>
    <t>As  GL Accountant, I want the ability to generate a report which shows the movement by AR invoice details within said month in English (US) Language</t>
  </si>
  <si>
    <t>RPT139</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</si>
  <si>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English (US) Language</t>
  </si>
  <si>
    <t>User should be able to generate a report which shows the movement by AR invoice details within said month in English (US) Language</t>
  </si>
  <si>
    <t>RTR-AHCS-208</t>
  </si>
  <si>
    <t>As  GL Accountant, I want the ability to generate a report that shows the movement by transaction within all the bank accounts by Legal Entity in English (US) Language</t>
  </si>
  <si>
    <t>RPT140</t>
  </si>
  <si>
    <r>
      <t xml:space="preserve">04/21 NG : Report has been moved to BI per latest SteerCo decision. Hence this User Story Disposition is done as 'Out of scope'
Current Report Name in Legacy FAH- 'Bank Roll Forward </t>
    </r>
    <r>
      <rPr>
        <b/>
        <sz val="9"/>
        <color rgb="FF000000"/>
        <rFont val="Calibri"/>
        <family val="2"/>
      </rPr>
      <t>detail</t>
    </r>
    <r>
      <rPr>
        <sz val="9"/>
        <color rgb="FF000000"/>
        <rFont val="Calibri"/>
        <family val="2"/>
      </rPr>
      <t>'- Should show the movement by transaction within all the bank accounts grouped by LE in English (US) Language</t>
    </r>
  </si>
  <si>
    <t>User should be able to generate a report that shows the movement by transaction within all the bank accounts by Legal Entity in English (US) Language</t>
  </si>
  <si>
    <t>RTR-AHCS-209</t>
  </si>
  <si>
    <t>As  GL Accountant, I want the ability to generate a report that shows the WIP, RTV, Warranty Replacement, Freight Claims aging which ties back to GL in English Language</t>
  </si>
  <si>
    <t>RPT141</t>
  </si>
  <si>
    <t>04/21 NG : Report has been moved to BI per latest SteerCo decision. Hence this User Story Disposition is done as 'Out of scope'
Current Report Name in Legacy FAH- 'Special Sales Aging'- Should be able to tie back to GL in English (US) Language
 This report show special sales aging by customer/invoice number/date</t>
  </si>
  <si>
    <t>User should be able to generate a report that he WIP, RTV, Warrenty, Freight Claims and can be tied back to GL in English (US) Language</t>
  </si>
  <si>
    <t>Validate WIP, RTV, Warranty, Freight Claims are broken out by category</t>
  </si>
  <si>
    <t>RTR-AHCS-210</t>
  </si>
  <si>
    <t>As  GL Accountant, I want the ability to generate a report that shows the Intercompany AP Aging (material &amp; non material) process in English Language</t>
  </si>
  <si>
    <t>RPT142</t>
  </si>
  <si>
    <t>04/21 NG : Report has been moved to BI per latest SteerCo decision. Hence this User Story Disposition is done as 'Out of scope'
02/03 - Based on accouting hub data only. Current Report Name in Legacy FAH- 'Intercompany AP Aging (material &amp; non material)'- Nees this in English Language</t>
  </si>
  <si>
    <t>User should be able to generate a report that shows the Intercompany Aging (material &amp; non material) process in English Language</t>
  </si>
  <si>
    <t>Sent email to Nilakanth 1-13 to revise story. IP</t>
  </si>
  <si>
    <t>RTR-AHCS-211</t>
  </si>
  <si>
    <t>As  GL Accountant, I want the ability to generate a report that shows the Intercompany AP Trail balance (material &amp; no material) details in English Language</t>
  </si>
  <si>
    <t>RPT143</t>
  </si>
  <si>
    <t>04/21 NG : Report has been moved to BI per latest SteerCo decision. Hence this User Story Disposition is done as 'Out of scope'
02/04 - Based on accounting hub data only.Current Report Name in Legacy FAH- 'Intercompany AP Trail balance (material &amp; no material)'. This is in  in English Language</t>
  </si>
  <si>
    <t>User should be able to generate a report that shows the Intercompany Trail balance (material &amp; no material) details  in English (US) Language</t>
  </si>
  <si>
    <t>Bhim, How is this different to the AP &amp; AR IC reports mentioned above? is this Material and non-material while the above is only material?</t>
  </si>
  <si>
    <t>RTR-AHCS-212</t>
  </si>
  <si>
    <t>As  GL Accountant, I want the ability to generate a report that shows the aging of open Invoices hitting Trade Payables and Intercompany Payables</t>
  </si>
  <si>
    <t>RPT144</t>
  </si>
  <si>
    <t>04/21 NG : Report has been moved to BI per latest SteerCo decision. Hence this User Story Disposition is done as 'Out of scope'
02/04 - Based on accounting hub data only.Current Report Name in Legacy FAH- 'AP Aging Without Invoices' Invoices hitting intercompany are flaged as Intercompany (Yes) in the report.  Does not have invoice numbers.</t>
  </si>
  <si>
    <t>User should be able to generate a report shows the aging of open Invoices hitting Trade Payables and Intercompany Payables</t>
  </si>
  <si>
    <t>Bhim, FAH- 'AP Aging Without Invoices' - This should be AP Aging with invoice?</t>
  </si>
  <si>
    <t>RTR-AHCS-213</t>
  </si>
  <si>
    <t>As  GL Accountant, I want the ability to generate a report that shows payments which have not yet been matched in AHCS based on Invoice# or Statement ID</t>
  </si>
  <si>
    <t>12/23 NG: Removed as per latest report rationalization master document
Current Report Name in Legacy FAH- 'AP Cash Clearing Aging'. If base and foreign AMT add to zero and records match on Inv_I, Vndr_I, Invoice_date, Loc_I, GL_dept, GL_Account then record should not appear on this report</t>
  </si>
  <si>
    <t>User should be able to generate a report which shows payments which have not yet been matched in FAH based on Invoice# or Statement ID</t>
  </si>
  <si>
    <t>Bhim, How is this different to RTR-AHCS-200?</t>
  </si>
  <si>
    <t>Statement ID means bank statement ID?</t>
  </si>
  <si>
    <t>RTR-AHCS-214</t>
  </si>
  <si>
    <t>As  GL Accountant, I want the ability to generate a report that shows inventory in transit by location and invoices.</t>
  </si>
  <si>
    <t>RPT146</t>
  </si>
  <si>
    <t>04/21 NG : Report has been moved to BI per latest SteerCo decision. Hence this User Story Disposition is done as 'Out of scope'
Current Report Name in Legacy FAH- 'Goods In Intransit - Intercompany'. The report should consist of invoice date, material amount, freight, duty and brokerage, IC mark up, tax &amp; etc in both local and vendor amount.</t>
  </si>
  <si>
    <t>User should be able to generate a report which shows inventory in transit by location and invoices.</t>
  </si>
  <si>
    <t>RTR-AHCS-215</t>
  </si>
  <si>
    <t>As  GL Accountant, I want the ability to generate a report that displays month ending balances by BU, Loc and Item# for transactions impacting Inventory Accounts in English (US) Language</t>
  </si>
  <si>
    <t>RPT147</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</si>
  <si>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English (US) Language</t>
  </si>
  <si>
    <t>User should be able to generate a report which has the ability to generate a report that displays month ending balances by BU, Loc and Item# for transactions impacting Inventory Accounts in English (US) Language</t>
  </si>
  <si>
    <t>RTR-AHCS-217</t>
  </si>
  <si>
    <t>As  GL Accountant, I want the ability to generate a report that shows breakdown the revenue by BU</t>
  </si>
  <si>
    <t>12/23 NG: Removed as per latest report rationalization master document
Current Report Name in Legacy FAH- 'Revenue Breakdown by BU'. This is an Audit Report.</t>
  </si>
  <si>
    <t>User should be able to generate a report that shows Report to breakdown the revenue by BU</t>
  </si>
  <si>
    <t>RTR-AHCS-218</t>
  </si>
  <si>
    <t>As  GL Accountant, I want the ability to generate a report that shows high level month to date and year to date sales, payments, and adj for MF AR transactions</t>
  </si>
  <si>
    <t>RPT149</t>
  </si>
  <si>
    <t>04/21 NG : Report has been moved to BI per latest SteerCo decision. Hence this User Story Disposition is done as 'Out of scope'
Current Report Name in Legacy FAH- 'A/R Rollforward'. This is a Report for audit with Manual GL Journals</t>
  </si>
  <si>
    <t>User should be able to generate a report that shows high level month to date and year to date sales, payments, and adj for MF AR transactions</t>
  </si>
  <si>
    <t>RTR-AHCS-219</t>
  </si>
  <si>
    <t>As  GL Accountant, I want the ability to generate a report that shows high level month to date and year to date payments, and adj for MF AP transactions</t>
  </si>
  <si>
    <t>RPT150</t>
  </si>
  <si>
    <t>04/21 NG : Report has been moved to BI per latest SteerCo decision. Hence this User Story Disposition is done as 'Out of scope'
Current Report Name in Legacy FAH- 'A/P Rollforward'. This is a Report for audit with Manual GL Journals</t>
  </si>
  <si>
    <t>User should be able to generate a report that shows high level month to date and year to date payments, and adj for MF AP transactions</t>
  </si>
  <si>
    <t>Rhonda - should this say month to date and year to date invoices instead of sales?</t>
  </si>
  <si>
    <t>RTR-AHCS-220</t>
  </si>
  <si>
    <t>As  GL Accountant, I want the ability to generate a report that shows high level month to date and year to date receipts, shipments, adj, and returns split between trade and I/C for MF INV transactions</t>
  </si>
  <si>
    <t>RPT151</t>
  </si>
  <si>
    <t>04/21 NG : Report has been moved to BI per latest SteerCo decision. Hence this User Story Disposition is done as 'Out of scope'
Current Report Name in Legacy FAH- 'Inv Rollforward'. This is a Report for audit with Manual GL Journals (Only Amount)</t>
  </si>
  <si>
    <t>User should be able to generate a report that shows high level month to date and year to date receipts, shipments, adj, and returns split between trade and I/C for MF INV transactions</t>
  </si>
  <si>
    <t>Approved On Tuesday, January 18, 2022 7:15 PM</t>
  </si>
  <si>
    <t>RTR-AHCS-221</t>
  </si>
  <si>
    <t>As  GL Accountant, I want the ability to generate a report that shows beginning balance, ytd activity, and ending balance of assets by category for cost and depreciation in AHCS to tie to Asset Management balances</t>
  </si>
  <si>
    <t>12/23 NG: Removed as per latest report rationalization master document
Current Report Name in Legacy FAH- 'Fixed Asset Rollforward'. Audit Report, as all FA data will be posted to single future account, use different event type / transaction type to create Asset Roll Forward</t>
  </si>
  <si>
    <t>User should be able to generate a report that shows beginning balance, ytd activity, and ending balance of assets by category for cost and depreciation in AHCS to tie to Asset Management balances</t>
  </si>
  <si>
    <t>N/A - AHCS will not contain beg balances for FA.</t>
  </si>
  <si>
    <t>N/A for CALA, only PR but same comment as Rhonda or that is my understanding</t>
  </si>
  <si>
    <t>RTR-AHCS-222</t>
  </si>
  <si>
    <t>As  GL Accountant, I want the ability to generate a report to tie out g/l balances to Accounting Hub and Asset Mgmt by category</t>
  </si>
  <si>
    <t>12/23 NG: Removed as per latest report rationalization master document
Current Report Name in Legacy FAH- 'Fixed Asset Tie Out'. This is a Report to tie out g/l balances to Accounting Hub and Asset Mgmt by category</t>
  </si>
  <si>
    <t>User should be able to generate a report to tie out g/l balances to Accounting Hub and Asset Mgmt by category</t>
  </si>
  <si>
    <t>RTR-AHCS-223</t>
  </si>
  <si>
    <t>As  GL Accountant, I want the ability to generate a report for G/L Account for an individual location or range of locations by date or period range based on Source</t>
  </si>
  <si>
    <t>RPT154</t>
  </si>
  <si>
    <t>04/21 NG : Report has been moved to BI per latest SteerCo decision. Hence this User Story Disposition is done as 'Out of scope'
Current Report Name in Legacy FAH- 'SXE/Eclipse Interface Extract Report'.</t>
  </si>
  <si>
    <t>User should be able to generate a report for G/L Account for an individual location or range of locations by date or period range based on Source</t>
  </si>
  <si>
    <t>CSTONE-6850</t>
  </si>
  <si>
    <t>CSTONE-9741</t>
  </si>
  <si>
    <t>RTR-GL-164</t>
  </si>
  <si>
    <t>As  GL Accountant, I want the ability to generate a report for reconciling differences per LE-Intercompany combination between Intercompany AP and AR transactions with  Accounting Period, Legal Entity and Intercompany Segments as the Parameters</t>
  </si>
  <si>
    <t>Current Report Name- 'Intercompany Matching'  - Matching by LE and Intercompany segment for AP and AR I/C Accounts - Current applicable for EMEA
2/8: IC Transaction Detail Report. Will use open balance columsn in the report</t>
  </si>
  <si>
    <t>User should be able to compare the AP and AR IC Amounts and should be able to see the data with difference for that particular Period , LE - Intercompany segment combinations</t>
  </si>
  <si>
    <t>Rita</t>
  </si>
  <si>
    <t>CSTONE-8810</t>
  </si>
  <si>
    <t>CSTONE-11754</t>
  </si>
  <si>
    <t>CSTONE-11755</t>
  </si>
  <si>
    <t>RTR-GL-165</t>
  </si>
  <si>
    <t>As  GL Accountant, I want the ability to generate a report for showing Opening Balance (in debit &amp; Credit Format), Credit , Debit, and Closing Balance (in debit &amp; Credit Format).</t>
  </si>
  <si>
    <t>Current Report Name- 'Trial balance in a true debit and credit format'
2/8: Existing RPT018 report
5/10 - RPT018 is descoped and RPT047 wwill meet the tax requirement. Hence, updated Build ID to RPT047</t>
  </si>
  <si>
    <t>User should be able to geenrate a report for showing Opening Balance (in debit &amp; Credit Format), Credit , Debit, and Closing Balance (in debit &amp; Credit Format).</t>
  </si>
  <si>
    <t>EPM</t>
  </si>
  <si>
    <t>Master Data Management</t>
  </si>
  <si>
    <t>As a GL Accountant I want to ensure that AR, AP, Inv, Bank Accounts, IC (127* &amp; 3127*) are locked accounts.</t>
  </si>
  <si>
    <t>RTR-AHCS-224</t>
  </si>
  <si>
    <t>CNV042</t>
  </si>
  <si>
    <t>Beginning Balances will be brought to AHCS through a different AP Beg Bal Event Type Specifically for Trade payable Invoices &amp; AP Cash Clearing Accounts</t>
  </si>
  <si>
    <t>Opening balances are posted in AHCS MF AP Subledger and AP Beg Bal event type, AHCS Opening balance should match Legacy systems ending balance</t>
  </si>
  <si>
    <r>
      <t xml:space="preserve">Validate Legacy System ending balance ties to AHCS MF AP Beginning Balance </t>
    </r>
    <r>
      <rPr>
        <sz val="9"/>
        <color rgb="FF0070C0"/>
        <rFont val="Calibri"/>
        <family val="2"/>
      </rPr>
      <t>through reporting from FAH onprem. Verify that there are no differences.</t>
    </r>
  </si>
  <si>
    <t>RTR-AHCS-225</t>
  </si>
  <si>
    <t>As Financial Systems Analyst, I want the ability to restrict the Subledger Data related to MF AP Beginning Balance Event Type not to be transferred and posted to GL</t>
  </si>
  <si>
    <t xml:space="preserve">Beginning Balances will be brought to AHCS through a different AP Beg Bal Event Type Specifically for Trade payable Invoices &amp; AP Cash Clearing and will be finally accounted in AHCS and Not transferred to GL. This can be managed through Accounting Attribute - GL_TRANSFER_CODE
</t>
  </si>
  <si>
    <t>Subledger Data related to MF AP Beginning Balance should not to be transferred and posted to GL</t>
  </si>
  <si>
    <t>Validate AHCS AP Beg Bal event type does not get transferred and posted to G/L</t>
  </si>
  <si>
    <t>Manisha
Ian</t>
  </si>
  <si>
    <t>1/31/2022
2/1/2022</t>
  </si>
  <si>
    <t>Need further discussion. How would we test to ensure doesn't post to GL? Also not listing all the beg bal loads IP 1-13</t>
  </si>
  <si>
    <t>Do beginning Balances go through create accounting? IP 12-15</t>
  </si>
  <si>
    <t xml:space="preserve">12/16- Yes, Beginning balance follow-ssame process for exisi ting. </t>
  </si>
  <si>
    <t>Approved on Wed 2/2/2022 4:45 AM</t>
  </si>
  <si>
    <t>RTR-AHCS-226</t>
  </si>
  <si>
    <t>As GL Accountant, I want the ability to Import Trade Receivables Opening Balances into AHCS MF AR Subledger and mechanism to differentaite opening balances from daily transactions</t>
  </si>
  <si>
    <t>Beginning Balances will be brought to AHCS through a different AR Beg Bal Event Type Specifically for Trade receivable.</t>
  </si>
  <si>
    <t>Opening balances are posted in AHCS MF AR Subledger and AR Beg Bal event type, AHCS Opening balance should match Legacy systems ending balance</t>
  </si>
  <si>
    <r>
      <t xml:space="preserve">Validate Legacy System ending balance ties to AHCS MF AR Beginning Balance </t>
    </r>
    <r>
      <rPr>
        <sz val="9"/>
        <color rgb="FF0070C0"/>
        <rFont val="Calibri"/>
        <family val="2"/>
      </rPr>
      <t>through reporting from FAH onprem. Verify that there are no differences.</t>
    </r>
  </si>
  <si>
    <t>RTR-AHCS-227</t>
  </si>
  <si>
    <t>As Financial Systems Analyst, I want the ability to restrict the Subledger Data related to MF AR Beginning Balance Event Type not to be transferred and posted to GL</t>
  </si>
  <si>
    <t xml:space="preserve">Beginning Balances will be brought to AHCS through a different AR Beg Bal Event Type Specifically for Trade payable Invoices and will be finally accounted in AHCS and Not transferred to GL. This can be managed through Accounting Attribute - GL_TRANSFER_CODE
</t>
  </si>
  <si>
    <t>Subledger Data related to MF AR Beginning Balance should not to be transferred and posted to GL</t>
  </si>
  <si>
    <t>Validate AHCS AR Beg Bal event type does not get transferred and posted to G/L</t>
  </si>
  <si>
    <t xml:space="preserve">12/16-As per approved KDD, all beginning AP504balance follow-ssame process for exisi ting. </t>
  </si>
  <si>
    <t>RTR-AHCS-228</t>
  </si>
  <si>
    <t>As GL Accountant, I want the ability to Import Inventory Opening Balances into AHCS MF Inventory Subledger and mechanism to differentaite opening balances from daily transactions</t>
  </si>
  <si>
    <t>CNV043</t>
  </si>
  <si>
    <t>Beginning Balances will be brought to AHCS through a different MF INV Beg Bal Event Type Applicable for Trade Inventory &amp; Others(Intangible,Reels,Intransit Stock, Intra Intrasit,RTV,Warranty,Freight &amp; Claims)</t>
  </si>
  <si>
    <t>Opening balances are posted in AHCS MF Inventory Subledger and Inv Beg Bal event type, AHCS Opening balance should match Legacy systems ending balance</t>
  </si>
  <si>
    <r>
      <t xml:space="preserve">Validate Legacy System ending balance ties to AHCS MF INV Beginning Balance </t>
    </r>
    <r>
      <rPr>
        <sz val="9"/>
        <color rgb="FF0070C0"/>
        <rFont val="Calibri"/>
        <family val="2"/>
      </rPr>
      <t>through reporting from FAH onprem. Verify that there are no differences.</t>
    </r>
  </si>
  <si>
    <t>RTR-AHCS-229</t>
  </si>
  <si>
    <t>As Financial Systems Analyst, I want the ability to restrict the Subledger Data related to MF INV Beginning Balance Event Type not to be transferred and posted to GL</t>
  </si>
  <si>
    <t xml:space="preserve">Beginning Balances will be brought to AHCS through a different MF INV Beg Bal Event Type Specifically for Trade payable Invoices and will be finally accounted in AHCS and Not transferred to GL. This can be managed through Accounting Attribute - GL_TRANSFER_CODE
</t>
  </si>
  <si>
    <t>Subledger Data related to MF Inventory Beginning Balance should not to be transferred and posted to GL</t>
  </si>
  <si>
    <t>Validate AHCS Inv Beg Bal event type does not get transferred and posted to G/L</t>
  </si>
  <si>
    <t>Yes, it goes through create accounting process but AHCS has configuration functionality to restrict certain transaction from going to GL</t>
  </si>
  <si>
    <t>RTR-AHCS-230</t>
  </si>
  <si>
    <t>As GL Accountant, I want the ability to Import Unvouchered Opening Balances into AHCS MF AP Subledger and mechanism to differentaite opening balances from daily transactions</t>
  </si>
  <si>
    <t>CNV041</t>
  </si>
  <si>
    <t>Beginning Balances will be brought to AHCS through a different Unvouch Beg Bal Event Type Applicable for Unvouchered (Work Orders,Intercompany,Freight &amp; Duty,Trade,Direct Ship &amp; Return)</t>
  </si>
  <si>
    <t>Unvouchered Opening balances are posted in AHCS AP  Subledger and Unvouch Beg Bal event type, AHCS Opening balance should match Legacy systems ending balance</t>
  </si>
  <si>
    <r>
      <t>Validate Legacy System ending balance ties to AHCS Unvouch</t>
    </r>
    <r>
      <rPr>
        <sz val="9"/>
        <color rgb="FF0070C0"/>
        <rFont val="Calibri"/>
        <family val="2"/>
      </rPr>
      <t>ered WO, Interco, Freight&amp;Duty, Trade, Direct Ship, Return</t>
    </r>
    <r>
      <rPr>
        <sz val="9"/>
        <color rgb="FF000000"/>
        <rFont val="Calibri"/>
        <family val="2"/>
      </rPr>
      <t xml:space="preserve">  Beginning Balance </t>
    </r>
    <r>
      <rPr>
        <sz val="9"/>
        <color rgb="FF0070C0"/>
        <rFont val="Calibri"/>
        <family val="2"/>
      </rPr>
      <t>through reporting from FAH onprem. Verify that there are no differences.</t>
    </r>
  </si>
  <si>
    <t>RTR-AHCS-231</t>
  </si>
  <si>
    <t>As Financial Systems Analyst, I want the ability to restrict the Subledger Data related to MF AP Unvouchered Beginning Balance Event Type not to be transferred and posted to GL</t>
  </si>
  <si>
    <t xml:space="preserve">Beginning Balances will be brought to AHCS through a different Unvouch Beg Bal Event Type Specifically for Trade payable Invoices and will be finally accounted in AHCS and Not transferred to GL. This can be managed through Accounting Attribute - GL_TRANSFER_CODE
</t>
  </si>
  <si>
    <t>The Subledger Data related to MF AP (Unvouchered) Beginning Balance should not to be transferred and posted to GL</t>
  </si>
  <si>
    <t>Validate AHCS AP Unvouch Beg Bal event type does not get transferred and posted to G/L</t>
  </si>
  <si>
    <t>RTR-AHCS-232</t>
  </si>
  <si>
    <t>As GL Accountant, I want the ability to Import Unvouchered Opening Balances into AHCS MF Inventory Subledger and mechanism to differentaite opening balances from daily transactions</t>
  </si>
  <si>
    <t>Beginning Balances will be brought to AHCS through a different AR Beg Bal Event Type Applicable for Unvouchered (Work Orders,Intercompany,Freight &amp; Duty,Trade,Direct Ship,PPV/AP Variance &amp; Other Material)</t>
  </si>
  <si>
    <t>Unvouchered Opening balances are posted in AHCS Inventory Subledger and Unvouch Beg Bal event type, AHCS Opening balance should match Legacy systems ending balance</t>
  </si>
  <si>
    <r>
      <t>Validate Legacy System ending balance ties to AHCS Inv Unvouch</t>
    </r>
    <r>
      <rPr>
        <sz val="9"/>
        <color rgb="FF0070C0"/>
        <rFont val="Calibri"/>
        <family val="2"/>
      </rPr>
      <t>ered WO, Interco, Freight&amp;Duty, Trade, Direct Ship, Return</t>
    </r>
    <r>
      <rPr>
        <sz val="9"/>
        <color rgb="FF000000"/>
        <rFont val="Calibri"/>
        <family val="2"/>
      </rPr>
      <t xml:space="preserve">  Beginning Balance </t>
    </r>
    <r>
      <rPr>
        <sz val="9"/>
        <color rgb="FF0070C0"/>
        <rFont val="Calibri"/>
        <family val="2"/>
      </rPr>
      <t>through reporting from FAH onprem. Verify that there are no differences.</t>
    </r>
    <r>
      <rPr>
        <sz val="9"/>
        <color rgb="FF000000"/>
        <rFont val="Calibri"/>
        <family val="2"/>
      </rPr>
      <t xml:space="preserve"> </t>
    </r>
    <r>
      <rPr>
        <sz val="9"/>
        <color rgb="FF0070C0"/>
        <rFont val="Calibri"/>
        <family val="2"/>
      </rPr>
      <t>In addition verify that Unvouchered PPV/AP Variance and other material ties to manual file loaded.</t>
    </r>
  </si>
  <si>
    <t>RTR-AHCS-233</t>
  </si>
  <si>
    <t>As Financial Systems Analyst, I want the ability to restrict the Subledger Data related to MF INV Unvouchered Beginning Balance Event Type not to be transferred and posted to GL</t>
  </si>
  <si>
    <t xml:space="preserve">Beginning Balances will be brought to AHCS through a different MF INV Unvouchered Beg Bal Event Type Applicable for  Applicable for Unvouchered (Work Orders,Intercompany,Freight &amp; Duty,Trade,Direct Ship,PPV/AP Variance &amp; Other Material) and will be finally accounted in AHCS and Not transferred to GL. This can be managed through Accounting Attribute - GL_TRANSFER_CODE
</t>
  </si>
  <si>
    <t>The Subledger Data related to MF INV (Unvouchered) Beginning Balance should not to be transferred and posted to GL</t>
  </si>
  <si>
    <t>Validate AHCS Inv Unvouch Beg Bal event type does not get transferred and posted to G/L</t>
  </si>
  <si>
    <t>RTR-AHCS-234</t>
  </si>
  <si>
    <t>As GL Accountant, I want the ability to Import Material Intercompany Opening Balances into AHCS MF AP Subledger and mechanism to differentaite opening balances from daily transactions</t>
  </si>
  <si>
    <t>Beginning Balances will be brought to AHCS through a different AP Beg Bal Event Type Applicable for  Applicable for Intercompany(Invoice Related)</t>
  </si>
  <si>
    <t>User should be able to Conversion of initial balances using event type for MF AP Subledger</t>
  </si>
  <si>
    <r>
      <t xml:space="preserve">Validate Legacy System ending balance ties to AHCS AP I/C subledger Beginning Balance  </t>
    </r>
    <r>
      <rPr>
        <sz val="9"/>
        <color rgb="FF0070C0"/>
        <rFont val="Calibri"/>
        <family val="2"/>
      </rPr>
      <t>through reporting from FAH onprem for EMEA. For other regions verify based on source file loaded. Verify that there are no differences.</t>
    </r>
  </si>
  <si>
    <t>Bhim, Should the acceptance criterias say AP IC Subledger?</t>
  </si>
  <si>
    <t>RTR-AHCS-235</t>
  </si>
  <si>
    <t>As Financial Systems Analyst, I want the ability to restrict the Subledger Data related to MF AP IC Beginning Balance Event Type not to be transferred and posted to GL</t>
  </si>
  <si>
    <t xml:space="preserve">Beginning Balances will be brought to AHCS through a different MF AP Beg Bal Event Type applicable for Intercompany(Invoice Related)and will be finally accounted in AHCS and Not transferred to GL. This can be managed through Accounting Attribute - GL_TRANSFER_CODE
</t>
  </si>
  <si>
    <t>The Subledger Data related to MF AP (IC) Beginning Balance should not to be transferred and posted to GL</t>
  </si>
  <si>
    <t>Validate AHCS AP I/C Beg Bal event type does not get transferred and posted to G/L</t>
  </si>
  <si>
    <t>RTR-AHCS-236</t>
  </si>
  <si>
    <t>As GL Accountant, I want the ability to Import Material Intercompany Opening Balances into AHCS MF AR Subledger and mechanism to differentaite opening balances from daily transactions</t>
  </si>
  <si>
    <t>Beginning Balances will be brought to AHCS through a different AR Beg Bal Event Type Applicable for  Applicable for Intercompany(Invoice Related)</t>
  </si>
  <si>
    <t>User should be able to Conversion of initial balances using event type for MF AR Subledger</t>
  </si>
  <si>
    <r>
      <t>Validate Legacy System ending balance ties to AHCS AR I/C subledger Beginning Balance</t>
    </r>
    <r>
      <rPr>
        <sz val="9"/>
        <color rgb="FF0070C0"/>
        <rFont val="Calibri"/>
        <family val="2"/>
      </rPr>
      <t xml:space="preserve"> through reporting from FAH onprem for EMEA. For other regions verify based on source file loaded. Verify that there are no differences.</t>
    </r>
  </si>
  <si>
    <t>Bhim, Should the acceptance criterias say AR IC Subledger?</t>
  </si>
  <si>
    <t>RTR-AHCS-237</t>
  </si>
  <si>
    <t>As Financial Systems Analyst, I want the ability to restrict the Subledger Data related to MF AR IC Beginning Balance Event Type not to be transferred and posted to GL</t>
  </si>
  <si>
    <t xml:space="preserve">Beginning Balances will be brought to AHCS through a different MF AR Beg Bal Event Type applicable for Intercompany(Invoice Related)and will be finally accounted in AHCS and Not transferred to GL. This can be managed through Accounting Attribute - GL_TRANSFER_CODE
</t>
  </si>
  <si>
    <t>The Subledger Data related to MF AR (IC) Beginning Balance should not to be transferred and posted to GL</t>
  </si>
  <si>
    <t>Validate AHCS AR I/C Beg Bal event type does not get transferred and posted to G/L</t>
  </si>
  <si>
    <t>RTR-AHCS-238</t>
  </si>
  <si>
    <t>As GL Accountant, I want the ability to Import Cresus (BKI) Beginning Balances from Cresus source into AHCS MF AP Subledger and mechanism to differentiate Bank Beg Bal (MF AP) transactions</t>
  </si>
  <si>
    <t>Bank Beginning balance will not be loaded in AHCS, rather reports should refer to GL level balances for BKI transactions</t>
  </si>
  <si>
    <t xml:space="preserve">User should be review opening balances under Bank Beg Bal under MF AP Subledger. 
Cresus and AHCS amount should reconcile </t>
  </si>
  <si>
    <t>Are these stories correct? Are we truly loading bank beg bal per kdd30? IP 12-16</t>
  </si>
  <si>
    <t>MS 12/16 - Agreed, changed the story status to NOT REQUIRED</t>
  </si>
  <si>
    <t>RTR-AHCS-239</t>
  </si>
  <si>
    <t>As GL Accountant, I want the ability to restrict the Subledger Data related to MF AP Bank( for Cresus) Beg Balance Event Type not to be transferred and posted to GL</t>
  </si>
  <si>
    <t xml:space="preserve">Beginning Balances will be brought to AHCS through a different MF AP Beg Bal Event Type Applicable for Cash clearing Account &amp; Bank Opening Balance  and will be finally accounted in AHCS and Not transferred to GL. This can be managed through Accounting Attribute - GL_TRANSFER_CODE
</t>
  </si>
  <si>
    <t>The Subledger Data related to MF AP  Bank( for Cresus)  Beginning Balance Event Type should not to be transferred and posted to GL</t>
  </si>
  <si>
    <t>RTR-AHCS-240</t>
  </si>
  <si>
    <t>As GL Accountant, I want the ability to Import Cresus (BKI) Beginning Balances from Cresus source into AHCS MF AR Subledger and mechanism to differentiate Bank Beg Bal (MF AR) transactions</t>
  </si>
  <si>
    <t>Beginning Balances will be brought to AHCS through a Bank Beg Bal Event Type applicable for Cash clearing Account &amp; Bank Opening Balance - EMEA only</t>
  </si>
  <si>
    <t xml:space="preserve">User should be review opening balances under Bank Beg Bal under MF AR Subledger. 
Cresus and AHCS amount should reconcile </t>
  </si>
  <si>
    <t>RTR-AHCS-241</t>
  </si>
  <si>
    <t>As GL Accountant, I want the ability to restrict the Subledger Data related to MF AR Bank( for Cresus) Beg Balance Event Type not to be transferred and posted to GL</t>
  </si>
  <si>
    <t xml:space="preserve">Beginning Balances will be brought to AHCS through a different MF AR Beg Bal Event Type Applicable for Cash clearing Account &amp; Bank Opening Balance  and will be finally accounted in AHCS and Not transferred to GL. This can be managed through Accounting Attribute - GL_TRANSFER_CODE
</t>
  </si>
  <si>
    <t>The Subledger Data related to MF AR Bank( for Cresus)  Beginning Balance Event Type should not to be transferred and posted to GL</t>
  </si>
  <si>
    <t>RTR-AHCS-242</t>
  </si>
  <si>
    <t>As GL Accountant, I want the ability to Import PS Fixed Asset Opening Balances into AHCS PS FA Subledger and mechanism to differentaite opening balances from daily transactions</t>
  </si>
  <si>
    <t>Beginning Balances will be brought to AHCS through a different event type - Beg Bal, balanced loaded by Asset ID (NA Only)</t>
  </si>
  <si>
    <t>User should be review opening balances under FA Beg Bal event type and reconcile againt FA balances</t>
  </si>
  <si>
    <t>Rhonda - Removed need for beginning balances in AHCS for Fixed Assets - this should be N/A now</t>
  </si>
  <si>
    <t>N/A - IP 12-16</t>
  </si>
  <si>
    <t>RTR-AHCS-243</t>
  </si>
  <si>
    <t>As GL Accountant, I want the ability to restrict the Subledger Data related to PS FA beg balance Beginning Balance Event Type not to be transferred and posted to GL</t>
  </si>
  <si>
    <t xml:space="preserve">Beginning Balances will be brought to AHCS through a different PSFA beg balance and will be finally accounted in AHCS and Not transferred to GL. This can be managed through Accounting Attribute - GL_TRANSFER_CODE
</t>
  </si>
  <si>
    <t>The Subledger data related to PSFA Beginning Balance Event Type should not to be transferred or posted to GL</t>
  </si>
  <si>
    <t>RTR-AHCS-244</t>
  </si>
  <si>
    <t>As GL Accountant, I want the ability to Import Trade Payable Invoices &amp; AP Cash Clearing Opening Balances into AHCS MF AP Subledger for 2nd term. and mechanism to differentiate opening balances from daily transactions\</t>
  </si>
  <si>
    <t>AHCS Conversion to load AP, AR, Inventory subledger opening balance for Austria secondary ledger
These users stories are marked as 'Not required' and 'Approved' under Subtype and added new User stories from RTR-AHCS-344 to 469 and added as "Initial Fit/Gap Complete" , Kindly review and have Acceptance Criteria Documented for these.</t>
  </si>
  <si>
    <t>User should be review opening balances under MF AP, MF AR and MF Eventory subledger, respective Beg Bal event type.</t>
  </si>
  <si>
    <t>ian</t>
  </si>
  <si>
    <t>Need further discussion. Don't under story fully. Ip 1-13</t>
  </si>
  <si>
    <t>RTR-AHCS-245</t>
  </si>
  <si>
    <t>As GL Accountant, I want the ability to load AP, AR, Inventory subledger opening balance for Germany secondary ledger</t>
  </si>
  <si>
    <t>AHCS Conversion to load AP, AR, Inventory subledger opening balance for Germany secondary ledger
These users stories are marked as 'Not required' and 'Approved' under Subtype and added new User stories from RTR-AHCS-344 to 469 and added as "Initial Fit/Gap Complete" , Kindly review and have Acceptance Criteria Documented for these.</t>
  </si>
  <si>
    <t>Are these being generalized or are we listing out all beg loads? Ip 1-13</t>
  </si>
  <si>
    <t>RTR-AHCS-246</t>
  </si>
  <si>
    <t>As GL Accountant, I want the ability to load AP, AR, Inventory subledger opening balance for Norway secondary ledger</t>
  </si>
  <si>
    <t>AHCS Conversion to load AP, AR, Inventory subledger opening balance for Norway secondary ledger
These users stories are marked as 'Not required' and 'Approved' under Subtype and added new User stories from RTR-AHCS-344 to 469 and added as "Initial Fit/Gap Complete" , Kindly review and have Acceptance Criteria Documented for these.</t>
  </si>
  <si>
    <t>RTR-AHCS-247</t>
  </si>
  <si>
    <t>As GL Accountant, I want the ability to load AP, AR, Inventory subledger opening balance for Spain secondary ledger</t>
  </si>
  <si>
    <t>AHCS Conversion to load AP, AR, Inventory subledger opening balance for Spain secondary ledger
These users stories are marked as 'Not required' and 'Approved' under Subtype and added new User stories from RTR-AHCS-344 to 469 and added as "Initial Fit/Gap Complete" , Kindly review and have Acceptance Criteria Documented for these.</t>
  </si>
  <si>
    <t>RTR-AHCS-248</t>
  </si>
  <si>
    <t>As GL Accountant, I want the ability to load AP, AR, Inventory subledger opening balance for Poland secondary ledger</t>
  </si>
  <si>
    <t>AHCS Conversion to load AP, AR, Inventory subledger opening balance for Poland secondary ledger
These users stories are marked as 'Not required' and 'Approved' under Subtype and added new User stories from RTR-AHCS-344 to 469 and added as "Initial Fit/Gap Complete" , Kindly review and have Acceptance Criteria Documented for these.</t>
  </si>
  <si>
    <t>RTR-AHCS-249</t>
  </si>
  <si>
    <t>As GL Accountant, I want the ability to load AP, AR, Inventory subledger opening balance for Arabia secondary ledger</t>
  </si>
  <si>
    <t>AHCS Conversion to load AP, AR, Inventory subledger opening balance for Arabia secondary ledger
These users stories are marked as 'Not required' and 'Approved' under Subtype and added new User stories from RTR-AHCS-344 to 469 and added as "Initial Fit/Gap Complete" , Kindly review and have Acceptance Criteria Documented for these.</t>
  </si>
  <si>
    <t>CSTONE-6250</t>
  </si>
  <si>
    <t>RTR-AHCS-250</t>
  </si>
  <si>
    <t>As IT Manager,  I want the Treasury Workstation (Power Solutions) source system to extract the transactions based on the approved data model and AHCS to process the transactions with relevant attributes so that the transactions are accounted with detail  information in AHCS’</t>
  </si>
  <si>
    <t>INT045</t>
  </si>
  <si>
    <t>Legacy treasury data should be successfully interfaced to AHCS via OIC Middleware</t>
  </si>
  <si>
    <t>Rhonda - how is this different from RTR-AHCS-070?</t>
  </si>
  <si>
    <t>Rhonda - how is this different from RTR-AHCS-070? - IP 12-16</t>
  </si>
  <si>
    <t>CSTONE-2612</t>
  </si>
  <si>
    <t>CSTONE-2635</t>
  </si>
  <si>
    <t>CSTONE-4652</t>
  </si>
  <si>
    <t>RTR-GL-137A</t>
  </si>
  <si>
    <t>As a member of the BI team creating Oracle GL reporting, I will require a Teradata table DSS_TABLES.ORACLE_CLD_GL_JE containing the GL journal details from INT011</t>
  </si>
  <si>
    <t>1a</t>
  </si>
  <si>
    <t>Report</t>
  </si>
  <si>
    <t>Dependency:INT011</t>
  </si>
  <si>
    <t>Succesfully Validated</t>
  </si>
  <si>
    <t>IN PROGRESS</t>
  </si>
  <si>
    <t>Jeremy Hornbuckle</t>
  </si>
  <si>
    <t>M</t>
  </si>
  <si>
    <t>RTR-BI</t>
  </si>
  <si>
    <t>CSTONE-2613</t>
  </si>
  <si>
    <t>CSTONE-2636</t>
  </si>
  <si>
    <t>CSTONE-4655</t>
  </si>
  <si>
    <t>RTR-GL-137B</t>
  </si>
  <si>
    <t>As a member of the BI team creating Oracle GL reporting, I will require a Teradata table DSS_TABLES.ORACLE_CLD_GL_BAL containing the GL balances from INT010</t>
  </si>
  <si>
    <t>Dependency:INT010</t>
  </si>
  <si>
    <t>CSTONE-3666</t>
  </si>
  <si>
    <t>CSTONE-3227</t>
  </si>
  <si>
    <t>BI-RTR-GL-143</t>
  </si>
  <si>
    <t>As an accountant, I require Outbound to:TeraData (AHCS Data to TeraData - AHCS Reconciliation Balances)
Outbound from:Cloud AHCS
Feed Type:AHCS Reconciliation Balances
Feed#:Tera Data Feed 3</t>
  </si>
  <si>
    <t>KDD8 requirements    RICE ID INT041</t>
  </si>
  <si>
    <t>CSTONE-3665</t>
  </si>
  <si>
    <t>CSTONE-3228</t>
  </si>
  <si>
    <t>BI-RTR-GL-141</t>
  </si>
  <si>
    <t>As an accountant, I require Outbound to:TeraData (AHCS Data to TeraData - AHCS Details)
Outbound from:Cloud AHCS
Feed Type:AHCS Details
Feed#:Tera Data Feed 4</t>
  </si>
  <si>
    <t>KDD8 requirements  RICE ID INT044</t>
  </si>
  <si>
    <t>BI-REP-FSG-RTR-GL-007A</t>
  </si>
  <si>
    <t xml:space="preserve">AS an Accountant I want to be able to generate a Trial Balance by ODS (oper grp/dept/site) report with filters allowing to pull data by actuals or stat accounts. </t>
  </si>
  <si>
    <t>DESCOPED</t>
  </si>
  <si>
    <t>Replaces Oracle FSG GA_TB_BRANCH_ACTUAL &amp; GA_TB_BRANCH_STAT. Replaces REP</t>
  </si>
  <si>
    <t>FSG</t>
  </si>
  <si>
    <t>BI-REP-FSG-RTR-GL-007B</t>
  </si>
  <si>
    <t>BI-REP-FSG-RTR-GL-009A</t>
  </si>
  <si>
    <t xml:space="preserve">AS an Accountant I want to be able to generate a Trial Balance by ODS (oper grp/dept/site) Trailing report with filters allowing to pull data YTD or PTD by actuals or stat accounts. </t>
  </si>
  <si>
    <t>Replaces Oracle FSG GA_TB_BRANCH_TRAILING_YTD_ACTUAL, GA_TB_BRANCH_TRAILING_PTD_ACTUAL &amp; GA_TB_BRANCH_TRAILING_PTD_STAT. replaces REP</t>
  </si>
  <si>
    <t>010 &amp; REP</t>
  </si>
  <si>
    <t>BI-REP-FSG-RTR-GL-009B</t>
  </si>
  <si>
    <t>BI-REP-FSG-RTR-GL-009C</t>
  </si>
  <si>
    <t>CSTONE-3229</t>
  </si>
  <si>
    <t>BI-RTR-AHCS-028</t>
  </si>
  <si>
    <t>As a GL Accountant, I want a report to reconcile AHCS subldger and EBS AP  so that I can perform period close reconciliations</t>
  </si>
  <si>
    <t>KDD6A requirements</t>
  </si>
  <si>
    <t>CSTONE-6256</t>
  </si>
  <si>
    <t>BI-RTR-AHCS-029</t>
  </si>
  <si>
    <t>As a GL Accountant, I want a report to reconcile AHCS subldger and EBS AR  so that I can perform period close reconciliations</t>
  </si>
  <si>
    <t>CSTONE-3231</t>
  </si>
  <si>
    <t>BI-RTR-AHCS-030</t>
  </si>
  <si>
    <t>As a GL Accountant, I want a report to reconcile AHCS subldger and EBS FA  so that I can perform period close reconciliations</t>
  </si>
  <si>
    <t>CSTONE-1096</t>
  </si>
  <si>
    <t>BI-RTR-GL-137A</t>
  </si>
  <si>
    <t>As an accountant, I require the finance team secured Teradata/P3 database tables to be updated for the ability to query the IS and BS.</t>
  </si>
  <si>
    <t>Replacing current 15 IS/BS files with KDD8 Teradata file feeds 1 &amp; 2    RICE IDs INT010 &amp; INT011 (GL Data to TeraData for reporting - GL Balances &amp; GL Data to TeraData for reporting - GL Journals)</t>
  </si>
  <si>
    <t>BI-RTR-GL-137B</t>
  </si>
  <si>
    <t>CSTONE-1097</t>
  </si>
  <si>
    <t>BI-RTR-GL-139A</t>
  </si>
  <si>
    <t>As an accountant, I require the finance team unsecured Tereadata/P3 database tables to be updated for the ability to query the IS and BS.</t>
  </si>
  <si>
    <t>BI-RTR-GL-139B</t>
  </si>
  <si>
    <t>CSTONE-2614</t>
  </si>
  <si>
    <t>CSTONE-2637</t>
  </si>
  <si>
    <t>CSTONE-4654</t>
  </si>
  <si>
    <t>RTR-GL-137E</t>
  </si>
  <si>
    <t>As a member of the BI team maintaining Teradata table DSS_TABLES.ORACLE_EXPENSE_CURRENT_NEW for the Expense Exception Application, an update to the table with the file from INT011 is required.</t>
  </si>
  <si>
    <t>CSTONE-3232</t>
  </si>
  <si>
    <t>REP-RTR-AHCS-35</t>
  </si>
  <si>
    <t>As an accoutant, I require Legacy Report Name:Spending Per Employee
Legacy Report Description:This report identifies all employee expenses processed for the month via the ERI (Concur) Interface BU becomes legal entity.</t>
  </si>
  <si>
    <t>Ad Hoc from FAH (covers WES user story RTR-AHCS-063)</t>
  </si>
  <si>
    <t>REP-FSG-RTR-GL-013</t>
  </si>
  <si>
    <t>BI-REP-FSG-RTR-GL-013A</t>
  </si>
  <si>
    <t>As a BI developer, downstream Tables/views for operational reporting  need to be updated. (No reports seemed to required right now but we will need to build these tables for GL reporting with the cloud data)</t>
  </si>
  <si>
    <t>User story requested by BI team</t>
  </si>
  <si>
    <t>BI-REP-FSG-RTR-GL-013B</t>
  </si>
  <si>
    <t>BI-REP-FSG-RTR-GL-013C</t>
  </si>
  <si>
    <t>BI-REP-FSG-RTR-GL-013D</t>
  </si>
  <si>
    <t>BI-REP-FSG-RTR-GL-013E</t>
  </si>
  <si>
    <t>BI-REP-FSG-RTR-GL-013F</t>
  </si>
  <si>
    <t>CSTONE-3233</t>
  </si>
  <si>
    <t>BI-REP-FSG-RTR-GL-013G</t>
  </si>
  <si>
    <t>CSTONE-3234</t>
  </si>
  <si>
    <t>BI-REP-FSG-RTR-GL-013H</t>
  </si>
  <si>
    <t>CSTONE-3235</t>
  </si>
  <si>
    <t>BI-REP-FSG-RTR-GL-013I</t>
  </si>
  <si>
    <t>BI-REP-FSG-RTR-GL-013J</t>
  </si>
  <si>
    <t>BI-REP-FSG-RTR-GL-013K</t>
  </si>
  <si>
    <t>BI-REP-FSG-RTR-GL-013L</t>
  </si>
  <si>
    <t>BI-REP-FSG-RTR-GL-013M</t>
  </si>
  <si>
    <t>BI-REP-FSG-RTR-GL-013N</t>
  </si>
  <si>
    <t>CSTONE-2846</t>
  </si>
  <si>
    <t>CSTONE-2866</t>
  </si>
  <si>
    <t>CSTONE-4656</t>
  </si>
  <si>
    <t>RTR-GL-137C</t>
  </si>
  <si>
    <t>As a member of the BI team creating Oracle GL reporting, I will require Teradata table(s) containing the GL hierarchy feed from EDMCS</t>
  </si>
  <si>
    <t>Dependency:GL Hierarchy Feed from EDMCS</t>
  </si>
  <si>
    <t>CSTONE-2847</t>
  </si>
  <si>
    <t>CSTONE-2867</t>
  </si>
  <si>
    <t>RTR-GL-137D</t>
  </si>
  <si>
    <t>As a member of the BI team creating Oracle GL reporting, I will require a Teradata table containing the COA mapping file</t>
  </si>
  <si>
    <t>Dependency:COA mapping file</t>
  </si>
  <si>
    <t>NOT STARTED</t>
  </si>
  <si>
    <t>CSTONE-2848</t>
  </si>
  <si>
    <t>CSTONE-2868</t>
  </si>
  <si>
    <t>REP-FSG-RTR-GL-013A</t>
  </si>
  <si>
    <t>As the Accounting owner of the Teradata report Income Statement Detail (Legacy), I will need to review report results with the updated COA.</t>
  </si>
  <si>
    <t>Dependency:BI-RICE-20</t>
  </si>
  <si>
    <t>CSTONE-2849</t>
  </si>
  <si>
    <t>CSTONE-2869</t>
  </si>
  <si>
    <t>CSTONE-4653</t>
  </si>
  <si>
    <t>REP-FSG-RTR-GL-013B</t>
  </si>
  <si>
    <t>As the Accounting owner of the Teradata report Income Statement Summary (Legacy), I will need to review report results with the updated COA.</t>
  </si>
  <si>
    <t>CSTONE-2850</t>
  </si>
  <si>
    <t>CSTONE-2870</t>
  </si>
  <si>
    <t>REP-FSG-RTR-GL-013C</t>
  </si>
  <si>
    <t>As the Accounting owner of the Teradata report Income Statement Drilldown 1 (Legacy), I will need to review report results with the updated COA.</t>
  </si>
  <si>
    <t>CSTONE-2851</t>
  </si>
  <si>
    <t>CSTONE-2871</t>
  </si>
  <si>
    <t>REP-FSG-RTR-GL-013D</t>
  </si>
  <si>
    <t>As the Accounting owner of the Teradata report Income Statement Journal Drilldown (Legacy), I will need to review report results with the updated COA.</t>
  </si>
  <si>
    <t>CSTONE-3584</t>
  </si>
  <si>
    <t>REP-FSG-RTR-GL-013E</t>
  </si>
  <si>
    <t>As the Accounting owner of the Teradata report Billing Margin % by Shipment Type, I will need to review report results with the updated COA.</t>
  </si>
  <si>
    <t>CSTONE-3583</t>
  </si>
  <si>
    <t>REP-FSG-RTR-GL-013F</t>
  </si>
  <si>
    <t>As the Accounting owner of the Teradata report Billing Margin Analysis by Month, I will need to review report results with the updated COA.</t>
  </si>
  <si>
    <t>CSTONE-3582</t>
  </si>
  <si>
    <t>REP-FSG-RTR-GL-013G</t>
  </si>
  <si>
    <t>As the Accounting owner of the Teradata report Daily Sales by Current Workday, I will need to review report results with the updated COA.</t>
  </si>
  <si>
    <t>CSTONE-3581</t>
  </si>
  <si>
    <t>REP-FSG-RTR-GL-013H</t>
  </si>
  <si>
    <t>As the Accounting owner of the Teradata report MTD vs Last Year, I will need to review report results with the updated COA.</t>
  </si>
  <si>
    <t>CSTONE-3580</t>
  </si>
  <si>
    <t>REP-FSG-RTR-GL-013I</t>
  </si>
  <si>
    <t>As the Accounting owner of the Teradata report Sales $ by Shipment Type, I will need to review report results with the updated COA.</t>
  </si>
  <si>
    <t>CSTONE-3579</t>
  </si>
  <si>
    <t>REP-FSG-RTR-GL-013J</t>
  </si>
  <si>
    <t>As the Accounting owner of the Teradata report YTD vs Last Year, I will need to review report results with the updated COA.</t>
  </si>
  <si>
    <t>CSTONE-3236</t>
  </si>
  <si>
    <t>RTR-AHCS-028A</t>
  </si>
  <si>
    <t>As the Accounting owner of the Teradata report EBS AP to AHCS Recon Report - Balances, I will need to review the report reconcilation results.</t>
  </si>
  <si>
    <t>Dependency: INT041 &amp; Subledger feeds from EBS</t>
  </si>
  <si>
    <t>EPM-BI</t>
  </si>
  <si>
    <t>CSTONE-3237</t>
  </si>
  <si>
    <t>RTR-AHCS-029A</t>
  </si>
  <si>
    <t>As the Accounting owner of the Teradata report EBS AR to AHCS Recon Report - Balances, I will need to review the report reconcilation results.</t>
  </si>
  <si>
    <t>CSTONE-3238</t>
  </si>
  <si>
    <t>RTR-AHCS-030A</t>
  </si>
  <si>
    <t>As the Accounting owner of the Teradata report EBS FA to AHCS Recon Report - Balances, I will need to review the report reconcilation results.</t>
  </si>
  <si>
    <t>CSTONE-3239</t>
  </si>
  <si>
    <t>RTR-AHCS-030B</t>
  </si>
  <si>
    <t>As the Accounting owner of the Teradata report ERP POC to AHCS Recon Report - Detail, I will need to review the report reconcilation results.</t>
  </si>
  <si>
    <t>CSTONE-3240</t>
  </si>
  <si>
    <t>RTR-AHCS-030C</t>
  </si>
  <si>
    <t>As the Accounting owner of the Teradata report ERP POC to AHCS Recon Report - Balances, I will need to review the report reconcilation results.</t>
  </si>
  <si>
    <t>CSTONE-3572</t>
  </si>
  <si>
    <t>REP-FSG-RTR-GL-013K</t>
  </si>
  <si>
    <t>As the Accounting owner of the Teradata report Accounts by Month - Actual, I will need to review report results with the updated COA.</t>
  </si>
  <si>
    <t>CSTONE-3571</t>
  </si>
  <si>
    <t>REP-FSG-RTR-GL-013L</t>
  </si>
  <si>
    <t>As the Accounting owner of the Teradata report Accounts by Quarter - Actual, I will need to review report results with the updated COA.</t>
  </si>
  <si>
    <t>RTR-AHCS-251</t>
  </si>
  <si>
    <t>As GL Accountant, I want the ability to Import Late Fee,AR Cash Clearing &amp; Other Cash Clearing Opening Balances into AHCS MF AR Subledger and mechanism to differentiate opening balances from daily transactions</t>
  </si>
  <si>
    <t>Beginning Balances will be brought to AHCS through a different AR Beg Bal Event Type Applicable for  Applicable for Late Fee,AR Cash Clearing &amp; Other Cash Clearing Accounts.
These users stories are marked as 'Not required' and 'Approved' under Subtype and added new User stories from RTR-AHCS-344 to 469 and added as "Initial Fit/Gap Complete" , Kindly review and have Acceptance Criteria Documented for these.</t>
  </si>
  <si>
    <t>RTR-AHCS-252</t>
  </si>
  <si>
    <t>Beginning Balances will be brought to AHCS through a different MF INV Beg Bal Event Type Applicable for Freight Accrual,WIP(WO) &amp; Kava.</t>
  </si>
  <si>
    <t>RTR-GL-154</t>
  </si>
  <si>
    <t>As  GL Accountant, I want the ability to generate an intercompany cross table report looking specifically for reconciling differences for certain new COA segment combination in French Language</t>
  </si>
  <si>
    <t>12/23 NG: Removed as per latest report rationalization master document
Current Report Name in Legacy FAH- 'Intercompany Matching'. Used for comparing intercompany cross table report looking specifically for reconciling differences per BU-Affiliate combination in French Language</t>
  </si>
  <si>
    <t>User should be able to generate an intercompany cross table report looking specifically for reconciling differences for certain new COA segment combination in French Language</t>
  </si>
  <si>
    <t>RTR-AHCS-253</t>
  </si>
  <si>
    <t>As  GL Accountant, I want the ability to generate a report for viewing Purchases during the Year in Trade Nature in English (US) Language</t>
  </si>
  <si>
    <t>RPT181</t>
  </si>
  <si>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English (US) Language</t>
  </si>
  <si>
    <r>
      <t xml:space="preserve">User should be able to generate a report for viewing Purchases during the Year in Trade Nature in English (US) Language. </t>
    </r>
    <r>
      <rPr>
        <sz val="9"/>
        <color rgb="FF0070C0"/>
        <rFont val="Calibri"/>
        <family val="2"/>
      </rPr>
      <t>I/C purchases detailed at invoice level YTD report</t>
    </r>
  </si>
  <si>
    <t>RTR-GL-155</t>
  </si>
  <si>
    <t>As  GL Accountant, I want the ability to generate an intercompany cross table report looking specifically for reconciling differences for certain new COA segment combination in Spanish Language</t>
  </si>
  <si>
    <t>12/23 NG: Removed as per latest report rationalization master document
Current Report Name in Legacy FAH- 'Intercompany Matching'. Used for comparing intercompany cross table report looking specifically for reconciling differences per BU-Affiliate combination in Spanish Language</t>
  </si>
  <si>
    <t>User should be able to generate an intercompany cross table report looking specifically for reconciling differences for certain new COA segment combination in Spanish Language</t>
  </si>
  <si>
    <t>RTR-GL-156</t>
  </si>
  <si>
    <t>As  GL Accountant, I want the ability to generate an intercompany cross table report looking specifically for reconciling differences for certain new COA segment combination in German Language</t>
  </si>
  <si>
    <t>12/23 NG: Removed as per latest report rationalization master document
Current Report Name in Legacy FAH- 'Intercompany Matching'. Used for comparing intercompany cross table report looking specifically for reconciling differences per BU-Affiliate combination in German Language</t>
  </si>
  <si>
    <t>User should be able to generate an intercompany cross table report looking specifically for reconciling differences for certain new COA segment combination in German Language</t>
  </si>
  <si>
    <t>RTR-GL-157</t>
  </si>
  <si>
    <t>As  GL Accountant, I want the ability to generate an intercompany cross table report looking specifically for reconciling differences for certain new COA segment combination in Polish Language</t>
  </si>
  <si>
    <t>Current Report Name in Legacy FAH- 'Intercompany Matching'. Used for comparing intercompany cross table report looking specifically for reconciling differences per BU-Affiliate combination in Polish Language</t>
  </si>
  <si>
    <t>User should be able to generate an intercompany cross table report looking specifically for reconciling differences for certain new COA segment combination in Polish Language</t>
  </si>
  <si>
    <t>RTR-GL-158</t>
  </si>
  <si>
    <t>As  GL Accountant, I want the ability to generate an intercompany cross table report looking specifically for reconciling differences for certain new COA segment combination in Arabic Language</t>
  </si>
  <si>
    <t>12/23 NG: Removed as per latest report rationalization master document
Current Report Name in Legacy FAH- 'Intercompany Matching'. Used for comparing intercompany cross table report looking specifically for reconciling differences per BU-Affiliate combination in Arabic Language</t>
  </si>
  <si>
    <t>User should be able to generate an intercompany cross table report looking specifically for reconciling differences for certain new COA segment combination in Arabic Language</t>
  </si>
  <si>
    <t>RTR-GL-159</t>
  </si>
  <si>
    <t>As  GL Accountant, I want the ability to generate a report for viewing the Opening Balance (in debit &amp; Credit Format), Credit , Debit, Closing Balance (in debit &amp; Credit Format) in French Language</t>
  </si>
  <si>
    <t>12/23 NG: Removed as per latest report rationalization master document
Current Report Name in Legacy FAH- 'Trial balance in a true debit and credit format'. This report is in in French Language</t>
  </si>
  <si>
    <t>User should be able to generate a report or viewing the Opening Balance (in debit &amp; Credit Format), Credit , Debit, Closing Balance (in debit &amp; Credit Format) in French Language</t>
  </si>
  <si>
    <t>RTR-GL-160</t>
  </si>
  <si>
    <t>As  GL Accountant, I want the ability to generate a report for viewing the Opening Balance (in debit &amp; Credit Format), Credit , Debit, Closing Balance (in debit &amp;  Credit Format) in Spanish Language</t>
  </si>
  <si>
    <t>12/23 NG: Removed as per latest report rationalization master document
Current Report Name in Legacy FAH- 'Trial balance in a true debit and credit format'. This report is in Spanish Language</t>
  </si>
  <si>
    <t>User should be able to generate a report or viewing the Opening Balance (in debit &amp; Credit Format), Credit , Debit, Closing Balance (in debit &amp; Credit Format) in Spanish Language</t>
  </si>
  <si>
    <t>RTR-GL-161</t>
  </si>
  <si>
    <t>As  GL Accountant, I want the ability to generate a report for viewing the Opening Balance (in debit &amp; Credit Format), Credit , Debit, Closing Balance (in debit &amp; Credit Format) in German Language</t>
  </si>
  <si>
    <t>12/23 NG: Removed as per latest report rationalization master document
Current Report Name in Legacy FAH- 'Trial balance in a true debit and credit format'.  This report is in German Language</t>
  </si>
  <si>
    <t>User should be able to generate a report or viewing the Opening Balance (in debit &amp; Credit Format), Credit , Debit, Closing Balance (in debit &amp; Credit Format) in German Language</t>
  </si>
  <si>
    <t>RTR-GL-162</t>
  </si>
  <si>
    <t>As  GL Accountant, I want the ability to generate a report for viewing the Opening Balance (in debit &amp; Credit Format), Credit , Debit, Closing Balance (in debit &amp; Credit Format) in Polish Language</t>
  </si>
  <si>
    <t>12/23 NG: Removed as per latest report rationalization master document
Current Report Name in Legacy FAH- 'Trial balance in a true debit and credit format'.  This report is in Polish Language</t>
  </si>
  <si>
    <t>User should be able to generate a report or viewing the Opening Balance (in debit &amp; Credit Format), Credit , Debit, Closing Balance (in debit &amp; Credit Format) in Polish Language</t>
  </si>
  <si>
    <t>RTR-GL-163</t>
  </si>
  <si>
    <t>As  GL Accountant, I want the ability to generate a report for viewing the Opening Balance (in debit &amp; Credit Format), Credit , Debit, Closing Balance (in debit &amp; Credit Format) in Arabic Language</t>
  </si>
  <si>
    <t>12/23 NG: Removed as per latest report rationalization master document
Current Report Name in Legacy FAH- 'Trial balance in a true debit and credit format'.  This report is in Arabic Language</t>
  </si>
  <si>
    <t>User should be able to generate a report or viewing the Opening Balance (in debit &amp; Credit Format), Credit , Debit, Closing Balance (in debit &amp; Credit Format) in Arabic Language</t>
  </si>
  <si>
    <t>RTR-AHCS-254</t>
  </si>
  <si>
    <r>
      <t xml:space="preserve">As  GL Accountant, I want the ability to generate a report for viewing Purchases during the Year in </t>
    </r>
    <r>
      <rPr>
        <strike/>
        <sz val="9"/>
        <color rgb="FF000000"/>
        <rFont val="Calibri"/>
        <family val="2"/>
      </rPr>
      <t>Trade</t>
    </r>
    <r>
      <rPr>
        <sz val="9"/>
        <color rgb="FF000000"/>
        <rFont val="Calibri"/>
        <family val="2"/>
      </rPr>
      <t xml:space="preserve"> Material Nature in French Language</t>
    </r>
  </si>
  <si>
    <t>RPT185</t>
  </si>
  <si>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French Language</t>
  </si>
  <si>
    <r>
      <t>User should be able to generate a report for viewing Purchases during the Year in Trade Nature in French Language.</t>
    </r>
    <r>
      <rPr>
        <sz val="9"/>
        <color rgb="FF0070C0"/>
        <rFont val="Calibri"/>
        <family val="2"/>
      </rPr>
      <t xml:space="preserve"> I/C purchases detailed at invoice level YTD report</t>
    </r>
  </si>
  <si>
    <t>Verify able to run report based on specific parameters. Review for completeness and verify that layout and data agrees with report specs in French language.</t>
  </si>
  <si>
    <t>RTR-AHCS-255</t>
  </si>
  <si>
    <r>
      <t xml:space="preserve">As  GL Accountant, I want the ability to generate a report for viewing Purchases during the Year in </t>
    </r>
    <r>
      <rPr>
        <strike/>
        <sz val="9"/>
        <color rgb="FF000000"/>
        <rFont val="Calibri"/>
        <family val="2"/>
      </rPr>
      <t>Trade</t>
    </r>
    <r>
      <rPr>
        <sz val="9"/>
        <color rgb="FF000000"/>
        <rFont val="Calibri"/>
        <family val="2"/>
      </rPr>
      <t xml:space="preserve"> Material Nature in German Language</t>
    </r>
  </si>
  <si>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German Language</t>
  </si>
  <si>
    <r>
      <t xml:space="preserve">User should be able to generate a report for viewing Purchases during the Year in Trade Nature in German Language. </t>
    </r>
    <r>
      <rPr>
        <sz val="9"/>
        <color rgb="FF0070C0"/>
        <rFont val="Calibri"/>
        <family val="2"/>
      </rPr>
      <t>I/C purchases detailed at invoice level YTD report</t>
    </r>
  </si>
  <si>
    <t>Verify able to run report based on specific parameters. Review for completeness and verify that layout and data agrees with report specs in German language.</t>
  </si>
  <si>
    <t>RTR-AHCS-256</t>
  </si>
  <si>
    <r>
      <t xml:space="preserve">As  GL Accountant, I want the ability to generate a report for viewing Purchases during the Year in </t>
    </r>
    <r>
      <rPr>
        <strike/>
        <sz val="9"/>
        <color rgb="FF000000"/>
        <rFont val="Calibri"/>
        <family val="2"/>
      </rPr>
      <t>Trade</t>
    </r>
    <r>
      <rPr>
        <sz val="9"/>
        <color rgb="FF000000"/>
        <rFont val="Calibri"/>
        <family val="2"/>
      </rPr>
      <t xml:space="preserve"> Material Nature in Polish Language</t>
    </r>
  </si>
  <si>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Polish Language</t>
  </si>
  <si>
    <r>
      <t xml:space="preserve">User should be able to generate a report for viewing Purchases during the Year in Trade Nature in Polish Language. </t>
    </r>
    <r>
      <rPr>
        <sz val="9"/>
        <color rgb="FF0070C0"/>
        <rFont val="Calibri"/>
        <family val="2"/>
      </rPr>
      <t>I/C purchases detailed at invoice level YTD report</t>
    </r>
  </si>
  <si>
    <t>Verify able to run report based on specific parameters. Review for completeness and verify that layout and data agrees with report specs in Polish language.</t>
  </si>
  <si>
    <t>RTR-AHCS-257</t>
  </si>
  <si>
    <r>
      <t xml:space="preserve">As  GL Accountant, I want the ability to generate a report for viewing Purchases during the Year in </t>
    </r>
    <r>
      <rPr>
        <strike/>
        <sz val="9"/>
        <color rgb="FF000000"/>
        <rFont val="Calibri"/>
        <family val="2"/>
      </rPr>
      <t>Trade</t>
    </r>
    <r>
      <rPr>
        <sz val="9"/>
        <color rgb="FF000000"/>
        <rFont val="Calibri"/>
        <family val="2"/>
      </rPr>
      <t xml:space="preserve"> Material Nature in Spanish Language</t>
    </r>
  </si>
  <si>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Spanish Language</t>
  </si>
  <si>
    <r>
      <t xml:space="preserve">User should be able to generate a report for viewing Purchases during the Year in Trade Nature in Spanish Language. </t>
    </r>
    <r>
      <rPr>
        <sz val="9"/>
        <color rgb="FF0070C0"/>
        <rFont val="Calibri"/>
        <family val="2"/>
      </rPr>
      <t>I/C purchases detailed at invoice level YTD report</t>
    </r>
  </si>
  <si>
    <t>Verify able to run report based on specific parameters. Review for completeness and verify that layout and data agrees with report specs in Spanish language.</t>
  </si>
  <si>
    <t>RTR-AHCS-258</t>
  </si>
  <si>
    <r>
      <t xml:space="preserve">As  GL Accountant, I want the ability to generate a report for viewing Purchases during the Year in </t>
    </r>
    <r>
      <rPr>
        <strike/>
        <sz val="9"/>
        <color rgb="FF000000"/>
        <rFont val="Calibri"/>
        <family val="2"/>
      </rPr>
      <t>Trade</t>
    </r>
    <r>
      <rPr>
        <sz val="9"/>
        <color rgb="FF000000"/>
        <rFont val="Calibri"/>
        <family val="2"/>
      </rPr>
      <t xml:space="preserve"> Material Nature in Arabic Language</t>
    </r>
  </si>
  <si>
    <t>04/21 NG : Report has been moved to BI per latest SteerCo decision. Hence this User Story Disposition is done as 'Out of scope'
02/04 - Based on accounting hub data only. Current Report Name in Legacy FAH- 'Intercompany AP Invoice Statement Summary (Trade) For the Year Only'. This is in Arabic Language</t>
  </si>
  <si>
    <r>
      <t>User should be able to generate a report for viewing Purchases during the Year in Trade Nature in Arabic Language.</t>
    </r>
    <r>
      <rPr>
        <sz val="9"/>
        <color rgb="FF0070C0"/>
        <rFont val="Calibri"/>
        <family val="2"/>
      </rPr>
      <t xml:space="preserve"> I/C purchases detailed at invoice level YTD report</t>
    </r>
  </si>
  <si>
    <t>Verify able to run report based on specific parameters. Review for completeness and verify that layout and data agrees with report specs in Arabic language.</t>
  </si>
  <si>
    <t>RTR-AHCS-259</t>
  </si>
  <si>
    <t>As  GL Accountant, I want the ability to generate a report that displays month ending balances by BU, Loc and Item# for transactions impacting Inventory Accounts in French Language</t>
  </si>
  <si>
    <t>RPT159</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</si>
  <si>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French Language</t>
  </si>
  <si>
    <t>User should be able to generate a report which has the ability to generate a report that displays month ending balances by BU, Loc and Item# for transactions impacting Inventory Accounts in French Language</t>
  </si>
  <si>
    <t>RTR-AHCS-260</t>
  </si>
  <si>
    <t>As  GL Accountant, I want the ability to generate a report that displays month ending balances by BU, Loc and Item# for transactions impacting Inventory Accounts in German Language</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</si>
  <si>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German Language</t>
  </si>
  <si>
    <t>User should be able to generate a report which has the ability to generate a report that displays month ending balances by BU, Loc and Item# for transactions impacting Inventory Accounts in German Language</t>
  </si>
  <si>
    <t>RTR-AHCS-261</t>
  </si>
  <si>
    <t>As  GL Accountant, I want the ability to generate a report that displays month ending balances by BU, Loc and Item# for transactions impacting Inventory Accounts in Spanish Language</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</si>
  <si>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Spanish Language</t>
  </si>
  <si>
    <t>User should be able to generate a report which has the ability to generate a report that displays month ending balances by BU, Loc and Item# for transactions impacting Inventory Accounts in Spanish Language</t>
  </si>
  <si>
    <t>RTR-AHCS-262</t>
  </si>
  <si>
    <t>As  GL Accountant, I want the ability to generate a report that displays month ending balances by BU, Loc and Item# for transactions impacting Inventory Accounts in Polish Language</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</si>
  <si>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Polish Language</t>
  </si>
  <si>
    <t>User should be able to generate a report which has the ability to generate a report that displays month ending balances by BU, Loc and Item# for transactions impacting Inventory Accounts in Polish Language</t>
  </si>
  <si>
    <t>RTR-AHCS-263</t>
  </si>
  <si>
    <t>As  GL Accountant, I want the ability to generate a report that displays month ending balances by BU, Loc and Item# for transactions impacting Inventory Accounts in Arabic Language</t>
  </si>
  <si>
    <t>04/21 NG : Report has been moved to BI per latest SteerCo decision. Hence this User Story Disposition is done as 'Out of scope'
Current Report Name in Legacy FAH- 'Inventory Detailed Trial Balance'. PS Journals hitting Material Inventory or Direct Shipment accounts are not considered for this report. To include item quantity, unit cost, item description, product class, UOM, UOM Conversion.-APAC req in Arabic Language</t>
  </si>
  <si>
    <t>User should be able to generate a report which has the ability to generate a report that displays month ending balances by BU, Loc and Item# for transactions impacting Inventory Accounts in Arabic Language</t>
  </si>
  <si>
    <t>RTR-AHCS-264</t>
  </si>
  <si>
    <t>As  GL Accountant, I want the ability to generate a report showing the open AP items by their aging buckets with invoice details as well in French Language</t>
  </si>
  <si>
    <t>RPT164</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</si>
  <si>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French Language
It should be able to run by the selected month.-APAC</t>
  </si>
  <si>
    <t>User should be able to generate a report showing the open AP items by their aging buckets with invoice details in French Language</t>
  </si>
  <si>
    <t>RTR-AHCS-265</t>
  </si>
  <si>
    <t>As  GL Accountant, I want the ability to generate a report showing the open AP items by their aging buckets with invoice details as well in German Language</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</si>
  <si>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German Language
It should be able to run by the selected month.-APAC</t>
  </si>
  <si>
    <t>User should be able to generate a report showing the open AP items by their aging buckets with invoice details in German Language</t>
  </si>
  <si>
    <t>RTR-AHCS-266</t>
  </si>
  <si>
    <t>As  GL Accountant, I want the ability to generate a report showing the open AP items by their aging buckets with invoice details as well in Spanish Language</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</si>
  <si>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Spanish Language
It should be able to run by the selected month.-APAC</t>
  </si>
  <si>
    <t>User should be able to generate a report showing the open AP items by their aging buckets with invoice details in Spanish Language</t>
  </si>
  <si>
    <t>RTR-AHCS-267</t>
  </si>
  <si>
    <t>As  GL Accountant, I want the ability to generate a report showing the open AP items by their aging buckets with invoice details as well in Polish Language</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</si>
  <si>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Polish Language
It should be able to run by the selected month.-APAC</t>
  </si>
  <si>
    <t>User should be able to generate a report showing the open AP items by their aging buckets with invoice details in Polish Language</t>
  </si>
  <si>
    <t>RTR-AHCS-268</t>
  </si>
  <si>
    <t>As  GL Accountant, I want the ability to generate a report showing the open AP items by their aging buckets with invoice details as well in Arabic Language</t>
  </si>
  <si>
    <t>04/21 NG : Report has been moved to BI per latest SteerCo decision. Hence this User Story Disposition is done as 'Out of scope'
Current Report Name in Legacy FAH- 'AP Aging With Invoices'  - Report to show the open AP items by their aging buckets with invoice details as well (INV_I &amp; INV_D &amp; INV_DUE_D) in Arabic Language
It should be able to run by the selected month.-APAC</t>
  </si>
  <si>
    <t>User should be able to generate a report showing the open AP items by their aging buckets with invoice details in Arabic Language</t>
  </si>
  <si>
    <t>RTR-AHCS-269</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</si>
  <si>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French Language</t>
    </r>
  </si>
  <si>
    <t>RPT165</t>
  </si>
  <si>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French Language </t>
  </si>
  <si>
    <t>User should be able to generate a report which shows detailed report break down the open transactions in account 310010009 in French Language</t>
  </si>
  <si>
    <t>RTR-AHCS-270</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</si>
  <si>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Spanish Language</t>
    </r>
  </si>
  <si>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Spanish Language </t>
  </si>
  <si>
    <t>User should be able to generate a report which shows detailed report break down the open transactions in account 310010009 in Spanish Language</t>
  </si>
  <si>
    <t>RTR-AHCS-271</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</si>
  <si>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German Language</t>
    </r>
  </si>
  <si>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German Language </t>
  </si>
  <si>
    <t>User should be able to generate a report which shows detailed report break down the open transactions in account 310010009 in German Language</t>
  </si>
  <si>
    <t>RTR-AHCS-272</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</si>
  <si>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Polish Language</t>
    </r>
  </si>
  <si>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Polish Language </t>
  </si>
  <si>
    <t>User should be able to generate a report which shows detailed report break down the open transactions in account 310010009 in Polish Language</t>
  </si>
  <si>
    <t>RTR-AHCS-273</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</si>
  <si>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310010009 in Arabic Language</t>
    </r>
  </si>
  <si>
    <t xml:space="preserve">04/21 NG : Report has been moved to BI per latest SteerCo decision. Hence this User Story Disposition is done as 'Out of scope'
Current Report Name in Legacy FAH- 'AP Cash Clearing Aging Details'  - report breaksdown the open transactions in account 310010009 by BU, Loc, Vendor, Source code type, Statement ID and aging amongst others in Arabic Language </t>
  </si>
  <si>
    <t>User should be able to generate a report which shows detailed report break down the open transactions in account 310010009 in Arabic Language</t>
  </si>
  <si>
    <t>RTR-AHCS-274</t>
  </si>
  <si>
    <t>As  GL Accountant, I want the ability to generate a report which shows the movement by AP Intercompany invoices details within said month in French Language</t>
  </si>
  <si>
    <t>RPT166</t>
  </si>
  <si>
    <t>04/21 NG : Report has been moved to BI per latest SteerCo decision. Hence this User Story Disposition is done as 'Out of scope'
02/04 - Based on accounting hub data only. Current Report Name in Legacy FAH- 'AP Detailed Intercompany Trial Balance'  - Detailed report that shows the movement by invoice details (INV_I, INV_D, JRNL_I, PAY_TERM, FRT_BILL_I) within said month in French Language</t>
  </si>
  <si>
    <t>User should be able to generate a report which shows the movement by AP Intercompany invoice details within said month in French Language</t>
  </si>
  <si>
    <t>RTR-AHCS-275</t>
  </si>
  <si>
    <t>As  GL Accountant, I want the ability to generate a report which shows the movement by AP Intercompany invoices details within said month in Spanish Language</t>
  </si>
  <si>
    <t>04/21 NG : Report has been moved to BI per latest SteerCo decision. Hence this User Story Disposition is done as 'Out of scope'
02/04 - Based on accounting hub data only. Current Report Name in Legacy FAH- 'AP Detailed Intercompany Trial Balance'  - Detailed report that shows the movement by invoice details (INV_I, INV_D, JRNL_I, PAY_TERM, FRT_BILL_I) within said month in Spanish Language</t>
  </si>
  <si>
    <t>User should be able to generate a report which shows the movement by AP Intercompany invoice details within said month in Spanish Language</t>
  </si>
  <si>
    <t>RTR-AHCS-276</t>
  </si>
  <si>
    <t>As  GL Accountant, I want the ability to generate a report which shows the movement by AP Intercompany invoices details within said month in German Language</t>
  </si>
  <si>
    <t>04/21 NG : Report has been moved to BI per latest SteerCo decision. Hence this User Story Disposition is done as 'Out of scope'
02/04 - Based on accounting hub data only. Current Report Name in Legacy FAH- 'AP Detailed Intercompany Trial Balance'  - Detailed report that shows the movement by invoice details (INV_I, INV_D, JRNL_I, PAY_TERM, FRT_BILL_I) within said month in German Language</t>
  </si>
  <si>
    <t>User should be able to generate a report which shows the movement by AP Intercompany invoice details within said month in German Language</t>
  </si>
  <si>
    <t>RTR-AHCS-277</t>
  </si>
  <si>
    <t>As  GL Accountant, I want the ability to generate a report which shows the movement by AP Intercompany invoices details within said month in Polish Language</t>
  </si>
  <si>
    <t>04/21 NG : Report has been moved to BI per latest SteerCo decision. Hence this User Story Disposition is done as 'Out of scope'
02/04 - Based on accounting hub data only. Current Report Name in Legacy FAH- 'AP Detailed Intercompany Trial Balance'  - Detailed report that shows the movement by invoice details (INV_I, INV_D, JRNL_I, PAY_TERM, FRT_BILL_I) within said month in Polish Language</t>
  </si>
  <si>
    <t>User should be able to generate a report which shows the movement by AP Intercompany invoice details within said month in Polish Language</t>
  </si>
  <si>
    <t>RTR-AHCS-278</t>
  </si>
  <si>
    <t>As  GL Accountant, I want the ability to generate a report which shows the movement by AP Intercompany invoices details within said month in Arabic Language</t>
  </si>
  <si>
    <t>04/21 NG : Report has been moved to BI per latest SteerCo decision. Hence this User Story Disposition is done as 'Out of scope'
02/04 - Based on accounting hub data only. Current Report Name in Legacy FAH- 'AP Detailed Intercompany Trial Balance'  - Detailed report that shows the movement by invoice details (INV_I, INV_D, JRNL_I, PAY_TERM, FRT_BILL_I) within said month in Arabic Language</t>
  </si>
  <si>
    <t>User should be able to generate a report which shows the movement by AP Intercompany invoice details within said month in Arabic Language</t>
  </si>
  <si>
    <t>RTR-AHCS-279</t>
  </si>
  <si>
    <t>As  GL Accountant, I want the ability to generate a report which shows the movement by AP invoice details within said month in French Language</t>
  </si>
  <si>
    <t>RPT167</t>
  </si>
  <si>
    <t>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t>
  </si>
  <si>
    <t>User should be able to generate a report which shows the movement by AP invoice details within said month in French Language</t>
  </si>
  <si>
    <t>RTR-AHCS-280</t>
  </si>
  <si>
    <t>As  GL Accountant, I want the ability to generate a report which shows the movement by AP invoice details within said month in Spanish Language</t>
  </si>
  <si>
    <r>
      <t xml:space="preserve">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t>
    </r>
    <r>
      <rPr>
        <sz val="9"/>
        <color rgb="FF0070C0"/>
        <rFont val="Calibri"/>
        <family val="2"/>
      </rPr>
      <t>in Spanish Language.</t>
    </r>
  </si>
  <si>
    <t>User should be able to generate a report which shows the movement by AP invoice details within said month in Spanish Language</t>
  </si>
  <si>
    <t>RTR-AHCS-281</t>
  </si>
  <si>
    <t>As  GL Accountant, I want the ability to generate a report which shows the movement by AP invoice details within said month in German Language</t>
  </si>
  <si>
    <r>
      <t xml:space="preserve">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t>
    </r>
    <r>
      <rPr>
        <sz val="9"/>
        <color rgb="FF0070C0"/>
        <rFont val="Calibri"/>
        <family val="2"/>
      </rPr>
      <t>in German Language.</t>
    </r>
  </si>
  <si>
    <t>User should be able to generate a report which shows the movement by AP invoice details within said month in German Language</t>
  </si>
  <si>
    <t>RTR-AHCS-282</t>
  </si>
  <si>
    <t>As  GL Accountant, I want the ability to generate a report which shows the movement by AP invoice details within said month in Polish Language</t>
  </si>
  <si>
    <r>
      <t xml:space="preserve">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t>
    </r>
    <r>
      <rPr>
        <sz val="9"/>
        <color rgb="FF0070C0"/>
        <rFont val="Calibri"/>
        <family val="2"/>
      </rPr>
      <t>in Polish Language.</t>
    </r>
  </si>
  <si>
    <t>User should be able to generate a report which shows the movement by AP invoice details within said month in Polish Language</t>
  </si>
  <si>
    <t>RTR-AHCS-283</t>
  </si>
  <si>
    <t>As  GL Accountant, I want the ability to generate a report which shows the movement by AP invoice details within said month in Arabic Language</t>
  </si>
  <si>
    <r>
      <t xml:space="preserve">04/21 NG : Report has been moved to BI per latest SteerCo decision. Hence this User Story Disposition is done as 'Out of scope'
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t>
    </r>
    <r>
      <rPr>
        <sz val="9"/>
        <color rgb="FF0070C0"/>
        <rFont val="Calibri"/>
        <family val="2"/>
      </rPr>
      <t>in Arabic Language.</t>
    </r>
  </si>
  <si>
    <t>User should be able to generate a report which shows the movement by AP invoice details within said month in Arabic Language</t>
  </si>
  <si>
    <t>RTR-AHCS-284</t>
  </si>
  <si>
    <t>As  GL Accountant, I want the ability to generate a report showing the open AR items by their aging buckets with invoice details as well in French Language</t>
  </si>
  <si>
    <t>RPT168</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</si>
  <si>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French Language
It should be able to run by the selected month</t>
  </si>
  <si>
    <t>User should be able to generate a report showing the open AR items by their aging buckets with invoice details in French Language</t>
  </si>
  <si>
    <t>RTR-AHCS-285</t>
  </si>
  <si>
    <t>As  GL Accountant, I want the ability to generate a report showing the open AR items by their aging buckets with invoice details as well in Spanish Language</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</si>
  <si>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Spanish Language
It should be able to run by the selected month</t>
  </si>
  <si>
    <t>User should be able to generate a report showing the open AR items by their aging buckets with invoice details in Spanish Language</t>
  </si>
  <si>
    <t>RTR-AHCS-286</t>
  </si>
  <si>
    <t>As  GL Accountant, I want the ability to generate a report showing the open AR items by their aging buckets with invoice details as well in German Language</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</si>
  <si>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German Language
It should be able to run by the selected month</t>
  </si>
  <si>
    <t>User should be able to generate a report showing the open AR items by their aging buckets with invoice details in German Language</t>
  </si>
  <si>
    <t>RTR-AHCS-287</t>
  </si>
  <si>
    <t>As  GL Accountant, I want the ability to generate a report showing the open AR items by their aging buckets with invoice details as well in Polish Language</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</si>
  <si>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Polish Language
It should be able to run by the selected month</t>
  </si>
  <si>
    <t>User should be able to generate a report showing the open AR items by their aging buckets with invoice details in Polish Language</t>
  </si>
  <si>
    <t>RTR-AHCS-288</t>
  </si>
  <si>
    <t>As  GL Accountant, I want the ability to generate a report showing the open AR items by their aging buckets with invoice details as well in Arabic Language</t>
  </si>
  <si>
    <t>04/21 NG : Report has been moved to BI per latest SteerCo decision. Hence this User Story Disposition is done as 'Out of scope'.
Current Report Name in Legacy FAH- 'AR Aging With Invoices'  - Report to show the open AP items by their aging buckets with invoice details as well (INV_I &amp; INV_D &amp; INV_DUE_D) in Arabic Language
It should be able to run by the selected month</t>
  </si>
  <si>
    <t>User should be able to generate a report showing the open AR items by their aging buckets with invoice details in Arabic Language</t>
  </si>
  <si>
    <t>RTR-AHCS-289</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</si>
  <si>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French Language</t>
    </r>
  </si>
  <si>
    <t>RPT169</t>
  </si>
  <si>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French Language</t>
  </si>
  <si>
    <t>User should be able to generate a report which shows detailed report break down the open transactions in account 121100009 in French Language</t>
  </si>
  <si>
    <t>RTR-AHCS-290</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</si>
  <si>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Spanish Language</t>
    </r>
  </si>
  <si>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Spanish Language</t>
  </si>
  <si>
    <t>User should be able to generate a report which shows detailed report break down the open transactions in account 121100009 in Spanish Language</t>
  </si>
  <si>
    <t>RTR-AHCS-291</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</si>
  <si>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German Language</t>
    </r>
  </si>
  <si>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German Language</t>
  </si>
  <si>
    <t>User should be able to generate a report which shows detailed report break down the open transactions in account 121100009 in German Language</t>
  </si>
  <si>
    <t>RTR-AHCS-292</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</si>
  <si>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Polish Language</t>
    </r>
  </si>
  <si>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Polish Language</t>
  </si>
  <si>
    <t>User should be able to generate a report which shows detailed report break down the open transactions in account 121100009 in Polish Language</t>
  </si>
  <si>
    <t>RTR-AHCS-293</t>
  </si>
  <si>
    <r>
      <t xml:space="preserve">As  GL Accountant, I want the ability to generate a report which shows </t>
    </r>
    <r>
      <rPr>
        <sz val="9"/>
        <color rgb="FF0070C0"/>
        <rFont val="Calibri"/>
        <family val="2"/>
      </rPr>
      <t>a</t>
    </r>
    <r>
      <rPr>
        <sz val="9"/>
        <color rgb="FF000000"/>
        <rFont val="Calibri"/>
        <family val="2"/>
      </rPr>
      <t xml:space="preserve"> detailed </t>
    </r>
    <r>
      <rPr>
        <strike/>
        <sz val="9"/>
        <color rgb="FF000000"/>
        <rFont val="Calibri"/>
        <family val="2"/>
      </rPr>
      <t>report</t>
    </r>
    <r>
      <rPr>
        <sz val="9"/>
        <color rgb="FF000000"/>
        <rFont val="Calibri"/>
        <family val="2"/>
      </rPr>
      <t xml:space="preserve"> break down </t>
    </r>
    <r>
      <rPr>
        <strike/>
        <sz val="9"/>
        <color rgb="FF000000"/>
        <rFont val="Calibri"/>
        <family val="2"/>
      </rPr>
      <t>the</t>
    </r>
    <r>
      <rPr>
        <sz val="9"/>
        <color rgb="FF000000"/>
        <rFont val="Calibri"/>
        <family val="2"/>
      </rPr>
      <t xml:space="preserve"> </t>
    </r>
    <r>
      <rPr>
        <sz val="9"/>
        <color rgb="FF0070C0"/>
        <rFont val="Calibri"/>
        <family val="2"/>
      </rPr>
      <t>of</t>
    </r>
    <r>
      <rPr>
        <sz val="9"/>
        <color rgb="FF000000"/>
        <rFont val="Calibri"/>
        <family val="2"/>
      </rPr>
      <t xml:space="preserve"> open transactions in account 121100009 in Arabic Language</t>
    </r>
  </si>
  <si>
    <t>04/21 NG : Report has been moved to BI per latest SteerCo decision. Hence this User Story Disposition is done as 'Out of scope'.
Current Report Name in Legacy FAH- 'AR Cash Clearing Aging Details'  - report breaksdown the open transactions in account 121100009  by  Loc, Customer,  Source code type, Statement ID and aging amongst other in Arabic Language</t>
  </si>
  <si>
    <t>User should be able to generate a report which shows detailed report break down the open transactions in account 121100009 in Arabic Language</t>
  </si>
  <si>
    <t>RTR-AHCS-294</t>
  </si>
  <si>
    <t>As  GL Accountant, I want the ability to generate a report which shows the movement by Intercompany AR invoices details within said month in French Language</t>
  </si>
  <si>
    <t>RPT170</t>
  </si>
  <si>
    <t>04/21 NG : Report has been moved to BI per latest SteerCo decision. Hence this User Story Disposition is done as 'Out of scope'.
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French Language
High volume report, performance may be impacted - but parked for AHCS as this is AUDIT report</t>
  </si>
  <si>
    <t>User should be able to generate a report which shows the movement by AR Intercompany invoice details within said month in French Language</t>
  </si>
  <si>
    <t>RTR-AHCS-295</t>
  </si>
  <si>
    <t>As  GL Accountant, I want the ability to generate a report which shows the movement by Intercompany AR invoices details within said month in Spanish Language</t>
  </si>
  <si>
    <t>04/21 NG : Report has been moved to BI per latest SteerCo decision. Hence this User Story Disposition is done as 'Out of scope'.
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Spanish Language
High volume report, performance may be impacted - but parked for AHCS as this is AUDIT report</t>
  </si>
  <si>
    <t>User should be able to generate a report which shows the movement by AR Intercompany invoice details within said month in Spanish Language</t>
  </si>
  <si>
    <t>RTR-AHCS-296</t>
  </si>
  <si>
    <t>As  GL Accountant, I want the ability to generate a report which shows the movement by Intercompany AR invoices details within said month in German Language</t>
  </si>
  <si>
    <t>04/21 NG : Report has been moved to BI per latest SteerCo decision. Hence this User Story Disposition is done as 'Out of scope'.
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German Language
High volume report, performance may be impacted - but parked for AHCS as this is AUDIT report</t>
  </si>
  <si>
    <t>User should be able to generate a report which shows the movement by AR Intercompany invoice details within said month in German Language</t>
  </si>
  <si>
    <t>RTR-AHCS-297</t>
  </si>
  <si>
    <t>As  GL Accountant, I want the ability to generate a report which shows the movement by Intercompany AR invoices details within said month in Polish Language</t>
  </si>
  <si>
    <t>04/21 NG : Report has been moved to BI per latest SteerCo decision. Hence this User Story Disposition is done as 'Out of scope'.
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Polish Language
High volume report, performance may be impacted - but parked for AHCS as this is AUDIT report</t>
  </si>
  <si>
    <t>User should be able to generate a report which shows the movement by AR Intercompany invoice details within said month in Polish Language</t>
  </si>
  <si>
    <t>RTR-AHCS-298</t>
  </si>
  <si>
    <t>As  GL Accountant, I want the ability to generate a report which shows the movement by Intercompany AR invoices details within said month in Arabic Language</t>
  </si>
  <si>
    <t>04/21 NG : Report has been moved to BI per latest SteerCo decision. Hence this User Story Disposition is done as 'Out of scope'.
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Arabic Language
High volume report, performance may be impacted - but parked for AHCS as this is AUDIT report</t>
  </si>
  <si>
    <t>User should be able to generate a report which shows the movement by AR Intercompany invoice details within said month in Arabic Language</t>
  </si>
  <si>
    <t>RTR-AHCS-299</t>
  </si>
  <si>
    <t>As  GL Accountant, I want the ability to generate a report which shows the movement by AR invoice details within said month in French Language</t>
  </si>
  <si>
    <t>RPT171</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</si>
  <si>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French Language</t>
  </si>
  <si>
    <t>User should be able to generate a report which shows the movement by AR invoice details within said month in French Language</t>
  </si>
  <si>
    <t>RTR-AHCS-300</t>
  </si>
  <si>
    <t>As  GL Accountant, I want the ability to generate a report which shows the movement by AR invoice details within said month in Spanish Language</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</si>
  <si>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Spanish Language</t>
  </si>
  <si>
    <t>User should be able to generate a report which shows the movement by AR invoice details within said month in Spanish Language</t>
  </si>
  <si>
    <t>RTR-AHCS-301</t>
  </si>
  <si>
    <t>As  GL Accountant, I want the ability to generate a report which shows the movement by AR invoice details within said month in German Language</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</si>
  <si>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German Language</t>
  </si>
  <si>
    <t>User should be able to generate a report which shows the movement by AR invoice details within said month in German Language</t>
  </si>
  <si>
    <t>RTR-AHCS-302</t>
  </si>
  <si>
    <t>As  GL Accountant, I want the ability to generate a report which shows the movement by AR invoice details within said month in Polish Language</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</si>
  <si>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Polish Language</t>
  </si>
  <si>
    <t>User should be able to generate a report which shows the movement by AR invoice details within said month in Polish Language</t>
  </si>
  <si>
    <t>RTR-AHCS-303</t>
  </si>
  <si>
    <t>As  GL Accountant, I want the ability to generate a report which shows the movement by AR invoice details within said month in Arabic Language</t>
  </si>
  <si>
    <t>04/21 NG : Report has been moved to BI per latest SteerCo decision. Hence this User Story Disposition is done as 'Out of scope'.
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Arabic Language</t>
  </si>
  <si>
    <t>User should be able to generate a report which shows the movement by AR invoice details within said month in Arabic Language</t>
  </si>
  <si>
    <t>RTR-AHCS-304</t>
  </si>
  <si>
    <t>As  GL Accountant, I want the ability to generate a report which breaksdown the open transactions for different Cash Clearing Accounts in French Language</t>
  </si>
  <si>
    <t>RPT172</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</si>
  <si>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French Language
High volume report, performance may be impacted - but parked for AHCS as this is AUDIT report</t>
  </si>
  <si>
    <t>User should be able to generate a report which shows the open transactions for different Cash Clearing Accounts in French Language</t>
  </si>
  <si>
    <t>RTR-AHCS-305</t>
  </si>
  <si>
    <t>As  GL Accountant, I want the ability to generate a report which breaksdown the open transactions for different Cash Clearing Accounts in Spanish Language</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</si>
  <si>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Spanish Language
High volume report, performance may be impacted - but parked for AHCS as this is AUDIT report</t>
  </si>
  <si>
    <t>User should be able to generate a report which shows the open transactions for different Cash Clearing Accounts in Spanish Language</t>
  </si>
  <si>
    <t>RTR-AHCS-306</t>
  </si>
  <si>
    <t>As  GL Accountant, I want the ability to generate a report which breaksdown the open transactions for different Cash Clearing Accounts in German Language</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</si>
  <si>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German Language
High volume report, performance may be impacted - but parked for AHCS as this is AUDIT report</t>
  </si>
  <si>
    <t>User should be able to generate a report which shows the open transactions for different Cash Clearing Accounts in German Language</t>
  </si>
  <si>
    <t>RTR-AHCS-307</t>
  </si>
  <si>
    <t>As  GL Accountant, I want the ability to generate a report which breaksdown the open transactions for different Cash Clearing Accounts in Polish Language</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</si>
  <si>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Polish Language
High volume report, performance may be impacted - but parked for AHCS as this is AUDIT report</t>
  </si>
  <si>
    <t>User should be able to generate a report which shows the open transactions for different Cash Clearing Accounts in Polish Language</t>
  </si>
  <si>
    <t>RTR-AHCS-308</t>
  </si>
  <si>
    <t>As  GL Accountant, I want the ability to generate a report which breaksdown the open transactions for different Cash Clearing Accounts in Arabic Language</t>
  </si>
  <si>
    <t>04/21 NG : Report has been moved to BI per latest SteerCo decision. Hence this User Story Disposition is done as 'Out of scope'.
Current Report Name in Legacy FAH- 'Bank Cash Clearing'  - This detailed report breaksdown the open transactions in accounts 351100009, 328361009, 101400001, 101499999 and 379990009 by BU, Loc, Customer,  Source code type, Statement ID amongst other in Arabic Language
High volume report, performance may be impacted - but parked for AHCS as this is AUDIT report</t>
  </si>
  <si>
    <t>User should be able to generate a report which shows the open transactions for different Cash Clearing Accounts in Arabic Language</t>
  </si>
  <si>
    <t>RTR-AHCS-309</t>
  </si>
  <si>
    <t>As  GL Accountant, I want the ability to generate a report that shows the movement by transaction within all the bank accounts by Legal Entity in French Language</t>
  </si>
  <si>
    <t>RPT173</t>
  </si>
  <si>
    <t>04/21 NG : Report has been moved to BI per latest SteerCo decision. Hence this User Story Disposition is done as 'Out of scope'.
Current Report Name in Legacy FAH- 'Bank Roll Forward detail'- Should show the movement by transaction within all the bank accounts grouped by LE in French Language</t>
  </si>
  <si>
    <t>User should be able to generate a report that shows the movement by transaction within all the bank accounts by Legal Entity in French Language</t>
  </si>
  <si>
    <t>RTR-AHCS-310</t>
  </si>
  <si>
    <t>As  GL Accountant, I want the ability to generate a report that shows the movement by transaction within all the bank accounts by Legal Entity in Spanish Language</t>
  </si>
  <si>
    <t>04/21 NG : Report has been moved to BI per latest SteerCo decision. Hence this User Story Disposition is done as 'Out of scope'.
Current Report Name in Legacy FAH- 'Bank Roll Forward detail'- Should show the movement by transaction within all the bank accounts grouped by LE in Spanish Language</t>
  </si>
  <si>
    <t>User should be able to generate a report that shows the movement by transaction within all the bank accounts by Legal Entity in Spanish Language</t>
  </si>
  <si>
    <t>RTR-AHCS-311</t>
  </si>
  <si>
    <t>As  GL Accountant, I want the ability to generate a report that shows the movement by transaction within all the bank accounts by Legal Entity in German Language</t>
  </si>
  <si>
    <t>04/21 NG : Report has been moved to BI per latest SteerCo decision. Hence this User Story Disposition is done as 'Out of scope'.
Current Report Name in Legacy FAH- 'Bank Roll Forward detail'- Should show the movement by transaction within all the bank accounts grouped by LE in German Language</t>
  </si>
  <si>
    <t>User should be able to generate a report that shows the movement by transaction within all the bank accounts by Legal Entity in German Language</t>
  </si>
  <si>
    <t>RTR-AHCS-312</t>
  </si>
  <si>
    <t>As  GL Accountant, I want the ability to generate a report that shows the movement by transaction within all the bank accounts by Legal Entity in Polish Language</t>
  </si>
  <si>
    <t>04/21 NG : Report has been moved to BI per latest SteerCo decision. Hence this User Story Disposition is done as 'Out of scope'.
Current Report Name in Legacy FAH- 'Bank Roll Forward detail'- Should show the movement by transaction within all the bank accounts grouped by LE in Polish Language</t>
  </si>
  <si>
    <t>User should be able to generate a report that shows the movement by transaction within all the bank accounts by Legal Entity in Polish Language</t>
  </si>
  <si>
    <t>RTR-AHCS-313</t>
  </si>
  <si>
    <t>As  GL Accountant, I want the ability to generate a report that shows the movement by transaction within all the bank accounts by Legal Entity in Arabic Language</t>
  </si>
  <si>
    <t>04/21 NG : Report has been moved to BI per latest SteerCo decision. Hence this User Story Disposition is done as 'Out of scope'.
Current Report Name in Legacy FAH- 'Bank Roll Forward detail'- Should show the movement by transaction within all the bank accounts grouped by LE in Arabic Language</t>
  </si>
  <si>
    <t>User should be able to generate a report that shows the movement by transaction within all the bank accounts by Legal Entity in Arabic Language</t>
  </si>
  <si>
    <t>RTR-AHCS-314</t>
  </si>
  <si>
    <t>As  GL Accountant, I want the ability to generate a report that shows the WIP, RTV, Warranty Replacement, Freight Claims aging which ties back to GL in French Language</t>
  </si>
  <si>
    <t>RPT175</t>
  </si>
  <si>
    <t>04/21 NG : Report has been moved to BI per latest SteerCo decision. Hence this User Story Disposition is done as 'Out of scope'.
Current Report Name in Legacy FAH- 'Special Sales Aging'- Should be able to tie back to GL in French Language
 This report show special sales aging by customer/invoice number/date</t>
  </si>
  <si>
    <t>User should be able to generate a report that he WIP, RTV, Warrenty, Freight Claims and can be tied back to GL in French Language</t>
  </si>
  <si>
    <t>RTR-AHCS-315</t>
  </si>
  <si>
    <t>As  GL Accountant, I want the ability to generate a report that shows the WIP, RTV, Warranty Replacement, Freight Claims aging which ties back to GL in Spanish Language</t>
  </si>
  <si>
    <t>04/21 NG : Report has been moved to BI per latest SteerCo decision. Hence this User Story Disposition is done as 'Out of scope'.
Current Report Name in Legacy FAH- 'Special Sales Aging'- Should be able to tie back to GL in Spanish Language
 This report show special sales aging by customer/invoice number/date</t>
  </si>
  <si>
    <t>User should be able to generate a report that he WIP, RTV, Warrenty, Freight Claims and can be tied back to GL in Spanish Language</t>
  </si>
  <si>
    <t>RTR-AHCS-316</t>
  </si>
  <si>
    <t>As  GL Accountant, I want the ability to generate a report that shows the WIP, RTV, Warranty Replacement, Freight Claims aging which ties back to GL in German Language</t>
  </si>
  <si>
    <t>04/21 NG : Report has been moved to BI per latest SteerCo decision. Hence this User Story Disposition is done as 'Out of scope'.
Current Report Name in Legacy FAH- 'Special Sales Aging'- Should be able to tie back to GL in German Language
 This report show special sales aging by customer/invoice number/date</t>
  </si>
  <si>
    <t>User should be able to generate a report that he WIP, RTV, Warrenty, Freight Claims and can be tied back to GL in German Language</t>
  </si>
  <si>
    <t>RTR-AHCS-317</t>
  </si>
  <si>
    <t>As  GL Accountant, I want the ability to generate a report that shows the WIP, RTV, Warranty Replacement, Freight Claims aging which ties back to GL in Polish Language</t>
  </si>
  <si>
    <t>04/21 NG : Report has been moved to BI per latest SteerCo decision. Hence this User Story Disposition is done as 'Out of scope'.
Current Report Name in Legacy FAH- 'Special Sales Aging'- Should be able to tie back to GL in Polish Language
 This report show special sales aging by customer/invoice number/date</t>
  </si>
  <si>
    <t>User should be able to generate a report that he WIP, RTV, Warrenty, Freight Claims and can be tied back to GL in Polish Language</t>
  </si>
  <si>
    <t>RTR-AHCS-318</t>
  </si>
  <si>
    <t>As  GL Accountant, I want the ability to generate a report that shows the WIP, RTV, Warranty Replacement, Freight Claims aging which ties back to GL in Arabic Language</t>
  </si>
  <si>
    <t>04/21 NG : Report has been moved to BI per latest SteerCo decision. Hence this User Story Disposition is done as 'Out of scope'.
Current Report Name in Legacy FAH- 'Special Sales Aging'- Should be able to tie back to GL in Arabic Language
 This report show special sales aging by customer/invoice number/date</t>
  </si>
  <si>
    <t>User should be able to generate a report that he WIP, RTV, Warrenty, Freight Claims and can be tied back to GL in Arabic Language</t>
  </si>
  <si>
    <t>RTR-AHCS-319</t>
  </si>
  <si>
    <t>As  GL Accountant, I want the ability to generate a report that shows the Intercompany AP Aging (material &amp; non material) process in French Language</t>
  </si>
  <si>
    <t>RPT176</t>
  </si>
  <si>
    <t>04/21 NG : Report has been moved to BI per latest SteerCo decision. Hence this User Story Disposition is done as 'Out of scope'.
02/04 - Based on accounting hub data only. Current Report Name in Legacy FAH- 'Intercompany AP Aging (material &amp; non material)'- Nees this in French Language</t>
  </si>
  <si>
    <t>User should be able to generate a report that shows the Intercompany Aging (material &amp; non material) process in French Language</t>
  </si>
  <si>
    <t>RTR-AHCS-320</t>
  </si>
  <si>
    <t>As  GL Accountant, I want the ability to generate a report that shows the Intercompany AP Aging (material &amp; non material) process in Spanish Language</t>
  </si>
  <si>
    <t>04/21 NG : Report has been moved to BI per latest SteerCo decision. Hence this User Story Disposition is done as 'Out of scope'.
02/04 - Based on accounting hub data only. Current Report Name in Legacy FAH- 'Intercompany AP Aging (material &amp; non material)'- Nees this in Spanish Language</t>
  </si>
  <si>
    <t>User should be able to generate a report that shows the Intercompany Aging (material &amp; non material) process in Spanish Language</t>
  </si>
  <si>
    <t>RTR-AHCS-321</t>
  </si>
  <si>
    <t>As  GL Accountant, I want the ability to generate a report that shows the Intercompany AP Aging (material &amp; non material) process in German Language</t>
  </si>
  <si>
    <t>04/21 NG : Report has been moved to BI per latest SteerCo decision. Hence this User Story Disposition is done as 'Out of scope'.
02/04 - Based on accounting hub data only. Current Report Name in Legacy FAH- 'Intercompany AP Aging (material &amp; non material)'- Nees this in German Language</t>
  </si>
  <si>
    <t>User should be able to generate a report that shows the Intercompany Aging (material &amp; non material) process in German Language</t>
  </si>
  <si>
    <t>RTR-AHCS-322</t>
  </si>
  <si>
    <t>As  GL Accountant, I want the ability to generate a report that shows the Intercompany AP Aging (material &amp; non material) process in Polish Language</t>
  </si>
  <si>
    <t>04/21 NG : Report has been moved to BI per latest SteerCo decision. Hence this User Story Disposition is done as 'Out of scope'.
02/04 - Based on accounting hub data only. Current Report Name in Legacy FAH- 'Intercompany AP Aging (material &amp; non material)'- Nees this in Polish Language</t>
  </si>
  <si>
    <t>User should be able to generate a report that shows the Intercompany Aging (material &amp; non material) process in Polish Language</t>
  </si>
  <si>
    <t>RTR-AHCS-323</t>
  </si>
  <si>
    <t>As  GL Accountant, I want the ability to generate a report that shows the Intercompany AP Aging (material &amp; non material) process in Arabic Language</t>
  </si>
  <si>
    <t>04/21 NG : Report has been moved to BI per latest SteerCo decision. Hence this User Story Disposition is done as 'Out of scope'.
02/04 - Based on accounting hub data only. Current Report Name in Legacy FAH- 'Intercompany AP Aging (material &amp; non material)'- Nees this in Arabic Language</t>
  </si>
  <si>
    <t>User should be able to generate a report that shows the Intercompany Aging (material &amp; non material) process in Arabic Language</t>
  </si>
  <si>
    <t>RTR-AHCS-324</t>
  </si>
  <si>
    <t>As  GL Accountant, I want the ability to generate a report that shows the Intercompany AP Trail balance (material &amp; no material) details in French Language</t>
  </si>
  <si>
    <t>RPT177</t>
  </si>
  <si>
    <t>04/21 NG : Report has been moved to BI per latest SteerCo decision. Hence this User Story Disposition is done as 'Out of scope'.
02/04 - Based on accounting hub data only. Current Report Name in Legacy FAH- 'Intercompany AP Trail balance (material &amp; no material)'. This is in  in French Language</t>
  </si>
  <si>
    <t>User should be able to generate a report that shows the Intercompany Trail balance (material &amp; no material) details  in French Language</t>
  </si>
  <si>
    <t>RTR-AHCS-325</t>
  </si>
  <si>
    <t>As  GL Accountant, I want the ability to generate a report that shows the Intercompany AP Trail balance (material &amp; no material) details in Spanish Language</t>
  </si>
  <si>
    <t>04/21 NG : Report has been moved to BI per latest SteerCo decision. Hence this User Story Disposition is done as 'Out of scope'.
02/04 - Based on accounting hub data only. Current Report Name in Legacy FAH- 'Intercompany AP Trail balance (material &amp; no material)'. This is in  in Spanish Language</t>
  </si>
  <si>
    <t>User should be able to generate a report that shows the Intercompany Trail balance (material &amp; no material) details  in Spanish Language</t>
  </si>
  <si>
    <t>RTR-AHCS-326</t>
  </si>
  <si>
    <t>As  GL Accountant, I want the ability to generate a report that shows the Intercompany AP Trail balance (material &amp; no material) details in German Language</t>
  </si>
  <si>
    <t>04/21 NG : Report has been moved to BI per latest SteerCo decision. Hence this User Story Disposition is done as 'Out of scope'.
02/04 - Based on accounting hub data only. Current Report Name in Legacy FAH- 'Intercompany AP Trail balance (material &amp; no material)'. This is in  in German Language</t>
  </si>
  <si>
    <t>User should be able to generate a report that shows the Intercompany Trail balance (material &amp; no material) details  in German Language</t>
  </si>
  <si>
    <t>RTR-AHCS-327</t>
  </si>
  <si>
    <t>As  GL Accountant, I want the ability to generate a report that shows the Intercompany AP Trail balance (material &amp; no material) details in Polish Language</t>
  </si>
  <si>
    <t>04/21 NG : Report has been moved to BI per latest SteerCo decision. Hence this User Story Disposition is done as 'Out of scope'.
02/04 - Based on accounting hub data only. Current Report Name in Legacy FAH- 'Intercompany AP Trail balance (material &amp; no material)'. This is in  in Polish Language</t>
  </si>
  <si>
    <t>User should be able to generate a report that shows the Intercompany Trail balance (material &amp; no material) details  in Polish Language</t>
  </si>
  <si>
    <t>RTR-AHCS-328</t>
  </si>
  <si>
    <t>As  GL Accountant, I want the ability to generate a report that shows the Intercompany AP Trail balance (material &amp; no material) details in Arabic Language</t>
  </si>
  <si>
    <t>04/21 NG : Report has been moved to BI per latest SteerCo decision. Hence this User Story Disposition is done as 'Out of scope'.
02/04 - Based on accounting hub data only. Current Report Name in Legacy FAH- 'Intercompany AP Trail balance (material &amp; no material)'. This is in  in Arabic Language</t>
  </si>
  <si>
    <t>User should be able to generate a report that shows the Intercompany Trail balance (material &amp; no material) details  in Arabic Language</t>
  </si>
  <si>
    <t>RTR-AHCS-329</t>
  </si>
  <si>
    <t>As  IT User , I want the ability to send transaction details from AHCS to Cresus on daily basis in order to perform Integrity check </t>
  </si>
  <si>
    <t>INT238</t>
  </si>
  <si>
    <t>New Outbound to be created for Cresus from AHCS for Tranasction details on daily baisis. File fomrat would be finalised in Lean spec dicussion, however current assumption is it would be similar to MF.  Per Simon Integrity check  refres to comparision of Cresus Journal_ID / Journal Line ID with AHCS Journal_ID / Journal Line ID.</t>
  </si>
  <si>
    <t xml:space="preserve">User will have an ability to send transaction details from AHCS to Cresus on daily basis to perform Integrity check </t>
  </si>
  <si>
    <t xml:space="preserve">User will receive Cresus transaction details from AHCS on daily basis to perform Integrity check </t>
  </si>
  <si>
    <t>Based on accept criteria "who is the user in this case? Not sure how its being done with MF atm, scheduled or manual?" IP 1/18/22</t>
  </si>
  <si>
    <t>RTR-AHCS-330</t>
  </si>
  <si>
    <t>As  GL Accountant, I want the ability to generate a report that shows the Intercompany AR Trail balance (material &amp; no material) details in English Language</t>
  </si>
  <si>
    <t>RPT180</t>
  </si>
  <si>
    <t>04/21 NG : Report has been moved to BI per latest SteerCo decision. Hence this User Story Disposition is done as 'Out of scope'.
02/04 - Based on accounting hub data only. Current Report Name in Legacy FAH- 'Intercompany AR Trail balance (material &amp; no material)'. This is in  in English Language</t>
  </si>
  <si>
    <t>RTR-AHCS-331</t>
  </si>
  <si>
    <t>As  GL Accountant, I want the ability to generate a report that shows the Intercompany AR Trail balance (material &amp; no material) details in French Language</t>
  </si>
  <si>
    <t>RPT184</t>
  </si>
  <si>
    <t>04/21 NG : Report has been moved to BI per latest SteerCo decision. Hence this User Story Disposition is done as 'Out of scope'.
02/04 - Based on accounting hub data only. Current Report Name in Legacy FAH- 'Intercompany AR Trail balance (material &amp; no material)'. This is in  in French Language</t>
  </si>
  <si>
    <t>RTR-AHCS-332</t>
  </si>
  <si>
    <t>As  GL Accountant, I want the ability to generate a report that shows the Intercompany AR Trail balance (material &amp; no material) details in Spanish Language</t>
  </si>
  <si>
    <t>04/21 NG : Report has been moved to BI per latest SteerCo decision. Hence this User Story Disposition is done as 'Out of scope'.
02/04 - Based on accounting hub data only. Current Report Name in Legacy FAH- 'Intercompany AR Trail balance (material &amp; no material)'. This is in  in Spanish Language</t>
  </si>
  <si>
    <t>RTR-AHCS-333</t>
  </si>
  <si>
    <t>As  GL Accountant, I want the ability to generate a report that shows the Intercompany AR Trail balance (material &amp; no material) details in German Language</t>
  </si>
  <si>
    <t>04/21 NG : Report has been moved to BI per latest SteerCo decision. Hence this User Story Disposition is done as 'Out of scope'.
02/04 - Based on accounting hub data only. Current Report Name in Legacy FAH- 'Intercompany AR Trail balance (material &amp; no material)'. This is in  in German Language</t>
  </si>
  <si>
    <t>RTR-AHCS-334</t>
  </si>
  <si>
    <t>As  GL Accountant, I want the ability to generate a report that shows the Intercompany AR Trail balance (material &amp; no material) details in Polish Language</t>
  </si>
  <si>
    <t>04/21 NG : Report has been moved to BI per latest SteerCo decision. Hence this User Story Disposition is done as 'Out of scope'.
02/04 - Based on accounting hub data only. Current Report Name in Legacy FAH- 'Intercompany AR Trail balance (material &amp; no material)'. This is in  in Polish Language</t>
  </si>
  <si>
    <t>RTR-AHCS-335</t>
  </si>
  <si>
    <t>As  GL Accountant, I want the ability to generate a report that shows the Intercompany AR Trail balance (material &amp; no material) details in Arabic Language</t>
  </si>
  <si>
    <t>04/21 NG : Report has been moved to BI per latest SteerCo decision. Hence this User Story Disposition is done as 'Out of scope'.
02/04 - Based on accounting hub data only. Current Report Name in Legacy FAH- 'Intercompany AR Trail balance (material &amp; no material)'. This is in  in Arabic Language</t>
  </si>
  <si>
    <t>RTR-AHCS-336</t>
  </si>
  <si>
    <t>As  GL Accountant, I want the ability to generate a report that shows the Intercompany AR Aging (material &amp; non material) process in English Language</t>
  </si>
  <si>
    <t>RPT179</t>
  </si>
  <si>
    <t>04/21 NG : Report has been moved to BI per latest SteerCo decision. Hence this User Story Disposition is done as 'Out of scope'.
02/04 - Based on accounting hub data only. Current Report Name in Legacy FAH- 'Intercompany AR Aging (material &amp; non material)'- Nees this in English Language</t>
  </si>
  <si>
    <t>RTR-AHCS-337</t>
  </si>
  <si>
    <t>As  GL Accountant, I want the ability to generate a report that shows the Intercompany AR Aging (material &amp; non material) process in Spanish Language</t>
  </si>
  <si>
    <t>RPT183</t>
  </si>
  <si>
    <t>04/21 NG : Report has been moved to BI per latest SteerCo decision. Hence this User Story Disposition is done as 'Out of scope'.
02/04 - Based on accounting hub data only. Current Report Name in Legacy FAH- 'Intercompany AR Aging (material &amp; non material)'- Nees this in Spanish Language</t>
  </si>
  <si>
    <t>RTR-AHCS-338</t>
  </si>
  <si>
    <t>As  GL Accountant, I want the ability to generate a report that shows the Intercompany AR Aging (material &amp; non material) process in German Language</t>
  </si>
  <si>
    <t>04/21 NG : Report has been moved to BI per latest SteerCo decision. Hence this User Story Disposition is done as 'Out of scope'.
02/04 - Based on accounting hub data only. Current Report Name in Legacy FAH- 'Intercompany AR Aging (material &amp; non material)'- Nees this in German Language</t>
  </si>
  <si>
    <t>RTR-AHCS-339</t>
  </si>
  <si>
    <t>As  GL Accountant, I want the ability to generate a report that shows the Intercompany AR Aging (material &amp; non material) process in Polish Language</t>
  </si>
  <si>
    <t>04/21 NG : Report has been moved to BI per latest SteerCo decision. Hence this User Story Disposition is done as 'Out of scope'.
02/04 - Based on accounting hub data only. Current Report Name in Legacy FAH- 'Intercompany AR Aging (material &amp; non material)'- Nees this in Polish Language</t>
  </si>
  <si>
    <t>RTR-AHCS-340</t>
  </si>
  <si>
    <t>As  GL Accountant, I want the ability to generate a report that shows the Intercompany AR Aging (material &amp; non material) process in Arabic Language</t>
  </si>
  <si>
    <t>04/21 NG : Report has been moved to BI per latest SteerCo decision. Hence this User Story Disposition is done as 'Out of scope'.
02/04 - Based on accounting hub data only. Current Report Name in Legacy FAH- 'Intercompany AR Aging (material &amp; non material)'- Nees this in Arabic Language</t>
  </si>
  <si>
    <t>RTR-AHCS-341</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</si>
  <si>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xml:space="preserve"> (Material)For the Year Only' In English Language</t>
    </r>
  </si>
  <si>
    <t>RPT182</t>
  </si>
  <si>
    <t>04/21 NG : Report has been moved to BI per latest SteerCo decision. Hence this User Story Disposition is done as 'Out of scope'.
02/04 - Based on accounting hub data only. Current Report Name in Legacy FAH- 'Intercompany AR Invoice Statement Summary (Trade)'  in English Language</t>
  </si>
  <si>
    <t>User should be able to generate a report that shows Intercompany AR Invoice Statement Summary (Trade) in English Language</t>
  </si>
  <si>
    <t>RTR-AHCS-342</t>
  </si>
  <si>
    <t>As  GL Accountant, I want the ability to generate a report that shows the Intercompany AR Aging (material &amp; non material) process in French Language</t>
  </si>
  <si>
    <t>04/21 NG : Report has been moved to BI per latest SteerCo decision. Hence this User Story Disposition is done as 'Out of scope'.
02/04 - Based on accounting hub data only. Current Report Name in Legacy FAH- 'Intercompany AR Aging (material &amp; non material)'- Nees this in French Language</t>
  </si>
  <si>
    <t>CSTONE-6251</t>
  </si>
  <si>
    <t>RTR-AHCS-343</t>
  </si>
  <si>
    <t>As IT Administrator, I want the ability to send back good transaction details  which are processed in PAAS instance (Middleware) To Mainframe source system</t>
  </si>
  <si>
    <t>INT237</t>
  </si>
  <si>
    <t>02/02 : Update this to Mainfarmae Good file from PAAS after Validation and transformation.
Per Sijo This should be removed as RTR-AHCS-475 exists for Cresus Bad file
New Outbound to be created for Cresus from AHCS for Tranasction details on daily baisis. File fomrat would be finalised in Lean spec dicussion, however current assumption is it would be similar to MF</t>
  </si>
  <si>
    <t>User will have an ability to receive good file which are processed in PAAS instance (Middleware).</t>
  </si>
  <si>
    <t>User will be able to get files for data processed (good) in AHCS with email notification for Mainframe interfaces</t>
  </si>
  <si>
    <t>RTR-AHCS-344</t>
  </si>
  <si>
    <t>As GL Accountant, I want the ability to view Trade Payable Invoice AP Beg Bal (Subledger) for North America Region ledgers</t>
  </si>
  <si>
    <t>AHCS Conversion to load Trade Payable Invoice AP Beg Bal (Subledger) for North America Region ledgers</t>
  </si>
  <si>
    <t>User should be review opening balances under Trade Payable Invoice AP Beg Bal (event type) for North America Region ledgers</t>
  </si>
  <si>
    <t>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t>
  </si>
  <si>
    <t>RTR-AHCS-345</t>
  </si>
  <si>
    <t>As GL Accountant, I want the ability to view MF Intercompany – AP IC Beg Bal (Subledger) for North America Region ledgers</t>
  </si>
  <si>
    <t>AHCS Conversion to load MF Intercompany – AP IC Beg Bal (Subledger) for North America Region ledgers</t>
  </si>
  <si>
    <t>User should be review opening balances under MF Intercompany – AP IC Beg Bal (event type) for North America Region ledgers</t>
  </si>
  <si>
    <t>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t>
  </si>
  <si>
    <t>RTR-AHCS-346</t>
  </si>
  <si>
    <t>As GL Accountant, I want the ability to view Unvouchered - Work Orders Unvouchered Beg Bal   (AP Subledger) for North America Region ledgers</t>
  </si>
  <si>
    <t>AHCS Conversion to load Unvouchered - Work Orders Unvouchered Beg Bal   (Subledger) for North America Region ledgers</t>
  </si>
  <si>
    <t>User should be review opening balances under Unvouchered - Work Orders Unvouchered Beg Bal   (event type) for North America Region ledgers</t>
  </si>
  <si>
    <t>RTR-AHCS-347</t>
  </si>
  <si>
    <t>As GL Accountant, I want the ability to view Unvouchered – Intercompany Unvouchered Beg Bal   (AP Subledger) for North America Region ledgers</t>
  </si>
  <si>
    <t>AHCS Conversion to load Unvouchered – Intercompany Unvouchered Beg Bal   (Subledger) for North America Region ledgers</t>
  </si>
  <si>
    <t>User should be review opening balances under Unvouchered – Intercompany Unvouchered Beg Bal   (event type) for North America Region ledgers</t>
  </si>
  <si>
    <t>RTR-AHCS-348</t>
  </si>
  <si>
    <t>As GL Accountant, I want the ability to view Unvouchered - Trade Unvouchered Beg Bal   (AP Subledger) for North America Region ledgers</t>
  </si>
  <si>
    <t>AHCS Conversion to load Unvouchered - Trade Unvouchered Beg Bal   (Subledger) for North America Region ledgers</t>
  </si>
  <si>
    <t>User should be review opening balances under Unvouchered - Trade Unvouchered Beg Bal   (event type) for North America Region ledgers</t>
  </si>
  <si>
    <t>RTR-AHCS-349</t>
  </si>
  <si>
    <t>As GL Accountant, I want the ability to view Unvouchered – Direct Ship Unvouchered Beg Bal   (AP Subledger) for North America Region ledgers</t>
  </si>
  <si>
    <t>AHCS Conversion to load Unvouchered – Direct Ship Unvouchered Beg Bal   (Subledger) for North America Region ledgers</t>
  </si>
  <si>
    <t>User should be review opening balances under Unvouchered – Direct Ship Unvouchered Beg Bal   (event type) for North America Region ledgers</t>
  </si>
  <si>
    <t>RTR-AHCS-350</t>
  </si>
  <si>
    <t>As GL Accountant, I want the ability to view Unvouchered - Return Unvouchered Beg Bal   (AP Subledger) for North America Region ledgers</t>
  </si>
  <si>
    <t>AHCS Conversion to load Unvouchered - Return Unvouchered Beg Bal   (Subledger) for North America Region ledgers</t>
  </si>
  <si>
    <t>User should be review opening balances under Unvouchered - Return Unvouchered Beg Bal   (event type) for North America Region ledgers</t>
  </si>
  <si>
    <t>RTR-AHCS-351</t>
  </si>
  <si>
    <t>As GL Accountant, I want the ability to view Trade Receivable AR Beg Bal (Subledger) for North America Region ledgers</t>
  </si>
  <si>
    <t>AHCS Conversion to load Trade Receivable AR Beg Bal (Subledger) for North America Region ledgers</t>
  </si>
  <si>
    <t>User should be review opening balances under Trade Receivable AR Beg Bal (event type) for North America Region ledgers</t>
  </si>
  <si>
    <t>RTR-AHCS-352</t>
  </si>
  <si>
    <t>As GL Accountant, I want the ability to view Late Fees AR Beg Bal (Subledger) for North America Region ledgers</t>
  </si>
  <si>
    <t>AHCS Conversion to load Late Fees AR Beg Bal (Subledger) for North America Region ledgers</t>
  </si>
  <si>
    <t>User should be review opening balances under Late Fees AR Beg Bal (event type) for North America Region ledgers</t>
  </si>
  <si>
    <t>RTR-AHCS-353</t>
  </si>
  <si>
    <t>As GL Accountant, I want the ability to view MF Intercompany – AR IC Beg Bal (Subledger) for North America Region ledgers</t>
  </si>
  <si>
    <t>AHCS Conversion to load MF Intercompany – AR IC Beg Bal (Subledger) for North America Region ledgers</t>
  </si>
  <si>
    <t>User should be review opening balances under MF Intercompany – AR IC Beg Bal (event type) for North America Region ledgers</t>
  </si>
  <si>
    <t>RTR-AHCS-354</t>
  </si>
  <si>
    <t>As GL Accountant, I want the ability to view Trade Inventory Inv Beg Bal (Subledger) for North America Region ledgers</t>
  </si>
  <si>
    <t>AHCS Conversion to load Trade Inventory Inv Beg Bal (Subledger) for North America Region ledgers</t>
  </si>
  <si>
    <t>User should be review opening balances under Trade Inventory Inv Beg Bal (event type) for North America Region ledgers</t>
  </si>
  <si>
    <t>RTR-AHCS-355</t>
  </si>
  <si>
    <t>As GL Accountant, I want the ability to view Reels Inv Beg Bal (Subledger) for North America Region (US only) ledgers</t>
  </si>
  <si>
    <t>AHCS Conversion to load Reels Inv Beg Bal (Subledger) for North America Region (US Only) ledgers</t>
  </si>
  <si>
    <t>User should be review opening balances under Reels Inv Beg Bal (event type) for North America Region (US only )ledgers</t>
  </si>
  <si>
    <t>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t>
  </si>
  <si>
    <t>RTR-AHCS-356</t>
  </si>
  <si>
    <t>As GL Accountant, I want the ability to view InTransit Stock Inv Beg Bal (Subledger) for North America Region ledgers</t>
  </si>
  <si>
    <t>AHCS Conversion to load InTransit Stock Inv Beg Bal (Subledger) for North America Region ledgers</t>
  </si>
  <si>
    <t>User should be review opening balances under InTransit Stock Inv Beg Bal (event type) for North America Region ledgers</t>
  </si>
  <si>
    <t>RTR-AHCS-357</t>
  </si>
  <si>
    <t>As GL Accountant, I want the ability to view Intra Intransit Inv Beg Bal (Subledger) for North America Region ledgers</t>
  </si>
  <si>
    <t>AHCS Conversion to load Intra Intransit Inv Beg Bal (Subledger) for North America Region ledgers</t>
  </si>
  <si>
    <t>User should be review opening balances under Intra Intransit Inv Beg Bal (event type) for North America Region ledgers</t>
  </si>
  <si>
    <t>RTR-AHCS-358</t>
  </si>
  <si>
    <t>As GL Accountant, I want the ability to view RTV Inv Beg Bal (Subledger) for North America Region ledgers</t>
  </si>
  <si>
    <t>AHCS Conversion to load RTV Inv Beg Bal (Subledger) for North America Region ledgers</t>
  </si>
  <si>
    <t>User should be review opening balances under RTV Inv Beg Bal (event type) for North America Region ledgers</t>
  </si>
  <si>
    <t>RTR-AHCS-359</t>
  </si>
  <si>
    <t>As GL Accountant, I want the ability to view Warranty Inv Beg Bal (Subledger) for North America Region ledgers</t>
  </si>
  <si>
    <t>AHCS Conversion to load Warranty Inv Beg Bal (Subledger) for North America Region ledgers</t>
  </si>
  <si>
    <t>User should be review opening balances under Warranty Inv Beg Bal (event type) for North America Region ledgers</t>
  </si>
  <si>
    <t>RTR-AHCS-360</t>
  </si>
  <si>
    <t>As GL Accountant, I want the ability to view Freight Accruals Inv Beg Bal (Subledger) for North America Region ledgers</t>
  </si>
  <si>
    <t>AHCS Conversion to load Freight Accruals Inv Beg Bal (Subledger) for North America Region ledgers</t>
  </si>
  <si>
    <t>User should be review opening balances under Freight Accruals Inv Beg Bal (event type) for North America Region ledgers</t>
  </si>
  <si>
    <t>RTR-AHCS-361</t>
  </si>
  <si>
    <t>As GL Accountant, I want the ability to view Freight Claims Inv Beg Bal (Subledger) for North America Region ledgers</t>
  </si>
  <si>
    <t>AHCS Conversion to load Freight Claims Inv Beg Bal (Subledger) for North America Region ledgers</t>
  </si>
  <si>
    <t>User should be review opening balances under Freight Claims Inv Beg Bal (event type) for North America Region ledgers</t>
  </si>
  <si>
    <t>RTR-AHCS-362</t>
  </si>
  <si>
    <t>As GL Accountant, I want the ability to view WIP (WO) Inv Beg Bal (Subledger) for North America Region ledgers</t>
  </si>
  <si>
    <t>AHCS Conversion to load WIP (WO) Inv Beg Bal (Subledger) for North America Region ledgers</t>
  </si>
  <si>
    <t>User should be review opening balances under WIP (WO) Inv Beg Bal (event type) for North America Region ledgers</t>
  </si>
  <si>
    <t>RTR-AHCS-363</t>
  </si>
  <si>
    <t>As GL Accountant, I want the ability to view Kava Inv Beg Bal (Subledger) for North America Region ledgers</t>
  </si>
  <si>
    <t>AHCS Conversion to load Kava Inv Beg Bal (Subledger) for North America Region ledgers</t>
  </si>
  <si>
    <t>User should be review opening balances under Kava Inv Beg Bal (event type) for North America Region ledgers</t>
  </si>
  <si>
    <t>RTR-AHCS-364</t>
  </si>
  <si>
    <t>As GL Accountant, I want the ability to view Unvouchered - Work Orders Unvouchered Beg Bal   (Inv Subledger) for North America Region ledgers</t>
  </si>
  <si>
    <t>AHCS Conversion to load Unvouchered - Work Orders Unvouchered Beg Bal   (INV Subledger) for North America Region ledgers</t>
  </si>
  <si>
    <t>RTR-AHCS-365</t>
  </si>
  <si>
    <t>As GL Accountant, I want the ability to view Unvouchered – Intercompany Unvouchered Beg Bal   (Inv Subledger) for North America Region ledgers</t>
  </si>
  <si>
    <t>AHCS Conversion to load Unvouchered – Intercompany Unvouchered Beg Bal   (INV Subledger) for North America Region ledgers</t>
  </si>
  <si>
    <t>RTR-AHCS-366</t>
  </si>
  <si>
    <t>As GL Accountant, I want the ability to view Unvouchered – Trade Unvouchered Beg Bal   (Inv Subledger) for North America Region ledgers</t>
  </si>
  <si>
    <t>AHCS Conversion to load Unvouchered – Trade Unvouchered Beg Bal   (Subledger) for North America Region ledgers</t>
  </si>
  <si>
    <t>User should be review opening balances under Unvouchered – Trade Unvouchered Beg Bal   (event type) for North America Region ledgers</t>
  </si>
  <si>
    <t>RTR-AHCS-367</t>
  </si>
  <si>
    <t>As GL Accountant, I want the ability to view Unvouchered – Direct Ship Unvouchered Beg Bal   (Inv Subledger) for North America Region ledgers</t>
  </si>
  <si>
    <t>AHCS Conversion to load Unvouchered – Direct Ship Unvouchered Beg Bal   (INV Subledger) for North America Region ledgers</t>
  </si>
  <si>
    <t>RTR-AHCS-368</t>
  </si>
  <si>
    <t>As GL Accountant, I want the ability to view Unvouchered – Returns Unvouchered Beg Bal   (Inv Subledger) for North America Region ledgers</t>
  </si>
  <si>
    <t>AHCS Conversion to load Unvouchered – Returns Unvouchered Beg Bal   (Subledger) for North America Region ledgers</t>
  </si>
  <si>
    <t>User should be review opening balances under Unvouchered – Returns Unvouchered Beg Bal   (event type) for North America Region ledgers</t>
  </si>
  <si>
    <t>RTR-AHCS-369</t>
  </si>
  <si>
    <t>As GL Accountant, I want the ability to view Unvouchered – PPV/AP Variance Unvouchered Beg Bal   (Inv Subledger) for North America Region ledgers</t>
  </si>
  <si>
    <t>AHCS Conversion to load Unvouchered – PPV/AP Variance Unvouchered Beg Bal   (Subledger) for North America Region ledgers</t>
  </si>
  <si>
    <t>User should be review opening balances under Unvouchered – PPV/AP Variance Unvouchered Beg Bal   (event type) for North America Region ledgers</t>
  </si>
  <si>
    <t>RTR-AHCS-370</t>
  </si>
  <si>
    <t>As GL Accountant, I want the ability to view Unvouchered – Other Material Unvouchered Beg Bal   (Inv Subledger) for North America Region ledgers</t>
  </si>
  <si>
    <t>AHCS Conversion to load Unvouchered – Other Material Unvouchered Beg Bal   (Subledger) for North America Region ledgers</t>
  </si>
  <si>
    <t>User should be review opening balances under Unvouchered – Other Material Unvouchered Beg Bal   (event type) for North America Region ledgers</t>
  </si>
  <si>
    <t>RTR-AHCS-371</t>
  </si>
  <si>
    <t>As GL Accountant, I want the ability to view Trade Payable Invoice AP Beg Bal (Subledger) for EMEA Region ledgers</t>
  </si>
  <si>
    <t>AHCS Conversion to load Trade Payable Invoice AP Beg Bal (Subledger) for EMEA Region ledgers</t>
  </si>
  <si>
    <t>User should be review opening balances under Trade Payable Invoice AP Beg Bal (event type) for EMEA Region ledgers</t>
  </si>
  <si>
    <t>RTR-AHCS-372</t>
  </si>
  <si>
    <t>As GL Accountant, I want the ability to view AP Cash Clearing AP Beg Bal (Subledger) for EMEA Region ledgers</t>
  </si>
  <si>
    <t>AHCS Conversion to load AP Cash Clearing AP Beg Bal (Subledger) for EMEA Region ledgers</t>
  </si>
  <si>
    <t>User should be review opening balances under AP Cash Clearing AP Beg Bal (event type) for EMEA Region ledgers</t>
  </si>
  <si>
    <t>RTR-AHCS-373</t>
  </si>
  <si>
    <t>As GL Accountant, I want the ability to view MF Intercompany – AP IC Beg Bal (Subledger) for EMEA Region ledgers</t>
  </si>
  <si>
    <t>AHCS Conversion to load MF Intercompany – AP IC Beg Bal (Subledger) for EMEA Region ledgers</t>
  </si>
  <si>
    <t>User should be review opening balances under MF Intercompany – AP IC Beg Bal (event type) for EMEA Region ledgers</t>
  </si>
  <si>
    <t>RTR-AHCS-374</t>
  </si>
  <si>
    <t>As GL Accountant, I want the ability to view Unvouchered - Work Orders Unvouchered Beg Bal   (Subledger) for EMEA Region ledgers</t>
  </si>
  <si>
    <t>This is duplicate User story, Hence marked as 'Not required' 
HCS Conversion to load Unvouchered - Work Orders Unvouchered Beg Bal   (AP Subledger) for EMEA Region ledgers</t>
  </si>
  <si>
    <t>User should be review opening balances under Unvouchered - Work Orders Unvouchered Beg Bal   (event type) for EMEA Region ledgers</t>
  </si>
  <si>
    <t>RTR-AHCS-375</t>
  </si>
  <si>
    <t>As GL Accountant, I want the ability to view Unvouchered – Intercompany Unvouchered Beg Bal   (Subledger) for EMEA Region ledgers</t>
  </si>
  <si>
    <t>This is duplicate User story, Hence marked as 'Not required'
AHCS Conversion to load Unvouchered – Intercompany Unvouchered Beg Bal   (AP Subledger) for EMEA Region ledgers</t>
  </si>
  <si>
    <t>User should be review opening balances under Unvouchered – Intercompany Unvouchered Beg Bal   (event type) for EMEA Region ledgers</t>
  </si>
  <si>
    <t>RTR-AHCS-376</t>
  </si>
  <si>
    <t>As GL Accountant, I want the ability to view Unvouchered – Freight &amp; Duty Unvouchered Beg Bal   (Subledger) for EMEA Region ledgers</t>
  </si>
  <si>
    <t>This is duplicate User story, Hence marked as 'Not required'
AHCS Conversion to load Unvouchered – Freight &amp; Duty Unvouchered Beg Bal   (AP Subledger) for EMEA Region ledgers</t>
  </si>
  <si>
    <t>User should be review opening balances under Unvouchered – Freight &amp; Duty Unvouchered Beg Bal   (event type) for EMEA Region ledgers</t>
  </si>
  <si>
    <t>RTR-AHCS-377</t>
  </si>
  <si>
    <t>As GL Accountant, I want the ability to view Unvouchered - Trade Unvouchered Beg Bal   (Subledger) for EMEA Region ledgers</t>
  </si>
  <si>
    <t>AHCS Conversion to load Unvouchered - Trade Unvouchered Beg Bal   (AP Subledger) for EMEA Region ledgers</t>
  </si>
  <si>
    <t>User should be review opening balances under Unvouchered - Trade Unvouchered Beg Bal   (event type) for EMEA Region ledgers</t>
  </si>
  <si>
    <t>RTR-AHCS-378</t>
  </si>
  <si>
    <t>As GL Accountant, I want the ability to view Unvouchered – Direct Ship Unvouchered Beg Bal   (Subledger) for EMEA Region ledgers</t>
  </si>
  <si>
    <t>This is duplicate User story, Hence marked as 'Not required'
AHCS Conversion to load Unvouchered – Direct Ship Unvouchered Beg Bal   (AP Subledger) for EMEA Region ledgers</t>
  </si>
  <si>
    <t>User should be review opening balances under Unvouchered – Direct Ship Unvouchered Beg Bal   (event type) for EMEA Region ledgers</t>
  </si>
  <si>
    <t>RTR-AHCS-379</t>
  </si>
  <si>
    <t>As GL Accountant, I want the ability to view Unvouchered - Return Unvouchered Beg Bal   (Subledger) for EMEA Region ledgers</t>
  </si>
  <si>
    <t>AHCS Conversion to load Unvouchered - Return Unvouchered Beg Bal   (AP Subledger) for EMEA Region ledgers</t>
  </si>
  <si>
    <t>User should be review opening balances under Unvouchered - Return Unvouchered Beg Bal   (event type) for EMEA Region ledgers</t>
  </si>
  <si>
    <t>RTR-AHCS-380</t>
  </si>
  <si>
    <t>As GL Accountant, I want the ability to view Trade Receivable AR Beg Bal (Subledger) for EMEA Region ledgers</t>
  </si>
  <si>
    <t>AHCS Conversion to load Trade Receivable AR Beg Bal (Subledger) for EMEA Region ledgers</t>
  </si>
  <si>
    <t>User should be review opening balances under Trade Receivable AR Beg Bal (event type) for EMEA Region ledgers</t>
  </si>
  <si>
    <t>RTR-AHCS-381</t>
  </si>
  <si>
    <t>As GL Accountant, I want the ability to view AR Cash Clearing Account AR Beg Bal (Subledger) for EMEA Region ledgers</t>
  </si>
  <si>
    <t>AHCS Conversion to load AR Cash Clearing Account AR Beg Bal (Subledger) for EMEA Region ledgers</t>
  </si>
  <si>
    <t>User should be review opening balances under AR Cash Clearing Account AR Beg Bal (event type) for EMEA Region ledgers</t>
  </si>
  <si>
    <t>RTR-AHCS-382</t>
  </si>
  <si>
    <t>As GL Accountant, I want the ability to view Other Cash Clearing Account AR Beg Bal (Subledger) for EMEA Region ledgers</t>
  </si>
  <si>
    <t>AHCS Conversion to load Other Cash Clearing Account AR Beg Bal (Subledger) for EMEA Region ledgers</t>
  </si>
  <si>
    <t>User should be review opening balances under Other Cash Clearing Account AR Beg Bal (event type) for EMEA Region ledgers</t>
  </si>
  <si>
    <t>RTR-AHCS-383</t>
  </si>
  <si>
    <t>As GL Accountant, I want the ability to view MF Intercompany – AR IC Beg Bal (Subledger) for EMEA Region ledgers</t>
  </si>
  <si>
    <t>AHCS Conversion to load MF Intercompany – AR IC Beg Bal (Subledger) for EMEA Region ledgers</t>
  </si>
  <si>
    <t>User should be review opening balances under MF Intercompany – AR IC Beg Bal (event type) for EMEA Region ledgers</t>
  </si>
  <si>
    <t>RTR-AHCS-384</t>
  </si>
  <si>
    <t>As GL Accountant, I want the ability to view Trade Inventory Inv Beg Bal (Subledger) for EMEA Region ledgers</t>
  </si>
  <si>
    <t>AHCS Conversion to load Trade Inventory Inv Beg Bal (Subledger) for EMEA Region ledgers</t>
  </si>
  <si>
    <t>User should be review opening balances under Trade Inventory Inv Beg Bal (event type) for EMEA Region ledgers</t>
  </si>
  <si>
    <t>RTR-AHCS-385</t>
  </si>
  <si>
    <t>As GL Accountant, I want the ability to view InTransit Stock Inv Beg Bal (Subledger) for EMEA Region ledgers</t>
  </si>
  <si>
    <t>AHCS Conversion to load InTransit Stock Inv Beg Bal (Subledger) for EMEA Region ledgers</t>
  </si>
  <si>
    <t>User should be review opening balances under InTransit Stock Inv Beg Bal (event type) for EMEA Region ledgers</t>
  </si>
  <si>
    <t>RTR-AHCS-386</t>
  </si>
  <si>
    <t>As GL Accountant, I want the ability to view Intra Intransit Inv Beg Bal (Subledger) for EMEA Region ledgers</t>
  </si>
  <si>
    <t>AHCS Conversion to load Intra Intransit Inv Beg Bal (Subledger) for EMEA Region ledgers</t>
  </si>
  <si>
    <t>User should be review opening balances under Intra Intransit Inv Beg Bal (event type) for EMEA Region ledgers</t>
  </si>
  <si>
    <t>RTR-AHCS-387</t>
  </si>
  <si>
    <t>As GL Accountant, I want the ability to view RTV Inv Beg Bal (Subledger) for EMEA Region ledgers</t>
  </si>
  <si>
    <t>AHCS Conversion to load RTV Inv Beg Bal (Subledger) for EMEA Region ledgers</t>
  </si>
  <si>
    <t>User should be review opening balances under RTV Inv Beg Bal (event type) for EMEA Region ledgers</t>
  </si>
  <si>
    <t>RTR-AHCS-388</t>
  </si>
  <si>
    <t>As GL Accountant, I want the ability to view Warranty Inv Beg Bal (Subledger) for EMEA Region ledgers</t>
  </si>
  <si>
    <t>AHCS Conversion to load Warranty Inv Beg Bal (Subledger) for EMEA Region ledgers</t>
  </si>
  <si>
    <t>User should be review opening balances under Warranty Inv Beg Bal (event type) for EMEA Region ledgers</t>
  </si>
  <si>
    <t>RTR-AHCS-389</t>
  </si>
  <si>
    <t>As GL Accountant, I want the ability to view Freight Accruals Inv Beg Bal (Subledger) for EMEA Region ledgers</t>
  </si>
  <si>
    <t>AHCS Conversion to load Freight Accruals Inv Beg Bal (Subledger) for EMEA Region ledgers</t>
  </si>
  <si>
    <t>User should be review opening balances under Freight Accruals Inv Beg Bal (event type) for EMEA Region ledgers</t>
  </si>
  <si>
    <t>RTR-AHCS-390</t>
  </si>
  <si>
    <t>As GL Accountant, I want the ability to view Freight Claims Inv Beg Bal (Subledger) for EMEA Region ledgers</t>
  </si>
  <si>
    <t>AHCS Conversion to load Freight Claims Inv Beg Bal (Subledger) for EMEA Region ledgers</t>
  </si>
  <si>
    <t>User should be review opening balances under Freight Claims Inv Beg Bal (event type) for EMEA Region ledgers</t>
  </si>
  <si>
    <t>RTR-AHCS-391</t>
  </si>
  <si>
    <t>As GL Accountant, I want the ability to view WIP (WO) Inv Beg Bal (Subledger) for EMEA Region ledgers</t>
  </si>
  <si>
    <t>AHCS Conversion to load WIP (WO) Inv Beg Bal (Subledger) for EMEA Region ledgers</t>
  </si>
  <si>
    <t>User should be review opening balances under WIP (WO) Inv Beg Bal (event type) for EMEA Region ledgers</t>
  </si>
  <si>
    <t>RTR-AHCS-392</t>
  </si>
  <si>
    <t>As GL Accountant, I want the ability to view Kava Inv Beg Bal (Subledger) for EMEA Region ledgers</t>
  </si>
  <si>
    <t>AHCS Conversion to load Kava Inv Beg Bal (Subledger) for EMEA Region ledgers</t>
  </si>
  <si>
    <t>User should be review opening balances under Kava Inv Beg Bal (event type) for EMEA Region ledgers</t>
  </si>
  <si>
    <t>RTR-AHCS-393</t>
  </si>
  <si>
    <t>AHCS Conversion to load Unvouchered - Work Orders Unvouchered Beg Bal   (Inv Subledger) for EMEA Region ledgers</t>
  </si>
  <si>
    <t>RTR-AHCS-394</t>
  </si>
  <si>
    <t>AHCS Conversion to load Unvouchered – Intercompany Unvouchered Beg Bal   (Inv Subledger) for EMEA Region ledgers</t>
  </si>
  <si>
    <t>RTR-AHCS-395</t>
  </si>
  <si>
    <t>AHCS Conversion to load Unvouchered – Freight &amp; Duty Unvouchered Beg Bal   (Inv Subledger) for EMEA Region ledgers</t>
  </si>
  <si>
    <t>RTR-AHCS-396</t>
  </si>
  <si>
    <t>As GL Accountant, I want the ability to view Unvouchered – Trade Unvouchered Beg Bal   (Subledger) for EMEA Region ledgers</t>
  </si>
  <si>
    <t>AHCS Conversion to load Unvouchered – Trade Unvouchered Beg Bal   (Inv Subledger) for EMEA Region ledgers</t>
  </si>
  <si>
    <t>User should be review opening balances under Unvouchered – Trade Unvouchered Beg Bal   (event type) for EMEA Region ledgers</t>
  </si>
  <si>
    <t>RTR-AHCS-397</t>
  </si>
  <si>
    <t>AHCS Conversion to load Unvouchered – Direct Ship Unvouchered Beg Bal   (Inv Subledger) for EMEA Region ledgers</t>
  </si>
  <si>
    <t>RTR-AHCS-398</t>
  </si>
  <si>
    <t>As GL Accountant, I want the ability to view Unvouchered – Returns Unvouchered Beg Bal   (Subledger) for EMEA Region ledgers</t>
  </si>
  <si>
    <t>AHCS Conversion to load Unvouchered – Returns Unvouchered Beg Bal   (Inv Subledger) for EMEA Region ledgers</t>
  </si>
  <si>
    <t>User should be review opening balances under Unvouchered – Returns Unvouchered Beg Bal   (event type) for EMEA Region ledgers</t>
  </si>
  <si>
    <t>RTR-AHCS-399</t>
  </si>
  <si>
    <t>As GL Accountant, I want the ability to view Unvouchered – PPV/AP Variance Unvouchered Beg Bal   (Subledger) for EMEA Region ledgers</t>
  </si>
  <si>
    <t>AHCS Conversion to load Unvouchered – PPV/AP Variance Unvouchered Beg Bal   (Inv Subledger) for EMEA Region ledgers</t>
  </si>
  <si>
    <t>User should be review opening balances under Unvouchered – PPV/AP Variance Unvouchered Beg Bal   (event type) for EMEA Region ledgers</t>
  </si>
  <si>
    <t>RTR-AHCS-400</t>
  </si>
  <si>
    <t>As GL Accountant, I want the ability to view Trade Payable Invoice AP Beg Bal (Subledger) for CALA Region ledgers</t>
  </si>
  <si>
    <t>AHCS Conversion to load Trade Payable Invoice AP Beg Bal (Subledger) for CALA Region ledgers</t>
  </si>
  <si>
    <t>User should be review opening balances under Trade Payable Invoice AP Beg Bal (event type) for CALA ledgers</t>
  </si>
  <si>
    <t>RTR-AHCS-401</t>
  </si>
  <si>
    <t>As GL Accountant, I want the ability to view MF Intercompany – AP IC Beg Bal (Subledger) for CALA Region ledgers</t>
  </si>
  <si>
    <t>AHCS Conversion to load MF Intercompany – AP IC Beg Bal (Subledger) for CALA Region ledgers</t>
  </si>
  <si>
    <t>User should be review opening balances under MF Intercompany – AP IC Beg Bal (event type) for CALA ledgers</t>
  </si>
  <si>
    <t>RTR-AHCS-402</t>
  </si>
  <si>
    <t>As GL Accountant, I want the ability to view Unvouchered - Work Orders Unvouchered Beg Bal   (Subledger) for CALA Region ledgers</t>
  </si>
  <si>
    <t>AHCS Conversion to load Unvouchered - Work Orders Unvouchered Beg Bal   (AP Subledger) for CALA Region ledgers.
Duplicate user story</t>
  </si>
  <si>
    <t>User should be review opening balances under Unvouchered - Work Orders Unvouchered Beg Bal   (event type) for CALA ledgers</t>
  </si>
  <si>
    <t>RTR-AHCS-403</t>
  </si>
  <si>
    <t>As GL Accountant, I want the ability to view Unvouchered – Intercompany Unvouchered Beg Bal   (Subledger) for CALA Region ledgers</t>
  </si>
  <si>
    <t>AHCS Conversion to load Unvouchered – Intercompany Unvouchered Beg Bal   (AP Subledger) for CALA Region ledgers
Duplicate user story</t>
  </si>
  <si>
    <t>User should be review opening balances under Unvouchered – Intercompany Unvouchered Beg Bal   (event type) for CALA ledgers</t>
  </si>
  <si>
    <t>RTR-AHCS-404</t>
  </si>
  <si>
    <t>As GL Accountant, I want the ability to view Unvouchered – Freight &amp; Duty Unvouchered Beg Bal   (Subledger) for CALA Region ledgers</t>
  </si>
  <si>
    <t>AHCS Conversion to load Unvouchered – Freight &amp; Duty Unvouchered Beg Bal   (AP Subledger) for CALA Region ledgers
Duplicate user story</t>
  </si>
  <si>
    <t>User should be review opening balances under Unvouchered – Freight &amp; Duty Unvouchered Beg Bal   (event type) for CALA ledgers</t>
  </si>
  <si>
    <t>RTR-AHCS-405</t>
  </si>
  <si>
    <t>As GL Accountant, I want the ability to view Unvouchered - Trade Unvouchered Beg Bal   (Subledger) for CALA Region ledgers</t>
  </si>
  <si>
    <t>AHCS Conversion to load Unvouchered - Trade Unvouchered Beg Bal   (AP Subledger) for CALA Region ledgers</t>
  </si>
  <si>
    <t>User should be review opening balances under Unvouchered - Trade Unvouchered Beg Bal   (event type) for CALA ledgers</t>
  </si>
  <si>
    <t>RTR-AHCS-406</t>
  </si>
  <si>
    <t>As GL Accountant, I want the ability to view Unvouchered – Direct Ship Unvouchered Beg Bal   (Subledger) for CALA Region ledgers</t>
  </si>
  <si>
    <t>AHCS Conversion to load Unvouchered – Direct Ship Unvouchered Beg Bal   (AP Subledger) for CALA Region ledgers
Duplicate user story</t>
  </si>
  <si>
    <t>User should be review opening balances under Unvouchered – Direct Ship Unvouchered Beg Bal   (event type) for CALA ledgers</t>
  </si>
  <si>
    <t>RTR-AHCS-407</t>
  </si>
  <si>
    <t>As GL Accountant, I want the ability to view Unvouchered - Return Unvouchered Beg Bal   (Subledger) for CALA Region ledgers</t>
  </si>
  <si>
    <t>AHCS Conversion to load Unvouchered - Return Unvouchered Beg Bal   (AP Subledger) for CALA Region ledgers</t>
  </si>
  <si>
    <t>User should be review opening balances under Unvouchered - Return Unvouchered Beg Bal   (event type) for CALA ledgers</t>
  </si>
  <si>
    <t>RTR-AHCS-408</t>
  </si>
  <si>
    <t>As GL Accountant, I want the ability to view Trade Receivable AR Beg Bal (Subledger) for CALA Region ledgers</t>
  </si>
  <si>
    <t>AHCS Conversion to load Trade Receivable AR Beg Bal (Subledger) for CALA Region ledgers</t>
  </si>
  <si>
    <t>User should be review opening balances under Trade Receivable AR Beg Bal (event type) for CALA ledgers</t>
  </si>
  <si>
    <t>RTR-AHCS-409</t>
  </si>
  <si>
    <t>As GL Accountant, I want the ability to view MF Intercompany – AR IC Beg Bal (Subledger) for CALA Region ledgers</t>
  </si>
  <si>
    <t>AHCS Conversion to load MF Intercompany – AR IC Beg Bal (Subledger) for CALA Region ledgers</t>
  </si>
  <si>
    <t>User should be review opening balances under MF Intercompany – AR IC Beg Bal (event type) for CALA ledgers</t>
  </si>
  <si>
    <t>RTR-AHCS-410</t>
  </si>
  <si>
    <t>As GL Accountant, I want the ability to view Trade Inventory Inv Beg Bal (Subledger) for CALA Region ledgers</t>
  </si>
  <si>
    <t>AHCS Conversion to load Trade Inventory Inv Beg Bal (Subledger) for CALA Region ledgers</t>
  </si>
  <si>
    <t>User should be review opening balances under Trade Inventory Inv Beg Bal (event type) for CALA ledgers</t>
  </si>
  <si>
    <t>RTR-AHCS-411</t>
  </si>
  <si>
    <t>As GL Accountant, I want the ability to view InTransit Stock Inv Beg Bal (Subledger) for CALA Region ledgers</t>
  </si>
  <si>
    <t>AHCS Conversion to load InTransit Stock Inv Beg Bal (Subledger) for CALA Region ledgers</t>
  </si>
  <si>
    <t>User should be review opening balances under InTransit Stock Inv Beg Bal (event type) for CALA ledgers</t>
  </si>
  <si>
    <t>RTR-AHCS-412</t>
  </si>
  <si>
    <t>As GL Accountant, I want the ability to view Intra Intransit Inv Beg Bal (Subledger) for CALA Region ledgers</t>
  </si>
  <si>
    <t>AHCS Conversion to load Intra Intransit Inv Beg Bal (Subledger) for CALA Region ledgers</t>
  </si>
  <si>
    <t>User should be review opening balances under Intra Intransit Inv Beg Bal (event type) for CALA ledgers</t>
  </si>
  <si>
    <t>RTR-AHCS-413</t>
  </si>
  <si>
    <t>As GL Accountant, I want the ability to view RTV Inv Beg Bal (Subledger) for CALA Region ledgers</t>
  </si>
  <si>
    <t>AHCS Conversion to load RTV Inv Beg Bal (Subledger) for CALA Region ledgers</t>
  </si>
  <si>
    <t>User should be review opening balances under RTV Inv Beg Bal (event type) for CALA ledgers</t>
  </si>
  <si>
    <t>RTR-AHCS-414</t>
  </si>
  <si>
    <t>As GL Accountant, I want the ability to view Warranty Inv Beg Bal (Subledger) for CALA Region ledgers</t>
  </si>
  <si>
    <t>AHCS Conversion to load Warranty Inv Beg Bal (Subledger) for CALA Region ledgers</t>
  </si>
  <si>
    <t>User should be review opening balances under Warranty Inv Beg Bal (event type) for CALA ledgers</t>
  </si>
  <si>
    <t>RTR-AHCS-415</t>
  </si>
  <si>
    <t>As GL Accountant, I want the ability to view Freight Accruals Inv Beg Bal (Subledger) for CALA Region ledgers</t>
  </si>
  <si>
    <t>AHCS Conversion to load Freight Accruals Inv Beg Bal (Subledger) for CALA Region ledgers</t>
  </si>
  <si>
    <t>User should be review opening balances under Freight Accruals Inv Beg Bal (event type) for CALA ledgers</t>
  </si>
  <si>
    <t>RTR-AHCS-416</t>
  </si>
  <si>
    <t>As GL Accountant, I want the ability to view Freight Claims Inv Beg Bal (Subledger) for CALA Region ledgers</t>
  </si>
  <si>
    <t>AHCS Conversion to load Freight Claims Inv Beg Bal (Subledger) for CALA Region ledgers</t>
  </si>
  <si>
    <t>User should be review opening balances under Freight Claims Inv Beg Bal (event type) for CALA ledgers</t>
  </si>
  <si>
    <t>RTR-AHCS-417</t>
  </si>
  <si>
    <t>As GL Accountant, I want the ability to view WIP (WO) Inv Beg Bal (Subledger) for CALA Region ledgers</t>
  </si>
  <si>
    <t>AHCS Conversion to load WIP (WO) Inv Beg Bal (Subledger) for CALA Region ledgers</t>
  </si>
  <si>
    <t>User should be review opening balances under WIP (WO) Inv Beg Bal (event type) for CALA ledgers</t>
  </si>
  <si>
    <t>RTR-AHCS-418</t>
  </si>
  <si>
    <t>As GL Accountant, I want the ability to view Kava Inv Beg Bal (Subledger) for CALA Region ledgers</t>
  </si>
  <si>
    <t>AHCS Conversion to load Kava Inv Beg Bal (Subledger) for CALA Region ledgers</t>
  </si>
  <si>
    <t>User should be review opening balances under Kava Inv Beg Bal (event type) for CALA ledgers</t>
  </si>
  <si>
    <t>RTR-AHCS-419</t>
  </si>
  <si>
    <t>AHCS Conversion to load Unvouchered - Work Orders Unvouchered Beg Bal   (Inv Subledger) for CALA Region ledgers</t>
  </si>
  <si>
    <t>RTR-AHCS-420</t>
  </si>
  <si>
    <t>AHCS Conversion to load Unvouchered – Intercompany Unvouchered Beg Bal   (Inv Subledger) for CALA Region ledgers</t>
  </si>
  <si>
    <t>RTR-AHCS-421</t>
  </si>
  <si>
    <t>AHCS Conversion to load Unvouchered – Freight &amp; Duty Unvouchered Beg Bal   (Inv Subledger) for CALA Region ledgers</t>
  </si>
  <si>
    <t>RTR-AHCS-422</t>
  </si>
  <si>
    <t>As GL Accountant, I want the ability to view Unvouchered – Trade Unvouchered Beg Bal   (Subledger) for CALA Region ledgers</t>
  </si>
  <si>
    <t>AHCS Conversion to load Unvouchered – Trade Unvouchered Beg Bal   (Inv Subledger) for CALA Region ledgers</t>
  </si>
  <si>
    <t>User should be review opening balances under Unvouchered – Trade Unvouchered Beg Bal   (event type) for CALA ledgers</t>
  </si>
  <si>
    <t>RTR-AHCS-423</t>
  </si>
  <si>
    <t>AHCS Conversion to load Unvouchered – Direct Ship Unvouchered Beg Bal   (Inv Subledger) for CALA Region ledgers</t>
  </si>
  <si>
    <t>RTR-AHCS-424</t>
  </si>
  <si>
    <t>As GL Accountant, I want the ability to view Unvouchered – Returns Unvouchered Beg Bal   (Subledger) for CALA Region ledgers</t>
  </si>
  <si>
    <t>AHCS Conversion to load Unvouchered – Returns Unvouchered Beg Bal   (Inv Subledger) for CALA Region ledgers</t>
  </si>
  <si>
    <t>User should be review opening balances under Unvouchered – Returns Unvouchered Beg Bal   (event type) for CALA ledgers</t>
  </si>
  <si>
    <t>RTR-AHCS-425</t>
  </si>
  <si>
    <t>As GL Accountant, I want the ability to view Unvouchered – PPV/AP Variance Unvouchered Beg Bal   (Subledger) for CALA Region ledgers</t>
  </si>
  <si>
    <t>AHCS Conversion to load Unvouchered – PPV/AP Variance Unvouchered Beg Bal   (Inv Subledger) for CALA Region ledgers</t>
  </si>
  <si>
    <t>User should be review opening balances under Unvouchered – PPV/AP Variance Unvouchered Beg Bal   (event type) for CALA ledgers</t>
  </si>
  <si>
    <t>RTR-AHCS-426</t>
  </si>
  <si>
    <t>As GL Accountant, I want the ability to view Unvouchered – Other Material Unvouchered Beg Bal   (Subledger) for CALA Region ledgers</t>
  </si>
  <si>
    <t>AHCS Conversion to load Unvouchered – Other Material Unvouchered Beg Bal   (Inv Subledger) for CALA Region ledgers</t>
  </si>
  <si>
    <t>User should be review opening balances under Unvouchered – Other Material Unvouchered Beg Bal   (event type) for CALA ledgers</t>
  </si>
  <si>
    <t>RTR-AHCS-427</t>
  </si>
  <si>
    <t>As GL Accountant, I want the ability to view Trade Payable Invoice AP Beg Bal (Subledger) for APAC Region ledgers</t>
  </si>
  <si>
    <t>AHCS Conversion to load Trade Payable Invoice AP Beg Bal (Subledger) for APAC Region ledgers</t>
  </si>
  <si>
    <t>User should be review opening balances under Trade Payable Invoice AP Beg Bal (event type) for APAC ledgers</t>
  </si>
  <si>
    <t>RTR-AHCS-428</t>
  </si>
  <si>
    <t>As GL Accountant, I want the ability to view MF Intercompany – AP IC Beg Bal (Subledger) for APAC Region ledgers</t>
  </si>
  <si>
    <t>AHCS Conversion to load MF Intercompany – AP IC Beg Bal (Subledger) for APAC Region ledgers</t>
  </si>
  <si>
    <t>User should be review opening balances under MF Intercompany – AP IC Beg Bal (event type) for APAC ledgers</t>
  </si>
  <si>
    <t>RTR-AHCS-429</t>
  </si>
  <si>
    <t>As GL Accountant, I want the ability to view Unvouchered – Work Orders, Intercompany, Freight &amp; Duty, Trade, Direct Ship, Return Unvouchered Beg Bal (Subledger) for APAC Region ledgers</t>
  </si>
  <si>
    <t>This is duplicate User story, hence marked as 'Not required' 
AHCS Conversion to load Unvouchered – Work Orders, Intercompany, Freight &amp; Duty, Trade, Direct Ship, Return Unvouchered Beg Bal (AP Subledger) for APAC Region ledgers
Duplicate user story</t>
  </si>
  <si>
    <t>User should be review opening balances under Unvouchered – Work Orders, Intercompany, Freight &amp; Duty, Trade, Direct Ship, Return Unvouchered Beg Bal (event type) for APAC ledgers</t>
  </si>
  <si>
    <t>RTR-AHCS-430</t>
  </si>
  <si>
    <t>As GL Accountant, I want the ability to view Trade Receivable AR Beg Bal (Subledger) for APAC Region ledgers</t>
  </si>
  <si>
    <t>AHCS Conversion to load Trade Receivable AR Beg Bal (Subledger) for APAC Region ledgers</t>
  </si>
  <si>
    <t>User should be review opening balances under Trade Receivable AR Beg Bal (event type) for APAC ledgers</t>
  </si>
  <si>
    <t>RTR-AHCS-431</t>
  </si>
  <si>
    <t>As GL Accountant, I want the ability to view MF Intercompany – AR IC Beg Bal (Subledger) for APAC Region ledgers</t>
  </si>
  <si>
    <t>AHCS Conversion to load MF Intercompany – AR IC Beg Bal (Subledger) for APAC Region ledgers</t>
  </si>
  <si>
    <t>User should be review opening balances under MF Intercompany – AR IC Beg Bal (event type) for APAC ledgers</t>
  </si>
  <si>
    <t>RTR-AHCS-432</t>
  </si>
  <si>
    <t>As GL Accountant, I want the ability to view Trade Inventory Inv Beg Bal (Subledger) for APAC Region ledgers</t>
  </si>
  <si>
    <t>AHCS Conversion to load Trade Inventory Inv Beg Bal (Subledger) for APAC Region ledgers</t>
  </si>
  <si>
    <t>User should be review opening balances under Trade Inventory Inv Beg Bal (event type) for APAC ledgers</t>
  </si>
  <si>
    <t>RTR-AHCS-433</t>
  </si>
  <si>
    <t>As GL Accountant, I want the ability to view InTransit Stock Inv Beg Bal (Subledger) for APAC Region ledgers</t>
  </si>
  <si>
    <t>AHCS Conversion to load InTransit Stock Inv Beg Bal (Subledger) for APAC Region ledgers</t>
  </si>
  <si>
    <t>User should be review opening balances under InTransit Stock Inv Beg Bal (event type) for APAC ledgers</t>
  </si>
  <si>
    <t>RTR-AHCS-434</t>
  </si>
  <si>
    <t>As GL Accountant, I want the ability to view Intra Intransit Inv Beg Bal (Subledger) for APAC Region ledgers</t>
  </si>
  <si>
    <t>AHCS Conversion to load Intra Intransit Inv Beg Bal (Subledger) for APAC Region ledgers</t>
  </si>
  <si>
    <t>User should be review opening balances under Intra Intransit Inv Beg Bal (event type) for APAC ledgers</t>
  </si>
  <si>
    <t>RTR-AHCS-435</t>
  </si>
  <si>
    <t>As GL Accountant, I want the ability to view RTV Inv Beg Bal (Subledger) for APAC Region ledgers</t>
  </si>
  <si>
    <t>AHCS Conversion to load RTV Inv Beg Bal (Subledger) for APAC Region ledgers</t>
  </si>
  <si>
    <t>User should be review opening balances under RTV Inv Beg Bal (event type) for APAC ledgers</t>
  </si>
  <si>
    <t>RTR-AHCS-436</t>
  </si>
  <si>
    <t>As GL Accountant, I want the ability to view Warranty Inv Beg Bal (Subledger) for APAC Region ledgers</t>
  </si>
  <si>
    <t>AHCS Conversion to load Warranty Inv Beg Bal (Subledger) for APAC Region ledgers</t>
  </si>
  <si>
    <t>User should be review opening balances under Warranty Inv Beg Bal (event type) for APAC ledgers</t>
  </si>
  <si>
    <t>RTR-AHCS-437</t>
  </si>
  <si>
    <t>As GL Accountant, I want the ability to view Freight Accruals Inv Beg Bal (Subledger) for APAC Region ledgers</t>
  </si>
  <si>
    <t>AHCS Conversion to load Freight Accruals Inv Beg Bal (Subledger) for APAC Region ledgers</t>
  </si>
  <si>
    <t>User should be review opening balances under Freight Accruals Inv Beg Bal (event type) for APAC ledgers</t>
  </si>
  <si>
    <t>RTR-AHCS-438</t>
  </si>
  <si>
    <t>As GL Accountant, I want the ability to view Freight Claims Inv Beg Bal (Subledger) for APAC Region ledgers</t>
  </si>
  <si>
    <t>AHCS Conversion to load Freight Claims Inv Beg Bal (Subledger) for APAC Region ledgers</t>
  </si>
  <si>
    <t>User should be review opening balances under Freight Claims Inv Beg Bal (event type) for APAC ledgers</t>
  </si>
  <si>
    <t>RTR-AHCS-439</t>
  </si>
  <si>
    <t>As GL Accountant, I want the ability to view WIP (WO) Inv Beg Bal (Subledger) for APAC Region ledgers</t>
  </si>
  <si>
    <t>AHCS Conversion to load WIP (WO) Inv Beg Bal (Subledger) for APAC Region ledgers</t>
  </si>
  <si>
    <t>User should be review opening balances under WIP (WO) Inv Beg Bal (event type) for APAC ledgers</t>
  </si>
  <si>
    <t>RTR-AHCS-440</t>
  </si>
  <si>
    <t>As GL Accountant, I want the ability to view Kava Inv Beg Bal (Subledger) for APAC Region ledgers</t>
  </si>
  <si>
    <t>AHCS Conversion to load Kava Inv Beg Bal (Subledger) for APAC Region ledgers</t>
  </si>
  <si>
    <t>User should be review opening balances under Kava Inv Beg Bal (event type) for APAC ledgers</t>
  </si>
  <si>
    <t>RTR-AHCS-441</t>
  </si>
  <si>
    <t>As GL Accountant, I want the ability to view Unvouchered – Work Orders, Intercompany, Freight &amp; Duty, Trade, Direct Ship, Return Unvouchered Beg Bal   (Subledger) for APAC Region ledgers</t>
  </si>
  <si>
    <t>AHCS Conversion to load Unvouchered – Work Orders, Intercompany, Freight &amp; Duty, Trade, Direct Ship, Return Unvouchered Beg Bal   (Inv Subledger) for APAC Region ledgers</t>
  </si>
  <si>
    <t>User should be review opening balances under Unvouchered – Work Orders, Intercompany, Freight &amp; Duty, Trade, Direct Ship, Return Unvouchered Beg Bal   (event type) for APAC ledgers</t>
  </si>
  <si>
    <t>RTR-AHCS-442</t>
  </si>
  <si>
    <t>As GL Accountant, I want the ability to view Trade Payable Invoice AP Beg Bal (Subledger) Local GAAP ledgers</t>
  </si>
  <si>
    <t>AHCS Conversion to load Trade Payable Invoice AP Beg Bal (Subledger) for Local GAAP ledgers</t>
  </si>
  <si>
    <t>User should be review opening balances under Trade Payable Invoice AP Beg Bal (event type) for Local GAAP ledgers</t>
  </si>
  <si>
    <t>RTR-AHCS-443</t>
  </si>
  <si>
    <t>As GL Accountant, I want the ability to view AP Cash Clearing AP Beg Bal (Subledger) Local GAAP ledgers</t>
  </si>
  <si>
    <t>AHCS Conversion to load AP Cash Clearing AP Beg Bal (Subledger) for Local GAAP ledgers</t>
  </si>
  <si>
    <t>User should be review opening balances under AP Cash Clearing AP Beg Bal (event type) for Local GAAP ledgers</t>
  </si>
  <si>
    <t>RTR-AHCS-444</t>
  </si>
  <si>
    <t>As GL Accountant, I want the ability to view MF Intercompany – AP IC Beg Bal (Subledger) Local GAAP ledgers</t>
  </si>
  <si>
    <t>AHCS Conversion to load MF Intercompany – AP IC Beg Bal (Subledger) for Local GAAP ledgers</t>
  </si>
  <si>
    <t>User should be review opening balances under MF Intercompany – AP IC Beg Bal (event type) for Local GAAP ledgers</t>
  </si>
  <si>
    <t>RTR-AHCS-445</t>
  </si>
  <si>
    <t>As GL Accountant, I want the ability to view Unvouchered - Work Orders Unvouchered Beg Bal   (Subledger) Local GAAP ledgers</t>
  </si>
  <si>
    <t>AHCS Conversion to load Unvouchered - Work Orders Unvouchered Beg Bal   (AP Subledger) for Local GAAP ledgers</t>
  </si>
  <si>
    <t>User should be review opening balances under Unvouchered - Work Orders Unvouchered Beg Bal   (event type) for Local GAAP ledgers</t>
  </si>
  <si>
    <t>RTR-AHCS-446</t>
  </si>
  <si>
    <t>As GL Accountant, I want the ability to view Unvouchered – Intercompany Unvouchered Beg Bal   (Subledger) Local GAAP ledgers</t>
  </si>
  <si>
    <t>AHCS Conversion to load Unvouchered – Intercompany Unvouchered Beg Bal   (AP Subledger) for Local GAAP ledgers</t>
  </si>
  <si>
    <t>User should be review opening balances under Unvouchered – Intercompany Unvouchered Beg Bal   (event type) for Local GAAP ledgers</t>
  </si>
  <si>
    <t>RTR-AHCS-447</t>
  </si>
  <si>
    <t>As GL Accountant, I want the ability to view Unvouchered – Freight &amp; Duty Unvouchered Beg Bal   (Subledger) Local GAAP ledgers</t>
  </si>
  <si>
    <t>AHCS Conversion to load Unvouchered – Freight &amp; Duty Unvouchered Beg Bal   (AP Subledger) for Local GAAP ledgers</t>
  </si>
  <si>
    <t>User should be review opening balances under Unvouchered – Freight &amp; Duty Unvouchered Beg Bal   (event type) for Local GAAP ledgers</t>
  </si>
  <si>
    <t>RTR-AHCS-448</t>
  </si>
  <si>
    <t>As GL Accountant, I want the ability to view Unvouchered - Trade Unvouchered Beg Bal   (Subledger) Local GAAP ledgers</t>
  </si>
  <si>
    <t>AHCS Conversion to load Unvouchered - Trade Unvouchered Beg Bal   (AP Subledger) for Local GAAP ledgers</t>
  </si>
  <si>
    <t>User should be review opening balances under Unvouchered - Trade Unvouchered Beg Bal   (event type) for Local GAAP ledgers</t>
  </si>
  <si>
    <t>RTR-AHCS-449</t>
  </si>
  <si>
    <t>As GL Accountant, I want the ability to view Unvouchered – Direct Ship Unvouchered Beg Bal   (Subledger) Local GAAP ledgers</t>
  </si>
  <si>
    <t>AHCS Conversion to load Unvouchered – Direct Ship Unvouchered Beg Bal   (AP Subledger) for Local GAAP ledgers</t>
  </si>
  <si>
    <t>User should be review opening balances under Unvouchered – Direct Ship Unvouchered Beg Bal   (event type) for Local GAAP ledgers</t>
  </si>
  <si>
    <t>RTR-AHCS-450</t>
  </si>
  <si>
    <t>As GL Accountant, I want the ability to view Unvouchered - Return Unvouchered Beg Bal   (Subledger) Local GAAP ledgers</t>
  </si>
  <si>
    <t>AHCS Conversion to load Unvouchered - Return Unvouchered Beg Bal   (AP Subledger) for Local GAAP ledgers</t>
  </si>
  <si>
    <t>User should be review opening balances under Unvouchered - Return Unvouchered Beg Bal   (event type) for Local GAAP ledgers</t>
  </si>
  <si>
    <t>RTR-AHCS-451</t>
  </si>
  <si>
    <t>As GL Accountant, I want the ability to view Trade Receivable AR Beg Bal (Subledger) Local GAAP ledgers</t>
  </si>
  <si>
    <t>AHCS Conversion to load Trade Receivable AR Beg Bal (Subledger) for Local GAAP ledgers</t>
  </si>
  <si>
    <t>User should be review opening balances under Trade Receivable AR Beg Bal (event type) for Local GAAP ledgers</t>
  </si>
  <si>
    <t>RTR-AHCS-452</t>
  </si>
  <si>
    <t>As GL Accountant, I want the ability to view AR Cash Clearing Account AR Beg Bal (Subledger) Local GAAP ledgers</t>
  </si>
  <si>
    <t>AHCS Conversion to load AR Cash Clearing Account AR Beg Bal (Subledger) for Local GAAP ledgers</t>
  </si>
  <si>
    <t>User should be review opening balances under AR Cash Clearing Account AR Beg Bal (event type) for Local GAAP ledgers</t>
  </si>
  <si>
    <t>RTR-AHCS-453</t>
  </si>
  <si>
    <t>As GL Accountant, I want the ability to view Other Cash Clearing Account AR Beg Bal (Subledger) Local GAAP ledgers</t>
  </si>
  <si>
    <t>AHCS Conversion to load Other Cash Clearing Account AR Beg Bal (Subledger) for Local GAAP ledgers</t>
  </si>
  <si>
    <t>User should be review opening balances under Other Cash Clearing Account AR Beg Bal (event type) for Local GAAP ledgers</t>
  </si>
  <si>
    <t>RTR-AHCS-454</t>
  </si>
  <si>
    <t>As GL Accountant, I want the ability to view MF Intercompany – AR IC Beg Bal (Subledger) Local GAAP ledgers</t>
  </si>
  <si>
    <t>AHCS Conversion to load MF Intercompany – AR IC Beg Bal (Subledger) for Local GAAP ledgers</t>
  </si>
  <si>
    <t>User should be review opening balances under MF Intercompany – AR IC Beg Bal (event type) for Local GAAP ledgers</t>
  </si>
  <si>
    <t>RTR-AHCS-455</t>
  </si>
  <si>
    <t>As GL Accountant, I want the ability to view Trade Inventory Inv Beg Bal (Subledger) Local GAAP ledgers</t>
  </si>
  <si>
    <t>AHCS Conversion to load Trade Inventory Inv Beg Bal (Subledger) for Local GAAP ledgers</t>
  </si>
  <si>
    <t>User should be review opening balances under Trade Inventory Inv Beg Bal (event type) for Local GAAP ledgers</t>
  </si>
  <si>
    <t>RTR-AHCS-456</t>
  </si>
  <si>
    <t>As GL Accountant, I want the ability to view InTransit Stock Inv Beg Bal (Subledger) Local GAAP ledgers</t>
  </si>
  <si>
    <t>AHCS Conversion to load InTransit Stock Inv Beg Bal (Subledger) for Local GAAP ledgers</t>
  </si>
  <si>
    <t>User should be review opening balances under InTransit Stock Inv Beg Bal (event type) for Local GAAP ledgers</t>
  </si>
  <si>
    <t>RTR-AHCS-457</t>
  </si>
  <si>
    <t>As GL Accountant, I want the ability to view Intra Intransit Inv Beg Bal (Subledger) Local GAAP ledgers</t>
  </si>
  <si>
    <t>AHCS Conversion to load Intra Intransit Inv Beg Bal (Subledger) for Local GAAP ledgers</t>
  </si>
  <si>
    <t>User should be review opening balances under Intra Intransit Inv Beg Bal (event type) for Local GAAP ledgers</t>
  </si>
  <si>
    <t>RTR-AHCS-458</t>
  </si>
  <si>
    <t>As GL Accountant, I want the ability to view RTV Inv Beg Bal (Subledger) Local GAAP ledgers</t>
  </si>
  <si>
    <t>AHCS Conversion to load RTV Inv Beg Bal (Subledger) for Local GAAP ledgers</t>
  </si>
  <si>
    <t>User should be review opening balances under RTV Inv Beg Bal (event type) for Local GAAP ledgers</t>
  </si>
  <si>
    <t>RTR-AHCS-459</t>
  </si>
  <si>
    <t>As GL Accountant, I want the ability to view Warranty Inv Beg Bal (Subledger) Local GAAP ledgers</t>
  </si>
  <si>
    <t>AHCS Conversion to load Warranty Inv Beg Bal (Subledger) for Local GAAP ledgers</t>
  </si>
  <si>
    <t>User should be review opening balances under Warranty Inv Beg Bal (event type) for Local GAAP ledgers</t>
  </si>
  <si>
    <t>RTR-AHCS-460</t>
  </si>
  <si>
    <t>As GL Accountant, I want the ability to view Freight Accruals Inv Beg Bal (Subledger) Local GAAP ledgers</t>
  </si>
  <si>
    <t>AHCS Conversion to load Freight Accruals Inv Beg Bal (Subledger) for Local GAAP ledgers</t>
  </si>
  <si>
    <t>User should be review opening balances under Freight Accruals Inv Beg Bal (event type) for Local GAAP ledgers</t>
  </si>
  <si>
    <t>RTR-AHCS-461</t>
  </si>
  <si>
    <t>As GL Accountant, I want the ability to view Freight Claims Inv Beg Bal (Subledger) Local GAAP ledgers</t>
  </si>
  <si>
    <t>AHCS Conversion to load Freight Claims Inv Beg Bal (Subledger) for Local GAAP ledgers</t>
  </si>
  <si>
    <t>User should be review opening balances under Freight Claims Inv Beg Bal (event type) for Local GAAP ledgers</t>
  </si>
  <si>
    <t>RTR-AHCS-462</t>
  </si>
  <si>
    <t>As GL Accountant, I want the ability to view WIP (WO) Inv Beg Bal (Subledger) Local GAAP ledgers</t>
  </si>
  <si>
    <t>AHCS Conversion to load WIP (WO) Inv Beg Bal (Subledger) for Local GAAP ledgers</t>
  </si>
  <si>
    <t>User should be review opening balances under WIP (WO) Inv Beg Bal (event type) for Local GAAP ledgers</t>
  </si>
  <si>
    <t>RTR-AHCS-463</t>
  </si>
  <si>
    <t>As GL Accountant, I want the ability to view Kava Inv Beg Bal (Subledger) Local GAAP ledgers</t>
  </si>
  <si>
    <t>AHCS Conversion to load Kava Inv Beg Bal (Subledger) for Local GAAP ledgers</t>
  </si>
  <si>
    <t>User should be review opening balances under Kava Inv Beg Bal (event type) for Local GAAP ledgers</t>
  </si>
  <si>
    <t>RTR-AHCS-464</t>
  </si>
  <si>
    <t>AHCS Conversion to load Unvouchered - Work Orders Unvouchered Beg Bal   (Inv Subledger) for Local GAAP ledgers</t>
  </si>
  <si>
    <t>RTR-AHCS-465</t>
  </si>
  <si>
    <t>AHCS Conversion to load Unvouchered – Intercompany Unvouchered Beg Bal   (Inv Subledger) for Local GAAP ledgers</t>
  </si>
  <si>
    <t>RTR-AHCS-466</t>
  </si>
  <si>
    <t>AHCS Conversion to load Unvouchered – Freight &amp; Duty Unvouchered Beg Bal   (Inv Subledger) for Local GAAP ledgers</t>
  </si>
  <si>
    <t>RTR-AHCS-467</t>
  </si>
  <si>
    <t>As GL Accountant, I want the ability to view Unvouchered – Trade Unvouchered Beg Bal   (Subledger) Local GAAP ledgers</t>
  </si>
  <si>
    <t>AHCS Conversion to load Unvouchered – Trade Unvouchered Beg Bal   (Inv Subledger) for Local GAAP ledgers</t>
  </si>
  <si>
    <t>User should be review opening balances under Unvouchered – Trade Unvouchered Beg Bal   (event type) for Local GAAP ledgers</t>
  </si>
  <si>
    <t>RTR-AHCS-468</t>
  </si>
  <si>
    <t>AHCS Conversion to load Unvouchered – Direct Ship Unvouchered Beg Bal   (Inv Subledger) for Local GAAP ledgers</t>
  </si>
  <si>
    <t>RTR-AHCS-469</t>
  </si>
  <si>
    <t>As GL Accountant, I want the ability to view Unvouchered – Returns Unvouchered Beg Bal   (Subledger) Local GAAP ledgers</t>
  </si>
  <si>
    <t>AHCS Conversion to load Unvouchered – Returns Unvouchered Beg Bal   (Inv Subledger) for Local GAAP ledgers</t>
  </si>
  <si>
    <t>User should be review opening balances under Unvouchered – Returns Unvouchered Beg Bal   (event type) for Local GAAP ledgers</t>
  </si>
  <si>
    <t>CSTONE-6189</t>
  </si>
  <si>
    <t>CSTONE-6298</t>
  </si>
  <si>
    <t>RTR-AHCS-470</t>
  </si>
  <si>
    <t>As IT Administrator , I want the ability to send Eclipse bad files from Middleware</t>
  </si>
  <si>
    <t>Middleware should send Eclipse bad files with email notification</t>
  </si>
  <si>
    <t>User should be able to get bad files data with email notification for Eclipse</t>
  </si>
  <si>
    <t>All error transactions for Eclipse are sent back to user via email notification</t>
  </si>
  <si>
    <t>CSTONE-6299</t>
  </si>
  <si>
    <t>RTR-AHCS-471</t>
  </si>
  <si>
    <t>As IT Administrator , I want the ability to send PS FA bad files from Middleware</t>
  </si>
  <si>
    <t>Middleware should send email notification for PS FA bad files</t>
  </si>
  <si>
    <t>User should be able to get bad files data with email notification for PS FA</t>
  </si>
  <si>
    <t>All error transactions for Peoplesoft FA are sent back to user via email notification</t>
  </si>
  <si>
    <t>sijo John</t>
  </si>
  <si>
    <t>CSTONE-6252</t>
  </si>
  <si>
    <t>RTR-AHCS-472</t>
  </si>
  <si>
    <t>As IT Administrator , I want the ability to send Treasury bad files from Middleware</t>
  </si>
  <si>
    <t>Middleware should send email notification for Treasury bad files</t>
  </si>
  <si>
    <t>User should be able to get bad files data with email notification for Treasury</t>
  </si>
  <si>
    <t>All error transactions for Treasury are sent back to user via email notification</t>
  </si>
  <si>
    <t>RTR-AHCS-473</t>
  </si>
  <si>
    <t>As IT Administrator , I want the ability to send Leases bad files from Middleware</t>
  </si>
  <si>
    <t>Middleware should send email notification for Leases bad files</t>
  </si>
  <si>
    <t>User should be able to get bad files data with email notification for Leases</t>
  </si>
  <si>
    <t>All error transactions for Leases are sent back to user via email notification</t>
  </si>
  <si>
    <t>CSTONE-6190</t>
  </si>
  <si>
    <t>CSTONE-6300</t>
  </si>
  <si>
    <t>RTR-AHCS-474</t>
  </si>
  <si>
    <t>As IT Administrator , I want the ability to send SXE bad files from Middleware</t>
  </si>
  <si>
    <t>Middleware should send email notification for SXE bad files</t>
  </si>
  <si>
    <t>User should be able to get bad files data with email notification for SXE</t>
  </si>
  <si>
    <t>All error transactions for SXE are sent back to user via email notification</t>
  </si>
  <si>
    <t>CSTONE-6253</t>
  </si>
  <si>
    <t>RTR-AHCS-475</t>
  </si>
  <si>
    <t>As IT Administrator , I want the ability to send Cresus bad files from Middleware</t>
  </si>
  <si>
    <t>INT123
INT124</t>
  </si>
  <si>
    <t>Middleware should send email notification for Cresus bad files</t>
  </si>
  <si>
    <t>User should be able to get bad files data with email notification for Cresus</t>
  </si>
  <si>
    <t>All error transactions for Cresus are sent back to user via email notification</t>
  </si>
  <si>
    <t>RTR-AHCS-476</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</si>
  <si>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xml:space="preserve"> (Material) For the Year Only' In  French Language</t>
    </r>
  </si>
  <si>
    <t>RPT186</t>
  </si>
  <si>
    <t>04/21 NG : Report has been moved to BI per latest SteerCo decision. Hence this User Story Disposition is done as 'Out of scope'
02/04 - Based on accounting hub data only. Current Report Name in Legacy FAH- 'Intercompany AR Invoice Statement Summary (Trade)' in  French Language</t>
  </si>
  <si>
    <t>User should be able to generate a report that shows Intercompany AR Invoice Statement Summary (Trade) in  French Language</t>
  </si>
  <si>
    <t>RTR-AHCS-477</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</si>
  <si>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xml:space="preserve"> (Material) For the Year Only' In German Language</t>
    </r>
  </si>
  <si>
    <t>04/21 NG : Report has been moved to BI per latest SteerCo decision. Hence this User Story Disposition is done as 'Out of scope'
02/04 - Based on accounting hub data only. Current Report Name in Legacy FAH- 'Intercompany AR Invoice Statement Summary (Trade)' in German Language</t>
  </si>
  <si>
    <t>User should be able to generate a report that shows Intercompany AR Invoice Statement Summary (Trade) in German Language</t>
  </si>
  <si>
    <t>RTR-AHCS-478</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</si>
  <si>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For the Year Only' In Spanish Language</t>
    </r>
  </si>
  <si>
    <t>04/21 NG : Report has been moved to BI per latest SteerCo decision. Hence this User Story Disposition is done as 'Out of scope'
02/04 - Based on accounting hub data only. Current Report Name in Legacy FAH- 'Intercompany AR Invoice Statement Summary (Trade)' in Spanish Language</t>
  </si>
  <si>
    <t>User should be able to generate a report that shows Intercompany AR Invoice Statement Summary (Trade) in Spanish Language</t>
  </si>
  <si>
    <t>RTR-AHCS-479</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</si>
  <si>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xml:space="preserve"> (Material) For the Year Only' In Polish Language</t>
    </r>
  </si>
  <si>
    <t>04/21 NG : Report has been moved to BI per latest SteerCo decision. Hence this User Story Disposition is done as 'Out of scope'
02/04 - Based on accounting hub data only. Current Report Name in Legacy FAH- 'Intercompany AR Invoice Statement Summary (Trade)' ) in Polish Language</t>
  </si>
  <si>
    <t>User should be able to generate a report that shows Intercompany AR Invoice Statement Summary (Trade) in Polish Language</t>
  </si>
  <si>
    <t>RTR-AHCS-480</t>
  </si>
  <si>
    <r>
      <t xml:space="preserve">As  GL Accountant, I want the ability to generate a report that shows the 'Intercompany AR Invoice Statement Summary </t>
    </r>
    <r>
      <rPr>
        <strike/>
        <sz val="9"/>
        <color rgb="FF000000"/>
        <rFont val="Calibri"/>
        <family val="2"/>
      </rPr>
      <t>(Trade)</t>
    </r>
    <r>
      <rPr>
        <sz val="9"/>
        <color rgb="FF000000"/>
        <rFont val="Calibri"/>
        <family val="2"/>
      </rPr>
      <t xml:space="preserve"> For the Year Only' In Arabic Language</t>
    </r>
  </si>
  <si>
    <t>04/21 NG : Report has been moved to BI per latest SteerCo decision. Hence this User Story Disposition is done as 'Out of scope'
02/04 - Based on accounting hub data only. Current Report Name in Legacy FAH- 'Intercompany AR Invoice Statement Summary (Trade)' in Arabic Language</t>
  </si>
  <si>
    <t>User should be able to generate a report that shows Intercompany AR Invoice Statement Summary (Trade) in Arabic Language</t>
  </si>
  <si>
    <t>RTR-AHCS-481</t>
  </si>
  <si>
    <r>
      <t>As GL Accountant,  I want review accounted data in</t>
    </r>
    <r>
      <rPr>
        <sz val="9"/>
        <color rgb="FF00B0F0"/>
        <rFont val="Calibri"/>
        <family val="2"/>
      </rPr>
      <t xml:space="preserve"> MF AR and MF AP Subledgers in</t>
    </r>
    <r>
      <rPr>
        <sz val="9"/>
        <color rgb="FF000000"/>
        <rFont val="Calibri"/>
        <family val="2"/>
      </rPr>
      <t xml:space="preserve"> AHCS for Cresus Interface along with Supporting Reference and other details. </t>
    </r>
  </si>
  <si>
    <t xml:space="preserve">As user,  I want review accounted data in AHCS for Cresus Interface along with Supporting Reference and other details. </t>
  </si>
  <si>
    <t>Verified that total amount entered and accounted in MF AR and MF AP Subledgers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t>
  </si>
  <si>
    <t>RTR-AHCS-482</t>
  </si>
  <si>
    <t>As a IT Administrator, I need a process to ensure to process inbound file from CloseOut tool in new COA format.</t>
  </si>
  <si>
    <t>INT241
INT242
EXT127</t>
  </si>
  <si>
    <t>Based on Closeout tool meeting decision business is inclined to  option1 "Retrofit current Close out tool" as part of which new inbound file from CloseOut tool in new COA format.</t>
  </si>
  <si>
    <t>Inbound interface to get records from closeout tool for processing entries in new COA format.</t>
  </si>
  <si>
    <t>All attributes defined in Close out data model are brought in AHCS and detailed information is available in AHCS</t>
  </si>
  <si>
    <t>Sprint 14</t>
  </si>
  <si>
    <t>2/3/2022 Sijo</t>
  </si>
  <si>
    <t>RTR-AHCS-483</t>
  </si>
  <si>
    <t>FTI, FII, ISI &amp; IRI Account to Department Mapping</t>
  </si>
  <si>
    <t>FTI, FII, ISI &amp; IRI have transactions previously posted to 838200000 go to a different department then the mapping rule there was discussion if the business rule was set up to look at the COA mapping.  In Dept mapping rule 3 - anything that goes to account 838200000 should have department 1223. - INC2691575</t>
  </si>
  <si>
    <t>RTR-IC-068</t>
  </si>
  <si>
    <t>Intercompany AR Invoices Conversion - North America with EMEA (FAH)</t>
  </si>
  <si>
    <t>Replace RTR-IC-056 with User Story specific to creation of NA conversion upload template from successfully loaded EMEA AP conversion files.</t>
  </si>
  <si>
    <t>Rita Nanni</t>
  </si>
  <si>
    <t>RTR-IC-069</t>
  </si>
  <si>
    <t>Intercompany AR Invoices Conversion - North America with CALA (Excel)</t>
  </si>
  <si>
    <t>Replace RTR-IC-056 with User Story specific to creation of NA conversion upload template from successfully loaded CALA AP conversion files.</t>
  </si>
  <si>
    <t>RTR-IC-070</t>
  </si>
  <si>
    <t>Intercompany AR Invoices Conversion - North America with APAC (ICDB)</t>
  </si>
  <si>
    <t>Replace RTR-IC-056 with User Story specific to creation of NA conversion upload template from successfully loaded APAC AP conversion files.</t>
  </si>
  <si>
    <t>RTR-IC-071</t>
  </si>
  <si>
    <t>Intercompany AP Invoices Conversion (non-material) - North America with EMEA (FAH)</t>
  </si>
  <si>
    <t>Replace RTR-IC-056 with User Story specific to creation of NA conversion upload template from successfully loaded EMEA AR conversion files.</t>
  </si>
  <si>
    <t>RTR-IC-072</t>
  </si>
  <si>
    <t>Intercompany AP Invoices Conversion (non-material) - North America with CALA (Excel)</t>
  </si>
  <si>
    <t>Replace RTR-IC-056 with User Story specific to creation of NA conversion upload template from successfully loaded CALA AR conversion files.</t>
  </si>
  <si>
    <t>RTR-IC-073</t>
  </si>
  <si>
    <t>Intercompany AP Invoices Conversion (non-material) - North America with APAC (ICDB)</t>
  </si>
  <si>
    <t>Replace RTR-IC-056 with User Story specific to creation of NA conversion upload template from successfully loaded APAC AR conversion files.</t>
  </si>
  <si>
    <t>COA Engine - Validate Cache Table</t>
  </si>
  <si>
    <t>RTR-IC-074</t>
  </si>
  <si>
    <t>As an Intercompany User, it is important to note that Non-Trade and Trade transactions cannot be paid together. Therefore, please ensure that when paying from the Cornerstone lense, Invoices are restricted accordingly.</t>
  </si>
  <si>
    <t>Phase 1B</t>
  </si>
  <si>
    <t>RTR-IC-075</t>
  </si>
  <si>
    <t>Manage Intercompany Invoicing</t>
  </si>
  <si>
    <t>Process Intercompany AR Invoices</t>
  </si>
  <si>
    <t>View Image under Transaction Workbench is showing Tax Invoice format for Trade Invoices</t>
  </si>
  <si>
    <t>Please restrict the Tax Invoice format under Transaction Workbench &gt; View Image section limited to the Global Intercompany Invoice source only. (INC2679223)</t>
  </si>
  <si>
    <t>Actual User Story Approval Date </t>
  </si>
  <si>
    <t>Tax  team approval</t>
  </si>
  <si>
    <t>RTR Wave</t>
  </si>
  <si>
    <t>IS in RMO tracker?</t>
  </si>
  <si>
    <t> </t>
  </si>
  <si>
    <t>DP-RTR-IC-122</t>
  </si>
  <si>
    <t>Job Schduling</t>
  </si>
  <si>
    <t xml:space="preserve">Create ESS job set for GL, AR, AP  Outbound interfaces </t>
  </si>
  <si>
    <t>Phase 1A + Phase 1B</t>
  </si>
  <si>
    <t>Following AHCS BI outbound interface objects are planned to be converted in ESS job set for placing the file in a sequential manner(Data, CTL, Done).  done file to be placed after completion of data and CTL file. 
INT185-86	Intercompany AP Invoice Feed to IAP and Teradata
INT187-88	Intercompany AP Payment Feed to IAP and Teradata(Netting, Settlement, LSI)
INT232-33	Open AP Invoice Balance to IAP and Terada 
INT010/INT021	GL Data to IAP - Journals
INT011/INT042	GL Data to IAP - Balances
INT189 190	Intercompany AR invoice feed to IAP and Teradata
INT191 192	Intercompany AR Receipt Feed to IAP and Teradata
INT234 235	Open AP Invoice Balance to Teradata and IAP
Impact of moving BI jobs to ESS Job set is as below:
1) Multiselect is not feasible for LOVs 
2) Depended LOVs are not possible
3) bursting cant be disabled while ad-hoc run of the ESS job set</t>
  </si>
  <si>
    <t xml:space="preserve">GL&amp; AHCS BI outbound interface objects are planned to be converted in ESS job set for placing the file in a sequential manner(Data, CTL, Done).  done file to be placed after completion of data and CTL file. 
</t>
  </si>
  <si>
    <t>CSTONE-4199</t>
  </si>
  <si>
    <t>DP-RTR-GL-001</t>
  </si>
  <si>
    <t xml:space="preserve">Enter a journal with Debit in USD and Credit in CAD, unbalanced by Entered currency and balanced by accounted currency. </t>
  </si>
  <si>
    <t>This will be controlled by the ‘Limit journal to a single currency’ flag. This flag will be kept unchecked. Journal will be balanced by Entered currency by Oracle during posting by using Entered currency balancing account. This will allow users to create journals with multiple currency in GL. Change for WESCO EBS team - awareness was created. 
Note: This is applicable only for GL Journals and not IC batches</t>
  </si>
  <si>
    <t>CSTONE-4200</t>
  </si>
  <si>
    <t>DP-RTR-GL-002</t>
  </si>
  <si>
    <t>As an Intercompany Accountant, I want my journal entries to automatically create an intercompany balancing line to streamline and speed processing [US and Canada ledgers only]</t>
  </si>
  <si>
    <t>GL Auto-balancing: In US &amp; CA for journals that are unbalanced by LE but balanced as a whole for accounted currency, will use auto-balancing. If journal is then unbalanced by entered currency, balancing as per DP-RTR-GL-002 will also happen
1B only -&gt; IC batch: Balancing setup will add IC AR and IC AP lines which cannot be edited by users</t>
  </si>
  <si>
    <t>WESCO -Deliver Phase User Stories - GL - Batch1 - GPO Approval</t>
  </si>
  <si>
    <t>Close, Consolidate, and Report</t>
  </si>
  <si>
    <t>Close</t>
  </si>
  <si>
    <t>Prepare Financial Statements</t>
  </si>
  <si>
    <t>An entity-by-entity presentation across columns using prescribed chart of account headings and numbering in USD and LC/FC for each legal entity, branch or other unit that has a legal, tax compliance, or financial reporting requirement... Report to be developed similar to workbook 2020 Foreign Functional Trial Balances.xls
The system must reflect all tax legal entities (e.g. corporations, partnerships, joint ventures and branches) with company codes.</t>
  </si>
  <si>
    <t>report can be built in SmartView</t>
  </si>
  <si>
    <t xml:space="preserve">Ensure report provided to tax meets requirements necessary for tax. </t>
  </si>
  <si>
    <t>User should check that the formatting is correct</t>
  </si>
  <si>
    <t>User can validate the values with historical data</t>
  </si>
  <si>
    <t>EPM - CCR</t>
  </si>
  <si>
    <t>FCCS</t>
  </si>
  <si>
    <t>WESCO - Tax Stories</t>
  </si>
  <si>
    <t>RTR-TX-034</t>
  </si>
  <si>
    <t>Approved - Jessica</t>
  </si>
  <si>
    <t>Tax requires continued use of control totals report provided by accounting group.  Vicki is references IBT formula on Consolidated TB</t>
  </si>
  <si>
    <t>there is a line item from the system that reports on Income Before Tax that can be used for this requirement</t>
  </si>
  <si>
    <t>TXC-TX-024</t>
  </si>
  <si>
    <t>Consolidate</t>
  </si>
  <si>
    <t>Collect Data</t>
  </si>
  <si>
    <t>A single extract/output of trial balance data in a pre-formatted report from accounting for each close period is required.</t>
  </si>
  <si>
    <t>Standard extract can be built using Data Management to extract a flat file to load to OneSource Tax Provision.  -- EPM-FCCS-075</t>
  </si>
  <si>
    <t>User can load data from Close and Consolidations to OneSource Tax Provision via flatfiles</t>
  </si>
  <si>
    <t>RTR-TX-035</t>
  </si>
  <si>
    <t>Maintain Industry and Company Specific Attributes</t>
  </si>
  <si>
    <t xml:space="preserve">The financial accounting system shall compute, and report amounts in both USD and functional currency </t>
  </si>
  <si>
    <t>EPM-FCCS-019 - As a Financial Analyst, I need the application to capture data in the functional currency of the entity
EPM-FCCS-017 - As a GL Accountant, I need the ability for the application to consolidate financials in USD</t>
  </si>
  <si>
    <t>RTR-TX-036</t>
  </si>
  <si>
    <t>Prepare Group Financial Statements</t>
  </si>
  <si>
    <t xml:space="preserve">The financial accounting system shall report journal entries (including but not limited to: closing, consolidating, elimination, or other "top side" entries) by legal entity by account in USD, functional currency and local currency.  
</t>
  </si>
  <si>
    <t>Could Have</t>
  </si>
  <si>
    <t>story is similar to EPM-FCCS-154 As a Financial Reporting Manager, I need the ability to monitor journal entries through a journal audit report.  The out of the box report will display the functional currency of the entity.  Will not display the USD value.  Alternatively a report could be created to show the data source in the columns and report in either functional or USD; however, it would not display the lines of the journal.  Only the values</t>
  </si>
  <si>
    <t>RTR-TX-037</t>
  </si>
  <si>
    <t>Manage Users and Access Rights</t>
  </si>
  <si>
    <t>The system shall allow authorized Tax Team members to have display/read only access across all Oracle financial accounting system(s) with drill down capability to the transaction level of detail to facilitate determination of correct tax treatment and analysis.
[EPM component]</t>
  </si>
  <si>
    <t>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t>
  </si>
  <si>
    <t>Tax team will have access to display/ read only FCCS, Hub and ERP GL</t>
  </si>
  <si>
    <t>RTR-TX-001</t>
  </si>
  <si>
    <t>CSTONE-4201</t>
  </si>
  <si>
    <t>DP-RTR-GL-003</t>
  </si>
  <si>
    <t>The system shall allow authorized Tax Team members to have display/read only access across all Oracle financial accounting system(s) with drill down capability to the transaction level of detail to facilitate determination of correct tax treatment and analysis.
[ERP component]</t>
  </si>
  <si>
    <t>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Acceptance Criteria 1: Security team to cover access requirements for Tax team</t>
  </si>
  <si>
    <t>Report listing newly added G/L accounts within specific timeframe.</t>
  </si>
  <si>
    <t>out-of-box audit capabilities in EDM can be utilized to filter specific changes within a given time frame and shared as an excel file</t>
  </si>
  <si>
    <t>Accounting will provide newly added GL accounts to tax or have a report available in the first week of new month, assuming 1st of month is effective date for new accounts</t>
  </si>
  <si>
    <t>EPM - COA MDM</t>
  </si>
  <si>
    <t>EDMCS</t>
  </si>
  <si>
    <t>RTR-TX-002</t>
  </si>
  <si>
    <t>The COA contains tax accounts in sufficient detail for US GAAP and local country GAAP and tax reporting. The COA will maintain a 1:1 mapping for accounts identified as tax sensitive from G/L to ERP to FCCS.
The Legacy tax sensitized accounts identified can only be combined with any newly created tax sensitized accounts within the new Chart of Accounts, once created in the new system. See separate lists of legacy tax sensitive accounts for Wesco and Anixter. In addition, there are local country tax sensitive accounts that need to be addressed (additional information available upon request).</t>
  </si>
  <si>
    <t xml:space="preserve">Successful updated chart of accounts which includes tax-approved tax-sensitized accounts </t>
  </si>
  <si>
    <t>RTR-TX-003</t>
  </si>
  <si>
    <t>Interest expense and Debt Issuance costs amortization (e.g. Commitment  and other fees that are paid not upon issuance but periodically over the life of the debt instrument) will be broken out into separate accounts in the chart of accounts.</t>
  </si>
  <si>
    <t>RTR-TX-004</t>
  </si>
  <si>
    <t>The COA will contain a Federal Current Tax Expense account, Federal Deferred Tax Expense account, State Current Expense, State Deferred Tax Expense, Foreign Current Expense, and Foreign Deferred Expense.</t>
  </si>
  <si>
    <t>RTR-TX-005</t>
  </si>
  <si>
    <t xml:space="preserve">Intercompany Interest Income, Intercompany Interest Expense, Third-Party Interest Income, and Third-Party Interest Expense shall be recorded into separate accounts in the chart of accounts, on a gross basis instead of net. </t>
  </si>
  <si>
    <t>RTR-TX-006</t>
  </si>
  <si>
    <t>Tax Department is included in Chart of Accounts decisions</t>
  </si>
  <si>
    <t>Tax Department will be involved in COA governance process before change requests approved by Governance Council reach EDM.
No notifications will be generated from EDM.</t>
  </si>
  <si>
    <t>Tax team will be include in COA decisions</t>
  </si>
  <si>
    <t>RTR-TX-008</t>
  </si>
  <si>
    <t>CSTONE-4202</t>
  </si>
  <si>
    <t>DP-RTR-GL-005</t>
  </si>
  <si>
    <t>For non-US provision purposes, entries to statistical accounts (local country) are not allowed.</t>
  </si>
  <si>
    <t>Oracle Cloud like EBS does not put any restriction on currency that can be used for account. User training &amp; monitoring using reports like Journal line report to review if monetary journals are booked to STAT accounts</t>
  </si>
  <si>
    <t>Per tax user story review, Oracle cloud cannot block journal entries to statistical accounts. Tax will review user training and monitoring reports to ensure both meet tax requirements.</t>
  </si>
  <si>
    <t>RTR-TX-017</t>
  </si>
  <si>
    <t>CSTONE-4203</t>
  </si>
  <si>
    <t>DP-RTR-GL-007</t>
  </si>
  <si>
    <t>In order to comply with the separate legal entity reporting requirements mandated by specific jurisdictions, each legal entity should be assigned at least one unique Company Code.  
Additionally, branches and other units legally required to file financials or tax returns must be established in ERP as a company code to enable the same financial reporting including required currency for any separate local reporting.
[ERP Component]</t>
  </si>
  <si>
    <t xml:space="preserve">Confirmed by tax team on call on 7/20 or 7/19 that current LE structure as noted in Enterprise structure document is good &amp; meets this user story requirement
Acceptance criteria 1 - There is no additional custom report planned for this user story. Standard or already planned custom reports will be used </t>
  </si>
  <si>
    <t>Ensure legal entity structure and reports provided to tax meet requirements necessary for tax.</t>
  </si>
  <si>
    <t>RTR-TX-021</t>
  </si>
  <si>
    <t>Maintain Reporting Entities</t>
  </si>
  <si>
    <t>In order to comply with the separate legal entity reporting requirements mandated by specific jurisdictions, each legal entity should be assigned at least one unique Company Code.  
Additionally, branches and other units legally required to file financials or tax returns must be established in ERP as a company code to enable the same financial reporting including required currency for any separate local reporting.
[EPM Component]</t>
  </si>
  <si>
    <t>Legal Entity structure will be configured in FCCS as part of build</t>
  </si>
  <si>
    <t>Notification to Tax team of organizational changes or company changes are required in advance of change being made in Oracle.</t>
  </si>
  <si>
    <t xml:space="preserve">Ensure tax is included in organizational change process </t>
  </si>
  <si>
    <t>RTR-TX-022</t>
  </si>
  <si>
    <t>Custom reports (Trial Balance, Income Statement, Balance Sheet, and Account Detail) will be created to show amounts in true debit/credit format.
[EPM component]</t>
  </si>
  <si>
    <t>reports have to be manually modified to present liabilities, equity and revenue as negatives. Outside of journals in FCCS, dr and cr do not exist in the application</t>
  </si>
  <si>
    <t>RTR-TX-023</t>
  </si>
  <si>
    <t>CSTONE-4685</t>
  </si>
  <si>
    <t>CSTONE-4204</t>
  </si>
  <si>
    <t>CSTONE-4686</t>
  </si>
  <si>
    <t>DP-RTR-GL-008A</t>
  </si>
  <si>
    <t>Custom reports (Trial Balance, Income Statement, Balance Sheet, and Account Detail) will be created to show amounts in true debit/credit format. 
[ERP GL component - Trial Balance]</t>
  </si>
  <si>
    <t>Build Trial Balance report as per Tax requirement
Confirmed by Jess that this is required for 1A</t>
  </si>
  <si>
    <t>CSTONE-4688</t>
  </si>
  <si>
    <t>CSTONE-4205</t>
  </si>
  <si>
    <t>CSTONE-4687</t>
  </si>
  <si>
    <t>DP-RTR-GL-008B</t>
  </si>
  <si>
    <t>Custom reports (Trial Balance, Income Statement, Balance Sheet, and Account Detail) will be created to show amounts in true debit/credit format. 
[ERP GL component - Income Statement]</t>
  </si>
  <si>
    <t>Income Statement report as per Tax requirement
Confirmed by Jess that this is required for 1A</t>
  </si>
  <si>
    <t>CSTONE-4689</t>
  </si>
  <si>
    <t>CSTONE-4206</t>
  </si>
  <si>
    <t>CSTONE-4690</t>
  </si>
  <si>
    <t>DP-RTR-GL-008C</t>
  </si>
  <si>
    <t>Custom reports (Trial Balance, Income Statement, Balance Sheet, and Account Detail) will be created to show amounts in true debit/credit format. 
[ERP GL component - Balance Sheet]</t>
  </si>
  <si>
    <t>Balance Sheet report as per Tax requirement
Confirmed by Jess that this is required for 1A</t>
  </si>
  <si>
    <t>CSTONE-4692</t>
  </si>
  <si>
    <t>DP-RTR-AHCS-001</t>
  </si>
  <si>
    <t>Custom reports (Trial Balance, Income Statement, Balance Sheet, and Account Detail) will be created to show amounts in true debit/credit format.
[ERP AHCS Component - Account Detail]</t>
  </si>
  <si>
    <t>Planned subledger account analysis report has Dr and Cr as separate columns
Tax team to review lean specification already available on SharePoint to ensure if there are any gaps as there is no additional report planned for this user story</t>
  </si>
  <si>
    <t>CSTONE-4691</t>
  </si>
  <si>
    <t>CSTONE-4208</t>
  </si>
  <si>
    <t>CSTONE-4693</t>
  </si>
  <si>
    <t>CSTONE-4666</t>
  </si>
  <si>
    <t>DP-RTR-GL-009</t>
  </si>
  <si>
    <t>Documentation/Substantiation is required to be attached to journal entries and other postings.
[ERP Component]</t>
  </si>
  <si>
    <t>RPT101</t>
  </si>
  <si>
    <t>Not sure what "other postings" in user story mean
Journals cannot be stopped from getting created, approved or posted if attachment is not there. 
Oracle Cloud ERP supports uploading attachment at Journal level and also at Journal batch level
7/28: Confirmed by Tax team that "other postings" means journals. 
New custom report to be created that will flag journal batches where there is no attachment at both journal batch and header level 
Confirmed by Jess this is needed for 1A as well</t>
  </si>
  <si>
    <t xml:space="preserve">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t>
  </si>
  <si>
    <t>RTR-TX-026</t>
  </si>
  <si>
    <t>Documentation/Substantiation is required to be attached to journal entries and other postings.
[EPM Component]</t>
  </si>
  <si>
    <t>System allows for user to upload supporting documentation to an entry; however, the system does not enforce a user to load that documentation</t>
  </si>
  <si>
    <t>Tax requires continued access and functionality of SmartView or equivalent technology enabling ad-hoc reporting to source trial balance data.
[EPM Component]</t>
  </si>
  <si>
    <t>Tax will have access and training to SmartView or equivalent technology</t>
  </si>
  <si>
    <t>TECH</t>
  </si>
  <si>
    <t>RTR-TX-038</t>
  </si>
  <si>
    <t>Tax requires continued access and functionality of SmartView or equivalent technology enabling ad-hoc reporting to source trial balance data.
[ERP Component]</t>
  </si>
  <si>
    <t>WESCO IT to ensure required software are deployed for SmartView. Security - role and data review to ensure ability to use SmartView is available</t>
  </si>
  <si>
    <t>Agreed per tax user review session. All tax users have access and training to Smart view or equivalent technology</t>
  </si>
  <si>
    <t>Wesco/Anixter produce or provide financials from a single source for tax provision account mapping purposes</t>
  </si>
  <si>
    <t>EPM-FCCS-001 - As a Financial Analyst, I need the ability to add ERP GL account structure to match the structure in Close and Consolidations</t>
  </si>
  <si>
    <t xml:space="preserve">Ensure report provided to tax meets requirements necessary for tax </t>
  </si>
  <si>
    <t>RTR-TX-039</t>
  </si>
  <si>
    <t>CSTONE-4209</t>
  </si>
  <si>
    <t>CSTONE-4671</t>
  </si>
  <si>
    <t>DP-RTR-GL-015</t>
  </si>
  <si>
    <t xml:space="preserve">The financial accounting system shall provide a report of journal entries that do not have supporting documentation or attachments. </t>
  </si>
  <si>
    <t>Journals cannot be stopped from getting created, approved or posted if attachment is not there. 
Oracle Cloud ERP supports uploading attachment at Journal level and also at Journal batch level
7/28: 
New custom report to be created that will flag journal batches where there is no attachment at both journal batch and header level 
Confirmed by Jess this is needed for 1A as well</t>
  </si>
  <si>
    <t>TXC-TX-025</t>
  </si>
  <si>
    <t>CSTONE-4695</t>
  </si>
  <si>
    <t>Source Data from FP&amp;A group needs to be output in a format that’s conducive to Legal Entity Reporting</t>
  </si>
  <si>
    <t>EPBCS</t>
  </si>
  <si>
    <t>TXI-TX-009</t>
  </si>
  <si>
    <t>Forecast PTBI from FP&amp;A group to retain same entity- and account-level granularity and formatting as exists today.</t>
  </si>
  <si>
    <t>TXP-TX-019</t>
  </si>
  <si>
    <t>The GL activity should be available in USD, functional currency and local currency
[EPM Component]</t>
  </si>
  <si>
    <t>ERP GL will only provide functional and entered currency.  Translation to USD reporting currency will only occur in FCCS.  FCCS will also support the full legal entity reporting.  FCCS will have USD and functional currency</t>
  </si>
  <si>
    <t>Ensure all currency needs are met in GL and FCCS, as discussed in tax user story review session.</t>
  </si>
  <si>
    <t>RTR-TP-013</t>
  </si>
  <si>
    <t>The system shall allow authorized Tax Team members to have display/read only access across all Oracle financial accounting system(s) with drill down capability to the transaction level of detail to facilitate implementation, monitoring and reporting of transfer pricing policies.
[EPM Component]</t>
  </si>
  <si>
    <t>RTR-TP-021</t>
  </si>
  <si>
    <t>CSTONE-4697</t>
  </si>
  <si>
    <t>CSTONE-4698</t>
  </si>
  <si>
    <t>CSTONE-4699</t>
  </si>
  <si>
    <t>DP-RTR-GL-019</t>
  </si>
  <si>
    <t>As an accountant I need a COA mapping template similar to journal entry ADFDI so that I can copy paste data from mapping sheet directly to ADFDI template</t>
  </si>
  <si>
    <t>Update EXT013 to support a new template that looks similar to ADFDI multi journal spreadsheet</t>
  </si>
  <si>
    <t>Ensure template looks similar to multi journal spreadsheet</t>
  </si>
  <si>
    <t>Should be able to copy to multijournal spreadsheet</t>
  </si>
  <si>
    <t>RMO</t>
  </si>
  <si>
    <t>Oct RMO</t>
  </si>
  <si>
    <t>Sprint 6</t>
  </si>
  <si>
    <t>CTPFS-904</t>
  </si>
  <si>
    <t>CSTONE-5086</t>
  </si>
  <si>
    <t>DP-RTR-GL-020</t>
  </si>
  <si>
    <t>The Approval Notification should expire if the approver doesn't action within 4 days. Reminders will be enabled and will be send twice before Expiration</t>
  </si>
  <si>
    <t>In Task configuration setting for Journal Approvals, the expiration settings under deadline tab will be used at Assignee level and expire only. Under notifications tab reminder will be enabled to configure reminder settings.</t>
  </si>
  <si>
    <t>	Deadlines
•	Expiration Settings will be set at Assignee level.
•	Expiration Duration will be set to 4 days.
•	Notification will be set to Expire Only.
•	Weekends (Saturday and Sunday will not be excluded from the set 4 days expiration duration).
	Reminders
•	Reminders will be enabled and will be send twice before Expiration. Frequency will be set to 2 Days.</t>
  </si>
  <si>
    <t>CSTONE-6879</t>
  </si>
  <si>
    <t>CSTONE-7637</t>
  </si>
  <si>
    <t>CSTONE-9921</t>
  </si>
  <si>
    <t>DP-RTR-IC-001A</t>
  </si>
  <si>
    <t>As a tax analyst, I would like all I/C invoices to be archived monthly. Invoices must show the historical data on the invoice. (if address for entity changes, historical invoices should still show the old address).
[For invoice template bursting to SFTP by invoice template]</t>
  </si>
  <si>
    <t>Invoice template can be bursted to SFTP folders. WESCO IT may pick from SFTP folders and move to required archiving tools like FileNet etc. 
2 invoice templates to be built as per assumptions and alignment via email "Non material Intercompany Invoice Template from PeopleSoft"</t>
  </si>
  <si>
    <t>Ensure all I/C invoices have been archived. Ensure historical data is captured on the invoices.</t>
  </si>
  <si>
    <t xml:space="preserve">IT14 - Archiving </t>
  </si>
  <si>
    <t>CSTONE-6880</t>
  </si>
  <si>
    <t>CSTONE-7638</t>
  </si>
  <si>
    <t>CSTONE-9922</t>
  </si>
  <si>
    <t>DP-RTR-IC-001B</t>
  </si>
  <si>
    <t>As a tax analyst, I would like all I/C invoices to be archived monthly. Invoices must show the historical data on the invoice. (if address for entity changes, historical invoices should still show the old address).
[For WESCO IT to pick SFTP files and archive]</t>
  </si>
  <si>
    <t xml:space="preserve">Invoice template can be bursted to SFTP folders. WESCO IT may pick from SFTP folders and move to required archiving tools like FileNet etc. 
WESCO IT to update comments. This user story is for taking from SFTP folder to applicable archiving solution </t>
  </si>
  <si>
    <t>CSTONE-6881</t>
  </si>
  <si>
    <t>CSTONE-7639</t>
  </si>
  <si>
    <t>CSTONE-9923</t>
  </si>
  <si>
    <t>DP-RTR-IC-002A</t>
  </si>
  <si>
    <t>(IC Transactions) Oracle GL must have sufficient fields to capture Legal Entity attributes which require printing on an invoice template, such as Registered address, VAT number, Tax and/or Company registration number, Share capital, Directors, the label "Tax invoice", etc...</t>
  </si>
  <si>
    <t>RTR-TP-050</t>
  </si>
  <si>
    <t>PF 7/13: A question to the team is whether Oracle foresees fields to store (and maintain) certain data, or whether this is hard coded on every invoice template?
OSS Notes: Alignment on tax team call not all fields will be in Oracle tables, some will be in templates. User story DP-RTR-IC-001 will be used to track archiving requirement on reports
Vitaliy to work with Patrick for 1B to finalize Intercompany transaction types that are required
7/28 email sent: 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7/29: As per email "Non material Intercompany Invoice Template from PeopleSoft" 2 invoice print templates planned based on noted assumptions. Expectation based on noted assumptions is it should address local requirements</t>
  </si>
  <si>
    <t>Ensure required attributes for local country requirements are included  and maintained for Intercompany Invoice Templates</t>
  </si>
  <si>
    <t>email: IC Meeting Notes</t>
  </si>
  <si>
    <t>IT01</t>
  </si>
  <si>
    <t>CSTONE-6882</t>
  </si>
  <si>
    <t>CSTONE-7640</t>
  </si>
  <si>
    <t>CSTONE-9924</t>
  </si>
  <si>
    <t>DP-RTR-IC-002B</t>
  </si>
  <si>
    <t>CSTONE-6316</t>
  </si>
  <si>
    <t>CSTONE-11627</t>
  </si>
  <si>
    <t>CSTONE-6907</t>
  </si>
  <si>
    <t>DP-RTR-GL-014D</t>
  </si>
  <si>
    <t>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"sunset" or no longer utilized systems should be maintained and made available in a similar manner for a period consistent with existing data retention policies.  
Specifically:
a. Tax needs the data to be extractable by tax year and legal entity.  
b. Data must also be accessible, and large volumes of transaction level detail data must be able to be extracted from the system and capable of being processed by another system to be presented to tax authorities.  
c. All transaction data must also contain the related master data (e.g., an archived purchase transaction with a vendor number must also include the relevant vendor master record details; Vendor name, vendor address, etc.).
d. Data extraction should be enabled by an intuitive interface accessible by tax/finance personnel and must be executable in formats including .txt, .csv, .xls, among others.
e. Journal entry sequencing requirement to comply with local country accounting/audit rules and standards.
[ERP Component - GL]</t>
  </si>
  <si>
    <t>INT189</t>
  </si>
  <si>
    <t xml:space="preserve">Sequencing: Journal sequencing for outside US and Canada to be enabled at LE level [no requirement to sequencing at a lower level than LE]. 
Report: France FEC report RPT026 is planned to be built on Oracle Cloud ERP.  Rest of reports to be pulled from IAP. Integrations planned to send GL Journals, GL balances, AHCS Balances, AHCS Journals, IC AR Invoices, IC AP Invoices, IC AR Receipts, IC AP Payments to IAP. 
Rest of the mentioned requirements [E.g. reports and their archiving etc.] would be pulled from IAP. IAP to address rest of requirements. </t>
  </si>
  <si>
    <t xml:space="preserve">Ensure noted integration data is sent over to BI for subsequent reporting from BI </t>
  </si>
  <si>
    <t>TXC-TX-011</t>
  </si>
  <si>
    <t>CSTONE-6108</t>
  </si>
  <si>
    <t>DP-RTR-IC-004</t>
  </si>
  <si>
    <t>An accountant should understand which intercompany transactions require an invoice and which ones don't (Process)</t>
  </si>
  <si>
    <t>IC transaction types will drive whether invoicing is required or not. Training to IC users required to determine which IC transaction type is required</t>
  </si>
  <si>
    <t>Tax will review training materials to ensure process meets tax requirements</t>
  </si>
  <si>
    <t>IT11</t>
  </si>
  <si>
    <t>CSTONE-6109</t>
  </si>
  <si>
    <t>DP-RTR-IC-005</t>
  </si>
  <si>
    <t>An accountant should understand which intercompany transactions require an invoice and which ones require a credit note.  From an accounting point of view the debits and credits are identical when entity A invoices entity B or entity B issues a credit note to entity A (Process)</t>
  </si>
  <si>
    <t>In IC Provider determines entity that has AR transaction and Receiver has AP transaction. In AR currently if amounts are flipped it will create negative AR invoice. In AP system will flip and create credit memo. [In future release Oracle may release on AR side ability to create credit memo instead of negative invoice, currently not yet available in Cloud]. 
Training issue to select appropriate provider and receiver and also transaction type. Appropriate provider and receiver selection with amounts would then drive behavior as noted above</t>
  </si>
  <si>
    <t>IT12</t>
  </si>
  <si>
    <t>CSTONE-6110</t>
  </si>
  <si>
    <t>DP-RTR-IC-006</t>
  </si>
  <si>
    <t>The transactions related to sale of goods and services billed on intercompany invoices should interface to appropriate revenue accounts.  A rebate from MD to LRD should debit intercompany sales &amp; COS for example</t>
  </si>
  <si>
    <t>Intercompany module in scope for Release 1 does not have material intercompany in scope. 
IC AR and IC AP accounts on AR and AP invoice will be derived systematically based on selected transaction type in IC batch. Revenue and expense account will be user training. User training to select appropriate transaction type on IC batch. Tax to work with RTR Core team to finalize  list of IC transaction types for 1B</t>
  </si>
  <si>
    <t>IT13</t>
  </si>
  <si>
    <t>CSTONE-6111</t>
  </si>
  <si>
    <t>DP-RTR-IC-007</t>
  </si>
  <si>
    <t>There should be a capability to consolidate multiple Intercompany transactions of the same nature into a monthly consolidated intercompany invoice</t>
  </si>
  <si>
    <t>IC tracked as journals throughout the month. At month end users to convert balances to single invoice using IC module. Alignment as per OID-44 meeting notes
"Option 2 – Allocations/GL Journals to hit a clearing account. Manual month end process to create one invoice to move charges from clearing account to IC AR/AP accounts"</t>
  </si>
  <si>
    <t>Ensure process meets tax requirements</t>
  </si>
  <si>
    <t>IT15</t>
  </si>
  <si>
    <t>Sandra CALA</t>
  </si>
  <si>
    <t>DP-RTR-IC-008</t>
  </si>
  <si>
    <t>Oracle GL must be able to capture and store multiple Tax Registration Number (VAT) for a Legal Entity</t>
  </si>
  <si>
    <t>Cloud Legal Entity Structure setup allows adding registrations. This setup is  owned by team owning tax setups/tax integrations. Even if data is loaded, how these multiple registrations are used is driven based off tax engine/regime to rate flow [Tax module configurations]. In Cornerstone solution how it is used essentially is dependent on Tax engine / Tax solution KDD. Currently both Tax engine and also Tax module configs are not in scope</t>
  </si>
  <si>
    <t>Ensure process for storing VAT registration numbers for each legal entity meets tax requirements</t>
  </si>
  <si>
    <t>Submitted for Approval</t>
  </si>
  <si>
    <t>IT02</t>
  </si>
  <si>
    <t>Tax engine decision</t>
  </si>
  <si>
    <t>DP-RTR-IC-009</t>
  </si>
  <si>
    <t>The Intercompany Invoicing module should calculate:
a) indirect taxes and indirect tax exemption messages (IT04 &amp; IT05)
b) supplier and customer VAT registrations
c) in both AR and AP
d) at the line level
e) in foreign and local currency
f) at the authority level if more than 1 tax applies</t>
  </si>
  <si>
    <t>Currently both Tax engine and also Tax module configs are not in scope</t>
  </si>
  <si>
    <t>Ensure tax calculation requirements are met on IC transactions</t>
  </si>
  <si>
    <t>IT03</t>
  </si>
  <si>
    <t>DP-RTR-IC-010</t>
  </si>
  <si>
    <t>The intercompany invoicing module must be able to calculate indirect taxes. A third party tax engine is best suited in order to avoid rates and rules maintenance.</t>
  </si>
  <si>
    <t>IT04</t>
  </si>
  <si>
    <t>DP-RTR-IC-011</t>
  </si>
  <si>
    <t>The indirect taxes and indirect tax exemption messages returned from the tax engine must display on the printed invoices</t>
  </si>
  <si>
    <t>Ensure tax calculation requirements are met on IC transactions and required tax calculation results display on invoices</t>
  </si>
  <si>
    <t>IT05</t>
  </si>
  <si>
    <t>DP-RTR-IC-012</t>
  </si>
  <si>
    <t>The indirect taxes and indirect tax exemption messages or tax codes returned from the tax engine should be available on reports</t>
  </si>
  <si>
    <t>Ensure reports provided to tax meet requirements</t>
  </si>
  <si>
    <t>IT06</t>
  </si>
  <si>
    <t>CSTONE-6310</t>
  </si>
  <si>
    <t>CSTONE-6669</t>
  </si>
  <si>
    <t>CSTONE-7663</t>
  </si>
  <si>
    <t>DP-RTR-IC-013A</t>
  </si>
  <si>
    <t>All invoice data must be available for feeding into invoicing software or eInvoicing solutions (Edicom, Tungsten,..)
[ERP Component]</t>
  </si>
  <si>
    <t>INT185</t>
  </si>
  <si>
    <t>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t>
  </si>
  <si>
    <t>Ensure required data for feeding into invoices solutions is available in IAP or data warehouse equivalent</t>
  </si>
  <si>
    <t>IT07</t>
  </si>
  <si>
    <t>CSTONE-6311</t>
  </si>
  <si>
    <t>CSTONE-6673</t>
  </si>
  <si>
    <t>CSTONE-7664</t>
  </si>
  <si>
    <t>DP-RTR-IC-013B</t>
  </si>
  <si>
    <t>INT187</t>
  </si>
  <si>
    <t>Spritnt 10</t>
  </si>
  <si>
    <t>CSTONE-6317</t>
  </si>
  <si>
    <t>CSTONE-11628</t>
  </si>
  <si>
    <t>CSTONE-6908</t>
  </si>
  <si>
    <t>DP-RTR-GL-014E</t>
  </si>
  <si>
    <t>INT191</t>
  </si>
  <si>
    <t>CSTONE-11630</t>
  </si>
  <si>
    <t>CSTONE-6306</t>
  </si>
  <si>
    <t>CSTONE-6308</t>
  </si>
  <si>
    <t>DP-RTR-GL-014F</t>
  </si>
  <si>
    <t>All invoice data must be available for feeding into invoicing software or eInvoicing solutions (Edicom, Tungsten,..)
[BI Component]</t>
  </si>
  <si>
    <t>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
Above comment is placeholder from related RTR user story. BI team to update</t>
  </si>
  <si>
    <t>BI</t>
  </si>
  <si>
    <t>DP-RTR-IC-014</t>
  </si>
  <si>
    <t>The intercompany invoicing module needs to be able to map journals into meaningful goods and services for the tax engine to interpret for proper tax calculations</t>
  </si>
  <si>
    <t>Material intercompany is not in scope. This user story is about use of intercompany transaction types / accounts and use of it by tax engine for tax determination.
Currently both Tax engine and also Tax module configs are not in scope</t>
  </si>
  <si>
    <t>Pending further discussion</t>
  </si>
  <si>
    <t>IT08</t>
  </si>
  <si>
    <t>CSTONE-6112</t>
  </si>
  <si>
    <t>DP-RTR-IC-015</t>
  </si>
  <si>
    <t>The intercompany invoicing module should generate a chronological and gapless by legal entity (not tax ID) invoice sequence</t>
  </si>
  <si>
    <t>Setup IC invoice sequencing in AR by Legal entity. AR Invoice number will be generated in order in which invoice is generated and not in order of invoice date. AR invoice number will be copied to AP invoice number. 
7/28: Acceptance criteria 1 - Jess confirmed numbering is by LE. During build phase starting values by LE will be provided</t>
  </si>
  <si>
    <t>Ensure invoice sequencing meets tax and local country requirements</t>
  </si>
  <si>
    <t>IT09</t>
  </si>
  <si>
    <t>CSTONE-6113</t>
  </si>
  <si>
    <t>CSTONE-6117</t>
  </si>
  <si>
    <t>DP-RTR-IC-016</t>
  </si>
  <si>
    <t>The invoice copies should be easy to retrieve and print in PDF, the invoice search should be possible based on invoice number (range), journal number, invoice date/period (range), supplier, customer</t>
  </si>
  <si>
    <t>This user story is about ability to search AR and AP invoices from front end using filter criteria as provided by Oracle. Archiving requirement of ability to send to SFTP is covered in user story DP-RTR-IC-001. Corresponding user story under LEGACY track is added for WESCO IT to take file from SFTP and make available in WESCO archiving tool as per requirement to search etc. 
Note: Invoice in AR and AP screen cannot be searched by Journal batch name</t>
  </si>
  <si>
    <t>1)	As a tax analyst, when I access the invoice search screen and enter an invoice number in the search field and hit enter or search button, then I should get a PDF copy of the invoice I can download or print
2)	As a tax analyst, when I access the invoice search screen and enter a journal number in the search field and hit enter or search button, then I should get a PDF copy of the invoice I can download or print
3)	As a tax analyst, when I access the invoice search screen and enter a bill from and/or bill to party and a period (month and year range) in the search field and hit enter or search button, then I should get a list of PDF copies of the invoices I can download or print individually or in 1 batch of multiple PDFs (it’s important I can choose to search by bill from or by bill to only or by both combined; same for period, it must be a range, the year is mandatory, the month is optional, I should be able to enter from January 2023 to December 2025 in case of a tax audit)</t>
  </si>
  <si>
    <t xml:space="preserve">Ensure ability to search and obtain PDFs in archiving system. </t>
  </si>
  <si>
    <t>IT14</t>
  </si>
  <si>
    <t>CSTONE-7586</t>
  </si>
  <si>
    <t>CSTONE-9868</t>
  </si>
  <si>
    <t>CSTONE-9925</t>
  </si>
  <si>
    <t>DP-RTR-GL-004</t>
  </si>
  <si>
    <t>FX rates will be at the legal entity level (not BU level).</t>
  </si>
  <si>
    <t>RPT104</t>
  </si>
  <si>
    <t>This story pertains to reporting ledgers required for UK entity having MD-LRD structure in EMEA. For example "a BU is in Euro, but the LE is  GBP.  If Oracle could provide the LE GBP trial balance and US trial balance this would eliminate the manual manipulation of data."-  PW
Reporting Ledgers will be setup as per approved KDD2. Primary ledgers [USGAAP] will be setup as per approved KDD2
Acceptance criteria 1: Reporting ledger accounted balances will be will currency of reporting ledger
Add a new TB report for MDR entities based on reporting ledger restricting it to specific entities [ignore non relevant entities in reporting ledger which will get copied over from primary as they co-exist in same ledger but are not part of MD-LRD structure]</t>
  </si>
  <si>
    <t xml:space="preserve">This will be captured at the reporting ledger, per tax user story review session. Tax will ensure reports provided are in the correct functional currency for legal entity. </t>
  </si>
  <si>
    <t>RTR-TX-013</t>
  </si>
  <si>
    <t>DP-RTR-GL-006</t>
  </si>
  <si>
    <t>Local country Tax teams require localized languages (e.g., French, Spanish, German, Polish, and Arabic) at report level, account level and department level.</t>
  </si>
  <si>
    <t xml:space="preserve">As per confirmation from Patrick, local language required only for legacy FAH layer
2/8: This user story covers language patch application being led by Satheesh. 
Reports: Individual user stories for reports in GL and AHCS logged
AHCS Source/category field on reports: See above comment
GL Source/category standard field: New story to be logged
COA Descrption: to flow from EDMCS
AR Invoice print: English only as per agreed assumption
</t>
  </si>
  <si>
    <t>Ensure reports provided to tax meet requirements for localized language</t>
  </si>
  <si>
    <t>RTR-TX-020</t>
  </si>
  <si>
    <t>Awaiting alignment with legacy FAH local solution proposed from Incorta</t>
  </si>
  <si>
    <t>CSTONE-6114</t>
  </si>
  <si>
    <t>DP-RTR-GL-011</t>
  </si>
  <si>
    <t>Local country tax and accounting requirement to have the ability to maintain a separate chart of accounts for statutory reporting.  Mapping needs to be created between global COA and local country COA in order to align localized account and account descriptions.
Additionally, Local Country teams require the ability to group or classify accounts for presentation purposes in local country Financial Statements.
[ERP Component]</t>
  </si>
  <si>
    <t>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For secondary ledgers using global COA, see user story RTR-GL-149
Any local presentation if required may mean additional hierarchies. Tax team to work with COA team
Local COA feed from EDMCS to IAP should meet Query 69 requirement. Confirmed by EDMCS team that whatever feed from EDMCS comes to Oracle ERP will go to IAP and TeraData as well. Looped in EDMCS team [Elizabeth] on email "Language Requirement for 1B" to take it forward from EDMCS perspective</t>
  </si>
  <si>
    <t>Successful updated chart of accounts for Local country tax and accounting requirements</t>
  </si>
  <si>
    <t>RTR-TX-041</t>
  </si>
  <si>
    <t>Enterprise Planning, Budgeting, and Reporting</t>
  </si>
  <si>
    <t>Local country tax and accounting requirement to have the ability to maintain a separate chart of accounts for statutory reporting.  Mapping needs to be created between global COA and local country COA in order to align localized account and account descriptions.
Additionally, Local Country teams require the ability to group or classify accounts for presentation purposes in local country Financial Statements.
[EDMCS Component]</t>
  </si>
  <si>
    <t>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For secondary ledgers using global COA, see user story RTR-GL-149
Any local presentation if required may mean additional hierarchies. Tax team to work with COA team
Local COA feed from EDMCS to IAP should meet Query 69 requirement. Confirmed by EDMCS team that whatever feed from EDMCS comes to Oracle ERP will go to IAP and TeraData as well. Looped in EDMCS team [Elizabeth] on email "Language Requirement for 1B" to take it forward from EDMCS perspective
This is placeholder comment copied from corresponding RTR story. EDMCS team to update
EDM - Application will provide framework to capture various language descriptions. International team should be providing the translated values to be loaded in the metadata.
Direct integration to IAP not in scope. The metadata files generated for Teradata can be consumed as needed</t>
  </si>
  <si>
    <t>Local country tax and accounting requirement to have the ability to maintain a separate chart of accounts for statutory reporting.  Mapping needs to be created between global COA and local country COA in order to align localized account and account descriptions.
Additionally, Local Country teams require the ability to group or classify accounts for presentation purposes in local country Financial Statements.
[EPM Component - 1 to 1 mapping between ERP COA and EPM COA]</t>
  </si>
  <si>
    <t>CSTONE-6883</t>
  </si>
  <si>
    <t>CSTONE-7641</t>
  </si>
  <si>
    <t>CSTONE-11626</t>
  </si>
  <si>
    <t>DP-RTR-GL-012</t>
  </si>
  <si>
    <t>Local country accountants require the ability or a report to output differences between Local GAAP and US GAAP basis reporting.</t>
  </si>
  <si>
    <t>1. SmartView can be used for all ledgers except France local COA [separate cube due to local COA] to see data side by side for primary and secondary ledger for given set of accounts
2. Report planned to "RPT011-Confirm relevant manual journals copied to secondary" planned to confirm required journals are copied to secondary
3. If Mainframe sends two separate feeds for primary and secondary ledgers, both feeds independently will be part of reconciliation process for AHCS 
7/28 Acceptance Criteria 1: Tax Team understands intent of RPT011 as noted above. No additional report planned for this user story. Tax team to perform analysis using points noted above</t>
  </si>
  <si>
    <t>RTR-TX-042</t>
  </si>
  <si>
    <t>CSTONE-6115</t>
  </si>
  <si>
    <t>DP-RTR-GL-013</t>
  </si>
  <si>
    <t>Local country accountants require the ability to book statutory adjustments.  The nature of statutory adjustments can be Local GAAP/US GAAP differences, audit imposed statutory adjustments, or reclass.</t>
  </si>
  <si>
    <t>Secondary ledgers will be configured as per approved KDD2. These secondary ledgers can be used to book local GAAP adjustments i.e. these journals don’t need to be booked to primary / USGAAP ledgers</t>
  </si>
  <si>
    <t>1)	As a statutory accountant, when I access the journal entry screen, I should be able to change the ledger to secondary or reporting ledger and successfully enter and post a journal
2)	As a statutory accountant, when I use the spreadsheet journal upload, I should be able to change the ledger to secondary or reporting ledger and successfully upload and post a journal</t>
  </si>
  <si>
    <t>RTR-TX-043</t>
  </si>
  <si>
    <t>CSTONE-7587</t>
  </si>
  <si>
    <t>CSTONE-9869</t>
  </si>
  <si>
    <t>CSTONE-9926</t>
  </si>
  <si>
    <t>DP-RTR-GL-014A</t>
  </si>
  <si>
    <t>CSTONE-6314</t>
  </si>
  <si>
    <t>CSTONE-6670</t>
  </si>
  <si>
    <t>CSTONE-7668</t>
  </si>
  <si>
    <t>DP-RTR-GL-014B</t>
  </si>
  <si>
    <t>CSTONE-6315</t>
  </si>
  <si>
    <t>CSTONE-6674</t>
  </si>
  <si>
    <t>CSTONE-7669</t>
  </si>
  <si>
    <t>DP-RTR-GL-014C</t>
  </si>
  <si>
    <t>CSTONE-11631</t>
  </si>
  <si>
    <t>CSTONE-6307</t>
  </si>
  <si>
    <t>CSTONE-6309</t>
  </si>
  <si>
    <t>DP-RTR-GL-014G</t>
  </si>
  <si>
    <t>CSTONE-11693</t>
  </si>
  <si>
    <t>CSTONE-11694</t>
  </si>
  <si>
    <t>CSTONE-11695</t>
  </si>
  <si>
    <t>DP-RTR-GL-066</t>
  </si>
  <si>
    <t>As an Intercompany Accountant, I need to have converted intercompany invoice data available in IAP and Teradata</t>
  </si>
  <si>
    <t>INT185-INT186
INT189-INT190
INT232-INT233
INT234-INT235</t>
  </si>
  <si>
    <t xml:space="preserve">These interfaces are currently considering only Global intercompany source which will only pull new transactions (not-converted). As a solution for this we are considering and recommending to use source values from custom lookup for extraction. In this lookup we will store conversion related source along with Global intercompany source which will be used by impacted interfaces. </t>
  </si>
  <si>
    <t>Sprint 13</t>
  </si>
  <si>
    <t>Sprint 15</t>
  </si>
  <si>
    <t>CSTONE-11696</t>
  </si>
  <si>
    <t>CSTONE-11697</t>
  </si>
  <si>
    <t>CSTONE-11698</t>
  </si>
  <si>
    <t>DP-RTR-GL-067</t>
  </si>
  <si>
    <t>As a GL  Intercompany Accountant, I need to have converted intercompany invoice data included in reporting for IC Non Material AP and AR</t>
  </si>
  <si>
    <t>RPT019
RPT020
RPT027
RPT028
RPT209
RPT210</t>
  </si>
  <si>
    <t xml:space="preserve">These reports are currently considering only Global intercompany source which will only pull new transactions (not-converted). As a solution for this we are considering and recommending to use source values from custom lookup for extraction. In this lookup we will store conversion related source along with Global intercompany source which will be used by impacted reports. </t>
  </si>
  <si>
    <t>CSTONE-11699</t>
  </si>
  <si>
    <t>CSTONE-11700</t>
  </si>
  <si>
    <t>CSTONE-11701</t>
  </si>
  <si>
    <t>DP-RTR-GL-075</t>
  </si>
  <si>
    <t>User story to retrofit 1A object to have the creator of Inter/Intra journals included in the Created By field in RICE ID:RPT016 reports so that there is consistency with all of the reporting.  Should also include the correct Approver in the Approved by field.</t>
  </si>
  <si>
    <t>RPT016_R</t>
  </si>
  <si>
    <t>Consumer of the report can filter and/or sort the fields with no need to leverage another column</t>
  </si>
  <si>
    <t>Creator of journal submitted via inter/intra custom data loader is identified in creator field of report, as opposed to "FIN_INT".  Correct approver is also captured in Approved by field</t>
  </si>
  <si>
    <t>Sprint 16</t>
  </si>
  <si>
    <t>[EXT] RE: 1B - Outbound to BI for Intercompany invoices</t>
  </si>
  <si>
    <t>CSTONE-7588</t>
  </si>
  <si>
    <t>CSTONE-9870</t>
  </si>
  <si>
    <t>CSTONE-9927</t>
  </si>
  <si>
    <t>DP-RTR-GL-014H</t>
  </si>
  <si>
    <t>CSTONE-7589</t>
  </si>
  <si>
    <t>CSTONE-9871</t>
  </si>
  <si>
    <t>CSTONE-9928</t>
  </si>
  <si>
    <t>DP-RTR-GL-014I</t>
  </si>
  <si>
    <t>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"sunset" or no longer utilized systems should be maintained and made available in a similar manner for a period consistent with existing data retention policies.  
Specifically:
a. Tax needs the data to be extractable by tax year and legal entity.  
b. Data must also be accessible, and large volumes of transaction level detail data must be able to be extracted from the system and capable of being processed by another system to be presented to tax authorities.  
c. All transaction data must also contain the related master data (e.g., an archived purchase transaction with a vendor number must also include the relevant vendor master record details; Vendor name, vendor address, etc.).
d. Data extraction should be enabled by an intuitive interface accessible by tax/finance personnel and must be executable in formats including .txt, .csv, .xls, among others.
e. Journal entry sequencing requirement to comply with local country accounting/audit rules and standards.
[BI Component]</t>
  </si>
  <si>
    <t>Sequencing: Journal sequencing for outside US and Canada to be enabled at LE level [no requirement to sequencing at a lower level than LE]. 
Report: France FEC report RPT026 is planned to be built on Oracle Cloud ERP.  Rest of reports to be pulled from IAP. Integrations planned to send GL Journals, GL balances, AHCS Balances, AHCS Journals, IC AR Invoices, IC AP Invoices, IC AR Receipts, IC AP Payments to IAP. 
Rest of the mentioned requirements [E.g. reports and their archiving etc.] would be pulled from IAP. IAP to address rest of requirements. 
This is placeholder comment as a copy of related RTR user story. BI team to update</t>
  </si>
  <si>
    <t>The CoA should provide sufficient detail to identify activity by third-party vs. intercompany and, for intercompany activity, identify the transacting party/counterparty for the purposes of recording, monitoring and reporting intercompany activity.</t>
  </si>
  <si>
    <t>Chart of accounts account listing includes proposed intercompany accounts that differentiate third party activity and intercompany activity (listing reviewed/approved by tax); intercompany journal entry process requires a specified trading partner; process rules in place for booking entries to intercompany accounts</t>
  </si>
  <si>
    <t>RTR-TP-001</t>
  </si>
  <si>
    <t>The CoA should provide sufficient detail to identify intercompany activity by revenues vs. expenses for the purposes of recording, monitoring and reporting intercompany transaction volume (i.e. not netting multiple intercompany transactions)</t>
  </si>
  <si>
    <t>Chart of accounts account listing includes proposed intercompany accounts that differentiate between intercompany revenue activity and intercompany expense activity (listing reviewed/approved by tax); intercompany journal entry process requires a specified trading partner; process rules in place for booking entries to intercompany accounts</t>
  </si>
  <si>
    <t>RTR-TP-002</t>
  </si>
  <si>
    <r>
      <t>The CoA should provide sufficient detail to identify intercompany activity by intercompany transaction type (</t>
    </r>
    <r>
      <rPr>
        <b/>
        <sz val="9"/>
        <rFont val="Calibri"/>
        <family val="2"/>
      </rPr>
      <t>see intercompany transaction inventory maintained by the tax department</t>
    </r>
    <r>
      <rPr>
        <sz val="9"/>
        <rFont val="Calibri"/>
        <family val="2"/>
      </rPr>
      <t>) for the purposes of recording, monitoring and reporting intercompany transaction volume by transaction type.</t>
    </r>
  </si>
  <si>
    <t>Intercompany journal entry process requires selection of configured transaction type field (configuration to be reviewed/approved by tax)</t>
  </si>
  <si>
    <t>RTR-TP-003</t>
  </si>
  <si>
    <t>The CoA structure should provide sufficient detail to identify qualifying revenues and costs used as the basis for calculating, monitoring and reporting transfer pricing polices</t>
  </si>
  <si>
    <t>Chart of accounts account listing maintains existing account level detail (listing reviewed/approved by tax)</t>
  </si>
  <si>
    <t>RTR-TP-004</t>
  </si>
  <si>
    <t>The CoA should provide sufficient detail to identify activity by activity included in operating income (above-the-line) vs. activity not included in operating income (below-the-line) for selected intercompany transactions for the purposes of recording, monitoring and reporting intercompany activity for management purposes vs. tax purposes.</t>
  </si>
  <si>
    <t>Chart of accounts account listing includes proposed intercompany accounts (reviewed/approved by tax); mapping of accounts to above-the-line/below-the-line is documented and maintained</t>
  </si>
  <si>
    <t>RTR-TP-005</t>
  </si>
  <si>
    <t>The CoA should provide sufficient detail to identify the originator of revenues/expenses when subject to a multistep journal entry process (i.e. centralization/aggregation of revenues/expenses in pass-through legal entities)</t>
  </si>
  <si>
    <t>Chart of accounts account listing includes proposed intercompany accounts to accommodate pass-through transactions (reviewed/approved by tax); intercompany journal entry process requires a specified trading partner</t>
  </si>
  <si>
    <t>RTR-TP-006</t>
  </si>
  <si>
    <t>The CoA should provide sufficient detail to track the base costs vs. the profit margin (cost plus markup) for applicable intercompany transactions.</t>
  </si>
  <si>
    <t>Intercompany journal entry process maintains separate detail of base costs and profit component; detail is available as a report configuration option</t>
  </si>
  <si>
    <t>RTR-TP-007</t>
  </si>
  <si>
    <t>The CoA should provide sufficient detail to separately track the intercompany interest charged on Accounts Receivable balances separate from the associated intercompany charge.</t>
  </si>
  <si>
    <t>Chart of accounts account listing includes proposed intercompany account to book intercompany interest charges (listing reviewed/approved by tax); intercompany journal entry process requires a specified trading partner; process rules in place for booking entries to intercompany accounts</t>
  </si>
  <si>
    <t>RTR-TP-008</t>
  </si>
  <si>
    <t>CSTONE-6116</t>
  </si>
  <si>
    <t>DP-RTR-IC-017</t>
  </si>
  <si>
    <t>Perform Intercompany Transactions</t>
  </si>
  <si>
    <t>Each legal entity and applicable branches/other units subject to intercompany agreements and/or required to report by specific jurisdictions should be assigned at least one unique legal entity/company code in the system.
[ERP Component]</t>
  </si>
  <si>
    <t xml:space="preserve">Enterprise Structure as per KDD2 will be configured. 
IC orgs for each LE will be created one to one except as noted in IC Approval KDD for Miami Anixter Inc where for given LE two orgs will be created.
IC Customers and IC Suppliers will be created one for each LE. They will be assigned to various BUs [multiple sites] to support invoicing with different partners 
Tax team confirmed all above meets requirement for this user story
</t>
  </si>
  <si>
    <t>Ensure enterprise structure does not merge more than one LE in a single LE code and Ent Structure meets tax needs.</t>
  </si>
  <si>
    <t>RTR-TP-009</t>
  </si>
  <si>
    <t>Each legal entity and applicable branches/other units subject to intercompany agreements and/or required to report by specific jurisdictions should be assigned at least one unique legal entity/company code in the system.
[EPM Component]</t>
  </si>
  <si>
    <t>EPM-FCCS-003 - As a GL Accountant, I need the ability to set up my Entity hierarchy geographically so that it facilitates external reporting requirements</t>
  </si>
  <si>
    <t>Ensure enterprise structure has one unique legal entity code and meets tax needs.</t>
  </si>
  <si>
    <t>The CoA should provide sufficient detail to identify general ledger activity by legal entity/branch/other units to support tax reporting.</t>
  </si>
  <si>
    <t>Account values can be sourced by legal entity for preconfigured/configurable reports</t>
  </si>
  <si>
    <t>RTR-TP-010</t>
  </si>
  <si>
    <t>The CoA should provide sufficient detail to identify general ledger activity by selected period (year, YTD, month, MTD).</t>
  </si>
  <si>
    <t>Account values can be sourced for a specified period for preconfigured/configurable reports</t>
  </si>
  <si>
    <t>RTR-TP-011</t>
  </si>
  <si>
    <t>DP-RTR-GL-016</t>
  </si>
  <si>
    <t>The GL activity should be available in both US GAAP and local country GAAP</t>
  </si>
  <si>
    <t>Enterprise structure will be setup as per KDD2. Secondary ledgers will receive data for manual journals in GL [if category is setup to copy to secondary] and from AHCS [via a secondary ledger feed legacy FAH or Mainframe]</t>
  </si>
  <si>
    <t>Ensure enterprise structure meets tax needs and secondary ledgers meet needs for Local Country GAAP</t>
  </si>
  <si>
    <t>RTR-TP-012</t>
  </si>
  <si>
    <t>CSTONE-6118</t>
  </si>
  <si>
    <t>DP-RTR-GL-017</t>
  </si>
  <si>
    <t>The GL activity should be available in USD, functional currency and local currency
[ERP Component]</t>
  </si>
  <si>
    <t>ERP GL will only provide functional and entered currency.  Translation to USD reporting currency will only occur in FCCS.  FCCS will also support the full legal entity reporting.</t>
  </si>
  <si>
    <t>The Tax department is proactively made aware of proposed changes to the CoA (including accounts, legal entities/organization structure) that may impact transfer pricing and is included in the decision-making process.</t>
  </si>
  <si>
    <t>Tax is active participant in deployed process for CoA change discussions, validation and sign-off</t>
  </si>
  <si>
    <t>RTR-TP-014</t>
  </si>
  <si>
    <t>The Tax department is party to a process to propose changes to the CoA configuration, including proposing new accounts/legal entities or requesting the use of the program/projects string to support transfer pricing requirements, as applicable.</t>
  </si>
  <si>
    <t>RTR-TP-015</t>
  </si>
  <si>
    <t>Report listing newly added or amended G/L accounts within specific timeframe.</t>
  </si>
  <si>
    <t>Process in place for Tax to receive a preconfigured report with specified detail (CoA additions/modifications) on a monthly basis</t>
  </si>
  <si>
    <t>RTR-TP-016</t>
  </si>
  <si>
    <t>Report listing newly added or amended legal entities within specific timeframe.</t>
  </si>
  <si>
    <t>RTR-TP-017</t>
  </si>
  <si>
    <t>Report listing newly added or amended operating groups within specific timeframe.</t>
  </si>
  <si>
    <t>RTR-TP-018</t>
  </si>
  <si>
    <t>Report listing newly added or amended departments within specific timeframe.</t>
  </si>
  <si>
    <t>RTR-TP-019</t>
  </si>
  <si>
    <t>Report listing newly added or amended sites within specific timeframe.</t>
  </si>
  <si>
    <t>RTR-TP-020</t>
  </si>
  <si>
    <t>CSTONE-6119</t>
  </si>
  <si>
    <t>DP-RTR-GL-018</t>
  </si>
  <si>
    <t>The system shall allow authorized Tax Team members to have display/read only access across all Oracle financial accounting system(s) with drill down capability to the transaction level of detail to facilitate implementation, monitoring and reporting of transfer pricing policies.
[ERP Component]</t>
  </si>
  <si>
    <t>Tax department can generate trial balance report by selected legal entity or legal entities by time period, and report to include all available detail (account, operating group, department, site, etc.) and available in US GAAP/Local country GAAP and USD/Functional Currency/Local Currency</t>
  </si>
  <si>
    <t>Similar to user story EPM-FCCS-048 As a financial reporting manager, I need a report TAX_TB_LE_ACCOUNT so I can report my Tax Trial Balance by Legal Entity &amp; Account</t>
  </si>
  <si>
    <t>Ensure report meets tax needs</t>
  </si>
  <si>
    <t>RTR-TP-048</t>
  </si>
  <si>
    <t>Tax department can generate trial balance report by selected legal entity or legal entities by time period with monthly breakout, and report to include all available detail (account, operating group, department, site, etc.) and available in US GAAP/Local country GAAP and USD/Functional Currency/Local Currency.  Report to be developed similar to workbook 2020 Foreign Functional Trial Balances.xls</t>
  </si>
  <si>
    <t>RTR-TP-049</t>
  </si>
  <si>
    <t>CSTONE-6318</t>
  </si>
  <si>
    <t>CSTONE-6671</t>
  </si>
  <si>
    <t>CSTONE-7672</t>
  </si>
  <si>
    <t>DP-RTR-IC-018A</t>
  </si>
  <si>
    <t>Tax department can generate custom intercompany transaction volume report by legal entity/period detailing intercompany transaction volume by transaction type, transacting party, etc. and available in US GAAP/Local country GAAP and USD/Functional Currency/Local Currency
[ERP Component]</t>
  </si>
  <si>
    <t>IC data [IC AR invoice, IC AP Invoice, IC AR receipts, IC AP Payments] will be sent to IAP. Required reports to be pulled from IAP. 
Note: Oracle ERP will only track data in entered currency and ledger currency. It will not track any data in consolidation currency
8/2 Acceptance criteria 1: If a data element is not available in Cloud ERP, IAP report to add required data element</t>
  </si>
  <si>
    <t>Ensure all data needed for reporting is available in IAP or equivalent solution.</t>
  </si>
  <si>
    <t>RTR-TP-051</t>
  </si>
  <si>
    <t>CSTONE-6319</t>
  </si>
  <si>
    <t>CSTONE-6675</t>
  </si>
  <si>
    <t>CSTONE-7673</t>
  </si>
  <si>
    <t>DP-RTR-IC-018B</t>
  </si>
  <si>
    <t>CSTONE-6107</t>
  </si>
  <si>
    <t>CSTONE-11706</t>
  </si>
  <si>
    <t>CSTONE-11707</t>
  </si>
  <si>
    <t>DP-RTR-IC-003</t>
  </si>
  <si>
    <t>The intercompany invoicing module should not generate invoices with zero value</t>
  </si>
  <si>
    <t>EXT041</t>
  </si>
  <si>
    <t>This pertains to logic of LSI processor of splitting in intercompany vs intracompany. Logic details to be covered in lean specs [This is a bug in current state legacy Anixter solution]</t>
  </si>
  <si>
    <t>Ensure no zero value IC invoices created</t>
  </si>
  <si>
    <t>IT10</t>
  </si>
  <si>
    <t>CSTONE-6312</t>
  </si>
  <si>
    <t>CSTONE-11708</t>
  </si>
  <si>
    <t>CSTONE-6905</t>
  </si>
  <si>
    <t>DP-RTR-IC-013C</t>
  </si>
  <si>
    <t>Tax department can generate custom intercompany transaction volume report by legal entity/period detailing intercompany transaction volume by transaction type, transacting party, etc. and available in US GAAP/Local country GAAP and USD/Functional Currency/Local Currency
[EDMCS Component - Need ability to send EDMCS COA details with DFF/Language to IAP]</t>
  </si>
  <si>
    <t>Placeholder - EDMCS team to update. 
EDM - no new ask for EDM application as no direct integration to IAP. The metadata files generated for Teradata can be consumed as needed.</t>
  </si>
  <si>
    <t>DP-RTR-IC-084</t>
  </si>
  <si>
    <t>Tax department can generate custom intercompany transaction volume report by legal entity/period detailing intercompany transaction volume by transaction type, transacting party, etc. and available in US GAAP/Local country GAAP and USD/Functional Currency/Local Currency
[BI Component]</t>
  </si>
  <si>
    <t>INT185, INT187, INT189, INT191</t>
  </si>
  <si>
    <t>IC data [IC AR invoice, IC AP Invoice, IC AR receipts, IC AP Payments] will be sent to IAP. Required reports to be pulled from IAP. 
Note: Oracle ERP will only track data in entered currency and ledger currency. It will not track any data in consolidation currency
BI team to update comments. Above comments are placeholder from related RTR user story</t>
  </si>
  <si>
    <t>Tax's update of acceptance criteria pending</t>
  </si>
  <si>
    <t xml:space="preserve">Tax department can generate intercompany journal entry summary report by legal entity/period, detailing prepared journal entries and available in USD/Functional Currency/Local Currency. Journal entry details in translated USD will be handled with a separate solution. </t>
  </si>
  <si>
    <t>this was originally listed as out of scope and not part of any track…Not sure the requirement is a fit for FCCS.  Eliminations are automated and therefore journals do not exist…Reports can be pulled that provide this detail… per meeting with Jennifer and subsequent email follow-up this is not an EPM user story</t>
  </si>
  <si>
    <t>DP-RTR-GL-021</t>
  </si>
  <si>
    <t>User story to make headers and other relevant labels available in French language. RICE ID:RPT026</t>
  </si>
  <si>
    <t>RPT195</t>
  </si>
  <si>
    <t>08/26 AR: Report has been moved to BI per latest SteerCo decision. Hence this User Story Disposition is done as 'Out of scope'</t>
  </si>
  <si>
    <t>DP-RTR-GL-022</t>
  </si>
  <si>
    <t>User story to make headers and other relevant labels available in French language. RICE ID:RPT018</t>
  </si>
  <si>
    <t>RPT204</t>
  </si>
  <si>
    <t>DP-RTR-GL-023</t>
  </si>
  <si>
    <t>User story to make headers and other relevant labels available in French language. RICE ID:RPT046</t>
  </si>
  <si>
    <t>RPT191</t>
  </si>
  <si>
    <t>DP-RTR-GL-024</t>
  </si>
  <si>
    <t>User story to make headers and other relevant labels available in French language. RICE ID:RPT047</t>
  </si>
  <si>
    <t>RPT192</t>
  </si>
  <si>
    <t>DP-RTR-GL-025</t>
  </si>
  <si>
    <t>User story to make headers and other relevant labels available in French language. RICE ID:RPT049</t>
  </si>
  <si>
    <t>RPT196</t>
  </si>
  <si>
    <t>DP-RTR-GL-026</t>
  </si>
  <si>
    <t>User story to make headers and other relevant labels available in French language. RICE ID:RPT052</t>
  </si>
  <si>
    <t>RPT193</t>
  </si>
  <si>
    <t>DP-RTR-GL-027</t>
  </si>
  <si>
    <t>User story to make headers and other relevant labels available in French language. RICE ID:RPT054</t>
  </si>
  <si>
    <t>RPT194</t>
  </si>
  <si>
    <t>DP-RTR-GL-028</t>
  </si>
  <si>
    <t>User story to make headers and other relevant labels available in Spanish language. RICE ID:RPT018</t>
  </si>
  <si>
    <t>DP-RTR-GL-029</t>
  </si>
  <si>
    <t>User story to make headers and other relevant labels available in Spanish language. RICE ID:RPT046</t>
  </si>
  <si>
    <t>DP-RTR-GL-030</t>
  </si>
  <si>
    <t>User story to make headers and other relevant labels available in Spanish language. RICE ID:RPT047</t>
  </si>
  <si>
    <t>DP-RTR-GL-031</t>
  </si>
  <si>
    <t>User story to make headers and other relevant labels available in Spanish language. RICE ID:RPT049</t>
  </si>
  <si>
    <t>DP-RTR-GL-032</t>
  </si>
  <si>
    <t>User story to make headers and other relevant labels available in Spanish language. RICE ID:RPT052</t>
  </si>
  <si>
    <t>DP-RTR-GL-033</t>
  </si>
  <si>
    <t>User story to make headers and other relevant labels available in Spanish language. RICE ID:RPT054</t>
  </si>
  <si>
    <t>DP-RTR-GL-034</t>
  </si>
  <si>
    <t>User story to make headers and other relevant labels available in German (Austria &amp; Germany) language. RICE ID:RPT018</t>
  </si>
  <si>
    <t>DP-RTR-GL-035</t>
  </si>
  <si>
    <t>User story to make headers and other relevant labels available in German (Austria &amp; Germany) language. RICE ID:RPT046</t>
  </si>
  <si>
    <t>DP-RTR-GL-036</t>
  </si>
  <si>
    <t>User story to make headers and other relevant labels available in German (Austria &amp; Germany) language. RICE ID:RPT047</t>
  </si>
  <si>
    <t>DP-RTR-GL-037</t>
  </si>
  <si>
    <t>User story to make headers and other relevant labels available in German (Austria &amp; Germany) language. RICE ID:RPT049</t>
  </si>
  <si>
    <t>DP-RTR-GL-038</t>
  </si>
  <si>
    <t>User story to make headers and other relevant labels available in German (Austria &amp; Germany) language. RICE ID:RPT052</t>
  </si>
  <si>
    <t>DP-RTR-GL-039</t>
  </si>
  <si>
    <t>User story to make headers and other relevant labels available in German (Austria &amp; Germany) language. RICE ID:RPT054</t>
  </si>
  <si>
    <t>DP-RTR-GL-040</t>
  </si>
  <si>
    <t>User story to make headers and other relevant labels available in Polish language. RICE ID:RPT018</t>
  </si>
  <si>
    <t>DP-RTR-GL-041</t>
  </si>
  <si>
    <t>User story to make headers and other relevant labels available in Polish language. RICE ID:RPT046</t>
  </si>
  <si>
    <t>DP-RTR-GL-042</t>
  </si>
  <si>
    <t>User story to make headers and other relevant labels available in Polish language. RICE ID:RPT047</t>
  </si>
  <si>
    <t>DP-RTR-GL-043</t>
  </si>
  <si>
    <t>User story to make headers and other relevant labels available in Polish language. RICE ID:RPT049</t>
  </si>
  <si>
    <t>DP-RTR-GL-044</t>
  </si>
  <si>
    <t>User story to make headers and other relevant labels available in Polish language. RICE ID:RPT052</t>
  </si>
  <si>
    <t>DP-RTR-GL-045</t>
  </si>
  <si>
    <t>User story to make headers and other relevant labels available in Polish language. RICE ID:RPT054</t>
  </si>
  <si>
    <t>DP-RTR-GL-046</t>
  </si>
  <si>
    <t>User story to make headers and other relevant labels available in Arabic language. RICE ID:RPT018</t>
  </si>
  <si>
    <t>DP-RTR-GL-047</t>
  </si>
  <si>
    <t>User story to make headers and other relevant labels available in Arabic language. RICE ID:RPT046</t>
  </si>
  <si>
    <t>DP-RTR-GL-048</t>
  </si>
  <si>
    <t>User story to make headers and other relevant labels available in Arabic language. RICE ID:RPT047</t>
  </si>
  <si>
    <t>DP-RTR-GL-049</t>
  </si>
  <si>
    <t>User story to make headers and other relevant labels available in Arabic language. RICE ID:RPT049</t>
  </si>
  <si>
    <t>DP-RTR-GL-050</t>
  </si>
  <si>
    <t>User story to make headers and other relevant labels available in Arabic language. RICE ID:RPT052</t>
  </si>
  <si>
    <t>DP-RTR-GL-051</t>
  </si>
  <si>
    <t>User story to make headers and other relevant labels available in Arabic language. RICE ID:RPT054</t>
  </si>
  <si>
    <t>CSTONE-7601</t>
  </si>
  <si>
    <t>CSTONE-9883</t>
  </si>
  <si>
    <t>CSTONE-9940</t>
  </si>
  <si>
    <t>DP-RTR-GL-052</t>
  </si>
  <si>
    <t>User story to retrofit 1A object to include additional sequence column. RICE ID:RPT002</t>
  </si>
  <si>
    <t>RPT002_R</t>
  </si>
  <si>
    <t>CSTONE-6884</t>
  </si>
  <si>
    <t>CSTONE-7642</t>
  </si>
  <si>
    <t>CSTONE-11692</t>
  </si>
  <si>
    <t>DP-RTR-GL-053</t>
  </si>
  <si>
    <t>User story to retrofit 1A object to include additional sequence column. RICE ID:RPT011</t>
  </si>
  <si>
    <t>CSTONE-7602</t>
  </si>
  <si>
    <t>CSTONE-9884</t>
  </si>
  <si>
    <t>CSTONE-9941</t>
  </si>
  <si>
    <t>DP-RTR-GL-054</t>
  </si>
  <si>
    <t>User story to retrofit 1A object to include additional sequence column. RICE ID:RPT016</t>
  </si>
  <si>
    <t>CSTONE-7603</t>
  </si>
  <si>
    <t>CSTONE-9885</t>
  </si>
  <si>
    <t>CSTONE-9942</t>
  </si>
  <si>
    <t>DP-RTR-GL-055</t>
  </si>
  <si>
    <t>User story to retrofit 1A object to include additional sequence column. RICE ID:RPT042</t>
  </si>
  <si>
    <t>RPT042_R</t>
  </si>
  <si>
    <t>CSTONE-7604</t>
  </si>
  <si>
    <t>CSTONE-9886</t>
  </si>
  <si>
    <t>CSTONE-9943</t>
  </si>
  <si>
    <t>DP-RTR-GL-056</t>
  </si>
  <si>
    <t>User story to retrofit 1A object to include additional sequence column. RICE ID:RPT043</t>
  </si>
  <si>
    <t>RPT043_R</t>
  </si>
  <si>
    <t>CSTONE-7605</t>
  </si>
  <si>
    <t>CSTONE-13158</t>
  </si>
  <si>
    <t>CSTONE-13159</t>
  </si>
  <si>
    <t>DP-RTR-GL-057</t>
  </si>
  <si>
    <t>User story to retrofit 1A object to include additional sequence column. RICE ID:RPT101</t>
  </si>
  <si>
    <t>RPT101_R</t>
  </si>
  <si>
    <t>2/3: Retrofit required for sequencing column. During retrofit discussion to be discussed whether this should work for secondary ledger or not. Current assumption is it should work for secondary as well</t>
  </si>
  <si>
    <t>Updated report should have GL journal sequence</t>
  </si>
  <si>
    <t>CSTONE-7606</t>
  </si>
  <si>
    <t>CSTONE-9887</t>
  </si>
  <si>
    <t>CSTONE-9944</t>
  </si>
  <si>
    <t>DP-RTR-GL-058</t>
  </si>
  <si>
    <t>User story to retrofit 1A object to include additional sequence column. RICE ID:RPT026</t>
  </si>
  <si>
    <t>CSTONE-7607</t>
  </si>
  <si>
    <t>CSTONE-9888</t>
  </si>
  <si>
    <t>CSTONE-9945</t>
  </si>
  <si>
    <t>DP-RTR-GL-059</t>
  </si>
  <si>
    <t>User story to retrofit 1A object to include additional sequence column. RICE ID:RPT046</t>
  </si>
  <si>
    <t>RPT046_R</t>
  </si>
  <si>
    <t>DP-RTR-IC-019</t>
  </si>
  <si>
    <t>User story to make headers and other relevant labels available in French language. RICE ID:RPT019</t>
  </si>
  <si>
    <t>RPT197</t>
  </si>
  <si>
    <t>DP-RTR-IC-020</t>
  </si>
  <si>
    <t>User story to make headers and other relevant labels available in French language. RICE ID:RPT027</t>
  </si>
  <si>
    <t>RPT198</t>
  </si>
  <si>
    <t>DP-RTR-IC-021</t>
  </si>
  <si>
    <t>User story to make headers and other relevant labels available in French language. RICE ID:RPT028</t>
  </si>
  <si>
    <t>RPT199</t>
  </si>
  <si>
    <t>DP-RTR-IC-025</t>
  </si>
  <si>
    <t>User story to make headers and other relevant labels available in French language. RICE ID:RPT032</t>
  </si>
  <si>
    <t>RPT205</t>
  </si>
  <si>
    <t>DP-RTR-IC-026</t>
  </si>
  <si>
    <t>User story to make headers and other relevant labels available in French language. RICE ID:RPT033</t>
  </si>
  <si>
    <t>RPT200</t>
  </si>
  <si>
    <t>DP-RTR-IC-027</t>
  </si>
  <si>
    <t>User story to make headers and other relevant labels available in French language. RICE ID:RPT034</t>
  </si>
  <si>
    <t>RPT201</t>
  </si>
  <si>
    <t>DP-RTR-IC-028</t>
  </si>
  <si>
    <t>User story to make headers and other relevant labels available in French language. RICE ID:RPT035</t>
  </si>
  <si>
    <t>RPT202</t>
  </si>
  <si>
    <t>DP-RTR-IC-029</t>
  </si>
  <si>
    <t>User story to make headers and other relevant labels available in French language. RICE ID:RPT036</t>
  </si>
  <si>
    <t>RPT203</t>
  </si>
  <si>
    <t>DP-RTR-IC-031</t>
  </si>
  <si>
    <t>User story to make headers and other relevant labels available in Spanish language. RICE ID:RPT019</t>
  </si>
  <si>
    <t>DP-RTR-IC-033</t>
  </si>
  <si>
    <t>User story to make headers and other relevant labels available in Spanish language. RICE ID:RPT027</t>
  </si>
  <si>
    <t>DP-RTR-IC-034</t>
  </si>
  <si>
    <t>User story to make headers and other relevant labels available in Spanish language. RICE ID:RPT028</t>
  </si>
  <si>
    <t>DP-RTR-IC-037</t>
  </si>
  <si>
    <t>User story to make headers and other relevant labels available in Spanish language. RICE ID:RPT032</t>
  </si>
  <si>
    <t>DP-RTR-IC-038</t>
  </si>
  <si>
    <t>User story to make headers and other relevant labels available in Spanish language. RICE ID:RPT033</t>
  </si>
  <si>
    <t>DP-RTR-IC-039</t>
  </si>
  <si>
    <t>User story to make headers and other relevant labels available in Spanish language. RICE ID:RPT034</t>
  </si>
  <si>
    <t>DP-RTR-IC-040</t>
  </si>
  <si>
    <t>User story to make headers and other relevant labels available in Spanish language. RICE ID:RPT035</t>
  </si>
  <si>
    <t>DP-RTR-IC-041</t>
  </si>
  <si>
    <t>User story to make headers and other relevant labels available in Spanish language. RICE ID:RPT036</t>
  </si>
  <si>
    <t>DP-RTR-IC-043</t>
  </si>
  <si>
    <t>User story to make headers and other relevant labels available in German (Austria &amp; Germany) language. RICE ID:RPT019</t>
  </si>
  <si>
    <t>DP-RTR-IC-045</t>
  </si>
  <si>
    <t>User story to make headers and other relevant labels available in German (Austria &amp; Germany) language. RICE ID:RPT027</t>
  </si>
  <si>
    <t>DP-RTR-IC-046</t>
  </si>
  <si>
    <t>User story to make headers and other relevant labels available in German (Austria &amp; Germany) language. RICE ID:RPT028</t>
  </si>
  <si>
    <t>DP-RTR-IC-049</t>
  </si>
  <si>
    <t>User story to make headers and other relevant labels available in German (Austria &amp; Germany) language. RICE ID:RPT032</t>
  </si>
  <si>
    <t>DP-RTR-IC-050</t>
  </si>
  <si>
    <t>User story to make headers and other relevant labels available in German (Austria &amp; Germany) language. RICE ID:RPT033</t>
  </si>
  <si>
    <t>DP-RTR-IC-051</t>
  </si>
  <si>
    <t>User story to make headers and other relevant labels available in German (Austria &amp; Germany) language. RICE ID:RPT034</t>
  </si>
  <si>
    <t>DP-RTR-IC-052</t>
  </si>
  <si>
    <t>User story to make headers and other relevant labels available in German (Austria &amp; Germany) language. RICE ID:RPT035</t>
  </si>
  <si>
    <t>DP-RTR-IC-053</t>
  </si>
  <si>
    <t>User story to make headers and other relevant labels available in German (Austria &amp; Germany) language. RICE ID:RPT036</t>
  </si>
  <si>
    <t>DP-RTR-IC-055</t>
  </si>
  <si>
    <t>User story to make headers and other relevant labels available in Polish language. RICE ID:RPT019</t>
  </si>
  <si>
    <t>DP-RTR-IC-057</t>
  </si>
  <si>
    <t>User story to make headers and other relevant labels available in Polish language. RICE ID:RPT027</t>
  </si>
  <si>
    <t>DP-RTR-IC-058</t>
  </si>
  <si>
    <t>User story to make headers and other relevant labels available in Polish language. RICE ID:RPT028</t>
  </si>
  <si>
    <t>DP-RTR-IC-061</t>
  </si>
  <si>
    <t>User story to make headers and other relevant labels available in Polish language. RICE ID:RPT032</t>
  </si>
  <si>
    <t>DP-RTR-IC-062</t>
  </si>
  <si>
    <t>User story to make headers and other relevant labels available in Polish language. RICE ID:RPT033</t>
  </si>
  <si>
    <t>DP-RTR-IC-063</t>
  </si>
  <si>
    <t>User story to make headers and other relevant labels available in Polish language. RICE ID:RPT034</t>
  </si>
  <si>
    <t>DP-RTR-IC-064</t>
  </si>
  <si>
    <t>User story to make headers and other relevant labels available in Polish language. RICE ID:RPT035</t>
  </si>
  <si>
    <t>DP-RTR-IC-065</t>
  </si>
  <si>
    <t>User story to make headers and other relevant labels available in Polish language. RICE ID:RPT036</t>
  </si>
  <si>
    <t>DP-RTR-IC-067</t>
  </si>
  <si>
    <t>User story to make headers and other relevant labels available in Arabic language. RICE ID:RPT019</t>
  </si>
  <si>
    <t>DP-RTR-IC-069</t>
  </si>
  <si>
    <t>User story to make headers and other relevant labels available in Arabic language. RICE ID:RPT027</t>
  </si>
  <si>
    <t>DP-RTR-IC-070</t>
  </si>
  <si>
    <t>User story to make headers and other relevant labels available in Arabic language. RICE ID:RPT028</t>
  </si>
  <si>
    <t>DP-RTR-IC-073</t>
  </si>
  <si>
    <t>User story to make headers and other relevant labels available in Arabic language. RICE ID:RPT032</t>
  </si>
  <si>
    <t>DP-RTR-IC-074</t>
  </si>
  <si>
    <t>User story to make headers and other relevant labels available in Arabic language. RICE ID:RPT033</t>
  </si>
  <si>
    <t>DP-RTR-IC-075</t>
  </si>
  <si>
    <t>User story to make headers and other relevant labels available in Arabic language. RICE ID:RPT034</t>
  </si>
  <si>
    <t>DP-RTR-IC-076</t>
  </si>
  <si>
    <t>User story to make headers and other relevant labels available in Arabic language. RICE ID:RPT035</t>
  </si>
  <si>
    <t>DP-RTR-IC-077</t>
  </si>
  <si>
    <t>User story to make headers and other relevant labels available in Arabic language. RICE ID:RPT036</t>
  </si>
  <si>
    <t>CSTONE-6313</t>
  </si>
  <si>
    <t>CSTONE-11710</t>
  </si>
  <si>
    <t>CSTONE-6906</t>
  </si>
  <si>
    <t>DP-RTR-IC-013D</t>
  </si>
  <si>
    <t>CSTONE-6322</t>
  </si>
  <si>
    <t>CSTONE-6677</t>
  </si>
  <si>
    <t>CSTONE-9976</t>
  </si>
  <si>
    <t>DP-RTR-IC-080</t>
  </si>
  <si>
    <t>Open AP Invoice Balance to IAP</t>
  </si>
  <si>
    <t>INT232</t>
  </si>
  <si>
    <t>CSTONE-6323</t>
  </si>
  <si>
    <t>CSTONE-6678</t>
  </si>
  <si>
    <t>CSTONE-9977</t>
  </si>
  <si>
    <t>DP-RTR-IC-081</t>
  </si>
  <si>
    <t>Open AP Invoice Balance to TeraData</t>
  </si>
  <si>
    <t>INT233</t>
  </si>
  <si>
    <t>CSTONE-6324</t>
  </si>
  <si>
    <t>CSTONE-9915</t>
  </si>
  <si>
    <t>CSTONE-9978</t>
  </si>
  <si>
    <t>DP-RTR-IC-082</t>
  </si>
  <si>
    <t>Open AR Invoice Balance to IAP</t>
  </si>
  <si>
    <t>INT234</t>
  </si>
  <si>
    <t>CSTONE-6325</t>
  </si>
  <si>
    <t>CSTONE-9916</t>
  </si>
  <si>
    <t>CSTONE-9979</t>
  </si>
  <si>
    <t>DP-RTR-IC-083</t>
  </si>
  <si>
    <t>Open AR Invoice Balance to TeraData</t>
  </si>
  <si>
    <t>INT235</t>
  </si>
  <si>
    <t>CSTONE-6900</t>
  </si>
  <si>
    <t>CSTONE-7658</t>
  </si>
  <si>
    <t>CSTONE-11725</t>
  </si>
  <si>
    <t>DP-RTR-IC-085</t>
  </si>
  <si>
    <t>As a GL Accountant, I need ability to reconcile IC AP to GL across ledger sets</t>
  </si>
  <si>
    <t>RPT190</t>
  </si>
  <si>
    <t>New report similar to RPT007 (based on SLA &amp; GL) but also having opening balance from GL, closing balance from GL and computed closing balance based on SLA+ direct GL activities for a given period. Should run by ledger set. Common report for DP-RTR-IC-085 and DP-RTR-IC-086 i.e. for AR to GL and AP to GL
Additionally unlike RPT007 this report is not expected to go to every site level</t>
  </si>
  <si>
    <t>Report should tie AP SLA to GL</t>
  </si>
  <si>
    <t>CSTONE-6901</t>
  </si>
  <si>
    <t>CSTONE-7659</t>
  </si>
  <si>
    <t>CSTONE-11726</t>
  </si>
  <si>
    <t>DP-RTR-IC-086</t>
  </si>
  <si>
    <t>As a GL Accountant, I need ability to reconcile IC AR to GL across ledger sets</t>
  </si>
  <si>
    <t>Report should tie AR SLA to GL</t>
  </si>
  <si>
    <t>CSTONE-7636</t>
  </si>
  <si>
    <t>CSTONE-9917</t>
  </si>
  <si>
    <t>CSTONE-9980</t>
  </si>
  <si>
    <t>DP-RTR-IC-087</t>
  </si>
  <si>
    <t>User story to retrofit 1A object to include Secondary ledger journals. RICE ID:RPT101</t>
  </si>
  <si>
    <t>2/4: Retrofit required to include secondary ledger journals.</t>
  </si>
  <si>
    <t>Report should include secondary ledger data</t>
  </si>
  <si>
    <t>CSTONE-6902</t>
  </si>
  <si>
    <t>CSTONE-7660</t>
  </si>
  <si>
    <t>CSTONE-9981</t>
  </si>
  <si>
    <t>DP-RTR-IC-088</t>
  </si>
  <si>
    <t>User story to capture requirements for India Invoice Print. RICE ID:RPT102</t>
  </si>
  <si>
    <t>Because India will be separated by BSV, Invoice will show as India to India. Invoice will need a way  to pull BSV information to correctly display invoices between states</t>
  </si>
  <si>
    <t>[EXT] RE: 1B - India Requirement - Summary</t>
  </si>
  <si>
    <t>CSTONE-6903</t>
  </si>
  <si>
    <t>CSTONE-7661</t>
  </si>
  <si>
    <t>CSTONE-9982</t>
  </si>
  <si>
    <t>DP-RTR-IC-089</t>
  </si>
  <si>
    <t>User story to capture requirements for India Invoice Print. RICE ID:RPT103</t>
  </si>
  <si>
    <t>CSTONE-13153</t>
  </si>
  <si>
    <t>DP-RTR-IC-090</t>
  </si>
  <si>
    <t>User Story to update Journal Source and Journal Category Name and Description to local languages</t>
  </si>
  <si>
    <t>There are 10 newly created Journal Sources and 11 Journal Categories. Currently all Names and Descriptions are in English, this story is to update these to each local language in the system. This can only be accomplished by going in the sytem and changing the session language and then updatin one by the local Name and Description.</t>
  </si>
  <si>
    <t>CSTONE-6320</t>
  </si>
  <si>
    <t>CSTONE-11712</t>
  </si>
  <si>
    <t>CSTONE-6909</t>
  </si>
  <si>
    <t>DP-RTR-IC-018C</t>
  </si>
  <si>
    <t>CSTONE-6321</t>
  </si>
  <si>
    <t>CSTONE-11713</t>
  </si>
  <si>
    <t>CSTONE-6910</t>
  </si>
  <si>
    <t>DP-RTR-IC-018D</t>
  </si>
  <si>
    <t>CSTONE-6120</t>
  </si>
  <si>
    <t>CSTONE-11724</t>
  </si>
  <si>
    <t>CSTONE-6911</t>
  </si>
  <si>
    <t>DP-RTR-IC-079</t>
  </si>
  <si>
    <t>User story to retrofit 1A object to include additional sequence column. RICE ID:RPT100</t>
  </si>
  <si>
    <t>CSTONE-8833</t>
  </si>
  <si>
    <t>CSTONE-11727</t>
  </si>
  <si>
    <t>CSTONE-11728</t>
  </si>
  <si>
    <t>DP-RTR-IC-091</t>
  </si>
  <si>
    <t>Revise integrations to include supplier number to support use with BI tools</t>
  </si>
  <si>
    <t>RE: IC AR and AP Balance to IAP/TD</t>
  </si>
  <si>
    <t>DP-RTR-AHCS-002</t>
  </si>
  <si>
    <t>As a GL accountant, I want a report to reconcile AHCS to GL  YTD balances in view of Opening Balance, Period Acivity and End balance for the period in both Entered and accounted currency.</t>
  </si>
  <si>
    <t>New report similar to RPT007 (based on SLA &amp; GL) but also having opening balance from GL, closing balance from GL and computed closing balance based on SLA+ direct GL activities for a given period. Should run by ledger set.</t>
  </si>
  <si>
    <r>
      <t xml:space="preserve">AHCS Opening Balance, Activites and Ending balance should map GL Balance &amp; Activites. </t>
    </r>
    <r>
      <rPr>
        <b/>
        <sz val="9"/>
        <color rgb="FF00B0F0"/>
        <rFont val="Calibri"/>
        <family val="2"/>
      </rPr>
      <t>Reviewed report to ensure no variances between AHCS and GL.</t>
    </r>
  </si>
  <si>
    <t>Ian Plummer</t>
  </si>
  <si>
    <t>RE: 1B AHCS : Delivery phase User stories approval Batch 1
Approved on Thu 5/5/2022 4:39 AM</t>
  </si>
  <si>
    <t>DP-RTR-AHCS-003</t>
  </si>
  <si>
    <t xml:space="preserve">As a GL accountant, I want truncated value of STATEMENT ID (Take string of 8 characters from 14 and removes all dashes. Then concatenates that to anything from 22nd character) to be stored in supporting reference and complete STATEMENT ID as line description  </t>
  </si>
  <si>
    <t>Enhance existing MF AP and MF AR interfaces for deriving truncated STATEMENT ID value
INT216, INT217, EXT118,
INT218, INT219, EXT119
INT240</t>
  </si>
  <si>
    <r>
      <t xml:space="preserve">SR value are store &amp; displayed as per business rule. </t>
    </r>
    <r>
      <rPr>
        <b/>
        <sz val="9"/>
        <color rgb="FF00B0F0"/>
        <rFont val="Calibri"/>
        <family val="2"/>
      </rPr>
      <t>Also ensure able to view full statement ID (non truncated value) in line description field.</t>
    </r>
  </si>
  <si>
    <t>DP-RTR-AHCS-004</t>
  </si>
  <si>
    <t>As a GL accountant, I want all Lease transaction to be posted to last day of the current month, store APPLY DATE in line description and use revised file naming so that transactions are posted to correct period and source information is stored for reference
File Naming
&lt;Batch Id 021660 – NREAXE&gt;
&lt;Batch Id 021660 – REAXE&gt;
&lt;Batch Id 021660 – NREWSC&gt;
&lt;Batch Id 021660 - REWSC&gt;</t>
  </si>
  <si>
    <t>Enhance INT020 for Lease integration to derive correct accounting date.
Use AHCS configuration store correct values in SRs</t>
  </si>
  <si>
    <t>Validate last day of month is used for accounting date and new file naming convention is used in AHCS.  Validate transactions get applied to the correct period and apply date from Lease Harbor is part of line description.</t>
  </si>
  <si>
    <r>
      <t xml:space="preserve">As a GL accountant, I want to view SPER event types as part of MF AR subledger and SPEC event type as MF Inventory subledger. </t>
    </r>
    <r>
      <rPr>
        <strike/>
        <sz val="9"/>
        <color rgb="FF000000"/>
        <rFont val="Calibri"/>
        <family val="2"/>
      </rPr>
      <t>split SSI mainframe interface across MF AR and MF Inventory subledger as two different event types SPER and SPEC respectively</t>
    </r>
    <r>
      <rPr>
        <sz val="9"/>
        <color rgb="FF000000"/>
        <rFont val="Calibri"/>
        <family val="2"/>
      </rPr>
      <t xml:space="preserve"> so that WO, RTV etc. net / balance at Invoice level</t>
    </r>
  </si>
  <si>
    <t>Reviewed SPER transactions in AR subleger and SPEC transactions in Inventory subledger. Verified that amounts posted in AHCS and transferred to GL. Reviewed supporting references.</t>
  </si>
  <si>
    <t>DP-RTR-AHCS-006</t>
  </si>
  <si>
    <t>As an IT Administrator, I want to split SSI mainframe interface across MF AR and MF Inventory subledger as two different event types SPER and SPEC respectively.</t>
  </si>
  <si>
    <t>INT222, INT223, INT216, INT217</t>
  </si>
  <si>
    <t>Enhance MF AR subledger to process SPER business event/ interface
Enhance MF Inventory subledger to remove SPER business event and only process SPEC business events</t>
  </si>
  <si>
    <t>Sijo John
Ian P</t>
  </si>
  <si>
    <t>CSTONE-9198</t>
  </si>
  <si>
    <t>CSTONE-9199</t>
  </si>
  <si>
    <t>CSTONE-9200</t>
  </si>
  <si>
    <t>DP-RTR-GL-060</t>
  </si>
  <si>
    <t>RPT019</t>
  </si>
  <si>
    <t>non-material I/C TB report by legal entity. Report should provide a detail at invoice level.
4/15/22: This will be used for AP extract</t>
  </si>
  <si>
    <t>CSTONE-9201</t>
  </si>
  <si>
    <t>CSTONE-9202</t>
  </si>
  <si>
    <t>CSTONE-9203</t>
  </si>
  <si>
    <t>DP-RTR-GL-061</t>
  </si>
  <si>
    <t>RPT020</t>
  </si>
  <si>
    <t>need a non-material I/C TB report by legal entity. Report should provide a summary at account level.
4/15/22: This will be used for AP extract</t>
  </si>
  <si>
    <t>DP-RTR-AHCS-007</t>
  </si>
  <si>
    <t>As an IT Administrator, I want Revised Mainframe AP mandatory fields to be validated</t>
  </si>
  <si>
    <t>INT218, INT219, INT240</t>
  </si>
  <si>
    <t>Updated Mainframe AP mandatory fields for which OIC needs to revise Mandatory validation on Inbound file</t>
  </si>
  <si>
    <t>If any mandatory fields are missing, file should be rejected.</t>
  </si>
  <si>
    <t>DP-RTR-AHCS-008</t>
  </si>
  <si>
    <t>As an IT Administrator, I want Revised Mainframe AR mandatory fields to be validated</t>
  </si>
  <si>
    <t>INT216, INT217, INT 240</t>
  </si>
  <si>
    <t>Updated Mainframe AR mandatory fields for which OIC needs to revise Mandatory validation on Inbound file</t>
  </si>
  <si>
    <t>DP-RTR-AHCS-009</t>
  </si>
  <si>
    <t>As an IT Administrator, I want Revised BKIR and BKIP mandatory fields to be validated</t>
  </si>
  <si>
    <t>INT216, INT217, INT 240
INT218, INT219</t>
  </si>
  <si>
    <t>Updated BKIP and BKIR for which OIC needs to revise Mandatory validation on Inbound file</t>
  </si>
  <si>
    <t>DP-RTR-AHCS-010</t>
  </si>
  <si>
    <t xml:space="preserve">As a GL accountant, For MF AP subledger event based interface, if account and department segments missing or not received from MF.
Then constant values to derive future segment using the business rules. </t>
  </si>
  <si>
    <t>For MF AP Event Based interface , COA Engine to send 'DNU' values for Account and Department, when no values received from MF. 
Based on Override rules available in AHCS needs to be overriden.</t>
  </si>
  <si>
    <t>If rules are not defined for any segments missing values from Mainframe should not get posted into GL</t>
  </si>
  <si>
    <t>DP-RTR-AHCS-011</t>
  </si>
  <si>
    <t xml:space="preserve">As a GL accountant, For MF AR subledger event based interface, if account and department segments missing or not received from MF.
Then constant values to derive future segment using the business rules. </t>
  </si>
  <si>
    <t>For MF AR Event Based interface , COA Engine to send 'DNU' values for Account and Department, when no values received from MF. 
Based on Override rules available in AHCS needs to be overriden.</t>
  </si>
  <si>
    <t>DP-RTR-AHCS-012</t>
  </si>
  <si>
    <t xml:space="preserve">As a GL accountant, For MF INV subledger event based interface, if account and department segments missing or not received from MF.
Then constant values to derive future segment using the business rules. </t>
  </si>
  <si>
    <t>For MF INV Event Based interface , COA Engine to send 'DNU' values for Account and Department, when no values received from MF. 
Based on Override rules available in AHCS needs to be overriden.</t>
  </si>
  <si>
    <t>For MF AR subledger event based interfaces CRI and SII, use 5 digit GL loc as Balance SR and location value(will come as 5 digits) as Non Balance SR.</t>
  </si>
  <si>
    <t>Verify 5 digit GL loc populated as bsr and location( will be 5 digits) for nsr</t>
  </si>
  <si>
    <t>4/27/2022
4/29/22</t>
  </si>
  <si>
    <t>RE: 1B AHCS : Delivery phase User stories approval Batch 1
Approved on Mon 5/9/2022 8:00 PM</t>
  </si>
  <si>
    <t>For MF AP subledger event based interfaces CAI, use 5 digit GL loc as Balance SR and location value(will come as 5 digits) as Non Balance SR.</t>
  </si>
  <si>
    <t>CSTONE-13101</t>
  </si>
  <si>
    <t>DP-RTR-GL-062</t>
  </si>
  <si>
    <t>Order of Anixter Legacy GL COA in mapping engine should be: Business Unit, Location, Deaprtment, Account, Vendor, Affiliate</t>
  </si>
  <si>
    <t>This is critical change given excel approach used in PS today uses this order, which would a front end use case of COA engine</t>
  </si>
  <si>
    <t>RE: 1B AHCS : Delivery phase User stories approval Batch 1
Approved on Tue 5/17/2022 5:52 AM</t>
  </si>
  <si>
    <t>Review MF AP and Inventory Subledger and verified beg bal via fah onprem source for unvouchered freight and duty related to CALA</t>
  </si>
  <si>
    <t>4/28/2022
4/29/22</t>
  </si>
  <si>
    <t>DP-RTR-AHCS-018</t>
  </si>
  <si>
    <t>As an IT Administrator, I want to make sure COA Engine send Legacy COA in correct order "Business Unit-Location-Deaprtment-Account-Vendor-Affiliate".</t>
  </si>
  <si>
    <t xml:space="preserve">PSFA -After changing the mapping COA order, AHCS integration is still bring the right COA data to the Legacy COA fields.as below Legacy 1-4 SR is “BU-Location-Account-Dept”. </t>
  </si>
  <si>
    <t>PSFA - Review Legacy COA 1-4 and 5-7 chartfileds on Subledger sample journals and ensure that right values are going to the right chartfield.</t>
  </si>
  <si>
    <t>Manisha Deshpande
Ian P</t>
  </si>
  <si>
    <t>5/2/2022, 5/5/2022
5/6/22</t>
  </si>
  <si>
    <t>Verify PS_LOCATION and AXE_VENDOR details are used for AHCS integration</t>
  </si>
  <si>
    <t xml:space="preserve">Sijo John
</t>
  </si>
  <si>
    <t>DP-RTR-AHCS-020</t>
  </si>
  <si>
    <t>As an IT Administrator, I want Revised Mainframe INV mandatory fields to be validated</t>
  </si>
  <si>
    <t>Updated Mainframe Inv mandatory fields for which OIC needs to revise Mandatory validation on Inbound file</t>
  </si>
  <si>
    <t>Ian P</t>
  </si>
  <si>
    <t>For MF AR subledger pass through interfaces no change to GL loc as BSR (Leg Seg 1-4) and location SR will be moved to Non Balance SR.</t>
  </si>
  <si>
    <t>Verify GL loc populated as bsr and location for nsr</t>
  </si>
  <si>
    <t>DP-RTR-AHCS-024</t>
  </si>
  <si>
    <t>As an IT Administrator, I want to Exclude the control record at the bottom for every SXEUS and ECLUS files</t>
  </si>
  <si>
    <t>INT123, INT124</t>
  </si>
  <si>
    <t>The file will always contain the control record at the bottom for both SXEUS and ECLUS. Exclude the control record at the bottom for both SXEUS and ECLUS files</t>
  </si>
  <si>
    <t>The control record is excluded and the remaining records are processed for both SXEUS and ECLUS</t>
  </si>
  <si>
    <t>DP-RTR-AHCS-025</t>
  </si>
  <si>
    <t>As an IT Administrator, I do not want any changes in MF AP, AR validation even though the short names are not matching with the current Mainframe formats.</t>
  </si>
  <si>
    <t>05/09 - Based on CTPFS-4914 updates, This is not required to be changed hence marked User story as 'Not Required'.
In MF AP, AR Templates the short names are not matching with the current Mainframe formats but no addition or deletion of fields or any other changes are required.</t>
  </si>
  <si>
    <t>Verify the modified Short names are used for AHCS integration</t>
  </si>
  <si>
    <t>RE: 1B AHCS : Delivery phase User stories approval Batch 1 Thu 5/19/2022 7:15 PM</t>
  </si>
  <si>
    <t>Ensure  Unvouchered – Freight &amp; Duty removed from AP subledger and Inventory subledger from the beginning balance load for EMEA Region</t>
  </si>
  <si>
    <t>Ensure Freight Accrual removed from Inventory subledger from the beginning balance load for all Region</t>
  </si>
  <si>
    <t>5/10/2022
5/11/22</t>
  </si>
  <si>
    <t>DP-RTR-AHCS-028</t>
  </si>
  <si>
    <t>As a GL accountant, I want to make sure for RPT006 , Source Transaction Number will be updated with separator ~ and its as per logic mentioned under Ext 123 lean spec</t>
  </si>
  <si>
    <t>NG 05/11 : For RPT 006, Source Transaction Number will be updated with separator ~ and its as per logic used for Ext 123.</t>
  </si>
  <si>
    <t>Run RPT 006 and ensure that Source Transaction Number is updated with separator ~ and is created as per new logic provided by Mike.</t>
  </si>
  <si>
    <t>Manisha Deshpande</t>
  </si>
  <si>
    <t>DP-RTR-AHCS-029</t>
  </si>
  <si>
    <t>As a GL accountant, I want to make sure for EXT123 , Source Transaction Number will be updated with separator ~ and its as per logic provided by Mike</t>
  </si>
  <si>
    <t xml:space="preserve">NG 05/11 : For EXT 123, Source Transaction Number will be updated with separator ~ and its as per logic provided by Mike </t>
  </si>
  <si>
    <t>Ensure that Source Transaction Number is updated with separator ~ and is created as per new logic provided by Mike</t>
  </si>
  <si>
    <t>Treasury - Review Legacy COA 1-4 and 5-7 chartfileds on Subledger sample journals and ensure that right values are going to the right chartfield.</t>
  </si>
  <si>
    <t>SXE - Review Legacy COA 1-4 and 5-7 chartfileds on Subledger sample journals and ensure that right values are going to the right chartfield.</t>
  </si>
  <si>
    <t>Eclipse - Review Legacy COA 1-4 and 5-7 chartfileds on Subledger sample journals and ensure that right values are going to the right chartfield.</t>
  </si>
  <si>
    <t>CloudPay - Review Legacy COA 1-4 and 5-7 chartfileds on Subledger sample journals and ensure that right values are going to the right chartfield.</t>
  </si>
  <si>
    <t>Leases - Review Legacy COA 1-4 and 5-7 chartfileds on Subledger sample journals and ensure that right values are going to the right chartfield.</t>
  </si>
  <si>
    <t>MF AP - Review Legacy COA 1-4 and 5-7 chartfileds on Subledger sample journals and ensure that right values are going to the right chartfield.</t>
  </si>
  <si>
    <t>MF AR - Review Legacy COA 1-4 and 5-7 chartfileds on Subledger sample journals and ensure that right values are going to the right chartfield.</t>
  </si>
  <si>
    <t>MF INV - Review Legacy COA 1-4 and 5-7 chartfileds on Subledger sample journals and ensure that right values are going to the right chartfield.</t>
  </si>
  <si>
    <t>Concur - Review Legacy COA 1-4 and 5-7 chartfileds on Subledger sample journals and ensure that right values are going to the right chartfield.</t>
  </si>
  <si>
    <t>RPT008_R</t>
  </si>
  <si>
    <t>Run RPT 008 and ensure that Source Transaction Number is updated with separator ~ and is created as per new logic provided by Mike.</t>
  </si>
  <si>
    <t>CSTONE-13154</t>
  </si>
  <si>
    <t>DP-RTR-GL-063</t>
  </si>
  <si>
    <t>Expanding list of countries to which intercompany netting would be applicable beyond Mexico/KDD22 to include Peru, Barbados, Guatemala, Dominican, Colombia, Panama, and Trinidad.</t>
  </si>
  <si>
    <t>CSTONE-13105</t>
  </si>
  <si>
    <t>CSTONE-13110</t>
  </si>
  <si>
    <t>CSTONE-13113</t>
  </si>
  <si>
    <t>DP-RTR-GL-064</t>
  </si>
  <si>
    <t>As an Intercompany Accountant, I need to be able to track the user who creates intercompany journals and invoices using the intra/intercompany custom loader.</t>
  </si>
  <si>
    <t>Creator of invoice/journal to be visible for reference on intercompany invoicing as requirement for tax, and required for GL for tracking on intercompany journals.
Option 1: Work with Oracle to explore if Created By from FBDI can be transferred over to GL journal and IC batch 
Option 2: For GL flow, explore DFF capture at line level. Use line DFF in journal approvals. Need to find alternate solution for rejections
Common: In Inter / Intra solution: Discuss with Devang how to track User who is logging in &amp; pass the information either via option 1 or option 2.</t>
  </si>
  <si>
    <t>CSTONE-13106</t>
  </si>
  <si>
    <t>CSTONE-13111</t>
  </si>
  <si>
    <t>CSTONE-13114</t>
  </si>
  <si>
    <t>DP-RTR-GL-065</t>
  </si>
  <si>
    <t>As an Intercompany Accountant, I need to be able to track the user who creates an intercompany journal using the intra/intercompany custom loader for the purposes of journal entry approvals.</t>
  </si>
  <si>
    <t>User ID needs to be captured so that journals can be routed to the appropriate superviser/approver, and for routing of inquiry/rejection back to user.
Option 1: Work with Oracle to explore if Created By from FBDI can be transferred over to GL journal and IC batch 
Option 2: For GL flow, explore DFF capture at line level. Use line DFF in journal approvals. Need to find alternate solution for rejections
Common: In Inter / Intra solution: Discuss with Devang how to track User who is logging in &amp; pass the information either via option 1 or option 2.</t>
  </si>
  <si>
    <t>CSTONE-8834</t>
  </si>
  <si>
    <t>CSTONE-11729</t>
  </si>
  <si>
    <t>CSTONE-11730</t>
  </si>
  <si>
    <t>DP-RTR-IC-092</t>
  </si>
  <si>
    <t>CSTONE-8835</t>
  </si>
  <si>
    <t>CSTONE-11731</t>
  </si>
  <si>
    <t>CSTONE-11732</t>
  </si>
  <si>
    <t>DP-RTR-IC-093</t>
  </si>
  <si>
    <t>Revise integrations to include customer number to support use with BI tools</t>
  </si>
  <si>
    <t>DP-RTR-AHCS-040</t>
  </si>
  <si>
    <t>As an IT Administrator, I want to Modify the “HDR amt = SUM of the Line amt” and “SUM Line Debit = SUM Line Credit” validations for MF AP interfaces</t>
  </si>
  <si>
    <r>
      <t>Modify the “HDR amt = SUM of the Line amt” and “SUM Line Debit = SUM Line Credit” validations for MF AP interfaces. This validation should happen at interface level</t>
    </r>
    <r>
      <rPr>
        <b/>
        <sz val="9"/>
        <color rgb="FF000000"/>
        <rFont val="Calibri"/>
        <family val="2"/>
      </rPr>
      <t xml:space="preserve"> for MF AP</t>
    </r>
  </si>
  <si>
    <t>OIC validation works for each interface as per the rules requested</t>
  </si>
  <si>
    <t>RE: 1B AHCS : Delivery phase User stories approval Batch 1
Approved on Thursday, June 9, 2022 11:28 PM</t>
  </si>
  <si>
    <t>DP-RTR-AHCS-041</t>
  </si>
  <si>
    <t>As an IT Administrator, I want to Modify the “HDR amt = SUM of the Line amt” and “SUM Line Debit = SUM Line Credit” validations for MF AR interfaces</t>
  </si>
  <si>
    <r>
      <t>Modify the “HDR amt = SUM of the Line amt” and “SUM Line Debit = SUM Line Credit” validations for MF AR interfaces. This validation should happen at interface level</t>
    </r>
    <r>
      <rPr>
        <b/>
        <sz val="9"/>
        <color rgb="FF000000"/>
        <rFont val="Calibri"/>
        <family val="2"/>
      </rPr>
      <t xml:space="preserve">  for MF AR</t>
    </r>
  </si>
  <si>
    <t>DP-RTR-AHCS-042</t>
  </si>
  <si>
    <t>As an IT Administrator, I want to Modify the “HDR amt = SUM of the Line amt” and “SUM Line Debit = SUM Line Credit” validations for MF INV interfaces</t>
  </si>
  <si>
    <r>
      <t xml:space="preserve">Modify the “HDR amt = SUM of the Line amt” and “SUM Line Debit = SUM Line Credit” validations for MF AR interfaces. This validation should happen at interface level   </t>
    </r>
    <r>
      <rPr>
        <b/>
        <sz val="9"/>
        <color rgb="FF000000"/>
        <rFont val="Calibri"/>
        <family val="2"/>
      </rPr>
      <t>for MF INV.</t>
    </r>
  </si>
  <si>
    <t>DP-RTR-AHCS-043</t>
  </si>
  <si>
    <t>As a GL accountant, I want to use Accounting date on the line transaction detail from source file for SXE and Eclipse to derive Accounting date in AHCS.</t>
  </si>
  <si>
    <t>For SXE and Eclipse , Accounting datefrom source file will be used for Tranaction grouping. And Transaction numebr logic will be as below;
File Name + Accounting Date - For US
File Name + Accounting Date - For Canada</t>
  </si>
  <si>
    <t>Review that transactions for Sxe and Eclipse are posted in correct accounting period with correct accounting date. </t>
  </si>
  <si>
    <t>DP-RTR-GL-068</t>
  </si>
  <si>
    <t>Legacy Report Name:WESCO GL Journal Approval Status Report
Workflow From User field should reference Batch Level Description if UserID field contains FIN INT (user from custom data loader template)</t>
  </si>
  <si>
    <t>Workflow From User field should contain the UserID captured in the Batch Level Description if the journal was created using the custom inter/intra data loader.</t>
  </si>
  <si>
    <t>Able to extract and review balances by invoice date for AP Invoices</t>
  </si>
  <si>
    <t>DP-RTR-AHCS-045</t>
  </si>
  <si>
    <t>As a GL Accountant, I want INT044 AHCS balances to BI outbound to include AP subledger balances at existing balanced SR and Invoice date</t>
  </si>
  <si>
    <t>INT044 (AHCS to IAP Balances) outbound to include Invoice date as balance enabled supporting reference for MF AP Subledger.</t>
  </si>
  <si>
    <t>Verify that INT044 has invoice date as BSR on MF AP data</t>
  </si>
  <si>
    <t>Verify that AHCS balances for MF AP is maintained as existing BSR and invoice date</t>
  </si>
  <si>
    <t>DP-RTR-AHCS-046</t>
  </si>
  <si>
    <t>As a GL Accountant, I need to maintain subledger balances at Invoice Date for AP subledger and send these details the balances to BI for reconciliation (INT043)</t>
  </si>
  <si>
    <t>Update INT043 (AHCS to IAP Details) to change reference from a non balanced SR to balanced SR for Invoice date for MF AP Subledger.</t>
  </si>
  <si>
    <t>Verify that INT043 has invoice date as Non BSR on MF AP data</t>
  </si>
  <si>
    <t>DP-RTR-AHCS-047</t>
  </si>
  <si>
    <t>As a GL Accountant, I need to view the subledger balances by invoice date for AP subledger in the subledger account analysis report (RPT009)</t>
  </si>
  <si>
    <t>RPT009 to change reference from a non balanced SR to balanced SR for Invoice date for MF AP Subledger.</t>
  </si>
  <si>
    <t>Verify that RPT009 has invoice date as Non BSR on MF AP data</t>
  </si>
  <si>
    <t>DP-RTR-AHCS-048</t>
  </si>
  <si>
    <t>As GL Accountant, I need to view SL transaction accounting sequence in subledger account analysis report  (RPT009)</t>
  </si>
  <si>
    <t>Retest SR sequecning impact for RPT009</t>
  </si>
  <si>
    <t>Verify that RPT009 has sequencing</t>
  </si>
  <si>
    <t>DP-RTR-AHCS-049</t>
  </si>
  <si>
    <t>As GL Accountantr, I need to send subledger transaction accounting sequence details to BI (INT043) for reconciliation</t>
  </si>
  <si>
    <t>Retest SR sequecning impact for INT043</t>
  </si>
  <si>
    <t>Verify that INT043 has sequencing</t>
  </si>
  <si>
    <t>DP-RTR-AHCS-050</t>
  </si>
  <si>
    <t>As GL Accountant, I need to send subledger YTD balances to BI (INT044) for reconciliation</t>
  </si>
  <si>
    <t>Update INT044 to be changed to YTD from PTD</t>
  </si>
  <si>
    <t xml:space="preserve">Verify able to pull YTD balances </t>
  </si>
  <si>
    <t>RE: 1B AHCS : Delivery phase User stories approval Batch 1
Approved on Wed 6/29/2022 1:34 AM</t>
  </si>
  <si>
    <t>Review results showing only location as bsr for coa 1-4. Verify that Bu, account and dept are part of non bsr</t>
  </si>
  <si>
    <t>verify coa 1-4 from BSR is now non BSR for PSFA, SXE, Eclipse, Cloud pay and Treasury (APS) in the results</t>
  </si>
  <si>
    <t>DP-RTR-AHCS-053</t>
  </si>
  <si>
    <t>As GL Accountant, I need the MF AP BKI and LSI transactions to be balanced by LE</t>
  </si>
  <si>
    <t>Need the MF AP BKI and LSI transactions to be balanced by LE</t>
  </si>
  <si>
    <t>Review results in AHCS based on design and config. Transactions are balanced within LEs</t>
  </si>
  <si>
    <t>DP-RTR-AHCS-054</t>
  </si>
  <si>
    <t>As GL Accountant, I need the MF AR BKI and LSI transactions to be balanced by LE</t>
  </si>
  <si>
    <t>Need the MF AR BKI and LSI transactions to be balanced by LE</t>
  </si>
  <si>
    <t>DP-RTR-AHCS-055</t>
  </si>
  <si>
    <t>As GL Accountant, I need the MF Inventory transactions to be balanced by LE</t>
  </si>
  <si>
    <t>Need the MF Inventory transactions to be balanced by LE</t>
  </si>
  <si>
    <t>DP-RTR-AHCS-056</t>
  </si>
  <si>
    <t>As GL Accountant, I need to send accounting class for subledger transactions to BI (INT043) for reconciliation</t>
  </si>
  <si>
    <t>Need to send accounting class for subledger transactions to BI (INT043) for reconciliation</t>
  </si>
  <si>
    <t>Review results in BI (INT043) that all transactions include Accounting Class</t>
  </si>
  <si>
    <t>DP-RTR-AHCS-057</t>
  </si>
  <si>
    <t>As GL Accountant, I need to send subledger transaction details to BI by each subledger to avoid performance issues due to large volume</t>
  </si>
  <si>
    <t>Need to send subledger transaction details to BI by each subledger to avoid performance issues due to large volume</t>
  </si>
  <si>
    <t>Verify able to extract data by subledger in BI (INT043)</t>
  </si>
  <si>
    <t>DP-RTR-AHCS-058</t>
  </si>
  <si>
    <t>As GL Accountant, I need to send the converted data balances from the past periods to BI for reconciliation</t>
  </si>
  <si>
    <t>Need to send the converted data balances from the past periods to BI for reconciliation</t>
  </si>
  <si>
    <t>Verify able to extract conversion data in BI</t>
  </si>
  <si>
    <t>RE: 1B AHCS : Delivery phase User stories approval Batch 1
Approved on Fri 7/1/2022 9:15 PM</t>
  </si>
  <si>
    <t>DP-RTR-AHCS-059</t>
  </si>
  <si>
    <t>As IT Administrator,  I need Lease file generated date to be used and sent as part of file name so can be used as Accounting date.</t>
  </si>
  <si>
    <t>For Leases File name will include date in MMDDYYY format, which would be used as 'Accounting Date' in AHCS.</t>
  </si>
  <si>
    <t>Review file name to ensure file generated date is populated as part of file name. Ensure file is processed and posted in correct period based on date in file name</t>
  </si>
  <si>
    <t>DP-RTR-AHCS-060</t>
  </si>
  <si>
    <t>As GL Accountant , I need to view on RPT009
1.Transaction Number &amp; Accounting Class fields for AHCS,Receivables &amp; Payables
 2. Conversion rate &amp; conversion type fields for leases , cloudpay &amp; Concur should populate the data from subledger level.</t>
  </si>
  <si>
    <t>1.Transaction Number &amp; Accountng Class fields should populate the data related to AHCS,Payables &amp; Receivables 2. Conversion rate &amp; conversion type for leases , cloudpay &amp; Concur should populate the data from subledger level.</t>
  </si>
  <si>
    <t xml:space="preserve">Reviewed RPT009 and confirmed able to view Trans number and accounting class for MF AR and AP. Also reviewed data found under Conversion rate and conversion type fields for leases, cloudpay and concur.
</t>
  </si>
  <si>
    <t>CSTONE-13122</t>
  </si>
  <si>
    <t>CSTONE-13132</t>
  </si>
  <si>
    <t>CSTONE-13142</t>
  </si>
  <si>
    <t>DP-RTR-GL-069</t>
  </si>
  <si>
    <t>User story to retrofit 1A object to have the creator of Inter/Intra journals included in the Created By field in RICE ID:RPT002 reports so that there is consistency with all of the reporting.  Should also include the correct Approver in the Approved by field.</t>
  </si>
  <si>
    <t>CSTONE-13123</t>
  </si>
  <si>
    <t>CSTONE-13133</t>
  </si>
  <si>
    <t>CSTONE-13143</t>
  </si>
  <si>
    <t>DP-RTR-GL-070</t>
  </si>
  <si>
    <t>User story to retrofit 1A object to have the creator of Inter/Intra journals included in the Created By field in RICE ID:RPT004 reports.  Correct user to also be referenced for the Submitted by field.  Journals are to route to correct approver based on the userIDs and not default FIN_INT source.</t>
  </si>
  <si>
    <t>RPT004_R</t>
  </si>
  <si>
    <t>Creator and submitter of journal submitted via inter/intra custom data loader is identified in , as opposed to "FIN_INT".  Batch is routed to correct Approver leveraging these fields</t>
  </si>
  <si>
    <t>CSTONE-13124</t>
  </si>
  <si>
    <t>CSTONE-13134</t>
  </si>
  <si>
    <t>CSTONE-13144</t>
  </si>
  <si>
    <t>DP-RTR-GL-071</t>
  </si>
  <si>
    <t>User story to retrofit 1A object to have the creator of Inter/Intra journals included in the Created By field in RICE ID:RPT101 reports so that there is consistency with all of the reporting.  Should also include the correct Approver in the Approved by field.</t>
  </si>
  <si>
    <t>CSTONE-13125</t>
  </si>
  <si>
    <t>CSTONE-13135</t>
  </si>
  <si>
    <t>CSTONE-13145</t>
  </si>
  <si>
    <t>DP-RTR-GL-072</t>
  </si>
  <si>
    <t>User story to retrofit 1A object to have the creator of Inter/Intra journals included in the Created By field in RICE ID:RPT043 reports so that there is consistency with all of the reporting.</t>
  </si>
  <si>
    <t>Creator of journal submitted via inter/intra custom data loader is identified in creator field of report, as opposed to "FIN_INT"</t>
  </si>
  <si>
    <t>CSTONE-13126</t>
  </si>
  <si>
    <t>CSTONE-13136</t>
  </si>
  <si>
    <t>CSTONE-13146</t>
  </si>
  <si>
    <t>DP-RTR-GL-073</t>
  </si>
  <si>
    <t>User story to retrofit 1A object to have the creator of Inter/Intra journals included in the Created By field in RICE ID:RPT042 reports so that there is consistency with all of the reporting.  Should also include the correct Approver in the Approved by field.</t>
  </si>
  <si>
    <t>DP-RTR-GL-074</t>
  </si>
  <si>
    <t>User story to retrofit 1A object to have the creator of Inter/Intra journals included in the Created By field in RICE ID:RPT046 reports so that there is consistency with all of the reporting.  Should also include the correct Approver in the Approved by field.</t>
  </si>
  <si>
    <t>Consumer of the report can filter and/or sort the fields with no need to leverage another column
Gaurav:- The User story is out of scope as RPT046 does not have created by column</t>
  </si>
  <si>
    <t>Approver of journal submitted via inter/intra custom data loader is identified in Approved By field of report</t>
  </si>
  <si>
    <t>CSTONE-8836</t>
  </si>
  <si>
    <t>CSTONE-11733</t>
  </si>
  <si>
    <t>CSTONE-11734</t>
  </si>
  <si>
    <t>DP-RTR-IC-094</t>
  </si>
  <si>
    <t>CSTONE-11735</t>
  </si>
  <si>
    <t>CSTONE-11736</t>
  </si>
  <si>
    <t>CSTONE-11737</t>
  </si>
  <si>
    <t>DP-RTR-IC-095</t>
  </si>
  <si>
    <t>User story to retrofit 1B object to have the Submitter of Inter/Intra journals included in the Submitted By field in RICE ID:RPT017 reports so information is captured correctly on notification</t>
  </si>
  <si>
    <t>RPT017_R</t>
  </si>
  <si>
    <t>Consumer of the report can filter and/or sort the fields with no need to leverage another column
Gaurav:- The User story is out of scope as no change impact on RPT017. Users will submit their IC batch themselves</t>
  </si>
  <si>
    <t>User ID of person that submitted journal for posting on batches that were submitted via inter/intra custom data loader is identified in Submitted By field of report</t>
  </si>
  <si>
    <t>CSTONE-11738</t>
  </si>
  <si>
    <t>CSTONE-11739</t>
  </si>
  <si>
    <t>CSTONE-11740</t>
  </si>
  <si>
    <t>DP-RTR-IC-096</t>
  </si>
  <si>
    <t>User story to retrofit 1B object to have the creator of Inter/Intra journals included in the Created By field in RICE ID:RPT036 reports so that there is consistency with all of the reporting.
Also need to add a column name ‘PaaS ID’ in RPT036 to capture the unique id for IC Batches created from Inter-Intra custom loader</t>
  </si>
  <si>
    <t>RPT036_R</t>
  </si>
  <si>
    <t>CSTONE-13116</t>
  </si>
  <si>
    <t>CSTONE-13118</t>
  </si>
  <si>
    <t>CSTONE-12561</t>
  </si>
  <si>
    <t>DP-RTR-GL-076</t>
  </si>
  <si>
    <t>User story to retrofit 1A object to have the creator of Inter/Intra journals included in the Created By field in RICE ID:INT011 extracts so that usable data in this field is available for extract.  Should also be able to access the correct Approved by data for extract</t>
  </si>
  <si>
    <t>Creator of journal submitted via inter/intra custom data loader is identified in creator field of extract, as opposed to "FIN_INT"</t>
  </si>
  <si>
    <t>CSTONE-13155</t>
  </si>
  <si>
    <t>CSTONE-13156</t>
  </si>
  <si>
    <t>CSTONE-13157</t>
  </si>
  <si>
    <t>DP-RTR-GL-078</t>
  </si>
  <si>
    <t>User story to retrofit 1A object to have the creator of Inter/Intra journals included in the Created By field in RICE ID:RPT005 reports so that there is consistency with all of the reporting.  Should also include the correct Approver in the Approved by field.</t>
  </si>
  <si>
    <t>RPT005_R</t>
  </si>
  <si>
    <t>LEGACY - IT</t>
  </si>
  <si>
    <t>DP-RTR-AHCS-061</t>
  </si>
  <si>
    <t>AS IT Administrator, I want to show the accounting error only for primary ledger on Subledger Dashboard and create accounting status based on accounting status in primary ledger for Subledger Dashboard. EXT123</t>
  </si>
  <si>
    <t>User will be able to see the create accounting errors for primary ledger on Subledger Dashboard</t>
  </si>
  <si>
    <t>RE: 1B AHCS : Delivery phase User stories approval Batch 1
Approved on Fri 7/29/2022 9:15 PM</t>
  </si>
  <si>
    <t>DP-RTR-AHCS-062</t>
  </si>
  <si>
    <t>As GL Accountant, I need SWO to be recognized as valid for event type CASH_APPLICATION for CRI.</t>
  </si>
  <si>
    <t>This should be configured as part of OIC event type for CRI.</t>
  </si>
  <si>
    <t>Reviewed transactions in AHCS and verified the Accounting for CRI for event type SWO.</t>
  </si>
  <si>
    <t>CSTONE-13160</t>
  </si>
  <si>
    <t>DP-RTR-IC-104</t>
  </si>
  <si>
    <t>Auto accounting defaults to be setup for each BU for Tax  line</t>
  </si>
  <si>
    <t>Correct accounting on tax lines</t>
  </si>
  <si>
    <t>CSTONE-13102</t>
  </si>
  <si>
    <t>DP-RTR-IC-097</t>
  </si>
  <si>
    <t>AR SLA for Tax Liability line to populate LE based on Account Class</t>
  </si>
  <si>
    <t>CSTONE-13103</t>
  </si>
  <si>
    <t>DP-RTR-IC-098</t>
  </si>
  <si>
    <t>AP SLA for Tax Liability line to populate LE based on Account Class</t>
  </si>
  <si>
    <t>CSTONE-13104</t>
  </si>
  <si>
    <t>DP-RTR-IC-099</t>
  </si>
  <si>
    <t>AP SLA for IC Tax Line for reverse charge case to populate LE based on Account Class</t>
  </si>
  <si>
    <t>DP-RTR-AHCS-063</t>
  </si>
  <si>
    <t>As Financial Systems Analyst, I want a report (RPT008) to show the missing transactions in Secondary ledger that are processed for Primary ledger. I want to view the missing transactions between Secondary and the related Primary ledger to confirm both ledgers in sync.</t>
  </si>
  <si>
    <t>Enhancement to RPT008. Only RPT008 is going to show the transactions which are missing/not created in AHCS but part of the source file. RPT006 will not have such transactions</t>
  </si>
  <si>
    <t>RPT008 should show the count of success, error and missing transaction between selected ledger and related secondary ledger</t>
  </si>
  <si>
    <t>Manisha
Ian Plummer</t>
  </si>
  <si>
    <t>DP-RTR-AHCS-064</t>
  </si>
  <si>
    <t>As a GL Accountant, I need to view IC payable lines in Accounting Hub (eg ICI, AII). This should have both Foreign and Base currencies.</t>
  </si>
  <si>
    <t>Requires change in OIC to pass the required amount and currency details at header level</t>
  </si>
  <si>
    <t>Reviewed transactions in AHCS and verified Accounting lines generated for IC lines in both Foreign(entered) and Base(accounted) currencies.</t>
  </si>
  <si>
    <t>CSTONE-13152</t>
  </si>
  <si>
    <t>DP-RTR-IC-100</t>
  </si>
  <si>
    <t>Enhancement to RPT031 to incorporate logic for conversion invoices so that AR and AP invoices can be linked</t>
  </si>
  <si>
    <r>
      <rPr>
        <sz val="9"/>
        <color rgb="FF000000"/>
        <rFont val="Calibri"/>
        <family val="2"/>
      </rPr>
      <t xml:space="preserve">RPT031 will display like AR and AP invoices on same line in report
</t>
    </r>
    <r>
      <rPr>
        <i/>
        <sz val="9"/>
        <color rgb="FF000000"/>
        <rFont val="Calibri"/>
        <family val="2"/>
      </rPr>
      <t xml:space="preserve">(RMN email to regional leads for input 8/5/22)
</t>
    </r>
    <r>
      <rPr>
        <sz val="9"/>
        <color rgb="FF000000"/>
        <rFont val="Calibri"/>
        <family val="2"/>
      </rPr>
      <t xml:space="preserve">For converted invoices, we see that there is not always alignment between payable and receivable invoices, so these “unmatched” invoices will not be displayed in the report.
While invoice numbers may be different for AP and AR, there are still offsetting balances, or we would see variances in intercompany.
I cannot think of another type of criteria that would allow the system to pull the offsetting invoices together to automate this, but please let us know if there is any way to do so. 
This will therefor require that keep track of the unmatched converted invoices offline, so you can manually apply payments to settle them.
I strongly encourage you to work with your teams, as well as the other regions, to clean up as many of these invoices as possible.  
</t>
    </r>
  </si>
  <si>
    <t>CSTONE-13107</t>
  </si>
  <si>
    <t>CSTONE-13112</t>
  </si>
  <si>
    <t>CSTONE-13115</t>
  </si>
  <si>
    <t>DP-RTR-IC-101</t>
  </si>
  <si>
    <t>Need reprocessing option for LSI for AR Receipts or AP Payments that go into error.</t>
  </si>
  <si>
    <t>Appropriate notification details are to be provided as part of error message</t>
  </si>
  <si>
    <t>User has ability to reprocess LSI after correction of AR receipt or AP payment that went into error</t>
  </si>
  <si>
    <t>CSTONE-13108</t>
  </si>
  <si>
    <t>CSTONE-12556</t>
  </si>
  <si>
    <t>CSTONE-12567</t>
  </si>
  <si>
    <t>DP-RTR-IC-102</t>
  </si>
  <si>
    <t>LSI process requires a solution for addressing open credit memos/invoices in AR for non material Intercompany invoices</t>
  </si>
  <si>
    <t>User will be able to close open AR non material intercompany invoices</t>
  </si>
  <si>
    <t>CSTONE-13109</t>
  </si>
  <si>
    <t>CSTONE-12557</t>
  </si>
  <si>
    <t>CSTONE-12568</t>
  </si>
  <si>
    <t>DP-RTR-IC-103</t>
  </si>
  <si>
    <t>LSI process requires a solution for addressing open credit memos/invoices in AP for non material Intercompany invoices</t>
  </si>
  <si>
    <t>User will be able to close open AP non material intercompany invoices</t>
  </si>
  <si>
    <t>DP-RTR-AHCS-065</t>
  </si>
  <si>
    <t>As a GL Accountant, I need invoice number enbaled as balanced enabled supporting reference in Inventory Subledger for ICI, AII and send these details the balances to BI for reconciliation (INT043)</t>
  </si>
  <si>
    <t>INT043, INT244</t>
  </si>
  <si>
    <t>INT043 will include 'Invoice Number' as Balanced SR for ICI and AII (MF INV) and send to BI.</t>
  </si>
  <si>
    <t>Confirm through review that able to pull balances by Invoice number for AII and ICI in Inventory subledger</t>
  </si>
  <si>
    <t>Sprint 17</t>
  </si>
  <si>
    <t>RE: 1B AHCS : Delivery phase User stories approval Batch 1
Approved on Tue 8/16/2022 5:39 PM</t>
  </si>
  <si>
    <t>DP-RTR-AHCS-066</t>
  </si>
  <si>
    <t>As a GL Accountant, I need Freight Claims to be tracked as a separate event type in CRI interface</t>
  </si>
  <si>
    <t>Freight claims needs to be added as a separate Event type, OIC to add logic for separate event type derivation</t>
  </si>
  <si>
    <t>Reviewed transactions and verified accounting looks correct for event type freight claims as part of CRI interface.</t>
  </si>
  <si>
    <t>DP-RTR-AHCS-067</t>
  </si>
  <si>
    <t>As a GL Accountant, I want INT044 AHCS balances to BI outbound to include Inventory subledger balances at existing balanced SR and Invoice number for ICI and AII</t>
  </si>
  <si>
    <t>INT044 will include 'Invoice Number' as Balanced SR for ICI and AII (MF INV) and send to BI.</t>
  </si>
  <si>
    <t>DP-RTR-AHCS-068</t>
  </si>
  <si>
    <t>As a GL Accountant, I need invoice number enbaled as balanced enabled supporting reference in Inventory Subledger for ICI, AII</t>
  </si>
  <si>
    <t>Update AHCS Configuration to adding Invoice# to AII &amp; ICI transactions</t>
  </si>
  <si>
    <t>1B AHCS : Delivery phase User stories approval
Approved on Wed 9/21/2022 4:33 AM</t>
  </si>
  <si>
    <t>CSTONE-13127</t>
  </si>
  <si>
    <t>CSTONE-13137</t>
  </si>
  <si>
    <t>CSTONE-13147</t>
  </si>
  <si>
    <t>DP-RTR-GL-079</t>
  </si>
  <si>
    <t>Retrofit for RPT041 as it should work for global COA, as well as for local COA</t>
  </si>
  <si>
    <t>RPT041-R</t>
  </si>
  <si>
    <t>User should be able to run TB with drill down access for secondary and reporting ledgers that use local COA</t>
  </si>
  <si>
    <t>CSTONE-13128</t>
  </si>
  <si>
    <t>CSTONE-13138</t>
  </si>
  <si>
    <t>CSTONE-13148</t>
  </si>
  <si>
    <t>DP-RTR-GL-080</t>
  </si>
  <si>
    <t>Retrofit for RPT047 as it should work for global COA, as well as for local COA</t>
  </si>
  <si>
    <t>RPT047_R</t>
  </si>
  <si>
    <t>User should be able to run TB by entered and accounted amounts for secondary and reporting ledgers that use local COA</t>
  </si>
  <si>
    <t>CSTONE-13129</t>
  </si>
  <si>
    <t>CSTONE-13139</t>
  </si>
  <si>
    <t>CSTONE-13149</t>
  </si>
  <si>
    <t>DP-RTR-GL-081</t>
  </si>
  <si>
    <t>Retrofit for RPT046 as it should work for global COA, as well as for local COA</t>
  </si>
  <si>
    <t>CSTONE-13130</t>
  </si>
  <si>
    <t>CSTONE-13140</t>
  </si>
  <si>
    <t>CSTONE-13150</t>
  </si>
  <si>
    <t>DP-RTR-GL-082</t>
  </si>
  <si>
    <t>Retrofit for RPT049 as it should work for global COA, as well as for local COA</t>
  </si>
  <si>
    <t>RPT049_R</t>
  </si>
  <si>
    <t>CSTONE-13131</t>
  </si>
  <si>
    <t>CSTONE-13141</t>
  </si>
  <si>
    <t>CSTONE-13151</t>
  </si>
  <si>
    <t>DP-RTR-GL-083</t>
  </si>
  <si>
    <t>Retrofit for RPT050 as it should work for global COA, as well as for local COA</t>
  </si>
  <si>
    <t>RPT050_R</t>
  </si>
  <si>
    <t>DP-RTR-AHCS-069</t>
  </si>
  <si>
    <t>As a GL Accountant, I need invoice number enbaled as balanced enabled supporting reference in Inventory Subledger for ICI, AII and send these details the balances to BI for reconciliation (RPT009)</t>
  </si>
  <si>
    <t>RPT009 will include 'Invoice Number' as Balanced SR for ICI and AII (MF INV) and send to BI.</t>
  </si>
  <si>
    <t>Confirm through review that able to pull balances by Invoice number for AII and ICI in Inventory subledger and review this data in RPT009</t>
  </si>
  <si>
    <t>DP-RTR-AHCS-070</t>
  </si>
  <si>
    <t xml:space="preserve">As a GL Accountant, I need BSRs to be enbaled only for control accounts [ All BSR or Location based on account type ] in the MF Inventory Subledger. </t>
  </si>
  <si>
    <r>
      <rPr>
        <b/>
        <u/>
        <sz val="9"/>
        <color rgb="FF000000"/>
        <rFont val="Calibri"/>
        <family val="2"/>
      </rPr>
      <t xml:space="preserve">For MF Inventory Subledger :
</t>
    </r>
    <r>
      <rPr>
        <sz val="9"/>
        <color rgb="FF000000"/>
        <rFont val="Calibri"/>
        <family val="2"/>
      </rPr>
      <t>Additional field (BSR_Assignment) to be added to inbound format
OIC to populate ABSR/ UBSR/NBSR in BSR_Assigment field based on lookup (NBSR to be passed if account not in lookup)
OIC to populate 'null'  based on lookup ('NULL" if PS account not in available in source data)</t>
    </r>
  </si>
  <si>
    <t>Confirm through review of reports that BSR only exist on control accounts as per design</t>
  </si>
  <si>
    <t>EXT RE 1B AHCS  Delivery phase User stories approval
Approved on Tue Wed 8/31/2022 9:30 PM</t>
  </si>
  <si>
    <t>DP-RTR-AHCS-071</t>
  </si>
  <si>
    <t xml:space="preserve">As a GL Accountant, I need BSRs to be enbaled only for control accounts [ All BSR or Location based on account type ] in the MF AP Subledger. </t>
  </si>
  <si>
    <r>
      <rPr>
        <b/>
        <u/>
        <sz val="9"/>
        <color rgb="FF000000"/>
        <rFont val="Calibri"/>
        <family val="2"/>
      </rPr>
      <t xml:space="preserve">For MF AP Subledger :
</t>
    </r>
    <r>
      <rPr>
        <sz val="9"/>
        <color rgb="FF000000"/>
        <rFont val="Calibri"/>
        <family val="2"/>
      </rPr>
      <t>Additional field (BSR_Assignment) to be added to inbound format
OIC to populate ABSR/ UBSR/NBSR in BSR_Assigment field based on lookup (NBSR to be passed if account not in lookup)
OIC to populate 'null'  based on lookup ('NULL" if PS account not in available in source data)</t>
    </r>
  </si>
  <si>
    <t>DP-RTR-AHCS-072</t>
  </si>
  <si>
    <t xml:space="preserve">As a GL Accountant, I need BSRs to be enbaled only for control accounts [ All BSR or Location based on account type ] in the MF AR Subledger. </t>
  </si>
  <si>
    <t>INT216, INT217</t>
  </si>
  <si>
    <r>
      <rPr>
        <b/>
        <u/>
        <sz val="9"/>
        <color rgb="FF000000"/>
        <rFont val="Calibri"/>
        <family val="2"/>
      </rPr>
      <t xml:space="preserve">For MF AR Subledger :
</t>
    </r>
    <r>
      <rPr>
        <sz val="9"/>
        <color rgb="FF000000"/>
        <rFont val="Calibri"/>
        <family val="2"/>
      </rPr>
      <t>Additional field (BSR_Assignment) to be added to inbound format
OIC to populate ABSR/ UBSR/NBSR in BSR_Assigment field based on lookup (NBSR to be passed if account not in lookup)
OIC to populate 'null'  based on lookup ('NULL" if PS account not in available in source data)</t>
    </r>
  </si>
  <si>
    <t>DP-RTR-AHCS-073</t>
  </si>
  <si>
    <t>As a GL Accountant, I need to enable revised list of Non-BSRs for MF AP Subledger and assign all or limited set to transaction lines</t>
  </si>
  <si>
    <t>Add new Non - BSR to MF AP Subledger
Assign only limited set to control account related lines and assign all Non -BSR to remaining lines</t>
  </si>
  <si>
    <t>Verified through reporting that specified non BSRs are accounted for as per business design</t>
  </si>
  <si>
    <t>DP-RTR-AHCS-074</t>
  </si>
  <si>
    <t>As a GL Accountant, I need to enable revised list of Non-BSRs for MF AR Subledger and assign all or limited set to transaction lines</t>
  </si>
  <si>
    <t>DP-RTR-AHCS-075</t>
  </si>
  <si>
    <t>As a GL Accountant, I need to enable revised list of Non-BSRs for MF Inventory Subledger and assign all or limited set to transaction lines</t>
  </si>
  <si>
    <t>DP-RTR-AHCS-076</t>
  </si>
  <si>
    <t>As a GL Accountant, I need references data to be displayed in the existing outbound fields irrespective of information being stored in BSR or Non BSR with in AHCS [INT043]</t>
  </si>
  <si>
    <t>Display common BSR or Non BSR under same outbound field</t>
  </si>
  <si>
    <t>Review INT043 and confirm all fields have corresponding data as per expectation based on business design</t>
  </si>
  <si>
    <t>DP-RTR-AHCS-077</t>
  </si>
  <si>
    <t>As a GL Accountant, I need references data to be displayed in the existing outbound fields irrespective of information being stored in BSR or Non BSR with in AHCS [INT244]</t>
  </si>
  <si>
    <t>Review INT244 and confirm all fields have corresponding data as per expectation based on business design</t>
  </si>
  <si>
    <t>DP-RTR-AHCS-078</t>
  </si>
  <si>
    <t xml:space="preserve">As a GL Accountant, I need references data to be displayed in the existing report fields irrespective of information being stored in BSR or Non BSR with in AHCS [RPT009]
</t>
  </si>
  <si>
    <t>Display common BSR or Non BSR under same report field</t>
  </si>
  <si>
    <t>Review RPT009 and confirm all fields have corresponding data as per expectation based on business design</t>
  </si>
  <si>
    <t>DP-RTR-AHCS-079</t>
  </si>
  <si>
    <t>As a GL Accountant, I need BSRs to be enbaled only for control accounts [ All BSR or Location based on account type ] for Java Tools inbound interfaces</t>
  </si>
  <si>
    <t>INT241</t>
  </si>
  <si>
    <r>
      <rPr>
        <b/>
        <u/>
        <sz val="9"/>
        <color rgb="FF000000"/>
        <rFont val="Calibri"/>
        <family val="2"/>
      </rPr>
      <t xml:space="preserve">For  Java Tools Inbound
</t>
    </r>
    <r>
      <rPr>
        <sz val="9"/>
        <color rgb="FF000000"/>
        <rFont val="Calibri"/>
        <family val="2"/>
      </rPr>
      <t>Additional field (BSR_Assignment) to be added to inbound format
OIC to populate ABSR/ UBSR/NBSR in BSR_Assigment field based on lookup (NBSR to be passed if account not in lookup)
OIC to populate 'null'  based on lookup ('NULL" if PS account not in available in source data)</t>
    </r>
  </si>
  <si>
    <t>DP-RTR-AHCS-080</t>
  </si>
  <si>
    <t>As a GL Accountant, I need BSRs to be enbaled only for control accounts [ All BSR or Location based on account type ] for France Secondary Ledger</t>
  </si>
  <si>
    <t>Additional field (BSR_Assignment) to be added to inbound format
OIC to populate ABSR/ UBSR/NBSR in BSR_Assigment field based on lookup (NBSR to be passed if account not in lookup)
OIC to populate 'null'  based on lookup ('NULL" if PS account not in available in source data)</t>
  </si>
  <si>
    <t>DP-RTR-AHCS-081</t>
  </si>
  <si>
    <t>As a GL Accountant, I need BSRs to be enbaled only for control accounts [ All BSR or Location based on account type ] for Spain Secondary Ledger</t>
  </si>
  <si>
    <t>DP-RTR-AHCS-082</t>
  </si>
  <si>
    <t>As a GL Accountant, I need BSRs to be enbaled only for control accounts [ All BSR or Location based on account type ] for Poland Secondary Ledger</t>
  </si>
  <si>
    <t>DP-RTR-AHCS-083</t>
  </si>
  <si>
    <t>As a GL Accountant, I need BSRs to be enbaled only for control accounts [ All BSR or Location based on account type ] for Norway Secondary Ledger</t>
  </si>
  <si>
    <t>DP-RTR-AHCS-084</t>
  </si>
  <si>
    <t>As a GL Accountant, I need BSRs to be enbaled only for control accounts [ All BSR or Location based on account type ] for Saudi Arabia Secondary Ledger</t>
  </si>
  <si>
    <t>DP-RTR-AHCS-085</t>
  </si>
  <si>
    <t>As a GL Accountant, I need BSRs to be enbaled only for control accounts [ All BSR or Location based on account type ] for Austria Secondary Ledger</t>
  </si>
  <si>
    <t>DP-RTR-AHCS-086</t>
  </si>
  <si>
    <t>As a GL Accountant, I need BSRs to be enbaled only for control accounts [ All BSR or Location based on account type ] for Germany Secondary Ledger</t>
  </si>
  <si>
    <t>DP-RTR-AHCS-087</t>
  </si>
  <si>
    <t>As a GL Accountant, I need only Location BSRs to be enbaled only for unvouchered beginnning balances</t>
  </si>
  <si>
    <t>Assign only Location BSR for Unvouchered beginning balances load</t>
  </si>
  <si>
    <t>Review Unvouchered BB through reporting. Verify that only location is BSR based on business design</t>
  </si>
  <si>
    <t>DP-RTR-AHCS-088</t>
  </si>
  <si>
    <r>
      <rPr>
        <sz val="9"/>
        <color rgb="FF242424"/>
        <rFont val="Calibri"/>
        <family val="2"/>
      </rPr>
      <t xml:space="preserve">Modify the “HDR amt = SUM of the Line amt” validation for </t>
    </r>
    <r>
      <rPr>
        <b/>
        <sz val="9"/>
        <color rgb="FF242424"/>
        <rFont val="Calibri"/>
        <family val="2"/>
      </rPr>
      <t>ISI</t>
    </r>
    <r>
      <rPr>
        <sz val="9"/>
        <color rgb="FF242424"/>
        <rFont val="Calibri"/>
        <family val="2"/>
      </rPr>
      <t xml:space="preserve"> interface to exclude STAT lines</t>
    </r>
  </si>
  <si>
    <t>Modify the “HDR amt = SUM of the Line amt” validation for ISI interface to exclude STAT lines</t>
  </si>
  <si>
    <t>OIC excludes STAT lines from “HDR amt = SUM of the Line amt” validatio for ISI interface</t>
  </si>
  <si>
    <t>RE: 1B AHCS : Delivery phase User stories approval Batch 1
Approved on Thu 9/1/2022 4:24 AM</t>
  </si>
  <si>
    <t>DP-RTR-AHCS-089</t>
  </si>
  <si>
    <r>
      <rPr>
        <sz val="9"/>
        <color rgb="FF242424"/>
        <rFont val="Calibri"/>
        <family val="2"/>
      </rPr>
      <t xml:space="preserve">Modify validation for </t>
    </r>
    <r>
      <rPr>
        <b/>
        <sz val="9"/>
        <color rgb="FF242424"/>
        <rFont val="Calibri"/>
        <family val="2"/>
      </rPr>
      <t>BKI</t>
    </r>
    <r>
      <rPr>
        <sz val="9"/>
        <color rgb="FF242424"/>
        <rFont val="Calibri"/>
        <family val="2"/>
      </rPr>
      <t xml:space="preserve"> “HDR amt = SUM of the Line amt” as "N" and "SUM Line Debit=SUM Line Credit" as "Y"</t>
    </r>
  </si>
  <si>
    <t>INT216, INT217, INT218, INT219</t>
  </si>
  <si>
    <t>Modify the validation for BKI “HDR amt = SUM of the Line amt” as "N" and "SUM Line Debit=SUM Line Credit" as "Y"</t>
  </si>
  <si>
    <t>OIC validation works for BKI interface as per the rule requested</t>
  </si>
  <si>
    <t>DP-RTR-AHCS-090</t>
  </si>
  <si>
    <t>As GL Accountant I need SII interface to derive affiliate/IC on the IC receivable line for Intercompany transactions based on Header level location value.</t>
  </si>
  <si>
    <t>Update AHCS configuration to use Header level PS_AFFILATE_BU field for deriving Intercompany segment</t>
  </si>
  <si>
    <t>Verify through reporting that IC is populated on IC receivable line for Intercompany transaction in the sales interface.</t>
  </si>
  <si>
    <t>DP-RTR-AHCS-091</t>
  </si>
  <si>
    <t>As GL Accountant I need Header Level PS_AFFILITE_BU field added to MF AR layout so that AHCS configuration can use that to derive correct Intercompany value.</t>
  </si>
  <si>
    <t>Include PS_AFFILIATE_BU field to MF AR - Transaction object layout</t>
  </si>
  <si>
    <t>DP-RTR-AHCS-092</t>
  </si>
  <si>
    <t>Remove “HDR amt = SUM of the Line amt” validation for ISI interface</t>
  </si>
  <si>
    <t>Remove the validation “HDR amt = SUM of the Line amt” for ISI</t>
  </si>
  <si>
    <t>ISI interface records are not validated for “HDR amt = SUM of the Line amt”</t>
  </si>
  <si>
    <t>RE: 1B AHCS : Delivery phase User stories approval Batch 1
Approved on Tue 9/6/2022 5:55 PM</t>
  </si>
  <si>
    <t>DP-RTR-AHCS-093</t>
  </si>
  <si>
    <t xml:space="preserve">Java Tools file name should be changed to have HDR, LIN, TRG before date and time stamp Example: MF_AR_HDR_MMDDYY_HHMMSS.txt </t>
  </si>
  <si>
    <t xml:space="preserve">Java Tools file name should be changed to have HDR, LIN, TRG before date and time stamp                                                        Example: MF_AR_HDR_MMDDYY_HHMMSS.txt , MF_AR_LIN_MMDDYY_HHMMSS.txt , MF_AR_TRG_MMDDYY_HHMMSS.txt </t>
  </si>
  <si>
    <t>The Java Tools files with these file names are successfully processed through AHCS</t>
  </si>
  <si>
    <t>DP-RTR-AHCS-094</t>
  </si>
  <si>
    <t>Separate lookup is needed for RPT208 with BSR accounts</t>
  </si>
  <si>
    <t>RPT 208 will have data only for the BSR accounts</t>
  </si>
  <si>
    <t>DP-RTR-IC-105</t>
  </si>
  <si>
    <t>Async solution to be introduced for Credit Memo LSI solution</t>
  </si>
  <si>
    <r>
      <rPr>
        <strike/>
        <sz val="9"/>
        <color rgb="FF000000"/>
        <rFont val="Calibri"/>
        <family val="2"/>
      </rPr>
      <t xml:space="preserve">Previously credit memo creation, validation and settlement, were synchronised and triggered by PaaS. Async solution to be introduced for Credit Memo LSI soln
</t>
    </r>
    <r>
      <rPr>
        <sz val="9"/>
        <color rgb="FF000000"/>
        <rFont val="Calibri"/>
        <family val="2"/>
      </rPr>
      <t xml:space="preserve">We have received a confirmation form Tax team and the same has been tested on Dev22 environment as well to exclude the ‘LSI’ source for tax call. This means we do not need make any change in regards to the asynchronous solution for Credit memo handling in LSI solution as the LSI source invoices shall get validated without any time lag. </t>
    </r>
  </si>
  <si>
    <t>LSI CM to be validated and settled</t>
  </si>
  <si>
    <t>DP-RTR-AHCS-095</t>
  </si>
  <si>
    <t>As GL Accountant I need Duty Unvouchered ( legacy PS Account 310028003) to be configured as part of the BSR changes.</t>
  </si>
  <si>
    <t>Duty Unvouchered ( legacy PS Account 310028003) to be configured as UBSR</t>
  </si>
  <si>
    <t>Reviewed results to confirm that Duties Unvouchered is configured and added to as part of BSR config.</t>
  </si>
  <si>
    <t>1B AHCS : Delivery phase User stories approval
Approved on Fri 10/7/2022 2:58 AM</t>
  </si>
  <si>
    <t>DP-RTR-IC-106</t>
  </si>
  <si>
    <t>As a tax accountant, I need tax data elements added to Wesco_AXE_GBL_AR_INT189_INT190_IC_AR_Invoice_to_IAP_Teradata_Report_Output so that data needed for tax compliance can be extracted.</t>
  </si>
  <si>
    <t>INT189, INT190</t>
  </si>
  <si>
    <t>1C Tax Team to review and determine which required fields are missing from current specs and provide to Deloitte for revision.</t>
  </si>
  <si>
    <t>Sprint 18</t>
  </si>
  <si>
    <t>DP-RTR-IC-107</t>
  </si>
  <si>
    <t>As a tax accountant, I need tax data elements added to Wesco_AXE_GBL_AP_INT185_INT186_IC_AP_Invoices_Feed_To_IAP_Teradata_Report_Output so that I can extract the data needed for tax compliance.</t>
  </si>
  <si>
    <t>INT185, INT186</t>
  </si>
  <si>
    <t>DP-RTR-IC-107a</t>
  </si>
  <si>
    <t>As a tax accountant, I need access to all Cornerstone database tables so that I can access the data needed for tax compliance</t>
  </si>
  <si>
    <t>As a tax accountant, I need access to all Cornerstone IAP and Teradata tables so that I can access the data needed for tax compliance</t>
  </si>
  <si>
    <t>Tax requires access to transactions tables to retrieve required data for analysis, reporting, and compliance from BI/IAP/Teradata</t>
  </si>
  <si>
    <t>Tax team will have access to query integrated IAP and Terradata tables</t>
  </si>
  <si>
    <t>DP-RTR-AHCS-096</t>
  </si>
  <si>
    <t>As a GL Accountant I need Site rule to be applied against MF Inventory using ST-008 for ICI and AII and IRI and ISI interfaces on specified lines in the business rule. Rule should capture Derive site based on GL location (Ops and non Ops location).</t>
  </si>
  <si>
    <t>ST-008 Site rule to be applied used for MF Inventory for ICI and AII and IRI and ISI interfaces on specified lines in the business rule. Rule should capture Derive site based on GL location (Ops and non Ops location).</t>
  </si>
  <si>
    <t>Review results in AHCS and BI after Accounting entries have posted. Ensure that COA mapping is as expected and accurate as per 1B business design</t>
  </si>
  <si>
    <t>10/5/2022
10/6/2022
10/7/2022</t>
  </si>
  <si>
    <t>DP-RTR-AHCS-097</t>
  </si>
  <si>
    <t>As a GL Accountant I need Site rule to be applied against MF Inventory using ST-004 for IRI  interface on specified lines in the business rules. Rule should capture Derive site based on location to site mapping values unless intangible product class then see rule GR-045.</t>
  </si>
  <si>
    <t>ST-004 Site rule to be applied against MF Inventory using for IRI  interface on specified lines in the business rules. Rule should capture Derive site based on location to site mapping values unless intangible product class then see rule GR-045.</t>
  </si>
  <si>
    <t>10/5/2022
10/7/2022</t>
  </si>
  <si>
    <t>DP-RTR-AHCS-098</t>
  </si>
  <si>
    <t>As a GL Accountant I need Site rule to be applied against MF Inventory using ST-003 for IRI,ISI, CQI, IBI, FTI, FII interfaces on specified lines in the business rule. Rule should capture Derive site based on Ops location to site value sets in AHCS received from mapping engine if not available default to zero.</t>
  </si>
  <si>
    <t>Site rule to be applied against MF Inventory using ST-003 for IRI,ISI, CQI, IBI, FTI, FII interfaces on specified lines in the business rule. Rule should capture Derive site based on Ops location to site value sets in AHCS received from mapping engine if not available default to zero.</t>
  </si>
  <si>
    <t>DP-RTR-AHCS-099</t>
  </si>
  <si>
    <t>As a GL Accountant I need Site rule to be applied against MF AR using ST-003 for CRI and SII interfaces on specified lines in the business rule. Rule should capture Derive site based on Ops location to site value sets in AHCS received from mapping engine if not available default to zero.</t>
  </si>
  <si>
    <t>Site rule to be applied against MF AR using ST-003 for CRI and SII interfaces on specified lines in the business rule. Rule should capture Derive site based on Ops location to site value sets in AHCS received from mapping engine if not available default to zero.</t>
  </si>
  <si>
    <t>DP-RTR-AHCS-100</t>
  </si>
  <si>
    <t>As a GL Accountant I need Site rule to be applied against MF Inventory using ST-006 for ISI and FII interfaces on specified lines in the business rules.</t>
  </si>
  <si>
    <t>Site rule to be applied against MF Inventory using ST-006 for ISI and FII interfaces on specified lines in the business rules.</t>
  </si>
  <si>
    <t>10/5/2022
10/6/2022</t>
  </si>
  <si>
    <t>DP-RTR-AHCS-101</t>
  </si>
  <si>
    <t>As a GL Accountant I need Site rule to be applied against MF Inventory to be updated to zeroes for IRI and ISI and CQI interfaces on specified lines in the business rules for Secondary Ledger.</t>
  </si>
  <si>
    <t>Site rule to be applied against MF Inventory to be updated to zeroes for IRI and ISI and CQI interfaces on specified lines in the business rules for Secondary Ledger.</t>
  </si>
  <si>
    <t>DP-RTR-AHCS-102</t>
  </si>
  <si>
    <t>As a GL Accountant I need Department rule to be applied against MF Inventory using DT-003 for FII,ISI, CQI,FTI  interfaces on specified lines in the business rule. Rule should capture Derive dept based on GL location to dept value sets in AHCS received from mapping engine if location not found then default to Oracle Dept 8000.</t>
  </si>
  <si>
    <t>Department rule to be applied against MF Inventory using DT-003 for FII,ISI, CQI,FTI  interfaces on specified lines in the business rule. Rule should capture Derive dept based on GL location to dept value sets in AHCS received from mapping engine if location not found then default to Oracle Dept 8000.</t>
  </si>
  <si>
    <t>DP-RTR-AHCS-103</t>
  </si>
  <si>
    <t>As a GL Accountant I need Department rule to be applied against MF AR using DT-003 for CRI and SII  interfaces on specified lines in the business rule. Rule should capture Derive dept based on GL location to dept value sets in AHCS received from mapping engine if location not found then default to Oracle Dept 8000.</t>
  </si>
  <si>
    <t>Department rule to be applied against MF AR using DT-003 for CRI and SII  interfaces on specified lines in the business rule. Rule should capture Derive dept based on GL location to dept value sets in AHCS received from mapping engine if location not found then default to Oracle Dept 8000.</t>
  </si>
  <si>
    <t>DP-RTR-AHCS-104</t>
  </si>
  <si>
    <t>As a GL Accountant I need Dept rule to be applied against MF Inventory to be updated to zeroes for IRI and ISI and CQI interfaces on specified lines in the business rules for Secondary Ledger.</t>
  </si>
  <si>
    <t>Dept rule to be applied against MF Inventory to be updated to zeroes for IRI and ISI and CQI interfaces on specified lines in the business rules for Secondary Ledger.</t>
  </si>
  <si>
    <t>DP-RTR-AHCS-105</t>
  </si>
  <si>
    <t>As a GL Accountant I need Op Group rule to be applied against MF Inventory to be updated for ISI interface on specified lines in the business rules using OG-004. Lines capturing changes will be identified.</t>
  </si>
  <si>
    <t>Op Group rule to be applied against MF Inventory to be updated for ISI interface on specified lines in the business rules using OG-004. Lines capturing changes will be identified.</t>
  </si>
  <si>
    <t>10/5/2022
10/06/22</t>
  </si>
  <si>
    <t>DP-RTR-AHCS-106</t>
  </si>
  <si>
    <t>AS IT Administrator, I want the ability to see Import Accounting Error on OIC dashboard and ability to download import accounting errors</t>
  </si>
  <si>
    <t>Confirm through validating the correct import status with ability to download import errors</t>
  </si>
  <si>
    <t>DP-RTR-AHCS-107</t>
  </si>
  <si>
    <t>As a GL Accountant I need Op Group rule to be applied against MF Inventory to be updated for IRI and ISI interface on specified lines in the business rules using OG-007. Rule is Derive OG based on GL location .</t>
  </si>
  <si>
    <t>Op Group rule to be applied against MF Inventory to be updated for IRI and ISI interface on specified lines in the business rules using OG-007. Rule is Derive OG based on GL location .</t>
  </si>
  <si>
    <t>DP-RTR-AHCS-108</t>
  </si>
  <si>
    <t>As an IT administrator I need to review the records that failed load in Oracle (Import Accounting Error) to be added to the BAD File to identify rejected transactions</t>
  </si>
  <si>
    <t>INT218, INT219, INT240, INT216, INT217, INT 240, INT222, INT223, EXT123</t>
  </si>
  <si>
    <t>Validate the records that failed during Import Accounting are a part of the BAD file</t>
  </si>
  <si>
    <t>DP-RTR-AHCS-109</t>
  </si>
  <si>
    <t>As a GL Accountant I need Site rule to be applied against MF Inventory using ST-009 for  ISI interface on specified lines in the business rules. Rule should capture Derive site based on "ship from" loc based on Ops location to site value sets in AHCS received from mapping engine if not available default to zero.</t>
  </si>
  <si>
    <t>Site rule to be applied against MF Inventory using ST-009 for  ISI interface on specified lines in the business rules. Rule should capture Derive site based on "ship from" loc based on Ops location to site value sets in AHCS received from mapping engine if not available default to zero.</t>
  </si>
  <si>
    <t>DP-RTR-AHCS-110</t>
  </si>
  <si>
    <t>As a GL Accountant I need Site rule to be applied against MF Inventory using ST-010 for ISI interface on specified lines in the business rules. Rule should capture Derive site based on "ship from" loc based on (Ops &amp; Non Ops) location to site value sets in AHCS received from mapping engine unless intangible then see rule GR-045.</t>
  </si>
  <si>
    <t>Site rule to be applied against MF Inventory using ST-010 for ISI interface on specified lines in the business rules. Rule should capture Derive site based on "ship from" loc based on (Ops &amp; Non Ops) location to site value sets in AHCS received from mapping engine unless intangible then see rule GR-045.</t>
  </si>
  <si>
    <t>DP-RTR-AHCS-111</t>
  </si>
  <si>
    <t>As a GL Accountant I need Department rule to be applied against MF Inventory using DT-005 for ISI   interface on specified lines in the business rule. Rule should capture Derive Dept based on Ship from Location or Receiving Location if location not found then default to Oracle dept 8000.</t>
  </si>
  <si>
    <t>Department rule to be applied against MF Inventory using DT-005 for ISI   interface on specified lines in the business rule. Rule should capture Derive Dept based on Ship from Location or Receiving Location if location not found then default to Oracle dept 8000.</t>
  </si>
  <si>
    <t>DP-RTR-AHCS-112</t>
  </si>
  <si>
    <t>As a GL Accountant I need LE rule to be applied against MF Inventory using LE-002 for ISI   interface on specified lines in the business rule. Rule should capture Derive LE based on Ship from Loc BU in AHCS</t>
  </si>
  <si>
    <t>LE rule to be applied against MF Inventory using LE-002 for ISI   interface on specified lines in the business rule. Rule should capture Derive LE based on Ship from Loc BU in AHCS</t>
  </si>
  <si>
    <t>DP-RTR-AHCS-113</t>
  </si>
  <si>
    <t>As a GL Accountant I need Oracle to remove the Debit = Credit amount validation for SXE interfaces and handle unbalanced journal and created a balancing (offset) line using configuration</t>
  </si>
  <si>
    <t>Oracle to remove the Debit = Credit amount validation for SXE interfaces and handle unbalanced journal and created a balancing (offset) line using configuration</t>
  </si>
  <si>
    <t>Review results in AHCS and BI after Accounting entries have posted. Validate that total lines balance using offset account as per design.</t>
  </si>
  <si>
    <t>DP-RTR-AHCS-114</t>
  </si>
  <si>
    <t>As a GL Accountant I need Oracle to remove the Debit = Credit amount validation for Eclipse interfaces and handle unbalanced journal and created a balancing (offset) line using configuration</t>
  </si>
  <si>
    <t>Oracle to remove the Debit = Credit amount validation for Eclipse interfaces and handle unbalanced journal and created a balancing (offset) line using configuration</t>
  </si>
  <si>
    <t>DP-RTR-AHCS-115</t>
  </si>
  <si>
    <t>As a GL Accountant I need Site rule to be applied against MF Inventory using ST-008 for IBI interface on specified lines in the business rule. Rule should capture Derive site based on GL location (Ops and non Ops location).</t>
  </si>
  <si>
    <t>Site rule to be applied against MF Inventory using ST-008 for IBI interface on specified lines in the business rule. Rule should capture Derive site based on GL location (Ops and non Ops location).</t>
  </si>
  <si>
    <t>DP-RTR-AHCS-116</t>
  </si>
  <si>
    <t>As a GL Accountant I need Op Group rule to be applied against MF Inventory to be updated for IBI interface on specified lines in the business rules using OG-007. Rule is Derive OG based on GL location .</t>
  </si>
  <si>
    <t>Op Group rule to be applied against MF Inventory to be updated for IBI interface on specified lines in the business rules using OG-007. Rule is Derive OG based on GL location .</t>
  </si>
  <si>
    <t>DP-RTR-AHCS-117</t>
  </si>
  <si>
    <t>As an IT administrator I need additional columns ERROR_MSG and LEDGER_NAME to be added in BAD File at the end for 1B sources</t>
  </si>
  <si>
    <t>Review additional columns ERROR_MSG and LEDGER_NAME added in BAD File at the end for 1B sources</t>
  </si>
  <si>
    <t>1B AHCS : Delivery phase User stories approval
Approved on Wed 10/19/2022 3:06 AM</t>
  </si>
  <si>
    <t>DP-RTR-AHCS-118</t>
  </si>
  <si>
    <t>As a GL Accountant I need updated Account Rule (AC-015) to be applied against MF Inventory to be updated for ISI interface on specified lines in the business rules. See GR-046 updated in rule AC-015.</t>
  </si>
  <si>
    <t>updated Account Rule (AC-015) to be applied against MF Inventory to be updated for ISI interface on specified lines in the business rules. See GR-046 updated in rule AC-015.</t>
  </si>
  <si>
    <t>DP-RTR-AHCS-119</t>
  </si>
  <si>
    <t>As a GL Accountant I need  MF Inventory to be updated for IBI interface for GL35 rules on the specified line in the business rules requirement document. GL35 should be treated as pass through.</t>
  </si>
  <si>
    <t xml:space="preserve"> MF Inventory to be updated for IBI interface for GL35 rules on the specified line in the business rules requirement document. GL35 should be treated as pass through.</t>
  </si>
  <si>
    <t>DP-RTR-AHCS-120</t>
  </si>
  <si>
    <t>As a GL Accountant I need updated Account Rule (AC-015) to be applied against MF Inventory to be updated for IRI interface on specified lines in the business rules. See GR-045 R(3) rule where site should be derived by ST-008 rule and OG should be OG-007.</t>
  </si>
  <si>
    <t>updated Account Rule (AC-015) to be applied against MF Inventory to be updated for IRI interface on specified lines in the business rules. See GR-045 R(3) rule where site should be derived by ST-008 rule and OG should be OG-007.</t>
  </si>
  <si>
    <t>DP-RTR-AHCS-121</t>
  </si>
  <si>
    <t>As an IT Administrator, I want to remove the “SUM Line Debit = SUM Line Credit” validation for CQI interfaces</t>
  </si>
  <si>
    <t>Records with Dr/Cr mismatch are processed successfully for CQI interface</t>
  </si>
  <si>
    <t>DP-RTR-AHCS-122</t>
  </si>
  <si>
    <t>As a GL Accountant I need MF Inventory for IRI Stat line, amt type  STV to have account mapping updated for Spain Secondary ledger.  Account should be 6010007</t>
  </si>
  <si>
    <t>MF Inventory for IRI Stat line, amt type  STV to have account mapping updated for Spain Secondary ledger.  Account should be 6010007</t>
  </si>
  <si>
    <t>DP-RTR-AHCS-123</t>
  </si>
  <si>
    <t>As a GL Accountant I need event type field to be added to RPT009</t>
  </si>
  <si>
    <t>event type field to be added to RPT009</t>
  </si>
  <si>
    <t>Review results in RPT009 that able to view event type for each transaction</t>
  </si>
  <si>
    <t>DP-RTR-AHCS-124</t>
  </si>
  <si>
    <t>As a GL accountant I need event type field to be added to INT043</t>
  </si>
  <si>
    <t>event type field to be added to INT043</t>
  </si>
  <si>
    <t>Review results in INT043 that able to view event type for each transaction</t>
  </si>
  <si>
    <t>DP-RTR-AHCS-125</t>
  </si>
  <si>
    <t>As an IT Administrator, I want system to replace double quotes with space from all MF and Cresus data before processing in Oracle</t>
  </si>
  <si>
    <t>INT218, INT219, INT240, INT216, INT217, INT 240, INT222, INT223</t>
  </si>
  <si>
    <t>Double Quotes are replaced with space for all MF and Cresus transactions</t>
  </si>
  <si>
    <t>DP-RTR-AHCS-126</t>
  </si>
  <si>
    <t>PS FA uses accounts 312700000 and 127000000 which are same as MF IC accounts. Need to be changed or mapped to Oracle accounts 114006 INTERCOMPANY ACCOUNTS RECEIVABLE - NON INVOICING and 212006 INTERCOMPANY ACCOUNTS PAYABLE - NON INVOICING</t>
  </si>
  <si>
    <t>Verify PS FA IC results are going to correct accounts as per design</t>
  </si>
  <si>
    <t>Sprint 19</t>
  </si>
  <si>
    <t>1B AHCS : Delivery phase User stories approval
Approved on Mon 10/31/2022 7:05 PM</t>
  </si>
  <si>
    <t>DP-RTR-AHCS-127</t>
  </si>
  <si>
    <t>As GL Accountant, require MF Inventory subledger for ISI interface to be updated to exclude credit to issue STAT account lines from AHCS configuration for Trade shipments.</t>
  </si>
  <si>
    <t>Confirm through review that lines are not being pulled for credit to issue as per design</t>
  </si>
  <si>
    <t>DP-RTR-AHCS-128</t>
  </si>
  <si>
    <t>As an IT Administrator, I want to update the logic to use absolute value of HEADER amount for validation for CAIN (Contra)</t>
  </si>
  <si>
    <t>Confirm the Contra files having Header with negative and Lines with positive are processed successfully</t>
  </si>
  <si>
    <t>DP-RTR-AHCS-129</t>
  </si>
  <si>
    <t>As a GL Accountant I need Concur grouping logic to be updated to allow posting with correct Accounting date. Grouping should allow for multiple feeds in a day with multiple report dates, assigned to one batch date or one feed with multiple report dates to be posted with correct Accounting date.</t>
  </si>
  <si>
    <t>Concur grouping logic to be updated to allow posting with correct Accounting date. Grouping should allow for multiple feeds in a day with multiple report dates, assigned to one batch date or one feed with multiple report dates to be posted with correct Accounting date.</t>
  </si>
  <si>
    <t>Confirm after reviewing Concur data that all transaction posted with the correct Accounting Date</t>
  </si>
  <si>
    <t>DP-RTR-IC-108
(for future use)</t>
  </si>
  <si>
    <r>
      <t xml:space="preserve">User story to update BPM rules to auto-reject reversal batches where accounting period of reversal batch &lt;&gt; period based on IC batch date of reversal batch </t>
    </r>
    <r>
      <rPr>
        <sz val="9"/>
        <color rgb="FF000000"/>
        <rFont val="Calibri"/>
        <family val="2"/>
      </rPr>
      <t>Duplicate Story as DP-RTR-IC-112</t>
    </r>
  </si>
  <si>
    <t>BPM Config upate</t>
  </si>
  <si>
    <t>Reversal batches where accounting period of reversal batch &lt;&gt; period based on IC batch date of reversal batch are auto-rejected</t>
  </si>
  <si>
    <t>Cancelled</t>
  </si>
  <si>
    <t>DP-RTR-IC-109
(for future use)</t>
  </si>
  <si>
    <r>
      <t xml:space="preserve">User story for new RICE build to identify batches that are reversals of original batches with prior periods and need FX entries in GL. Report will only identify such batches &amp; subsequent user action will be required. </t>
    </r>
    <r>
      <rPr>
        <sz val="9"/>
        <color rgb="FF000000"/>
        <rFont val="Calibri"/>
        <family val="2"/>
      </rPr>
      <t xml:space="preserve"> Duplicate Story as DP-RTR-IC-113</t>
    </r>
  </si>
  <si>
    <t>8-TBD (Temporary)-TBD-TBD</t>
  </si>
  <si>
    <t>RPT213</t>
  </si>
  <si>
    <t>RPT213 will contain  only details for reversals of original batches with prior periods that require FX entries in GL.</t>
  </si>
  <si>
    <t>DP-RTR-AHCS-130</t>
  </si>
  <si>
    <t>Confirm after reviewing Concur data that all transaction posted correctly as per business design</t>
  </si>
  <si>
    <t>DP-RTR-IC-110</t>
  </si>
  <si>
    <t>As a Tax Accountant, I require tax lines data to be included in reporting for IC Non Material AR</t>
  </si>
  <si>
    <t xml:space="preserve">These reports are currently displaying only Line Type "Line" but should also include Line Type "Tax."
Per PF: Thanks, although the tax lines are not explicitly called out as an exclusion in the LEAN specs (just the payable/receivable is), it does refer to item and revenue as inclusion, so I believe this is an oversight. </t>
  </si>
  <si>
    <t>Tax lines are included in report output</t>
  </si>
  <si>
    <t>DP-RTR-IC-111</t>
  </si>
  <si>
    <t>As a Tax Accountant, I require tax lines data to be included in reporting for IC Non Material AP</t>
  </si>
  <si>
    <t>DP-RTR-AHCS-131</t>
  </si>
  <si>
    <t>As a Financial Systems Analyst, I need to fix multiple transactions for mapping errors/source data issues that are created after processing Create Accounting. This functionality will help to fix these multiple errors without manual intervention.</t>
  </si>
  <si>
    <t>Confirm that you can run Accounting Error Reprocessing process and multiple errors are fixed.</t>
  </si>
  <si>
    <t>DP-RTR-AHCS-132</t>
  </si>
  <si>
    <t>As an IT Administrator, I want to group Treasury (TMI) transactions by Accounting Date and modify the transaction number logic accordingly</t>
  </si>
  <si>
    <t>Treasury file with multiple Accounting Dates are processed as separate transactions</t>
  </si>
  <si>
    <t>DP-RTR-AHCS-133</t>
  </si>
  <si>
    <t>As an IT Administrator, I want to modify Transaction# logic for MF and Cresus as Interface ID+ HDR SEQ NBR + Static Ledger Number (Based on Ledger Lookup in OIC)</t>
  </si>
  <si>
    <t>INT216, INT217, INT 240
INT218, INT219, INT240
INT222, INT223</t>
  </si>
  <si>
    <t>Transaction number for all Mainframe and Cresus is created with static ledger number</t>
  </si>
  <si>
    <t>1B AHCS : Delivery phase User stories approval
Approved on Wed 11/2/2022 10:21 PM</t>
  </si>
  <si>
    <t>DP-RTR-GL-084</t>
  </si>
  <si>
    <t>As a GL Accountant, I want to be able to create a monthly worldwide allocation that moves intransit line, cut, and markup charges from BS to IS so that cost of labor is recognized in correct period. This allocation should run at the end of each period and then reverses at the beginning of the following period.</t>
  </si>
  <si>
    <t>Intransit Expense Allocation (IEA)
Without this allocation these balances would remain in intransit (BS) accounts until shipment is received.</t>
  </si>
  <si>
    <t>DP-RTR-GL-085</t>
  </si>
  <si>
    <t>As a GL Accountant, I want to be able to create a monthly worldwide allocation that reclasses balances from supply chain revenue accounts to expense accounts so that expenses and revenues are offset in same section of P&amp;L. This allocation should run at the end of each period and then reverses at the beginning of the following period.</t>
  </si>
  <si>
    <t>Revenue Reclass Allocation (RRA)
Without this allocation these internal revenues would be recorded as operating revenue.</t>
  </si>
  <si>
    <t>DP-RTR-AHCS-134</t>
  </si>
  <si>
    <t>As an IT Administrator, I want to use Entered Currency from Header for Sales interface offset lines. This is to follow the logic used in FAH</t>
  </si>
  <si>
    <t>Entered Currency is used from Headers for Sales Interface</t>
  </si>
  <si>
    <t>1B AHCS : Delivery phase User stories approval
Approved on Tue 11/15/2022 2:13 AM</t>
  </si>
  <si>
    <t>DP-RTR-AHCS-135</t>
  </si>
  <si>
    <t>As a GL Accountant I need GL Location Field in AHCS populated with configured Legacy Shipped from Location  for all event types for the interface ISI. This should be applicable to all created lines in AHCS that fall under ISI where the rules state to use Ship from location to derive site in 1B document. This is only applicable for BSR lines only.</t>
  </si>
  <si>
    <t>GL Location Field in AHCS populated with configured Legacy Shipped from Location  for all event types for the interface ISI. This should be applicable to all created lines in AHCS that fall under ISI where the rules state to use Ship from location to derive site in 1B document. This is only applicable for BSR lines only.</t>
  </si>
  <si>
    <t>Verified able to view fields as defined per business design</t>
  </si>
  <si>
    <t>11/3/2022
11/28/22</t>
  </si>
  <si>
    <t>DP-RTR-AHCS-136</t>
  </si>
  <si>
    <t>As a GL Accountant I need MF AR to capture 	
Source System ~ Document Date~ Sales Order Number~ Memo R: &lt;Memo R Value&gt; ~ User I: &lt;User ID&gt; ~ &lt;Source Description&gt; at header level</t>
  </si>
  <si>
    <t>MF AR to capture 	
Source System ~ Document Date~ Sales Order Number~ Memo R: &lt;Memo R Value&gt; ~ User I: &lt;User ID&gt; ~ &lt;Source Description&gt; at header level</t>
  </si>
  <si>
    <t>DP-RTR-AHCS-137</t>
  </si>
  <si>
    <t>As a GL Accountant I need MF AP to capture 	
Source System~ Document Date~ Purchase Order Number~Memo R: &lt;Memo R Value&gt; ~ User I: &lt;User ID&gt; ~ &lt;Source Description&gt; at the header level</t>
  </si>
  <si>
    <t>MF AP to capture 	
Source System~ Document Date~ Purchase Order Number~Memo R: &lt;Memo R Value&gt; ~ User I: &lt;User ID&gt; ~ &lt;Source Description&gt; at the header level</t>
  </si>
  <si>
    <t>DP-RTR-AHCS-138</t>
  </si>
  <si>
    <t>As a GL Accountant I need MF Inventory to capture 	
Source System~ Invoice Number~Invoice Date~ Trading Partner Number~Customer PO~RA Number~ Receiver Number~ Memo R: &lt;Memo R Value&gt; ~ User I: &lt;User ID&gt; ~ &lt;Source Description&gt; at the header level</t>
  </si>
  <si>
    <t>MF Inventory to capture 	
Source System~ Invoice Number~Invoice Date~ Trading Partner Number~Customer PO~RA Number~ Receiver Number~ Memo R: &lt;Memo R Value&gt; ~ User I: &lt;User ID&gt; ~ &lt;Source Description&gt; at the header level</t>
  </si>
  <si>
    <t>DP-RTR-AHCS-139</t>
  </si>
  <si>
    <t>As a GL Accountant I need MF AR to capture 	
Source System ~ Amount Type Description ~ Legacy Division ~ Export Type ~ Customer PO at the line level</t>
  </si>
  <si>
    <t>MF AR to capture 	
Source System ~ Amount Type Description ~ Legacy Division ~ Export Type ~ Customer PO at the line level</t>
  </si>
  <si>
    <t>DP-RTR-AHCS-140</t>
  </si>
  <si>
    <t>As a GL Accountant I need MF AP to capture 	
Source System ~ Amount Type Description ~ Legacy Division ~ FRT BILL PRO REF NBR at the line level</t>
  </si>
  <si>
    <t>MF AP to capture 	
Source System ~ Amount Type Description ~ Legacy Division ~ FRT BILL PRO REF NBR at the line level</t>
  </si>
  <si>
    <t>DP-RTR-AHCS-141</t>
  </si>
  <si>
    <t>As a GL Accountant I need MF Inventory to capture 	
Source System~Trading Partner Number~ Receiver Number ~ Item Number ~Amount Type Description at the line level</t>
  </si>
  <si>
    <t>MF Inventory to capture 	
Source System~Trading Partner Number~ Receiver Number ~ Item Number ~Amount Type Description at the line level</t>
  </si>
  <si>
    <t>DP-RTR-AHCS-142</t>
  </si>
  <si>
    <t xml:space="preserve">As GL Accountant need PURCHASE_ORDER_NUMBER, SALES_ORDER_NUMBER, SHIP_FROM_LOCATION added to the IC lines for ICI and AII interface as part of MF 
</t>
  </si>
  <si>
    <t>DP-RTR-AHCS-143</t>
  </si>
  <si>
    <t xml:space="preserve">As GL Accountant need MF Inventory specific to IBI interface to capture PO number from the line level
</t>
  </si>
  <si>
    <t>DP-RTR-AHCS-144</t>
  </si>
  <si>
    <t xml:space="preserve">As GL Accountant I need MF Inventory for IRI to be updated to  to include WKU and IAK as the same as WST and ISK because they are both Workorders and Kava Intransit the coding should be the same.  1B document updated on sharepoint.
</t>
  </si>
  <si>
    <t>DP-RTR-IC-112</t>
  </si>
  <si>
    <t xml:space="preserve">As a Tax Accountant, I require that chronological sequencing is aligned with batch date. Intercompany Module should reject transaction if  Batch Month and Year is not equal to Month and Year of Accounting Date. This is to prevent approval of a batch if the batch date is not in a current, open period.  </t>
  </si>
  <si>
    <t>1) System prevents approval of a reverse any batch with batch date of a closed period (including future) (cfr POC designed and tested by Deloitte) (irrespective of "regional" vs "global")
2) User creates reverse batch with batch date according to the assumption (reverse batch batch date is current during month and last day of month during close)
3) In case invoice was in different entered currency, user adjusts FX (process TBD) based on report (to be built)</t>
  </si>
  <si>
    <t>DP-RTR-IC-113</t>
  </si>
  <si>
    <t>As a GL Accountant, I require a report that identifies intercompany reverse batch transactions where batch date does not equal batch date of original transaction. This report is to allow the user to identify where there are fx variances due to different rate dates, and allow user to upload a GL journal to correct. This is Day 90 requirement.</t>
  </si>
  <si>
    <t>RPT214</t>
  </si>
  <si>
    <t>DP-RTR-IC-114</t>
  </si>
  <si>
    <t xml:space="preserve">As a Tax Accountant, I require an XML file to be created at the time of invoice creation for each transaction to be archived with the PDF. </t>
  </si>
  <si>
    <t>Jessica Ponzo</t>
  </si>
  <si>
    <t>DP-RTR-AHCS-145</t>
  </si>
  <si>
    <t>As GL Accountant I need 1B requirement business rules to be updated as follows 1. Change rule ST-015 which is the rule about BU 002 deriving site based on location to site value sets in the mapping engine to ST-011.  2. Change rule GR-047 for every intangible line to ST-018 and DT-005.  3. Update rule ST-016 referring to rule GR-047 and DT-004 was changed to refer to GR-047 to be consistent with ST-016</t>
  </si>
  <si>
    <t>Verify results in accordance with updated business design</t>
  </si>
  <si>
    <t>1B AHCS : Delivery phase User stories approval
Approved on Fri 11/18/2022 7:22 PM</t>
  </si>
  <si>
    <t>DP-RTR-AHCS-146</t>
  </si>
  <si>
    <t xml:space="preserve">As GL Accountant I need 1B requirement business rules to be added for AR subledger specific to CRI interface for amount types MTA and DIS. </t>
  </si>
  <si>
    <t>DP-RTR-AHCS-147</t>
  </si>
  <si>
    <t>As GL Accountant I need PO Receipt Type to be used to populate Legacy Transaction Type in AHCS for IRI interface as part of MF Inventory subledger</t>
  </si>
  <si>
    <t>1B AHCS : Delivery phase User stories approval
Approved on Fri 12/2/2022 8:48 PM</t>
  </si>
  <si>
    <t>DP-RTR-IC-115</t>
  </si>
  <si>
    <t>As GL and Tax Accountant, I require that zero dollar tax lines are suppressed in report output for RPT027 Non Material IC AR Report, since call to tax engine will generate such lines, even if result is zero.  This is to eliminate clutter from reporting.</t>
  </si>
  <si>
    <t>From PF email: suppress zero dollar accounting class “TAX” on RPT027 and INT189/190.  I also noticed zero dollar lines for accounting class “EXCHANGE_GAIN_LOSS” on INT189/190 which I recommend to suppress.
From Omkar email:
Suppress of line while importing or displaying will be BI user story
For outbounds suppression should be tackled on reporting layer - so BI. Can you please provide these user stories to BI as it pertains to interfaces</t>
  </si>
  <si>
    <t>Zero dollar tax lines do not appear on report output</t>
  </si>
  <si>
    <t>AP</t>
  </si>
  <si>
    <t>DP-RTR-IC-116</t>
  </si>
  <si>
    <t>As GL and Tax Accountant, I require that zero dollar tax lines are suppressed in report output for RPT028 Non Material IC AP Report, since call to tax engine will generate such lines, even if result is zero.  This is to eliminate clutter from reporting.</t>
  </si>
  <si>
    <t>From PF email: zero dollar tax lines, which includes the non-recoverable, where accounting class (XLA_AE_LINES.ACCOUNTING_CLASS_CODE) is equal to "RTAX" and "NRTAX" and both debit/credit are zero
From Omkar email:
Suppress of line while importing or displaying will be BI user story
For outbounds suppression should be tackled on reporting layer - so BI. Can you please provide these user stories to BI as it pertains to interfaces</t>
  </si>
  <si>
    <t>DP-RTR-AHCS-148</t>
  </si>
  <si>
    <t>As GL Accountant I need rule ST-013 to be updated in 1B requirement document to read "If EMEA LE (Mainframe BU 008* mapped to Oracle LE) – derive site based  location to site value set in AHCS received  from the mapping engine .  Use Sales Loc to derive site</t>
  </si>
  <si>
    <t>The invoice XML is required to archive the data used at time of invoice creation for Tax compliance &amp; auditing. 
(RMN 11/28/22) Will this require new RICE, or will it be addressed by third party? Still to be determined.</t>
  </si>
  <si>
    <t>Both XML and PDF formats are available for archived invoices</t>
  </si>
  <si>
    <t>Approved - Jessica Ponzo</t>
  </si>
  <si>
    <t>DP-RTR-AHCS-149</t>
  </si>
  <si>
    <t>Off system LEs are excluded from Leases files for processing</t>
  </si>
  <si>
    <t>11/28/2022
11/30/2022</t>
  </si>
  <si>
    <t>DP-RTR-AHCS-150</t>
  </si>
  <si>
    <t>As GL Accountant I need MF AR subledger specific to SPER interface to populate data in the SR field of Freight Terms taken from header of MF source;  
populate in the SR field of Invoice Due Date taken from header of MF source; populate data in the SR field of Standard Unit cost taken from line of MF source. All three SRs are applicable for all lines in the SPER interface.</t>
  </si>
  <si>
    <t>DP-RTR-AHCS-151</t>
  </si>
  <si>
    <t>As a GL Accountant I need MF Inventory Subledger specific to ISI to populate Document date as a SR on ISI for all lines/event types. This should be derived from the header from MF Source.</t>
  </si>
  <si>
    <t>MF Inventory Subledger specific to ISI to populate Document date as a SR on ISI for all lines/event types. This should be derived from the header from MF Source.</t>
  </si>
  <si>
    <t>DP-RTR-AHCS-152</t>
  </si>
  <si>
    <t>As a GL Accountant I need SR Ship From Location Field in AHCS populated with Legacy Shipped from Location for all lines/event types related to IBI interface. This should be taken from the header from MF source data.</t>
  </si>
  <si>
    <t>SR Ship From Location Field in AHCS populated with Legacy Shipped from Location for all lines/event types related to IBI interface. This should be taken from the header from MF source data.</t>
  </si>
  <si>
    <t>DP-RTR-AHCS-153</t>
  </si>
  <si>
    <t>As a GL Accountant I need the RA concatenating logic 'RA_NBR + RA_LOC field from source file', removed for all source codes and event types that fall under MF Inventory. This should also be  updated in lean spec from 'Source System to AHCS Mapping' tab</t>
  </si>
  <si>
    <t>the RA concatenating logic 'RA_NBR + RA_LOC field from source file', removed for all source codes and event types that fall under MF Inventory. This should also be  updated in lean spec from 'Source System to AHCS Mapping' tab</t>
  </si>
  <si>
    <t>DP-RTR-AHCS-154</t>
  </si>
  <si>
    <t>As a GL Accountant I need MF AP to capture Source System ~ Amount Type Description ~ Legacy Division ~ FRT BILL PRO REF NBR at the line level for Amount type 'DUT' as part of configuration under description rules for MF AP.</t>
  </si>
  <si>
    <t>MF AP to capture Source System ~ Amount Type Description ~ Legacy Division ~ FRT BILL PRO REF NBR at the line level for Amount type 'DUT' as part of configuration under description rules for MF AP.</t>
  </si>
  <si>
    <t>DP-RTR-AHCS-155</t>
  </si>
  <si>
    <t>As a GL Accountant I need MF AP to capture Source System ~  ~ Legacy Division ~ FRT BILL PRO REF NBR at the line level for all AP Conversions as part of configuration under description rules for MF AP.</t>
  </si>
  <si>
    <t>MF AP to capture Source System ~  ~ Legacy Division ~ FRT BILL PRO REF NBR at the line level for all AP Conversions as part of configuration under description rules for MF AP.</t>
  </si>
  <si>
    <t>DP-RTR-AHCS-156</t>
  </si>
  <si>
    <t>As a GL Accountant I need MF AR to capture Source System ~  ~ Legacy Division ~ Export Type ~ Customer PO at line level for all AR Conversions as part of configuration under description rules for MF AR.</t>
  </si>
  <si>
    <t>MF AR to capture Source System ~  ~ Legacy Division ~ Export Type ~ Customer PO at line level for all AR Conversions as part of configuration under description rules for MF AR.</t>
  </si>
  <si>
    <t>DP-RTR-AHCS-157</t>
  </si>
  <si>
    <t>As a GL Accountant I need MF Inventory to capture Source System~Trading Partner Number~ Receiver Number ~ Item Number ~ at line level for all Inventory Conversions as part of configuration under description rules for MF Inventory.</t>
  </si>
  <si>
    <t>MF Inventory to capture Source System~Trading Partner Number~ Receiver Number ~ Item Number ~ at line level for all Inventory Conversions as part of configuration under description rules for MF Inventory.</t>
  </si>
  <si>
    <t>DP-RTR-AHCS-158</t>
  </si>
  <si>
    <t>As a GL Accountant I need MF AR to capture 	
Source System ~ Document Date~ Sales Order Number~ Memo R: &lt;Memo R Value&gt; ~ User I: &lt;User ID&gt; ~ &lt;Source Description&gt; at header level for all AR Conversions as part of configuration under description rules for MF AR.</t>
  </si>
  <si>
    <t>MF AR to capture 	
Source System ~ Document Date~ Sales Order Number~ Memo R: &lt;Memo R Value&gt; ~ User I: &lt;User ID&gt; ~ &lt;Source Description&gt; at header level for all AR Conversions as part of configuration under description rules for MF AR.</t>
  </si>
  <si>
    <t>DP-RTR-AHCS-159</t>
  </si>
  <si>
    <t>As a GL Accountant I need MF AP to capture 	
Source System~ Document Date~ Purchase Order Number~Memo R: &lt;Memo R Value&gt; ~ User I: &lt;User ID&gt; ~ &lt;Source Description&gt; at the header level for all AP Conversions as part of configuration under description rules for MF AP.</t>
  </si>
  <si>
    <t>MF AP to capture 	
Source System~ Document Date~ Purchase Order Number~Memo R: &lt;Memo R Value&gt; ~ User I: &lt;User ID&gt; ~ &lt;Source Description&gt; at the header level for all AP Conversions as part of configuration under description rules for MF AP.</t>
  </si>
  <si>
    <t>DP-RTR-AHCS-160</t>
  </si>
  <si>
    <t>As a GL Accountant I need MF Inventory to capture 	
Source System~ Invoice Number~Invoice Date~ Trading Partner Number~Customer PO~RA Number~ Receiver Number~ Memo R: &lt;Memo R Value&gt; ~ User I: &lt;User ID&gt; ~ &lt;Source Description&gt; at the header level for all Inventory Conversions as part of configuration under description rules for MF Inventory</t>
  </si>
  <si>
    <t>MF Inventory to capture 	
Source System~ Invoice Number~Invoice Date~ Trading Partner Number~Customer PO~RA Number~ Receiver Number~ Memo R: &lt;Memo R Value&gt; ~ User I: &lt;User ID&gt; ~ &lt;Source Description&gt; at the header level for all Inventory Conversions as part of configuration under description rules for MF Inventory</t>
  </si>
  <si>
    <t>DP-RTR-AHCS-161</t>
  </si>
  <si>
    <t>As a GL Accountant I need MF Inventory specific to ISI interface where rules ST-020 is applicable to be updated to use Ship location instead of GL location to derive site segment as per defined rules in 1B - Business requirements UAT File document</t>
  </si>
  <si>
    <t>MF Inventory specific to ISI interface where rules ST-020 is applicable to be updated to use Ship location instead of GL location to derive site segment as per defined rules in 1B - Business requirements UAT File document</t>
  </si>
  <si>
    <t>Sprint 20</t>
  </si>
  <si>
    <t>DP-RTR-AHCS-162</t>
  </si>
  <si>
    <t>As a GL Accountant I need MF Inventory to be updated as of November 11, 2022 as per defined rules in 1B - Business requirements UAT File document</t>
  </si>
  <si>
    <t>MF Inventory to be updated as of November 11, 2022 as per defined rules in 1B - Business requirements UAT File document</t>
  </si>
  <si>
    <t>DP-RTR-AHCS-163</t>
  </si>
  <si>
    <t>As a GL Accountant I need MF AP to be updated as of November 11, 2022 as per defined rules in 1B - Business requirements UAT File document</t>
  </si>
  <si>
    <t>MF AP to be updated as of November 11, 2022 as per defined rules in 1B - Business requirements UAT File document</t>
  </si>
  <si>
    <t>DP-RTR-AHCS-164</t>
  </si>
  <si>
    <t>As a GL Accountant I need MF AR to be updated as of November 11, 2022 as per defined rules in 1B - Business requirements UAT File document</t>
  </si>
  <si>
    <t>MF AR to be updated as of November 11, 2022 as per defined rules in 1B - Business requirements UAT File document</t>
  </si>
  <si>
    <t>DP-RTR-IC-117</t>
  </si>
  <si>
    <t xml:space="preserve">As an intercompany accountant, I need the ability to include legacy Wesco entities 1002 (WESCO Distribution, Inc. USD), and 2001 (WESCO Distribution Canada LP) in the in the non-material intercompany processes that leverage the IC module as well as IC AP and AR </t>
  </si>
  <si>
    <t>To allow all entities that transact with Non US and Canada entities to adhere to intercompany invoicing requirements.  To also ensure that we follow one global process for managing non-material intercompany transactions.</t>
  </si>
  <si>
    <t>DP-RTR-AHCS-165</t>
  </si>
  <si>
    <t>As a GL Accountant, I need rule 47 for France Ledger to be updated for  Department rule DT-005 and Site rule ST-018 for all PC Flags in the 1B - Business requirements UAT File.</t>
  </si>
  <si>
    <t>DP-RTR-AHCS-166</t>
  </si>
  <si>
    <t>As a GL Accountant, I need rule 47a for France Ledger to be updated for  Project rule PR-005 and Site rule ST-012 for all PC Flags in the 1B - Business requirements UAT File.</t>
  </si>
  <si>
    <t>DP-RTR-IC-118</t>
  </si>
  <si>
    <t>As a tax accountant, I require one PDF file for each Intercompany transaction</t>
  </si>
  <si>
    <t>RPT102-RPT103</t>
  </si>
  <si>
    <t>This user story is for evaluation/analysis to be performed by Deloitte on existing RICE</t>
  </si>
  <si>
    <t>DP-RTR-AHCS-167</t>
  </si>
  <si>
    <t>As a GL Accountant, I need MF AR specific to CRI  for events 1. Cash Applications Bank line, IC receivable and payable line; 2 Freight Claims IC receivable and payable line; 3. Late Fees IC receivable and payable line rule to be changed from 00000 to rule ST-011 in the 1B - Business requirements UAT File.</t>
  </si>
  <si>
    <t>DP-RTR-IC-119</t>
  </si>
  <si>
    <t>As a tax accountant, I require that the AR line description field is populated in the AR outbound Interfaces (INT189, INT190)</t>
  </si>
  <si>
    <t>INT189,
INT190</t>
  </si>
  <si>
    <r>
      <t xml:space="preserve">This field is currently blank per Oracle standard functionality, but is required by Tax team. For evaluation by Deloitte team
</t>
    </r>
    <r>
      <rPr>
        <b/>
        <sz val="9"/>
        <color rgb="FF000000"/>
        <rFont val="Calibri"/>
        <family val="2"/>
      </rPr>
      <t>Per SG Email 1/19/2023:</t>
    </r>
    <r>
      <rPr>
        <sz val="9"/>
        <color rgb="FF000000"/>
        <rFont val="Calibri"/>
        <family val="2"/>
      </rPr>
      <t xml:space="preserve"> As discussed; this Description Rule setup is not required for MVP1, so add the condition in the Description Rule setup to restrict it only for Cornerstone AR Transactions.</t>
    </r>
  </si>
  <si>
    <t>DP-RTR-IC-120</t>
  </si>
  <si>
    <t>As an intercompany accountant I require that APAC off-system entities be excluded from list of Intercompany Organizations (LE's 4008, 4009, 4019)</t>
  </si>
  <si>
    <t>APAC off-system entities should be excluded from intercompany invoicing</t>
  </si>
  <si>
    <t>APAC LE's 4008, 4009, and 4019 are not available for IC tranactions</t>
  </si>
  <si>
    <t>DP-RTR-AHCS-168</t>
  </si>
  <si>
    <t>AHCS BI outbound interface objects are planned to be converted in ESS job set for placing the file in sequential manner(Data, CTL, Done) .  done file to be placed after completion of data and CTL file. 
 INT043 -- AHCS Data to IAP - AHCS Details
 INT044 -- AHCS Data to IAP - AHCS Reconciliation Balances
 INT244 -- AHCS Conversion Details To IAP</t>
  </si>
  <si>
    <r>
      <t xml:space="preserve">AHCS BI outbound interface objects be converted in ESS job set for placing the file in sequential manner(Data, CTL, Done)
</t>
    </r>
    <r>
      <rPr>
        <b/>
        <u/>
        <sz val="9"/>
        <color rgb="FF000000"/>
        <rFont val="Calibri"/>
        <family val="2"/>
      </rPr>
      <t xml:space="preserve"> .  done file</t>
    </r>
    <r>
      <rPr>
        <sz val="9"/>
        <color rgb="FF000000"/>
        <rFont val="Calibri"/>
        <family val="2"/>
      </rPr>
      <t xml:space="preserve"> to be placed after completion of data and CTL file. 
 INT043 -- AHCS Data to IAP - AHCS Details
 INT044 -- AHCS Data to IAP - AHCS Reconciliation Balances
 INT244 -- AHCS Conversion Details To IAP</t>
    </r>
  </si>
  <si>
    <t xml:space="preserve">The files are placed in sequential manner (Data, CTL, Done) </t>
  </si>
  <si>
    <t>DP-RTR-AHCS-169</t>
  </si>
  <si>
    <t>As a GL Accountant, I need rule 47 for all Ledgers to be updated for  1. Department rule DT-003 for all PC flags except PC flag M and R should be 0000 2. For Site rule ST-011 for all PC Flags in the 1B - Business requirements UAT File.</t>
  </si>
  <si>
    <t>Rule to be updated  47 for all Ledgers to be updated for  1. Department rule DT-003 for all PC flags except PC flag M and R should be 0000 2. For Site rule ST-011 for all PC Flags in the 1B - Business requirements UAT File.</t>
  </si>
  <si>
    <t>1B AHCS : Delivery phase User stories approval
Approved on Mon 12/5/2022 7:29 PM</t>
  </si>
  <si>
    <t>DP-RTR-AHCS-170</t>
  </si>
  <si>
    <t>As a GL Accountant, I need rule 47a for all Ledgers to be updated for Department rule DT-005 for all PC flags except PC flag M and R should be 0000  in the 1B - Business requirements UAT File.</t>
  </si>
  <si>
    <t>Rule to be updated  47a for all Ledgers to be updated for Department rule DT-005 for all PC flags except PC flag M and R should be 0000  in the 1B - Business requirements UAT File.</t>
  </si>
  <si>
    <t>DP-RTR-AHCS-171</t>
  </si>
  <si>
    <t>As a GL Accountant, I need rule DT-003 verbiage to be updated to remove default 8000 from the rules. This should be applicable against MF AR specific to SII, CRI for all   specified events where rules are applicable in the 1B - Business requirements UAT File.</t>
  </si>
  <si>
    <t>Rule to be updated  DT-003 verbiage to remove default 8000 from the rules. This should be applicable against MF AR specific to SII, CRI for all   specified events where rules are applicable in the 1B - Business requirements UAT File.</t>
  </si>
  <si>
    <t>DP-RTR-AHCS-172</t>
  </si>
  <si>
    <t>As a GL Accountant, I need rule DT-003 verbiage to be updated to remove default 8000 from the rules. This should be applicable against MF Inventory specific to ISI, CQI, FII for all specified events where rules are applicable in the 1B - Business requirements UAT File.</t>
  </si>
  <si>
    <t>Rule to be updated  DT-003 verbiage to remove default 8000 from the rules. This should be applicable against MF Inventory specific to ISI, CQI, FII for all specified events where rules are applicable in the 1B - Business requirements UAT File.</t>
  </si>
  <si>
    <t>DP-RTR-AHCS-173</t>
  </si>
  <si>
    <t>As a GL Accountant, I need rule DT-005 verbiage to be updated to remove default 8000 from the rules. This should be applicable against MF Inventory specific to ISI, FII for all specified events where rules are applicable in the 1B - Business requirements UAT File.</t>
  </si>
  <si>
    <t>Rule to be updated  DT-005 verbiage to remove default 8000 from the rules. This should be applicable against MF Inventory specific to ISI, FII for all specified events where rules are applicable in the 1B - Business requirements UAT File.</t>
  </si>
  <si>
    <t>DP-RTR-AHCS-174</t>
  </si>
  <si>
    <t>As a GL Accountant, I need Voucher Number to be used to populate Cross Reference Number field in the supporting reference for all AP sources (where currently used).</t>
  </si>
  <si>
    <t>Voucher Number to be used to populate Cross Reference Number field in the supporting reference for all AP sources (where currently used).</t>
  </si>
  <si>
    <t>1B AHCS : Delivery phase User stories approval
Approved on Mon 12/12/2022 9:04 PM</t>
  </si>
  <si>
    <t>DP-RTR-AHCS-175</t>
  </si>
  <si>
    <t xml:space="preserve">As a GL Accountant, I need RPT208 to be updated to capture all code combinations between AHCS and GL for all LEs based on the defined BSR Accounts. </t>
  </si>
  <si>
    <t xml:space="preserve">RPT208 to be updated to capture all code combinations between AHCS and GL for all LEs based on the defined BSR Accounts. </t>
  </si>
  <si>
    <t>Verified able to view all code combination in the report as per design</t>
  </si>
  <si>
    <t>DP-RTR-AHCS-176</t>
  </si>
  <si>
    <t>As a GL Accountant, I need the date that the file comes over is that date that should be used for posting to AHCS.  Do not subtract 5 days.  If file is sent outside of current calendar period, Leases Accountant will send the file manually to IT team (Dave Ramsey) so that the file would be dated the last day of the month.</t>
  </si>
  <si>
    <t>Date that should be used for posting to AHCS.  Do not subtract 5 days.  If file is sent outside of current calendar period, Leases Accountant will send the file manually to IT team so that the file would be dated the last day of the month.</t>
  </si>
  <si>
    <t>Verified able to view data with correct Accounting Date</t>
  </si>
  <si>
    <t>DP-RTR-AHCS-177</t>
  </si>
  <si>
    <t>As a GL Accountant, I need for MF Inventory specific to AII inteface that all lines sent from Mainframe for event type 'AII Intercompany Reversal' should be flipped based on the sign sent by Mainframe.</t>
  </si>
  <si>
    <t>MF Inventory specific to AII inteface that all lines sent from Mainframe for event type 'AII Intercompany Reversal' should be flipped based on the sign sent by Mainframe.</t>
  </si>
  <si>
    <t>DP-RTR-IC-121</t>
  </si>
  <si>
    <t>As an intercompany accountant, I would like to remove the following Legal Entities from inclusion in Intercompany module setup and from invoicing:
2023 - Pro Canadian Holdings I, ULC
2024 - WireXpress Ltd.
1054 - ICV GP Inc.
1055 - Signal Capital Projects, Inc.</t>
  </si>
  <si>
    <t>This would exclude noted entities from intercompany Customer/Supplier setup, as well as bank accounts. Entities contain no balances/activity, and are not included in mapping, resulting in RVS failures when configuring.</t>
  </si>
  <si>
    <t>Entities referenced in description will not be available for IC transactions</t>
  </si>
  <si>
    <t>DP-RTR-AHCS-178</t>
  </si>
  <si>
    <t>As a GL Accountant, I need for MF Inventory specific to IBI interface that for line type TUV sent from Mainframe to override account number segment using rule AC-033 in the 1B Business requirements UAT file. Account to use is 511001. This line should not be included as Balance SR.</t>
  </si>
  <si>
    <t>MF Inventory specific to IBI interface that for line type TUV sent from Mainframe to override account number segment using rule AC-033 in the 1B Business requirements UAT file. Account to use is 511001. This line should not be included as Balance SR.</t>
  </si>
  <si>
    <t>1B AHCS : Delivery phase User stories approval
Approved on Thu 12/15/2022 3:16 AM</t>
  </si>
  <si>
    <t>DP-RTR-AHCS-179</t>
  </si>
  <si>
    <t xml:space="preserve">As a GL Accountant, I need for MF Inventory specific to ISI interface to update project rule segment to PR-005 as per 1B Business requirements UAT file for IB30 Cost Adjustments event </t>
  </si>
  <si>
    <t xml:space="preserve">MF Inventory specific to ISI interface to update project rule segment to PR-005 as per 1B Business requirements UAT file for IB30 Cost Adjustments event </t>
  </si>
  <si>
    <t>DP-RTR-GL-086</t>
  </si>
  <si>
    <t>As a GL Accountant, I require the reversal of the revaluation entry that is included in the converted GL Balances, to be loaded to the subsequent period</t>
  </si>
  <si>
    <t>PS team will load a file into month following conversion period that contains the reversal of the revaluation that was included in the converted balances</t>
  </si>
  <si>
    <t>Balances in first period post conversion will not include any revaluation in ledger/base currency</t>
  </si>
  <si>
    <t>DP-RTR-AHCS-180</t>
  </si>
  <si>
    <t>As a GL Accountant, I need for MF Inventory specific to IBI interface that for line type TUV sent from Mainframe to override account number segment using rule AC-033 in the 1B Business requirements UAT file. This should be updated for Secondary ledgers with accounts  Norway use account 43, France use account 6817120, Poland use account 7050006300 and Spain 6100000.</t>
  </si>
  <si>
    <t>MF Inventory specific to IBI interface that for line type TUV sent from Mainframe to override account number segment using rule AC-033 in the 1B Business requirements UAT file. This should be updated for Secondary ledgers with accounts  Norway use account 43, France use account 6817120, Poland use account 7050006300 and Spain 6100000.</t>
  </si>
  <si>
    <t>1B AHCS : Delivery phase User stories approval
Approved on Thu 1/12/2023 7:34 PM</t>
  </si>
  <si>
    <t>DP-RTR-AHCS-181</t>
  </si>
  <si>
    <t>As a GL Accountant, I need for MF Inventory specific to IBI interface to remove customer type conditions for all lines so that all lines sent by MF is configured. Customer type field is at the header level.</t>
  </si>
  <si>
    <t>MF Inventory specific to IBI interface to remove customer type (from header level.)  conditions for all lines so that all lines sent by MF is configured</t>
  </si>
  <si>
    <t>Sprint 22</t>
  </si>
  <si>
    <t>DP-RTR-AHCS-182</t>
  </si>
  <si>
    <t xml:space="preserve">As a GL Accountant, I need for MF Inventory specific to ISI interface to use rule LE-003 to determine LE for all lines highlighted in updated 1B-business requirement UAT file under LE rule. Rule says For India Ledger Derive LE based on Ship from Loc BU and Ship from Loc, for everything else use LE-002. </t>
  </si>
  <si>
    <t xml:space="preserve">MF Inventory specific to ISI interface to use rule LE-003 to determine LE for all lines highlighted in updated 1B-business requirement UAT file under LE rule. Rule says For India Ledger Derive LE based on Ship from Loc BU and Ship from Loc, for everything else use LE-002. </t>
  </si>
  <si>
    <t>DP-RTR-AHCS-183</t>
  </si>
  <si>
    <t>As an IT Administrator, I want to remove/ stop empty file notification</t>
  </si>
  <si>
    <t xml:space="preserve">01/03 : Per RMO decision , this has been marked as a requirement to be implement post go-live. </t>
  </si>
  <si>
    <t>Verify IT user is not getting email notifications for empty files</t>
  </si>
  <si>
    <t>Sprint 21</t>
  </si>
  <si>
    <t>DP-RTR-BI-XX</t>
  </si>
  <si>
    <t>We need beginning balances loaded for Quantity for reporting purposes specific to Trade Inventory. This will be used for reports such as Inventory Roll forward, Inventory Trial Balance, etc. The beginning balances should be captured from Mainframe which will be stored in a separate table and combined with AHCS transactional data and made available for reporting. No quantities will be loaded as part of the Inventory beginning balance file from FAH</t>
  </si>
  <si>
    <t>DP-RTR-GL-087</t>
  </si>
  <si>
    <t>To support GL Accounting, we are required to change the parent legal entity for Anixter India Private Limited from 4014 to 4110 to align with FCCS COA tree, as 4014 is being used for historical data inputs in FCCS.  4014 will be an inactive base member under the new parent.  Indian states will then be base members under the new 4110 parent.</t>
  </si>
  <si>
    <t>This requires changing the COA tree changes in Oracle GL by Financial Systems team, as well as intercompany document sequencing in UAT1 configuration</t>
  </si>
  <si>
    <t>DP-RTR-IC-123</t>
  </si>
  <si>
    <r>
      <t xml:space="preserve">As an Intercompany Accountant, I require that we modify the </t>
    </r>
    <r>
      <rPr>
        <b/>
        <sz val="9"/>
        <color rgb="FF000000"/>
        <rFont val="Calibri"/>
        <family val="2"/>
      </rPr>
      <t>Non Material Intercompany AR Report</t>
    </r>
    <r>
      <rPr>
        <sz val="9"/>
        <color rgb="FF000000"/>
        <rFont val="Calibri"/>
        <family val="2"/>
      </rPr>
      <t xml:space="preserve"> to reference distribution data for Amount fields, and that we derive code combinations from SLA. I also require that this report selects only accounted transactions.  To align with this change to amount fields, I request that we change the column heading for "Line Amount" to "Amount in Invoice Currency" and "Line Amount in Ledger Currency" to "Amount in Ledger Currency."</t>
    </r>
  </si>
  <si>
    <t>Reference Antara De email from 12/9/22</t>
  </si>
  <si>
    <t>Amounts for each row will reflect the amounts in the distribution lines of transaction, and chartfields will reflect SLA code combinations to tie to GL output</t>
  </si>
  <si>
    <t>DP-RTR-IC-124</t>
  </si>
  <si>
    <r>
      <t xml:space="preserve">As an Intercompany Accountant, I require that we modify the </t>
    </r>
    <r>
      <rPr>
        <b/>
        <sz val="9"/>
        <color rgb="FF000000"/>
        <rFont val="Calibri"/>
        <family val="2"/>
      </rPr>
      <t>Non Material Intercompany AP Report</t>
    </r>
    <r>
      <rPr>
        <sz val="9"/>
        <color rgb="FF000000"/>
        <rFont val="Calibri"/>
        <family val="2"/>
      </rPr>
      <t xml:space="preserve"> to reference distribution data for Amount fields, and that we derive code combinations from SLA. I also require that this report selects only accounted transactions.  To align with this change to amount fields, I request that we change the column heading for "Line Amount" to "Amount in Invoice Currency" and "Line Amount in Ledger Currency" to "Amount in Ledger Currency."</t>
    </r>
  </si>
  <si>
    <t>DP-RTR-AHCS-184</t>
  </si>
  <si>
    <t xml:space="preserve">Enable the UKG (Payroll) Integration to support the GL Journals and  Accruals Creation Process. </t>
  </si>
  <si>
    <t>Enable the UKG (Payroll) Integration to support the GL Journal Creation Process. We need the  Journals, Accruals and Headcount information.
Journals must be at the Sumamry level.</t>
  </si>
  <si>
    <t>DP-RTR-IC-108</t>
  </si>
  <si>
    <t>As a tax accountant, I require that customer and supplier changes be made in the UAT1 instance so that my tax calculations will be accurate and successful.</t>
  </si>
  <si>
    <t>Changes to customer and supplier address and names were identifed after approval given to load files. Tax calls may fail if data is not corrected.</t>
  </si>
  <si>
    <t xml:space="preserve">Review extract of customer and supplier data after changes made into UAT1 environment. </t>
  </si>
  <si>
    <t>DP-RTR-IC-109</t>
  </si>
  <si>
    <t xml:space="preserve">As a tax accountant, I require an extract of legal entity information: including legal entity name, address, registration numbers, etc, from HCM Prodution so that I can validate the information prior to any cloning for new environments. </t>
  </si>
  <si>
    <t>In discussion, this would be a query run with extract assigned to Satheesh's team.</t>
  </si>
  <si>
    <t>Extract of legal entity data provided in an Excel workbook.</t>
  </si>
  <si>
    <t>DP-RTR-AHCS-185</t>
  </si>
  <si>
    <r>
      <rPr>
        <sz val="9"/>
        <color rgb="FF000000"/>
        <rFont val="Calibri"/>
        <family val="2"/>
      </rPr>
      <t xml:space="preserve">As a GL Accountant, I need for MF AR specific to SII interface for event type material RA Credits (returns) to updated rule "If Export Type ‘E’ (GR-002) Others - 412111" . See '1B - Business requirements UAT Delta Change 1-9-23' file. Original rule was </t>
    </r>
    <r>
      <rPr>
        <b/>
        <u/>
        <sz val="9"/>
        <color rgb="FFFF0000"/>
        <rFont val="Calibri"/>
        <family val="2"/>
      </rPr>
      <t>"If Export Type ‘E’ (rule GR-002) Others (GR-005a) -412110"</t>
    </r>
  </si>
  <si>
    <t>For MF AR specific to SII interface for event type material RA Credits (returns) to updated rule "If Export Type ‘E’ (GR-002) Others - 412111" . See '1B - Business requirements UAT Delta Change 1-9-23' file.</t>
  </si>
  <si>
    <t>DP-RTR-AHCS-186</t>
  </si>
  <si>
    <t>As an IT Manager, For CAIN (Contra) I want to remove the absolute value logic for the HEADER amount and use Header/Line matching logic as "Header Amount= Sum of Debit - Sum of Credit"</t>
  </si>
  <si>
    <r>
      <t xml:space="preserve">For CAIN (Contra) I want to </t>
    </r>
    <r>
      <rPr>
        <b/>
        <u/>
        <sz val="9"/>
        <color rgb="FFFF0000"/>
        <rFont val="Calibri"/>
        <family val="2"/>
      </rPr>
      <t>remove</t>
    </r>
    <r>
      <rPr>
        <sz val="9"/>
        <color rgb="FF000000"/>
        <rFont val="Calibri"/>
        <family val="2"/>
      </rPr>
      <t xml:space="preserve"> the absolute value logic for the HEADER amount and </t>
    </r>
    <r>
      <rPr>
        <b/>
        <u/>
        <sz val="9"/>
        <color rgb="FF000000"/>
        <rFont val="Calibri"/>
        <family val="2"/>
      </rPr>
      <t>add</t>
    </r>
    <r>
      <rPr>
        <sz val="9"/>
        <color rgb="FF000000"/>
        <rFont val="Calibri"/>
        <family val="2"/>
      </rPr>
      <t xml:space="preserve"> Header/Line matching logic as "Header Amount= Sum of Debit - Sum of Credit"</t>
    </r>
  </si>
  <si>
    <t>CAIN files are validated with the new Header/Line Amount mismatch logic</t>
  </si>
  <si>
    <t>DP-RTR-AHCS-187</t>
  </si>
  <si>
    <t xml:space="preserve">As a GL Accountant, I need for MF AR specific to SII interface for event type Freight Billed Line where rule AC-001 is used to be updated to include "For APAC BU 005* and CALA BU 003* if export type = E or D use Sales Freight Adjustment 411322"  as addition to the existing rule.  See '1B - Business requirements UAT Delta Change 1-9-23' file. </t>
  </si>
  <si>
    <t xml:space="preserve">MF AR specific to SII interface for event type Freight Billed Line where rule AC-001 is used to be updated to include "For APAC BU 005* and CALA BU 003* if export type = E or D use Sales Freight Adjustment 411322"  as addition to the existing rule.  See '1B - Business requirements UAT Delta Change 1-9-23' file. </t>
  </si>
  <si>
    <t>1/9/2023
1/18/2023</t>
  </si>
  <si>
    <t>DP-RTR-AHCS-188</t>
  </si>
  <si>
    <t xml:space="preserve">As a GL Accountant, I need for MF Inventory specific to FTI interface for all lines where PR-004 rule is used to be updated as follows "Derive project based on Sales location to project value sets in mapping engine, if not found default to 0000" .  See '1B - Business requirements UAT Delta Change 1-12-23' file. </t>
  </si>
  <si>
    <t>MF Inventory specific to FTI interface for all lines where PR-004 rule is used to be updated as follows "Derive project based on Sales location to project value sets in mapping engine, if not found default to 0000"</t>
  </si>
  <si>
    <t>DP-RTR-AHCS-189</t>
  </si>
  <si>
    <t xml:space="preserve">As a GL Accountant, I need for MF Inventory specific to ISI  and FII interfaces for all lines where PR-005 rule is used to be updated as follows "Derive project based on Ship location to project value sets in mapping engine, if not found default to 0000" .  See '1B - Business requirements UAT Delta Change 1-12-23' file. </t>
  </si>
  <si>
    <t xml:space="preserve">MF Inventory specific to ISI  and FII interfaces for all lines where PR-005 rule is used to be updated as follows "Derive project based on Ship location to project value sets in mapping engine, if not found default to 0000" . </t>
  </si>
  <si>
    <t>DP-RTR-AHCS-190</t>
  </si>
  <si>
    <t xml:space="preserve">As a GL Accountant, I need for MF AR specific to SII interface for all lines where PR-005 rule is used to be updated as follows "Derive project based on Ship location to project value sets in mapping engine, if not found default to 0000" .  See '1B - Business requirements UAT Delta Change 1-12-23' file. </t>
  </si>
  <si>
    <t xml:space="preserve">MF AR specific to SII interface for all lines where PR-005 rule is used to be updated as follows "Derive project based on Ship location to project value sets in mapping engine, if not found default to 0000" . </t>
  </si>
  <si>
    <t>DP-RTR-AHCS-191</t>
  </si>
  <si>
    <t xml:space="preserve">As a GL Accountant, I need for MF AR specific to SII interface for all lines where PR-006 rule is used to be updated as follows :
1."If US or Canada or CALA LE's (Mainframe BU 00001 – 00299 &amp; BU 00300 – 00399 mapped to Oracle LE) – derive site based  location to site value set in AHCS received  from the mapping engine .  Use BU HQ Loc to derive project otherwise default to 0000"
2. "If APAC LE's (Mainframe BU 00500 – 00599 with exception 00524, mapped to Oracle LE) –  derive site based  location to site value set in AHCS received  from the mapping engine .  Use BU HQ Loc to derive project otherwise default to 0000"
3. "If APAC LE (Mainframe BU 00524, mapped to Oracle LE) –  derive site based  location to site value set in AHCS received  from the mapping engine .  Use Sales Loc to derive project otherwise default to 0000"
See '1B - Business requirements UAT Delta Change 1-12-23' file. 
</t>
  </si>
  <si>
    <t xml:space="preserve">MF AR specific to SII interface for all lines where PR-006 rule is used to be updated as follows :
1."If US or Canada or CALA LE's (Mainframe BU 00001 – 00299 &amp; BU 00300 – 00399 mapped to Oracle LE) – derive site based  location to site value set in AHCS received  from the mapping engine .  Use BU HQ Loc to derive project otherwise default to 0000"
2. "If APAC LE's (Mainframe BU 00500 – 00599 with exception 00524, mapped to Oracle LE) –  derive site based  location to site value set in AHCS received  from the mapping engine .  Use BU HQ Loc to derive project otherwise default to 0000"
3. "If APAC LE (Mainframe BU 00524, mapped to Oracle LE) –  derive site based  location to site value set in AHCS received  from the mapping engine .  Use Sales Loc to derive project otherwise default to 0000"
See '1B - Business requirements UAT Delta Change 1-12-23' file. 
</t>
  </si>
  <si>
    <t>DP-RTR-GL-088</t>
  </si>
  <si>
    <t>As a Financial Systems Analyst, I need to see the legacy chart string included in the output of CNV001.  I would also like to see the error description included on each row.</t>
  </si>
  <si>
    <t>Would allow for easier reconciliation of conversion errors.  Deloitte to evaluate feasibility of including such detail</t>
  </si>
  <si>
    <t>Report displays legacy chart string for each line that went into error</t>
  </si>
  <si>
    <t>DP-RTR-IC-125</t>
  </si>
  <si>
    <t>As a Tax Accountant I require Customers and Suppliers to be setup in Oracle corresponding to each BSV for the Indian LE 4014. (BSVs 4111-4116)</t>
  </si>
  <si>
    <t>To allow for correct tax treatment for intercompany transactions with Indian states</t>
  </si>
  <si>
    <t>Tax is correctly calculated for IC transactions with India</t>
  </si>
  <si>
    <t>DP-RTR-AHCS-192</t>
  </si>
  <si>
    <t>As an IT Manager, I want the ability to download Import accounting error records on Subledger Dashboard</t>
  </si>
  <si>
    <t>Should be able to download Import accounting error records on Subledger Dashboard</t>
  </si>
  <si>
    <t>Able to download import accounting errors from Subledger Dashboard</t>
  </si>
  <si>
    <t>RMO approved 01/20</t>
  </si>
  <si>
    <t>DP-RTR-AHCS-193</t>
  </si>
  <si>
    <t>As GL Accountant I need MF Inventory Subledger to be updated specific to ISI for all event types ISI_INTRA_ADJUSTMENTS, ISI_INTRA_CREDITS and ISI_INTRA_INVOICES to ignore the Intercompany lines sent by Mainframe. These lines are denoted as Amount Type = ITP and ITR. If LE's are not the same use systematic balancing in Oracle to generate IC lines.</t>
  </si>
  <si>
    <t>MF Inventory Subledger to be updated specific to ISI for all event types ISI_INTRA_ADJUSTMENTS, ISI_INTRA_CREDITS and ISI_INTRA_INVOICES to ignore the Intercompany lines sent by Mainframe. These lines are denoted as Amount Type = ITP and ITR. If LE's are not the same use systematic balancing in Oracle to generate IC lines.</t>
  </si>
  <si>
    <t>DP-RTR-AHCS-194</t>
  </si>
  <si>
    <t>As GL Accountant I need MF Inventory Subledger to be updated specific to ISI for all event types ISI_INTRA_ADJUSTMENTS, ISI_INTRA_CREDITS and ISI_INTRA_INVOICE, IC lines to be updated and removed from the business rules document. Ref delta file '1B - Business requirements UAT Delta Change 1-19-22' on 'Intracompany 20810' tab.</t>
  </si>
  <si>
    <t>MF Inventory Subledger to be updated specific to ISI for all event types ISI_INTRA_ADJUSTMENTS, ISI_INTRA_CREDITS and ISI_INTRA_INVOICE, IC lines to be updated and removed from the business rules document. Ref delta file '1B - Business requirements UAT Delta Change 1-19-22' on 'Intracompany 20810' tab.</t>
  </si>
  <si>
    <t>DP-RTR-AHCS-195</t>
  </si>
  <si>
    <t>As a GL Accountant, I need for MF AR specific to SII interface for all lines where rule AC-005 is used to be updated based on delta file . '1B - Business requirements UAT Delta Change 1-19-22' on 'AC-005 Rule 16799' tab.</t>
  </si>
  <si>
    <t>MF AR specific to SII interface for all lines where rule AC-005 is used to be updated based on delta file . '1B - Business requirements UAT Delta Change 1-19-22' on 'AC-005 Rule 16799' tab.</t>
  </si>
  <si>
    <t>DP-RTR-AHCS-196</t>
  </si>
  <si>
    <t>As a GL Accountant, I need for MF AP  for all lines where STAT Rule 13 is used to be updated based on delta file. '1B - Business requirements UAT Delta Change 1-18-22'. VAT R/C Recoverable Domestic account should be mapped to 4456640 and VAT R/C Payable Domestic should be mapped to 4456641 for France only.</t>
  </si>
  <si>
    <t>MF AP  for all lines where STAT Rule 13 is used to be updated based on delta file. '1B - Business requirements UAT Delta Change 1-18-22'. VAT R/C Recoverable Domestic account should be mapped to 4456640 and VAT R/C Payable Domestic should be mapped to 4456641 for France only.</t>
  </si>
  <si>
    <t>DP-RTR-AHCS-197</t>
  </si>
  <si>
    <t>As a GL Accountant, I need for MF AP specific to Amount types IAE, FMC, ICC, IRP, GAN, IBP, IBR, IAM, LOS, REP to use description in delta file  '1B - Business requirements UAT Delta Change 1-19-22' on 'Amount Type Line Description' tab.</t>
  </si>
  <si>
    <t>MF AP specific to Amount types IAE, FMC, ICC, IRP, GAN, IBP, IBR, IAM, LOS, REP to use description in delta file  '1B - Business requirements UAT Delta Change 1-19-22' on 'Amount Type Line Description' tab.</t>
  </si>
  <si>
    <t>DP-RTR-IC-126</t>
  </si>
  <si>
    <t xml:space="preserve">As an Accountant I require a new LE to be setup in Oracle corresponding to a new Irish BU with a Functional Currency of USD.
As an Accountant I require the new USD Irish LE to accept MF AP, AR, INV, Third Party, Cresus transactions.
As an Accountant I require the New USD Irish LE to accept Oracle Module realted transactions.
</t>
  </si>
  <si>
    <t>Need to add this new entity as we know this LE will be active from March/april and will have payroll, fixed asset, leasing, travel activity.</t>
  </si>
  <si>
    <t xml:space="preserve">all functionality works for the new entity. </t>
  </si>
  <si>
    <t>Submited for Approval</t>
  </si>
  <si>
    <t>Bhim Chhestir</t>
  </si>
  <si>
    <t>DP-RTR-GL-092</t>
  </si>
  <si>
    <t>As a GL Accountant, I want to be able to create a North American allocation, for Legacy Anixter LE's, that consolodates freight accrual balances at the Head Office operating group for each SBU. This allocation should run at the end of each period and reverse at the beginning of the following period.</t>
  </si>
  <si>
    <t>Freight Accrual Sweep (FSA)
Facilitates accounting and analysis of freight accrual and payments</t>
  </si>
  <si>
    <t>Balances are swept to the SBU Head Offices</t>
  </si>
  <si>
    <t>DP-RTR-GL-090</t>
  </si>
  <si>
    <t>As a GL Accountant, I want to be able to create an allocation that consolodates tax accrual balances at the Corporate Head Office operating group for Legacy Anixter Canada and US Power Solutions. This allocation should run at the end of each period and reverse at the beginning of the following period.</t>
  </si>
  <si>
    <t>Tax Accrual Allocation (TXA)
Facilitates accounting and analysis of tax accrual and payments</t>
  </si>
  <si>
    <t>Balances are swept to the Corporate Head Office</t>
  </si>
  <si>
    <t>CSTONE-12562</t>
  </si>
  <si>
    <t>DP-RTR-GL-077</t>
  </si>
  <si>
    <t>User story to retrofit 1A object to have the creator of Inter/Intra journals included in the Created By field in RICE ID:INT021 extracts so that usable data in this field is available for extract.  Should also be able to access the correct Approved by data for extract</t>
  </si>
  <si>
    <t>DP-RTR-GL-091</t>
  </si>
  <si>
    <t>As a GL Accountant, I want to be able to create an allocation that allocates depreciation activity from Supply Chain/Operations to regional SBU. This allocation should run at the end of each period. Legacy Allocation name ODA</t>
  </si>
  <si>
    <t>Phase 1A + Phase 1B (Post go-live)</t>
  </si>
  <si>
    <t>Operations Dep Allocation - ODA
To be dispositioned post go live for both legacy AXE and WCC entities</t>
  </si>
  <si>
    <t>Balances to move from OPS depreacition accounts and Regional Ops/Supply Chain Op Groups to regional SBU</t>
  </si>
  <si>
    <t>Farah Husain</t>
  </si>
  <si>
    <t>DP-RTR-IC-127</t>
  </si>
  <si>
    <t>As an Intercompany Accountant I would like to separate the AR Transaction Number and AP Invoice Numbers into two columns, one for AR Trans Number and one for AP Inv Number, in the Subledger Transaction section of the report</t>
  </si>
  <si>
    <t>This will allow users to more easily identify intercompany transactions where temporary invoice number has been captured into AP before AR transaction is complete.  This could occur if tax process takes longer than expected, resulting in invoice numbering mismatch btw AP and AR</t>
  </si>
  <si>
    <t>DP-RTR-IC-128</t>
  </si>
  <si>
    <t>As an Intercompany Accountant I would like to change the IC Source Name parameter from Required to Not Required</t>
  </si>
  <si>
    <t>Making this field optional allows user to capture both sources in one report</t>
  </si>
  <si>
    <t>DP-RTR-AHCS-198</t>
  </si>
  <si>
    <t>As a GL Accountant, I want event type ISI_INTRA_ADJUSTMENTS, ISI_INTRA_CREDITS and ISI_INTRA_INVOICES for ISI source system to use Sales Location value as GL Location SR for Intercompany Intransit when Customer type = IA and Amount Type = Avg.</t>
  </si>
  <si>
    <t>Event type ISI_INTRA_ADJUSTMENTS, ISI_INTRA_CREDITS and ISI_INTRA_INVOICES for ISI source system to use Sales Location value as GL Location SR for Intercompany Intransit when Customer type = IA and Amount Type = Avg.</t>
  </si>
  <si>
    <t>DP-RTR-AHCS-199</t>
  </si>
  <si>
    <t>As GL Accountant, I want Intercompany line for ICI &amp; AII sources to use rule GR-031 to populate the GL location SR (should be the same location that is used for site rule)</t>
  </si>
  <si>
    <t>Intercompany line for ICI &amp; AII sources to use rule GR-031 to populate the GL location SR (should be the same location that is used for site rule)</t>
  </si>
  <si>
    <t>DP-RTR-AHCS-200</t>
  </si>
  <si>
    <t>As an IT Manager, I want AHCS Increment outbound program (INT043) to have option to run for selective time/date and mechanism to recover/reset incremental schedule when program errors due to unavoidable situation but not limited to technical glitch, FTP or volume</t>
  </si>
  <si>
    <t>AHCS Increment outbound program (INT043) to have option to run for selective time/date and mechanism to recover/reset incremental schedule when program errors due to unavoidable situation but not limited to technical glitch, FTP or volume</t>
  </si>
  <si>
    <t xml:space="preserve">Able to run for selective time/date and mechanism to recover/reset incremental schedule when program errors </t>
  </si>
  <si>
    <t>DP-RTR-IC-129</t>
  </si>
  <si>
    <t>As an IT Manager, I want Increment outbound program (INT185, INT186) to have option to run for selective time/date and mechanism to recover/reset incremental schedule when program errors due to unavoidable situation but not limited to technical glitch, FTP or volume</t>
  </si>
  <si>
    <r>
      <rPr>
        <sz val="9"/>
        <color rgb="FF000000"/>
        <rFont val="Calibri"/>
        <family val="2"/>
      </rPr>
      <t xml:space="preserve">To allow IT to have option to run outbound integration with selective time/date on ad hoc basis.
CTPFS-21367 reference defect in UAT1
</t>
    </r>
    <r>
      <rPr>
        <b/>
        <sz val="9"/>
        <color rgb="FF000000"/>
        <rFont val="Calibri"/>
        <family val="2"/>
      </rPr>
      <t>2/7/23: RMO Rejected User Story for 1B Go-Live; deferred to post Go-Live.  Should be taken as enhancement at that time.</t>
    </r>
  </si>
  <si>
    <t>Successfully able to run on ad hoc basis with selective time/date</t>
  </si>
  <si>
    <t>DP-RTR-IC-130</t>
  </si>
  <si>
    <t>As an IT Manager, I want Increment outbound program (INT187, INT188) to have option to run for selective time/date and mechanism to recover/reset incremental schedule when program errors due to unavoidable situation but not limited to technical glitch, FTP or volume</t>
  </si>
  <si>
    <t>INT187, INT188</t>
  </si>
  <si>
    <t>DP-RTR-IC-131</t>
  </si>
  <si>
    <t>As an IT Manager, I want Increment outbound program (INT189, INT190) to have option to run for selective time/date and mechanism to recover/reset incremental schedule when program errors due to unavoidable situation but not limited to technical glitch, FTP or volume</t>
  </si>
  <si>
    <r>
      <rPr>
        <sz val="9"/>
        <color rgb="FF000000"/>
        <rFont val="Calibri"/>
        <family val="2"/>
      </rPr>
      <t xml:space="preserve">To allow IT to have option to run outbound integration with selective time/date on ad hoc basis.
CTPFS-21368 reference defect in UAT1
</t>
    </r>
    <r>
      <rPr>
        <b/>
        <sz val="9"/>
        <color rgb="FF000000"/>
        <rFont val="Calibri"/>
        <family val="2"/>
      </rPr>
      <t>2/7/23: RMO Rejected User Story for 1B Go-Live; deferred to post Go-Live.  Should be taken as enhancement at that time.</t>
    </r>
  </si>
  <si>
    <t>DP-RTR-IC-132</t>
  </si>
  <si>
    <t>As an IT Manager, I want Increment outbound program (INT191, INT192) to have option to run for selective time/date and mechanism to recover/reset incremental schedule when program errors due to unavoidable situation but not limited to technical glitch, FTP or volume</t>
  </si>
  <si>
    <t>INT191, INT192</t>
  </si>
  <si>
    <t>DP-RTR-AHCS-201</t>
  </si>
  <si>
    <t>As a GL Accountant I need to add a conversion upload for North America MF AP Subledger for UAT1 test instance to align with CNV041  for Region NA-EMEA.</t>
  </si>
  <si>
    <t>add a conversion upload for North America MF AP Subledger for UAT1 scope to align with CNV041  for Region NA-EMEA.</t>
  </si>
  <si>
    <t>Successfully able to view conversion data</t>
  </si>
  <si>
    <t>DP-RTR-AHCS-202</t>
  </si>
  <si>
    <t xml:space="preserve">As a GL Accountant I need to add a conversion upload for North America MF AR Subledger for UAT1 test instance to align with CNV042 for Region NA-EMEA. </t>
  </si>
  <si>
    <t xml:space="preserve">add a conversion upload for North America MF AR Subledger for UAT1 scope to align with CNV042 for Region NA-EMEA. </t>
  </si>
  <si>
    <t>DP-RTR-AHCS-203</t>
  </si>
  <si>
    <t>As a GL Accountant I need MF AR specific to Java Tools to capture 	
Source System ~ No Description ~ Legacy Division ~ Export Type ~ Customer PO at the line level</t>
  </si>
  <si>
    <t>MF AR specific to Java Tools to capture 	
Source System ~ No Description ~ Legacy Division ~ Export Type ~ Customer PO at the line level</t>
  </si>
  <si>
    <t>DP-RTR-AHCS-204</t>
  </si>
  <si>
    <t>As a GL Accountant I need MF AP specific to Java tools to capture 	
Source System ~ No Description ~ Legacy Division ~ FRT BILL PRO REF NBR at the line level</t>
  </si>
  <si>
    <t>MF AP specific to Java tools to capture 	
Source System ~ No Description ~ Legacy Division ~ FRT BILL PRO REF NBR at the line level</t>
  </si>
  <si>
    <t>DP-RTR-AHCS-205</t>
  </si>
  <si>
    <t>As a GL Accountant I need MF Inventory specific to Java Tools to capture 	
Source System~Trading Partner Number~ Receiver Number ~ Item Number ~No Description at the line level</t>
  </si>
  <si>
    <t>MF Inventory specific to Java Tools to capture 	
Source System~Trading Partner Number~ Receiver Number ~ Item Number ~No Description at the line level</t>
  </si>
  <si>
    <t>DP-RTR-AHCS-206</t>
  </si>
  <si>
    <t xml:space="preserve">As a GL Accountant I need MF Inventory specific to CQI interface, for Trade inventory line (115101) department segment to be updated from DT-003 rule to default 0000 based on 1B - Business requirements UAT Delta 2-6-23 file. See department field higlighted gray.
</t>
  </si>
  <si>
    <t xml:space="preserve">MF Inventory specific to CQI interface, for Trade inventory line (115101) department segment to be updated from DT-003 rule to default 0000 based on 1B - Business requirements UAT Delta 2-6-23 file. See department field higlighted gray.
</t>
  </si>
  <si>
    <t>DP-RTR-AHCS-207</t>
  </si>
  <si>
    <t>As an IT Manager, I want to add User ID on RPT006</t>
  </si>
  <si>
    <t>This is Low priority and not critical for Go Live</t>
  </si>
  <si>
    <t>User ID is populated on RPT006 report</t>
  </si>
  <si>
    <t>Sprint 23</t>
  </si>
  <si>
    <t>DP-RTR-GL-093</t>
  </si>
  <si>
    <t>As an IT Manager, I want Increment outbound program (INT011, INT021) to have option to run for selective time/date and mechanism to recover/reset incremental schedule when program errors due to unavoidable situation but not limited to technical glitch, FTP or volume</t>
  </si>
  <si>
    <t>INT011, INT021</t>
  </si>
  <si>
    <r>
      <rPr>
        <sz val="9"/>
        <color rgb="FF000000"/>
        <rFont val="Calibri"/>
        <family val="2"/>
      </rPr>
      <t xml:space="preserve">To allow IT to have option to run outbound integration with selective time/date on ad hoc basis.
CTPFS-21366 reference defect in UAT1
</t>
    </r>
    <r>
      <rPr>
        <b/>
        <sz val="9"/>
        <color rgb="FF000000"/>
        <rFont val="Calibri"/>
        <family val="2"/>
      </rPr>
      <t>2/7/23: RMO Rejected User Story for 1B Go-Live; deferred to post Go-Live.  Should be taken as enhancement at that time.</t>
    </r>
  </si>
  <si>
    <t>DP-RTR-GL-094</t>
  </si>
  <si>
    <t>All transaction data for FEC Reporting must also contain the related master data for CONCUR, LEASES and Oracle LSI.</t>
  </si>
  <si>
    <t>Data to be included in extract to be confirmed with AHCS team.</t>
  </si>
  <si>
    <t>DP-RTR-GL-095</t>
  </si>
  <si>
    <t>DP-RTR-IC-133</t>
  </si>
  <si>
    <t>Entities are available for intercompany invoicing and non invoicing transactions within the Intercompany Module</t>
  </si>
  <si>
    <t>DP-RTR-AHCS-208</t>
  </si>
  <si>
    <t>As GL Accountant, I want Intercompany receivables  lines for SII  source, for MF AR subledger to use rule ST-014 to populate the GL location SR (should be the same location that is used for site rule)</t>
  </si>
  <si>
    <t>Intercompany receivables  lines for SII  source, for MF AR subledger to use rule ST-014 to populate the GL location SR (should be the same location that is used for site rule)</t>
  </si>
  <si>
    <t>Reviewed data and confirm functioning as per business design</t>
  </si>
  <si>
    <t>DP-RTR-AHCS-209</t>
  </si>
  <si>
    <t xml:space="preserve">As GL Accountant, I want RPT008 to keep the source transaction number field but only populate for 1A and keep blank for 1B data. </t>
  </si>
  <si>
    <t xml:space="preserve">RPT008 to keep the source transaction number field but only populate for 1A and keep blank for 1B data. </t>
  </si>
  <si>
    <t>DP-RTR-IC-134</t>
  </si>
  <si>
    <t>When we have multiple LE's within same BU and incorrect LE is chosen during payment.  For AP, need SLA rule for gain/loss account to derive LE (segment 1) from Cash Clearing.  As we see, rate difference causes foreign exchange line to generate auto balancing lines. This rule should reflect in SLAM with local COA as well as in other SLAM's.  (Reference Defect - CTPFS-21754)</t>
  </si>
  <si>
    <t xml:space="preserve">To avoid assignment of incorrect LE to fx lines (and corresponding intercompany balancing lines) that would be generated if user selects incorrect bank account, if more than one legal entity exists within same BU. </t>
  </si>
  <si>
    <t>DP-RTR-IC-135</t>
  </si>
  <si>
    <t>To truncate Batch name on Receivables Standard Receipt Import template to 25 characters so that file does not error during upload.</t>
  </si>
  <si>
    <t>To avoid upload error when Batch name from transaction exceeds 25 character limit on Receivables Standard Reciept Import template.</t>
  </si>
  <si>
    <t>DP-RTR-AHCS-210</t>
  </si>
  <si>
    <t>As GL Accountant, I want MF AR subledger to be updated specific to SII interface for all tax line where rule AC-004 is used for Canada LE 2021. Rule should be updated to say For Canada GST has a separate account (218815) (Amount type = TX2).  For RA Credits, FM09’s and FM09 voids account 218815 must be used for Canada only (Amount Type = TX2).  For Canada Accrued sales tax use the sales tax map on this file (Amount type = TX1. Refer  '1B - Business requirements UAT Delta Change 2-15-2023'</t>
  </si>
  <si>
    <t>MF AR subledger to be updated specific to SII interface for all tax line where rule AC-004 is used for Canada LE 2021. Rule should be updated to say For Canada GST has a separate account (218815) (Amount type = TX2).  For RA Credits, FM09’s and FM09 voids account 218815 must be used for Canada only (Amount Type = TX2).  For Canada Accrued sales tax use the sales tax map on this file (Amount type = TX1. Refer  '1B - Business requirements UAT Delta Change 2-15-2023'</t>
  </si>
  <si>
    <t>DP-RTR-IC-136</t>
  </si>
  <si>
    <t>User story to move company XML tag from outside of Property List to inside Property List for the invoice archiving process associated with RPT102 and RPT103</t>
  </si>
  <si>
    <t>RPT102,
RPT103</t>
  </si>
  <si>
    <t>Prevents error upon ingestion process for the archiving of IC Invoices in EDMS.</t>
  </si>
  <si>
    <t>RMN on behalf of Tax</t>
  </si>
  <si>
    <t>DP-RTR-IC-137</t>
  </si>
  <si>
    <r>
      <t>User story to replace ‘</t>
    </r>
    <r>
      <rPr>
        <sz val="11"/>
        <color rgb="FF000000"/>
        <rFont val="Calibri"/>
        <family val="2"/>
      </rPr>
      <t>EInvoiceFnStoreRequest’ with ‘</t>
    </r>
    <r>
      <rPr>
        <sz val="11"/>
        <color rgb="FFFF0000"/>
        <rFont val="Calibri"/>
        <family val="2"/>
      </rPr>
      <t>ICTransactionFnStoreRequest</t>
    </r>
    <r>
      <rPr>
        <sz val="11"/>
        <color rgb="FF000000"/>
        <rFont val="Calibri"/>
        <family val="2"/>
      </rPr>
      <t>’  this is at the top and bottom of the request, because XML files for RPT102 and RPT103 invoice print are new ingestion process for EDMS.</t>
    </r>
  </si>
  <si>
    <t>Change is required for new request to EDMS with new fields, such as COA.  Fields being imported are different from existing imports</t>
  </si>
  <si>
    <t>DP-RTR-IC-138</t>
  </si>
  <si>
    <t>User story to align on document naming convention for IC Invoice Print. The date component of the file name for both the PDF document and XML metadata needs to change from MMDDYYYY  to YYYYMMDD. (RPT102 and RPT103)</t>
  </si>
  <si>
    <t>For consistency in PDF naming convention</t>
  </si>
  <si>
    <t>DP-RTR-AHCS-211</t>
  </si>
  <si>
    <t xml:space="preserve">As GL Accountant, I want Item# is not required as balanced SR for MF AP subledger but should be store as non balancesd SR (Item# Nbsr) </t>
  </si>
  <si>
    <t xml:space="preserve">Item# is not required as balanced SR for MF AP subledger, however should be store as non balancesd SR (Item# Nbsr) </t>
  </si>
  <si>
    <t>DP-RTR-AHCS-212</t>
  </si>
  <si>
    <t>Item# is not required as balanced SR for MF AR subledger but should be store as non balancesd SR (Item## Nbsr)</t>
  </si>
  <si>
    <t>Item# is not required as balanced SR for MF AR subledger , 
However should be store as non balancesd SR (Item## Nbsr)</t>
  </si>
  <si>
    <t>DP-RTR-AHCS-213</t>
  </si>
  <si>
    <t>Partnert# is not required for balanced SR for MF Inventory subledger except AII &amp; ICI , for all other sources store that non balanced SR (Trading partenr# Nbsr)</t>
  </si>
  <si>
    <t>DP-RTR-GL-089</t>
  </si>
  <si>
    <t>To be consistant with AHCS, required GL Integration Jobs to include 1A and 1B data into Datawarehouse systems.</t>
  </si>
  <si>
    <t>All GL integration jobs are captured in Data Wharehouse Systems</t>
  </si>
  <si>
    <t>RMN on behalf of Satheesh Gooda</t>
  </si>
  <si>
    <t>DP-RTR-IC-139</t>
  </si>
  <si>
    <t>As part of IC/AP, IC/AR and GL Conversions, various Job sets has been created to reduce the overall effort and time taken to perform conversions.</t>
  </si>
  <si>
    <t>DP-RTR-IC-140</t>
  </si>
  <si>
    <t>Implement Oracle intercompany work-around for Portugal business unit to enable BU IC AR Processing and test - to mitigate risk related to open SR with Oracle, where invoice goes to Frozen status. Defect:CTPFS-20545</t>
  </si>
  <si>
    <t xml:space="preserve">AGIS invoicing will not be transferred to Receivables, but will be created in Payables. Restricting provider entry for PT BU within intercompany module. Receivables functionality to be liminted to non-invoicing only.
AR invoices from PT BU and corresponding AP invoices to be removed from conversion extract/load. </t>
  </si>
  <si>
    <t>DP-RTR-AHCS-214</t>
  </si>
  <si>
    <t xml:space="preserve">As an IT Manager, I want to develop a report to identify any outbounds &amp; reports errors that have occurred within a 24-hour period and their execution time. This is only for support and Technical/Lean Spec is not required.
</t>
  </si>
  <si>
    <t xml:space="preserve">Need a report to identify any outbounds &amp; reports errors that have occurred within a 24-hour period and their execution time
</t>
  </si>
  <si>
    <t>Able to identify any outbounds &amp; reports errors that have occurred within a 24-hour period and their execution time</t>
  </si>
  <si>
    <t>DP-RTR-AHCS-215</t>
  </si>
  <si>
    <t>As GL Accountant I need AHCS  specific to PSFA subledger to use updated inbound file layout  &amp; mapping intercompany from source file to derive future cloud IC segment.</t>
  </si>
  <si>
    <t>AHCS  specific to PSFA subledger to use updated inbound file layout  &amp; mapping intercompany from source file to derive future cloud IC segment.</t>
  </si>
  <si>
    <t>Post Go live change</t>
  </si>
  <si>
    <t>DP-RTR-IC-141</t>
  </si>
  <si>
    <t>As Intercompany Accountant I require addition of three creation date fields to the RPT036 Intercompany Transaction Details report.  Creation Date for IC Batch, Creation Date for AR Invoice, and Creation Date for AP Invoice.</t>
  </si>
  <si>
    <t>Addition of creation date fields to allow user to analyze where there is a delay in processing.</t>
  </si>
  <si>
    <t>Fields are present in report output</t>
  </si>
  <si>
    <t>DP-RTR-IC-142</t>
  </si>
  <si>
    <t xml:space="preserve">As an Intercompany Accountant I require that the Intercompany Balancing account for all Custom Subledger transactions be changed from 114005 IC AR Invoicing to 114006 IC AR non Invoicing, and 212005 IC AP Invoicing to 212006 IC AR non Invoicing.  </t>
  </si>
  <si>
    <t>This change will keep the intercompany AR and AP invoicing accounts in line with the intercompany AR and AP subledgers.</t>
  </si>
  <si>
    <t>All AHCS sources will map to Intercompany Non Invoicing AR (114006) and AP (212006) balancing accounts</t>
  </si>
  <si>
    <t>DP-RTR-IC-143</t>
  </si>
  <si>
    <t>As Intercompany Accountant I require a change to the rules of RPT190 AP-AR SLA to GL Reconciliation Report so that there is a new Event to capture activity to the 114005 (IC AR) and 212005 (IC AP) accounts that are generated from Custom Subledger transactions, such as Concur and Java Tools, as well as any expense category lines booked directly to those accounts from IC module transactions. (Day 30)</t>
  </si>
  <si>
    <t>Invoicing event would be from AR SL, Payment event from AP SL, Non SLA from GL, Other Accounting event would be from other transactions that would impact this account.
RMN to work with IP to lock accounts from JAVA tools and to add IC invoicing accounts to list of control accounts.</t>
  </si>
  <si>
    <t>Report would correctly categorize activity according to rules noted in comments</t>
  </si>
  <si>
    <t>DP-RTR-AHCS-216</t>
  </si>
  <si>
    <t>As GL Accountant I need PPV (Acct# 211048) – Manual Conversion  beginning balance event type to be updated from IVB_BEG_BAL  to IVB_UNVCH_BEG_BAL specific to North America and CALA</t>
  </si>
  <si>
    <t>PPV (Acct# 211048) – Manual Conversion  beginning balance event type to be updated from IVB_BEG_BAL  to IVB_UNVCH_BEG_BAL specific to North America and CALA</t>
  </si>
  <si>
    <t>Sprint 24</t>
  </si>
  <si>
    <t>DP-RTR-AHCS-217</t>
  </si>
  <si>
    <t>As GL Accountant I need Reels (Acct# 115118) - Manual Conversion (Only for NA)  beginning balance to be updated for Trading Partner Number and Invoice number. These fields should be updated as blank meaning no data will be stored.</t>
  </si>
  <si>
    <t>Reels (Acct# 115118) - Manual Conversion (Only for NA)  beginning balance to be updated for Trading Partner Number and Invoice number. These fields should be updated as blank meaning no data will be stored.</t>
  </si>
  <si>
    <t>DP-RTR-AHCS-218</t>
  </si>
  <si>
    <t>As GL Accountant I need IntraIntransit (Acc# 115153) – Automated conversion  beginning balance event type to be updated from  IVB_UNVCH_BEG_BAL  to IVB_BEG_BAL   and Trading Partner Number and Invoice Number fields updated to be blank.</t>
  </si>
  <si>
    <t>IntraIntransit (Acc# 115153) – Automated conversion  beginning balance event type to be updated from  IVB_UNVCH_BEG_BAL  to IVB_BEG_BAL   and Trading Partner Number and Invoice Number fields updated to be blank.</t>
  </si>
  <si>
    <t>DP-RTR-AHCS-219</t>
  </si>
  <si>
    <t>As GL Accountant I need Intransit (same accounts as AII and ICI Inventory source) – manual conversion  beginning balance with event type IVB_BEG_BAL,  to have Trading Partner Number assigned as BSR</t>
  </si>
  <si>
    <t>Intransit (same accounts as AII and ICI Inventory source) – manual conversion  beginning balance with event type IVB_BEG_BAL,  to have Trading Partner Number assigned as BSR</t>
  </si>
  <si>
    <t>DP-RTR-AHCS-220</t>
  </si>
  <si>
    <t>As GL Accountant I need Kava (Acc# 115111) to be updated in  AHCS configuration to use UBSR logic i.e. only assign Loc SR for Kava account across all Subledgers</t>
  </si>
  <si>
    <t>Kava (Acc# 115111) to be updated in  AHCS configuration to use UBSR logic i.e. only assign Loc SR for Kava account across all Subledgers</t>
  </si>
  <si>
    <t>PGL</t>
  </si>
  <si>
    <t>DP-RTR-AHCS-221</t>
  </si>
  <si>
    <t>As a GL Accountant I need to add a conversion upload for CALA MF AP Subledger for UAT2 test instance to align with CNV041. Conversion will be called MF AP Conversion [Manual Accounts - Freight and Duty Unvouchered].</t>
  </si>
  <si>
    <t xml:space="preserve"> add a conversion upload for CALA MF AP Subledger for UAT2 test instance to align with CNV041. Conversion will be called MF AP Conversion [Manual Accounts - Freight and Duty Unvouchered].</t>
  </si>
  <si>
    <t>DP-RTR-AHCS-222</t>
  </si>
  <si>
    <t>As a GL Accountant I need to add a conversion upload for CALA MF Inventory Subledger for UAT2 test instance to align with CNV043. Conversion will be called MF Inv Conversion [Manual Accounts - Freight and Duty Unvouchered].</t>
  </si>
  <si>
    <t xml:space="preserve"> add a conversion upload for CALA MF Inventory Subledger for UAT2 test instance to align with CNV043. Conversion will be called MF Inv Conversion [Manual Accounts - Freight and Duty Unvouchered].</t>
  </si>
  <si>
    <t>DP-RTR-AHCS-223</t>
  </si>
  <si>
    <t>As a GL Accountant I need MF AR Subledger specific to CRI interface  for Late Fees to update the Event Lines Customer Finance Charges from  Debit default to Credit default &amp; Finance Allow CR Recoveries from Credit default to Debit default as relates to the acconting entry sign.</t>
  </si>
  <si>
    <t>MF AR Subledger specific to CRI interface  for Late Fees to update the Event Lines Customer Finance Charges from  Debit default to Credit default &amp; Finance Allow CR Recoveries from Credit default to Debit default as relates to the acconting entry sign.</t>
  </si>
  <si>
    <t>DP-RTR-IC-144</t>
  </si>
  <si>
    <t>Invoices/CMs are able to be consumed EDM for archiving</t>
  </si>
  <si>
    <t>DP-RTR-IC-145</t>
  </si>
  <si>
    <t>As an Intercompany Accountant, I require the addition of a Created By field to the search paramiters of RPT036 - Intercompany Transaction Details Report to allow me to more easily query journals that I've created</t>
  </si>
  <si>
    <t>While report output can be filterd by user, this enhancement would make reporting more efficient.  EMEA requested this to help bridge Oracle process to legacy one where GL04/GL08 report was used to review all IC transactions they created. This is low priority enhancement, 90 day.</t>
  </si>
  <si>
    <t>I am able to limit report to intercompany transactions that I've created</t>
  </si>
  <si>
    <t>DP-RTR-IC-146</t>
  </si>
  <si>
    <t>As a tax accountant, I require the logic of the invoice template process to be updated for the tax currency field so that my invoice data is correct. When transaction currency is different than tax currency, ZXLines table is not being updated with an exchange rate. This is a workaround to an existing bug/SR with Oracle. Logic: When a tax currency rate is null, pull rate from base table of exchange rates (GL Daily Rates). SR 3-32021104991-TAX_CURRENCY_CONVERSION_RATE in ZX_LINES is null for many transactions</t>
  </si>
  <si>
    <t>SR 3-32021104991-TAX_CURRENCY_CONVERSION_RATE in ZX_LINES is null for many transactions</t>
  </si>
  <si>
    <t>Correct FX rate is populated if there is a discrepancy between tax currency and transaction currency</t>
  </si>
  <si>
    <t>DP-RTR-GL-096</t>
  </si>
  <si>
    <t>As a GL Accountant, I need to be able to categorize Journal entries by the additional following categories:  "Freight" and  "Rebates and Ship and Debit".  Neither of these should be reversing</t>
  </si>
  <si>
    <t>Required for go-live</t>
  </si>
  <si>
    <t>Category is available to select when creating a journal entry</t>
  </si>
  <si>
    <t>Heather Bowmil</t>
  </si>
  <si>
    <t>DP-RTR-AHCS-224</t>
  </si>
  <si>
    <t>As a Financial Systems Admin, I require the ability to create a single Mapping set for Primary &amp; Secondary Ledger in MF AP Subledger.  This will ensure that mappings are aligned across AP subledger by reducing risk of manual errors while reducing time / effort to make mapping updates across all AP rules.</t>
  </si>
  <si>
    <t>DP-RTR-AHCS-225</t>
  </si>
  <si>
    <t>As a Financial Systems Admin, I require the ability to have AHCS dashboards reflect when transactions have been purged so that Import Errors do not continue to show transactions which have already been addressed.  This will ensure appropriate controls are in place to manage the dashboard.</t>
  </si>
  <si>
    <t>;</t>
  </si>
  <si>
    <t>DP-RTR-AHCS-226</t>
  </si>
  <si>
    <t>As a Financial Systems Admin, I require the ability to have the AHCS mapping set update through an automated solution</t>
  </si>
  <si>
    <t>DP-RTR-AHCS-227</t>
  </si>
  <si>
    <t>As a Accountant, I want accounting entries for IBI source posting to GL account as per the revised rules mentioned in the 1B accounting rules</t>
  </si>
  <si>
    <t>Accounting entries for IBI source posting to GL account as per the revised rules mentioned in the 1B accounting rules</t>
  </si>
  <si>
    <t>DP-RTR-AHCS-228</t>
  </si>
  <si>
    <t>As IT Manager, I want to remove Invoice Number as BSR for better system performance (Post Go Live)</t>
  </si>
  <si>
    <t>Remove Invoice Number as BSR for better system performance (Post Go Live)</t>
  </si>
  <si>
    <t>Invoice number is not used as BSR any more</t>
  </si>
  <si>
    <t>DP-RTR-IC-147</t>
  </si>
  <si>
    <t>As a general accountant, I want validation of Inter/Intra extension to be updated to validate Net of Debit-Credit of provider with Net of Debit-Credit of receiver in Inter Group to allow mixed lines (e.g. Payroll entries) - UAT2 Enhancement defect CTPFS-30157</t>
  </si>
  <si>
    <t>3-Gap-Build-Extension</t>
  </si>
  <si>
    <t>Validation of Inter/Intra extension to be updated to validate Net of Debit-Credit of provider with Net of Debit-Credit of receiver in Inter Group to allow mixed lines (e.g. Payroll entries) - UAT2 Enhancement defect CTPFS-30157</t>
  </si>
  <si>
    <t>DP-RTR-IC-148</t>
  </si>
  <si>
    <t>As a general accountant, I want Inter/Intra mapping to IC FBDI template to be updated to allow debit and credit lines both on provider and receiver in Inter group (e.g. Payroll entries) - UAT2 Enhancement defect CTPFS-30157</t>
  </si>
  <si>
    <t>Inter/Intra mapping to IC FBDI template to be updated to allow debit and credit lines both on provider and receiver in Inter group (e.g. Payroll entries) - UAT2 Enhancement defect CTPFS-30157</t>
  </si>
  <si>
    <t>DP-RTR-GL-097</t>
  </si>
  <si>
    <t>As a GL Accountant I need to see a sample of the 1B COA legacy  string and mapping on ADFDI template under User COA mapping link.</t>
  </si>
  <si>
    <t>Requested by Manisha Deshpande via email on 4/5/23</t>
  </si>
  <si>
    <t>Template includes sample of 1B legacy chartstring</t>
  </si>
  <si>
    <t>DP-RTR-GL-098</t>
  </si>
  <si>
    <t>As a GL Accountant I need to have "Created By" field added to RPT046 Journal Line Detail Report output so that users can identify who created journal lines.</t>
  </si>
  <si>
    <t>Requested during UAT2 1A Regression Testing with defect CTPFS-29980
1B users do not use 1A journal naming convention which includes user ID.
Note that field should be populated similar to same field in RPT042
"Journal Creator (Journals with source ‘WSC Intra Spreadsheet’ should take ‘Created By’ username from the Batch Description.)"</t>
  </si>
  <si>
    <t>Report output includes user name of journal creator.</t>
  </si>
  <si>
    <t>DP-RTR-GL-099</t>
  </si>
  <si>
    <t>As a GL Accountant I need to have logic added to Manage Journals Serch Criteria output that includes user names in Created By field for system generated reversing entries.</t>
  </si>
  <si>
    <r>
      <t xml:space="preserve">Requested during UAT2 1A Regression Testing with defect CTPFS-29972
1B users do not use 1A journal naming convention which includes user ID.
OTBI report created by OSS for interim for review
RMN to have someone look into IAP or Teradata as possible work-around
5/25 update - Not a delivered functionality in Oracle, logged an Idea # </t>
    </r>
    <r>
      <rPr>
        <b/>
        <sz val="9"/>
        <color rgb="FF000000"/>
        <rFont val="Calibri"/>
        <family val="2"/>
      </rPr>
      <t>682599</t>
    </r>
    <r>
      <rPr>
        <sz val="9"/>
        <color rgb="FF000000"/>
        <rFont val="Calibri"/>
        <family val="2"/>
      </rPr>
      <t xml:space="preserve"> with Oracle as Enhancement.  De-Scoped in user story tracker.</t>
    </r>
  </si>
  <si>
    <t>Search output includes user name of journal creator for all sources</t>
  </si>
  <si>
    <t>DP-RTR-IC-149</t>
  </si>
  <si>
    <t>Issue logged in Defect CTPFS-29796
Notes from OSS:
In stabilized phase, I am assuming there would be cadence to review enhancements and their priority. This user story can then be useful to determine based on b/w vs prioritization then
For go-live &amp; quarter close remove relationship from LSI &amp; handle manually - Key driver: Low volume of trx, risk of regression on a solution that been pretty stable since SIT2 (when it was released)</t>
  </si>
  <si>
    <t>US and Canada can switch with LE 5054 which is final netting entity (See Scenarios 5-1 snd 5-2)</t>
  </si>
  <si>
    <t>DP-RTR-IC-150</t>
  </si>
  <si>
    <t xml:space="preserve">If ZX_LINES.Attribute 1 in (SO,SFO, SOSFO) Pick the Operational Address from Attribute5,Attribute6 of Lookup Table: WSC_LEGAL_ENTITY_MASTER_TAX; If Null or any other value then  Pick up registered address from Attribute3,Attribute4 of Lookup Table: WSC_LEGAL_ENTITY_MASTER_TAX
Existing condition to be modified to treat SOSFO similar to SO/SFO for Company Information column. </t>
  </si>
  <si>
    <t>DP-RTR-AHCS-229</t>
  </si>
  <si>
    <t>As IT Manager, I want to create and migrate SQL queries to support Hypercare</t>
  </si>
  <si>
    <t>SQL queries are created and moved to Production to support Hypercare</t>
  </si>
  <si>
    <t>DP-RTR-IC-151</t>
  </si>
  <si>
    <t>As a specialized user of Intercompany AP and AR, I require the ability to change invoice date on AR Invoices to support the workaround for processing of AR/AP invoices that cannot be processed due to tax issue that cannot be resolved prior to ME Close.</t>
  </si>
  <si>
    <t>Specialized users only, two per global region. 
Should be new role that allows only the access required to change date on invoice to avoid SOD conflict</t>
  </si>
  <si>
    <t>User is able to change accounting date on AR invoice so that "stuck" transactions can be moved to subsequent period.</t>
  </si>
  <si>
    <t>DP-RTR-AHCS-230</t>
  </si>
  <si>
    <t>As IT Manager, I want to stop sending the error notification emails for Legacy system empty files</t>
  </si>
  <si>
    <t>No email notifications are sent for the files having empty data for Legacy systems</t>
  </si>
  <si>
    <t>DP-RTR-IC-152</t>
  </si>
  <si>
    <t>As an intercompany accountant I require that Tri-Ed Puerto Rico off-system entities be excluded from list of Intercompany Organizations (LE 3034)</t>
  </si>
  <si>
    <t>Tri-Ed off-system entity should be excluded from intercompany invoicing</t>
  </si>
  <si>
    <t>Tri Ed Puerto Rico LE 3034 is not available for IC tranactions</t>
  </si>
  <si>
    <t>DP-RTR-AHCS-231</t>
  </si>
  <si>
    <t>As IT Manager, I want OIC Dashboard to show the detail status when you drill down on the Batch ID for 3rd party systems - Post Go Live</t>
  </si>
  <si>
    <t>The detail status is displayed on OIC Dashboard for 3rd party systems</t>
  </si>
  <si>
    <t>DP-RTR-AHCS-232</t>
  </si>
  <si>
    <t xml:space="preserve">As a GL Accountant I need all transactions under late fees as part of CRI interface in MF AR, to only look at Dr/Cr flag provided by Mainframe and ignore negative/positive signs. </t>
  </si>
  <si>
    <t>Verify data is correct as per business design</t>
  </si>
  <si>
    <t>DP-RTR-AHCS-233</t>
  </si>
  <si>
    <t>As a GL Accountant I need all transactions specific to event type Customer Finance Charge Paid under late fees as part of CRI interface in MF AR, to use rule AC-34 for account segment as per 1B - Business requirements UAT Delta change 4-20-2023 document</t>
  </si>
  <si>
    <t>DP-RTR-AHCS-234</t>
  </si>
  <si>
    <t xml:space="preserve">As a GL Accountant I need  for INT043 to be updated to incorporate File Name and sent in the outbound feed for CONCUR source. This is applicable for Concur Subledger.
</t>
  </si>
  <si>
    <t>DP-RTR-IC-153</t>
  </si>
  <si>
    <t>As an intercompany Accountant I require that my in-region intercompany transactions get routed for GL Approval based on Manage Journals Approval Rules.</t>
  </si>
  <si>
    <t>To remove risk of Intercompany Module transactions not being subject to review, eliminating a preventative control.</t>
  </si>
  <si>
    <t>Regional transactions are routed for GL approval, using same rules as GL journals.</t>
  </si>
  <si>
    <t>DP-RTR-GL-100</t>
  </si>
  <si>
    <t>To support a common report naming convention.  Low priority.</t>
  </si>
  <si>
    <t>DP-RTR-IC-154</t>
  </si>
  <si>
    <t>Missing address on the invoices for the MD entities in the vendor and/or customer and/or ship to fields 
“For fields 3c and 4b , if ZX_Lines.ATTRIBUTE2 is Null or any other value then pick registered address from WSC_CUSTOMER_TAX”</t>
  </si>
  <si>
    <t>Bharat Kaki on behalf of Tax</t>
  </si>
  <si>
    <t>DP-RTR-AHCS-235</t>
  </si>
  <si>
    <t>As a GL Accountant I need  SR Loc for Trade  Payables lines to use HQ Location Value  for CAI source,  Early Pay discount line as part of MF AP.</t>
  </si>
  <si>
    <t>DP-RTR-IC-155</t>
  </si>
  <si>
    <t xml:space="preserve">Currently we are referring currency_conversion_code  from table ZX_lines.
Derivation logic needs to be changed for field exchange rate on top of logic provided  for user story  ‘DP-RTR-IC-146’  </t>
  </si>
  <si>
    <t>User story DP-RTR-IC-146 logged earlier to incorporate changes on Tax &amp; Tax regime Currency , Tax Basis &amp; Tax regime Currency and Exchange Rate   This new user story is to change logic provided for column Exchange Rate.</t>
  </si>
  <si>
    <t>DP-RTR-IC-156</t>
  </si>
  <si>
    <t>As and Intercompany Accountant, I require a new security role that provides access to edit Accounting Date on Accounts Receivable invoice header, for transactions created by Global Intercompany source.</t>
  </si>
  <si>
    <t>This access is required for AR intercompany invoices that cannot be processed within the current period and would prevent us from closing AR subledger until error is resolved.  This is required as there is no functionality to allow us to sweep AR transactions into the next period. This has been referred to as the Last Resort solution. Access to this specific role would be very limited.</t>
  </si>
  <si>
    <t>MOVED TO LEG IT</t>
  </si>
  <si>
    <t>Post Go-Live</t>
  </si>
  <si>
    <t>This requirement was pushed back since this year we had limited times when this will occur for quarter-end.  Recently, we received additional guidance from leadership where this will be a requirement moving forward even on non quarter-end months (as we experienced in April).</t>
  </si>
  <si>
    <t>Invoices are created on the final day of the month regardless of when that day falls during the week, especially on a weekend.</t>
  </si>
  <si>
    <t>AXE-Calendar Change</t>
  </si>
  <si>
    <t>Legacy</t>
  </si>
  <si>
    <t>DP-RTR-AHCS-236</t>
  </si>
  <si>
    <t>Modify the Bad File generation program to work for large data</t>
  </si>
  <si>
    <t>Bad file is generated successfully for large data</t>
  </si>
  <si>
    <t>DP-RTR-GL-101</t>
  </si>
  <si>
    <t>As an Intercompany and GL Accountant, I would like to be able to load journals for more than 38 ledgers through a single file using Inter Intra custom loader</t>
  </si>
  <si>
    <t>As discovered during non-Prod smoke testing, Inter Intra Custom Loader has limitation in number of ledgers that can be loaded in single file. At max only 38 ledgers can be loaded in one go through a single file. CTPFS-30237
Workaround is to split journal with more than 38 ledgers into multiple journals, therefore this is low priority enhancement.</t>
  </si>
  <si>
    <t>DP-RTR-AHCS-237</t>
  </si>
  <si>
    <t>Enable Ledger Split for Mf Inventory - JTI transactions</t>
  </si>
  <si>
    <t>Java Tools MF Inventory transactions are split into different ledgers based on the LEs</t>
  </si>
  <si>
    <t>DP-RTR-IC-157</t>
  </si>
  <si>
    <t>As an Intercompany Accountant, I require the purging of tables related to the LSI process.  Proposal is for the tables to be purged every 60 or 90 days, to be determined after evaluation by IT.</t>
  </si>
  <si>
    <t>Pending evaluation of timing by IT</t>
  </si>
  <si>
    <t>DP-RTR-IC-158</t>
  </si>
  <si>
    <t>As an Intercompany Accountant, I require the purging of tables related to the use of the Custom Data Loader.  Proposal is for the tables to be purged every 60 or 90 days, to be determined after evaluation by IT.</t>
  </si>
  <si>
    <t>DP-RTR-IC-159</t>
  </si>
  <si>
    <t>As an Intercompany Accountant, I require an enhancement to the LSI process so that transactions will switch using the actual daily rate as of the LSI date, and not reference the conversion rate type of original invoice.</t>
  </si>
  <si>
    <t>This will remedy the issue of transactions failing if they were created during month end close using month end rate type.  This solution was agreed up during our call with Patrick (Tax) and Geert (Treasury) on 6/12/23.</t>
  </si>
  <si>
    <t>Eligible IC transactions created during month end close with ME conv rate will process correclty during that eveneng's LSI with that day's actual rate.</t>
  </si>
  <si>
    <t>DP-RTR-AHCS-238</t>
  </si>
  <si>
    <t>As a GL Accountant I need source JTI for event type COST_QUANTITY_TRUEUP to ignore GAAP flag lines for Primary Ledger and only post in Secondary Ledger in AHCS.</t>
  </si>
  <si>
    <t>Review results and confirm aligned based on business design</t>
  </si>
  <si>
    <t>DP-RTR-AHCS-239</t>
  </si>
  <si>
    <t>As a GL Accountant I need for MF AR under Transaction type derivation , to be updated for transaction type  CRI_CASH_APPLICATIONS. Input data needed for event type under Cashcode should also include RSWO.</t>
  </si>
  <si>
    <t>DP-RTR-GL-102</t>
  </si>
  <si>
    <t>For manually reversed journal batches that were created using Inter-Intra Custom Loader we require that system reference the UserID of user that initiates the reversal for purposes of routing for approval.</t>
  </si>
  <si>
    <t>Look at feasibility of identifying UserID for manually reversed journals for WSC Intra Spreadsheet journals by referencing Created By field.</t>
  </si>
  <si>
    <t>Manually reversed journals for WSC Intra Spreadsheet journals should be routed for approval</t>
  </si>
  <si>
    <t>DP-RTR-GL-103</t>
  </si>
  <si>
    <t>As a GL  Intercompany Accountant, I require that the accounted invoice balances for JPY and KRW currencies be formatted to zero decimal places in RPT019.</t>
  </si>
  <si>
    <t>Report will show zero decimal places for KRW and JPY currency accounted balances.</t>
  </si>
  <si>
    <t>DP-RTR-GL-104</t>
  </si>
  <si>
    <t>As a GL  Intercompany Accountant, I require that the accounted invoice balances for JPY and KRW currencies be formatted to zero decimal places in RPT020.</t>
  </si>
  <si>
    <t>Request per Boon-Hui email 6/6/23: change the accounted amounts to be precise for JP USGAAP JPY and KR USGAAP KRW ledgers on the below mentioned report</t>
  </si>
  <si>
    <t>DP-RTR-GL-105</t>
  </si>
  <si>
    <t>As a GL  Intercompany Accountant, I require that the accounted invoice balances for JPY and KRW currencies be formatted to zero decimal places in RPT209.</t>
  </si>
  <si>
    <t>DP-RTR-GL-106</t>
  </si>
  <si>
    <t>As a GL  Intercompany Accountant, I require that the accounted invoice balances for JPY and KRW currencies be formatted to zero decimal places in RPT210.</t>
  </si>
  <si>
    <t>DP-RTR-GL-107</t>
  </si>
  <si>
    <t>LE's are being eliminated or consolidated as part of LE rationalization</t>
  </si>
  <si>
    <t>LE's will not be available for processing in Oracle systems</t>
  </si>
  <si>
    <t>DP-RTR-AHCS-240</t>
  </si>
  <si>
    <t>As GL Accountant, I need tax line for India to be sent to sent to AHCS once these tax accounts are created in MF. This will prevent out of balance transactions</t>
  </si>
  <si>
    <t>Sending tax line for India to AHCS</t>
  </si>
  <si>
    <t>Correct accounts are passed in the tax line for India</t>
  </si>
  <si>
    <t>DP-RTR-AHCS-241</t>
  </si>
  <si>
    <t>As GL Accountant, I need tax accounts are created in MF for India so there are no out of balance transactions.</t>
  </si>
  <si>
    <t>Creating India tax accounts in MF</t>
  </si>
  <si>
    <t>Correct accounts are created in MF for India</t>
  </si>
  <si>
    <t>RICE View - Lean Spec (L)</t>
  </si>
  <si>
    <t>(Multiple Items)</t>
  </si>
  <si>
    <t>Count of Unique ID</t>
  </si>
  <si>
    <t>RICE type from RICE Tracker</t>
  </si>
  <si>
    <t>Sprint 4</t>
  </si>
  <si>
    <t>Sprint 5</t>
  </si>
  <si>
    <t>RTR-AHCS Total</t>
  </si>
  <si>
    <t>RTR-GL Total</t>
  </si>
  <si>
    <t>RICE View - Build (D)</t>
  </si>
  <si>
    <t>Build Sprint [Tech Build]</t>
  </si>
  <si>
    <t>RICE View - TUT/FUT (T)</t>
  </si>
  <si>
    <t>Sprint 68</t>
  </si>
  <si>
    <t>Sprint 69</t>
  </si>
  <si>
    <t>Sprint 73</t>
  </si>
  <si>
    <t>Sprint 76</t>
  </si>
  <si>
    <t>Sprint 80</t>
  </si>
  <si>
    <t>Cumulative</t>
  </si>
  <si>
    <t>Issue Type</t>
  </si>
  <si>
    <t>Key</t>
  </si>
  <si>
    <t>Summary</t>
  </si>
  <si>
    <t xml:space="preserve">OSS Key </t>
  </si>
  <si>
    <t>OSS Functional Key</t>
  </si>
  <si>
    <t>Technical OSS Key</t>
  </si>
  <si>
    <t>OSS TUT/FUT</t>
  </si>
  <si>
    <t>Business Owner Assignee</t>
  </si>
  <si>
    <t>Reporter</t>
  </si>
  <si>
    <t>Resolution</t>
  </si>
  <si>
    <t>Created</t>
  </si>
  <si>
    <t>Updated</t>
  </si>
  <si>
    <t>Due date</t>
  </si>
  <si>
    <t>Sprint</t>
  </si>
  <si>
    <t>Fix versions</t>
  </si>
  <si>
    <t>Epic Name</t>
  </si>
  <si>
    <t>RICE ID</t>
  </si>
  <si>
    <t>Sub Track</t>
  </si>
  <si>
    <t>parent</t>
  </si>
  <si>
    <t>RTR-AHCS-001 - Functional</t>
  </si>
  <si>
    <t>Avinash Bandla</t>
  </si>
  <si>
    <t>Mehul Kumar Patel</t>
  </si>
  <si>
    <t>CSTONE Sprint 1</t>
  </si>
  <si>
    <t>1A+1B</t>
  </si>
  <si>
    <t>RTR-AHCS-002 - Functional</t>
  </si>
  <si>
    <t>RTR-AHCS-004 - Functional</t>
  </si>
  <si>
    <t>RTR-AHCS-005 - Functional</t>
  </si>
  <si>
    <t>RTR-AHCS-030 - Functional</t>
  </si>
  <si>
    <t>RTR-AHCS-032 - Functional</t>
  </si>
  <si>
    <t>RTR-AHCS-033 - Functional</t>
  </si>
  <si>
    <t>RTR-AHCS-035 - Functional</t>
  </si>
  <si>
    <t>RTR-AHCS-048 - Functional</t>
  </si>
  <si>
    <t>gsansanwal</t>
  </si>
  <si>
    <t>RTR-AHCS-049 - Functional</t>
  </si>
  <si>
    <t>RTR-GL-007 - Functional</t>
  </si>
  <si>
    <t>RTR-GL-009 - Functional</t>
  </si>
  <si>
    <t>RTR-GL-008 - Functional</t>
  </si>
  <si>
    <t>RTR-GL-011 - Functional</t>
  </si>
  <si>
    <t>RTR-GL-012 - Functional</t>
  </si>
  <si>
    <t>RTR-GL-014 - Functional</t>
  </si>
  <si>
    <t>CSTONE Sprint 2</t>
  </si>
  <si>
    <t>Work Around</t>
  </si>
  <si>
    <t>RTR-GL-015 - Functional</t>
  </si>
  <si>
    <t>RTR-GL-016 - Functional</t>
  </si>
  <si>
    <t>RTR-GL-019 - Functional</t>
  </si>
  <si>
    <t>RTR-GL-023 - Functional</t>
  </si>
  <si>
    <t>RTR-GL-025 - Functional</t>
  </si>
  <si>
    <t>RTR-GL-026 - Functional</t>
  </si>
  <si>
    <t>RTR-GL-028 - Functional</t>
  </si>
  <si>
    <t>RTR-GL-029 - Functional</t>
  </si>
  <si>
    <t>RTR-GL-030 - Functional</t>
  </si>
  <si>
    <t>RTR-GL-031 - Functional</t>
  </si>
  <si>
    <t>RTR-GL-032 - Functional</t>
  </si>
  <si>
    <t>RTR-GL-034 - Functional</t>
  </si>
  <si>
    <t>RTR-GL-061 - Functional</t>
  </si>
  <si>
    <t>RTR-GL-067 - Functional</t>
  </si>
  <si>
    <t>RTR-GL-068 - Functional</t>
  </si>
  <si>
    <t>RTR-GL-069 - Functional</t>
  </si>
  <si>
    <t>RTR-GL-070 - Functional</t>
  </si>
  <si>
    <t>RTR-GL-071 - Functional</t>
  </si>
  <si>
    <t>RTR-GL-072 - Functional</t>
  </si>
  <si>
    <t>RTR-GL-073 - Functional</t>
  </si>
  <si>
    <t>RTR-GL-079 - Functional</t>
  </si>
  <si>
    <t>RTR-GL-082 - Functional</t>
  </si>
  <si>
    <t>RTR-GL-083 - Functional</t>
  </si>
  <si>
    <t>RTR-GL-085 - Functional</t>
  </si>
  <si>
    <t>RTR-GL-092 - Functional</t>
  </si>
  <si>
    <t>RTR-GL-093 - Functional</t>
  </si>
  <si>
    <t>RTR-GL-094 - Functional</t>
  </si>
  <si>
    <t>RTR-GL-096 - Functional</t>
  </si>
  <si>
    <t>RTR-GL-097 - Functional</t>
  </si>
  <si>
    <t>RTR-GL-099 - Functional</t>
  </si>
  <si>
    <t>RTR-GL-098 - Functional</t>
  </si>
  <si>
    <t>RTR-GL-114 - Functional</t>
  </si>
  <si>
    <t>RTR-GL-116 - Functional</t>
  </si>
  <si>
    <t>RTR-AHCS-007 - Technical</t>
  </si>
  <si>
    <t>Devang Pandya</t>
  </si>
  <si>
    <t>CSTONE Sprint 3</t>
  </si>
  <si>
    <t>RTR-AHCS-008 - Technical</t>
  </si>
  <si>
    <t>RTR-AHCS-009 - Technical</t>
  </si>
  <si>
    <t>RTR-AHCS-026 - Technical</t>
  </si>
  <si>
    <t>Preetansh Singh Thakur</t>
  </si>
  <si>
    <t>RTR-GL-119 - Technical</t>
  </si>
  <si>
    <t>Harshit Gangwar</t>
  </si>
  <si>
    <t>CSTONE Sprint 4</t>
  </si>
  <si>
    <t>RTR-GL-124 - Technical</t>
  </si>
  <si>
    <t>RTR-GL-125 - Technical</t>
  </si>
  <si>
    <t>RTR-GL-126 - Technical</t>
  </si>
  <si>
    <t>RTR-GL-127 - Technical</t>
  </si>
  <si>
    <t>Omkar Samvatsar</t>
  </si>
  <si>
    <t>RTR-GL-128 - Technical</t>
  </si>
  <si>
    <t>De-scoped</t>
  </si>
  <si>
    <t>INT121</t>
  </si>
  <si>
    <t>RTR-GL-129 - Technical</t>
  </si>
  <si>
    <t>EXT004</t>
  </si>
  <si>
    <t>RTR-GL-137 - Technical</t>
  </si>
  <si>
    <t>RTR-GL-139 - Technical</t>
  </si>
  <si>
    <t>RTR-GL-147 - Technical</t>
  </si>
  <si>
    <t>RTR-AHCS-007 - Functional</t>
  </si>
  <si>
    <t>RTR-AHCS-008 - Functional</t>
  </si>
  <si>
    <t>RTR-AHCS-009 - Functional</t>
  </si>
  <si>
    <t>RTR-AHCS-026 - Functional</t>
  </si>
  <si>
    <t>RTR-GL-119 - Functional</t>
  </si>
  <si>
    <t>RTR-GL-124 - Functional</t>
  </si>
  <si>
    <t>RTR-GL-125 - Functional</t>
  </si>
  <si>
    <t>RTR-GL-126 - Functional</t>
  </si>
  <si>
    <t>RTR-GL-127 - Functional</t>
  </si>
  <si>
    <t>RTR-GL-128 - Functional</t>
  </si>
  <si>
    <t>RTR-GL-129 - Functional</t>
  </si>
  <si>
    <t>RTR-GL-137 - Functional</t>
  </si>
  <si>
    <t>bbinkhalid</t>
  </si>
  <si>
    <t>RTR-GL-139 - Functional</t>
  </si>
  <si>
    <t>yuvs</t>
  </si>
  <si>
    <t>RTR-GL-147 - Functional</t>
  </si>
  <si>
    <t>RTR-AHCS-043 - Functional</t>
  </si>
  <si>
    <t>Not yet prioritized</t>
  </si>
  <si>
    <t>RTR-AHCS-065 - Functional</t>
  </si>
  <si>
    <t>RTR-AHCS-043 - Technical</t>
  </si>
  <si>
    <t>RTR-GL-001 - Functional</t>
  </si>
  <si>
    <t>RTR-GL-002 - Functional</t>
  </si>
  <si>
    <t>RTR-GL-003 - Functional</t>
  </si>
  <si>
    <t>RTR-GL-004 - Functional</t>
  </si>
  <si>
    <t>RTR-GL-027 - Functional</t>
  </si>
  <si>
    <t>RTR-GL-037 - Functional</t>
  </si>
  <si>
    <t xml:space="preserve">Approved </t>
  </si>
  <si>
    <t>RTR-GL-038 - Functional</t>
  </si>
  <si>
    <t>RTR-GL-039 - Functional</t>
  </si>
  <si>
    <t>RTR-GL-040 - Functional</t>
  </si>
  <si>
    <t>RTR-GL-041 - Functional</t>
  </si>
  <si>
    <t>RTR-GL-042 - Functional</t>
  </si>
  <si>
    <t>RTR-GL-045 - Functional</t>
  </si>
  <si>
    <t>RTR-GL-046 - Functional</t>
  </si>
  <si>
    <t>RTR-GL-048 - Functional</t>
  </si>
  <si>
    <t>RTR-GL-049 - Functional</t>
  </si>
  <si>
    <t>RTR-GL-054 - Functional</t>
  </si>
  <si>
    <t>RTR-GL-055 - Functional</t>
  </si>
  <si>
    <t>RTR-GL-056 - Functional</t>
  </si>
  <si>
    <t>RTR-GL-062 - Functional</t>
  </si>
  <si>
    <t>RTR-GL-063 - Functional</t>
  </si>
  <si>
    <t>RTR-GL-065 - Functional</t>
  </si>
  <si>
    <t>RTR-GL-078 - Functional</t>
  </si>
  <si>
    <t>RTR-GL-086 - Functional</t>
  </si>
  <si>
    <t>RTR-GL-087 - Functional</t>
  </si>
  <si>
    <t>RTR-GL-101 - Functional</t>
  </si>
  <si>
    <t>RTR-GL-103 - Functional</t>
  </si>
  <si>
    <t>RTR-GL-104 - Functional</t>
  </si>
  <si>
    <t>Sindhura Yalamanchili</t>
  </si>
  <si>
    <t>Security</t>
  </si>
  <si>
    <t>S&amp;C</t>
  </si>
  <si>
    <t>RTR-GL-108 - Functional</t>
  </si>
  <si>
    <t>CSTONE Sprint 5</t>
  </si>
  <si>
    <t>RTR-GL-109 - Functional</t>
  </si>
  <si>
    <t>REP-RTR-GL-61 - Functional</t>
  </si>
  <si>
    <t>REP-RTR-GL-62 - Functional</t>
  </si>
  <si>
    <t>REP-RTR-GL-64 - Functional</t>
  </si>
  <si>
    <t>REP-RTR-GL-80 - Functional</t>
  </si>
  <si>
    <t>RTR-AHCS-003 - Functional</t>
  </si>
  <si>
    <t>RTR-AHCS-006 - Functional</t>
  </si>
  <si>
    <t>Manosh Kumar</t>
  </si>
  <si>
    <t>RTR-AHCS-028 - Functional</t>
  </si>
  <si>
    <t>RTR-GL-113 - Functional</t>
  </si>
  <si>
    <t>RTR-AHCS-052 - Functional</t>
  </si>
  <si>
    <t>Amit Dubey</t>
  </si>
  <si>
    <t>RTR-AHCS-053 - Functional</t>
  </si>
  <si>
    <t>RTR-GL-150 - Functional</t>
  </si>
  <si>
    <t>CSTONE-557</t>
  </si>
  <si>
    <t>RTR-GL-035 - Functional</t>
  </si>
  <si>
    <t>RTR-GL-036 - Functional</t>
  </si>
  <si>
    <t>RTR-GL-050 - Functional</t>
  </si>
  <si>
    <t>RTR-GL-089 - Technical</t>
  </si>
  <si>
    <t>RTR-AHCS-031 - Functional</t>
  </si>
  <si>
    <t>RTR-AHCS-010 - Functional</t>
  </si>
  <si>
    <t>Aashutosh Kumar Upadhyay</t>
  </si>
  <si>
    <t>RTR-AHCS-010 - Technical</t>
  </si>
  <si>
    <t>RTR-AHCS-036 - Technical</t>
  </si>
  <si>
    <t>RTR-AHCS-037 - Technical</t>
  </si>
  <si>
    <t>RTR-AHCS-036 - Functional</t>
  </si>
  <si>
    <t>RTR-AHCS-037 - Functional</t>
  </si>
  <si>
    <t>Manpreet Singh</t>
  </si>
  <si>
    <t>RTR-AHCS-038 - Functional</t>
  </si>
  <si>
    <t>RTR-AHCS-039 - Functional</t>
  </si>
  <si>
    <t>RTR-AHCS-040 - Functional</t>
  </si>
  <si>
    <t>RTR-AHCS-038 - Technical</t>
  </si>
  <si>
    <t>RTR-GL-010 - Functional</t>
  </si>
  <si>
    <t>RTR-GL-017 - Functional</t>
  </si>
  <si>
    <t>RTR-GL-018 - Functional</t>
  </si>
  <si>
    <t>RTR-GL-077 - Functional</t>
  </si>
  <si>
    <t>Vishnu M Menon</t>
  </si>
  <si>
    <t>RTR-GL-090 - Functional</t>
  </si>
  <si>
    <t>REP-RTR-GL-63 - Functional</t>
  </si>
  <si>
    <t>RTR-AHCS-015 - Functional</t>
  </si>
  <si>
    <t>RTR-AHCS-016 - Functional</t>
  </si>
  <si>
    <t>RTR-AHCS-017 - Functional</t>
  </si>
  <si>
    <t>RTR-AHCS-018 - Functional</t>
  </si>
  <si>
    <t>RTR-GL-117 - Functional</t>
  </si>
  <si>
    <t>RTR-AHCS-051 - Functional</t>
  </si>
  <si>
    <t>REP-RTR-GL-1 - Functional</t>
  </si>
  <si>
    <t>REP-RTR-GL-2 - Functional</t>
  </si>
  <si>
    <t>REP-RTR-GL-4 - Functional</t>
  </si>
  <si>
    <t>REP-RTR-GL-7 - Functional</t>
  </si>
  <si>
    <t>REP-RTR-GL-8 - Functional</t>
  </si>
  <si>
    <t>REP-RTR-GL-9 - Functional</t>
  </si>
  <si>
    <t>REP-RTR-GL-10 - Functional</t>
  </si>
  <si>
    <t>REP-RTR-GL-12 - Functional</t>
  </si>
  <si>
    <t>REP-RTR-GL-14 - Functional</t>
  </si>
  <si>
    <t>REP-RTR-GL-15 - Functional</t>
  </si>
  <si>
    <t>REP-RTR-GL-67-A - Functional</t>
  </si>
  <si>
    <t>REP-RTR-GL-67-B - Functional</t>
  </si>
  <si>
    <t>RTR-GL-133 - Functional</t>
  </si>
  <si>
    <t>RTR-GL-134 - Functional</t>
  </si>
  <si>
    <t>RTR-GL-135 - Functional</t>
  </si>
  <si>
    <t>RTR-GL-141 - Functional</t>
  </si>
  <si>
    <t>RTR-GL-143 - Functional</t>
  </si>
  <si>
    <t>RTR-GL-145 - Functional</t>
  </si>
  <si>
    <t>INT007</t>
  </si>
  <si>
    <t>RTR-GL-146 - Functional</t>
  </si>
  <si>
    <t>REP-FSG-RTR-GL-002 - Functional</t>
  </si>
  <si>
    <t>RTR-AHCS-060 - Functional</t>
  </si>
  <si>
    <t>RTR-AHCS-062 - Functional</t>
  </si>
  <si>
    <t>shukabra</t>
  </si>
  <si>
    <t>RTR-AHCS-064 - Functional</t>
  </si>
  <si>
    <t>RTR-GL-151 - Functional</t>
  </si>
  <si>
    <t>RTR-AHCS-020 - Functional</t>
  </si>
  <si>
    <t>RTR-AHCS-021 - Functional</t>
  </si>
  <si>
    <t>RTR-AHCS-023 - Functional</t>
  </si>
  <si>
    <t>RTR-AHCS-024 - Functional</t>
  </si>
  <si>
    <t>RTR-AHCS-041 - Functional</t>
  </si>
  <si>
    <t>RTR-AHCS-042 - Functional</t>
  </si>
  <si>
    <t>RTR-AHCS-039 - Technical</t>
  </si>
  <si>
    <t>RTR-AHCS-040 - Technical</t>
  </si>
  <si>
    <t>RTR-GL-090 - Technical</t>
  </si>
  <si>
    <t>Ramji Agrawal</t>
  </si>
  <si>
    <t>RTR-AHCS-021 - Technical</t>
  </si>
  <si>
    <t>REP-RTR-GL-1 - Technical</t>
  </si>
  <si>
    <t>Mamatha, Tata</t>
  </si>
  <si>
    <t>REP-RTR-GL-7 - Technical</t>
  </si>
  <si>
    <t>REP-RTR-GL-8 - Technical</t>
  </si>
  <si>
    <t>REP-RTR-GL-9 - Technical</t>
  </si>
  <si>
    <t>REP-RTR-GL-14 - Technical</t>
  </si>
  <si>
    <t>REP-RTR-GL-15 - Technical</t>
  </si>
  <si>
    <t>REP-RTR-GL-67-A - Technical</t>
  </si>
  <si>
    <t>RTR-AHCS-065 - Technical</t>
  </si>
  <si>
    <t>RTR-GL-043 - Functional</t>
  </si>
  <si>
    <t>RTR-GL-044 - Functional</t>
  </si>
  <si>
    <t>CSTONE-1089</t>
  </si>
  <si>
    <t>DP-RTR-GL-001 - Functional</t>
  </si>
  <si>
    <t>CSTONE-1090</t>
  </si>
  <si>
    <t>RTR-AHCS-043 - TUT/FUT</t>
  </si>
  <si>
    <t>CSTONE-1091</t>
  </si>
  <si>
    <t>RTR-GL-124 - TUT/FUT</t>
  </si>
  <si>
    <t>CSTONE-1092</t>
  </si>
  <si>
    <t>RTR-GL-125 - TUT/FUT</t>
  </si>
  <si>
    <t>CSTONE-1093</t>
  </si>
  <si>
    <t>RTR-GL-127 - TUT/FUT</t>
  </si>
  <si>
    <t>CSTONE-1094</t>
  </si>
  <si>
    <t>RTR-GL-128 - TUT/FUT</t>
  </si>
  <si>
    <t>CSTONE-1095</t>
  </si>
  <si>
    <t>RTR-GL-129 - TUT/FUT</t>
  </si>
  <si>
    <t>RTR-GL-137 - TUT/FUT</t>
  </si>
  <si>
    <t>RTR-GL-139 - TUT/FUT</t>
  </si>
  <si>
    <t>CSTONE-1349</t>
  </si>
  <si>
    <t>RTR-AHCS-062 - Legacy to TeraData</t>
  </si>
  <si>
    <t>Satheesh Kumar Gooda</t>
  </si>
  <si>
    <t>CSTONE-1353</t>
  </si>
  <si>
    <t>RTR-AHCS-024 - Legacy to TeraData</t>
  </si>
  <si>
    <t>RTR-GL-013 (Functional)</t>
  </si>
  <si>
    <t>RTR-GL-013 - Functional</t>
  </si>
  <si>
    <t>RTR-GL-075 (Functional)</t>
  </si>
  <si>
    <t>RTR-GL-075 - Functional</t>
  </si>
  <si>
    <t>RTR-GL-106 (Functional)</t>
  </si>
  <si>
    <t>RTR-GL-106 - Functional</t>
  </si>
  <si>
    <t>REP-RTR-GL-69 (Functional)</t>
  </si>
  <si>
    <t>REP-RTR-GL-69 - Functional</t>
  </si>
  <si>
    <t>REP-RTR-GL-70 (Functional)</t>
  </si>
  <si>
    <t>REP-RTR-GL-70 - Functional</t>
  </si>
  <si>
    <t>REP-RTR-GL-79 - Functional</t>
  </si>
  <si>
    <t>RTR-AHCS-025 (Functional)</t>
  </si>
  <si>
    <t>RTR-AHCS-025 - Functional</t>
  </si>
  <si>
    <t>RTR-AHCS-027 (Functional)</t>
  </si>
  <si>
    <t>RTR-AHCS-027 - Functional</t>
  </si>
  <si>
    <t>RTR-AHCS-044 (Functional)</t>
  </si>
  <si>
    <t>RTR-AHCS-044 - Functional</t>
  </si>
  <si>
    <t>Blocked</t>
  </si>
  <si>
    <t>REP-FSG-RTR-GL-001 - Functional</t>
  </si>
  <si>
    <t>REP-FSG-RTR-GL-003 - Functional</t>
  </si>
  <si>
    <t>REP-FSG-RTR-GL-007 - Functional</t>
  </si>
  <si>
    <t>RPT058</t>
  </si>
  <si>
    <t>REP-FSG-RTR-GL-012 (Functional)</t>
  </si>
  <si>
    <t>REP-FSG-RTR-GL-012 - Functional</t>
  </si>
  <si>
    <t>RPT063</t>
  </si>
  <si>
    <t>RTR-AHCS-015 (Technical)</t>
  </si>
  <si>
    <t>RTR-AHCS-015 - Technical</t>
  </si>
  <si>
    <t>RTR-AHCS-016 (Technical)</t>
  </si>
  <si>
    <t>RTR-AHCS-016 - Technical</t>
  </si>
  <si>
    <t>RTR-AHCS-017 (Technical)</t>
  </si>
  <si>
    <t>RTR-AHCS-017 - Technical</t>
  </si>
  <si>
    <t>RTR-AHCS-018 (Technical)</t>
  </si>
  <si>
    <t>RTR-AHCS-018 - Technical</t>
  </si>
  <si>
    <t>RTR-AHCS-020 (Technical)</t>
  </si>
  <si>
    <t>RTR-AHCS-020 - Technical</t>
  </si>
  <si>
    <t>CSTONE-1375</t>
  </si>
  <si>
    <t>RTR-AHCS-021 (Technical)</t>
  </si>
  <si>
    <t>RTR-AHCS-023 (Technical)</t>
  </si>
  <si>
    <t>RTR-AHCS-023 - Technical</t>
  </si>
  <si>
    <t>RTR-AHCS-041 (Technical)</t>
  </si>
  <si>
    <t>RTR-AHCS-041 - Technical</t>
  </si>
  <si>
    <t>Abhijit Chakraborty</t>
  </si>
  <si>
    <t>RTR-AHCS-042 (Technical)</t>
  </si>
  <si>
    <t>RTR-AHCS-042 - Technical</t>
  </si>
  <si>
    <t>Astha Shrivastava</t>
  </si>
  <si>
    <t>RTR-AHCS-051 (Technical)</t>
  </si>
  <si>
    <t>RTR-AHCS-051 - Technical</t>
  </si>
  <si>
    <t>REP-RTR-GL-10 (Technical)</t>
  </si>
  <si>
    <t>REP-RTR-GL-10 - Technical</t>
  </si>
  <si>
    <t>Chowdari, Malapati Monika</t>
  </si>
  <si>
    <t>REP-RTR-GL-12 (Technical)</t>
  </si>
  <si>
    <t>REP-RTR-GL-12 - Technical</t>
  </si>
  <si>
    <t>RTR-GL-133 (Technical)</t>
  </si>
  <si>
    <t>RTR-GL-133 - Technical</t>
  </si>
  <si>
    <t>RTR-GL-134 (Technical)</t>
  </si>
  <si>
    <t>RTR-GL-134 - Technical</t>
  </si>
  <si>
    <t>RTR-GL-145 (Technical)</t>
  </si>
  <si>
    <t>RTR-GL-145 - Technical</t>
  </si>
  <si>
    <t>RTR-GL-146 (Technical)</t>
  </si>
  <si>
    <t>RTR-GL-146 - Technical</t>
  </si>
  <si>
    <t>RTR-AHCS-060 (Technical)</t>
  </si>
  <si>
    <t>RTR-AHCS-060 - Technical</t>
  </si>
  <si>
    <t>RTR-GL-151 (Technical)</t>
  </si>
  <si>
    <t>RTR-GL-151 - Technical</t>
  </si>
  <si>
    <t>CSTONE-1389</t>
  </si>
  <si>
    <t>RTR-AHCS-007 (TUT/FUT)</t>
  </si>
  <si>
    <t>RTR-AHCS-007 - TUT/FUT</t>
  </si>
  <si>
    <t>CSTONE-1390</t>
  </si>
  <si>
    <t>RTR-AHCS-008 (TUT/FUT)</t>
  </si>
  <si>
    <t>RTR-AHCS-008 - TUT/FUT</t>
  </si>
  <si>
    <t>CSTONE-1391</t>
  </si>
  <si>
    <t>RTR-AHCS-009 (TUT/FUT)</t>
  </si>
  <si>
    <t>RTR-AHCS-009 - TUT/FUT</t>
  </si>
  <si>
    <t>CSTONE-1392</t>
  </si>
  <si>
    <t>RTR-AHCS-010 (TUT/FUT)</t>
  </si>
  <si>
    <t>RTR-AHCS-010 - TUT/FUT</t>
  </si>
  <si>
    <t>CSTONE-1393</t>
  </si>
  <si>
    <t>RTR-AHCS-015 (TUT/FUT)</t>
  </si>
  <si>
    <t>RTR-AHCS-015 - TUT/FUT</t>
  </si>
  <si>
    <t>CSTONE-1394</t>
  </si>
  <si>
    <t>RTR-AHCS-016 (TUT/FUT)</t>
  </si>
  <si>
    <t>RTR-AHCS-016 - TUT/FUT</t>
  </si>
  <si>
    <t>CSTONE-1395</t>
  </si>
  <si>
    <t>RTR-AHCS-017 (TUT/FUT)</t>
  </si>
  <si>
    <t>RTR-AHCS-017 - TUT/FUT</t>
  </si>
  <si>
    <t>CSTONE-1396</t>
  </si>
  <si>
    <t>RTR-AHCS-018 (TUT/FUT)</t>
  </si>
  <si>
    <t>RTR-AHCS-018 - TUT/FUT</t>
  </si>
  <si>
    <t>CSTONE-1397</t>
  </si>
  <si>
    <t>RTR-AHCS-020 (TUT/FUT)</t>
  </si>
  <si>
    <t>RTR-AHCS-020 - TUT/FUT</t>
  </si>
  <si>
    <t>CSTONE-1398</t>
  </si>
  <si>
    <t>RTR-AHCS-021 (TUT/FUT)</t>
  </si>
  <si>
    <t>RTR-AHCS-021 - TUT/FUT</t>
  </si>
  <si>
    <t>CSTONE-1399</t>
  </si>
  <si>
    <t>RTR-AHCS-023 (TUT/FUT)</t>
  </si>
  <si>
    <t>RTR-AHCS-023 - TUT/FUT</t>
  </si>
  <si>
    <t>CSTONE-1400</t>
  </si>
  <si>
    <t>RTR-AHCS-026 (TUT/FUT)</t>
  </si>
  <si>
    <t>RTR-AHCS-026 - TUT/FUT</t>
  </si>
  <si>
    <t>CSTONE-1401</t>
  </si>
  <si>
    <t>RTR-AHCS-036 (TUT/FUT)</t>
  </si>
  <si>
    <t>RTR-AHCS-036 - TUT/FUT</t>
  </si>
  <si>
    <t>CSTONE-1402</t>
  </si>
  <si>
    <t>RTR-AHCS-037 (TUT/FUT)</t>
  </si>
  <si>
    <t>RTR-AHCS-037 - TUT/FUT</t>
  </si>
  <si>
    <t>CSTONE-1403</t>
  </si>
  <si>
    <t>RTR-AHCS-038 (TUT/FUT)</t>
  </si>
  <si>
    <t>RTR-AHCS-038 - TUT/FUT</t>
  </si>
  <si>
    <t>CSTONE-1404</t>
  </si>
  <si>
    <t>RTR-AHCS-039 (TUT/FUT)</t>
  </si>
  <si>
    <t>RTR-AHCS-039 - TUT/FUT</t>
  </si>
  <si>
    <t>CSTONE-1405</t>
  </si>
  <si>
    <t>RTR-AHCS-040 (TUT/FUT)</t>
  </si>
  <si>
    <t>RTR-AHCS-040 - TUT/FUT</t>
  </si>
  <si>
    <t>CSTONE-1406</t>
  </si>
  <si>
    <t>RTR-AHCS-041 (TUT/FUT)</t>
  </si>
  <si>
    <t>RTR-AHCS-041 - TUT/FUT</t>
  </si>
  <si>
    <t>CSTONE-1407</t>
  </si>
  <si>
    <t>RTR-AHCS-042 (TUT/FUT)</t>
  </si>
  <si>
    <t>RTR-AHCS-042 - TUT/FUT</t>
  </si>
  <si>
    <t>CSTONE-1408</t>
  </si>
  <si>
    <t>RTR-AHCS-051 (TUT/FUT)</t>
  </si>
  <si>
    <t>RTR-AHCS-051 - TUT/FUT</t>
  </si>
  <si>
    <t>CSTONE-1409</t>
  </si>
  <si>
    <t>REP-RTR-GL-10 (TUT/FUT)</t>
  </si>
  <si>
    <t>REP-RTR-GL-10 - TUT/FUT</t>
  </si>
  <si>
    <t>CSTONE-1410</t>
  </si>
  <si>
    <t>REP-RTR-GL-12 (TUT/FUT)</t>
  </si>
  <si>
    <t>REP-RTR-GL-12 - TUT/FUT</t>
  </si>
  <si>
    <t>CSTONE-1411</t>
  </si>
  <si>
    <t>RTR-GL-119 (TUT/FUT)</t>
  </si>
  <si>
    <t>RTR-GL-119 - TUT/FUT</t>
  </si>
  <si>
    <t>CSTONE-1412</t>
  </si>
  <si>
    <t>RTR-GL-133 (TUT/FUT)</t>
  </si>
  <si>
    <t>RTR-GL-133 - TUT/FUT</t>
  </si>
  <si>
    <t>CSTONE-1413</t>
  </si>
  <si>
    <t>RTR-GL-134 (TUT/FUT)</t>
  </si>
  <si>
    <t>RTR-GL-134 - TUT/FUT</t>
  </si>
  <si>
    <t>CSTONE-1414</t>
  </si>
  <si>
    <t>RTR-GL-145 (TUT/FUT)</t>
  </si>
  <si>
    <t>RTR-GL-145 - TUT/FUT</t>
  </si>
  <si>
    <t>CSTONE-1415</t>
  </si>
  <si>
    <t>RTR-GL-146 (TUT/FUT)</t>
  </si>
  <si>
    <t>RTR-GL-146 - TUT/FUT</t>
  </si>
  <si>
    <t>CSTONE-1416</t>
  </si>
  <si>
    <t>RTR-GL-147 (TUT/FUT)</t>
  </si>
  <si>
    <t>RTR-GL-147 - TUT/FUT</t>
  </si>
  <si>
    <t>CSTONE-1417</t>
  </si>
  <si>
    <t>RTR-AHCS-060 (TUT/FUT)</t>
  </si>
  <si>
    <t>RTR-AHCS-060 - TUT/FUT</t>
  </si>
  <si>
    <t>CSTONE-1418</t>
  </si>
  <si>
    <t>RTR-AHCS-065 (TUT/FUT)</t>
  </si>
  <si>
    <t>RTR-AHCS-065 - TUT/FUT</t>
  </si>
  <si>
    <t>RTR-GL-151 (TUT/FUT)</t>
  </si>
  <si>
    <t>RTR-GL-151 - TUT/FUT</t>
  </si>
  <si>
    <t>CSTONE-1610</t>
  </si>
  <si>
    <t>EPM-FCCS-001</t>
  </si>
  <si>
    <t>EPM-FCCS-001 - Functional</t>
  </si>
  <si>
    <t>vicmartinez</t>
  </si>
  <si>
    <t>Major</t>
  </si>
  <si>
    <t>EPM - FCCS</t>
  </si>
  <si>
    <t>CSTONE-1611</t>
  </si>
  <si>
    <t>EPM-FCCS-002</t>
  </si>
  <si>
    <t>EPM-FCCS-002 - Functional</t>
  </si>
  <si>
    <t>CSTONE-1612</t>
  </si>
  <si>
    <t>EPM-FCCS-003</t>
  </si>
  <si>
    <t>EPM-FCCS-003 - Functional</t>
  </si>
  <si>
    <t>CSTONE-1613</t>
  </si>
  <si>
    <t>EPM-FCCS-004</t>
  </si>
  <si>
    <t>EPM-FCCS-004 - Functional</t>
  </si>
  <si>
    <t>CSTONE-1614</t>
  </si>
  <si>
    <t>EPM-FCCS-005</t>
  </si>
  <si>
    <t>EPM-FCCS-005 - Functional</t>
  </si>
  <si>
    <t>CSTONE-1615</t>
  </si>
  <si>
    <t>EPM-FCCS-006</t>
  </si>
  <si>
    <t>EPM-FCCS-006 - Functional</t>
  </si>
  <si>
    <t>CSTONE-1616</t>
  </si>
  <si>
    <t>EPM-FCCS-007</t>
  </si>
  <si>
    <t>EPM-FCCS-007 - Functional</t>
  </si>
  <si>
    <t>CSTONE-1617</t>
  </si>
  <si>
    <t>EPM-FCCS-008</t>
  </si>
  <si>
    <t>EPM-FCCS-008 - Functional</t>
  </si>
  <si>
    <t>CSTONE-1618</t>
  </si>
  <si>
    <t>EPM-FCCS-009</t>
  </si>
  <si>
    <t>EPM-FCCS-009 - Functional</t>
  </si>
  <si>
    <t>CSTONE-1619</t>
  </si>
  <si>
    <t>EPM-FCCS-010</t>
  </si>
  <si>
    <t>EPM-FCCS-010 - Functional</t>
  </si>
  <si>
    <t>CSTONE-1620</t>
  </si>
  <si>
    <t>EPM-FCCS-012</t>
  </si>
  <si>
    <t>EPM-FCCS-012 - Functional</t>
  </si>
  <si>
    <t>CSTONE-1621</t>
  </si>
  <si>
    <t>EPM-FCCS-013</t>
  </si>
  <si>
    <t>EPM-FCCS-013 - Functional</t>
  </si>
  <si>
    <t>CSTONE-1622</t>
  </si>
  <si>
    <t>EPM-FCCS-014</t>
  </si>
  <si>
    <t>EPM-FCCS-014 - Functional</t>
  </si>
  <si>
    <t>CSTONE-1623</t>
  </si>
  <si>
    <t>EPM-FCCS-015</t>
  </si>
  <si>
    <t>EPM-FCCS-015 - Functional</t>
  </si>
  <si>
    <t>CSTONE-1624</t>
  </si>
  <si>
    <t>EPM-FCCS-016</t>
  </si>
  <si>
    <t>EPM-FCCS-016 - Functional</t>
  </si>
  <si>
    <t>CSTONE-1625</t>
  </si>
  <si>
    <t>EPM-FCCS-017</t>
  </si>
  <si>
    <t>EPM-FCCS-017 - Functional</t>
  </si>
  <si>
    <t>CSTONE-1626</t>
  </si>
  <si>
    <t>EPM-FCCS-019</t>
  </si>
  <si>
    <t>EPM-FCCS-019 - Functional</t>
  </si>
  <si>
    <t>CSTONE-1627</t>
  </si>
  <si>
    <t>EPM-FCCS-020</t>
  </si>
  <si>
    <t>EPM-FCCS-020 - Functional</t>
  </si>
  <si>
    <t>CSTONE-1628</t>
  </si>
  <si>
    <t>EPM-FCCS-022</t>
  </si>
  <si>
    <t>EPM-FCCS-022 - Functional</t>
  </si>
  <si>
    <t>CSTONE-1629</t>
  </si>
  <si>
    <t>EPM-FCCS-032</t>
  </si>
  <si>
    <t>CSTONE-1630</t>
  </si>
  <si>
    <t>EPM-FCCS-033</t>
  </si>
  <si>
    <t>CSTONE-1631</t>
  </si>
  <si>
    <t>EPM-FCCS-034</t>
  </si>
  <si>
    <t>CSTONE-1632</t>
  </si>
  <si>
    <t>EPM-FCCS-035</t>
  </si>
  <si>
    <t>CSTONE-1633</t>
  </si>
  <si>
    <t>EPM-FCCS-036</t>
  </si>
  <si>
    <t>CSTONE-1634</t>
  </si>
  <si>
    <t>EPM-FCCS-037</t>
  </si>
  <si>
    <t>CSTONE-1635</t>
  </si>
  <si>
    <t>EPM-FCCS-038</t>
  </si>
  <si>
    <t>CSTONE-1636</t>
  </si>
  <si>
    <t>EPM-FCCS-039</t>
  </si>
  <si>
    <t>CSTONE-1637</t>
  </si>
  <si>
    <t>EPM-FCCS-040</t>
  </si>
  <si>
    <t>CSTONE-1639</t>
  </si>
  <si>
    <t>EPM-FCCS-042</t>
  </si>
  <si>
    <t>CSTONE-1638</t>
  </si>
  <si>
    <t>EPM-FCCS-041</t>
  </si>
  <si>
    <t>CSTONE-1640</t>
  </si>
  <si>
    <t>EPM-FCCS-043</t>
  </si>
  <si>
    <t>CSTONE-1641</t>
  </si>
  <si>
    <t>EPM-FCCS-046</t>
  </si>
  <si>
    <t>CSTONE-1642</t>
  </si>
  <si>
    <t>EPM-FCCS-048</t>
  </si>
  <si>
    <t>CSTONE-1643</t>
  </si>
  <si>
    <t>EPM-FCCS-049</t>
  </si>
  <si>
    <t>CSTONE-1644</t>
  </si>
  <si>
    <t>EPM-FCCS-050</t>
  </si>
  <si>
    <t>Will Dixon</t>
  </si>
  <si>
    <t>CSTONE-1645</t>
  </si>
  <si>
    <t>EPM-FCCS-051</t>
  </si>
  <si>
    <t>CSTONE-1646</t>
  </si>
  <si>
    <t>EPM-FCCS-053</t>
  </si>
  <si>
    <t>CSTONE-1647</t>
  </si>
  <si>
    <t>EPM-FCCS-054</t>
  </si>
  <si>
    <t>CSTONE-1648</t>
  </si>
  <si>
    <t>EPM-FCCS-059</t>
  </si>
  <si>
    <t>CSTONE-1649</t>
  </si>
  <si>
    <t>EPM-FCCS-062</t>
  </si>
  <si>
    <t>EPM-FCCS-062 - Functional</t>
  </si>
  <si>
    <t>CSTONE-1650</t>
  </si>
  <si>
    <t>EPM-FCCS-065</t>
  </si>
  <si>
    <t>EPM-FCCS-065 - Functional</t>
  </si>
  <si>
    <t>CSTONE-1651</t>
  </si>
  <si>
    <t>EPM-FCCS-066</t>
  </si>
  <si>
    <t>EPM-FCCS-066 - Functional</t>
  </si>
  <si>
    <t>CSTONE-1652</t>
  </si>
  <si>
    <t>EPM-FCCS-067</t>
  </si>
  <si>
    <t>EPM-FCCS-067 - Functional</t>
  </si>
  <si>
    <t>CSTONE-1653</t>
  </si>
  <si>
    <t>EPM-FCCS-069</t>
  </si>
  <si>
    <t>EPM-FCCS-069 - Functional</t>
  </si>
  <si>
    <t>CSTONE-1654</t>
  </si>
  <si>
    <t>EPM-FCCS-070</t>
  </si>
  <si>
    <t>EPM-FCCS-070 - Functional</t>
  </si>
  <si>
    <t>CSTONE-1655</t>
  </si>
  <si>
    <t>EPM-FCCS-071</t>
  </si>
  <si>
    <t>CSTONE-1656</t>
  </si>
  <si>
    <t>EPM-FCCS-073</t>
  </si>
  <si>
    <t>CSTONE-1657</t>
  </si>
  <si>
    <t>EPM-FCCS-076</t>
  </si>
  <si>
    <t>CSTONE-1658</t>
  </si>
  <si>
    <t>EPM-FCCS-077</t>
  </si>
  <si>
    <t>CSTONE-1659</t>
  </si>
  <si>
    <t>EPM-FCCS-078</t>
  </si>
  <si>
    <t>CSTONE-1660</t>
  </si>
  <si>
    <t>EPM-FCCS-079</t>
  </si>
  <si>
    <t>CSTONE-1661</t>
  </si>
  <si>
    <t>EPM-FCCS-080</t>
  </si>
  <si>
    <t>CSTONE-1662</t>
  </si>
  <si>
    <t>EPM-FCCS-081</t>
  </si>
  <si>
    <t>CSTONE-1663</t>
  </si>
  <si>
    <t>EPM-FCCS-083</t>
  </si>
  <si>
    <t>CSTONE-1664</t>
  </si>
  <si>
    <t>EPM-FCCS-084</t>
  </si>
  <si>
    <t>CSTONE-1665</t>
  </si>
  <si>
    <t>EPM-FCCS-085</t>
  </si>
  <si>
    <t>CSTONE-1666</t>
  </si>
  <si>
    <t>EPM-FCCS-086</t>
  </si>
  <si>
    <t>CSTONE-1667</t>
  </si>
  <si>
    <t>EPM-FCCS-087</t>
  </si>
  <si>
    <t>CSTONE-1668</t>
  </si>
  <si>
    <t>EPM-FCCS-088</t>
  </si>
  <si>
    <t>CSTONE-1669</t>
  </si>
  <si>
    <t>EPM-FCCS-089</t>
  </si>
  <si>
    <t>CSTONE-1670</t>
  </si>
  <si>
    <t>EPM-FCCS-090</t>
  </si>
  <si>
    <t>CSTONE-1671</t>
  </si>
  <si>
    <t>EPM-FCCS-091</t>
  </si>
  <si>
    <t>CSTONE-1672</t>
  </si>
  <si>
    <t>EPM-FCCS-092</t>
  </si>
  <si>
    <t>CSTONE-1673</t>
  </si>
  <si>
    <t>EPM-FCCS-093</t>
  </si>
  <si>
    <t>CSTONE-1674</t>
  </si>
  <si>
    <t>EPM-FCCS-094</t>
  </si>
  <si>
    <t>CSTONE-1675</t>
  </si>
  <si>
    <t>EPM-FCCS-095</t>
  </si>
  <si>
    <t>CSTONE-1676</t>
  </si>
  <si>
    <t>EPM-FCCS-096</t>
  </si>
  <si>
    <t>CSTONE-1677</t>
  </si>
  <si>
    <t>EPM-FCCS-097</t>
  </si>
  <si>
    <t>CSTONE-1678</t>
  </si>
  <si>
    <t>EPM-FCCS-098</t>
  </si>
  <si>
    <t>CSTONE-1679</t>
  </si>
  <si>
    <t>EPM-FCCS-099</t>
  </si>
  <si>
    <t>CSTONE-1680</t>
  </si>
  <si>
    <t>EPM-FCCS-100</t>
  </si>
  <si>
    <t>CSTONE-1681</t>
  </si>
  <si>
    <t>EPM-FCCS-101</t>
  </si>
  <si>
    <t>CSTONE-1682</t>
  </si>
  <si>
    <t>EPM-FCCS-102</t>
  </si>
  <si>
    <t>CSTONE-1683</t>
  </si>
  <si>
    <t>EPM-FCCS-103</t>
  </si>
  <si>
    <t>CSTONE-1684</t>
  </si>
  <si>
    <t>EPM-FCCS-104</t>
  </si>
  <si>
    <t>CSTONE-1685</t>
  </si>
  <si>
    <t>EPM-FCCS-105</t>
  </si>
  <si>
    <t>CSTONE-1686</t>
  </si>
  <si>
    <t>EPM-FCCS-106</t>
  </si>
  <si>
    <t>CSTONE-1687</t>
  </si>
  <si>
    <t>EPM-FCCS-107</t>
  </si>
  <si>
    <t>CSTONE-1688</t>
  </si>
  <si>
    <t>EPM-FCCS-108</t>
  </si>
  <si>
    <t>CSTONE-1689</t>
  </si>
  <si>
    <t>EPM-FCCS-109</t>
  </si>
  <si>
    <t>CSTONE-1690</t>
  </si>
  <si>
    <t>EPM-FCCS-110</t>
  </si>
  <si>
    <t>CSTONE-1691</t>
  </si>
  <si>
    <t>EPM-FCCS-111</t>
  </si>
  <si>
    <t>CSTONE-1692</t>
  </si>
  <si>
    <t>EPM-FCCS-112</t>
  </si>
  <si>
    <t>CSTONE-1693</t>
  </si>
  <si>
    <t>EPM-FCCS-113</t>
  </si>
  <si>
    <t>CSTONE-1694</t>
  </si>
  <si>
    <t>EPM-FCCS-114</t>
  </si>
  <si>
    <t>CSTONE-1695</t>
  </si>
  <si>
    <t>EPM-FCCS-115</t>
  </si>
  <si>
    <t>CSTONE-1696</t>
  </si>
  <si>
    <t>EPM-FCCS-116</t>
  </si>
  <si>
    <t>CSTONE-1697</t>
  </si>
  <si>
    <t>EPM-FCCS-117</t>
  </si>
  <si>
    <t>CSTONE-1698</t>
  </si>
  <si>
    <t>EPM-FCCS-118</t>
  </si>
  <si>
    <t>CSTONE-1699</t>
  </si>
  <si>
    <t>EPM-FCCS-119</t>
  </si>
  <si>
    <t>CSTONE-1700</t>
  </si>
  <si>
    <t>EPM-FCCS-120</t>
  </si>
  <si>
    <t>CSTONE-1701</t>
  </si>
  <si>
    <t>EPM-FCCS-187</t>
  </si>
  <si>
    <t>CSTONE-1702</t>
  </si>
  <si>
    <t>EPM-FCCS-188</t>
  </si>
  <si>
    <t>CSTONE-1703</t>
  </si>
  <si>
    <t>EPM-FCCS-121</t>
  </si>
  <si>
    <t>CSTONE-1704</t>
  </si>
  <si>
    <t>EPM-FCCS-122</t>
  </si>
  <si>
    <t>CSTONE-1705</t>
  </si>
  <si>
    <t>EPM-FCCS-189</t>
  </si>
  <si>
    <t>CSTONE-1706</t>
  </si>
  <si>
    <t>EPM-FCCS-123</t>
  </si>
  <si>
    <t>CSTONE-1707</t>
  </si>
  <si>
    <t>EPM-FCCS-124</t>
  </si>
  <si>
    <t>CSTONE-1708</t>
  </si>
  <si>
    <t>EPM-FCCS-125</t>
  </si>
  <si>
    <t>CSTONE-1709</t>
  </si>
  <si>
    <t>EPM-FCCS-126</t>
  </si>
  <si>
    <t>CSTONE-1710</t>
  </si>
  <si>
    <t>EPM-FCCS-127</t>
  </si>
  <si>
    <t>CSTONE-1711</t>
  </si>
  <si>
    <t>EPM-FCCS-128</t>
  </si>
  <si>
    <t>CSTONE-1712</t>
  </si>
  <si>
    <t>EPM-FCCS-129</t>
  </si>
  <si>
    <t>CSTONE-1713</t>
  </si>
  <si>
    <t>EPM-FCCS-130</t>
  </si>
  <si>
    <t>CSTONE-1714</t>
  </si>
  <si>
    <t>EPM-FCCS-185</t>
  </si>
  <si>
    <t>CSTONE-1715</t>
  </si>
  <si>
    <t>EPM-FCCS-186</t>
  </si>
  <si>
    <t>CSTONE-1716</t>
  </si>
  <si>
    <t>EPM-FCCS-134</t>
  </si>
  <si>
    <t>CSTONE-1717</t>
  </si>
  <si>
    <t>EPM-FCCS-139</t>
  </si>
  <si>
    <t>EPM-FCCS-139 - Functional</t>
  </si>
  <si>
    <t>CSTONE-1718</t>
  </si>
  <si>
    <t>EPM-FCCS-140</t>
  </si>
  <si>
    <t>EPM-FCCS-140 - Functional</t>
  </si>
  <si>
    <t>CSTONE-1719</t>
  </si>
  <si>
    <t>EPM-FCCS-141</t>
  </si>
  <si>
    <t>EPM-FCCS-141 - Functional</t>
  </si>
  <si>
    <t>CSTONE-1720</t>
  </si>
  <si>
    <t>EPM-FCCS-166</t>
  </si>
  <si>
    <t>EPM-FCCS-166 - Functional</t>
  </si>
  <si>
    <t>CSTONE-1721</t>
  </si>
  <si>
    <t>EPM-FCCS-142</t>
  </si>
  <si>
    <t>EPM-FCCS-142 - Functional</t>
  </si>
  <si>
    <t>CSTONE-1722</t>
  </si>
  <si>
    <t>EPM-FCCS-144</t>
  </si>
  <si>
    <t>EPM-FCCS-144 - Functional</t>
  </si>
  <si>
    <t>CSTONE-1723</t>
  </si>
  <si>
    <t>EPM-FCCS-145</t>
  </si>
  <si>
    <t>EPM-FCCS-145 - Functional</t>
  </si>
  <si>
    <t>CSTONE-1724</t>
  </si>
  <si>
    <t>EPM-FCCS-146</t>
  </si>
  <si>
    <t>EPM-FCCS-146 - Functional</t>
  </si>
  <si>
    <t>CSTONE-1725</t>
  </si>
  <si>
    <t>EPM-FCCS-148</t>
  </si>
  <si>
    <t>EPM-FCCS-148 - Functional</t>
  </si>
  <si>
    <t>CSTONE-1726</t>
  </si>
  <si>
    <t>EPM-FCCS-151</t>
  </si>
  <si>
    <t>EPM-FCCS-151 - Functional</t>
  </si>
  <si>
    <t>CSTONE-1727</t>
  </si>
  <si>
    <t>EPM-FCCS-152</t>
  </si>
  <si>
    <t>EPM-FCCS-152 - Functional</t>
  </si>
  <si>
    <t>CSTONE-1728</t>
  </si>
  <si>
    <t>EPM-FCCS-156</t>
  </si>
  <si>
    <t>CSTONE-1729</t>
  </si>
  <si>
    <t>EPM-FCCS-157</t>
  </si>
  <si>
    <t>CSTONE-1730</t>
  </si>
  <si>
    <t>EPM-FCCS-160</t>
  </si>
  <si>
    <t>CSTONE-1731</t>
  </si>
  <si>
    <t>EPM-FCCS-162</t>
  </si>
  <si>
    <t>CSTONE-1732</t>
  </si>
  <si>
    <t>EPM-FCCS-163</t>
  </si>
  <si>
    <t>CSTONE-1733</t>
  </si>
  <si>
    <t>EPM-FCCS-164</t>
  </si>
  <si>
    <t>CSTONE-1734</t>
  </si>
  <si>
    <t>EPM-ARCS-001</t>
  </si>
  <si>
    <t>CSTONE-1735</t>
  </si>
  <si>
    <t>EPM-ARCS-002</t>
  </si>
  <si>
    <t>EPM-ARCS-002 - Functional</t>
  </si>
  <si>
    <t>CSTONE-1736</t>
  </si>
  <si>
    <t>EPM-ARCS-003</t>
  </si>
  <si>
    <t>EPM-ARCS-003 - Functional</t>
  </si>
  <si>
    <t>CSTONE-1737</t>
  </si>
  <si>
    <t>EPM-ARCS-004</t>
  </si>
  <si>
    <t>EPM-ARCS-004 - Functional</t>
  </si>
  <si>
    <t>CSTONE-1738</t>
  </si>
  <si>
    <t>EPM-ARCS-009</t>
  </si>
  <si>
    <t>EPM-ARCS-009 - Functional</t>
  </si>
  <si>
    <t>CSTONE-1739</t>
  </si>
  <si>
    <t>EPM-ARCS-011</t>
  </si>
  <si>
    <t>CSTONE-1740</t>
  </si>
  <si>
    <t>EPM-ARCS-015</t>
  </si>
  <si>
    <t>EPM-ARCS-015 - Functional</t>
  </si>
  <si>
    <t>CSTONE-1741</t>
  </si>
  <si>
    <t>EPM-ARCS-016</t>
  </si>
  <si>
    <t>EPM-ARCS-016 - Functional</t>
  </si>
  <si>
    <t>CSTONE-1742</t>
  </si>
  <si>
    <t>EPM-ARCS-019</t>
  </si>
  <si>
    <t>EPM-ARCS-019 - Functional</t>
  </si>
  <si>
    <t>CSTONE-1743</t>
  </si>
  <si>
    <t>EPM-ARCS-033</t>
  </si>
  <si>
    <t>CSTONE-1744</t>
  </si>
  <si>
    <t>EPM-ARCS-034</t>
  </si>
  <si>
    <t>CSTONE-1745</t>
  </si>
  <si>
    <t>EPM-ARCS-035</t>
  </si>
  <si>
    <t>CSTONE-1746</t>
  </si>
  <si>
    <t>EPM-ARCS-036</t>
  </si>
  <si>
    <t>CSTONE-1747</t>
  </si>
  <si>
    <t>EPM-ARCS-037</t>
  </si>
  <si>
    <t>CSTONE-1748</t>
  </si>
  <si>
    <t>EPM-ARCS-038</t>
  </si>
  <si>
    <t>CSTONE-1749</t>
  </si>
  <si>
    <t>EPM-ARCS-039</t>
  </si>
  <si>
    <t>CSTONE-2538</t>
  </si>
  <si>
    <t>EPM-EPBCS-001</t>
  </si>
  <si>
    <t>EPM-EPBCS-001 - Functional</t>
  </si>
  <si>
    <t>EPM - PBCS</t>
  </si>
  <si>
    <t>CSTONE-2539</t>
  </si>
  <si>
    <t>EPM-EPBCS-002</t>
  </si>
  <si>
    <t>EPM-EPBCS-002 - Functional</t>
  </si>
  <si>
    <t>CSTONE-2540</t>
  </si>
  <si>
    <t>EPM-EPBCS-003</t>
  </si>
  <si>
    <t>EPM-EPBCS-003 - Functional</t>
  </si>
  <si>
    <t>CSTONE-2541</t>
  </si>
  <si>
    <t>EPM-EPBCS-004</t>
  </si>
  <si>
    <t>CSTONE-2542</t>
  </si>
  <si>
    <t>EPM-EPBCS-005</t>
  </si>
  <si>
    <t>CSTONE-2543</t>
  </si>
  <si>
    <t>EPM-EPBCS-006</t>
  </si>
  <si>
    <t>CSTONE-2544</t>
  </si>
  <si>
    <t>EPM-EPBCS-007</t>
  </si>
  <si>
    <t>CSTONE-2545</t>
  </si>
  <si>
    <t>EPM-EPBCS-008</t>
  </si>
  <si>
    <t>EPM-EPBCS-008 - Functional</t>
  </si>
  <si>
    <t>CSTONE-2546</t>
  </si>
  <si>
    <t>EPM-EPBCS-009</t>
  </si>
  <si>
    <t>EPM-EPBCS-009 - Functional</t>
  </si>
  <si>
    <t>CSTONE-2547</t>
  </si>
  <si>
    <t>EPM-EPBCS-010</t>
  </si>
  <si>
    <t>CSTONE-2548</t>
  </si>
  <si>
    <t>EPM-EPBCS-011</t>
  </si>
  <si>
    <t>EPM-EPBCS-011 - Functional</t>
  </si>
  <si>
    <t>CSTONE-2549</t>
  </si>
  <si>
    <t>EPM-EPBCS-012</t>
  </si>
  <si>
    <t>CSTONE-2550</t>
  </si>
  <si>
    <t>EPM-EPBCS-013</t>
  </si>
  <si>
    <t>EPM-EPBCS-013 - Functional</t>
  </si>
  <si>
    <t>CSTONE-2551</t>
  </si>
  <si>
    <t>EPM-EPBCS-014</t>
  </si>
  <si>
    <t>EPM-EPBCS-014 - Functional</t>
  </si>
  <si>
    <t>CSTONE-2552</t>
  </si>
  <si>
    <t>EPM-EPBCS-015</t>
  </si>
  <si>
    <t>EPM-EPBCS-015 - Functional</t>
  </si>
  <si>
    <t>CSTONE-2553</t>
  </si>
  <si>
    <t>EPM-EPBCS-016</t>
  </si>
  <si>
    <t>EPM-EPBCS-016 - Functional</t>
  </si>
  <si>
    <t>CSTONE-2554</t>
  </si>
  <si>
    <t>EPM-EPBCS-017</t>
  </si>
  <si>
    <t>EPM-EPBCS-017 - Functional</t>
  </si>
  <si>
    <t>CSTONE-2555</t>
  </si>
  <si>
    <t>EPM-EPBCS-018</t>
  </si>
  <si>
    <t>EPM-EPBCS-018 - Functional</t>
  </si>
  <si>
    <t>Mid</t>
  </si>
  <si>
    <t>CSTONE-2556</t>
  </si>
  <si>
    <t>EPM-EPBCS-019</t>
  </si>
  <si>
    <t>EPM-EPBCS-019 - Functional</t>
  </si>
  <si>
    <t>CSTONE-2557</t>
  </si>
  <si>
    <t>EPM-EPBCS-020</t>
  </si>
  <si>
    <t>EPM-EPBCS-020 - Functional</t>
  </si>
  <si>
    <t>CSTONE-2558</t>
  </si>
  <si>
    <t>EPM-EPBCS-021</t>
  </si>
  <si>
    <t>EPM-EPBCS-021 - Functional</t>
  </si>
  <si>
    <t>CSTONE-2559</t>
  </si>
  <si>
    <t>EPM-EPBCS-022</t>
  </si>
  <si>
    <t>EPM-EPBCS-022 - Functional</t>
  </si>
  <si>
    <t>CSTONE-2560</t>
  </si>
  <si>
    <t>EPM-EPBCS-023</t>
  </si>
  <si>
    <t>EPM-EPBCS-023 - Functional</t>
  </si>
  <si>
    <t>CSTONE-2561</t>
  </si>
  <si>
    <t>EPM-EPBCS-024</t>
  </si>
  <si>
    <t>EPM-EPBCS-024 - Functional</t>
  </si>
  <si>
    <t>CSTONE-2562</t>
  </si>
  <si>
    <t>EPM-EPBCS-025</t>
  </si>
  <si>
    <t>EPM-EPBCS-025 - Functional</t>
  </si>
  <si>
    <t>CSTONE-2563</t>
  </si>
  <si>
    <t>EPM-EPBCS-026</t>
  </si>
  <si>
    <t>CSTONE-2564</t>
  </si>
  <si>
    <t>EPM-EPBCS-027</t>
  </si>
  <si>
    <t>CSTONE-2565</t>
  </si>
  <si>
    <t>EPM-EPBCS-028</t>
  </si>
  <si>
    <t>CSTONE-2566</t>
  </si>
  <si>
    <t>EPM-EPBCS-029</t>
  </si>
  <si>
    <t>CSTONE-2567</t>
  </si>
  <si>
    <t>EPM-EPBCS-030</t>
  </si>
  <si>
    <t>CSTONE-2568</t>
  </si>
  <si>
    <t>EPM-EPBCS-031</t>
  </si>
  <si>
    <t>EPM-EPBCS-031 - Functional</t>
  </si>
  <si>
    <t>CSTONE-2569</t>
  </si>
  <si>
    <t>EPM-EPBCS-032</t>
  </si>
  <si>
    <t>CSTONE-2570</t>
  </si>
  <si>
    <t>EPM-EPBCS-033</t>
  </si>
  <si>
    <t>CSTONE-2571</t>
  </si>
  <si>
    <t>EPM-EPBCS-034</t>
  </si>
  <si>
    <t>EPM-EPBCS-034 - Functional</t>
  </si>
  <si>
    <t>CSTONE-2572</t>
  </si>
  <si>
    <t>EPM-EPBCS-035</t>
  </si>
  <si>
    <t>EPM-EPBCS-035 - Functional</t>
  </si>
  <si>
    <t>CSTONE-2573</t>
  </si>
  <si>
    <t>EPM-EPBCS-036</t>
  </si>
  <si>
    <t>CSTONE-2574</t>
  </si>
  <si>
    <t>EPM-EPBCS-037</t>
  </si>
  <si>
    <t>CSTONE-2575</t>
  </si>
  <si>
    <t>EPM-EPBCS-038</t>
  </si>
  <si>
    <t>CSTONE-2576</t>
  </si>
  <si>
    <t>EPM-EPBCS-039</t>
  </si>
  <si>
    <t>CSTONE-2577</t>
  </si>
  <si>
    <t>EPM-EPBCS-040</t>
  </si>
  <si>
    <t>EPM-EPBCS-040 - Functional</t>
  </si>
  <si>
    <t>CSTONE-2578</t>
  </si>
  <si>
    <t>EPM-EPBCS-063</t>
  </si>
  <si>
    <t>CSTONE-2579</t>
  </si>
  <si>
    <t>EPM-EPBCS-064</t>
  </si>
  <si>
    <t>CSTONE-2580</t>
  </si>
  <si>
    <t>EPM-EPBCS-065</t>
  </si>
  <si>
    <t>CSTONE-2581</t>
  </si>
  <si>
    <t>EPM-EPBCS-066</t>
  </si>
  <si>
    <t>CSTONE-2582</t>
  </si>
  <si>
    <t>EPM-EPBCS-067</t>
  </si>
  <si>
    <t>CSTONE-2583</t>
  </si>
  <si>
    <t>EPM-EPBCS-068</t>
  </si>
  <si>
    <t>CSTONE-2584</t>
  </si>
  <si>
    <t>EPM-EPBCS-069</t>
  </si>
  <si>
    <t>CSTONE-2585</t>
  </si>
  <si>
    <t>EPM-EPBCS-070</t>
  </si>
  <si>
    <t>CSTONE-2586</t>
  </si>
  <si>
    <t>EPM-EPBCS-071</t>
  </si>
  <si>
    <t>CSTONE-2587</t>
  </si>
  <si>
    <t>EPM-EPBCS-072</t>
  </si>
  <si>
    <t>CSTONE-2588</t>
  </si>
  <si>
    <t>EPM-EPBCS-073</t>
  </si>
  <si>
    <t>CSTONE-2589</t>
  </si>
  <si>
    <t>EPM-EPBCS-074</t>
  </si>
  <si>
    <t>CSTONE-2590</t>
  </si>
  <si>
    <t>EPM-EPBCS-075</t>
  </si>
  <si>
    <t>CSTONE-2591</t>
  </si>
  <si>
    <t>EPM-EPBCS-076</t>
  </si>
  <si>
    <t>CSTONE-2592</t>
  </si>
  <si>
    <t>EPM-EPBCS-077</t>
  </si>
  <si>
    <t>CSTONE-2593</t>
  </si>
  <si>
    <t>EPM-EPBCS-078</t>
  </si>
  <si>
    <t>EPM-EPBCS-078 - Functional</t>
  </si>
  <si>
    <t>CSTONE-2594</t>
  </si>
  <si>
    <t>EPM-EPBCS-079</t>
  </si>
  <si>
    <t>CSTONE-2595</t>
  </si>
  <si>
    <t>COA-EPM-01</t>
  </si>
  <si>
    <t>COA-EPM-01 - Functional</t>
  </si>
  <si>
    <t>CSTONE-2596</t>
  </si>
  <si>
    <t>EPM-EDM-001</t>
  </si>
  <si>
    <t>EPM-EDM-001 - Functional</t>
  </si>
  <si>
    <t>Mayank Dargan</t>
  </si>
  <si>
    <t>EPM - Master Data Management</t>
  </si>
  <si>
    <t>CSTONE-2597</t>
  </si>
  <si>
    <t>EPM-EDM-003</t>
  </si>
  <si>
    <t>EPM-EDM-003 - Functional</t>
  </si>
  <si>
    <t>CSTONE-2598</t>
  </si>
  <si>
    <t>EPM-EDM-005</t>
  </si>
  <si>
    <t>EPM-EDM-005 - Functional</t>
  </si>
  <si>
    <t>CSTONE-2599</t>
  </si>
  <si>
    <t>EPM-EDM-006</t>
  </si>
  <si>
    <t>EPM-EDM-006 - Functional</t>
  </si>
  <si>
    <t>CSTONE-2600</t>
  </si>
  <si>
    <t>EPM-EDM-009</t>
  </si>
  <si>
    <t>EPM-EDM-009 - Functional</t>
  </si>
  <si>
    <t>CSTONE-2601</t>
  </si>
  <si>
    <t>EPM-EDM-010</t>
  </si>
  <si>
    <t>EPM-EDM-010 - Functional</t>
  </si>
  <si>
    <t>CSTONE-2602</t>
  </si>
  <si>
    <t>EPM-EDM-014</t>
  </si>
  <si>
    <t>EPM-EDM-014 - Functional</t>
  </si>
  <si>
    <t>CSTONE-2603</t>
  </si>
  <si>
    <t>EPM-EDM-015</t>
  </si>
  <si>
    <t>EPM-EDM-015 - Functional</t>
  </si>
  <si>
    <t>CSTONE-2604</t>
  </si>
  <si>
    <t>EPM-EDM-016</t>
  </si>
  <si>
    <t>EPM-EDM-016 - Functional</t>
  </si>
  <si>
    <t>CSTONE-2605</t>
  </si>
  <si>
    <t>EPM-EDM-017</t>
  </si>
  <si>
    <t>EPM-EDM-017 - Functional</t>
  </si>
  <si>
    <t>CSTONE-2606</t>
  </si>
  <si>
    <t>EPM-EDM-021</t>
  </si>
  <si>
    <t>EPM-EDM-021 - Functional</t>
  </si>
  <si>
    <t>CSTONE-2607</t>
  </si>
  <si>
    <t>EPM-EDM-022</t>
  </si>
  <si>
    <t>EPM-EDM-022 - Functional</t>
  </si>
  <si>
    <t>CSTONE-2608</t>
  </si>
  <si>
    <t>EPM-EDM-023</t>
  </si>
  <si>
    <t>EPM-EDM-023 - Functional</t>
  </si>
  <si>
    <t>CSTONE-2609</t>
  </si>
  <si>
    <t>EPM-EDM-024</t>
  </si>
  <si>
    <t>EPM-EDM-024 - Functional</t>
  </si>
  <si>
    <t>CSTONE-2610</t>
  </si>
  <si>
    <t>EPM-EDM-025</t>
  </si>
  <si>
    <t>EPM-EDM-025 - Functional</t>
  </si>
  <si>
    <t>CSTONE-2611</t>
  </si>
  <si>
    <t>EPM-EDM-026</t>
  </si>
  <si>
    <t>EPM-EDM-026 - Functional</t>
  </si>
  <si>
    <t>BI-RICE-1_KDD8 Teradata Feed 1 (GL Journals) (Functional)</t>
  </si>
  <si>
    <t>BI-RICE-1_KDD8</t>
  </si>
  <si>
    <t>BI-RICE-1_KDD8 - Functional</t>
  </si>
  <si>
    <t>BI-RICE-2_KDD8 Teradata Feed 2(GL Balances) (Functional)</t>
  </si>
  <si>
    <t>BI-RICE-2_KDD8</t>
  </si>
  <si>
    <t>BI-RICE-2_KDD8 - Functional</t>
  </si>
  <si>
    <t>BI-RICE-17_KDD8 Teradata Feed 1(DSS_TABLES..EXPENSE..) (Functional)</t>
  </si>
  <si>
    <t>BI-RICE-17_KDD8</t>
  </si>
  <si>
    <t>BI-RICE-17_KDD8 - Functional</t>
  </si>
  <si>
    <t>CSTONE-2615</t>
  </si>
  <si>
    <t>BI-RICE-5_Trial Balance by ODS (Functional)</t>
  </si>
  <si>
    <t>BI-RICE-5_Trial</t>
  </si>
  <si>
    <t>BI-RICE-5_Trial - Functional</t>
  </si>
  <si>
    <t>CSTONE-2616</t>
  </si>
  <si>
    <t>BI-RICE-6_Trial Balance by ODS (Functional)</t>
  </si>
  <si>
    <t>BI-RICE-6_Trial</t>
  </si>
  <si>
    <t>BI-RICE-6_Trial - Functional</t>
  </si>
  <si>
    <t>CSTONE-2617</t>
  </si>
  <si>
    <t>BI-RICE-7_Trial Balance by ODS Trailing (Functional)</t>
  </si>
  <si>
    <t>BI-RICE-7_Trial</t>
  </si>
  <si>
    <t>BI-RICE-7_Trial - Functional</t>
  </si>
  <si>
    <t>CSTONE-2618</t>
  </si>
  <si>
    <t>BI-RICE-8_Trial Balance by ODS Trailing (Functional)</t>
  </si>
  <si>
    <t>BI-RICE-8_Trial</t>
  </si>
  <si>
    <t>BI-RICE-8_Trial - Functional</t>
  </si>
  <si>
    <t>CSTONE-2619</t>
  </si>
  <si>
    <t>BI-RICE-9_Trial Balance by ODS Trailing (Functional)</t>
  </si>
  <si>
    <t>BI-RICE-9_Trial</t>
  </si>
  <si>
    <t>BI-RICE-9_Trial - Functional</t>
  </si>
  <si>
    <t>CSTONE-2620</t>
  </si>
  <si>
    <t>BI-RICE-13_Secured Teradata/P3 Database Files (Functional)</t>
  </si>
  <si>
    <t>BI-RICE-13_Secured</t>
  </si>
  <si>
    <t>BI-RICE-13_Secured - Functional</t>
  </si>
  <si>
    <t>CSTONE-2621</t>
  </si>
  <si>
    <t>BI-RICE-14_Secured Teradata/P3 Database Files (Functional)</t>
  </si>
  <si>
    <t>BI-RICE-14_Secured</t>
  </si>
  <si>
    <t>BI-RICE-14_Secured - Functional</t>
  </si>
  <si>
    <t>CSTONE-2622</t>
  </si>
  <si>
    <t>BI-RICE-15_Unsecured Teradata/P3 Database Files (Functional)</t>
  </si>
  <si>
    <t>BI-RICE-15_Unsecured</t>
  </si>
  <si>
    <t>BI-RICE-15_Unsecured - Functional</t>
  </si>
  <si>
    <t>CSTONE-2623</t>
  </si>
  <si>
    <t>BI-RICE-16_Unsecured Teradata/P3 Database Files (Functional)</t>
  </si>
  <si>
    <t>BI-RICE-16_Unsecured</t>
  </si>
  <si>
    <t>BI-RICE-16_Unsecured - Functional</t>
  </si>
  <si>
    <t>CSTONE-2624</t>
  </si>
  <si>
    <t>BI-RICE-19_Downstream Tables/Views for Operational Reporting (Functional)</t>
  </si>
  <si>
    <t>BI-RICE-19_Downstream</t>
  </si>
  <si>
    <t>BI-RICE-19_Downstream - Functional</t>
  </si>
  <si>
    <t>Jbastidas</t>
  </si>
  <si>
    <t>CSTONE-2625</t>
  </si>
  <si>
    <t>BI-RICE-20_Downstream Tables/Views for Operational Reporting (Functional)</t>
  </si>
  <si>
    <t>BI-RICE-20_Downstream</t>
  </si>
  <si>
    <t>BI-RICE-20_Downstream - Functional</t>
  </si>
  <si>
    <t>CSTONE-2626</t>
  </si>
  <si>
    <t>BI-RICE-21_Downstream Tables/Views for Operational Reporting (Functional)</t>
  </si>
  <si>
    <t>BI-RICE-21_Downstream</t>
  </si>
  <si>
    <t>BI-RICE-21_Downstream - Functional</t>
  </si>
  <si>
    <t>CSTONE-2627</t>
  </si>
  <si>
    <t>BI-RICE-22_Downstream Tables/Views for Operational Reporting (Functional)</t>
  </si>
  <si>
    <t>BI-RICE-22_Downstream</t>
  </si>
  <si>
    <t>BI-RICE-22_Downstream - Functional</t>
  </si>
  <si>
    <t>CSTONE-2628</t>
  </si>
  <si>
    <t>BI-RICE-23_Downstream Tables/Views for Operational Reporting (Functional)</t>
  </si>
  <si>
    <t>BI-RICE-23_Downstream</t>
  </si>
  <si>
    <t>BI-RICE-23_Downstream - Functional</t>
  </si>
  <si>
    <t>CSTONE-2629</t>
  </si>
  <si>
    <t>BI-RICE-24_Downstream Tables/Views for Operational Reporting (Functional)</t>
  </si>
  <si>
    <t>BI-RICE-24_Downstream</t>
  </si>
  <si>
    <t>BI-RICE-24_Downstream - Functional</t>
  </si>
  <si>
    <t>CSTONE-2630</t>
  </si>
  <si>
    <t>BI-RICE-28_Downstream Tables/Views for Operational Reporting (Functional)</t>
  </si>
  <si>
    <t>BI-RICE-28_Downstream</t>
  </si>
  <si>
    <t>BI-RICE-28_Downstream - Functional</t>
  </si>
  <si>
    <t>CSTONE-2631</t>
  </si>
  <si>
    <t>BI-RICE-29_Downstream Tables/Views for Operational Reporting (Functional)</t>
  </si>
  <si>
    <t>BI-RICE-29_Downstream</t>
  </si>
  <si>
    <t>BI-RICE-29_Downstream - Functional</t>
  </si>
  <si>
    <t>CSTONE-2632</t>
  </si>
  <si>
    <t>BI-RICE-30_Downstream Tables/Views for Operational Reporting (Functional)</t>
  </si>
  <si>
    <t>BI-RICE-30_Downstream</t>
  </si>
  <si>
    <t>BI-RICE-30_Downstream - Functional</t>
  </si>
  <si>
    <t>CSTONE-2633</t>
  </si>
  <si>
    <t>BI-RICE-31_Downstream Tables/Views for Operational Reporting (Functional)</t>
  </si>
  <si>
    <t>BI-RICE-31_Downstream</t>
  </si>
  <si>
    <t>BI-RICE-31_Downstream - Functional</t>
  </si>
  <si>
    <t>CSTONE-2634</t>
  </si>
  <si>
    <t>BI-RICE-32_Downstream Tables/Views for Operational Reporting (Functional)</t>
  </si>
  <si>
    <t>BI-RICE-32_Downstream</t>
  </si>
  <si>
    <t>BI-RICE-32_Downstream - Functional</t>
  </si>
  <si>
    <t>BI-RICE-1_KDD8 Teradata Feed 1 (GL Journals) (Technical)</t>
  </si>
  <si>
    <t>BI-RICE-1_KDD8 - Technical</t>
  </si>
  <si>
    <t>BI-RICE-2_KDD8 Teradata Feed 2(GL Balances) (Technical)</t>
  </si>
  <si>
    <t>BI-RICE-2_KDD8 - Technical</t>
  </si>
  <si>
    <t>BI-RICE-17_KDD8 Teradata Feed 1(DSS_TABLES..EXPENSE..) (Technical)</t>
  </si>
  <si>
    <t>BI-RICE-17_KDD8 - Technical</t>
  </si>
  <si>
    <t>CSTONE-2638</t>
  </si>
  <si>
    <t>BI-RICE-5_Trial Balance by ODS (Technical)</t>
  </si>
  <si>
    <t>BI-RICE-5_Trial - Technical</t>
  </si>
  <si>
    <t>CSTONE-2639</t>
  </si>
  <si>
    <t>BI-RICE-6_Trial Balance by ODS (Technical)</t>
  </si>
  <si>
    <t>BI-RICE-6_Trial - Technical</t>
  </si>
  <si>
    <t>CSTONE-2640</t>
  </si>
  <si>
    <t>BI-RICE-7_Trial Balance by ODS Trailing (Technical)</t>
  </si>
  <si>
    <t>BI-RICE-7_Trial - Technical</t>
  </si>
  <si>
    <t>CSTONE-2641</t>
  </si>
  <si>
    <t>BI-RICE-8_Trial Balance by ODS Trailing (Technical)</t>
  </si>
  <si>
    <t>BI-RICE-8_Trial - Technical</t>
  </si>
  <si>
    <t>BI-RICE-9_Trial Balance by ODS Trailing (Technical)</t>
  </si>
  <si>
    <t>BI-RICE-9_Trial - Technical</t>
  </si>
  <si>
    <t>CSTONE-2643</t>
  </si>
  <si>
    <t>BI-RICE-13_Secured Teradata/P3 Database Files (Technical)</t>
  </si>
  <si>
    <t>BI-RICE-13_Secured - Technical</t>
  </si>
  <si>
    <t>CSTONE-2644</t>
  </si>
  <si>
    <t>BI-RICE-14_Secured Teradata/P3 Database Files (Technical)</t>
  </si>
  <si>
    <t>BI-RICE-14_Secured - Technical</t>
  </si>
  <si>
    <t>CSTONE-2645</t>
  </si>
  <si>
    <t>BI-RICE-15_Unsecured Teradata/P3 Database Files (Technical)</t>
  </si>
  <si>
    <t>BI-RICE-15_Unsecured - Technical</t>
  </si>
  <si>
    <t>CSTONE-2646</t>
  </si>
  <si>
    <t>BI-RICE-16_Unsecured Teradata/P3 Database Files (Technical)</t>
  </si>
  <si>
    <t>BI-RICE-16_Unsecured - Technical</t>
  </si>
  <si>
    <t>CSTONE-2647</t>
  </si>
  <si>
    <t>BI-RICE-19_Downstream Tables/Views for Operational Reporting (Technical)</t>
  </si>
  <si>
    <t>BI-RICE-19_Downstream - Technical</t>
  </si>
  <si>
    <t>CSTONE-2648</t>
  </si>
  <si>
    <t>BI-RICE-20_Downstream Tables/Views for Operational Reporting (Technical)</t>
  </si>
  <si>
    <t>BI-RICE-20_Downstream - Technical</t>
  </si>
  <si>
    <t>CSTONE-2649</t>
  </si>
  <si>
    <t>BI-RICE-21_Downstream Tables/Views for Operational Reporting (Technical)</t>
  </si>
  <si>
    <t>BI-RICE-21_Downstream - Technical</t>
  </si>
  <si>
    <t>CSTONE-2650</t>
  </si>
  <si>
    <t>BI-RICE-22_Downstream Tables/Views for Operational Reporting (Technical)</t>
  </si>
  <si>
    <t>BI-RICE-22_Downstream - Technical</t>
  </si>
  <si>
    <t>CSTONE-2651</t>
  </si>
  <si>
    <t>BI-RICE-23_Downstream Tables/Views for Operational Reporting (Technical)</t>
  </si>
  <si>
    <t>BI-RICE-23_Downstream - Technical</t>
  </si>
  <si>
    <t>CSTONE-2652</t>
  </si>
  <si>
    <t>BI-RICE-24_Downstream Tables/Views for Operational Reporting (Technical)</t>
  </si>
  <si>
    <t>BI-RICE-24_Downstream - Technical</t>
  </si>
  <si>
    <t>BI-RICE-33_GL hierarchy tables (Functional)</t>
  </si>
  <si>
    <t>BI-RICE-33_GL</t>
  </si>
  <si>
    <t>BI-RICE-33_GL - Functional</t>
  </si>
  <si>
    <t>2021-08-17</t>
  </si>
  <si>
    <t>BI-RICE-33 (Functional)</t>
  </si>
  <si>
    <t>BI-RICE-34 _COA mapping table(Functional)</t>
  </si>
  <si>
    <t>BI-RICE-34</t>
  </si>
  <si>
    <t>BI-RICE-34 - Functional</t>
  </si>
  <si>
    <t>BI-RICE-34 (Functional)</t>
  </si>
  <si>
    <t>BI-RICE-35 _Income Statement Detail (Legacy)(Functional)</t>
  </si>
  <si>
    <t>BI-RICE-35</t>
  </si>
  <si>
    <t>BI-RICE-35 - Functional</t>
  </si>
  <si>
    <t>CSTONE Sprint 6</t>
  </si>
  <si>
    <t>BI-RICE-35 (Functional)</t>
  </si>
  <si>
    <t>BI-RICE-36_Income Statement Summary (Legacy) (Functional)</t>
  </si>
  <si>
    <t>BI-RICE-36_Income</t>
  </si>
  <si>
    <t>BI-RICE-36_Income - Functional</t>
  </si>
  <si>
    <t>BI-RICE-36 (Functional)</t>
  </si>
  <si>
    <t>BI-RICE-37_Income Statement Drilldown 1 (Legacy)(Functional)</t>
  </si>
  <si>
    <t>BI-RICE-37_Income</t>
  </si>
  <si>
    <t>BI-RICE-37_Income - Functional</t>
  </si>
  <si>
    <t>BI-RICE-37 (Functional)</t>
  </si>
  <si>
    <t>BI-RICE-38_Income Statement Journal Drilldown (Legacy)(Functional)</t>
  </si>
  <si>
    <t>BI-RICE-38_Income</t>
  </si>
  <si>
    <t>BI-RICE-38_Income - Functional</t>
  </si>
  <si>
    <t>BI-RICE-38 (Functional)</t>
  </si>
  <si>
    <t>CSTONE-2852</t>
  </si>
  <si>
    <t>BI-RICE-39_Billing Margin % by Shipment Type (Functional)</t>
  </si>
  <si>
    <t>BI-RICE-39_Billing</t>
  </si>
  <si>
    <t>BI-RICE-39_Billing - Functional</t>
  </si>
  <si>
    <t>BI-RICE-39 (Functional)</t>
  </si>
  <si>
    <t>CSTONE-2853</t>
  </si>
  <si>
    <t>BI-RICE-40_Billing Margin Analysis by Month (Functional)</t>
  </si>
  <si>
    <t>BI-RICE-40_Billing</t>
  </si>
  <si>
    <t>BI-RICE-40_Billing - Functional</t>
  </si>
  <si>
    <t>BI-RICE-40 (Functional)</t>
  </si>
  <si>
    <t>CSTONE-2854</t>
  </si>
  <si>
    <t>BI-RICE-41_Daily Sales by Current Workday (Functional)</t>
  </si>
  <si>
    <t>BI-RICE-41_Daily</t>
  </si>
  <si>
    <t>BI-RICE-41_Daily - Functional</t>
  </si>
  <si>
    <t>BI-RICE-41 (Functional)</t>
  </si>
  <si>
    <t>CSTONE-2855</t>
  </si>
  <si>
    <t>BI-RICE-42_MTD vs Last Year (Functional)</t>
  </si>
  <si>
    <t>BI-RICE-42_MTD</t>
  </si>
  <si>
    <t>BI-RICE-42_MTD - Functional</t>
  </si>
  <si>
    <t>BI-RICE-42 (Functional)</t>
  </si>
  <si>
    <t>CSTONE-2856</t>
  </si>
  <si>
    <t>BI-RICE-43_Sales $ by Shipment Type(Functional)</t>
  </si>
  <si>
    <t>BI-RICE-43_Sales</t>
  </si>
  <si>
    <t>BI-RICE-43_Sales - Functional</t>
  </si>
  <si>
    <t>BI-RICE-43 (Functional)</t>
  </si>
  <si>
    <t>CSTONE-2857</t>
  </si>
  <si>
    <t>BI-RICE-44_YTD vs Last Year  (Functional)</t>
  </si>
  <si>
    <t>BI-RICE-44_YTD</t>
  </si>
  <si>
    <t>BI-RICE-44_YTD - Functional</t>
  </si>
  <si>
    <t>BI-RICE-44 (Functional)</t>
  </si>
  <si>
    <t>CSTONE-2858</t>
  </si>
  <si>
    <t>BI-RICE-50_FCCS hierarchy tables (Functional)</t>
  </si>
  <si>
    <t>BI-RICE-50_FCCS</t>
  </si>
  <si>
    <t>BI-RICE-50_FCCS - Functional</t>
  </si>
  <si>
    <t>BI-RICE-50 (Functional)</t>
  </si>
  <si>
    <t>CSTONE-2859</t>
  </si>
  <si>
    <t>BI-RICE-51_EPBCS hierarchy tables (Functional)</t>
  </si>
  <si>
    <t>BI-RICE-51_EPBCS</t>
  </si>
  <si>
    <t>BI-RICE-51_EPBCS - Functional</t>
  </si>
  <si>
    <t>BI-RICE-51 (Functional)</t>
  </si>
  <si>
    <t>CSTONE-2860</t>
  </si>
  <si>
    <t>BI-RICE-52_FCCS Data Target Table (Functional)</t>
  </si>
  <si>
    <t>BI-RICE-52_FCCS</t>
  </si>
  <si>
    <t>BI-RICE-52_FCCS - Functional</t>
  </si>
  <si>
    <t>BI-RICE-52 (Functional)</t>
  </si>
  <si>
    <t>CSTONE-2861</t>
  </si>
  <si>
    <t>BI-RICE-53_EPBCS Data Target Table (Functional)</t>
  </si>
  <si>
    <t>BI-RICE-53_EPBCS</t>
  </si>
  <si>
    <t>BI-RICE-53_EPBCS - Functional</t>
  </si>
  <si>
    <t>BI-RICE-53 (Functional)</t>
  </si>
  <si>
    <t>CSTONE-2862</t>
  </si>
  <si>
    <t>BI-RICE-54_FCCS Reporting Tables (Functional)</t>
  </si>
  <si>
    <t>BI-RICE-54_FCCS</t>
  </si>
  <si>
    <t>BI-RICE-54_FCCS - Functional</t>
  </si>
  <si>
    <t>BI-RICE-54 (Functional)</t>
  </si>
  <si>
    <t>CSTONE-2863</t>
  </si>
  <si>
    <t>BI-RICE-55_EPBCS Reporting Tables (Functional)</t>
  </si>
  <si>
    <t>BI-RICE-55_EPBCS</t>
  </si>
  <si>
    <t>BI-RICE-55_EPBCS - Functional</t>
  </si>
  <si>
    <t>BI-RICE-55 (Functional)</t>
  </si>
  <si>
    <t>CSTONE-2864</t>
  </si>
  <si>
    <t>BI-RICE-73_Accounts by Month - Actual (Functional)</t>
  </si>
  <si>
    <t>BI-RICE-73_Accounts</t>
  </si>
  <si>
    <t>BI-RICE-73_Accounts - Functional</t>
  </si>
  <si>
    <t>BI-RICE-73 (Functional)</t>
  </si>
  <si>
    <t>CSTONE-2865</t>
  </si>
  <si>
    <t>BI-RICE-75_Accounts by Quarter - Actual  (Functional)</t>
  </si>
  <si>
    <t>BI-RICE-75_Accounts</t>
  </si>
  <si>
    <t>BI-RICE-75_Accounts - Functional</t>
  </si>
  <si>
    <t>BI-RICE-75 (Functional)</t>
  </si>
  <si>
    <t>BI-RICE-33_GL hierarchy tables  (Technical)</t>
  </si>
  <si>
    <t>BI-RICE-33_GL - Technical</t>
  </si>
  <si>
    <t>BI-RICE-33 (Technical)</t>
  </si>
  <si>
    <t>BI-RICE-34_COA mapping table  (Technical)</t>
  </si>
  <si>
    <t>BI-RICE-34_COA</t>
  </si>
  <si>
    <t>BI-RICE-34_COA - Technical</t>
  </si>
  <si>
    <t>BI-RICE-34 (Technical)</t>
  </si>
  <si>
    <t>BI-RICE-35_Income Statement Detail (Legacy) (Technical)</t>
  </si>
  <si>
    <t>BI-RICE-35_Income</t>
  </si>
  <si>
    <t>BI-RICE-35_Income - Technical</t>
  </si>
  <si>
    <t>BI-RICE-35 (Technical)</t>
  </si>
  <si>
    <t>BI-RICE-36_Income Statement Summary (Legacy) (Technical)</t>
  </si>
  <si>
    <t>BI-RICE-36_Income - Technical</t>
  </si>
  <si>
    <t>BI-RICE-36 (Technical)</t>
  </si>
  <si>
    <t>BI-RICE-37_Income Statement Drilldown 1 (Legacy) (Technical)</t>
  </si>
  <si>
    <t>BI-RICE-37_Income - Technical</t>
  </si>
  <si>
    <t>BI-RICE-37 (Technical)</t>
  </si>
  <si>
    <t>BI-RICE-38_Income Statement Journal Drilldown (Legacy) (Technical)</t>
  </si>
  <si>
    <t>BI-RICE-38_Income - Technical</t>
  </si>
  <si>
    <t>BI-RICE-38 (Technical)</t>
  </si>
  <si>
    <t>CSTONE-3184</t>
  </si>
  <si>
    <t>BI-RICE-3_New Recon tables: DSS_TABLES.ORACLE_CLD_AHCS_BAL, DSS_TABLES.EBS_SUBLEDGER_BAL  (Functional)</t>
  </si>
  <si>
    <t>BI-RICE-3_New</t>
  </si>
  <si>
    <t>BI-RICE-3_New - Functional</t>
  </si>
  <si>
    <t>BI-RICE-3</t>
  </si>
  <si>
    <t>CSTONE-3185</t>
  </si>
  <si>
    <t>BI-RICE-4_New tables: DSS_TABLES.ORACLE_CLD_AHCS_DET, DSS_TABLES.EBS_SUBLEDGER_DET  (Functional)</t>
  </si>
  <si>
    <t>BI-RICE-4_New</t>
  </si>
  <si>
    <t>BI-RICE-4_New - Functional</t>
  </si>
  <si>
    <t>2021-08-08</t>
  </si>
  <si>
    <t>BI-RICE-4</t>
  </si>
  <si>
    <t>CSTONE-3186</t>
  </si>
  <si>
    <t>BI-RICE-10_EBS AP to AHCS Recon Report - Detail (Functional)</t>
  </si>
  <si>
    <t>BI-RICE-10_EBS</t>
  </si>
  <si>
    <t>BI-RICE-10_EBS - Functional</t>
  </si>
  <si>
    <t>BI-RICE-10</t>
  </si>
  <si>
    <t>CSTONE-3187</t>
  </si>
  <si>
    <t>BI-RICE-11_EBS AR to AHCS Recon Report - Detail(Functional)</t>
  </si>
  <si>
    <t>BI-RICE-11_EBS</t>
  </si>
  <si>
    <t>BI-RICE-11_EBS - Functional</t>
  </si>
  <si>
    <t>BI-RICE-11</t>
  </si>
  <si>
    <t>CSTONE-3188</t>
  </si>
  <si>
    <t>BI-RICE-12_EBS FA to AHCS Recon Report - Detail (Functional)</t>
  </si>
  <si>
    <t>BI-RICE-12_EBS</t>
  </si>
  <si>
    <t>BI-RICE-12_EBS - Functional</t>
  </si>
  <si>
    <t>BI-RICE-12</t>
  </si>
  <si>
    <t>CSTONE-3189</t>
  </si>
  <si>
    <t>BI-RICE-18_AHCS Spending Per Employee (Functional)</t>
  </si>
  <si>
    <t>BI-RICE-18_AHCS</t>
  </si>
  <si>
    <t>BI-RICE-18_AHCS - Functional</t>
  </si>
  <si>
    <t>BI-RICE-18</t>
  </si>
  <si>
    <t>CSTONE-3190</t>
  </si>
  <si>
    <t>BI-RICE-25_dss_tables.wgroup (Functional)</t>
  </si>
  <si>
    <t>BI-RICE-25_dss_tables.wgroup</t>
  </si>
  <si>
    <t>BI-RICE-25_dss_tables.wgroup - Functional</t>
  </si>
  <si>
    <t>BI-RICE-25</t>
  </si>
  <si>
    <t>CSTONE-3191</t>
  </si>
  <si>
    <t>BI-RICE-26_dss_tables.region (Functional)</t>
  </si>
  <si>
    <t>BI-RICE-26_dss_tables.region</t>
  </si>
  <si>
    <t>BI-RICE-26_dss_tables.region - Functional</t>
  </si>
  <si>
    <t>BI-RICE-26</t>
  </si>
  <si>
    <t>CSTONE-3192</t>
  </si>
  <si>
    <t>BI-RICE-27_dss_tables.district (Functional)</t>
  </si>
  <si>
    <t>BI-RICE-27_dss_tables.district</t>
  </si>
  <si>
    <t>BI-RICE-27_dss_tables.district - Functional</t>
  </si>
  <si>
    <t>BI-RICE-27</t>
  </si>
  <si>
    <t>CSTONE-3193</t>
  </si>
  <si>
    <t>BI-RICE-45_EBS AP to AHCS Recon Report - Balances (Functional)</t>
  </si>
  <si>
    <t>BI-RICE-45_EBS</t>
  </si>
  <si>
    <t>BI-RICE-45_EBS - Functional</t>
  </si>
  <si>
    <t>BI-RICE-45</t>
  </si>
  <si>
    <t>CSTONE-3194</t>
  </si>
  <si>
    <t>BI-RICE-46_EBS AR to AHCS Recon Report - Balances (Functional)</t>
  </si>
  <si>
    <t>BI-RICE-46_EBS</t>
  </si>
  <si>
    <t>BI-RICE-46_EBS - Functional</t>
  </si>
  <si>
    <t>BI-RICE-46</t>
  </si>
  <si>
    <t>CSTONE-3195</t>
  </si>
  <si>
    <t>BI-RICE-47_EBS FA to AHCS Recon Report - Balances (Functional)</t>
  </si>
  <si>
    <t>BI-RICE-47_EBS</t>
  </si>
  <si>
    <t>BI-RICE-47_EBS - Functional</t>
  </si>
  <si>
    <t>BI-RICE-47</t>
  </si>
  <si>
    <t>CSTONE-3196</t>
  </si>
  <si>
    <t>BI-RICE-48_ERP POC to AHCS Recon Report - Detail (Functional)</t>
  </si>
  <si>
    <t>BI-RICE-48_ERP</t>
  </si>
  <si>
    <t>BI-RICE-48_ERP - Functional</t>
  </si>
  <si>
    <t>BI-RICE-48</t>
  </si>
  <si>
    <t>CSTONE-3197</t>
  </si>
  <si>
    <t>BI-RICE-49_ERP POC to AHCS Recon Report - Balances (Functional)</t>
  </si>
  <si>
    <t>BI-RICE-49_ERP</t>
  </si>
  <si>
    <t>BI-RICE-49_ERP - Functional</t>
  </si>
  <si>
    <t>BI-RICE-49</t>
  </si>
  <si>
    <t>CSTONE-3198</t>
  </si>
  <si>
    <t>BI-RICE-56_10406 YTD Consol (Functional)</t>
  </si>
  <si>
    <t>BI-RICE-56_10406</t>
  </si>
  <si>
    <t>BI-RICE-56_10406 - Functional</t>
  </si>
  <si>
    <t>BI-RICE-56</t>
  </si>
  <si>
    <t>CSTONE-3199</t>
  </si>
  <si>
    <t>BI-RICE-57_Balance Sheet - Diana (Functional)</t>
  </si>
  <si>
    <t>BI-RICE-57_Balance</t>
  </si>
  <si>
    <t>BI-RICE-57_Balance - Functional</t>
  </si>
  <si>
    <t>BI-RICE-57</t>
  </si>
  <si>
    <t>CSTONE-3200</t>
  </si>
  <si>
    <t>BI-RICE-58_Balance Sheet Invoice - Consolidated (Functional)</t>
  </si>
  <si>
    <t>BI-RICE-58_Balance</t>
  </si>
  <si>
    <t>BI-RICE-58_Balance - Functional</t>
  </si>
  <si>
    <t>BI-RICE-58</t>
  </si>
  <si>
    <t>CSTONE-3201</t>
  </si>
  <si>
    <t>BI-RICE-59_Branch Header-Oracle (Functional)</t>
  </si>
  <si>
    <t>BI-RICE-59_Branch</t>
  </si>
  <si>
    <t>BI-RICE-59_Branch - Functional</t>
  </si>
  <si>
    <t>BI-RICE-59</t>
  </si>
  <si>
    <t>CSTONE-3202</t>
  </si>
  <si>
    <t>BI-RICE-60_Karen 24 Month Report - CA (Functional)</t>
  </si>
  <si>
    <t>BI-RICE-60_Karen</t>
  </si>
  <si>
    <t>BI-RICE-60_Karen - Functional</t>
  </si>
  <si>
    <t>BI-RICE-60</t>
  </si>
  <si>
    <t>CSTONE-3203</t>
  </si>
  <si>
    <t>BI-RICE-61_Karen 24 Month Report Consol (Functional)</t>
  </si>
  <si>
    <t>BI-RICE-61_Karen</t>
  </si>
  <si>
    <t>BI-RICE-61_Karen - Functional</t>
  </si>
  <si>
    <t>BI-RICE-61</t>
  </si>
  <si>
    <t>CSTONE-3204</t>
  </si>
  <si>
    <t>BI-RICE-62_Oracle-Wesnet Acct Listing (Functional)</t>
  </si>
  <si>
    <t>BI-RICE-62_Oracle-Wesnet</t>
  </si>
  <si>
    <t>BI-RICE-62_Oracle-Wesnet - Functional</t>
  </si>
  <si>
    <t>BI-RICE-62</t>
  </si>
  <si>
    <t>CSTONE-3205</t>
  </si>
  <si>
    <t>BI-RICE-63_PWC Gross Sales Grp (Functional)</t>
  </si>
  <si>
    <t>BI-RICE-63_PWC</t>
  </si>
  <si>
    <t>BI-RICE-63_PWC - Functional</t>
  </si>
  <si>
    <t>BI-RICE-63</t>
  </si>
  <si>
    <t>CSTONE-3206</t>
  </si>
  <si>
    <t>BI-RICE-64_Sarah Gross Sales Reduction (Functional)</t>
  </si>
  <si>
    <t>BI-RICE-64_Sarah</t>
  </si>
  <si>
    <t>BI-RICE-64_Sarah - Functional</t>
  </si>
  <si>
    <t>BI-RICE-64</t>
  </si>
  <si>
    <t>CSTONE-3207</t>
  </si>
  <si>
    <t>BI-RICE-65_Variance Report - Oracle (Functional)</t>
  </si>
  <si>
    <t>BI-RICE-65_Variance</t>
  </si>
  <si>
    <t>BI-RICE-65_Variance - Functional</t>
  </si>
  <si>
    <t>BI-RICE-65</t>
  </si>
  <si>
    <t>CSTONE-3208</t>
  </si>
  <si>
    <t>BI-RICE-66_z03-I&amp;E-YTD-Grp Report (Functional)</t>
  </si>
  <si>
    <t>BI-RICE-66_z03-I&amp;E-YTD-Grp</t>
  </si>
  <si>
    <t>BI-RICE-66_z03-I&amp;E-YTD-Grp - Functional</t>
  </si>
  <si>
    <t>BI-RICE-66</t>
  </si>
  <si>
    <t>CSTONE-3209</t>
  </si>
  <si>
    <t>BI-RICE-67_z03-I&amp;E-YTD-GrpBr Report (Functional)</t>
  </si>
  <si>
    <t>BI-RICE-67_z03-I&amp;E-YTD-GrpBr</t>
  </si>
  <si>
    <t>BI-RICE-67_z03-I&amp;E-YTD-GrpBr - Functional</t>
  </si>
  <si>
    <t>BI-RICE-67</t>
  </si>
  <si>
    <t>CSTONE-3210</t>
  </si>
  <si>
    <t>BI-RICE-68_z03-I&amp;E-YTD-GrpReg Report(Functional)</t>
  </si>
  <si>
    <t>BI-RICE-68_z03-I&amp;E-YTD-GrpReg</t>
  </si>
  <si>
    <t>BI-RICE-68_z03-I&amp;E-YTD-GrpReg - Functional</t>
  </si>
  <si>
    <t>BI-RICE-68</t>
  </si>
  <si>
    <t>CSTONE-3211</t>
  </si>
  <si>
    <t>BI-RICE-69_z11-PY2selected lines Report (Functional)</t>
  </si>
  <si>
    <t>BI-RICE-69_z11-PY2selected</t>
  </si>
  <si>
    <t>BI-RICE-69_z11-PY2selected - Functional</t>
  </si>
  <si>
    <t>BI-RICE-69</t>
  </si>
  <si>
    <t>CSTONE-3212</t>
  </si>
  <si>
    <t>BI-RICE-70_z12-PYselected lines Report (Functional)</t>
  </si>
  <si>
    <t>BI-RICE-70_z12-PYselected</t>
  </si>
  <si>
    <t>BI-RICE-70_z12-PYselected - Functional</t>
  </si>
  <si>
    <t>BI-RICE-70</t>
  </si>
  <si>
    <t>CSTONE-3213</t>
  </si>
  <si>
    <t>BI-RICE-71_z13-CYselected lines Report (Functional)</t>
  </si>
  <si>
    <t>BI-RICE-71_z13-CYselected</t>
  </si>
  <si>
    <t>BI-RICE-71_z13-CYselected - Functional</t>
  </si>
  <si>
    <t>BI-RICE-71</t>
  </si>
  <si>
    <t>CSTONE-3214</t>
  </si>
  <si>
    <t>BI-RICE-72_z6-Branch Header Report (Functional)</t>
  </si>
  <si>
    <t>BI-RICE-72_z6-Branch</t>
  </si>
  <si>
    <t>BI-RICE-72_z6-Branch - Functional</t>
  </si>
  <si>
    <t>BI-RICE-72</t>
  </si>
  <si>
    <t>CSTONE-3215</t>
  </si>
  <si>
    <t>BI-RICE-74_Accounts by Month - Actual vs Budget (Functional)</t>
  </si>
  <si>
    <t>BI-RICE-74_Accounts</t>
  </si>
  <si>
    <t>BI-RICE-74_Accounts - Functional</t>
  </si>
  <si>
    <t>BI-RICE-74</t>
  </si>
  <si>
    <t>CSTONE-3216</t>
  </si>
  <si>
    <t>BI-RICE-76_Accounts by Quarter - Actual vs Budget (Functional)</t>
  </si>
  <si>
    <t>BI-RICE-76_Accounts</t>
  </si>
  <si>
    <t>BI-RICE-76_Accounts - Functional</t>
  </si>
  <si>
    <t>BI-RICE-76</t>
  </si>
  <si>
    <t>CSTONE-3217</t>
  </si>
  <si>
    <t>BI-RICE-77_Income Statement - Transportation by Month (Functional)</t>
  </si>
  <si>
    <t>BI-RICE-77_Income</t>
  </si>
  <si>
    <t>BI-RICE-77_Income - Functional</t>
  </si>
  <si>
    <t>BI-RICE-77</t>
  </si>
  <si>
    <t>CSTONE-3218</t>
  </si>
  <si>
    <t>BI-RICE-78_Income Statement - Transportation by Quarter (Functional)</t>
  </si>
  <si>
    <t>BI-RICE-78_Income</t>
  </si>
  <si>
    <t>BI-RICE-78_Income - Functional</t>
  </si>
  <si>
    <t>BI-RICE-78</t>
  </si>
  <si>
    <t>CSTONE-3219</t>
  </si>
  <si>
    <t>BI-RICE-79_Consolidated Income Statement (Functional)</t>
  </si>
  <si>
    <t>BI-RICE-79_Consolidated</t>
  </si>
  <si>
    <t>BI-RICE-79_Consolidated - Functional</t>
  </si>
  <si>
    <t>BI-RICE-79</t>
  </si>
  <si>
    <t>CSTONE-3220</t>
  </si>
  <si>
    <t>BI-RICE-80_Corporate Goals by Month (Functional)</t>
  </si>
  <si>
    <t>BI-RICE-80_Corporate</t>
  </si>
  <si>
    <t>BI-RICE-80_Corporate - Functional</t>
  </si>
  <si>
    <t>BI-RICE-80</t>
  </si>
  <si>
    <t>CSTONE-3221</t>
  </si>
  <si>
    <t>BI-RICE-81_87_z9_Adm_All (Functional)</t>
  </si>
  <si>
    <t>BI-RICE-81_87_z9_Adm_All</t>
  </si>
  <si>
    <t>BI-RICE-81_87_z9_Adm_All - Functional</t>
  </si>
  <si>
    <t>CSTONE Sprint 7</t>
  </si>
  <si>
    <t>BI-RICE-81</t>
  </si>
  <si>
    <t>CSTONE-3222</t>
  </si>
  <si>
    <t>BI-RICE-82_88_z9_Adm_Trail (Functional)</t>
  </si>
  <si>
    <t>BI-RICE-82_88_z9_Adm_Trail</t>
  </si>
  <si>
    <t>BI-RICE-82_88_z9_Adm_Trail - Functional</t>
  </si>
  <si>
    <t>BI-RICE-82</t>
  </si>
  <si>
    <t>CSTONE-3223</t>
  </si>
  <si>
    <t>BI-RICE-83_89_z9_Adm_TrailCAD (Functional)</t>
  </si>
  <si>
    <t>BI-RICE-83_89_z9_Adm_TrailCAD</t>
  </si>
  <si>
    <t>BI-RICE-83_89_z9_Adm_TrailCAD - Functional</t>
  </si>
  <si>
    <t>BI-RICE-83</t>
  </si>
  <si>
    <t>CSTONE-3224</t>
  </si>
  <si>
    <t>BI-RICE-84_90_z9_VarAnUSD_All (Functional)</t>
  </si>
  <si>
    <t>BI-RICE-84_90_z9_VarAnUSD_All</t>
  </si>
  <si>
    <t>BI-RICE-84_90_z9_VarAnUSD_All - Functional</t>
  </si>
  <si>
    <t>BI-RICE-84</t>
  </si>
  <si>
    <t>CSTONE-3225</t>
  </si>
  <si>
    <t>BI-RICE-85_91_z9_VarAnUSD_Consol (Functional)</t>
  </si>
  <si>
    <t>BI-RICE-85_91_z9_VarAnUSD_Consol</t>
  </si>
  <si>
    <t>BI-RICE-85_91_z9_VarAnUSD_Consol - Functional</t>
  </si>
  <si>
    <t>BI-RICE-85</t>
  </si>
  <si>
    <t>CSTONE-3226</t>
  </si>
  <si>
    <t>BI-RICE-86_92_z9_VarAnUSD_Trail_All (Functional)</t>
  </si>
  <si>
    <t>BI-RICE-86_92_z9_VarAnUSD_Trail_All</t>
  </si>
  <si>
    <t>BI-RICE-86_92_z9_VarAnUSD_Trail_All - Functional</t>
  </si>
  <si>
    <t>BI-RICE-86</t>
  </si>
  <si>
    <t>BI-RICE-3_New Recon tables: DSS_TABLES.ORACLE_CLD_AHCS_BAL, DSS_TABLES.EBS_SUBLEDGER_BAL  (Technical)</t>
  </si>
  <si>
    <t>BI-RICE-3_New - Technical</t>
  </si>
  <si>
    <t>BI-RICE-4_New tables: DSS_TABLES.ORACLE_CLD_AHCS_DET, DSS_TABLES.EBS_SUBLEDGER_DET  (Technical)</t>
  </si>
  <si>
    <t>BI-RICE-4_New - Technical</t>
  </si>
  <si>
    <t>BI-RICE-10_EBS AP to AHCS Recon Report - Detail (Technical)</t>
  </si>
  <si>
    <t>BI-RICE-10_EBS - Technical</t>
  </si>
  <si>
    <t>BI-RICE-11_EBS AR to AHCS Recon Report - Detail(Technical)</t>
  </si>
  <si>
    <t>BI-RICE-11_EBS - Technical</t>
  </si>
  <si>
    <t>BI-RICE-12_EBS FA to AHCS Recon Report - Detail (Technical)</t>
  </si>
  <si>
    <t>BI-RICE-12_EBS - Technical</t>
  </si>
  <si>
    <t>BI-RICE-18_AHCS Spending Per Employee (Technical)</t>
  </si>
  <si>
    <t>BI-RICE-18_AHCS - Technical</t>
  </si>
  <si>
    <t>BI-RICE-25_dss_tables.wgroup (Technical)</t>
  </si>
  <si>
    <t>BI-RICE-25_dss_tables.wgroup - Technical</t>
  </si>
  <si>
    <t>BI-RICE-26_dss_tables.region (Technical)</t>
  </si>
  <si>
    <t>BI-RICE-26_dss_tables.region - Technical</t>
  </si>
  <si>
    <t>BI-RICE-27_dss_tables.district (Technical)</t>
  </si>
  <si>
    <t>BI-RICE-27_dss_tables.district - Technical</t>
  </si>
  <si>
    <t>BI-RICE-45_EBS AP to AHCS Recon Report - Balances (Technical)</t>
  </si>
  <si>
    <t>BI-RICE-45_EBS - Technical</t>
  </si>
  <si>
    <t>BI-RICE-46_EBS AR to AHCS Recon Report - Balances (Technical)</t>
  </si>
  <si>
    <t>BI-RICE-46_EBS - Technical</t>
  </si>
  <si>
    <t>BI-RICE-47_EBS FA to AHCS Recon Report - Balances (Technical)</t>
  </si>
  <si>
    <t>BI-RICE-47_EBS - Technical</t>
  </si>
  <si>
    <t>BI-RICE-48_ERP POC to AHCS Recon Report - Detail (Technical)</t>
  </si>
  <si>
    <t>BI-RICE-48_ERP - Technical</t>
  </si>
  <si>
    <t>BI-RICE-49_ERP POC to AHCS Recon Report - Balances (Technical)</t>
  </si>
  <si>
    <t>BI-RICE-49_ERP - Technical</t>
  </si>
  <si>
    <t>CSTONE-3241</t>
  </si>
  <si>
    <t>BI-RICE-56_10406 YTD Consol (Technical)</t>
  </si>
  <si>
    <t>BI-RICE-56_10406 - Technical</t>
  </si>
  <si>
    <t>CSTONE-3242</t>
  </si>
  <si>
    <t>BI-RICE-57_Balance Sheet - Diana (Technical)</t>
  </si>
  <si>
    <t>BI-RICE-57_Balance - Technical</t>
  </si>
  <si>
    <t>CSTONE-3243</t>
  </si>
  <si>
    <t>BI-RICE-58_Balance Sheet Invoice - Consolidated(Technical)</t>
  </si>
  <si>
    <t>BI-RICE-58_Balance - Technical</t>
  </si>
  <si>
    <t>CSTONE-3244</t>
  </si>
  <si>
    <t>BI-RICE-59_Branch Header-Oracle (Technical)</t>
  </si>
  <si>
    <t>BI-RICE-59_Branch - Technical</t>
  </si>
  <si>
    <t>CSTONE-3245</t>
  </si>
  <si>
    <t>BI-RICE-60_Karen 24 Month Report - CA (Technical)</t>
  </si>
  <si>
    <t>BI-RICE-60_Karen - Technical</t>
  </si>
  <si>
    <t>CSTONE-3246</t>
  </si>
  <si>
    <t>BI-RICE-61_Karen 24 Month Report Consol (Technical)</t>
  </si>
  <si>
    <t>BI-RICE-61_Karen - Technical</t>
  </si>
  <si>
    <t>CSTONE-3247</t>
  </si>
  <si>
    <t>BI-RICE-62_Oracle-Wesnet Acct Listing (Technical)</t>
  </si>
  <si>
    <t>BI-RICE-62_Oracle-Wesnet - Technical</t>
  </si>
  <si>
    <t>CSTONE-3248</t>
  </si>
  <si>
    <t>BI-RICE-63e EPM-FCCS-BI-11 (Technical)</t>
  </si>
  <si>
    <t>BI-RICE-63e</t>
  </si>
  <si>
    <t>BI-RICE-63e - Technical</t>
  </si>
  <si>
    <t>CSTONE-3249</t>
  </si>
  <si>
    <t>BI-RICE-64_Sarah Gross Sales Reduction (Technical)</t>
  </si>
  <si>
    <t>BI-RICE-64_Sarah - Technical</t>
  </si>
  <si>
    <t>CSTONE-3250</t>
  </si>
  <si>
    <t>BI-RICE-65_Variance Report - Oracle (Technical)</t>
  </si>
  <si>
    <t>BI-RICE-65_Variance - Technical</t>
  </si>
  <si>
    <t>CSTONE-3251</t>
  </si>
  <si>
    <t>BI-RICE-66_z03-I&amp;E-YTD-Grp Report (Technical)</t>
  </si>
  <si>
    <t>BI-RICE-66_z03-I&amp;E-YTD-Grp - Technical</t>
  </si>
  <si>
    <t>CSTONE-3252</t>
  </si>
  <si>
    <t>BI-RICE-67_z03-I&amp;E-YTD-GrpBr Report (Technical)</t>
  </si>
  <si>
    <t>BI-RICE-67_z03-I&amp;E-YTD-GrpBr - Technical</t>
  </si>
  <si>
    <t>CSTONE-3253</t>
  </si>
  <si>
    <t>BI-RICE-68_z03-I&amp;E-YTD-GrpReg Report (Technical)</t>
  </si>
  <si>
    <t>BI-RICE-68_z03-I&amp;E-YTD-GrpReg - Technical</t>
  </si>
  <si>
    <t>CSTONE-3254</t>
  </si>
  <si>
    <t>BI-RICE-69_z11-PY2selected lines Report (Technical)</t>
  </si>
  <si>
    <t>BI-RICE-69_z11-PY2selected - Technical</t>
  </si>
  <si>
    <t>CSTONE-3255</t>
  </si>
  <si>
    <t>BI-RICE-70_z12-PYselected lines Report (Technical)</t>
  </si>
  <si>
    <t>BI-RICE-70_z12-PYselected - Technical</t>
  </si>
  <si>
    <t>CSTONE-3256</t>
  </si>
  <si>
    <t>BI-RICE-71_z13-CYselected lines Report (Technical)</t>
  </si>
  <si>
    <t>BI-RICE-71_z13-CYselected - Technical</t>
  </si>
  <si>
    <t>CSTONE-3257</t>
  </si>
  <si>
    <t>BI-RICE-72_z6-Branch Header Report (Technical)</t>
  </si>
  <si>
    <t>BI-RICE-72_z6-Branch - Technical</t>
  </si>
  <si>
    <t>CSTONE-3258</t>
  </si>
  <si>
    <t>BI-RICE-74_Accounts by Month - Actual vs Budget (Technical)</t>
  </si>
  <si>
    <t>BI-RICE-74_Accounts - Technical</t>
  </si>
  <si>
    <t>CSTONE-3259</t>
  </si>
  <si>
    <t>BI-RICE-76_Accounts by Quarter - Actual vs Budget(Technical)</t>
  </si>
  <si>
    <t>BI-RICE-76_Accounts - Technical</t>
  </si>
  <si>
    <t>CSTONE-3260</t>
  </si>
  <si>
    <t>BI-RICE-77_Income Statement - Transportation by Month (Technical)</t>
  </si>
  <si>
    <t>BI-RICE-77_Income - Technical</t>
  </si>
  <si>
    <t>CSTONE-3261</t>
  </si>
  <si>
    <t>BI-RICE-78_Income Statement - Transportation by Quarter (Technical)</t>
  </si>
  <si>
    <t>BI-RICE-78_Income - Technical</t>
  </si>
  <si>
    <t>CSTONE-3262</t>
  </si>
  <si>
    <t>BI-RICE-79_Consolidated Income Statement (Technical)</t>
  </si>
  <si>
    <t>BI-RICE-79_Consolidated - Technical</t>
  </si>
  <si>
    <t>CSTONE-3263</t>
  </si>
  <si>
    <t>BI-RICE-80_Corporate Goals by Month (Technical)</t>
  </si>
  <si>
    <t>BI-RICE-80_Corporate - Technical</t>
  </si>
  <si>
    <t>CSTONE-3264</t>
  </si>
  <si>
    <t>BI-RICE-81_87_z9_Adm_All (Technical)</t>
  </si>
  <si>
    <t>BI-RICE-81_87_z9_Adm_All - Technical</t>
  </si>
  <si>
    <t>CSTONE-3265</t>
  </si>
  <si>
    <t>BI-RICE-82_88_z9_Adm_Trail (Technical)</t>
  </si>
  <si>
    <t>BI-RICE-82_88_z9_Adm_Trail - Technical</t>
  </si>
  <si>
    <t>CSTONE-3266</t>
  </si>
  <si>
    <t>BI-RICE-83_89_z9_Adm_TrailCAD (Technical)</t>
  </si>
  <si>
    <t>BI-RICE-83_89_z9_Adm_TrailCAD - Technical</t>
  </si>
  <si>
    <t>CSTONE-3267</t>
  </si>
  <si>
    <t>BI-RICE-84_90_z9_VarAnUSD_All (Technical)</t>
  </si>
  <si>
    <t>BI-RICE-84_90_z9_VarAnUSD_All - Technical</t>
  </si>
  <si>
    <t>CSTONE-3268</t>
  </si>
  <si>
    <t>BI-RICE-85_91_z9_VarAnUSD_Consol (Technical)</t>
  </si>
  <si>
    <t>BI-RICE-85_91_z9_VarAnUSD_Consol - Technical</t>
  </si>
  <si>
    <t>CSTONE-3269</t>
  </si>
  <si>
    <t>BI-RICE-86_92_z9_VarAnUSD_Trail_All (Technical)</t>
  </si>
  <si>
    <t>BI-RICE-86_92_z9_VarAnUSD_Trail_All - Technical</t>
  </si>
  <si>
    <t>BI-RICE-75_Accounts by Quarter - Actual  (Technical)</t>
  </si>
  <si>
    <t>BI-RICE-75_Accounts - Technical</t>
  </si>
  <si>
    <t>BI-RICE-73_Accounts by Month - Actual (Technical)</t>
  </si>
  <si>
    <t>BI-RICE-73_Accounts - Technical</t>
  </si>
  <si>
    <t>CSTONE-3573</t>
  </si>
  <si>
    <t>BI-RICE-55_EPBCS Reporting Tables (Technical)</t>
  </si>
  <si>
    <t>BI-RICE-55_EPBCS - Technical</t>
  </si>
  <si>
    <t>CSTONE-3574</t>
  </si>
  <si>
    <t>BI-RICE-54_FCCS Reporting Tables (Technical)</t>
  </si>
  <si>
    <t>BI-RICE-54_FCCS - Technical</t>
  </si>
  <si>
    <t>CSTONE-3575</t>
  </si>
  <si>
    <t>BI-RICE-53_EPBCS Data Target Table (Technical)</t>
  </si>
  <si>
    <t>BI-RICE-53_EPBCS - Technical</t>
  </si>
  <si>
    <t>CSTONE-3576</t>
  </si>
  <si>
    <t>BI-RICE-52_FCCS Data Target Table (Technical)</t>
  </si>
  <si>
    <t>BI-RICE-52_FCCS - Technical</t>
  </si>
  <si>
    <t>CSTONE-3577</t>
  </si>
  <si>
    <t>BI-RICE-51_EPBCS hierarchy tables (Technical)</t>
  </si>
  <si>
    <t>BI-RICE-51_EPBCS - Technical</t>
  </si>
  <si>
    <t>CSTONE-3578</t>
  </si>
  <si>
    <t>BI-RICE-50_FCCS hierarchy tables (Technical)</t>
  </si>
  <si>
    <t>BI-RICE-50_FCCS - Technical</t>
  </si>
  <si>
    <t>BI-RICE-44_YTD vs Last Year  (Technical)</t>
  </si>
  <si>
    <t>BI-RICE-44_YTD - Technical</t>
  </si>
  <si>
    <t>BI-RICE-43_Sales $ by Shipment Type(Technical)</t>
  </si>
  <si>
    <t>BI-RICE-43_Sales - Technical</t>
  </si>
  <si>
    <t>BI-RICE-42_MTD vs Last Year (Technical)</t>
  </si>
  <si>
    <t>BI-RICE-42_MTD - Technical</t>
  </si>
  <si>
    <t>BI-RICE-41_Daily Sales by Current Workday (Technical)</t>
  </si>
  <si>
    <t>BI-RICE-41_Daily - Technical</t>
  </si>
  <si>
    <t>BI-RICE-40_Billing Margin Analysis by Month (Technical)</t>
  </si>
  <si>
    <t>BI-RICE-40_Billing - Technical</t>
  </si>
  <si>
    <t>BI-RICE-39_Billing Margin % by Shipment Type (Technical)</t>
  </si>
  <si>
    <t>BI-RICE-39_Billing - Technical</t>
  </si>
  <si>
    <t>CSTONE-3585</t>
  </si>
  <si>
    <t>BI-RICE-32_Downstream Tables/Views for Operational Reporting (Technical)</t>
  </si>
  <si>
    <t>BI-RICE-32_Downstream - Technical</t>
  </si>
  <si>
    <t>CSTONE-3586</t>
  </si>
  <si>
    <t>BI-RICE-31_Downstream Tables/Views for Operational Reporting (Technical)</t>
  </si>
  <si>
    <t>BI-RICE-31_Downstream - Technical</t>
  </si>
  <si>
    <t>CSTONE-3587</t>
  </si>
  <si>
    <t>BI-RICE-30_Downstream Tables/Views for Operational Reporting (Technical)</t>
  </si>
  <si>
    <t>BI-RICE-30_Downstream - Technical</t>
  </si>
  <si>
    <t>CSTONE-3588</t>
  </si>
  <si>
    <t>BI-RICE-29_Downstream Tables/Views for Operational Reporting (Technical)</t>
  </si>
  <si>
    <t>BI-RICE-29_Downstream - Technical</t>
  </si>
  <si>
    <t>CSTONE-3589</t>
  </si>
  <si>
    <t>BI-RICE-28_Downstream Tables/Views for Operational Reporting (Technical)</t>
  </si>
  <si>
    <t>BI-RICE-28_Downstream - Technical</t>
  </si>
  <si>
    <t>RTR-GL-006 (Functional)</t>
  </si>
  <si>
    <t>RTR-GL-006 - Functional</t>
  </si>
  <si>
    <t>RTR-GL-095 (Functional)</t>
  </si>
  <si>
    <t>RTR-GL-095 - Functional</t>
  </si>
  <si>
    <t>RTR-GL-010 (Technical)</t>
  </si>
  <si>
    <t>RTR-GL-010 - Technical</t>
  </si>
  <si>
    <t>RTR-GL-013 (Technical)</t>
  </si>
  <si>
    <t>RTR-GL-013 - Technical</t>
  </si>
  <si>
    <t>RTR-GL-017 (Technical)</t>
  </si>
  <si>
    <t>RTR-GL-017 - Technical</t>
  </si>
  <si>
    <t>RTR-GL-018 (Technical)</t>
  </si>
  <si>
    <t>RTR-GL-018 - Technical</t>
  </si>
  <si>
    <t>RTR-GL-075 (Technical)</t>
  </si>
  <si>
    <t>RTR-GL-075 - Technical</t>
  </si>
  <si>
    <t>RTR-GL-077 (Technical)</t>
  </si>
  <si>
    <t>RTR-GL-077 - Technical</t>
  </si>
  <si>
    <t>RTR-GL-106 (Technical)</t>
  </si>
  <si>
    <t>RTR-GL-106 - Technical</t>
  </si>
  <si>
    <t>REP-RTR-GL-63 (Technical)</t>
  </si>
  <si>
    <t>REP-RTR-GL-63 - Technical</t>
  </si>
  <si>
    <t>REP-RTR-GL-69 (Technical)</t>
  </si>
  <si>
    <t>REP-RTR-GL-69 - Technical</t>
  </si>
  <si>
    <t>REP-RTR-GL-70 (Technical)</t>
  </si>
  <si>
    <t>REP-RTR-GL-70 - Technical</t>
  </si>
  <si>
    <t>REP-RTR-GL-79 (Technical)</t>
  </si>
  <si>
    <t>REP-RTR-GL-79 - Technical</t>
  </si>
  <si>
    <t>RTR-AHCS-024 (Technical)</t>
  </si>
  <si>
    <t>RTR-AHCS-024 - Technical</t>
  </si>
  <si>
    <t>RTR-AHCS-025 (Technical)</t>
  </si>
  <si>
    <t>RTR-AHCS-025 - Technical</t>
  </si>
  <si>
    <t>RTR-AHCS-027 (Technical)</t>
  </si>
  <si>
    <t>RTR-AHCS-027 - Technical</t>
  </si>
  <si>
    <t>RTR-AHCS-044 (Technical)</t>
  </si>
  <si>
    <t>RTR-AHCS-044 - Technical</t>
  </si>
  <si>
    <t>RTR-GL-117 (Technical)</t>
  </si>
  <si>
    <t>RTR-GL-117 - Technical</t>
  </si>
  <si>
    <t>REP-RTR-GL-4 (Technical)</t>
  </si>
  <si>
    <t>REP-RTR-GL-4 - Technical</t>
  </si>
  <si>
    <t>REP-RTR-GL-67-B (Technical)</t>
  </si>
  <si>
    <t>REP-RTR-GL-67-B - Technical</t>
  </si>
  <si>
    <t>RTR-GL-135 (Technical)</t>
  </si>
  <si>
    <t>RTR-GL-135 - Technical</t>
  </si>
  <si>
    <t>RTR-GL-141 (Technical)</t>
  </si>
  <si>
    <t>RTR-GL-141 - Technical</t>
  </si>
  <si>
    <t>RTR-GL-143 (Technical)</t>
  </si>
  <si>
    <t>RTR-GL-143 - Technical</t>
  </si>
  <si>
    <t>Girish R Acharya</t>
  </si>
  <si>
    <t>RTR-AHCS-062 (Technical)</t>
  </si>
  <si>
    <t>RTR-AHCS-062 - Technical</t>
  </si>
  <si>
    <t>RTR-AHCS-064 (Technical)</t>
  </si>
  <si>
    <t>RTR-AHCS-064 - Technical</t>
  </si>
  <si>
    <t>CSTONE-3649</t>
  </si>
  <si>
    <t>RTR-GL-010 (TUT/FUT)</t>
  </si>
  <si>
    <t>RTR-GL-010 - TUT/FUT</t>
  </si>
  <si>
    <t>CSTONE-3650</t>
  </si>
  <si>
    <t>RTR-GL-013 (TUT/FUT)</t>
  </si>
  <si>
    <t>RTR-GL-013 - TUT/FUT</t>
  </si>
  <si>
    <t>CSTONE-3651</t>
  </si>
  <si>
    <t>RTR-GL-017 (TUT/FUT)</t>
  </si>
  <si>
    <t>RTR-GL-017 - TUT/FUT</t>
  </si>
  <si>
    <t>CSTONE-3652</t>
  </si>
  <si>
    <t>RTR-GL-018 (TUT/FUT)</t>
  </si>
  <si>
    <t>RTR-GL-018 - TUT/FUT</t>
  </si>
  <si>
    <t>CSTONE-3653</t>
  </si>
  <si>
    <t>RTR-GL-075 (TUT/FUT)</t>
  </si>
  <si>
    <t>RTR-GL-075 - TUT/FUT</t>
  </si>
  <si>
    <t>CSTONE-3654</t>
  </si>
  <si>
    <t>RTR-GL-077 (TUT/FUT)</t>
  </si>
  <si>
    <t>RTR-GL-077 - TUT/FUT</t>
  </si>
  <si>
    <t>CSTONE-3655</t>
  </si>
  <si>
    <t>REP-RTR-GL-63 (TUT/FUT)</t>
  </si>
  <si>
    <t>REP-RTR-GL-63 - TUT/FUT</t>
  </si>
  <si>
    <t>CSTONE-3656</t>
  </si>
  <si>
    <t>REP-RTR-GL-70 (TUT/FUT)</t>
  </si>
  <si>
    <t>REP-RTR-GL-70 - TUT/FUT</t>
  </si>
  <si>
    <t>CSTONE-3657</t>
  </si>
  <si>
    <t>RTR-AHCS-024 (TUT/FUT)</t>
  </si>
  <si>
    <t>RTR-AHCS-024 - TUT/FUT</t>
  </si>
  <si>
    <t>CSTONE-3658</t>
  </si>
  <si>
    <t>RTR-AHCS-025 (TUT/FUT)</t>
  </si>
  <si>
    <t>RTR-AHCS-025 - TUT/FUT</t>
  </si>
  <si>
    <t>CSTONE-3659</t>
  </si>
  <si>
    <t>RTR-AHCS-027 (TUT/FUT)</t>
  </si>
  <si>
    <t>RTR-AHCS-027 - TUT/FUT</t>
  </si>
  <si>
    <t>CSTONE-3660</t>
  </si>
  <si>
    <t>RTR-AHCS-044 (TUT/FUT)</t>
  </si>
  <si>
    <t>RTR-AHCS-044 - TUT/FUT</t>
  </si>
  <si>
    <t>CSTONE-3661</t>
  </si>
  <si>
    <t>RTR-GL-117 (TUT/FUT)</t>
  </si>
  <si>
    <t>RTR-GL-117 - TUT/FUT</t>
  </si>
  <si>
    <t>CSTONE-3662</t>
  </si>
  <si>
    <t>REP-RTR-GL-4 (TUT/FUT)</t>
  </si>
  <si>
    <t>REP-RTR-GL-4 - TUT/FUT</t>
  </si>
  <si>
    <t>CSTONE-3663</t>
  </si>
  <si>
    <t>REP-RTR-GL-67-B (TUT/FUT)</t>
  </si>
  <si>
    <t>REP-RTR-GL-67-B - TUT/FUT</t>
  </si>
  <si>
    <t>CSTONE-3664</t>
  </si>
  <si>
    <t>RTR-GL-135 (TUT/FUT)</t>
  </si>
  <si>
    <t>RTR-GL-135 - TUT/FUT</t>
  </si>
  <si>
    <t>RTR-GL-141 (TUT/FUT)</t>
  </si>
  <si>
    <t>RTR-GL-141 - TUT/FUT</t>
  </si>
  <si>
    <t>RTR-GL-143 (TUT/FUT)</t>
  </si>
  <si>
    <t>RTR-GL-143 - TUT/FUT</t>
  </si>
  <si>
    <t>CSTONE-3667</t>
  </si>
  <si>
    <t>RTR-AHCS-062 (TUT/FUT)</t>
  </si>
  <si>
    <t>RTR-AHCS-062 - TUT/FUT</t>
  </si>
  <si>
    <t>CSTONE-3811</t>
  </si>
  <si>
    <t>EPM-EDM-007</t>
  </si>
  <si>
    <t>2021-06-25</t>
  </si>
  <si>
    <t>CSTONE-3809</t>
  </si>
  <si>
    <t>EPM-EDM-002</t>
  </si>
  <si>
    <t>CSTONE-3668</t>
  </si>
  <si>
    <t>RTR-AHCS-064 (TUT/FUT)</t>
  </si>
  <si>
    <t>RTR-AHCS-064 - TUT/FUT</t>
  </si>
  <si>
    <t>CSTONE-3810</t>
  </si>
  <si>
    <t>EPM-EDM-004</t>
  </si>
  <si>
    <t>CSTONE-3812</t>
  </si>
  <si>
    <t>EPM-EDM-008</t>
  </si>
  <si>
    <t>CSTONE-3813</t>
  </si>
  <si>
    <t>EPM-EDM-011</t>
  </si>
  <si>
    <t>CSTONE-3814</t>
  </si>
  <si>
    <t>EPM-EDM-012</t>
  </si>
  <si>
    <t>CSTONE-3815</t>
  </si>
  <si>
    <t>EPM-EDM-013</t>
  </si>
  <si>
    <t>CSTONE-3816</t>
  </si>
  <si>
    <t>EPM-EDM-018</t>
  </si>
  <si>
    <t>CSTONE-3818</t>
  </si>
  <si>
    <t>EPM-EDM-020</t>
  </si>
  <si>
    <t>CSTONE-3817</t>
  </si>
  <si>
    <t>EPM-EDM-019</t>
  </si>
  <si>
    <t>CSTONE-3819</t>
  </si>
  <si>
    <t>EPM-EDM-027</t>
  </si>
  <si>
    <t>CSTONE-3820</t>
  </si>
  <si>
    <t>EPM-EDM-028</t>
  </si>
  <si>
    <t>CSTONE-3821</t>
  </si>
  <si>
    <t>EPM-EDM-029</t>
  </si>
  <si>
    <t>CSTONE-3861</t>
  </si>
  <si>
    <t>EPM-FCCS-011</t>
  </si>
  <si>
    <t>CSTONE-3862</t>
  </si>
  <si>
    <t>EPM-FCCS-018</t>
  </si>
  <si>
    <t>CSTONE-3863</t>
  </si>
  <si>
    <t>EPM-FCCS-055</t>
  </si>
  <si>
    <t>CSTONE-3864</t>
  </si>
  <si>
    <t>EPM-FCCS-184</t>
  </si>
  <si>
    <t>CSTONE-3865</t>
  </si>
  <si>
    <t>EPM-FCCS-057</t>
  </si>
  <si>
    <t>CSTONE-3866</t>
  </si>
  <si>
    <t>EPM-FCCS-058</t>
  </si>
  <si>
    <t>EPM-FCCS-058 - Functional</t>
  </si>
  <si>
    <t>CSTONE-3867</t>
  </si>
  <si>
    <t>EPM-FCCS-060</t>
  </si>
  <si>
    <t>CSTONE-3868</t>
  </si>
  <si>
    <t>EPM-FCCS-061</t>
  </si>
  <si>
    <t>EPM-FCCS-061 - Functional</t>
  </si>
  <si>
    <t>CSTONE-3869</t>
  </si>
  <si>
    <t>EPM-FCCS-063</t>
  </si>
  <si>
    <t>EPM-FCCS-063 - Functional</t>
  </si>
  <si>
    <t>CSTONE-3870</t>
  </si>
  <si>
    <t>EPM-FCCS-064</t>
  </si>
  <si>
    <t>EPM-FCCS-064 - Functional</t>
  </si>
  <si>
    <t>CSTONE-3871</t>
  </si>
  <si>
    <t>EPM-FCCS-074</t>
  </si>
  <si>
    <t>CSTONE-3872</t>
  </si>
  <si>
    <t>EPM-FCCS-132</t>
  </si>
  <si>
    <t>EPM-FCCS-132 - Functional</t>
  </si>
  <si>
    <t>CSTONE-3873</t>
  </si>
  <si>
    <t>EPM-FCCS-137</t>
  </si>
  <si>
    <t>CSTONE-3874</t>
  </si>
  <si>
    <t>EPM-FCCS-138</t>
  </si>
  <si>
    <t>CSTONE-3875</t>
  </si>
  <si>
    <t>EPM-FCCS-165</t>
  </si>
  <si>
    <t>CSTONE-3876</t>
  </si>
  <si>
    <t>EPM-FCCS-143</t>
  </si>
  <si>
    <t>CSTONE-3877</t>
  </si>
  <si>
    <t>EPM-FCCS-147</t>
  </si>
  <si>
    <t>EPM-FCCS-147 - Functional</t>
  </si>
  <si>
    <t>CSTONE-3878</t>
  </si>
  <si>
    <t>EPM-FCCS-149</t>
  </si>
  <si>
    <t>CSTONE-3879</t>
  </si>
  <si>
    <t>EPM-FCCS-150</t>
  </si>
  <si>
    <t>EPM-FCCS-150 - Functional</t>
  </si>
  <si>
    <t>CSTONE-3880</t>
  </si>
  <si>
    <t>EPM-ARCS-005</t>
  </si>
  <si>
    <t>EPM-ARCS-005 - Functional</t>
  </si>
  <si>
    <t>CSTONE-3881</t>
  </si>
  <si>
    <t>EPM-ARCS-007</t>
  </si>
  <si>
    <t>EPM-ARCS-007 - Functional</t>
  </si>
  <si>
    <t>CSTONE-3882</t>
  </si>
  <si>
    <t>EPM-ARCS-008</t>
  </si>
  <si>
    <t>EPM-ARCS-008 - Functional</t>
  </si>
  <si>
    <t>CSTONE-3883</t>
  </si>
  <si>
    <t>EPM-ARCS-010</t>
  </si>
  <si>
    <t>EPM-ARCS-010 - Functional</t>
  </si>
  <si>
    <t>CSTONE-3884</t>
  </si>
  <si>
    <t>EPM-ARCS-012</t>
  </si>
  <si>
    <t>EPM-ARCS-012 - Functional</t>
  </si>
  <si>
    <t>CSTONE-3885</t>
  </si>
  <si>
    <t>EPM-ARCS-014</t>
  </si>
  <si>
    <t>EPM-ARCS-014 - Functional</t>
  </si>
  <si>
    <t>CSTONE-3886</t>
  </si>
  <si>
    <t>EPM-ARCS-017</t>
  </si>
  <si>
    <t>CSTONE-3887</t>
  </si>
  <si>
    <t>EPM-ARCS-018</t>
  </si>
  <si>
    <t>EPM-ARCS-018 - Functional</t>
  </si>
  <si>
    <t>CSTONE-3888</t>
  </si>
  <si>
    <t>EPM-ARCS-021</t>
  </si>
  <si>
    <t>CSTONE-3889</t>
  </si>
  <si>
    <t>EPM-ARCS-024</t>
  </si>
  <si>
    <t>EPM-ARCS-024 - Functional</t>
  </si>
  <si>
    <t>CSTONE-3890</t>
  </si>
  <si>
    <t>EPM-ARCS-025</t>
  </si>
  <si>
    <t>EPM-ARCS-025 - Functional</t>
  </si>
  <si>
    <t>CSTONE-3891</t>
  </si>
  <si>
    <t>EPM-ARCS-026</t>
  </si>
  <si>
    <t>EPM-ARCS-026 - Functional</t>
  </si>
  <si>
    <t>CSTONE-3892</t>
  </si>
  <si>
    <t>EPM-ARCS-027</t>
  </si>
  <si>
    <t>CSTONE-3893</t>
  </si>
  <si>
    <t>EPM-ARCS-028</t>
  </si>
  <si>
    <t>EPM-ARCS-028 - Functional</t>
  </si>
  <si>
    <t>CSTONE-3894</t>
  </si>
  <si>
    <t>EPM-ARCS-030</t>
  </si>
  <si>
    <t>CSTONE-3895</t>
  </si>
  <si>
    <t>EPM-ARCS-031</t>
  </si>
  <si>
    <t>CSTONE-3896</t>
  </si>
  <si>
    <t>EPM-ARCS-040</t>
  </si>
  <si>
    <t>CSTONE-4045</t>
  </si>
  <si>
    <t>EPM-EPBCS-041</t>
  </si>
  <si>
    <t>CSTONE-4046</t>
  </si>
  <si>
    <t>EPM-EPBCS-042</t>
  </si>
  <si>
    <t>CSTONE-4047</t>
  </si>
  <si>
    <t>EPM-EPBCS-043</t>
  </si>
  <si>
    <t>CSTONE-4048</t>
  </si>
  <si>
    <t>EPM-EPBCS-044</t>
  </si>
  <si>
    <t>CSTONE-4049</t>
  </si>
  <si>
    <t>EPM-EPBCS-045</t>
  </si>
  <si>
    <t>CSTONE-4050</t>
  </si>
  <si>
    <t>EPM-EPBCS-048</t>
  </si>
  <si>
    <t>EPM-EPBCS-048 - Functional</t>
  </si>
  <si>
    <t>CSTONE-4051</t>
  </si>
  <si>
    <t>EPM-EPBCS-049</t>
  </si>
  <si>
    <t>EPM-EPBCS-049 - Functional</t>
  </si>
  <si>
    <t>CSTONE-4052</t>
  </si>
  <si>
    <t>EPM-EPBCS-050</t>
  </si>
  <si>
    <t>EPM-EPBCS-050 - Functional</t>
  </si>
  <si>
    <t>CSTONE-4053</t>
  </si>
  <si>
    <t>EPM-EPBCS-051</t>
  </si>
  <si>
    <t>EPM-EPBCS-051 - Functional</t>
  </si>
  <si>
    <t>CSTONE-4054</t>
  </si>
  <si>
    <t>EPM-EPBCS-052</t>
  </si>
  <si>
    <t>EPM-EPBCS-052 - Functional</t>
  </si>
  <si>
    <t>CSTONE-4055</t>
  </si>
  <si>
    <t>EPM-EPBCS-053</t>
  </si>
  <si>
    <t>EPM-EPBCS-053 - Functional</t>
  </si>
  <si>
    <t>CSTONE-4056</t>
  </si>
  <si>
    <t>EPM-EPBCS-054</t>
  </si>
  <si>
    <t>EPM-EPBCS-054 - Functional</t>
  </si>
  <si>
    <t>CSTONE-4057</t>
  </si>
  <si>
    <t>EPM-EPBCS-055</t>
  </si>
  <si>
    <t>EPM-EPBCS-055 - Functional</t>
  </si>
  <si>
    <t>CSTONE-4059</t>
  </si>
  <si>
    <t>EPM-EPBCS-057</t>
  </si>
  <si>
    <t>CSTONE-4061</t>
  </si>
  <si>
    <t>EPM-EPBCS-059</t>
  </si>
  <si>
    <t>EPM-EPBCS-059 - Functional</t>
  </si>
  <si>
    <t>CSTONE-4062</t>
  </si>
  <si>
    <t>EPM-EPBCS-060</t>
  </si>
  <si>
    <t>EPM-EPBCS-060 - Functional</t>
  </si>
  <si>
    <t>CSTONE-4063</t>
  </si>
  <si>
    <t>EPM-EPBCS-061</t>
  </si>
  <si>
    <t>EPM-EPBCS-061 - Functional</t>
  </si>
  <si>
    <t>CSTONE-4064</t>
  </si>
  <si>
    <t>EPM-EPBCS-062</t>
  </si>
  <si>
    <t>EPM-EPBCS-062 - Functional</t>
  </si>
  <si>
    <t>CSTONE-4072</t>
  </si>
  <si>
    <t>EPM-EPBCS-087</t>
  </si>
  <si>
    <t>CSTONE-4073</t>
  </si>
  <si>
    <t>EPM-EPBCS-088</t>
  </si>
  <si>
    <t>CSTONE-4074</t>
  </si>
  <si>
    <t>EPM-EPBCS-089</t>
  </si>
  <si>
    <t>CSTONE-4075</t>
  </si>
  <si>
    <t>EPM-EPBCS-090</t>
  </si>
  <si>
    <t>CSTONE-4076</t>
  </si>
  <si>
    <t>EPM-EPBCS-091</t>
  </si>
  <si>
    <t>CSTONE-4077</t>
  </si>
  <si>
    <t>EPM-EPBCS-092</t>
  </si>
  <si>
    <t>CSTONE-4078</t>
  </si>
  <si>
    <t>EPM-EPBCS-093</t>
  </si>
  <si>
    <t>CSTONE-4079</t>
  </si>
  <si>
    <t>EPM-EPBCS-094</t>
  </si>
  <si>
    <t>CSTONE-4087</t>
  </si>
  <si>
    <t>EPM-EPBCS-101</t>
  </si>
  <si>
    <t>DP-RTR-GL-001 (Functional)</t>
  </si>
  <si>
    <t>DP-RTR-GL-002 (Functional)</t>
  </si>
  <si>
    <t>DP-RTR-GL-002 - Functional</t>
  </si>
  <si>
    <t>2021-08-05</t>
  </si>
  <si>
    <t>DP-RTR-GL-003 (Functional)</t>
  </si>
  <si>
    <t>DP-RTR-GL-003 - Functional</t>
  </si>
  <si>
    <t>DP-RTR-GL-005 - Functional</t>
  </si>
  <si>
    <t>DP-RTR-GL-007 (Functional)</t>
  </si>
  <si>
    <t>DP-RTR-GL-007 - Functional</t>
  </si>
  <si>
    <t>DP-RTR-GL-008A (Technical)</t>
  </si>
  <si>
    <t>DP-RTR-GL-008A - Technical</t>
  </si>
  <si>
    <t>DP-RTR-GL-008A - TUT/FUT</t>
  </si>
  <si>
    <t>DP-RTR-GL-008B (Technical)</t>
  </si>
  <si>
    <t>DP-RTR-GL-008B - Technical</t>
  </si>
  <si>
    <t>DP-RTR-GL-008B - TUT/FUT</t>
  </si>
  <si>
    <t>DP-RTR-GL-008C (Technical)</t>
  </si>
  <si>
    <t>DP-RTR-GL-008C - Technical</t>
  </si>
  <si>
    <t>DP-RTR-GL-008C - TUT/FUT</t>
  </si>
  <si>
    <t>CSTONE-4207</t>
  </si>
  <si>
    <t>DP-RTR-AHCS-001 (Technical)</t>
  </si>
  <si>
    <t>DP-RTR-AHCS-001 - Technical</t>
  </si>
  <si>
    <t>DP-RTR-AHCS-001 - TUT/FUT</t>
  </si>
  <si>
    <t>2021-08-04</t>
  </si>
  <si>
    <t>DP-RTR-GL-009 (Functional)</t>
  </si>
  <si>
    <t>DP-RTR-GL-009 - Functional</t>
  </si>
  <si>
    <t>DP-RTR-GL-015 (Functional)</t>
  </si>
  <si>
    <t>DP-RTR-GL-015 - Functional</t>
  </si>
  <si>
    <t>CSTONE-4265</t>
  </si>
  <si>
    <t>RTR-GL-090 - TUT/FUT</t>
  </si>
  <si>
    <t>Asma Syed</t>
  </si>
  <si>
    <t>CSTONE-4270</t>
  </si>
  <si>
    <t>EPM-FCCS-021</t>
  </si>
  <si>
    <t>EPM-FCCS-021 - Functional</t>
  </si>
  <si>
    <t>CSTONE-4271</t>
  </si>
  <si>
    <t>EPM-FCCS-023</t>
  </si>
  <si>
    <t>EPM-FCCS-023 - Functional</t>
  </si>
  <si>
    <t>CSTONE-4272</t>
  </si>
  <si>
    <t>EPM-FCCS-024</t>
  </si>
  <si>
    <t>EPM-FCCS-024 - Functional</t>
  </si>
  <si>
    <t>CSTONE-4273</t>
  </si>
  <si>
    <t>EPM-FCCS-025</t>
  </si>
  <si>
    <t>EPM-FCCS-025 - Functional</t>
  </si>
  <si>
    <t>CSTONE-4274</t>
  </si>
  <si>
    <t>EPM-FCCS-026</t>
  </si>
  <si>
    <t>EPM-FCCS-026 - Functional</t>
  </si>
  <si>
    <t>CSTONE-4275</t>
  </si>
  <si>
    <t>EPM-FCCS-027</t>
  </si>
  <si>
    <t>EPM-FCCS-027 - Functional</t>
  </si>
  <si>
    <t>CSTONE-4276</t>
  </si>
  <si>
    <t>EPM-FCCS-028</t>
  </si>
  <si>
    <t>EPM-FCCS-028 - Functional</t>
  </si>
  <si>
    <t>CSTONE-4277</t>
  </si>
  <si>
    <t>EPM-FCCS-029</t>
  </si>
  <si>
    <t>CSTONE-4278</t>
  </si>
  <si>
    <t>EPM-FCCS-030</t>
  </si>
  <si>
    <t>EPM-FCCS-030 - Functional</t>
  </si>
  <si>
    <t>CSTONE-4279</t>
  </si>
  <si>
    <t>EPM-FCCS-031</t>
  </si>
  <si>
    <t>EPM-FCCS-031 - Functional</t>
  </si>
  <si>
    <t>CSTONE-4280</t>
  </si>
  <si>
    <t>EPM-FCCS-052</t>
  </si>
  <si>
    <t>EPM-FCCS-052 - Functional</t>
  </si>
  <si>
    <t>CSTONE-4281</t>
  </si>
  <si>
    <t>EPM-FCCS-068</t>
  </si>
  <si>
    <t>CSTONE-4282</t>
  </si>
  <si>
    <t>EPM-FCCS-072</t>
  </si>
  <si>
    <t>CSTONE-4283</t>
  </si>
  <si>
    <t>EPM-FCCS-075</t>
  </si>
  <si>
    <t>CSTONE-4284</t>
  </si>
  <si>
    <t>EPM-FCCS-131</t>
  </si>
  <si>
    <t>EPM-FCCS-131 - Functional</t>
  </si>
  <si>
    <t>CSTONE-4285</t>
  </si>
  <si>
    <t>EPM-FCCS-133</t>
  </si>
  <si>
    <t>CSTONE-4286</t>
  </si>
  <si>
    <t>EPM-FCCS-135</t>
  </si>
  <si>
    <t>EPM-FCCS-135 - Functional</t>
  </si>
  <si>
    <t>CSTONE-4287</t>
  </si>
  <si>
    <t>EPM-FCCS-136</t>
  </si>
  <si>
    <t>EPM-FCCS-136 - Functional</t>
  </si>
  <si>
    <t>CSTONE-4289</t>
  </si>
  <si>
    <t>EPM-FCCS-153</t>
  </si>
  <si>
    <t>EPM-FCCS-153 - Functional</t>
  </si>
  <si>
    <t>CSTONE-4290</t>
  </si>
  <si>
    <t>EPM-FCCS-154</t>
  </si>
  <si>
    <t>EPM-FCCS-154 - Functional</t>
  </si>
  <si>
    <t>CSTONE-4291</t>
  </si>
  <si>
    <t>EPM-FCCS-155</t>
  </si>
  <si>
    <t>EPM-FCCS-155 - Functional</t>
  </si>
  <si>
    <t>CSTONE-4292</t>
  </si>
  <si>
    <t>EPM-ARCS-006</t>
  </si>
  <si>
    <t>EPM-ARCS-006 - Functional</t>
  </si>
  <si>
    <t>CSTONE-4293</t>
  </si>
  <si>
    <t>EPM-ARCS-020</t>
  </si>
  <si>
    <t>EPM-ARCS-020 - Functional</t>
  </si>
  <si>
    <t>CSTONE-4294</t>
  </si>
  <si>
    <t>EPM-ARCS-022</t>
  </si>
  <si>
    <t>EPM-ARCS-022 - Functional</t>
  </si>
  <si>
    <t>CSTONE-4295</t>
  </si>
  <si>
    <t>EPM-ARCS-023</t>
  </si>
  <si>
    <t>EPM-ARCS-023 - Functional</t>
  </si>
  <si>
    <t>CSTONE-4296</t>
  </si>
  <si>
    <t>EPM-ARCS-032</t>
  </si>
  <si>
    <t>EPM-ARCS-032 - Functional</t>
  </si>
  <si>
    <t>CSTONE-4390</t>
  </si>
  <si>
    <t>REP-FSG-RTR-GL-004 (Functional)</t>
  </si>
  <si>
    <t>REP-FSG-RTR-GL-004 - Functional</t>
  </si>
  <si>
    <t>RPT055</t>
  </si>
  <si>
    <t>CSTONE-4391</t>
  </si>
  <si>
    <t>REP-FSG-RTR-GL-005 (Functional)</t>
  </si>
  <si>
    <t>REP-FSG-RTR-GL-005 - Functional</t>
  </si>
  <si>
    <t>RPT056</t>
  </si>
  <si>
    <t>CSTONE-4392</t>
  </si>
  <si>
    <t>REP-FSG-RTR-GL-006 (Functional)</t>
  </si>
  <si>
    <t>REP-FSG-RTR-GL-006 - Functional</t>
  </si>
  <si>
    <t>RPT057</t>
  </si>
  <si>
    <t>RTR-GL-006 (Technical)</t>
  </si>
  <si>
    <t>RTR-GL-006 - Technical</t>
  </si>
  <si>
    <t>RTR-GL-095 (Technical)</t>
  </si>
  <si>
    <t>RTR-GL-095 - Technical</t>
  </si>
  <si>
    <t>REP-RTR-GL-2 (Technical)</t>
  </si>
  <si>
    <t>REP-RTR-GL-2 - Technical</t>
  </si>
  <si>
    <t>REP-FSG-RTR-GL-001 (Technical)</t>
  </si>
  <si>
    <t>REP-FSG-RTR-GL-001 - Technical</t>
  </si>
  <si>
    <t>REP-FSG-RTR-GL-002 (Technical)</t>
  </si>
  <si>
    <t>REP-FSG-RTR-GL-002 - Technical</t>
  </si>
  <si>
    <t>REP-FSG-RTR-GL-003 (Technical)</t>
  </si>
  <si>
    <t>REP-FSG-RTR-GL-003 - Technical</t>
  </si>
  <si>
    <t>REP-FSG-RTR-GL-007 (Technical)</t>
  </si>
  <si>
    <t>REP-FSG-RTR-GL-007 - Technical</t>
  </si>
  <si>
    <t>REP-FSG-RTR-GL-009 (Technical)</t>
  </si>
  <si>
    <t>REP-FSG-RTR-GL-009 - Technical</t>
  </si>
  <si>
    <t>CSTONE-4408</t>
  </si>
  <si>
    <t>REP-FSG-RTR-GL-010 (Technical)</t>
  </si>
  <si>
    <t>REP-FSG-RTR-GL-010 - Technical</t>
  </si>
  <si>
    <t>RPT061</t>
  </si>
  <si>
    <t>CSTONE-4409</t>
  </si>
  <si>
    <t>REP-FSG-RTR-GL-011 (Technical)</t>
  </si>
  <si>
    <t>REP-FSG-RTR-GL-011 - Technical</t>
  </si>
  <si>
    <t>RPT062</t>
  </si>
  <si>
    <t>REP-FSG-RTR-GL-012 (Technical)</t>
  </si>
  <si>
    <t>REP-FSG-RTR-GL-012 - Technical</t>
  </si>
  <si>
    <t>CSTONE-4411</t>
  </si>
  <si>
    <t>RTR-GL-006 (TUT/FUT)</t>
  </si>
  <si>
    <t>RTR-GL-006 - TUT/FUT</t>
  </si>
  <si>
    <t>CSTONE-4412</t>
  </si>
  <si>
    <t>RTR-GL-095 (TUT/FUT)</t>
  </si>
  <si>
    <t>RTR-GL-095 - TUT/FUT</t>
  </si>
  <si>
    <t>CSTONE-4413</t>
  </si>
  <si>
    <t>RTR-GL-106 (TUT/FUT)</t>
  </si>
  <si>
    <t>RTR-GL-106 - TUT/FUT</t>
  </si>
  <si>
    <t>CSTONE-4414</t>
  </si>
  <si>
    <t>REP-RTR-GL-69 (TUT/FUT)</t>
  </si>
  <si>
    <t>REP-RTR-GL-69 - TUT/FUT</t>
  </si>
  <si>
    <t>CSTONE-4415</t>
  </si>
  <si>
    <t>REP-RTR-GL-79 (TUT/FUT)</t>
  </si>
  <si>
    <t>REP-RTR-GL-79 - TUT/FUT</t>
  </si>
  <si>
    <t>CSTONE-4416</t>
  </si>
  <si>
    <t>REP-RTR-GL-1 (TUT/FUT)</t>
  </si>
  <si>
    <t>REP-RTR-GL-1 - TUT/FUT</t>
  </si>
  <si>
    <t>CSTONE-4417</t>
  </si>
  <si>
    <t>REP-RTR-GL-2 (TUT/FUT)</t>
  </si>
  <si>
    <t>REP-RTR-GL-2 - TUT/FUT</t>
  </si>
  <si>
    <t>CSTONE-4418</t>
  </si>
  <si>
    <t>REP-RTR-GL-7 (TUT/FUT)</t>
  </si>
  <si>
    <t>REP-RTR-GL-7 - TUT/FUT</t>
  </si>
  <si>
    <t>CSTONE-4419</t>
  </si>
  <si>
    <t>REP-RTR-GL-8 (TUT/FUT)</t>
  </si>
  <si>
    <t>REP-RTR-GL-8 - TUT/FUT</t>
  </si>
  <si>
    <t>CSTONE-4420</t>
  </si>
  <si>
    <t>REP-RTR-GL-9 (TUT/FUT)</t>
  </si>
  <si>
    <t>REP-RTR-GL-9 - TUT/FUT</t>
  </si>
  <si>
    <t>CSTONE-4421</t>
  </si>
  <si>
    <t>REP-RTR-GL-14 (TUT/FUT)</t>
  </si>
  <si>
    <t>REP-RTR-GL-14 - TUT/FUT</t>
  </si>
  <si>
    <t>CSTONE-4422</t>
  </si>
  <si>
    <t>REP-RTR-GL-15 (TUT/FUT)</t>
  </si>
  <si>
    <t>REP-RTR-GL-15 - TUT/FUT</t>
  </si>
  <si>
    <t>CSTONE-4423</t>
  </si>
  <si>
    <t>REP-RTR-GL-67-A (TUT/FUT)</t>
  </si>
  <si>
    <t>REP-RTR-GL-67-A - TUT/FUT</t>
  </si>
  <si>
    <t>CSTONE-4424</t>
  </si>
  <si>
    <t>REP-FSG-RTR-GL-001 (TUT/FUT)</t>
  </si>
  <si>
    <t>REP-FSG-RTR-GL-001 - TUT/FUT</t>
  </si>
  <si>
    <t>CSTONE-4425</t>
  </si>
  <si>
    <t>REP-FSG-RTR-GL-002 (TUT/FUT)</t>
  </si>
  <si>
    <t>REP-FSG-RTR-GL-002 - TUT/FUT</t>
  </si>
  <si>
    <t>CSTONE-4426</t>
  </si>
  <si>
    <t>REP-FSG-RTR-GL-003 (TUT/FUT)</t>
  </si>
  <si>
    <t>REP-FSG-RTR-GL-003 - TUT/FUT</t>
  </si>
  <si>
    <t>CSTONE-4427</t>
  </si>
  <si>
    <t>REP-FSG-RTR-GL-007 (TUT/FUT)</t>
  </si>
  <si>
    <t>REP-FSG-RTR-GL-007 - TUT/FUT</t>
  </si>
  <si>
    <t>CSTONE-4428</t>
  </si>
  <si>
    <t>REP-FSG-RTR-GL-012 (TUT/FUT)</t>
  </si>
  <si>
    <t>REP-FSG-RTR-GL-012 - TUT/FUT</t>
  </si>
  <si>
    <t>CSTONE-4544</t>
  </si>
  <si>
    <t>EPM-EPBCS-056</t>
  </si>
  <si>
    <t>CSTONE-4545</t>
  </si>
  <si>
    <t>EPM-EPBCS-080</t>
  </si>
  <si>
    <t>CSTONE-4546</t>
  </si>
  <si>
    <t>EPM-EPBCS-081</t>
  </si>
  <si>
    <t>CSTONE-4547</t>
  </si>
  <si>
    <t>EPM-EPBCS-082</t>
  </si>
  <si>
    <t>CSTONE-4548</t>
  </si>
  <si>
    <t>EPM-EPBCS-083</t>
  </si>
  <si>
    <t>CSTONE-4549</t>
  </si>
  <si>
    <t>EPM-EPBCS-084</t>
  </si>
  <si>
    <t>CSTONE-4550</t>
  </si>
  <si>
    <t>EPM-EPBCS-085</t>
  </si>
  <si>
    <t>CSTONE-4551</t>
  </si>
  <si>
    <t>EPM-EPBCS-086</t>
  </si>
  <si>
    <t>CSTONE-4552</t>
  </si>
  <si>
    <t>EPM-EPBCS-095</t>
  </si>
  <si>
    <t>CSTONE-4553</t>
  </si>
  <si>
    <t>EPM-EPBCS-096</t>
  </si>
  <si>
    <t>CSTONE-4554</t>
  </si>
  <si>
    <t>EPM-EPBCS-097</t>
  </si>
  <si>
    <t>CSTONE-4555</t>
  </si>
  <si>
    <t>EPM-EPBCS-098</t>
  </si>
  <si>
    <t>CSTONE-4556</t>
  </si>
  <si>
    <t>EPM-EPBCS-099</t>
  </si>
  <si>
    <t>CSTONE-4557</t>
  </si>
  <si>
    <t>EPM-EPBCS-100</t>
  </si>
  <si>
    <t>CSTONE-4558</t>
  </si>
  <si>
    <t>EPM-EPBCS-058</t>
  </si>
  <si>
    <t>CSTONE-4634</t>
  </si>
  <si>
    <t>EPM-FCCS-200</t>
  </si>
  <si>
    <t>CSTONE-4635</t>
  </si>
  <si>
    <t>EPM-FCCS-201</t>
  </si>
  <si>
    <t>EPM-FCCS-201 - Functional</t>
  </si>
  <si>
    <t>CSTONE-4636</t>
  </si>
  <si>
    <t>EPM-FCCS-202</t>
  </si>
  <si>
    <t>BI-RICE-1_DSS_TABLES.ORACLE_CLD_GL_JE</t>
  </si>
  <si>
    <t>Wassem Sarakbi</t>
  </si>
  <si>
    <t>Draft In Progress</t>
  </si>
  <si>
    <t>BI-RICE-1</t>
  </si>
  <si>
    <t>BI-RICE-36_Income Statement Summary (Legacy)</t>
  </si>
  <si>
    <t>BI-RICE-36</t>
  </si>
  <si>
    <t>BI-RICE-17_DSS_TABLES.ORACLE_EXPENSE_CURRENT_NEW</t>
  </si>
  <si>
    <t>BI-RICE-17</t>
  </si>
  <si>
    <t>BI-RICE-2_DSS_TABLES.ORACLE_CLD_GL_BAL</t>
  </si>
  <si>
    <t>BI-RICE-2</t>
  </si>
  <si>
    <t>BI-RICE-33_GL hierarchy tables</t>
  </si>
  <si>
    <t>2021-08-13</t>
  </si>
  <si>
    <t>BI-RICE-33</t>
  </si>
  <si>
    <t>Configuration View</t>
  </si>
  <si>
    <t>1. User Stories - RICE View - Lean Specs</t>
  </si>
  <si>
    <t>(blank)</t>
  </si>
  <si>
    <t>1. User Stories - RICE View - Build Sprint + Fits</t>
  </si>
  <si>
    <t>1. User Stories - RICE View - TUT/FUT</t>
  </si>
  <si>
    <t>1. User Stories - Total</t>
  </si>
  <si>
    <t>2. Deliver phase User Stories - RICE View - Lean Specs</t>
  </si>
  <si>
    <t>Overall RICE View</t>
  </si>
  <si>
    <t>Total View</t>
  </si>
  <si>
    <t>2. Deliver phase User Stories - RICE View - Build + Fits</t>
  </si>
  <si>
    <t>RTR 1A</t>
  </si>
  <si>
    <t>RTR 1A %</t>
  </si>
  <si>
    <t>2. Deliver phase User Stories - RICE View - Build</t>
  </si>
  <si>
    <t>2. Deliver Phase User Stories - Total</t>
  </si>
  <si>
    <t>Total User Stories</t>
  </si>
  <si>
    <t>AHCS Cumulative</t>
  </si>
  <si>
    <t>GL Cumulative</t>
  </si>
  <si>
    <t>Cumulative %</t>
  </si>
  <si>
    <t>Functional Specs</t>
  </si>
  <si>
    <t>Technical Design &amp; Build (including TUT)</t>
  </si>
  <si>
    <t>Legacy Build</t>
  </si>
  <si>
    <t>Sr. No.</t>
  </si>
  <si>
    <t>Product</t>
  </si>
  <si>
    <t>Sub-Track</t>
  </si>
  <si>
    <t>RICEW Type</t>
  </si>
  <si>
    <t>RICEW ID</t>
  </si>
  <si>
    <t>RICEW Name / Description</t>
  </si>
  <si>
    <t>Functional 
Track Lead</t>
  </si>
  <si>
    <t>Legacy / 3rd Party 
Build Needed (Y/N)?</t>
  </si>
  <si>
    <t>Target System</t>
  </si>
  <si>
    <t>KDD</t>
  </si>
  <si>
    <t>Comments / Notes</t>
  </si>
  <si>
    <t>Approved ?</t>
  </si>
  <si>
    <t>Object Type</t>
  </si>
  <si>
    <t>Sprint Cycle</t>
  </si>
  <si>
    <t>In SOW?</t>
  </si>
  <si>
    <t>CO #</t>
  </si>
  <si>
    <t>Complexity</t>
  </si>
  <si>
    <t>Original Complexity</t>
  </si>
  <si>
    <t>Frequency</t>
  </si>
  <si>
    <t>Concatenated String</t>
  </si>
  <si>
    <t>Functional Spec 
Delivery Cycle</t>
  </si>
  <si>
    <t>Functional Spec Author</t>
  </si>
  <si>
    <t>Process Owner</t>
  </si>
  <si>
    <t>Product Owner</t>
  </si>
  <si>
    <t>Functional Spec Start Date</t>
  </si>
  <si>
    <t>Functional Spec End Date</t>
  </si>
  <si>
    <t>Process Owner Approval Status</t>
  </si>
  <si>
    <t>Product Owner Approval Status</t>
  </si>
  <si>
    <t>Functional Spec Status</t>
  </si>
  <si>
    <t>Functional Spec  Actual Start date</t>
  </si>
  <si>
    <t>Functional Spec Actual End date</t>
  </si>
  <si>
    <t>Tech Des &amp; Bld Delivery Cycle</t>
  </si>
  <si>
    <t>Tech TUT/FUT Cycle</t>
  </si>
  <si>
    <t>Tech Des &amp; Bld Author</t>
  </si>
  <si>
    <t>Tech Des &amp; Bld Start Date</t>
  </si>
  <si>
    <t>Tech Des &amp; Bld  End Date</t>
  </si>
  <si>
    <t>Tech Des &amp; Bld Status</t>
  </si>
  <si>
    <t>Tech Des &amp; Bld Actual Start Date</t>
  </si>
  <si>
    <t>Tech Des &amp; Bld Actual End Date</t>
  </si>
  <si>
    <t>Functional Testing</t>
  </si>
  <si>
    <t>Legacy Build  Delivery Cycle</t>
  </si>
  <si>
    <t>Legacy Build Author</t>
  </si>
  <si>
    <t>Legacy Build  Start Date</t>
  </si>
  <si>
    <t>Legacy Build End Date</t>
  </si>
  <si>
    <t>Legacy Build Status</t>
  </si>
  <si>
    <t>Legacy Build Actual Start Date</t>
  </si>
  <si>
    <t>Legacy Build Actual End Date</t>
  </si>
  <si>
    <t>End-To-End Testing Start Date</t>
  </si>
  <si>
    <t>End-To-End Testing  End Date</t>
  </si>
  <si>
    <t>E2E Status</t>
  </si>
  <si>
    <t>Lean Specs Link</t>
  </si>
  <si>
    <t>Business Case Grouping</t>
  </si>
  <si>
    <t>Functional Lean Spec Owner</t>
  </si>
  <si>
    <t>Rest of Activities - Build &amp; Support Owner</t>
  </si>
  <si>
    <t>Daily Sync call notes - OSS</t>
  </si>
  <si>
    <t>Daily Sync Call Notes - AC</t>
  </si>
  <si>
    <t xml:space="preserve">Week for SIT1 Readiness </t>
  </si>
  <si>
    <t>Migration status - SIT1</t>
  </si>
  <si>
    <t xml:space="preserve">Week for SIT2 Readiness </t>
  </si>
  <si>
    <t>Migration status - SIT2</t>
  </si>
  <si>
    <t>Migration Status UAT</t>
  </si>
  <si>
    <t>User Story ID</t>
  </si>
  <si>
    <t>User Story ID Count</t>
  </si>
  <si>
    <t>Deliver Phase User Story ID</t>
  </si>
  <si>
    <t>Deliver User Story ID Count</t>
  </si>
  <si>
    <t>Link to User Story ID</t>
  </si>
  <si>
    <t>Out of Scope</t>
  </si>
  <si>
    <t xml:space="preserve">Report Priority </t>
  </si>
  <si>
    <t>Link to Original Report RICEW ID</t>
  </si>
  <si>
    <t>1b</t>
  </si>
  <si>
    <t>ERP</t>
  </si>
  <si>
    <t xml:space="preserve">Confirm relevant manual journals copied to secondary </t>
  </si>
  <si>
    <t>David</t>
  </si>
  <si>
    <t>Abhijit - Devang - How to recognize if the secondary ledger balances has been copied from primary ledger ??</t>
  </si>
  <si>
    <t>Yes</t>
  </si>
  <si>
    <t>Report (BI Publisher)</t>
  </si>
  <si>
    <t>Y</t>
  </si>
  <si>
    <t>Complex</t>
  </si>
  <si>
    <t>RTR-GL-110
DP-RTR-GL-053
DP-RTR-GL-012</t>
  </si>
  <si>
    <t>DP-RTR-GL-012
DP-RTR-GL-053</t>
  </si>
  <si>
    <t>GL Open Balances (YTD plus Current Fiscal Year period balances) - Secondary Ledger</t>
  </si>
  <si>
    <t>Fusion FAH</t>
  </si>
  <si>
    <t>Oracle ERP Cloud</t>
  </si>
  <si>
    <t>Conversion (Using ADFDi and FBDI)</t>
  </si>
  <si>
    <t>Medium</t>
  </si>
  <si>
    <t>Afsheen, Quershi</t>
  </si>
  <si>
    <t>02/14/2022 - Lean spec still under review and not released for development. Moving this by one sprint to Sprint-10.
12/23 - Assumption is that secondary ledgers will follow the same COA structure but will have different accounting convention. No tweaking necessary in the COA engine to accommodate COA translations.</t>
  </si>
  <si>
    <t>RTR-GL-089, RTR-GL-121</t>
  </si>
  <si>
    <t/>
  </si>
  <si>
    <t>GL Open Balances (YTD plus Current Fiscal Year period balances) - Primary Ledger</t>
  </si>
  <si>
    <t>PeopleSoft</t>
  </si>
  <si>
    <r>
      <t xml:space="preserve">02/14/2022 - Lean specs targetted to complete this week. 1A solution is completely reusable for 1B, not net new build required. </t>
    </r>
    <r>
      <rPr>
        <b/>
        <sz val="9"/>
        <rFont val="Calibri"/>
        <family val="2"/>
        <scheme val="minor"/>
      </rPr>
      <t>Sample file expected to complete the unit testing.</t>
    </r>
    <r>
      <rPr>
        <sz val="9"/>
        <rFont val="Calibri"/>
        <family val="2"/>
        <scheme val="minor"/>
      </rPr>
      <t xml:space="preserve">
12/23 - Assumption is that mocked up/ test COA combination values will be used for unit-testing. Do we get the real file for select Bus/ ledgers with COA mapping during the functional unit testing ?</t>
    </r>
  </si>
  <si>
    <t>RTR-GL-089, RTR-GL-122</t>
  </si>
  <si>
    <t>GL Data to IAP - Journals</t>
  </si>
  <si>
    <t>IAP</t>
  </si>
  <si>
    <t>KDD 8</t>
  </si>
  <si>
    <t>This Component is part of KDD8 - Layout for IAP is same as the TeraData &amp; can be re-used.
Based on above assumption regarding no changes in Layout, changing complexity to Simple</t>
  </si>
  <si>
    <t>Interface - Outbound (Using BI Report)</t>
  </si>
  <si>
    <t>Preetansh</t>
  </si>
  <si>
    <t>02/14/2022 - Reusable from 1A solution with BI as the tool.
02/11/22 - FS Delayed. Received final approval on 02/09
02/23 - Assuming IAP will expect data from ERP Cloud in the same format as in Teradata. Currently assuming BI Publisher as the extract tool. Need an understanding of data volumes which will drive the design.</t>
  </si>
  <si>
    <t>Flag incorrect exchange rates on Journal report</t>
  </si>
  <si>
    <t>RTR-GL-107
DP-RTR-GL-054</t>
  </si>
  <si>
    <t>IC Approval Notification Customization Report</t>
  </si>
  <si>
    <t>P0</t>
  </si>
  <si>
    <t>RPT018</t>
  </si>
  <si>
    <t>TB with Dr/Cr report for Tax</t>
  </si>
  <si>
    <t>As per call with Ankush/Asma/Nilkanth : We need this report
As per Userstory : 12/23 NG: Removed as per latest report rationalization master document
Required for International reporting. 
Accounting would not want planned TB report to show Dr/Cr &amp; hence a new custom report</t>
  </si>
  <si>
    <t>RTR-GL-148
RTR-GL-165</t>
  </si>
  <si>
    <t>Non-material IC TB report by LE [Invoice level details]</t>
  </si>
  <si>
    <t>Non-material IC TB report by LE [summarize at account level]</t>
  </si>
  <si>
    <t>France FEC Report</t>
  </si>
  <si>
    <t>Abhijit - Devang - Need to check the standard report availability</t>
  </si>
  <si>
    <t>Very Complex</t>
  </si>
  <si>
    <t>RTR-GL-076
DP-RTR-GL-014A
DP-RTR-GL-058</t>
  </si>
  <si>
    <t>DP-RTR-GL-014A
DP-RTR-GL-058</t>
  </si>
  <si>
    <t>P4</t>
  </si>
  <si>
    <t>Non-material IC AR Report</t>
  </si>
  <si>
    <t>Non-material IC AP Report</t>
  </si>
  <si>
    <t>Non-material IC AR Report with receipts created in selected range</t>
  </si>
  <si>
    <t>Non-material IC AP Report with payments created in selected range</t>
  </si>
  <si>
    <t>Non-material IC AP Invoices selected for payment report with associated AR invoice details</t>
  </si>
  <si>
    <t>Non-material IC AR Invoice Aging [Invoice level]</t>
  </si>
  <si>
    <t>Non-material IC AP Invoice Aging [Invoice level]</t>
  </si>
  <si>
    <t>Non-material IC AR Invoice Aging [Account level]</t>
  </si>
  <si>
    <t>Non-material IC AP Invoice Aging [Account level]</t>
  </si>
  <si>
    <t>IC Transaction Detail Report</t>
  </si>
  <si>
    <t>RTR-IC-037
RTR-IC-039
RTR-GL-164</t>
  </si>
  <si>
    <t>GL Open Balances (YTD plus Current Fiscal Year period balances) - Reporting Ledgers (Extraction &amp; Conversion Required)</t>
  </si>
  <si>
    <t>N</t>
  </si>
  <si>
    <t>02/14/2022 - Lean spec still under review and not released for development. Moving this by one sprint to Sprint-10.
12/23 - Assuming this won't need a new file but triggering additional recon reports to tie back the reporting currency balances associated with the primary ledger posts.</t>
  </si>
  <si>
    <t>RTR-GL-089, RTR-GL-123</t>
  </si>
  <si>
    <t>GL Data to IAP - Balances</t>
  </si>
  <si>
    <t xml:space="preserve">This Component is part of KDD8 - Layout for IAP is same as the TeraData &amp; can be re-used
Based on above assumption regarding no changes in Layout, changing complexity to Simple
</t>
  </si>
  <si>
    <t>02/14/2022 - Reusable from 1A with BI as the tool.
02/11/22 - FS Delayed. Received final approval on 02/09
02/23 - Assuming IAP will expect data from ERP Cloud in the same format as in Teradata. Currently assuming BI Publisher as the extract tool. Need an understanding of data volumes which will drive the design.</t>
  </si>
  <si>
    <t>IC Balance Matrix: IC Balance report by GL balances</t>
  </si>
  <si>
    <t>FRS / SmartView</t>
  </si>
  <si>
    <t>Simple</t>
  </si>
  <si>
    <t>Reval Summary Report - all COA Segments</t>
  </si>
  <si>
    <t>Satheesh</t>
  </si>
  <si>
    <t>Reval Summary Report - only LE &amp; Account</t>
  </si>
  <si>
    <t xml:space="preserve">1b </t>
  </si>
  <si>
    <t>Intercompany AR Invoices Conversion (non-material) - North America</t>
  </si>
  <si>
    <t>Journal Import - Concur</t>
  </si>
  <si>
    <t>Oracle AHCS</t>
  </si>
  <si>
    <t>Retro Fit, Need to check if we code change needed to handle multiple files for different regions or we will receive a single file</t>
  </si>
  <si>
    <t>Interface - Inbound (Using Middleware)</t>
  </si>
  <si>
    <t>Journal Import - Payroll (CloudPay)</t>
  </si>
  <si>
    <t>For UK only</t>
  </si>
  <si>
    <t>Journal Import - Lease Harbor</t>
  </si>
  <si>
    <t>Lease Harbor</t>
  </si>
  <si>
    <t>Retro-Fit changes may be needed on what was built for Step 1.0</t>
  </si>
  <si>
    <t>RTR-AHCS-183,RTR-AHCS-473</t>
  </si>
  <si>
    <t>GL Feed from SXE US to AHCS</t>
  </si>
  <si>
    <t>SXE US</t>
  </si>
  <si>
    <t>KDD 6B</t>
  </si>
  <si>
    <t>RTR-AHCS-148,RTR-AHCS-474</t>
  </si>
  <si>
    <t>GL Feed from Eclipse to AHCS</t>
  </si>
  <si>
    <t>RTR-AHCS-149,RTR-AHCS-470</t>
  </si>
  <si>
    <t>GL Feed from Treasury to AHCS</t>
  </si>
  <si>
    <t>RTR-AHCS-250,RTR-AHCS-472</t>
  </si>
  <si>
    <t>Fixed Assets to AHCS</t>
  </si>
  <si>
    <t>KDD 6B2</t>
  </si>
  <si>
    <t>Indrenu Misra</t>
  </si>
  <si>
    <t>Lean spec in progress</t>
  </si>
  <si>
    <t>RTR-AHCS-150,RTR-AHCS-471</t>
  </si>
  <si>
    <t>1b New</t>
  </si>
  <si>
    <t>INT216</t>
  </si>
  <si>
    <t>MF AR Transactions Load to staging table</t>
  </si>
  <si>
    <t>New (1B Assesment)</t>
  </si>
  <si>
    <t>Syed</t>
  </si>
  <si>
    <t xml:space="preserve">AC - Assumed that all mainframe applications for AR will be able to send a normalized file structure that can be commonly processed. </t>
  </si>
  <si>
    <t>RTR-AHCS-088
RTR-AHCS-093
RTR-AHCS-101
RTR-AHCS-094
RTR-AHCS-103
RTR-AHCS-123
RTR-AHCS-124</t>
  </si>
  <si>
    <t>INT217</t>
  </si>
  <si>
    <t>MF AR Transaction AHCS Processing</t>
  </si>
  <si>
    <t>INT218</t>
  </si>
  <si>
    <t>MF AP Transactions Load to staging table</t>
  </si>
  <si>
    <t>Jigyasa</t>
  </si>
  <si>
    <t xml:space="preserve">RTR-AHCS-089
RTR-AHCS-091
RTR-AHCS-092
RTR-AHCS-094
RTR-AHCS-093
RTR-AHCS-096
RTR-AHCS-123
RTR-AHCS-124
</t>
  </si>
  <si>
    <t>INT219</t>
  </si>
  <si>
    <t>MF AP Transaction AHCS Processing</t>
  </si>
  <si>
    <t>INT222</t>
  </si>
  <si>
    <t>MF Inventory Transactions Load to staging table</t>
  </si>
  <si>
    <t>RTR-AHCS-090	RTR-AHCS-095	RTR-AHCS-097	RTR-AHCS-098	RTR-AHCS-099	RTR-AHCS-100	RTR-AHCS-102	RTR-AHCS-104	RTR-AHCS-105	RTR-AHCS-106</t>
  </si>
  <si>
    <t>INT223</t>
  </si>
  <si>
    <t>MF Inventory Transaction AHCS Process</t>
  </si>
  <si>
    <t>EXT118</t>
  </si>
  <si>
    <t>MF AR Data Massaging DB Object</t>
  </si>
  <si>
    <t>PaaS Extension</t>
  </si>
  <si>
    <t>RTR-AHCS-088
RTR-AHCS-093
RTR-AHCS-101
RTR-AHCS-094
RTR-AHCS-094
RTR-AHCS-103
RTR-AHCS-123
RTR-AHCS-124</t>
  </si>
  <si>
    <t>EXT119</t>
  </si>
  <si>
    <t>MF AP Data Massaging DB Object</t>
  </si>
  <si>
    <t>RTR-AHCS-089
RTR-AHCS-091
RTR-AHCS-092
RTR-AHCS-093
RTR-AHCS-096
RTR-AHCS-123
RTR-AHCS-124</t>
  </si>
  <si>
    <t>EXT121</t>
  </si>
  <si>
    <t>MF INV Data Massaging DB Object</t>
  </si>
  <si>
    <t>RTR-AHCS-090
RTR-AHCS-095
RTR-AHCS-097
RTR-AHCS-100
RTR-AHCS-099
RTR-AHCS-098
RTR-AHCS-099
RTR-AHCS-100
RTR-AHCS-102
RTR-AHCS-104
RTR-AHCS-105
RTR-AHCS-106</t>
  </si>
  <si>
    <t>Apex Page - Enhancement for additional system and file controlling</t>
  </si>
  <si>
    <t>DP : Placeholder for 1B specific changes</t>
  </si>
  <si>
    <t>RTR-AHCS-166,RTR-AHCS-177</t>
  </si>
  <si>
    <t>INT224</t>
  </si>
  <si>
    <t>LSI Cross Reference Table (Netting Maintain)</t>
  </si>
  <si>
    <t>As per Neha's confirmation removing</t>
  </si>
  <si>
    <t>AHCS Error Report (RPT006 Retrofit)</t>
  </si>
  <si>
    <t>AHCS Data to IAP - AHCS Details</t>
  </si>
  <si>
    <t>AHCS Data to IAP - AHCS Reconciliation Balances</t>
  </si>
  <si>
    <t>RTR-Intercompany</t>
  </si>
  <si>
    <t>Intercompany AP Invoice Feed to IAP</t>
  </si>
  <si>
    <t>Not in KDD but during IC workshops</t>
  </si>
  <si>
    <t>DP-RTR-IC-013A
DP-RTR-GL-014B
DP-RTR-IC-018A
DP-RTR-IC-084</t>
  </si>
  <si>
    <t>Teradata</t>
  </si>
  <si>
    <t>Intercompany AP Payment Feed to IAP (Netting, Settlement, LSI)</t>
  </si>
  <si>
    <t>Payment report requires multiple datasets including Payment,Invoice,Supplier,Bank Details etc</t>
  </si>
  <si>
    <t>DP-RTR-IC-013B
DP-RTR-GL-014C
DP-RTR-IC-018B
DP-RTR-IC-084</t>
  </si>
  <si>
    <t xml:space="preserve">Intercompany AR invoice feed to IAP </t>
  </si>
  <si>
    <t>DP-RTR-IC-013C
DP-RTR-GL-014D
DP-RTR-IC-018C
DP-RTR-IC-084</t>
  </si>
  <si>
    <t>Intercompany AR Receipt Feed to IAP (Netting, Settlement, LSI)</t>
  </si>
  <si>
    <t>DP-RTR-IC-013D
DP-RTR-GL-014E
DP-RTR-IC-018D
DP-RTR-IC-084</t>
  </si>
  <si>
    <t>Inter/ Intra company custom data loader - Upload data file [UI]</t>
  </si>
  <si>
    <t>Not in KDD but during User Story Conversion</t>
  </si>
  <si>
    <r>
      <t xml:space="preserve">Apex UI to upload csv data file comprising GL journals &amp; intercompany transactions into staging database.
</t>
    </r>
    <r>
      <rPr>
        <b/>
        <sz val="9"/>
        <rFont val="Calibri"/>
        <family val="2"/>
        <scheme val="minor"/>
      </rPr>
      <t>Legacy build might be required, if the file is generated through some automation.</t>
    </r>
  </si>
  <si>
    <t>Inter/ Intra company custom data loader - Pre-processor: Split file into journals &amp; intercompany transactions, assign unique ID</t>
  </si>
  <si>
    <r>
      <t xml:space="preserve">Pre-processor program that would validate the batch that will be imported, split the file into intercompany &amp; intracompany batches and assign unique ID. If file size is huge, will split it into smaller batches with optimal import batch size. </t>
    </r>
    <r>
      <rPr>
        <b/>
        <sz val="9"/>
        <rFont val="Calibri"/>
        <family val="2"/>
        <scheme val="minor"/>
      </rPr>
      <t>Might involve legacy to Oracle Code combination translation.</t>
    </r>
  </si>
  <si>
    <t>Inter/ Intra company custom data loader custom data loader - Import Journals</t>
  </si>
  <si>
    <t>Invoke FBDI to import journals for intra-company transactions. (OIC integration)</t>
  </si>
  <si>
    <t>Inter/ Intra company custom data loader custom data loader - Import Intercompany Transactions</t>
  </si>
  <si>
    <t>Import FBDI to import intercompany transactions. (OIC integration)</t>
  </si>
  <si>
    <t>Inter/ Intra company custom data loader custom data loader - Loaded batch inquiry [UI]</t>
  </si>
  <si>
    <t>Inquiry screen to query the status of the uploaded file.</t>
  </si>
  <si>
    <r>
      <rPr>
        <sz val="9"/>
        <rFont val="Calibri"/>
        <family val="2"/>
        <scheme val="minor"/>
      </rPr>
      <t>Inter/Intra company - Sync SaaS master data with PaaS for Validations</t>
    </r>
    <r>
      <rPr>
        <strike/>
        <sz val="9"/>
        <rFont val="Calibri"/>
        <family val="2"/>
        <scheme val="minor"/>
      </rPr>
      <t xml:space="preserve">
Inter/ Intra company custom data loader custom data loader - Tie back data load status into staging tables for reporting.</t>
    </r>
  </si>
  <si>
    <t>PaaS DB</t>
  </si>
  <si>
    <t>Syncing master data from SaaS to PaaS for validation purpose</t>
  </si>
  <si>
    <t>Inter/ Intra company custom data loader custom data loader - Transaction import Error Report</t>
  </si>
  <si>
    <t>Custom BI report to extract data that has failed import due to intercompany or GL journal transaction import failure. Reporting ability based on file name or batch ID.</t>
  </si>
  <si>
    <t>Intercompany Netting / LSI Processor - Extract dependent intercompany transactions (AP/AR) data from ERP Cloud</t>
  </si>
  <si>
    <t>ERP Cloud</t>
  </si>
  <si>
    <t>KDD22</t>
  </si>
  <si>
    <t>Schedule extract program. Data under consideration - Open intercompany AP/ AR invoices between entities eligible for LSI.</t>
  </si>
  <si>
    <t>Part of the extract program to extract all the intercompany transactions between applicable intercompany organizations within the enterprise.</t>
  </si>
  <si>
    <t>Intercompany Netting / LSI Processor - Extract dependent master data from ERP Cloud</t>
  </si>
  <si>
    <t>Schedule extract program. Data under consideration - intercompany organizations, supplier, customer, COA values, entity to treasury org mapping.</t>
  </si>
  <si>
    <t>Identify and extract dependent master data required for Oracle processing of LSI data. Examples - exchange rates, COA values to generate reversal entries, mapping relationship between enterprise orgs and LSI entities..</t>
  </si>
  <si>
    <t>Intercompany Netting / LSI Processor - Extract intercompany journals from ERP Cloud</t>
  </si>
  <si>
    <t>Schedule extract program. Data under consideration - Intercompany journals eligible for LSI</t>
  </si>
  <si>
    <t>Extract program to identify and extract intercompany journals between intercompany orgs within the enterprise.</t>
  </si>
  <si>
    <t>Intercompany Netting / LSI Processor - Generate Dummy receipts &amp; Payments</t>
  </si>
  <si>
    <t xml:space="preserve">Web services for payments &amp; AR receipts. Need to be fine tuned for performance given higher volumes. </t>
  </si>
  <si>
    <t>Generate dummy receipts and payments to knock off existing intercompany trading transactions (non-material) between intercompany orgs within the enterprise.</t>
  </si>
  <si>
    <t>Intercompany Netting / LSI Processor - Create reversal journal entries to knock-off intercompany journals between entities</t>
  </si>
  <si>
    <t>Applicable if the intercompany journals are created instead of AP/AR.</t>
  </si>
  <si>
    <t>For applicable organization entities that do not have AP-AR relationship but instead have I/C journals, create reversal journals to knock off direct I/C trading between these entities.</t>
  </si>
  <si>
    <t>Intercompany Netting / LSI Processor - Generate Accounting entries between legal entities &amp; treasury orgs.</t>
  </si>
  <si>
    <t>Generate accounting entries for the different LSI entities. Compute FX gain/losses and books them to respective treasury org.</t>
  </si>
  <si>
    <t>Generate accounting entries between legal entities and treasury (LSI) orgs based on LSI rules.</t>
  </si>
  <si>
    <t>DP-RTR-IC-003
RTR-IC-010</t>
  </si>
  <si>
    <t>Intercompany Netting / LSI Processor - Import LSI accounting transactions to AHCS</t>
  </si>
  <si>
    <t>Create GL journals in Oracle ERP Cloud</t>
  </si>
  <si>
    <t>Import integration push AHCS file from UCM and trigger import accounting.</t>
  </si>
  <si>
    <t>Intercompany Netting / LSI Processor - LSI Reconciliation/ Error report</t>
  </si>
  <si>
    <t>Reconciliation report show reconciliation - Eligible intercompany invoices/ journals, Knocked of payments/ receipts &amp; journals representing LSI switch between legal entities &amp; treasury operations.</t>
  </si>
  <si>
    <t>RTR-IC-033G
DP-RTR-IC-079</t>
  </si>
  <si>
    <t>Intercompany Netting / LSI Processor - Kick off LSI processor</t>
  </si>
  <si>
    <t>Wrapper interface (scheduled) / UI to kick-off LSI processor. Schedule wrapper OIC program</t>
  </si>
  <si>
    <t>Generate FBDI file to import LSI transactions into AHCS.</t>
  </si>
  <si>
    <t>RTR-IC-033H
RTR-IC-010</t>
  </si>
  <si>
    <t>AR Invoice Print</t>
  </si>
  <si>
    <t>RTR-IC-008A
RTR-IC-015A
DP-RTR-IC-001A
DP-RTR-IC-002A
DP-RTR-IC-088</t>
  </si>
  <si>
    <t>DP-RTR-IC-001A
DP-RTR-IC-002A</t>
  </si>
  <si>
    <t>AR Credit Memo Print</t>
  </si>
  <si>
    <t>RTR-IC-008B
RTR-IC-015B
DP-RTR-IC-001B
DP-RTR-IC-002B
DP-RTR-IC-089</t>
  </si>
  <si>
    <t>DP-RTR-IC-001B
DP-RTR-IC-002B</t>
  </si>
  <si>
    <t>TB report for MDR entities based on reporting ledger</t>
  </si>
  <si>
    <t>1b New Addition</t>
  </si>
  <si>
    <t>AHCS Subledger Transaction report by Receipt / PO / Vendor / Customer Invoices-Close out report</t>
  </si>
  <si>
    <t>RTR-AHCS-197,RTR-AHCS-117,RTR-AHCS-169,RTR-AHCS-171</t>
  </si>
  <si>
    <t>Open AP Transaction details Aging report</t>
  </si>
  <si>
    <t xml:space="preserve">RTR-AHCS-199
</t>
  </si>
  <si>
    <t>Detail report breakdown for AP Cash Clearing Aging Details</t>
  </si>
  <si>
    <t xml:space="preserve">RTR-AHCS-200
</t>
  </si>
  <si>
    <t>Movement by AP Intercompany invoices details month wise report - (AHCS Data Only)</t>
  </si>
  <si>
    <t>Movement by AP  invoices details month wise report</t>
  </si>
  <si>
    <t xml:space="preserve">RTR-AHCS-202
</t>
  </si>
  <si>
    <t>Open AR Transaction details Aging report</t>
  </si>
  <si>
    <t>Detail report breakdown for AR Cash Clearing  Aging Details</t>
  </si>
  <si>
    <t xml:space="preserve">RTR-AHCS-204
</t>
  </si>
  <si>
    <t>Movement by AR Intercompany invoices details month wise report - (AHCS Data Only)</t>
  </si>
  <si>
    <t xml:space="preserve">RTR-AHCS-205
</t>
  </si>
  <si>
    <t>Open transactions for different Cash Clearing Accounts Report</t>
  </si>
  <si>
    <t xml:space="preserve">RTR-AHCS-206
</t>
  </si>
  <si>
    <t>Movement by AR  invoices details month wise report</t>
  </si>
  <si>
    <t xml:space="preserve">RTR-AHCS-207
</t>
  </si>
  <si>
    <t>Bank Roll Forward detail - Bank Account Transaction movement report by legal entity</t>
  </si>
  <si>
    <t xml:space="preserve">RTR-AHCS-208
</t>
  </si>
  <si>
    <t>Special Sales aging Report by customer/invoice number/date</t>
  </si>
  <si>
    <t xml:space="preserve">RTR-AHCS-209
</t>
  </si>
  <si>
    <t>Intercompany AP Aging (material &amp; non material) process - (AHCS Data Only)</t>
  </si>
  <si>
    <t xml:space="preserve">RTR-AHCS-210
</t>
  </si>
  <si>
    <t>Intercompany AP Trail balance (material &amp; no material) details - (AHCS Data Only)</t>
  </si>
  <si>
    <t xml:space="preserve">RTR-AHCS-211
</t>
  </si>
  <si>
    <t>AP Aging Without Invoices Report hitting Trade Payables and Intercompany Payables - (AHCS Data Only)</t>
  </si>
  <si>
    <t>Inventory in transit by location and invoices</t>
  </si>
  <si>
    <t>Inventory Detailed Trial Balance by BU , Loc ,Item#</t>
  </si>
  <si>
    <t>PTD and YTD sales, payments, and adj for MF AR transactions</t>
  </si>
  <si>
    <t>PTD and YTD invoices, payments, and adj for MF AP transactions</t>
  </si>
  <si>
    <t>PTD and YTD receipts, shipments, adj, and returns split between trade and I/C for MF INV transactions</t>
  </si>
  <si>
    <t>GL Account balance Report by Location or Range of Location for date range or given period</t>
  </si>
  <si>
    <t>Oracle GL</t>
  </si>
  <si>
    <t>TeraData</t>
  </si>
  <si>
    <t>Language Translation</t>
  </si>
  <si>
    <t>Inventory Detailed Trial Balance by BU , Loc ,Item# - 5 Language Translation</t>
  </si>
  <si>
    <t>RTR-AHCS-259
RTR-AHCS-260
RTR-AHCS-261
RTR-AHCS-262
RTR-AHCS-263</t>
  </si>
  <si>
    <t>Open AP Transaction details Aging report - 5 Language Translation</t>
  </si>
  <si>
    <t>RTR-AHCS-264
RTR-AHCS-265
RTR-AHCS-266
RTR-AHCS-267
RTR-AHCS-268</t>
  </si>
  <si>
    <t>Detail report breakdown for AP Cash Clearing Aging Details  - 5 Language Translation</t>
  </si>
  <si>
    <t>RTR-AHCS-269
RTR-AHCS-270
RTR-AHCS-271
RTR-AHCS-272
RTR-AHCS-273</t>
  </si>
  <si>
    <t>Movement by AP Intercompany invoices details month wise report - (AHCS Data Only) - 5 Language Translation</t>
  </si>
  <si>
    <t>RTR-AHCS-274
RTR-AHCS-275
RTR-AHCS-276
RTR-AHCS-277
RTR-AHCS-278</t>
  </si>
  <si>
    <t>Movement by AP  invoices details month wise report- 5 Language Translation</t>
  </si>
  <si>
    <t>RTR-AHCS-279
RTR-AHCS-280
RTR-AHCS-281
RTR-AHCS-282
RTR-AHCS-283</t>
  </si>
  <si>
    <t>Open AR Transaction details Aging report- 5 Language Translation</t>
  </si>
  <si>
    <t>RTR-AHCS-284
RTR-AHCS-285
RTR-AHCS-286
RTR-AHCS-287
RTR-AHCS-288</t>
  </si>
  <si>
    <t>Detail report breakdown for AR Cash Clearing  Aging Details- 5 Language Translation</t>
  </si>
  <si>
    <t>RTR-AHCS-289
RTR-AHCS-290
RTR-AHCS-291
RTR-AHCS-292
RTR-AHCS-293</t>
  </si>
  <si>
    <t>Movement by AR Intercompany invoices details month wise report - (AHCS Data Only) - 5 Language Translation</t>
  </si>
  <si>
    <t>RTR-AHCS-294
RTR-AHCS-295
RTR-AHCS-296
RTR-AHCS-297
RTR-AHCS-298</t>
  </si>
  <si>
    <t>Movement by AR  invoices details month wise report  - 5 Language Translation</t>
  </si>
  <si>
    <t>RTR-AHCS-299
RTR-AHCS-300
RTR-AHCS-301
RTR-AHCS-302
RTR-AHCS-303</t>
  </si>
  <si>
    <t>Open transactions for different Cash Clearing Accounts Report - 5 Language Translation</t>
  </si>
  <si>
    <t>RTR-AHCS-304
RTR-AHCS-305
RTR-AHCS-306
RTR-AHCS-307
RTR-AHCS-308</t>
  </si>
  <si>
    <t>Bank Roll Forward detail - Bank Account Transaction movement report by legal entity - 5 Language Translation</t>
  </si>
  <si>
    <t>RTR-AHCS-309
RTR-AHCS-310
RTR-AHCS-311
RTR-AHCS-312
RTR-AHCS-313</t>
  </si>
  <si>
    <t>Special Sales aging Report by customer/invoice number/date - 5 Language Translation</t>
  </si>
  <si>
    <t>RTR-AHCS-314
RTR-AHCS-315
RTR-AHCS-316
RTR-AHCS-317
RTR-AHCS-318</t>
  </si>
  <si>
    <t>Intercompany AP Aging (material &amp; non material) process - (AHCS Data Only) - 5 Language Translation</t>
  </si>
  <si>
    <t>RTR-AHCS-319
RTR-AHCS-320
RTR-AHCS-321
RTR-AHCS-322
RTR-AHCS-323</t>
  </si>
  <si>
    <t>Intercompany AP Trail balance (material &amp; no material) details - (AHCS Data Only) - 5 Language Translation</t>
  </si>
  <si>
    <t>RTR-AHCS-324
RTR-AHCS-325
RTR-AHCS-326
RTR-AHCS-327
RTR-AHCS-328</t>
  </si>
  <si>
    <t>Intercompany AR Aging (material &amp; non material) process - (AHCS Data Only) - 5 Language Translation</t>
  </si>
  <si>
    <t>RTR-AHCS-337
RTR-AHCS-338
RTR-AHCS-339
RTR-AHCS-340
RTR-AHCS-342</t>
  </si>
  <si>
    <t>Intercompany AR Trail balance (material &amp; no material) details - (AHCS Data Only) - 5 Language Translation</t>
  </si>
  <si>
    <t>RTR-AHCS-330
RTR-AHCS-331
RTR-AHCS-332
RTR-AHCS-333
RTR-AHCS-334
RTR-AHCS-335</t>
  </si>
  <si>
    <t>Intercompany AR Aging (material &amp; non material) - (AHCS Data Only)</t>
  </si>
  <si>
    <t>Intercompany AR Trail balance (material &amp; no material) - (AHCS Data Only)</t>
  </si>
  <si>
    <t>Intercompany AP Invoice Statement Summary (Material) For the Year Only - (AHCS Data Only)</t>
  </si>
  <si>
    <t>Expecting huge volumn considering report needs to extract Yearly data</t>
  </si>
  <si>
    <t xml:space="preserve">RTR-AHCS-253
</t>
  </si>
  <si>
    <t>Intercompany AR Invoice Statement Summary (Material) For the Year Only - (AHCS Data Only)</t>
  </si>
  <si>
    <t>Intercompany AP Invoice Statement Summary (Material) For the Year Only - (AHCS Data Only) - 5 Language Translation</t>
  </si>
  <si>
    <t>RTR-AHCS-254
RTR-AHCS-255
RTR-AHCS-256
RTR-AHCS-257
RTR-AHCS-258</t>
  </si>
  <si>
    <t>Intercompany AR Invoice Statement Summary (Material) For the Year Only - (AHCS Data Only) - 5 Language Translation</t>
  </si>
  <si>
    <t>RTR-AHCS-476
RTR-AHCS-477
RTR-AHCS-478
RTR-AHCS-479
RTR-AHCS-480</t>
  </si>
  <si>
    <t>Good file OIC Outbound for multiple system</t>
  </si>
  <si>
    <t>PAAS DB</t>
  </si>
  <si>
    <t>Multiple(MFs)</t>
  </si>
  <si>
    <t>Outbound Interface (Middleware)</t>
  </si>
  <si>
    <t xml:space="preserve">Integrity file outbound from Oracle AHCS </t>
  </si>
  <si>
    <t>Cresus</t>
  </si>
  <si>
    <t>INT240</t>
  </si>
  <si>
    <t>Cresus to AHCS inbound interface - Preprocessor (AP/AR Data splitter)</t>
  </si>
  <si>
    <t xml:space="preserve">Cresus </t>
  </si>
  <si>
    <t>There is extra efforts involved in separating AP/AR data from one single Cresus file</t>
  </si>
  <si>
    <t>RTR-AHCS-123
RTR-AHCS-124
RTR-AHCS-475</t>
  </si>
  <si>
    <t>Import Subledger balance for MF AP</t>
  </si>
  <si>
    <t>RTR-AHCS-344
RTR-AHCS-345
RTR-AHCS-346
RTR-AHCS-347
RTR-AHCS-348
RTR-AHCS-349
RTR-AHCS-350
RTR-AHCS-364
RTR-AHCS-365
RTR-AHCS-367
RTR-AHCS-371
RTR-AHCS-372
RTR-AHCS-373
RTR-AHCS-377
RTR-AHCS-379
RTR-AHCS-393
RTR-AHCS-394
RTR-AHCS-395
RTR-AHCS-397
RTR-AHCS-400
RTR-AHCS-401
RTR-AHCS-407
RTR-AHCS-419
RTR-AHCS-420
RTR-AHCS-421
RTR-AHCS-423
RTR-AHCS-427
RTR-AHCS-428
RTR-AHCS-442
RTR-AHCS-443
RTR-AHCS-444
RTR-AHCS-445
RTR-AHCS-446
RTR-AHCS-447
RTR-AHCS-448
RTR-AHCS-449
RTR-AHCS-450
RTR-AHCS-464
RTR-AHCS-465
RTR-AHCS-466
RTR-AHCS-468
RTR-AHCS-230
RTR-AHCS-234</t>
  </si>
  <si>
    <t>Import Subledger balance for MF AR</t>
  </si>
  <si>
    <t xml:space="preserve">RTR-AHCS-351
RTR-AHCS-352
RTR-AHCS-353
RTR-AHCS-224
RTR-AHCS-380
RTR-AHCS-381
RTR-AHCS-382
RTR-AHCS-383
RTR-AHCS-408
RTR-AHCS-409
RTR-AHCS-430
RTR-AHCS-431
RTR-AHCS-451
RTR-AHCS-452
RTR-AHCS-453
RTR-AHCS-454
RTR-AHCS-226
RTR-AHCS-236
</t>
  </si>
  <si>
    <t>Import Subledger balance for MF INV</t>
  </si>
  <si>
    <t>RTR-AHCS-354
RTR-AHCS-355
RTR-AHCS-356
RTR-AHCS-357
RTR-AHCS-358
RTR-AHCS-359
RTR-AHCS-360
RTR-AHCS-361
RTR-AHCS-362
RTR-AHCS-363
RTR-AHCS-366
RTR-AHCS-368
RTR-AHCS-369
RTR-AHCS-370
RTR-AHCS-384
RTR-AHCS-385
RTR-AHCS-386
RTR-AHCS-387
RTR-AHCS-388
RTR-AHCS-389
RTR-AHCS-390
RTR-AHCS-391
RTR-AHCS-392
RTR-AHCS-396
RTR-AHCS-398
RTR-AHCS-399
RTR-AHCS-410
RTR-AHCS-411
RTR-AHCS-412
RTR-AHCS-413
RTR-AHCS-414
RTR-AHCS-415
RTR-AHCS-416
RTR-AHCS-417
RTR-AHCS-418
RTR-AHCS-422
RTR-AHCS-424
RTR-AHCS-425
RTR-AHCS-426
RTR-AHCS-432
RTR-AHCS-433
RTR-AHCS-434
RTR-AHCS-435
RTR-AHCS-436
RTR-AHCS-437
RTR-AHCS-438
RTR-AHCS-439
RTR-AHCS-440
RTR-AHCS-441
RTR-AHCS-455
RTR-AHCS-456
RTR-AHCS-457
RTR-AHCS-458
RTR-AHCS-459
RTR-AHCS-460
RTR-AHCS-461
RTR-AHCS-462
RTR-AHCS-463
RTR-AHCS-467
RTR-AHCS-469
RTR-AHCS-228
RTR-AHCS-232
RTR-AHCS-252</t>
  </si>
  <si>
    <t>Subledger Account Analysis Report- (RPT009 Retrofit)</t>
  </si>
  <si>
    <t>Existing report is having performance issue so there is less room for leverage
1A Report itself was underestimated considering leverage from other project</t>
  </si>
  <si>
    <t>RTR-AHCS-172
RTR-AHCS-173</t>
  </si>
  <si>
    <t>Close out Transactions Load to staging table</t>
  </si>
  <si>
    <t>Close out</t>
  </si>
  <si>
    <t>Different file and logic due to new COA</t>
  </si>
  <si>
    <t>INT242</t>
  </si>
  <si>
    <t>Close out Transaction AHCS Processing</t>
  </si>
  <si>
    <t>Making it medium since we are going to leverage the Individual AHCS Processing Integration. Need to have parent-child file relation between Main Close-out file &amp; corrosponding split file</t>
  </si>
  <si>
    <t>EXT127</t>
  </si>
  <si>
    <t>Close out Data Massaging DB Object</t>
  </si>
  <si>
    <t>Spliting data of different MF systems into individual tables which requires extra efforts from DB side</t>
  </si>
  <si>
    <t>Journal Batches with no attachments- (RPT101 Retrofit)</t>
  </si>
  <si>
    <t>Adding new sequence column
include Secondary ledger journals</t>
  </si>
  <si>
    <t>AP/AR SLA to GL Reconciliation Report</t>
  </si>
  <si>
    <t>As per Omkar's email on 02/03</t>
  </si>
  <si>
    <t>DP-RTR-IC-085
DP-RTR-IC-086</t>
  </si>
  <si>
    <t>GL Journal Line Detail Report - 5 Language Translation</t>
  </si>
  <si>
    <t>GL Delivered phase user stories</t>
  </si>
  <si>
    <t>DP-RTR-GL-023
DP-RTR-GL-029
DP-RTR-GL-035
DP-RTR-GL-041
DP-RTR-GL-047</t>
  </si>
  <si>
    <t>GL Journal Line Detail Report - (RPT046 Retrofit)</t>
  </si>
  <si>
    <t>Adding new sequence column</t>
  </si>
  <si>
    <t>Trial Balance by Entered &amp; Accounted Amounts - 5 Language Translation</t>
  </si>
  <si>
    <t>DP-RTR-GL-024
DP-RTR-GL-030
DP-RTR-GL-036
DP-RTR-GL-042
DP-RTR-GL-048</t>
  </si>
  <si>
    <t>Balance Sheet Trended (GAAP) - 5 Language Translation</t>
  </si>
  <si>
    <t>DP-RTR-GL-026
DP-RTR-GL-032
DP-RTR-GL-038
DP-RTR-GL-044
DP-RTR-GL-050</t>
  </si>
  <si>
    <t>Income Statement Trailing By Month (GAAP) - 5 Language Translation</t>
  </si>
  <si>
    <t>DP-RTR-GL-027
DP-RTR-GL-033
DP-RTR-GL-039
DP-RTR-GL-045
DP-RTR-GL-051</t>
  </si>
  <si>
    <t>Control Accounts Manual Entry Review Report - (RPT042 Retrofit)</t>
  </si>
  <si>
    <t>GL Journal Report for Journals Missed Reversing  - (RPT043 Retrofit)</t>
  </si>
  <si>
    <t>Journal Batch + Journal Header Report  - (RPT002 Retrofit)</t>
  </si>
  <si>
    <t>France FEC Report - 1 Language Translation</t>
  </si>
  <si>
    <t>Reval Summary Report - all COA Segments - 5 Language Translation</t>
  </si>
  <si>
    <t>DP-RTR-GL-025
DP-RTR-GL-031
DP-RTR-GL-037
DP-RTR-GL-043
DP-RTR-GL-049</t>
  </si>
  <si>
    <t>Non-material IC TB report by LE [Invoice level details] - 5 Language Translation</t>
  </si>
  <si>
    <t>DP-RTR-IC-019
DP-RTR-IC-031
DP-RTR-IC-043
DP-RTR-IC-055
DP-RTR-IC-067</t>
  </si>
  <si>
    <t>Non-material IC AR Report - 5 Language Translation</t>
  </si>
  <si>
    <t>DP-RTR-IC-020
DP-RTR-IC-033
DP-RTR-IC-045
DP-RTR-IC-057
DP-RTR-IC-069</t>
  </si>
  <si>
    <t>Non-material IC AP Report - 5 Language Translation</t>
  </si>
  <si>
    <t>DP-RTR-IC-021
DP-RTR-IC-034
DP-RTR-IC-046
DP-RTR-IC-058
DP-RTR-IC-070</t>
  </si>
  <si>
    <t>Non-material IC AP Invoice Aging [Invoice level] - 5 Language Translation</t>
  </si>
  <si>
    <t>DP-RTR-IC-026
DP-RTR-IC-038
DP-RTR-IC-050
DP-RTR-IC-062
DP-RTR-IC-074</t>
  </si>
  <si>
    <t>Non-material IC AR Invoice Aging [Account level] - 5 Language Translation</t>
  </si>
  <si>
    <t>DP-RTR-IC-027
DP-RTR-IC-039
DP-RTR-IC-051
DP-RTR-IC-063
DP-RTR-IC-075</t>
  </si>
  <si>
    <t>Non-material IC AP Invoice Aging [Account level] - 5 Language Translation</t>
  </si>
  <si>
    <t>DP-RTR-IC-028
DP-RTR-IC-040
DP-RTR-IC-052
DP-RTR-IC-064
DP-RTR-IC-076</t>
  </si>
  <si>
    <t>IC Transaction Detail Report - 5 Language Translation</t>
  </si>
  <si>
    <t>DP-RTR-IC-029
DP-RTR-IC-041
DP-RTR-IC-053
DP-RTR-IC-065
DP-RTR-IC-077</t>
  </si>
  <si>
    <t>TB with Dr/Cr report for Tax - 5 Language Translation</t>
  </si>
  <si>
    <t>DP-RTR-GL-022
DP-RTR-GL-028
DP-RTR-GL-034
DP-RTR-GL-040
DP-RTR-GL-046</t>
  </si>
  <si>
    <t>Non-material IC AR Invoice Aging [Invoice level] - 5 Language Translation</t>
  </si>
  <si>
    <t>DP-RTR-IC-025
DP-RTR-IC-037
DP-RTR-IC-049
DP-RTR-IC-061
DP-RTR-IC-073</t>
  </si>
  <si>
    <t>OSS Temp RICE description</t>
  </si>
  <si>
    <t>OSS RICE ID</t>
  </si>
  <si>
    <t>Report Release</t>
  </si>
  <si>
    <t>Actual RICE ID</t>
  </si>
  <si>
    <t>COA Value extract report</t>
  </si>
  <si>
    <t>GL-TEMP-001</t>
  </si>
  <si>
    <t>Journal Batch + Journal Header Report</t>
  </si>
  <si>
    <t>GL-TEMP-002</t>
  </si>
  <si>
    <t>Journal can be sent for approval by requesting for approval as per Journal approval KDD
For acceptance creieria 2, need to build a new report that shows journals and action history log for journals pending approval</t>
  </si>
  <si>
    <t>Details of unposted journals including details available in Action Log</t>
  </si>
  <si>
    <t>GL-TEMP-003</t>
  </si>
  <si>
    <t>GL Journal notification update</t>
  </si>
  <si>
    <t>GL-TEMP-004</t>
  </si>
  <si>
    <t>Journal Approval report for audit compliance</t>
  </si>
  <si>
    <t>GL-TEMP-005</t>
  </si>
  <si>
    <t>GL-TEMP-006</t>
  </si>
  <si>
    <t>GL-TEMP-007</t>
  </si>
  <si>
    <t>RPT040</t>
  </si>
  <si>
    <t>GL-TEMP-008</t>
  </si>
  <si>
    <t>Control Accounts Manual Entry Review Report</t>
  </si>
  <si>
    <t>GL-TEMP-009</t>
  </si>
  <si>
    <t xml:space="preserve">GL Journal report for journals missed reversing </t>
  </si>
  <si>
    <t>GL-TEMP-010</t>
  </si>
  <si>
    <t>GL-TEMP-011</t>
  </si>
  <si>
    <t>GL-TEMP-012</t>
  </si>
  <si>
    <t>Compare GL Balances and GL Journals for Data Corruption</t>
  </si>
  <si>
    <t>GL-TEMP-013</t>
  </si>
  <si>
    <t>GL/AR/AP Period Status Report</t>
  </si>
  <si>
    <t>GL-TEMP-014</t>
  </si>
  <si>
    <t>GL Journal Line detail report</t>
  </si>
  <si>
    <t>GL-TEMP-015</t>
  </si>
  <si>
    <t>Trial Balance by Entered &amp; Accounted Amounts</t>
  </si>
  <si>
    <t>GL-TEMP-016</t>
  </si>
  <si>
    <t>IC Balance Matrix: IC Balance report by GL balances [based on IC segment and specific natural accounts]
Note: Why SmartView is not useful - Many people will use it</t>
  </si>
  <si>
    <t>GL-TEMP-017</t>
  </si>
  <si>
    <t>GL-TEMP-018</t>
  </si>
  <si>
    <t>GL-TEMP-019</t>
  </si>
  <si>
    <t>Exchange Rate Export Report</t>
  </si>
  <si>
    <t>GL-TEMP-020</t>
  </si>
  <si>
    <t xml:space="preserve"> BALANCE SHEET TRENDED (GAAP)</t>
  </si>
  <si>
    <t>GL-TEMP-021</t>
  </si>
  <si>
    <t xml:space="preserve"> TRIAL BALANCE BY LEGAL ENTITY (ACCOUNT)</t>
  </si>
  <si>
    <t>GL-TEMP-022</t>
  </si>
  <si>
    <t xml:space="preserve"> INCOME STATEMENT TRAILING BY MONTH (GAAP)</t>
  </si>
  <si>
    <t>GL-TEMP-023</t>
  </si>
  <si>
    <t xml:space="preserve"> BALANCE SHEET BY COUNTRY (GAAP)</t>
  </si>
  <si>
    <t>GL-TEMP-024</t>
  </si>
  <si>
    <t xml:space="preserve"> INCOME STATEMENT BY COUNTRY (GAAP)</t>
  </si>
  <si>
    <t>GL-TEMP-025</t>
  </si>
  <si>
    <t xml:space="preserve"> Income Statement Trailing by Quarter (Operating) with %</t>
  </si>
  <si>
    <t>GL-TEMP-026</t>
  </si>
  <si>
    <t xml:space="preserve"> Trial Balance by Branch - Actual</t>
  </si>
  <si>
    <t>GL-TEMP-027</t>
  </si>
  <si>
    <t xml:space="preserve"> Trial Balance by Branch - STAT</t>
  </si>
  <si>
    <t>GL-TEMP-028</t>
  </si>
  <si>
    <t>RPT059</t>
  </si>
  <si>
    <t xml:space="preserve"> Trial Balance by Branch Trailing YTD - Actual</t>
  </si>
  <si>
    <t>GL-TEMP-029</t>
  </si>
  <si>
    <t xml:space="preserve"> Trial Balance by Branch Trailing PTD - Actual</t>
  </si>
  <si>
    <t>GL-TEMP-030</t>
  </si>
  <si>
    <t xml:space="preserve"> Trial Balance by Branch Trailing PTD - STAT</t>
  </si>
  <si>
    <t>GL-TEMP-031</t>
  </si>
  <si>
    <t xml:space="preserve"> Income Statement Trailing by Month (Standard Cost Operating)</t>
  </si>
  <si>
    <t>GL-TEMP-032</t>
  </si>
  <si>
    <t>OSS-BATCH2-REP14</t>
  </si>
  <si>
    <t>Required for International reporting. Accounting would not want planned TB report to show Dr/Cr &amp; hence a new custom report</t>
  </si>
  <si>
    <t>OSS-BATCH2-REP13</t>
  </si>
  <si>
    <t>non-material I/C TB report by legal entity. Report should provide a detail at invoice level.</t>
  </si>
  <si>
    <t>OSS-BATCH2-REP1</t>
  </si>
  <si>
    <t>need a non-material I/C TB report by legal entity. Report should provide a summary at account level.</t>
  </si>
  <si>
    <t>OSS-BATCH2-REP2</t>
  </si>
  <si>
    <t>OSS-BATCH2-REP3</t>
  </si>
  <si>
    <t>OSS-BATCH2-REP4</t>
  </si>
  <si>
    <t>OSS-BATCH2-REP5</t>
  </si>
  <si>
    <t>OSS-BATCH2-REP6</t>
  </si>
  <si>
    <t>OSS-BATCH2-REP7</t>
  </si>
  <si>
    <t>As a GL accountant, I need a non-material I/C Aging report by legal entity. Report should provide a detail at invoice level.</t>
  </si>
  <si>
    <t>OSS-BATCH2-REP8</t>
  </si>
  <si>
    <t>OSS-BATCH2-REP9</t>
  </si>
  <si>
    <t>As a GL accountant, I need a non-material I/C Aging report by legal entity. Report should provide a summary at account level.</t>
  </si>
  <si>
    <t>OSS-BATCH2-REP10</t>
  </si>
  <si>
    <t>OSS-BATCH2-REP11</t>
  </si>
  <si>
    <t>OSS-BATCH2-REP12</t>
  </si>
  <si>
    <t>DP-RTR-IC-001</t>
  </si>
  <si>
    <t>AR Invoice Print
AR Credit Memo Print</t>
  </si>
  <si>
    <t>OSS-DP-BATCH1-REP-001
OSS-DP-BATCH1-REP-002</t>
  </si>
  <si>
    <t>RPT102
RPT103</t>
  </si>
  <si>
    <t>DP-RTR-IC-002</t>
  </si>
  <si>
    <t>PF 7/13: A question to the team is whether Oracle foresees fields to store (and maintain) certain data, or whether this is hard coded on every invoice template?
OSS Notes: Alignment on tax team call not all fields will be in Oracle tables, some will be in templates. User story DP-RTR-IC-001 will be used to track archiving requirement on reports
Vitaliy to work with Patrick for 1B to finalize Intercompany transaction types that are required
7/28 email sent:Note: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7/29: As per email "Non material Intercompany Invoice Template from PeopleSoft" 2 invoice print templates planned based on noted assumptions. Expectation based on noted assumptions is it should address local requirements</t>
  </si>
  <si>
    <t>This story pertains to reporting ledgers required for UK entity having MD-LRD sturcture in EMEA. For example "a BU is in Euro, but the LE is  GBP.  If Oracle could provide the LE GBP trial balance and US trial balance this would eliminate the manual manipulation of data."-  PW
Reporting Ledgers will be setup as per approved KDD2. Primary ledgers [USGAAP] will be setup as per approved KDD2
Acceptance criteria 1: Reporting ledger accounted balances will be will currency of reporting ledger
Add a new TB report for MDR entities based on reporting ledger restricting it to specific entities [ignore non relevant entities in reporting ledger which will get copied over from primary as they co-exist in same ledger but are not part of MD-LRD structure]</t>
  </si>
  <si>
    <t>OSS-DP-BATCH1-REP-003</t>
  </si>
  <si>
    <t>Not sure what "other postings" in user story mean
Journals cannot be stopped from getting created, approved or posted if attachment is not there. 
Oracle Cloud ERP supports uploading attachment at Journal level and also at Journal batch level
7/28: Confirmed by Tax team that "other postings" means journals. 
New custom report to be created that will flag journal batches where there is no attachment at both journal batch and header level 
Confirmed by JEss this is needed for 1A as well</t>
  </si>
  <si>
    <t>Journal Batches with no attachments</t>
  </si>
  <si>
    <t>OSS-DP-BATCH1-REP-004</t>
  </si>
  <si>
    <t>Journals cannot be stopped from getting created, approved or posted if attachment is not there. 
Oracle Cloud ERP supports uploading attachment at Journal level and also at Journal batch level
7/28: 
New custom report to be created that will flag journal batches where there is no attachment at both journal batch and header level 
Confirmed by JEss this is needed for 1A as well</t>
  </si>
  <si>
    <t>Count of User Story</t>
  </si>
  <si>
    <t>Deliver Phase User Stories</t>
  </si>
  <si>
    <t>Product Owner Approval Staatus</t>
  </si>
  <si>
    <t>Functional Spec  Acutal Start date</t>
  </si>
  <si>
    <t>Functional Spec Acutal End date</t>
  </si>
  <si>
    <t>Tech Des &amp; Bld Acutal Start Date</t>
  </si>
  <si>
    <t>Tech Des &amp; Bld Acutal End Date</t>
  </si>
  <si>
    <t>Legacy Build Acutal Start Date</t>
  </si>
  <si>
    <t>GL Open Balances (YTD plus Current Fiscal Year period balances)</t>
  </si>
  <si>
    <t>Andres</t>
  </si>
  <si>
    <t>EBS</t>
  </si>
  <si>
    <t>KDD 7</t>
  </si>
  <si>
    <t>Under Process Owner Review</t>
  </si>
  <si>
    <t>Dependency on COA mapping to do a full blown TUT/ FUT.</t>
  </si>
  <si>
    <t>6/30: Waiting for Erica. Satheesh to provide product owner approval today</t>
  </si>
  <si>
    <t>EBS Payables</t>
  </si>
  <si>
    <t>KDD 6A</t>
  </si>
  <si>
    <t>Under GPO Review</t>
  </si>
  <si>
    <t>6/30: Next meeting on Friday, expect update then</t>
  </si>
  <si>
    <t>EBS Fixed Assets</t>
  </si>
  <si>
    <t>Snehal Shirke</t>
  </si>
  <si>
    <t>EBS Receivables</t>
  </si>
  <si>
    <t>Harman Datta</t>
  </si>
  <si>
    <t>GL Data to OnDemand for end user reporting - GL Balances &amp; Daily Journal summary [specific accounts]</t>
  </si>
  <si>
    <t>Amit</t>
  </si>
  <si>
    <t>OnDemand</t>
  </si>
  <si>
    <t>This is a placeholder and will need further discussion during design to understand if the requirement can be handled with any other tool. - This component is part of KDD8</t>
  </si>
  <si>
    <t>Yuvaraj</t>
  </si>
  <si>
    <t>Central Inbound to AHCS - GL Actuals (Inventory/COGS)
cs_nightly_feed (Daily feed for sales and cost of goods sold entries.)</t>
  </si>
  <si>
    <t>Central System</t>
  </si>
  <si>
    <t>KDD 25</t>
  </si>
  <si>
    <t>Avinash</t>
  </si>
  <si>
    <t>Central Inbound to AHCS - GL Statistical (MFC Stock)
cs_in3912_mfc_37_STAT (Statistical feed for finance charge data for Stock items.)</t>
  </si>
  <si>
    <t>Central Inbound to AHCS - GL Statistical (MFC SO/DS)
cs_in0140_mfc_37_STAT (Statistical feed for finance charge data for SO/DS items.)</t>
  </si>
  <si>
    <t>TBD1</t>
  </si>
  <si>
    <t>Central Inbound to AHCS - GL Statistical (MFC )
cs_cos_mfc_48-49-50_STAT (Monthly finance charge - statistical accounts feed.)</t>
  </si>
  <si>
    <t>TBD2</t>
  </si>
  <si>
    <t>Central Inbound to AHCS - GL Statistical (Missing Inventory)
cs_on_order_inventory_mis_STAT (Feed for counts of inventory items that are on order.)</t>
  </si>
  <si>
    <t>TBD3</t>
  </si>
  <si>
    <t>Central Inbound to AHCS - GL Actuals (Sales Comission &amp; Accruals)
cs_monthly_sales_inactive (This contains journal entries from sales commission processing and sales accruals.)</t>
  </si>
  <si>
    <t>GL to Central Outbound Balances
en_consol_gl (Oracle GL Account Conversion to Central System Account)</t>
  </si>
  <si>
    <t>6/3 - VL : discussed with Abhijit - need to understand the volume and current soln if file based i/f is required or can leverage the WS(low volume)</t>
  </si>
  <si>
    <t>Gaurav</t>
  </si>
  <si>
    <t>Girish Acharya</t>
  </si>
  <si>
    <t>Complexity increased to Very Complex new requirement was to perform a reverse mapping from New COA to Old COA</t>
  </si>
  <si>
    <t>GL Data to TeraData for reporting - GL Balances</t>
  </si>
  <si>
    <t>Badar</t>
  </si>
  <si>
    <t>This Component is part of KDD8</t>
  </si>
  <si>
    <t>6/30: Amit to send for approval today</t>
  </si>
  <si>
    <t>GL Data to TeraData for reporting - GL Journals</t>
  </si>
  <si>
    <t>Yuvraj</t>
  </si>
  <si>
    <t>PlaceHolder to cater to different data being sent to TeraData for reporting - This Component is part of KDD8</t>
  </si>
  <si>
    <t>6/30: Updates to be made to specs - Amit to send for approval today:
1. Created by
2. Include journal id of original journal that it reversed 
3. Approval Required Yes/No
4. COA Order 
5. Length of COA segments</t>
  </si>
  <si>
    <t>AHCS Data to TeraData - AHCS Details</t>
  </si>
  <si>
    <t>Viji</t>
  </si>
  <si>
    <t>Updated the complexity to "Complex" from "Medium" because of the inclusion of AHCS as a Source Data. Data Model of AHCS is complex. - This Component is part of KDD8</t>
  </si>
  <si>
    <t xml:space="preserve">Abhijit / Devang - Need to check whether Notification template can be modified or not </t>
  </si>
  <si>
    <t>Mamatha Tata</t>
  </si>
  <si>
    <t>AHCS Error Report</t>
  </si>
  <si>
    <t>P0
This will cover the functionality of the report. Other features such as testing this with AHCS integrations must be tested in Sprint 3</t>
  </si>
  <si>
    <t>6/30: Satheesh to approve but waiting on Erica</t>
  </si>
  <si>
    <t>AHCS to GL Reconciliation Report</t>
  </si>
  <si>
    <t>TBD4</t>
  </si>
  <si>
    <t>Assuming that this will involve the copying the seeded report query and layout to accommodate the ledger wise grouping &amp; summary. We may also require to implement data security in the report.</t>
  </si>
  <si>
    <t>Dhrumil</t>
  </si>
  <si>
    <t>Subledger Account Analysis Report</t>
  </si>
  <si>
    <t>INT015</t>
  </si>
  <si>
    <t>GL to Concur - COA interface</t>
  </si>
  <si>
    <t>Retro Fit, Need to check if we can have EPM push it to Concur rather than ERP Cloud</t>
  </si>
  <si>
    <t>Very complex</t>
  </si>
  <si>
    <t>Concur Inbound to AHCS</t>
  </si>
  <si>
    <t>KDD 10A</t>
  </si>
  <si>
    <t>INT017</t>
  </si>
  <si>
    <t>ADP</t>
  </si>
  <si>
    <t>New and retrofit. US and 1 country in EMEA.</t>
  </si>
  <si>
    <t>INT019</t>
  </si>
  <si>
    <t>Journal Import - PCard transaction</t>
  </si>
  <si>
    <t>Pcard Transaction</t>
  </si>
  <si>
    <t>Need to check if we need for other Payroll applications</t>
  </si>
  <si>
    <t>This Component is part of KDD8 - Layout for IAP is same as the TeraData &amp; can be re-used</t>
  </si>
  <si>
    <t>INT022</t>
  </si>
  <si>
    <t>Intercompany accounting Europe - Belgium Co-ordination Center (BCC)</t>
  </si>
  <si>
    <t>Belgium Co-ordination Center (BCC)</t>
  </si>
  <si>
    <t>Anticipating an integration to generate accounting entries for the Belgium entity, and then clearing them through elimination entries.</t>
  </si>
  <si>
    <t>INT023</t>
  </si>
  <si>
    <t>GL Feed from FAH to AHCS</t>
  </si>
  <si>
    <t>FAH Fusion</t>
  </si>
  <si>
    <t>INT024</t>
  </si>
  <si>
    <t>GL Data from Rubicon (Legacy ERP)</t>
  </si>
  <si>
    <t>Rubicon</t>
  </si>
  <si>
    <t>INT026</t>
  </si>
  <si>
    <t>Essbase</t>
  </si>
  <si>
    <t>If there are multiple entities going beyond 180 hours then  additional interface needs to be factores in</t>
  </si>
  <si>
    <t>INT027</t>
  </si>
  <si>
    <t>GL Feed from Fusion FAH to AHCS</t>
  </si>
  <si>
    <t>INT028</t>
  </si>
  <si>
    <t>AP Feed from FAH to AHCS</t>
  </si>
  <si>
    <t>INT029</t>
  </si>
  <si>
    <t>AR Feed from FAH to AHCS</t>
  </si>
  <si>
    <t>INT030</t>
  </si>
  <si>
    <t>Inventory Feed from FAH to AHCS</t>
  </si>
  <si>
    <t>INT031</t>
  </si>
  <si>
    <t>CM Feed from FAH to AHCS</t>
  </si>
  <si>
    <t>INT032</t>
  </si>
  <si>
    <t>Additional Data Models from FAH to AHCS</t>
  </si>
  <si>
    <t>RPT021</t>
  </si>
  <si>
    <t>RPT022</t>
  </si>
  <si>
    <t>RPT023</t>
  </si>
  <si>
    <t>RPT024</t>
  </si>
  <si>
    <t>RPT025</t>
  </si>
  <si>
    <t>RPT037</t>
  </si>
  <si>
    <t>CNV005</t>
  </si>
  <si>
    <t>Payable Open Invoice, Intercompany, Unvouchered</t>
  </si>
  <si>
    <t>Conversion using FAH</t>
  </si>
  <si>
    <t>CNV006</t>
  </si>
  <si>
    <t>GL (Other) Subledger</t>
  </si>
  <si>
    <t>CNV007</t>
  </si>
  <si>
    <t>Open AR Invoices, Intercompany, Unvouchered</t>
  </si>
  <si>
    <t>CNV008</t>
  </si>
  <si>
    <t>Inventory (Stock Balances), Unvouchered</t>
  </si>
  <si>
    <t>CNV009</t>
  </si>
  <si>
    <t>Bank Balance</t>
  </si>
  <si>
    <t>RPT038</t>
  </si>
  <si>
    <t>Unaccounted FAH error report (Common)</t>
  </si>
  <si>
    <t>Conversion - Recon Report</t>
  </si>
  <si>
    <t>RPT039</t>
  </si>
  <si>
    <t>Extracts of double accounted transactions for reversal</t>
  </si>
  <si>
    <t>Common</t>
  </si>
  <si>
    <t>1a + 1b</t>
  </si>
  <si>
    <t>Mapping service invoked in OIC by AHCS integrations with legacy COA and system as input to provide future state COA. This will invoke relevant mapping engine and return futre state COA</t>
  </si>
  <si>
    <t>Omkar</t>
  </si>
  <si>
    <t>Elizabeth</t>
  </si>
  <si>
    <t>COA Mapping Engine</t>
  </si>
  <si>
    <t>COA Mapping -  Mapping Engine</t>
  </si>
  <si>
    <t>This Global COA Mapping engine will be invoked by COA Mapping Service in OIC. This engine will do rule based mapped &amp; return future state COA to Mapping Service</t>
  </si>
  <si>
    <t>This France COA Mapping engine will be invoked by COA Mapping Service in OIC. This engine will do rule based mapped &amp; return future state COA to Mapping Service</t>
  </si>
  <si>
    <t>COA Mapping -  Mapping Report</t>
  </si>
  <si>
    <t>Oracle DB (PaaS)</t>
  </si>
  <si>
    <t>sFTP</t>
  </si>
  <si>
    <t>Extract of current state COA mappings in mapping engine</t>
  </si>
  <si>
    <t>Manasi Jain</t>
  </si>
  <si>
    <t>COA Mapping - Reporting</t>
  </si>
  <si>
    <t>COA Mapping -  Oracle COA value import for Validations</t>
  </si>
  <si>
    <t>Integration to import Oracle COA values for target segment validation</t>
  </si>
  <si>
    <t>This engine will be used to validate target [Oracle values] in loaded COA mappings against Oracle valid COA values</t>
  </si>
  <si>
    <t>EXT005</t>
  </si>
  <si>
    <t>KDD 23A</t>
  </si>
  <si>
    <t>Potentially to be de-scoped as part of pending KDD.</t>
  </si>
  <si>
    <t xml:space="preserve">
COA Maintenance UI - needed due to off-system mapping in Centralized engine</t>
  </si>
  <si>
    <t>EXT006</t>
  </si>
  <si>
    <t>COA Maintenance UI - needed due to off-system mapping in Centralized engine</t>
  </si>
  <si>
    <t>COA Maintenance UI - always needed</t>
  </si>
  <si>
    <t>AHCS dashboard page - Monitoring AHCS integration flow</t>
  </si>
  <si>
    <t>Interface monitoring dashboard – always needed</t>
  </si>
  <si>
    <t>Monitor Creating Accounting job status (Scheduled)</t>
  </si>
  <si>
    <t>Track the Create Accounting job that is spawned out from the Import Accounting Transactions job in AHCS, as a de-coupled scheduled process and report status to AHCS dashboard page. The tie back process for Completed job with Uploaded file requires additional efforts</t>
  </si>
  <si>
    <t>VL : Addressed by Security.
AC: Dependency on the completion of the UI application for security implementation</t>
  </si>
  <si>
    <t>For OffSystems</t>
  </si>
  <si>
    <t>AHCS Data to TeraData - AHCS Reconciliation Balances</t>
  </si>
  <si>
    <t xml:space="preserve"> This Component is part of KDD8 - Layout for IAP is same as the TeraData &amp; can be re-used</t>
  </si>
  <si>
    <t>Assuming that BI/Analytics systems will be sending a common file format that contains source system &amp; old COA values in that system and the Integration Process will transform this into future state COA values as an output file response</t>
  </si>
  <si>
    <t>COA BI Invoke - always needed</t>
  </si>
  <si>
    <t>Not possible using BI Report. Need to check FRS/Smartview reports</t>
  </si>
  <si>
    <t>P0
Need to discuss more with Functional team so as to understand to the planning</t>
  </si>
  <si>
    <t>Abhijit/Devang - How to identify the control Accounts</t>
  </si>
  <si>
    <t>Abhijit/Devang - What are the criteria to evaluate the Data Corruption</t>
  </si>
  <si>
    <t xml:space="preserve">Need to revisit this report for 1B AP/AR Intercompany </t>
  </si>
  <si>
    <t>FRS / Smartview</t>
  </si>
  <si>
    <t>BALANCE SHEET TRENDED (GAAP)</t>
  </si>
  <si>
    <t>TRIAL BALANCE BY LEGAL ENTITY (ACCOUNT)</t>
  </si>
  <si>
    <t>INCOME STATEMENT TRAILING BY MONTH (GAAP)</t>
  </si>
  <si>
    <t>BALANCE SHEET BY COUNTRY (GAAP)</t>
  </si>
  <si>
    <t>P3/P4</t>
  </si>
  <si>
    <t>INCOME STATEMENT BY COUNTRY (GAAP)</t>
  </si>
  <si>
    <t>Income Statement Trailing by Quarter (Operating) with %</t>
  </si>
  <si>
    <t>Trial Balance by Branch - Actual</t>
  </si>
  <si>
    <t>Trial Balance by Branch - STAT</t>
  </si>
  <si>
    <t>Trial Balance by Branch Trailing YTD - Actual</t>
  </si>
  <si>
    <t>Trial Balance by Branch Trailing PTD - Actual</t>
  </si>
  <si>
    <t>Trial Balance by Branch Trailing PTD - STAT</t>
  </si>
  <si>
    <t>Income Statement Trailing by Month (Standard Cost Operating)</t>
  </si>
  <si>
    <t>CNV011</t>
  </si>
  <si>
    <t>GL Open Balances (YTD plus Current Fiscal Year period balances) - Reporting Ledgers (Translation Only)</t>
  </si>
  <si>
    <t>No Seprate Conversion is required for Reporting ledger. It's covered as part of Translation post conversion step</t>
  </si>
  <si>
    <t>CNV012</t>
  </si>
  <si>
    <t>Currency Rates (For Montly translation rate for countries such as FINLAND)</t>
  </si>
  <si>
    <t>Daily GL journal feed from POC to AHCS</t>
  </si>
  <si>
    <t>POC</t>
  </si>
  <si>
    <t>KDD 23B</t>
  </si>
  <si>
    <t>INT046</t>
  </si>
  <si>
    <t>GL balances summary to Teradata</t>
  </si>
  <si>
    <t>Exchange Rates Outbound</t>
  </si>
  <si>
    <t>FCCS/ Oracle EBS / Other AXE systems</t>
  </si>
  <si>
    <t>KDD 3B1/ 3B2</t>
  </si>
  <si>
    <t>RPT064</t>
  </si>
  <si>
    <t>Interface Extract Report</t>
  </si>
  <si>
    <t>RPT065</t>
  </si>
  <si>
    <t>WebFR or Smartview</t>
  </si>
  <si>
    <t>RPT066</t>
  </si>
  <si>
    <t>RPT067</t>
  </si>
  <si>
    <t>RPT068</t>
  </si>
  <si>
    <t>RPT069</t>
  </si>
  <si>
    <t>RPT070</t>
  </si>
  <si>
    <t>Balance Sheet by Legal Entity - Preliminary Close</t>
  </si>
  <si>
    <t>RPT071</t>
  </si>
  <si>
    <t>Income Statement by Legal Entity - Preliminary Close</t>
  </si>
  <si>
    <t>RPT072</t>
  </si>
  <si>
    <t>Income Statement History - Preliminary Close</t>
  </si>
  <si>
    <t>RPT073</t>
  </si>
  <si>
    <t>RPT074</t>
  </si>
  <si>
    <t>Balance Sheet by Ledger (GAAP) Functional Currency</t>
  </si>
  <si>
    <t>RPT075</t>
  </si>
  <si>
    <t>Balance Sheet by Reporting Segment</t>
  </si>
  <si>
    <t>RPT076</t>
  </si>
  <si>
    <t>Income Statement by Reporting Segment - YTD, QTD, Periodic</t>
  </si>
  <si>
    <t>RPT077</t>
  </si>
  <si>
    <t>Trial Balance - Detail &amp; Translation</t>
  </si>
  <si>
    <t>RPT078</t>
  </si>
  <si>
    <t>Tax Trial Balance by Legal Entity &amp; Account</t>
  </si>
  <si>
    <t>RPT079</t>
  </si>
  <si>
    <t>RPT080</t>
  </si>
  <si>
    <t>Income Statement Standard Cost History - Preliminary Close</t>
  </si>
  <si>
    <t>RPT081</t>
  </si>
  <si>
    <t>Income Statement Standard Cost by Legal Entity - Preliminary Close</t>
  </si>
  <si>
    <t>RPT082</t>
  </si>
  <si>
    <t>z9-Adm-trail.htm</t>
  </si>
  <si>
    <t>EPM-FCCS-167</t>
  </si>
  <si>
    <t>RPT083</t>
  </si>
  <si>
    <t>z9-VarAnUSD-all.htm</t>
  </si>
  <si>
    <t>EPM-FCCS-168</t>
  </si>
  <si>
    <t>RPT084</t>
  </si>
  <si>
    <t>z9-10000-CAD-YTD.txt</t>
  </si>
  <si>
    <t>EPM-FCCS-169</t>
  </si>
  <si>
    <t>RPT085</t>
  </si>
  <si>
    <t>z9-10000-FUN-YTD.txt</t>
  </si>
  <si>
    <t>EPM-FCCS-170</t>
  </si>
  <si>
    <t>RPT086</t>
  </si>
  <si>
    <t>z9-10000-USD-YTD.txt</t>
  </si>
  <si>
    <t>EPM-FCCS-171</t>
  </si>
  <si>
    <t>RPT087</t>
  </si>
  <si>
    <t>z03-I&amp;E-YTD-Grp.csv</t>
  </si>
  <si>
    <t>EPM-FCCS-172</t>
  </si>
  <si>
    <t>RPT088</t>
  </si>
  <si>
    <t>z03-I&amp;E-YTD-GrpBr.csv</t>
  </si>
  <si>
    <t>EPM-FCCS-173</t>
  </si>
  <si>
    <t>RPT089</t>
  </si>
  <si>
    <t>z03-I&amp;E-YTD-GrpReg.csv</t>
  </si>
  <si>
    <t>EPM-FCCS-174</t>
  </si>
  <si>
    <t>RPT090</t>
  </si>
  <si>
    <t>z11-PY2selected lines.csv</t>
  </si>
  <si>
    <t>EPM-FCCS-175</t>
  </si>
  <si>
    <t>RPT091</t>
  </si>
  <si>
    <t>z12-PYselected lines.csv</t>
  </si>
  <si>
    <t>EPM-FCCS-176</t>
  </si>
  <si>
    <t>RPT092</t>
  </si>
  <si>
    <t>z13-CYselected lines.csv</t>
  </si>
  <si>
    <t>EPM-FCCS-177</t>
  </si>
  <si>
    <t>RPT093</t>
  </si>
  <si>
    <t>z9-Adm-all.htm</t>
  </si>
  <si>
    <t>EPM-FCCS-178</t>
  </si>
  <si>
    <t>RPT094</t>
  </si>
  <si>
    <t>z9-VarAnCAD.htm</t>
  </si>
  <si>
    <t>EPM-FCCS-179</t>
  </si>
  <si>
    <t>RPT095</t>
  </si>
  <si>
    <t>EPM-FCCS-180</t>
  </si>
  <si>
    <t>RPT096</t>
  </si>
  <si>
    <t>z9-VarAnUSDconsol.htm</t>
  </si>
  <si>
    <t>EPM-FCCS-181</t>
  </si>
  <si>
    <t>RPT097</t>
  </si>
  <si>
    <t>OS_Pull-2020-12.xlsx</t>
  </si>
  <si>
    <t>EPM-FCCS-182</t>
  </si>
  <si>
    <t>RPT098</t>
  </si>
  <si>
    <t>z6-Branch Header.csv</t>
  </si>
  <si>
    <t>EPM-FCCS-183</t>
  </si>
  <si>
    <t>Indirect Cash Flow Statement</t>
  </si>
  <si>
    <t>Cash Flow Worksheet</t>
  </si>
  <si>
    <t>Consolidated Cash Flow Report</t>
  </si>
  <si>
    <t>Check report from Data Management to validate initial load of data.</t>
  </si>
  <si>
    <t>Overall validation report to tie GL system to consolidated system.</t>
  </si>
  <si>
    <t>Validation check for prior month, current activity and current month</t>
  </si>
  <si>
    <t>Trend analysis for fluctuations over defined percentages and amounts</t>
  </si>
  <si>
    <t>Intercompany report</t>
  </si>
  <si>
    <t>Report to help validate my CTA calculation</t>
  </si>
  <si>
    <t>INT048</t>
  </si>
  <si>
    <t>Load FX rates for end of month rate and average rate from Oracle ERP cloud platform</t>
  </si>
  <si>
    <t>INT049</t>
  </si>
  <si>
    <t>Load data from close and consolidations to Workiva</t>
  </si>
  <si>
    <t>Workiva</t>
  </si>
  <si>
    <t>Interface - Outbound (Using Middleware)</t>
  </si>
  <si>
    <t>INT050</t>
  </si>
  <si>
    <t>Load data from close and consolidations to Enterprise Planning</t>
  </si>
  <si>
    <t>Enterprise Planning</t>
  </si>
  <si>
    <t>INT051</t>
  </si>
  <si>
    <t>Load data from close and consolidations to TeraData</t>
  </si>
  <si>
    <t>INT052</t>
  </si>
  <si>
    <t>Load data from close and consolidations to OneSource Tax Provision</t>
  </si>
  <si>
    <t>OneSource Tax Provision</t>
  </si>
  <si>
    <t>INT053</t>
  </si>
  <si>
    <t>INT054</t>
  </si>
  <si>
    <t>Load data to Close and Consolidations from P21 for Network Infrastructure &amp; Security - Puerto Rico via flatfiles</t>
  </si>
  <si>
    <t>INT055</t>
  </si>
  <si>
    <t>Load data to Close and Consolidations from Pronto for CSD - APAC via flatfiles</t>
  </si>
  <si>
    <t>INT056</t>
  </si>
  <si>
    <t>Load data to Close and Consolidations from MS - Dynamics for Atlas - APAC via flatfiles</t>
  </si>
  <si>
    <t>INT057</t>
  </si>
  <si>
    <t>Load data to Close and Consolidations from Oracle SCM for CBC - Austin/ Connect via flatfiles</t>
  </si>
  <si>
    <t>INT058</t>
  </si>
  <si>
    <t>Load data to Close and Consolidations from Dax for China - 7248 &amp; 7255 via flatfiles</t>
  </si>
  <si>
    <t>INT059</t>
  </si>
  <si>
    <t>Load data to Close and Consolidations from Eclipse for AED - Atlantic Electric Dist.  via flatfiles</t>
  </si>
  <si>
    <t>INT060</t>
  </si>
  <si>
    <t>Load data to Close and Consolidations from Microsoft DAX for Netherlands via flatfiles</t>
  </si>
  <si>
    <t>INT061</t>
  </si>
  <si>
    <t>Load data to Close and Consolidations from AS/400 - Legacy for WIS Europe - Poland via flatfiles</t>
  </si>
  <si>
    <t>INT062</t>
  </si>
  <si>
    <t>Load data to Close and Consolidations from Mocasoft for SPS Aberdeen via flatfiles</t>
  </si>
  <si>
    <t>INT063</t>
  </si>
  <si>
    <t>INT064</t>
  </si>
  <si>
    <t>Load data to Close and Consolidations from AS/400 - Legacy for WIS Europe - Czech via flatfiles</t>
  </si>
  <si>
    <t>INT065</t>
  </si>
  <si>
    <t>Load data to Close and Consolidations from AS/400 - Legacy for WIS UK via flatfiles</t>
  </si>
  <si>
    <t>INT066</t>
  </si>
  <si>
    <t>Load data to Close and Consolidations from AS/400 - Legacy for WIS Europe - France via flatfiles</t>
  </si>
  <si>
    <t>INT067</t>
  </si>
  <si>
    <t>Load data to Close and Consolidations from AS/400 - Legacy for WIS Europe - Germany via flatfiles</t>
  </si>
  <si>
    <t>INT068</t>
  </si>
  <si>
    <t>Load data to Close and Consolidations from Mocasoft for SPS Admin via flatfiles</t>
  </si>
  <si>
    <t>INT069</t>
  </si>
  <si>
    <t>Load data to Close and Consolidations from Mocasoft for SPS Houston via flatfiles</t>
  </si>
  <si>
    <t>INT070</t>
  </si>
  <si>
    <t>Load data to Close and Consolidations from Microsoft DAX for Dubai via flatfiles</t>
  </si>
  <si>
    <t>INT071</t>
  </si>
  <si>
    <t>Load data to Close and Consolidations from DAX for SPS Singapore via flatfiles</t>
  </si>
  <si>
    <t>INT072</t>
  </si>
  <si>
    <t>Load data to Close and Consolidations from AS/400 - Legacy for WIS Singapore via flatfiles</t>
  </si>
  <si>
    <t>INT073</t>
  </si>
  <si>
    <t>Load data to Close and Consolidations from Hyperion/DAX for TVC CAD via flatfiles</t>
  </si>
  <si>
    <t>INT074</t>
  </si>
  <si>
    <t>Load data to Close and Consolidations from QuickBooks for SLS - CAD via flatfiles</t>
  </si>
  <si>
    <t>INT075</t>
  </si>
  <si>
    <t>Load data to Close and Consolidations from AS/400 - Legacy for WIS CAD via flatfiles</t>
  </si>
  <si>
    <t>INT076</t>
  </si>
  <si>
    <t>Load data to Close and Consolidations from QuickBooks for SLS - US via flatfiles</t>
  </si>
  <si>
    <t>INT077</t>
  </si>
  <si>
    <t>Load data to Close and Consolidations from QuickBooks for EcoInsight via flatfiles</t>
  </si>
  <si>
    <t>INT078</t>
  </si>
  <si>
    <t>Load data to Close and Consolidations from Quickbooks for Aelux via flatfiles</t>
  </si>
  <si>
    <t>INT079</t>
  </si>
  <si>
    <t>Load data to Close and Consolidations from Rubicon - Fibertron for CSC - Fibertron via flatfiles</t>
  </si>
  <si>
    <t>INT080</t>
  </si>
  <si>
    <t>Load data to Close and Consolidations from Microsoft DAX for Ireland via flatfiles</t>
  </si>
  <si>
    <t>INT081</t>
  </si>
  <si>
    <t>Load data to Close and Consolidations from AS/400 - Legacy for WIS Europe - Ireland via flatfiles</t>
  </si>
  <si>
    <t>INT082</t>
  </si>
  <si>
    <t>Load data to Close and Consolidations from AS/400 - Legacy for WIS US via flatfiles</t>
  </si>
  <si>
    <t>INT083</t>
  </si>
  <si>
    <t>Load data to Close and Consolidations from AS/400 - Legacy for WIS Malaysia via flatfiles</t>
  </si>
  <si>
    <t>INT084</t>
  </si>
  <si>
    <t>Load data to Close and Consolidations from Mocasoft for SPS Angola via flatfiles</t>
  </si>
  <si>
    <t>INT085</t>
  </si>
  <si>
    <t>Load data to Close and Consolidations from DAX for Thailand via flatfiles</t>
  </si>
  <si>
    <t>INT086</t>
  </si>
  <si>
    <t>Load data to Close and Consolidations from Hyperion / DAX for TVC Mexico Services via flatfiles</t>
  </si>
  <si>
    <t>INT087</t>
  </si>
  <si>
    <t>Load data to Close and Consolidations from Hyperion / DAX for TVC Mexico Distribution via flatfiles</t>
  </si>
  <si>
    <t>INT088</t>
  </si>
  <si>
    <t>Load data to Close and Consolidations from Hyperion / DAX for TVC UK via flatfiles</t>
  </si>
  <si>
    <t>INT089</t>
  </si>
  <si>
    <t>Load data to Close and Consolidations from Hyperion / DAX for TVC Spain via flatfiles</t>
  </si>
  <si>
    <t xml:space="preserve">                                                                                                                                                      </t>
  </si>
  <si>
    <t>INT090</t>
  </si>
  <si>
    <t>Load data to Close and Consolidations from Hyperion/DAX for TVC US via flatfiles</t>
  </si>
  <si>
    <t>INT091</t>
  </si>
  <si>
    <t>INT092</t>
  </si>
  <si>
    <t>Load data to Close and Consolidations from Microsoft DAX for Hong Kong via flatfiles</t>
  </si>
  <si>
    <t>INT093</t>
  </si>
  <si>
    <t>Load data to Close and Consolidations from AS400 for Conney via flatfiles</t>
  </si>
  <si>
    <t>INT094</t>
  </si>
  <si>
    <t>Load data to Close and Consolidations from Eclipse for Hill Country via flatfiles</t>
  </si>
  <si>
    <t>INT095</t>
  </si>
  <si>
    <t>Load data to Close and Consolidations from Prophet 21 for Hazmasters via flatfiles</t>
  </si>
  <si>
    <t>INT096</t>
  </si>
  <si>
    <t>Load data to Close and Consolidations from WDM - Eclipse for Mexico System via flatfiles</t>
  </si>
  <si>
    <t>INT097</t>
  </si>
  <si>
    <t>Load data to Close and Consolidations from WEAS - Aspel Coi for Mexico System via flatfiles</t>
  </si>
  <si>
    <t>INT098</t>
  </si>
  <si>
    <t>Load data to Close and Consolidations from Mexico - AS400 for Mexico System via flatfiles</t>
  </si>
  <si>
    <t>INT099</t>
  </si>
  <si>
    <t>Load data to Close and Consolidations from Sage 300 for EECOL Properties via flatfiles</t>
  </si>
  <si>
    <t>INT100</t>
  </si>
  <si>
    <t>Load data to Close and Consolidations from regional branches - D3 for EECOL Electric System via flatfiles</t>
  </si>
  <si>
    <t>INT101</t>
  </si>
  <si>
    <t>Load data to Close and Consolidations from Head Office - Sage 300 for EECOL Electric System via flatfiles</t>
  </si>
  <si>
    <t>INT102</t>
  </si>
  <si>
    <t>Load data to Close and Consolidations from Microsoft DAX for EECOL Sudamerica via flatfiles</t>
  </si>
  <si>
    <t>INT103</t>
  </si>
  <si>
    <t>Load data to Close and Consolidations from Microsoft DAX for EECOL Chile Power via flatfiles</t>
  </si>
  <si>
    <t>INT104</t>
  </si>
  <si>
    <t>Load data to Close and Consolidations from Microsoft DAX for EECOL Peru via flatfiles</t>
  </si>
  <si>
    <t>INT105</t>
  </si>
  <si>
    <t>Load data to Close and Consolidations from Microsoft DAX for EECOL Ecuador via flatfiles</t>
  </si>
  <si>
    <t>INT106</t>
  </si>
  <si>
    <t>Load data to Close and Consolidations from Microsoft DAX for EECOL E-Supply via flatfiles</t>
  </si>
  <si>
    <t>INT107</t>
  </si>
  <si>
    <t>Load data to Close and Consolidations from Oracle SCM for HiLine via flatfiles</t>
  </si>
  <si>
    <t>INT108</t>
  </si>
  <si>
    <t>Load data to Close and Consolidations from Rubicon - Liberty for Liberty via flatfiles</t>
  </si>
  <si>
    <t>INT109</t>
  </si>
  <si>
    <t>Load data to Close and Consolidations from Eclipse - Needham for Needham via flatfiles</t>
  </si>
  <si>
    <t>INT110</t>
  </si>
  <si>
    <t>Load data to Close and Consolidations from EDIG for EECOL Holding Sask System via flatfiles</t>
  </si>
  <si>
    <t>INT111</t>
  </si>
  <si>
    <t>Load data to Close and Consolidations from EDIG for EECOL Holding Industrial System via flatfiles</t>
  </si>
  <si>
    <t>INT112</t>
  </si>
  <si>
    <t>INT113</t>
  </si>
  <si>
    <t>Extract from P21 for Network Infrastructure &amp; Security - Puerto Rico</t>
  </si>
  <si>
    <t>INT114</t>
  </si>
  <si>
    <t>Extract from Pronto for CSD - APAC</t>
  </si>
  <si>
    <t>INT115</t>
  </si>
  <si>
    <t>Extract from MS - Dynamics for Atlas - APAC</t>
  </si>
  <si>
    <t>INT116</t>
  </si>
  <si>
    <t>Extract from Oracle SCM for CBC - Austin/ Connect</t>
  </si>
  <si>
    <t>INT117</t>
  </si>
  <si>
    <t>Extract from Dax for China - 7248 &amp; 7255</t>
  </si>
  <si>
    <t>INT118</t>
  </si>
  <si>
    <t xml:space="preserve">Extract from Eclipse for AED - Atlantic Electric Dist. </t>
  </si>
  <si>
    <t>INT119</t>
  </si>
  <si>
    <t>Extract from Microsoft DAX for Netherlands</t>
  </si>
  <si>
    <t>Extract from AS/400 - Legacy for WIS Europe - Poland</t>
  </si>
  <si>
    <t>Extract from Mocasoft for SPS Aberdeen</t>
  </si>
  <si>
    <t>Extract from AS/400 - Legacy for WIS Europe - Czech</t>
  </si>
  <si>
    <t>Extract from AS/400 - Legacy for WIS UK</t>
  </si>
  <si>
    <t>Extract from AS/400 - Legacy for WIS Europe - France</t>
  </si>
  <si>
    <t>INT126</t>
  </si>
  <si>
    <t>Extract from AS/400 - Legacy for WIS Europe - Germany</t>
  </si>
  <si>
    <t>INT127</t>
  </si>
  <si>
    <t>Extract from Mocasoft for SPS Admin</t>
  </si>
  <si>
    <t>INT128</t>
  </si>
  <si>
    <t>Extract from Mocasoft for SPS Houston</t>
  </si>
  <si>
    <t>INT129</t>
  </si>
  <si>
    <t>Extract from Microsoft DAX for Dubai</t>
  </si>
  <si>
    <t>INT130</t>
  </si>
  <si>
    <t>Extract from DAX for SPS Singapore</t>
  </si>
  <si>
    <t>INT131</t>
  </si>
  <si>
    <t>Extract from AS/400 - Legacy for WIS Singapore</t>
  </si>
  <si>
    <t>INT132</t>
  </si>
  <si>
    <t>Extract from Hyperion/DAX for TVC CAD</t>
  </si>
  <si>
    <t>INT133</t>
  </si>
  <si>
    <t>Extract from QuickBooks for SLS - CAD</t>
  </si>
  <si>
    <t>INT134</t>
  </si>
  <si>
    <t>Extract from AS/400 - Legacy for WIS CAD</t>
  </si>
  <si>
    <t>INT135</t>
  </si>
  <si>
    <t>Extract from QuickBooks for SLS - US</t>
  </si>
  <si>
    <t>INT136</t>
  </si>
  <si>
    <t>Extract from QuickBooks for EcoInsight</t>
  </si>
  <si>
    <t>INT137</t>
  </si>
  <si>
    <t>Extract from Quickbooks for Aelux</t>
  </si>
  <si>
    <t>INT138</t>
  </si>
  <si>
    <t>Extract from Rubicon - Fibertron for CSC - Fibertron</t>
  </si>
  <si>
    <t>INT139</t>
  </si>
  <si>
    <t>Extract from Microsoft DAX for Ireland</t>
  </si>
  <si>
    <t>INT140</t>
  </si>
  <si>
    <t>Extract from AS/400 - Legacy for WIS Europe - Ireland</t>
  </si>
  <si>
    <t>INT141</t>
  </si>
  <si>
    <t>Extract from AS/400 - Legacy for WIS US</t>
  </si>
  <si>
    <t>INT142</t>
  </si>
  <si>
    <t>Extract from AS/400 - Legacy for WIS Malaysia</t>
  </si>
  <si>
    <t>INT143</t>
  </si>
  <si>
    <t>Extract from Mocasoft for SPS Angola</t>
  </si>
  <si>
    <t>INT144</t>
  </si>
  <si>
    <t>Extract from DAX for Thailand</t>
  </si>
  <si>
    <t>INT145</t>
  </si>
  <si>
    <t>Extract from Hyperion / DAX for TVC Mexico Services</t>
  </si>
  <si>
    <t>INT146</t>
  </si>
  <si>
    <t>Extract from Hyperion / DAX for TVC Mexico Distribution</t>
  </si>
  <si>
    <t>INT147</t>
  </si>
  <si>
    <t>Extract from Hyperion / DAX for TVC UK</t>
  </si>
  <si>
    <t>INT148</t>
  </si>
  <si>
    <t>Extract from Hyperion / DAX for TVC Spain</t>
  </si>
  <si>
    <t>INT149</t>
  </si>
  <si>
    <t>Extract from Hyperion/DAX for TVC US</t>
  </si>
  <si>
    <t>INT150</t>
  </si>
  <si>
    <t>INT151</t>
  </si>
  <si>
    <t>Extract from Microsoft DAX for Hong Kong</t>
  </si>
  <si>
    <t>INT152</t>
  </si>
  <si>
    <t>Extract from AS400 for Conney</t>
  </si>
  <si>
    <t>INT153</t>
  </si>
  <si>
    <t>Extract from Eclipse for Hill Country</t>
  </si>
  <si>
    <t>INT154</t>
  </si>
  <si>
    <t>Extract from Prophet 21 for Hazmasters</t>
  </si>
  <si>
    <t>INT155</t>
  </si>
  <si>
    <t>Extract from WDM - Eclipse for Mexico System</t>
  </si>
  <si>
    <t>INT156</t>
  </si>
  <si>
    <t>Extract from WEAS - Aspel Coi for Mexico System</t>
  </si>
  <si>
    <t>INT157</t>
  </si>
  <si>
    <t>Extract from Mexico - AS400 for Mexico System</t>
  </si>
  <si>
    <t>INT158</t>
  </si>
  <si>
    <t>Extract from Sage 300 for EECOL Properties</t>
  </si>
  <si>
    <t>INT159</t>
  </si>
  <si>
    <t>Extract from regional branches - D3 for EECOL Electric System</t>
  </si>
  <si>
    <t>INT160</t>
  </si>
  <si>
    <t>Extract from Head Office - Sage 300 for EECOL Electric System</t>
  </si>
  <si>
    <t>INT161</t>
  </si>
  <si>
    <t>Extract from Microsoft DAX for EECOL Sudamerica</t>
  </si>
  <si>
    <t>INT162</t>
  </si>
  <si>
    <t>Extract from Microsoft DAX for EECOL Chile Power</t>
  </si>
  <si>
    <t>INT163</t>
  </si>
  <si>
    <t>Extract from Microsoft DAX for EECOL Peru</t>
  </si>
  <si>
    <t>INT164</t>
  </si>
  <si>
    <t>Extract from Microsoft DAX for EECOL Ecuador</t>
  </si>
  <si>
    <t>INT165</t>
  </si>
  <si>
    <t>Extract from Microsoft DAX for EECOL E-Supply</t>
  </si>
  <si>
    <t>INT166</t>
  </si>
  <si>
    <t>Extract from Oracle SCM for HiLine</t>
  </si>
  <si>
    <t>INT167</t>
  </si>
  <si>
    <t>Extract from Rubicon - Liberty for Liberty</t>
  </si>
  <si>
    <t>INT168</t>
  </si>
  <si>
    <t>Extract from Eclipse - Needham for Needham</t>
  </si>
  <si>
    <t>INT169</t>
  </si>
  <si>
    <t>Extract from EDIG for EECOL Holding Sask System</t>
  </si>
  <si>
    <t>INT170</t>
  </si>
  <si>
    <t>Extract from EDIG for EECOL Holding Industrial System</t>
  </si>
  <si>
    <t>EXT015</t>
  </si>
  <si>
    <t>Manage templates, tasks, and schedules</t>
  </si>
  <si>
    <t>EPM-FCCS-029
Extension calc</t>
  </si>
  <si>
    <t>EXT016</t>
  </si>
  <si>
    <t xml:space="preserve">Adjust EBITDA calculations through data forms for non-recurring entries </t>
  </si>
  <si>
    <t>EPM-FCCS-053
Extension form</t>
  </si>
  <si>
    <t>EXT017</t>
  </si>
  <si>
    <t>Internal EBITDA</t>
  </si>
  <si>
    <t>EPM-FCCS-054
Extension form</t>
  </si>
  <si>
    <t>EXT018</t>
  </si>
  <si>
    <t xml:space="preserve">Roll forward data at consolidated level in Close and Consolidations (Main examples include Fixed Assets, Equity, Leases, Intangibles, Goodwill, Debt, Deferred Financing Fees, Pensions, Deferred Income Taxes (Assets and Liabilities)) </t>
  </si>
  <si>
    <t>EPM-FCCS-055
Extension form</t>
  </si>
  <si>
    <t>EXT019</t>
  </si>
  <si>
    <t xml:space="preserve">Roll forward data at base level entity in Close and Consolidations (Main examples include Fixed Assets, Equity, Leases, Intangibles, Goodwill, Debt, Deferred Financing Fees, Pensions, Deferred Income Taxes (Assets and Liabilities)) </t>
  </si>
  <si>
    <t>EPM-FCCS-184
Extension form</t>
  </si>
  <si>
    <t>EXT020</t>
  </si>
  <si>
    <t>Free Cashflow</t>
  </si>
  <si>
    <t>EPM-FCCS-059
Extension form</t>
  </si>
  <si>
    <t>EXT021</t>
  </si>
  <si>
    <t xml:space="preserve">Auto trigger the calculations &amp; consolidations for the legal entities after the trial balance load </t>
  </si>
  <si>
    <t>EPM-FCCS-068
Extension calc</t>
  </si>
  <si>
    <t>EXT022</t>
  </si>
  <si>
    <t xml:space="preserve">Load YTD balances (Trial balance) from the GL to the Close and Consolidations application </t>
  </si>
  <si>
    <t>EPM-FCCS-134
Extension calc</t>
  </si>
  <si>
    <t>EXT023</t>
  </si>
  <si>
    <t>Automated consolidations and translations run after loading data for offsystems</t>
  </si>
  <si>
    <t>EPM-FCCS-165
Extension calc</t>
  </si>
  <si>
    <t>EXT024</t>
  </si>
  <si>
    <t>Report EBITDA</t>
  </si>
  <si>
    <t>EPM-FCCS-156
Extension form</t>
  </si>
  <si>
    <t>EXT025</t>
  </si>
  <si>
    <t>Report Workdays</t>
  </si>
  <si>
    <t>EPM-FCCS-157
Extension form</t>
  </si>
  <si>
    <t>EXT026</t>
  </si>
  <si>
    <t>Report Headcount</t>
  </si>
  <si>
    <t>EPM-FCCS-160
Extension form</t>
  </si>
  <si>
    <t>EXT027</t>
  </si>
  <si>
    <t>External EBITDA in the financial statements</t>
  </si>
  <si>
    <t>EPM-FCCS-162
Extension form</t>
  </si>
  <si>
    <t>EXT028</t>
  </si>
  <si>
    <t>Adjusted external EBITDA in the financial statements</t>
  </si>
  <si>
    <t>EPM-FCCS-163
Extension form</t>
  </si>
  <si>
    <t>EXT029</t>
  </si>
  <si>
    <t>EBITDA by Strategic Business Unit</t>
  </si>
  <si>
    <t>EPM-FCCS-164
Extension form</t>
  </si>
  <si>
    <t>CNV013</t>
  </si>
  <si>
    <t>Closing balances for previous year rolls as opening balances for current year</t>
  </si>
  <si>
    <t>Conversion will be done in Close and Consolidations</t>
  </si>
  <si>
    <t>CNV014</t>
  </si>
  <si>
    <t>2021 monthly Income Statement &amp; Balance Sheet data conversions for go-live</t>
  </si>
  <si>
    <t>ARCS</t>
  </si>
  <si>
    <t>INT171</t>
  </si>
  <si>
    <t xml:space="preserve">Auto certify if there is no balance (zero balance) and no activity in the GL account </t>
  </si>
  <si>
    <t>EXT030</t>
  </si>
  <si>
    <t>Supporting documentation for any transaction amount over $25k.</t>
  </si>
  <si>
    <t>EXT031</t>
  </si>
  <si>
    <t>Tracking only reconciliations to have a mandatory attachment rule before submission</t>
  </si>
  <si>
    <t>EXT032</t>
  </si>
  <si>
    <t>Reconciliations with a variance to be submitted with explainations.</t>
  </si>
  <si>
    <t>EXT033</t>
  </si>
  <si>
    <t>Auditor to receive notifications once the reconciliations are closed.</t>
  </si>
  <si>
    <t>INT172</t>
  </si>
  <si>
    <t>Load data from Oracle Cloud GL to reconcile Functional currency balances</t>
  </si>
  <si>
    <t>INT173</t>
  </si>
  <si>
    <t>Load data from Oracle Cloud GL to reconcile Entered currency balances</t>
  </si>
  <si>
    <t>INT174</t>
  </si>
  <si>
    <t>Load data from PeopleSoft to reconcile Functional currency balances</t>
  </si>
  <si>
    <t>INT175</t>
  </si>
  <si>
    <t>Load data from PeopleSoft to reconcile Entered currency balances</t>
  </si>
  <si>
    <t>INT176</t>
  </si>
  <si>
    <t>Load data from Close and Consolidations to reconcile Functional currency balances</t>
  </si>
  <si>
    <t>INT177</t>
  </si>
  <si>
    <t>Load data from FX Exchange Rates</t>
  </si>
  <si>
    <t>INT178</t>
  </si>
  <si>
    <t>Load balance comparison data from Lease Harbor (flat file) to reconcile my functional currency balances</t>
  </si>
  <si>
    <t>EXT034</t>
  </si>
  <si>
    <t>Reconciliations to have the following Risk Rating :
Medium : Balance is more than $x
Low : Balance is less than $x</t>
  </si>
  <si>
    <t>EXT035</t>
  </si>
  <si>
    <t>Ability to do reconciliation based on an Legal Entity-Operating Group-Account- Department- Site-Project  combination (unique reconciliations)</t>
  </si>
  <si>
    <t>EPM - Plan &amp; Budget</t>
  </si>
  <si>
    <t>EXT057</t>
  </si>
  <si>
    <t>Currency Conversion - Local Currency to USD translation</t>
  </si>
  <si>
    <t>KDD16</t>
  </si>
  <si>
    <t>Business Rule</t>
  </si>
  <si>
    <t>EXT117</t>
  </si>
  <si>
    <t>EPM Automate - script to trigger data integration process with Daily Sales</t>
  </si>
  <si>
    <t>KDD20</t>
  </si>
  <si>
    <t>Business Batch Script</t>
  </si>
  <si>
    <t>EXT058</t>
  </si>
  <si>
    <t>EPM Automate - EPM Automation to automate admin activities</t>
  </si>
  <si>
    <t>KDD18</t>
  </si>
  <si>
    <t>EXT059</t>
  </si>
  <si>
    <t>Plan/Forecast BS - Ability to input Plan/Forecast values for Balance Sheet at monthly level.</t>
  </si>
  <si>
    <t>WebForm</t>
  </si>
  <si>
    <t>EXT060</t>
  </si>
  <si>
    <t>Plan/Forecast P&amp;L  - Detailed Income Statement data review on accounts e.g. EBITDA, Gross Margin</t>
  </si>
  <si>
    <t>KDD17</t>
  </si>
  <si>
    <t>EXT062</t>
  </si>
  <si>
    <t>Driver Input - Capture Work day, actual billing day as driver</t>
  </si>
  <si>
    <t>EXT063</t>
  </si>
  <si>
    <t>IS by Shipment -Revenue, COS and Billing margin By Shipment type</t>
  </si>
  <si>
    <t>EXT064</t>
  </si>
  <si>
    <t>Global Assumptions Form - Perform Global assumptions at SBU level on Gross Profit accounts</t>
  </si>
  <si>
    <t>KDD19</t>
  </si>
  <si>
    <t>EPM- EPBCS-028</t>
  </si>
  <si>
    <t>EXT065</t>
  </si>
  <si>
    <t>Global Assumptions Form - Perform Global assumptions at SBU level on Operating expense accounts</t>
  </si>
  <si>
    <t>EPM- EPBCS-029</t>
  </si>
  <si>
    <t>EXT066</t>
  </si>
  <si>
    <t>Global Assumptions - Perform Global assumptions at SBU level on Gross Profit accounts</t>
  </si>
  <si>
    <t>EXT067</t>
  </si>
  <si>
    <t>Global Assumptions - Perform Global assumptions at SBU level on Operating expense accounts</t>
  </si>
  <si>
    <t>EXT068</t>
  </si>
  <si>
    <t>Revenue Driver - Capture Revenue driver e.g. Market growth, Price adjustment</t>
  </si>
  <si>
    <t>EPM- EPBCS-030</t>
  </si>
  <si>
    <t>EXT069</t>
  </si>
  <si>
    <t>Allocations OPEX - Perform Allocation on Operational Expense account at each entity</t>
  </si>
  <si>
    <t>EPM- EPBCS-032</t>
  </si>
  <si>
    <t>EXT070</t>
  </si>
  <si>
    <t>COS as % Improvement - Cost of sales planned as % Improvement in Gross Profit $.</t>
  </si>
  <si>
    <t>EPM- EPBCS-036</t>
  </si>
  <si>
    <t>EXT071</t>
  </si>
  <si>
    <t>People Cost driver - Capture FTE/Headcount as drivers</t>
  </si>
  <si>
    <t>EPM- EPBCS-037</t>
  </si>
  <si>
    <t>EXT072</t>
  </si>
  <si>
    <t>Corporate Driver - Capture Corporate Driver e.g. HC, In, Outs</t>
  </si>
  <si>
    <t>EPM- EPBCS-038</t>
  </si>
  <si>
    <t>EXT073</t>
  </si>
  <si>
    <t>Compensation KPI and spend - Capture Compensation and Effciency KPI's</t>
  </si>
  <si>
    <t>EPM- EPBCS-039</t>
  </si>
  <si>
    <t>EXT074</t>
  </si>
  <si>
    <t>Expense Planning - Expense Planning based on % of sales and other drivers</t>
  </si>
  <si>
    <t>EPM- EPBCS-040</t>
  </si>
  <si>
    <t>EXT075</t>
  </si>
  <si>
    <t>BS Planning - Plan Balance sheet at SBU level</t>
  </si>
  <si>
    <t>EXT076</t>
  </si>
  <si>
    <t>Calculate Plan/Forecast - Standardized KPI's to evaluate Plan and Forecast</t>
  </si>
  <si>
    <t>EXT077</t>
  </si>
  <si>
    <t>Report KPI - Report Calculated KPI's based of GL/FCCS to analyze performance on Actuals (in ASO cube)</t>
  </si>
  <si>
    <t>EXT078</t>
  </si>
  <si>
    <t>Daily Sales Adjustments</t>
  </si>
  <si>
    <t>EXT079</t>
  </si>
  <si>
    <t>Scenario Copy - Data Copy from Seeding Plan to Forecast</t>
  </si>
  <si>
    <t>EXT080</t>
  </si>
  <si>
    <t>Scenario Copy - Data Copy from Seeding Forecast to Plan</t>
  </si>
  <si>
    <t>EXT081</t>
  </si>
  <si>
    <t>Version Copy - Data copy between different Versions</t>
  </si>
  <si>
    <t>EXT082</t>
  </si>
  <si>
    <t>Site Copy - Copy Data from Total Site data to No Site</t>
  </si>
  <si>
    <t>INT201</t>
  </si>
  <si>
    <t>TB GL to EPBCS Fin - Load Actual Trial Balances data to EPBCS - Financial Cube from Oracle Cloud GL (ERP)</t>
  </si>
  <si>
    <t>EPBCS - Financials</t>
  </si>
  <si>
    <t>INT202</t>
  </si>
  <si>
    <t>TB FCCS to EPBCS Fin - Load Actual Trial Balances data to EPBCS - Financial Cube from Oracle Close and Consolidation.</t>
  </si>
  <si>
    <t>Oracle EPM - FCCS</t>
  </si>
  <si>
    <t>INT203</t>
  </si>
  <si>
    <t>Adjustment FCCS to EPBCS Fin - Load Adjustment Balances data to EPBCS - Financial Cube from Oracle Close and Consolidations.</t>
  </si>
  <si>
    <t>INT204</t>
  </si>
  <si>
    <t>Rates FCCS to EPBCS Fin - Load Month End and Month Average Exchange Rates by Currency data to EPBCS - Financial Cube from Oracle Close and Consolidations.</t>
  </si>
  <si>
    <t>INT205</t>
  </si>
  <si>
    <t>Lease Harbour to EPBCS RPT - Load Future rent and operating lease payment projections data to EPBCS- Financial Cube from Lease Harbor.</t>
  </si>
  <si>
    <t>EPBCS - Reporting</t>
  </si>
  <si>
    <t>INT206</t>
  </si>
  <si>
    <t>TB EPBCS Fin to RPT - Load Actual Trial Balances data to EPBCS - Reporting from EPBCS - Financials Cube.</t>
  </si>
  <si>
    <t>INT207</t>
  </si>
  <si>
    <t>Budget EPBCS Fin to RPT - Load Budget data by GL Account to EPBCS - Reporting Cube from EPBCS - Financials Cube.</t>
  </si>
  <si>
    <t>INT208</t>
  </si>
  <si>
    <t>Forecast EPBCS Fin to RPT - Load Forecast data by GL Account to EPBCS- Reporting from EPBCS - Financials Cube.</t>
  </si>
  <si>
    <t>INT209</t>
  </si>
  <si>
    <t>Budget EPBCS Fin to Teradata - Load level 0 Budget data by GL Account to Teradata from EPBCS - Financials Cube.</t>
  </si>
  <si>
    <t>INT210</t>
  </si>
  <si>
    <t>Forecast EPBCS Fin to Teradata - Load level 0 Forecast data by GL Account to Teradata from EPBCS - Financials Cube.</t>
  </si>
  <si>
    <t>INT211</t>
  </si>
  <si>
    <t>Actuals  EPBCS Fin to Teradata - Load level 0 Actuals data by GL Account to Teradata from EPBCS - Financials Cube.</t>
  </si>
  <si>
    <t>INT212</t>
  </si>
  <si>
    <t>Lease Harbour Temp - Standardized data collection templates in Smart View for Lease Harbor data input.</t>
  </si>
  <si>
    <t>SmartView Templates</t>
  </si>
  <si>
    <t>EXT083</t>
  </si>
  <si>
    <t>Scenario Archived Rule - Copy Scenario data to archive scenario</t>
  </si>
  <si>
    <t>EXT084</t>
  </si>
  <si>
    <t>Scenario Archived Form - Copy Scenario data to archive scenario</t>
  </si>
  <si>
    <t>Webform</t>
  </si>
  <si>
    <t>EXT085</t>
  </si>
  <si>
    <t>Selective aggregation Rule - Aggregate data based on selective scenario and period</t>
  </si>
  <si>
    <t>EXT086</t>
  </si>
  <si>
    <t>Calc all Models - Calculate model once data gets loaded</t>
  </si>
  <si>
    <t>EXT087</t>
  </si>
  <si>
    <t>Sales Growth% - Calc Sales Growth % based on Prior year for Plan and Forecast</t>
  </si>
  <si>
    <t>EXT088</t>
  </si>
  <si>
    <t>Data Map - Archive Forecast scenario(BSO to ASO)</t>
  </si>
  <si>
    <t>Data Map</t>
  </si>
  <si>
    <t>EXT089</t>
  </si>
  <si>
    <t>Data Map - Actual, Plan, Forecast Scenario(BSO to ASO)</t>
  </si>
  <si>
    <t>EPM-EPBCS-069,070</t>
  </si>
  <si>
    <t>EXT090</t>
  </si>
  <si>
    <t>Cost of Sales - Calculate Cost of Sales based on Billing Margin inputs</t>
  </si>
  <si>
    <t>INT213</t>
  </si>
  <si>
    <t>Clear Data - Interface Script to clear selective data before load</t>
  </si>
  <si>
    <t>EPM-EPBCS-069,070(Collect Data)</t>
  </si>
  <si>
    <t>CNV023</t>
  </si>
  <si>
    <t>Load Actuals data</t>
  </si>
  <si>
    <t>Data Load</t>
  </si>
  <si>
    <t>CNV024</t>
  </si>
  <si>
    <t>Load Forecast data</t>
  </si>
  <si>
    <t>OneStream</t>
  </si>
  <si>
    <t>CNV025</t>
  </si>
  <si>
    <t>Load Plan Data</t>
  </si>
  <si>
    <t>CNV026</t>
  </si>
  <si>
    <t>Setup Data Management job to import historical Daily Sales Report data from EDW</t>
  </si>
  <si>
    <t>Teradata EDW</t>
  </si>
  <si>
    <t>EPBCS - Daily Sales</t>
  </si>
  <si>
    <t>EXT091</t>
  </si>
  <si>
    <t>Daily Sales Cube will need 5 Business Rules / 25 Member Formulas</t>
  </si>
  <si>
    <t>EXT092</t>
  </si>
  <si>
    <t>EXT093</t>
  </si>
  <si>
    <t>EXT094</t>
  </si>
  <si>
    <t>EXT095</t>
  </si>
  <si>
    <t>EXT096</t>
  </si>
  <si>
    <t>Actuals_Load_TB_FS - Calculates Periodic value once data gets loaded</t>
  </si>
  <si>
    <t>EXT097</t>
  </si>
  <si>
    <t>Constant currency IS - Income Statement with Constant Currency Scenario</t>
  </si>
  <si>
    <t>EPM_EPBCS-060</t>
  </si>
  <si>
    <t>EXT098</t>
  </si>
  <si>
    <t>Constant currency BS - Balance Sheet with Constant Currency Scenario</t>
  </si>
  <si>
    <t>EXT099</t>
  </si>
  <si>
    <t>Review Exchange Rates - Review rates for various scenarios</t>
  </si>
  <si>
    <t>EPM-EPBCS-046</t>
  </si>
  <si>
    <t>EXT100</t>
  </si>
  <si>
    <t>Allocations OPEX Form - Perform Allocation on Operational Expense account at each entity</t>
  </si>
  <si>
    <t>EXT101</t>
  </si>
  <si>
    <t>Compensation KPI Form - Capture Compensation and Effciency KPI's</t>
  </si>
  <si>
    <t>EXT102</t>
  </si>
  <si>
    <t>Selective aggregation form - Aggregate data based on selective scenario and period</t>
  </si>
  <si>
    <t>EXT103</t>
  </si>
  <si>
    <t>Dashboard KPI - Net Sales &amp; Total Gross Profit KPI</t>
  </si>
  <si>
    <t>EXT104</t>
  </si>
  <si>
    <t>Dashboard KPI - Margin % &amp; Total field Expenses</t>
  </si>
  <si>
    <t>EXT105</t>
  </si>
  <si>
    <t>Dashboard KPI - Expense % of sales &amp; Operating Profit</t>
  </si>
  <si>
    <t>EXT106</t>
  </si>
  <si>
    <t>Dashboard KPI - Headcount, IN and Out</t>
  </si>
  <si>
    <t>EXT107</t>
  </si>
  <si>
    <t>Dashboard KPI - Market Growth % 2) Pricing Adj % 3) New Cust/Project %</t>
  </si>
  <si>
    <t>EXT108</t>
  </si>
  <si>
    <t>Standarized KPI - Billing Margin and Rate</t>
  </si>
  <si>
    <t>EXT109</t>
  </si>
  <si>
    <t>Compensation KPI - Fringe Benefits as % of Salaries and 2) Sales / Headcount</t>
  </si>
  <si>
    <t>EXT110</t>
  </si>
  <si>
    <t>Dashboard KPI - Standardized KPI for Plan and forecast</t>
  </si>
  <si>
    <t>EXT111</t>
  </si>
  <si>
    <t>Dashboard KPI - Report calculated KPI for GL and FCCS performance analysis</t>
  </si>
  <si>
    <t>EXT112</t>
  </si>
  <si>
    <t>Daily Sales - review base data received from Teradata EDW</t>
  </si>
  <si>
    <t>EXT113</t>
  </si>
  <si>
    <t>Daily Sales - make adjustments to base data to take care of any errors/gaps in dataset</t>
  </si>
  <si>
    <t>EXT114</t>
  </si>
  <si>
    <t>Daily Sales - upload off-system entities data</t>
  </si>
  <si>
    <t>EXT115</t>
  </si>
  <si>
    <t>Financial Metrics KPI -  General finance Metrics KPI to analyse expenses, sales, profit, and cash flow.</t>
  </si>
  <si>
    <r>
      <t xml:space="preserve">P&amp;L Report -  A standardized report based upon the EES P&amp;L report in the </t>
    </r>
    <r>
      <rPr>
        <b/>
        <sz val="9"/>
        <rFont val="Calibri"/>
        <family val="2"/>
        <scheme val="minor"/>
      </rPr>
      <t>EPM_Reports_02JUL21</t>
    </r>
    <r>
      <rPr>
        <sz val="9"/>
        <rFont val="Calibri"/>
        <family val="2"/>
        <scheme val="minor"/>
      </rPr>
      <t xml:space="preserve"> File.</t>
    </r>
  </si>
  <si>
    <t>RPT105</t>
  </si>
  <si>
    <r>
      <t xml:space="preserve">Trended P&amp;L report - A standardized report based upon the Trended P&amp;L report in the </t>
    </r>
    <r>
      <rPr>
        <b/>
        <sz val="9"/>
        <rFont val="Calibri"/>
        <family val="2"/>
        <scheme val="minor"/>
      </rPr>
      <t>EPM_Reports_02JUL21</t>
    </r>
    <r>
      <rPr>
        <sz val="9"/>
        <rFont val="Calibri"/>
        <family val="2"/>
        <scheme val="minor"/>
      </rPr>
      <t xml:space="preserve"> File.</t>
    </r>
  </si>
  <si>
    <t>RPT106</t>
  </si>
  <si>
    <r>
      <t xml:space="preserve">ROIA report - A standardized report based upon the ROIA report in the </t>
    </r>
    <r>
      <rPr>
        <b/>
        <sz val="9"/>
        <rFont val="Calibri"/>
        <family val="2"/>
        <scheme val="minor"/>
      </rPr>
      <t>EPM_Reports_02JUL21</t>
    </r>
    <r>
      <rPr>
        <sz val="9"/>
        <rFont val="Calibri"/>
        <family val="2"/>
        <scheme val="minor"/>
      </rPr>
      <t xml:space="preserve"> file.</t>
    </r>
  </si>
  <si>
    <t>RPT107</t>
  </si>
  <si>
    <r>
      <t xml:space="preserve">Balance Sheet report - A standardized report based upon the provided Balance Sheet report </t>
    </r>
    <r>
      <rPr>
        <b/>
        <sz val="9"/>
        <rFont val="Calibri"/>
        <family val="2"/>
        <scheme val="minor"/>
      </rPr>
      <t xml:space="preserve">EPM_Reports_02JUL21 </t>
    </r>
    <r>
      <rPr>
        <sz val="9"/>
        <rFont val="Calibri"/>
        <family val="2"/>
        <scheme val="minor"/>
      </rPr>
      <t>file..</t>
    </r>
  </si>
  <si>
    <t>RPT108</t>
  </si>
  <si>
    <r>
      <t xml:space="preserve">Account Review report - A standardized report based upon the Account Review report in the </t>
    </r>
    <r>
      <rPr>
        <b/>
        <sz val="9"/>
        <rFont val="Calibri"/>
        <family val="2"/>
        <scheme val="minor"/>
      </rPr>
      <t>EPM_Reports_02JUL21</t>
    </r>
    <r>
      <rPr>
        <sz val="9"/>
        <rFont val="Calibri"/>
        <family val="2"/>
        <scheme val="minor"/>
      </rPr>
      <t xml:space="preserve"> file.</t>
    </r>
  </si>
  <si>
    <t>RPT109</t>
  </si>
  <si>
    <r>
      <t xml:space="preserve">Balance Sheet report - A standardized report based upon the provided Balance Sheet report </t>
    </r>
    <r>
      <rPr>
        <b/>
        <sz val="10"/>
        <rFont val="Calibri"/>
        <family val="2"/>
        <scheme val="minor"/>
      </rPr>
      <t>Balance Sheet 2021 Plan</t>
    </r>
    <r>
      <rPr>
        <sz val="10"/>
        <rFont val="Calibri"/>
        <family val="2"/>
        <scheme val="minor"/>
      </rPr>
      <t xml:space="preserve"> file provided.</t>
    </r>
  </si>
  <si>
    <t>RPT110</t>
  </si>
  <si>
    <t>Income Statement Variance Analysis (Budget) by Period USD Translated</t>
  </si>
  <si>
    <t>RPT111</t>
  </si>
  <si>
    <t>RPT112</t>
  </si>
  <si>
    <t>Income Statement Variance Analysis (Budget) by Quarter</t>
  </si>
  <si>
    <t>RPT113</t>
  </si>
  <si>
    <t>Income Statement Variance Analysis (US Budget) by Quarter</t>
  </si>
  <si>
    <t>RPT114</t>
  </si>
  <si>
    <t xml:space="preserve">Income Statement Variance Analysis (CA Budget) by Quarter </t>
  </si>
  <si>
    <t>RPT115</t>
  </si>
  <si>
    <t>Standard Cost Income Statement Variance Analysis (Consolidated Budget) by Period</t>
  </si>
  <si>
    <t>RPT116</t>
  </si>
  <si>
    <t>Standard Cost Income Statement Variance Analysis (Canada Budget) by Period</t>
  </si>
  <si>
    <t>RPT117</t>
  </si>
  <si>
    <t>Standard Cost Income Statement Variance Analysis (US Budget) by Period</t>
  </si>
  <si>
    <t>RPT118</t>
  </si>
  <si>
    <t>Standard Cost History - Preliminary Close</t>
  </si>
  <si>
    <t>RPT119</t>
  </si>
  <si>
    <t xml:space="preserve">OpsFin1-4 </t>
  </si>
  <si>
    <t>RPT120</t>
  </si>
  <si>
    <t>Daily Sales Jun21 Current Format</t>
  </si>
  <si>
    <t>RPT121</t>
  </si>
  <si>
    <t>Daily Sales CSS Jun21</t>
  </si>
  <si>
    <t>RPT122</t>
  </si>
  <si>
    <t>Page 1 of Daily Sales Analysis 06-21 CSS</t>
  </si>
  <si>
    <t>RPT123</t>
  </si>
  <si>
    <t>Page 2 of Daily Sales Analysis 06-21 CSS</t>
  </si>
  <si>
    <t>RPT124</t>
  </si>
  <si>
    <r>
      <t xml:space="preserve">Cash Flow report - A standardized report based upon the provided </t>
    </r>
    <r>
      <rPr>
        <b/>
        <sz val="10"/>
        <rFont val="Calibri"/>
        <family val="2"/>
        <scheme val="minor"/>
      </rPr>
      <t>Cash Flow 2021 Plan</t>
    </r>
    <r>
      <rPr>
        <sz val="10"/>
        <rFont val="Calibri"/>
        <family val="2"/>
        <scheme val="minor"/>
      </rPr>
      <t xml:space="preserve"> file provided.</t>
    </r>
  </si>
  <si>
    <t>INT214</t>
  </si>
  <si>
    <t>Inbound data integration from Teradata EDW to EPBCS. A single integration will be built for importing Sales, CoS, Backlog, and Booking and other data points. Data from EDW will be provided in the future state COA model.</t>
  </si>
  <si>
    <t>AB RICE Name</t>
  </si>
  <si>
    <t>AHCS to GL Recon Report</t>
  </si>
  <si>
    <t>RPT-007</t>
  </si>
  <si>
    <t>RPT-006</t>
  </si>
  <si>
    <t>RPT-008</t>
  </si>
  <si>
    <t>Design Sprint</t>
  </si>
  <si>
    <t>Build Sprint</t>
  </si>
  <si>
    <t>User story disposition</t>
  </si>
  <si>
    <t>Disposition#</t>
  </si>
  <si>
    <t xml:space="preserve">SubType </t>
  </si>
  <si>
    <t>Analyze Financials</t>
  </si>
  <si>
    <t>XS</t>
  </si>
  <si>
    <t>Should Have</t>
  </si>
  <si>
    <t>S</t>
  </si>
  <si>
    <t>Acceptance Criteria Documented</t>
  </si>
  <si>
    <t>L</t>
  </si>
  <si>
    <t>Financials</t>
  </si>
  <si>
    <t>Eliminate Intercompany</t>
  </si>
  <si>
    <t>Revalidate Fit/Gap</t>
  </si>
  <si>
    <t>XL</t>
  </si>
  <si>
    <t>TBD (Temporary)</t>
  </si>
  <si>
    <t>Maintain Standard Dimensionality</t>
  </si>
  <si>
    <t>Gap (Temporary)</t>
  </si>
  <si>
    <t>Manage Information Interface and Transformation</t>
  </si>
  <si>
    <t>Perform Balance Sheet Planning</t>
  </si>
  <si>
    <t>Perform Cash Flow Planning</t>
  </si>
  <si>
    <t>Perform Equity Accounting</t>
  </si>
  <si>
    <t>Perform Expense Planning</t>
  </si>
  <si>
    <t>Perform External Reporting</t>
  </si>
  <si>
    <t>Perform Financial Management Reporting</t>
  </si>
  <si>
    <t>Perform Income Statement Planning</t>
  </si>
  <si>
    <t>Perform Management Review</t>
  </si>
  <si>
    <t>Perform Revenue Planning</t>
  </si>
  <si>
    <t>Reconcile Accounts</t>
  </si>
  <si>
    <t>Batch I - Dev21 (SIT2)</t>
  </si>
  <si>
    <t>Batch II - Dev21 (SIT2)</t>
  </si>
  <si>
    <t>Batch III - Dev21 (SIT2)</t>
  </si>
  <si>
    <t>Smoke Test Transaction #</t>
  </si>
  <si>
    <t>Observations</t>
  </si>
  <si>
    <t>Resolutions</t>
  </si>
  <si>
    <t>APS_TREASURY</t>
  </si>
  <si>
    <t>TMI20220801210201SMOKE</t>
  </si>
  <si>
    <t>All Good</t>
  </si>
  <si>
    <t>ADI124580258</t>
  </si>
  <si>
    <t>ECLUS_20220801_02533820220801</t>
  </si>
  <si>
    <t>CAI107849432    </t>
  </si>
  <si>
    <t>SXEUS_20220801_03300220220801</t>
  </si>
  <si>
    <t>API02083907789</t>
  </si>
  <si>
    <t>CLOUDPAY</t>
  </si>
  <si>
    <t xml:space="preserve">5064_20220801_141513	</t>
  </si>
  <si>
    <t>BKI139171321</t>
  </si>
  <si>
    <t>00001052022000000019192DPR</t>
  </si>
  <si>
    <t>AQI3291624183</t>
  </si>
  <si>
    <t>LH-23691-E098N03447K</t>
  </si>
  <si>
    <t>All Good - additional file got processed in 09/16 date</t>
  </si>
  <si>
    <t>BKI213426983</t>
  </si>
  <si>
    <t>LH-24588-1116</t>
  </si>
  <si>
    <t>SPR103561234_T4</t>
  </si>
  <si>
    <t>SII106220251_T4</t>
  </si>
  <si>
    <t>CRI1037598964_T4</t>
  </si>
  <si>
    <t>ARI123561476_T4</t>
  </si>
  <si>
    <t>FII1113046779KT</t>
  </si>
  <si>
    <t>IBI1088256939KT</t>
  </si>
  <si>
    <t>ISI1113054059KT</t>
  </si>
  <si>
    <t>ICI1113252379KT</t>
  </si>
  <si>
    <t>CQI029451473KT</t>
  </si>
  <si>
    <t>IRI192178957KT</t>
  </si>
  <si>
    <t>FTI1113056689KT</t>
  </si>
  <si>
    <t>DAI121003789KT</t>
  </si>
  <si>
    <t>SPC112352488KT </t>
  </si>
  <si>
    <t>Batch I - Dev22</t>
  </si>
  <si>
    <t>Batch II - Dev22</t>
  </si>
  <si>
    <t>SIT2 Actions</t>
  </si>
  <si>
    <t>TMI20220801210201SMOKETEST   </t>
  </si>
  <si>
    <t>US USGAAP USD   </t>
  </si>
  <si>
    <t>TRX created with $0.00 , Merge matching lines was All</t>
  </si>
  <si>
    <r>
      <t xml:space="preserve">Merge Matching Lines set to No in </t>
    </r>
    <r>
      <rPr>
        <b/>
        <sz val="11"/>
        <color rgb="FFFF0000"/>
        <rFont val="Cambria"/>
        <family val="1"/>
      </rPr>
      <t>Dev22</t>
    </r>
  </si>
  <si>
    <t>No updates required</t>
  </si>
  <si>
    <t>The subledger journal entry doesn't balance in the entered currency. Cause: The subledger journal entry doesn't balance in the entered currency and it isn't a cross currency transaction. Action: Verify that the journal entry is generated correctly.</t>
  </si>
  <si>
    <t>5064_20220801_141427         </t>
  </si>
  <si>
    <r>
      <t xml:space="preserve">JLR condition was wrong in </t>
    </r>
    <r>
      <rPr>
        <b/>
        <sz val="11"/>
        <color rgb="FFFF0000"/>
        <rFont val="Cambria"/>
        <family val="1"/>
      </rPr>
      <t>Dev22</t>
    </r>
  </si>
  <si>
    <r>
      <t xml:space="preserve">Config Update on </t>
    </r>
    <r>
      <rPr>
        <b/>
        <sz val="11"/>
        <color rgb="FFFF0000"/>
        <rFont val="Cambria"/>
        <family val="1"/>
      </rPr>
      <t>Dev22</t>
    </r>
  </si>
  <si>
    <t>Invoice Number SR is not populated. Source file don't have the data for this field</t>
  </si>
  <si>
    <t>00001052022000000019192DPR   </t>
  </si>
  <si>
    <t>LH-24588-1116                </t>
  </si>
  <si>
    <t>LH-23691-E098N03447K         </t>
  </si>
  <si>
    <t>RA Number SR has no value. Source file has no value</t>
  </si>
  <si>
    <t>LSI02055613786               </t>
  </si>
  <si>
    <t>OP GRP was missing 1111</t>
  </si>
  <si>
    <t>Added by GL Team</t>
  </si>
  <si>
    <t>Need to validate</t>
  </si>
  <si>
    <t>Product Class SR has no value</t>
  </si>
  <si>
    <t>LSI102382931_T4              </t>
  </si>
  <si>
    <t>AT USGAAP EUR </t>
  </si>
  <si>
    <t>Legacy Location SR value was missing</t>
  </si>
  <si>
    <t>OIC Code Fix</t>
  </si>
  <si>
    <t>Code re-migration</t>
  </si>
  <si>
    <t>AII108978944KT               </t>
  </si>
  <si>
    <t>Trading Partner #, Name and RA # values were misisng</t>
  </si>
  <si>
    <t>Intercompany Line generated so total amount became 0.2</t>
  </si>
  <si>
    <t>CONCUR</t>
  </si>
  <si>
    <t>2935_00201</t>
  </si>
  <si>
    <t>2915_00201</t>
  </si>
  <si>
    <t>2935_069_006_1</t>
  </si>
  <si>
    <t>2935_006_069_2</t>
  </si>
  <si>
    <t>2915_006_069_2</t>
  </si>
  <si>
    <t>2915_069_006_1</t>
  </si>
  <si>
    <t>2935_041_002_1</t>
  </si>
  <si>
    <t>2935_002_041_2</t>
  </si>
  <si>
    <t>2915_002_041_2</t>
  </si>
  <si>
    <t>2915_041_002_1</t>
  </si>
  <si>
    <t>Legacy FAH Assessment</t>
  </si>
  <si>
    <t>File Name</t>
  </si>
  <si>
    <t>Coverage</t>
  </si>
  <si>
    <t>1B - Business requirement v1 SII No IC</t>
  </si>
  <si>
    <t>SII FAH maping with rules</t>
  </si>
  <si>
    <t>ADI Design V18</t>
  </si>
  <si>
    <t>MFAP (ADI) Design Doc for Payments and Void</t>
  </si>
  <si>
    <t>Anixter FAH Source wise Table structure</t>
  </si>
  <si>
    <t>Table structure for all sources with Data type</t>
  </si>
  <si>
    <t>Anixter FAH to PSFT GL Process Flow V2.0 (1)</t>
  </si>
  <si>
    <t>Flow Diagram</t>
  </si>
  <si>
    <t>Anixter High Level Finance System Overview V2.0 (1)</t>
  </si>
  <si>
    <t>Anixter High Level Finance System Overview V2.0 (2)</t>
  </si>
  <si>
    <t>Anixter Supporting Referencev0.3</t>
  </si>
  <si>
    <t>SR : Balance and Non Balnce by source fro FAH</t>
  </si>
  <si>
    <t>AP process flow 9.0</t>
  </si>
  <si>
    <t>API Design V29</t>
  </si>
  <si>
    <t>MFAP (API) Design Doc</t>
  </si>
  <si>
    <t>AQI V19</t>
  </si>
  <si>
    <t>MFAP (AQI) Design Doc</t>
  </si>
  <si>
    <t>AR Adjustments (ARI) v15</t>
  </si>
  <si>
    <t>MFAR (ARI) Design doc</t>
  </si>
  <si>
    <t>AR Process flow V2.0 (1)</t>
  </si>
  <si>
    <t>AXE_Configuration_Document_Common_Setup_v1.1</t>
  </si>
  <si>
    <t>BR100 for FAH Common Setup [ GL ]</t>
  </si>
  <si>
    <t>AXE_Configuration_Document_SLA_Setup_v5.6</t>
  </si>
  <si>
    <t xml:space="preserve">BR100 for FAH SLA Setup Last update on August 2018 </t>
  </si>
  <si>
    <t>AXE_GL_INTERFACE_FUNCTIONAL_DESIGN_USGAAP_V1.1</t>
  </si>
  <si>
    <t>GL Interface for FAH MD050 Last Updated: January 15, 20208</t>
  </si>
  <si>
    <t>AXE_GL_INTERFACE_TECHNICAL_DESIGN_V1.1</t>
  </si>
  <si>
    <t>GL Interface for FAH MD070 Last Updated: August 23, 2017</t>
  </si>
  <si>
    <t>AXE_INVENTORY_INTERFACE_FUNCTIONAL_DESIGN_2.1</t>
  </si>
  <si>
    <t>INV Interface for FAH MD050 Last Updated: Aug 26, 2017</t>
  </si>
  <si>
    <t>AXE_INVENTORY_INTERFACE_TECHNICAL_DESIGN_1.0</t>
  </si>
  <si>
    <t>INV Interface for FAH MD070 Last Updated: Aug 26, 2017</t>
  </si>
  <si>
    <t>AXE_PAYABLES_INTERFACE_FUNCTIONAL_DESIGN v2.2</t>
  </si>
  <si>
    <t>(API) Payables FAH MD050 Last Updated: January 15, 20208</t>
  </si>
  <si>
    <t>AXE_PAYABLES_INTERFACE_TECHNICAL_DESIGN</t>
  </si>
  <si>
    <t>(API) Payables FAH MD070 Last Updated: June 17, 2021</t>
  </si>
  <si>
    <t>AXE_QUANTITY_INTERFACE_TECHNICAL_DESIGN_1.2</t>
  </si>
  <si>
    <t>QUANTITY  Interface for FAH MD070 Last Updated: 11-Apr-2018</t>
  </si>
  <si>
    <t>AXE_RECEIVABLES_INTERFACE_FUNCTIONAL_DESIGN_v2.2</t>
  </si>
  <si>
    <t>GL Receivables Interface for FAH MD050 Last Updated: January 15, 2020</t>
  </si>
  <si>
    <t>AXE_RECEIVABLES_INTERFACE_TECHNICAL_DESIGN</t>
  </si>
  <si>
    <t>GL Receivables Interface for FAH MD070 Last Updated: June 17, 2021</t>
  </si>
  <si>
    <t>BKM Examples</t>
  </si>
  <si>
    <t>BKM Sample file</t>
  </si>
  <si>
    <t>Cash (CRI) Business Design v20 (2).docx</t>
  </si>
  <si>
    <t>CRI Design doc FAH</t>
  </si>
  <si>
    <t>Cash Process Flow V1.0</t>
  </si>
  <si>
    <t>CQI Design V28</t>
  </si>
  <si>
    <t>CQI Design doc FAH</t>
  </si>
  <si>
    <t>DIST_LN_BU00201_2021_04</t>
  </si>
  <si>
    <t>Sample file</t>
  </si>
  <si>
    <t>Expenses Reimbursement Flow V1.0</t>
  </si>
  <si>
    <t>FAH Balance Close out Business Design v10 (4).docx</t>
  </si>
  <si>
    <t>FAH Inventory Balance Close-Out Tool Business design doc</t>
  </si>
  <si>
    <t>FAH Custom Job Details</t>
  </si>
  <si>
    <t>Job details for Reports, Interface and Archival</t>
  </si>
  <si>
    <t>FAH Master Rules List ver 62</t>
  </si>
  <si>
    <t>Interface rules master</t>
  </si>
  <si>
    <t>FAH vs AHCS effort _Kim's Sheet</t>
  </si>
  <si>
    <t>Efforts spreadsheet</t>
  </si>
  <si>
    <t>Fixed Asset Process Flow V1.0</t>
  </si>
  <si>
    <t>Freight Process Flow V1.0</t>
  </si>
  <si>
    <t>FTI Design V8</t>
  </si>
  <si>
    <t>FTI MD050</t>
  </si>
  <si>
    <t>General Ledger Process flow V2.0 (1)</t>
  </si>
  <si>
    <t>IBI Design v25 (1)</t>
  </si>
  <si>
    <t>IBI design</t>
  </si>
  <si>
    <t>IC Repayment Process v10 (2)</t>
  </si>
  <si>
    <t>Business design for IC Repayment</t>
  </si>
  <si>
    <t>Intercompany Intransit (ICI)-Sales v8</t>
  </si>
  <si>
    <t>ICI Design details</t>
  </si>
  <si>
    <t>Intercompany Intransit Backout - AII 8</t>
  </si>
  <si>
    <t>Intercompany AII Business design</t>
  </si>
  <si>
    <t>Inventory - from Sales ISI v37 (1)</t>
  </si>
  <si>
    <t>Inventory Business design</t>
  </si>
  <si>
    <t>Inventory_Process_Flow V2.0</t>
  </si>
  <si>
    <t>IRI Design v28</t>
  </si>
  <si>
    <t>Inventory Receipt Interface Business design</t>
  </si>
  <si>
    <t>Liability Switching v12-1 (1)</t>
  </si>
  <si>
    <t>Intercompany Liability Switching Business Design</t>
  </si>
  <si>
    <t>Liability Switching v12-1 (4)</t>
  </si>
  <si>
    <t>Manual closing of Accruals</t>
  </si>
  <si>
    <t>1 Pager notes for Manual closing accr</t>
  </si>
  <si>
    <t>OnPrem FAH Assessment (003)</t>
  </si>
  <si>
    <t>FAH Assessment slides</t>
  </si>
  <si>
    <t>Sales-Trade and IC Design (SII)v 21</t>
  </si>
  <si>
    <t>SALES INTERFACE – TRADE &amp; INTERCOMPANY Business design</t>
  </si>
  <si>
    <t>Special Customer (SSI) Design v22</t>
  </si>
  <si>
    <t>SSI Design doc for business</t>
  </si>
  <si>
    <t>Special Customer process flowv1.0</t>
  </si>
  <si>
    <t>XXAXE_OBJECT_INVENTORY</t>
  </si>
  <si>
    <t>INV Tech details like shell scripts, Prgram, Tables etc.</t>
  </si>
  <si>
    <t>Accounting Hub Volumetric Analysis</t>
  </si>
  <si>
    <t xml:space="preserve">1.86M Journal Lines / Day </t>
  </si>
  <si>
    <t>WESCO Oracle Accouting Hub Volumetic analysis</t>
  </si>
  <si>
    <t>Slide for Hub</t>
  </si>
  <si>
    <t>Issue key</t>
  </si>
  <si>
    <t>Issue id</t>
  </si>
  <si>
    <t>Update</t>
  </si>
  <si>
    <t>Custom field (Defect category)</t>
  </si>
  <si>
    <t>CTPFS-915</t>
  </si>
  <si>
    <t>RPT009 - Slow run time</t>
  </si>
  <si>
    <t xml:space="preserve">3.5 mins for 40K records
</t>
  </si>
  <si>
    <t>Ramjee</t>
  </si>
  <si>
    <t>Build defect</t>
  </si>
  <si>
    <t>CTPFS-908</t>
  </si>
  <si>
    <t>FA extract was missing transactions</t>
  </si>
  <si>
    <t>Missing FA data. Renee working on the code fix. Chris to verify the data.
To be tested today</t>
  </si>
  <si>
    <t>Data defect</t>
  </si>
  <si>
    <t>CTPFS-899</t>
  </si>
  <si>
    <t>Deferred</t>
  </si>
  <si>
    <t>INT122 - ERP POC - Validation required for missing mappings for AHCS Transaction Type Derivation</t>
  </si>
  <si>
    <t>Enhancement</t>
  </si>
  <si>
    <t>CTPFS-898</t>
  </si>
  <si>
    <t xml:space="preserve">INT122 - ERP_POC-New JE SOURCE 'Projects' </t>
  </si>
  <si>
    <r>
      <t xml:space="preserve">Defect fixed. Tested in DEV20.
</t>
    </r>
    <r>
      <rPr>
        <sz val="11"/>
        <color rgb="FFFF0000"/>
        <rFont val="Calibri"/>
        <family val="2"/>
        <scheme val="minor"/>
      </rPr>
      <t>FUT Defect - Create Accounting - Updating the table as processed (P) and posted, but no data inserted in XLA tables</t>
    </r>
  </si>
  <si>
    <t>CTPFS-894</t>
  </si>
  <si>
    <t>EXT010 - Format issue</t>
  </si>
  <si>
    <t>Ian.Plummer</t>
  </si>
  <si>
    <t>CTPFS-888</t>
  </si>
  <si>
    <t>RPT006 Count Summary difference column discrepancy</t>
  </si>
  <si>
    <t>Sum of XLA header and sum of XLA lines</t>
  </si>
  <si>
    <t>CTPFS-887</t>
  </si>
  <si>
    <t>Not able to increment parameters for a scheduled job</t>
  </si>
  <si>
    <t>To be closed by Sateesh</t>
  </si>
  <si>
    <t>CTPFS-886</t>
  </si>
  <si>
    <t>RPT006 -AHCS Error Report Performance Issue</t>
  </si>
  <si>
    <t>CTPFS-885</t>
  </si>
  <si>
    <t>Create Accounting program failed for CA_USGAAP_CAD ledger in SIT1</t>
  </si>
  <si>
    <t>Trading Partner Name - Some transactions have more than 30 characters</t>
  </si>
  <si>
    <t>Design defect</t>
  </si>
  <si>
    <t>CTPFS-883</t>
  </si>
  <si>
    <t>ERP_POC load amount totals different between OIC Dashboard and Subledger Dashboard Views</t>
  </si>
  <si>
    <t>Duplicates not checked in OIC and are not rejected in OIC. Hence it is visible in OIC and not Accouting Hub.</t>
  </si>
  <si>
    <t>CTPFS-862</t>
  </si>
  <si>
    <t>RPT006 - Count Summary and Error Summary should be on two separate tabs</t>
  </si>
  <si>
    <t>CTPFS-851</t>
  </si>
  <si>
    <t>No access to AHCS Dashboards 1&amp;2 in SIT1</t>
  </si>
  <si>
    <t>CTPFS-848</t>
  </si>
  <si>
    <t>Journal Batch Name for EBS subledgers is truncating the final two digits</t>
  </si>
  <si>
    <t>ABC Corp if based on a ABC Corp requirement. Deloitte if based on typically seen user stories</t>
  </si>
  <si>
    <t>Legacy ABC Corp Review Status
(ABC Corp internal column, not used by PMO)</t>
  </si>
  <si>
    <t>ABC Corp - Tax Stories</t>
  </si>
  <si>
    <t>As a GL Accountant I need Concur feed to reject if the branch posting to is in a different ledger than the employee is assigned for Legacy ABC Corp.</t>
  </si>
  <si>
    <t>Concur feed to reject if the branch posting to is in a different ledger than the employee is assigned for Legacy ABC Corp.</t>
  </si>
  <si>
    <t xml:space="preserve">As an intercompany accountant, I need to include legacy ABC Corp entities 1013 (Carlton-Bates Company), 2005 (Stone Eagle Electrical Supply Limited Partnership), and 2007 (Stone Eagle Electrical Supply GP Inc.) in the in the non-material intercompany processes that leverage the IC module as well as IC AP and AR </t>
  </si>
  <si>
    <t>All custom reports consistently use the ABC Corp_GBL_ prefix as part of naming convention</t>
  </si>
  <si>
    <t>Given the recent calendar change from 4-4-5 to the monthly calendar, we need to have invoices created on the weekend especially when the month-end falls on a weekend.   As a ABC Corp Accountant we need to be able to account for these invoices in the proper calendar period.</t>
  </si>
  <si>
    <t>ABC Corp</t>
  </si>
  <si>
    <t>ABC Corp GL &amp; Subleger Account Analysis Report</t>
  </si>
  <si>
    <t>ABC Corp TB with dril-down/link to ABC Corp Subledger Account Analysis Report</t>
  </si>
  <si>
    <t>Legacy Report Name:ABC Corp GL Balance Corruption Report
Legacy Report Description:Identifies GL table data corruption</t>
  </si>
  <si>
    <t>Legacy Report Name:ABC Corp GL Journal Approval Status Report
Legacy Report Description:Provides status of journals in approval hierarchy</t>
  </si>
  <si>
    <t>Invoice template can be bursted to SFTP folders. ABC Corp IT may pick from SFTP folders and move to required archiving tools like FileNet etc. 
2 invoice templates to be built as per assumptions and alignment via email "Non material Intercompany Invoice Template from PeopleSoft"</t>
  </si>
  <si>
    <t>ABC Corp EBS Payables Inbound to AHCS</t>
  </si>
  <si>
    <t xml:space="preserve">Throwaway interface required until ABC Corp moves AP to cloud from EBS </t>
  </si>
  <si>
    <t>ABC Corp EBS Fixed Assets Inbound to AHCS</t>
  </si>
  <si>
    <t xml:space="preserve">Throwaway interface required until ABC Corp moves FA to cloud from EBS </t>
  </si>
  <si>
    <t>ABC Corp EBS Receivables Inbound to AHCS</t>
  </si>
  <si>
    <t xml:space="preserve">Throwaway interface required until ABC Corp moves AR to cloud from EBS </t>
  </si>
  <si>
    <t>Journal Import - Payroll (ADP)
When going live, it can include ABC Corp also in addition to ADP</t>
  </si>
  <si>
    <t>ABC Corp Offystem</t>
  </si>
  <si>
    <t>Load data to Close and Consolidations from Microsoft DAX for ABC Corp UK via flatfiles</t>
  </si>
  <si>
    <t>Load data to Close and Consolidations from Microsoft DAX for ABC Corp Australia via flatfiles</t>
  </si>
  <si>
    <t>Extract from Microsoft DAX for ABC Corp UK</t>
  </si>
  <si>
    <t>Extract from Microsoft DAX for ABC Corp Australia</t>
  </si>
  <si>
    <t>ABC Corp - EMEA
(ABC Corp internal column, not used by PMO)</t>
  </si>
  <si>
    <t>ABC Corp - APAC
(ABC Corp internal column, not used by PMO)</t>
  </si>
  <si>
    <t>ABC Corp - NA
(ABC Corp internal column, not used by PMO)</t>
  </si>
  <si>
    <t>ABC Corp - CALA
(ABC Corp internal column, not used by PMO)</t>
  </si>
  <si>
    <t>Discussion Questions during User Story review - Logged by ABC Corp/ABC Corp</t>
  </si>
  <si>
    <t>As GL Accountant I want all  transactions from concur for ABC Corp and ABC Corp employees imported and posted into AHCS concur subledger, so that transactions are accounted with detail transaction information in AHCS</t>
  </si>
  <si>
    <t>Verify transactions from Concur are imported and accounted for in AHCS from ABC Corp and ABC Corp. Review details for Concur ties to source AHCS details.</t>
  </si>
  <si>
    <t xml:space="preserve">MS 11/05 - This story is to verify that CONCUR sends data for both ABC Corp and ABC Corp Business </t>
  </si>
  <si>
    <t>As GL Accountant,  I want AHCS to be setup to process Lease Harbor data using ABC Corp and ABC Corp Legacy COA structure so that transactions are accounted correctly in Leases Subledger with appropriate line level information , Supporting Reference and other details. </t>
  </si>
  <si>
    <t>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design(legacy COA for both legacy ABC Corp/ABC Corp for example).</t>
  </si>
  <si>
    <t>As IT Administrator, I want Concur Source system to extract the transactions from Legacy system for both ABC Corp and ABC Corp, send to Oracle Cloud, OIC to perform validation and transform the data in AHCS approved data model so that AHCS can processed the transaction</t>
  </si>
  <si>
    <t>Interface to process Lease Harbor data for both ABC Corp and ABC Corp in Oracle Cloud</t>
  </si>
  <si>
    <t>As an IT Administrator, I want to exclude below off system LEs from Leases files:                   00338 - Tri-Ed Puerto Rico
00533 - ABC Corp Atlas Genentech
00532 - ABC Corp Inner Range
00531 - ABC Corp Central Security</t>
  </si>
  <si>
    <t>As a tax accountant, I require "ECM" to be replaced with "EDMS" in the xml so that EDMS will accept the data. (see below)
&lt;ICTransactionFnStoreRequest xmlns="http://ABC Corp.com/ECM"&gt; - for this we have to replace ECM with EDMS
Also, I require the filename tag of the XML for EDMS needs to contain a capital N in the filename so that EDMS will accept the data. (see below)
&lt;filename&gt;5014_IC5027-0000_501423100002_20230201.PDF&lt;/filename&gt; - for this the XML Tag of &lt;filename needs to be &lt;fileName, thus we need to capitalize the N in name.
&lt;fileName&gt;5014_IC5027-0000_501423100002_20230201.PDF&lt;/fileName&gt;</t>
  </si>
  <si>
    <t>As an Intercompany Accountant I require the additional LE switching combinations noted below to be added LSI solution:
1036 ABC Corp Inc. &amp; 5054 ABC Corp Eurotwo Holdings B.V.
2021 ABC Corp Canada Inc. &amp; 5054 ABC Corp Eurotwo Holdings B.V.
5054 ABC Corp Eurotwo Holdings B.V. &amp; 1036 ABC Corp Inc.
5054 ABC Corp Eurotwo Holdings B.V. &amp; 2021 ABC Corp Canada Inc.</t>
  </si>
  <si>
    <t>1)	Enter a journal for goods with ABC Corp Limited Spain (LE 5049) as the seller and check that the Spanish address is printing in the company header.  This should be triggered by the code SOSFO being populated in ZX_LINES.Attribute1
2)	Enter a journal for services with ABC Corp Limited Spain (LE 5049) as the seller and check that the Spanish address is printing in the company header.  This should be triggered by the code SOSFO being populated in ZX_LINES.Attribute1</t>
  </si>
  <si>
    <t>As a ABC Corp Accountant I would like to remove the ABC Corp abbreviation "AXE_" from all GL, IC, AP, and AR reports custom reports within Reports and Analytics folders.  To support a common report naming convention with prefix of "ABC Corp_GBL_".</t>
  </si>
  <si>
    <t xml:space="preserve">As a GL accountant I require the disabling of the following LEs from the Oracle setup: 2020 - ABC Corp Canadian Holdings ULC, 5060 - Eurinvest B.V., and 5059 - Eurinvest Cooperatief U.A..  These entities are being eliminated as part of the ongoing LE rationalization process. </t>
  </si>
  <si>
    <t>6/3 VL : ABC Corp</t>
  </si>
  <si>
    <t>Updated the complexity to "Complex" from "Medium" because of the information about the ABC Corp Volume is not known currently and it may require a different integration pattern to handle higher volume . Data Model of AHCS is complex. - This Component is part of KDD8</t>
  </si>
  <si>
    <t>DP/AC : 02/03 :
Updated the complexity to "Complex" from "Medium" because of the information about the ABC Corp Volume is not known currently and it may require a different integration pattern to handle higher volume . Data Model of AHCS is complex. - This Component is part of KDD8 
This Component is part of KDD8 - Layout for IAP is same as the TeraData &amp; can be re-used</t>
  </si>
  <si>
    <t>Outbound to Essbase for ABC Corp Reporting (multiple entities)</t>
  </si>
  <si>
    <t>ABC Corp GL Report # 2</t>
  </si>
  <si>
    <t>ABC Corp GL Report # 3</t>
  </si>
  <si>
    <t>ABC Corp GL Report # 4</t>
  </si>
  <si>
    <t>ABC Corp GL Report # 5</t>
  </si>
  <si>
    <t>ABC Corp FAH Report # 1</t>
  </si>
  <si>
    <t>ABC Corp FAH Report # 2</t>
  </si>
  <si>
    <t>ABC Corp FAH Report # 3</t>
  </si>
  <si>
    <t>ABC Corp FAH Report # 4</t>
  </si>
  <si>
    <t>ABC Corp FAH Report # 5</t>
  </si>
  <si>
    <t>ABC Corp Report Localization Place Holder # 2</t>
  </si>
  <si>
    <t>ABC Corp Report Localization Place Holder # 3</t>
  </si>
  <si>
    <t>ABC Corp Report Localization Place Holder # 4</t>
  </si>
  <si>
    <t>ABC Corp Report Localization Place Holder # 5</t>
  </si>
  <si>
    <t>ABC Corp Report Localization Place Holder # 6</t>
  </si>
  <si>
    <t>ABC Corp Report Localization Place Holder # 7</t>
  </si>
  <si>
    <t>ABC Corp Report Localization Place Holder # 8</t>
  </si>
  <si>
    <t>ABC Corp Report Localization Place Holder # 9</t>
  </si>
  <si>
    <t>ABC Corp Report Localization Place Holder # 10</t>
  </si>
  <si>
    <t>ABC Corp I/C AR Invoice Presentment Place Holder</t>
  </si>
  <si>
    <t>ABC Corp I/C AP Invoice Presentment Place Holder</t>
  </si>
  <si>
    <t>ABC Corp-FAH legacy</t>
  </si>
  <si>
    <t>Load data to Close and Consolidations from PeopleSoft for ABC Corp via flatfiles</t>
  </si>
  <si>
    <t>Extract from PeopleSoft for ABC Corp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</si>
</sst>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yy"/>
    <numFmt numFmtId="165" formatCode="[$-F400]h:mm:ss\ AM/PM"/>
    <numFmt numFmtId="166" formatCode="0.0%"/>
    <numFmt numFmtId="167" formatCode="m/d/yy;@"/>
  </numFmts>
  <fonts count="154" x14ac:knownFonts="1">
    <font>
      <sz val="11"/>
      <color theme="1"/>
      <name val="Calibri"/>
      <family val="2"/>
      <scheme val="minor"/>
    </font>
    <font>
      <b/>
      <sz val="11"/>
      <color theme="1"/>
      <name val="Calibri"/>
      <family val="2"/>
      <scheme val="minor"/>
    </font>
    <font>
      <u/>
      <sz val="11"/>
      <color theme="10"/>
      <name val="Calibri"/>
      <family val="2"/>
      <scheme val="minor"/>
    </font>
    <font>
      <sz val="11"/>
      <color rgb="FFFF0000"/>
      <name val="Calibri"/>
      <family val="2"/>
      <scheme val="minor"/>
    </font>
    <font>
      <sz val="8"/>
      <name val="Calibri"/>
      <family val="2"/>
      <scheme val="minor"/>
    </font>
    <font>
      <b/>
      <sz val="11"/>
      <color theme="1"/>
      <name val="Cambria"/>
      <family val="1"/>
    </font>
    <font>
      <sz val="11"/>
      <color theme="1"/>
      <name val="Cambria"/>
      <family val="1"/>
    </font>
    <font>
      <b/>
      <sz val="11"/>
      <color rgb="FFFF0000"/>
      <name val="Cambria"/>
      <family val="1"/>
    </font>
    <font>
      <sz val="11"/>
      <color theme="1"/>
      <name val="Calibri"/>
      <family val="2"/>
    </font>
    <font>
      <sz val="11.5"/>
      <color rgb="FF000000"/>
      <name val="Calibri"/>
      <family val="2"/>
      <scheme val="minor"/>
    </font>
    <font>
      <sz val="10"/>
      <color rgb="FF000000"/>
      <name val="Cambria"/>
      <family val="1"/>
    </font>
    <font>
      <sz val="10"/>
      <name val="Cambria"/>
      <family val="1"/>
    </font>
    <font>
      <sz val="7"/>
      <color rgb="FF000000"/>
      <name val="Times New Roman"/>
      <family val="1"/>
    </font>
    <font>
      <vertAlign val="superscript"/>
      <sz val="10"/>
      <color rgb="FF000000"/>
      <name val="Cambria"/>
      <family val="1"/>
    </font>
    <font>
      <sz val="7"/>
      <name val="Times New Roman"/>
      <family val="1"/>
    </font>
    <font>
      <sz val="10"/>
      <color rgb="FF000000"/>
      <name val="Arial"/>
      <family val="2"/>
    </font>
    <font>
      <u/>
      <sz val="11"/>
      <color theme="10"/>
      <name val="Cambria"/>
      <family val="1"/>
    </font>
    <font>
      <sz val="9"/>
      <color indexed="81"/>
      <name val="Tahoma"/>
      <family val="2"/>
    </font>
    <font>
      <b/>
      <sz val="9"/>
      <color indexed="81"/>
      <name val="Tahoma"/>
      <family val="2"/>
    </font>
    <font>
      <sz val="11"/>
      <color rgb="FF242424"/>
      <name val="Calibri"/>
      <family val="2"/>
      <scheme val="minor"/>
    </font>
    <font>
      <sz val="10.5"/>
      <color rgb="FF242424"/>
      <name val="Calibri"/>
      <family val="2"/>
      <scheme val="minor"/>
    </font>
    <font>
      <sz val="7"/>
      <color rgb="FF242424"/>
      <name val="Times New Roman"/>
      <family val="1"/>
    </font>
    <font>
      <b/>
      <sz val="11"/>
      <color theme="0"/>
      <name val="Calibri"/>
      <family val="2"/>
      <scheme val="minor"/>
    </font>
    <font>
      <sz val="11"/>
      <name val="Calibri"/>
      <family val="2"/>
      <scheme val="minor"/>
    </font>
    <font>
      <sz val="10"/>
      <name val="Calibri"/>
      <family val="2"/>
      <scheme val="minor"/>
    </font>
    <font>
      <b/>
      <u/>
      <sz val="11"/>
      <color theme="1"/>
      <name val="Calibri"/>
      <family val="2"/>
      <scheme val="minor"/>
    </font>
    <font>
      <sz val="10"/>
      <color theme="1"/>
      <name val="Arial"/>
      <family val="2"/>
    </font>
    <font>
      <b/>
      <sz val="11"/>
      <color rgb="FFFF0000"/>
      <name val="Calibri"/>
      <family val="2"/>
      <scheme val="minor"/>
    </font>
    <font>
      <b/>
      <u/>
      <sz val="9"/>
      <color indexed="81"/>
      <name val="Tahoma"/>
      <family val="2"/>
    </font>
    <font>
      <sz val="11"/>
      <color rgb="FF242424"/>
      <name val="Cambria"/>
      <family val="1"/>
    </font>
    <font>
      <sz val="11"/>
      <color rgb="FF4472C4"/>
      <name val="Cambria"/>
      <family val="1"/>
    </font>
    <font>
      <sz val="12"/>
      <color rgb="FF242424"/>
      <name val="Calibri"/>
      <family val="2"/>
      <scheme val="minor"/>
    </font>
    <font>
      <sz val="9"/>
      <color rgb="FF000000"/>
      <name val="Cambria"/>
      <family val="1"/>
    </font>
    <font>
      <b/>
      <sz val="9"/>
      <color rgb="FF000000"/>
      <name val="Cambria"/>
      <family val="1"/>
    </font>
    <font>
      <b/>
      <sz val="9"/>
      <color theme="1"/>
      <name val="Calibri Light"/>
      <family val="2"/>
      <scheme val="major"/>
    </font>
    <font>
      <sz val="9"/>
      <color rgb="FF000000"/>
      <name val="Calibri Light"/>
      <family val="2"/>
      <scheme val="major"/>
    </font>
    <font>
      <b/>
      <sz val="11"/>
      <color rgb="FF000000"/>
      <name val="Cambria"/>
      <family val="1"/>
    </font>
    <font>
      <b/>
      <sz val="11"/>
      <color rgb="FF242424"/>
      <name val="Cambria"/>
      <family val="1"/>
    </font>
    <font>
      <sz val="11"/>
      <color rgb="FF000000"/>
      <name val="Cambria"/>
      <family val="1"/>
    </font>
    <font>
      <b/>
      <sz val="11"/>
      <color rgb="FF7030A0"/>
      <name val="Cambria"/>
      <family val="1"/>
    </font>
    <font>
      <sz val="11"/>
      <color rgb="FF000000"/>
      <name val="Calibri"/>
      <family val="2"/>
    </font>
    <font>
      <sz val="11"/>
      <color theme="0"/>
      <name val="Calibri"/>
      <family val="2"/>
    </font>
    <font>
      <b/>
      <u/>
      <sz val="9"/>
      <color rgb="FF000000"/>
      <name val="Verdana"/>
      <family val="2"/>
    </font>
    <font>
      <sz val="9"/>
      <color rgb="FF000000"/>
      <name val="Verdana"/>
      <family val="2"/>
    </font>
    <font>
      <vertAlign val="superscript"/>
      <sz val="9"/>
      <color rgb="FF000000"/>
      <name val="Verdana"/>
      <family val="2"/>
    </font>
    <font>
      <b/>
      <sz val="11"/>
      <color rgb="FF000000"/>
      <name val="Calibri"/>
      <family val="2"/>
    </font>
    <font>
      <sz val="9"/>
      <color rgb="FF1F497D"/>
      <name val="Verdana"/>
      <family val="2"/>
    </font>
    <font>
      <b/>
      <sz val="10"/>
      <color rgb="FF000000"/>
      <name val="Calibri"/>
      <family val="2"/>
    </font>
    <font>
      <b/>
      <sz val="10"/>
      <color rgb="FF4472C4"/>
      <name val="Calibri"/>
      <family val="2"/>
    </font>
    <font>
      <sz val="10"/>
      <color rgb="FF000000"/>
      <name val="Calibri"/>
      <family val="2"/>
    </font>
    <font>
      <sz val="10"/>
      <color theme="1"/>
      <name val="Arial"/>
      <family val="2"/>
    </font>
    <font>
      <b/>
      <sz val="20"/>
      <color theme="0"/>
      <name val="Verdana"/>
      <family val="2"/>
    </font>
    <font>
      <b/>
      <sz val="22"/>
      <color theme="4"/>
      <name val="Calibri"/>
      <family val="2"/>
    </font>
    <font>
      <sz val="10"/>
      <color theme="1"/>
      <name val="Verdana"/>
      <family val="2"/>
    </font>
    <font>
      <b/>
      <sz val="13"/>
      <color rgb="FF44546A"/>
      <name val="Verdana"/>
      <family val="2"/>
    </font>
    <font>
      <u/>
      <sz val="10"/>
      <color theme="10"/>
      <name val="Arial"/>
      <family val="2"/>
    </font>
    <font>
      <b/>
      <sz val="10"/>
      <color theme="0"/>
      <name val="Verdana"/>
      <family val="2"/>
    </font>
    <font>
      <sz val="10"/>
      <color theme="1"/>
      <name val="Calibri"/>
      <family val="2"/>
      <scheme val="minor"/>
    </font>
    <font>
      <b/>
      <sz val="10"/>
      <color rgb="FFFFFFFF"/>
      <name val="Verdana"/>
      <family val="2"/>
    </font>
    <font>
      <sz val="10"/>
      <color rgb="FF000000"/>
      <name val="Verdana"/>
      <family val="2"/>
    </font>
    <font>
      <sz val="8"/>
      <color theme="1"/>
      <name val="Calibri"/>
      <family val="2"/>
      <scheme val="minor"/>
    </font>
    <font>
      <sz val="18"/>
      <color theme="1"/>
      <name val="Cambria"/>
      <family val="1"/>
    </font>
    <font>
      <b/>
      <sz val="16"/>
      <color theme="1"/>
      <name val="Cambria"/>
      <family val="1"/>
    </font>
    <font>
      <b/>
      <sz val="14"/>
      <color theme="1"/>
      <name val="Cambria"/>
      <family val="1"/>
    </font>
    <font>
      <b/>
      <sz val="11"/>
      <name val="Calibri"/>
      <family val="2"/>
      <scheme val="minor"/>
    </font>
    <font>
      <sz val="11"/>
      <color rgb="FF4F4F4F"/>
      <name val="Arial"/>
      <family val="2"/>
    </font>
    <font>
      <b/>
      <sz val="10"/>
      <color theme="1"/>
      <name val="Cambria"/>
      <family val="1"/>
    </font>
    <font>
      <sz val="10"/>
      <color theme="1"/>
      <name val="Cambria"/>
      <family val="1"/>
    </font>
    <font>
      <sz val="10"/>
      <color rgb="FF333333"/>
      <name val="Cambria"/>
      <family val="1"/>
    </font>
    <font>
      <sz val="10"/>
      <color rgb="FFFF0000"/>
      <name val="Cambria"/>
      <family val="1"/>
    </font>
    <font>
      <sz val="10"/>
      <color rgb="FF1D242C"/>
      <name val="Cambria"/>
      <family val="1"/>
    </font>
    <font>
      <sz val="10"/>
      <color rgb="FF1D242C"/>
      <name val="Source Sans Pro"/>
      <family val="2"/>
    </font>
    <font>
      <b/>
      <sz val="10"/>
      <color rgb="FFFFFFFF"/>
      <name val="Calibri"/>
      <family val="2"/>
      <scheme val="minor"/>
    </font>
    <font>
      <b/>
      <sz val="11"/>
      <color rgb="FF0070C0"/>
      <name val="Calibri"/>
      <family val="2"/>
      <scheme val="minor"/>
    </font>
    <font>
      <b/>
      <sz val="11"/>
      <color rgb="FF00B050"/>
      <name val="Calibri"/>
      <family val="2"/>
      <scheme val="minor"/>
    </font>
    <font>
      <b/>
      <sz val="11"/>
      <color rgb="FF7030A0"/>
      <name val="Calibri"/>
      <family val="2"/>
      <scheme val="minor"/>
    </font>
    <font>
      <b/>
      <sz val="11"/>
      <color rgb="FF0000FF"/>
      <name val="Calibri"/>
      <family val="2"/>
      <scheme val="minor"/>
    </font>
    <font>
      <b/>
      <sz val="9"/>
      <color theme="0"/>
      <name val="Cambria"/>
      <family val="1"/>
    </font>
    <font>
      <sz val="9"/>
      <color theme="1"/>
      <name val="Cambria"/>
      <family val="1"/>
    </font>
    <font>
      <strike/>
      <sz val="9"/>
      <color rgb="FF000000"/>
      <name val="Cambria"/>
      <family val="1"/>
    </font>
    <font>
      <b/>
      <sz val="9"/>
      <color theme="1"/>
      <name val="Cambria"/>
      <family val="1"/>
    </font>
    <font>
      <sz val="10"/>
      <name val="Arial"/>
      <family val="2"/>
    </font>
    <font>
      <sz val="10"/>
      <color indexed="8"/>
      <name val="Calibri"/>
      <family val="2"/>
      <scheme val="minor"/>
    </font>
    <font>
      <b/>
      <sz val="11"/>
      <color indexed="8"/>
      <name val="Calibri"/>
      <family val="2"/>
      <scheme val="minor"/>
    </font>
    <font>
      <b/>
      <sz val="14"/>
      <color theme="0"/>
      <name val="Calibri"/>
      <family val="2"/>
      <scheme val="minor"/>
    </font>
    <font>
      <sz val="11"/>
      <color theme="0"/>
      <name val="Calibri"/>
      <family val="2"/>
      <scheme val="minor"/>
    </font>
    <font>
      <b/>
      <sz val="18"/>
      <color theme="1"/>
      <name val="Calibri"/>
      <family val="2"/>
      <scheme val="minor"/>
    </font>
    <font>
      <sz val="14"/>
      <color theme="1"/>
      <name val="Cambria"/>
      <family val="1"/>
    </font>
    <font>
      <sz val="11"/>
      <color rgb="FF000000"/>
      <name val="Calibri"/>
      <family val="2"/>
      <scheme val="minor"/>
    </font>
    <font>
      <b/>
      <sz val="11"/>
      <color rgb="FF000000"/>
      <name val="Calibri"/>
      <family val="2"/>
      <scheme val="minor"/>
    </font>
    <font>
      <b/>
      <sz val="11"/>
      <color theme="0"/>
      <name val="Cambria"/>
      <family val="1"/>
    </font>
    <font>
      <sz val="11"/>
      <color theme="1"/>
      <name val="Calibri"/>
      <family val="2"/>
      <scheme val="minor"/>
    </font>
    <font>
      <sz val="9"/>
      <color rgb="FF000000"/>
      <name val="Arial"/>
      <family val="2"/>
    </font>
    <font>
      <sz val="9"/>
      <color rgb="FF000000"/>
      <name val="Calibri"/>
      <family val="2"/>
    </font>
    <font>
      <sz val="9"/>
      <color rgb="FF000000"/>
      <name val="Arial"/>
      <family val="2"/>
    </font>
    <font>
      <sz val="9"/>
      <color rgb="FFFF0000"/>
      <name val="Calibri Light"/>
      <family val="2"/>
      <scheme val="major"/>
    </font>
    <font>
      <sz val="9"/>
      <color rgb="FFFF0000"/>
      <name val="Calibri"/>
      <family val="2"/>
    </font>
    <font>
      <sz val="9"/>
      <color rgb="FF003399"/>
      <name val="Calibri"/>
      <family val="2"/>
    </font>
    <font>
      <sz val="9"/>
      <color rgb="FF00B0F0"/>
      <name val="Calibri"/>
      <family val="2"/>
    </font>
    <font>
      <sz val="9"/>
      <color rgb="FF0070C0"/>
      <name val="Calibri"/>
      <family val="2"/>
    </font>
    <font>
      <strike/>
      <sz val="9"/>
      <color rgb="FF000000"/>
      <name val="Calibri"/>
      <family val="2"/>
    </font>
    <font>
      <sz val="9"/>
      <color theme="1"/>
      <name val="Calibri"/>
      <family val="2"/>
      <scheme val="minor"/>
    </font>
    <font>
      <b/>
      <sz val="9"/>
      <color rgb="FFFF0000"/>
      <name val="Calibri Light"/>
      <family val="2"/>
      <scheme val="major"/>
    </font>
    <font>
      <b/>
      <sz val="9"/>
      <color rgb="FF000000"/>
      <name val="Calibri"/>
      <family val="2"/>
    </font>
    <font>
      <sz val="9"/>
      <color rgb="FF7030A0"/>
      <name val="Calibri"/>
      <family val="2"/>
    </font>
    <font>
      <sz val="9"/>
      <name val="Calibri"/>
      <family val="2"/>
      <scheme val="minor"/>
    </font>
    <font>
      <strike/>
      <sz val="9"/>
      <name val="Calibri"/>
      <family val="2"/>
    </font>
    <font>
      <sz val="9"/>
      <name val="Calibri"/>
      <family val="2"/>
    </font>
    <font>
      <sz val="9"/>
      <color theme="1"/>
      <name val="Calibri"/>
      <family val="2"/>
    </font>
    <font>
      <sz val="9"/>
      <color rgb="FF000099"/>
      <name val="Calibri"/>
      <family val="2"/>
    </font>
    <font>
      <strike/>
      <sz val="9"/>
      <color rgb="FF7030A0"/>
      <name val="Calibri"/>
      <family val="2"/>
    </font>
    <font>
      <sz val="9"/>
      <color theme="5" tint="-0.499984740745262"/>
      <name val="Calibri"/>
      <family val="2"/>
    </font>
    <font>
      <b/>
      <strike/>
      <sz val="9"/>
      <color rgb="FF000000"/>
      <name val="Calibri"/>
      <family val="2"/>
    </font>
    <font>
      <sz val="9"/>
      <color rgb="FF002060"/>
      <name val="Calibri"/>
      <family val="2"/>
    </font>
    <font>
      <strike/>
      <sz val="9"/>
      <color rgb="FF003399"/>
      <name val="Calibri"/>
      <family val="2"/>
    </font>
    <font>
      <b/>
      <sz val="9"/>
      <color rgb="FF003399"/>
      <name val="Calibri"/>
      <family val="2"/>
    </font>
    <font>
      <u/>
      <sz val="9"/>
      <color rgb="FFFF0000"/>
      <name val="Calibri"/>
      <family val="2"/>
    </font>
    <font>
      <strike/>
      <sz val="9"/>
      <color rgb="FF000099"/>
      <name val="Calibri"/>
      <family val="2"/>
    </font>
    <font>
      <sz val="9"/>
      <color theme="4" tint="-0.499984740745262"/>
      <name val="Calibri"/>
      <family val="2"/>
    </font>
    <font>
      <u/>
      <sz val="9"/>
      <color rgb="FF000000"/>
      <name val="Calibri"/>
      <family val="2"/>
    </font>
    <font>
      <i/>
      <sz val="9"/>
      <color rgb="FF000000"/>
      <name val="Calibri"/>
      <family val="2"/>
    </font>
    <font>
      <b/>
      <sz val="9"/>
      <color theme="0"/>
      <name val="Calibri"/>
      <family val="2"/>
    </font>
    <font>
      <sz val="11"/>
      <color rgb="FFFF0000"/>
      <name val="Calibri"/>
      <family val="2"/>
    </font>
    <font>
      <sz val="9"/>
      <color rgb="FF000000"/>
      <name val="Calibri"/>
      <family val="2"/>
      <charset val="1"/>
    </font>
    <font>
      <b/>
      <u/>
      <sz val="9"/>
      <color rgb="FFFF0000"/>
      <name val="Calibri"/>
      <family val="2"/>
    </font>
    <font>
      <b/>
      <u/>
      <sz val="9"/>
      <color rgb="FF000000"/>
      <name val="Calibri"/>
      <family val="2"/>
    </font>
    <font>
      <sz val="11"/>
      <color rgb="FF000000"/>
      <name val="Calibri"/>
      <family val="2"/>
      <charset val="1"/>
    </font>
    <font>
      <sz val="11"/>
      <color rgb="FF000000"/>
      <name val="Calibri Light"/>
      <family val="2"/>
    </font>
    <font>
      <strike/>
      <sz val="9"/>
      <color rgb="FF000000"/>
      <name val="Arial"/>
      <family val="2"/>
    </font>
    <font>
      <sz val="9"/>
      <color rgb="FF242424"/>
      <name val="Calibri"/>
      <family val="2"/>
    </font>
    <font>
      <strike/>
      <sz val="9"/>
      <color rgb="FF242424"/>
      <name val="Calibri"/>
      <family val="2"/>
    </font>
    <font>
      <b/>
      <sz val="9"/>
      <color rgb="FF242424"/>
      <name val="Calibri"/>
      <family val="2"/>
    </font>
    <font>
      <b/>
      <sz val="9"/>
      <color rgb="FF00B0F0"/>
      <name val="Calibri"/>
      <family val="2"/>
    </font>
    <font>
      <sz val="9"/>
      <color rgb="FF2F75B5"/>
      <name val="Calibri"/>
      <family val="2"/>
    </font>
    <font>
      <sz val="9"/>
      <color theme="8" tint="-0.249977111117893"/>
      <name val="Calibri"/>
      <family val="2"/>
    </font>
    <font>
      <b/>
      <sz val="9"/>
      <name val="Calibri"/>
      <family val="2"/>
    </font>
    <font>
      <u/>
      <sz val="11"/>
      <color rgb="FF1265BE"/>
      <name val="Calibri"/>
      <family val="2"/>
    </font>
    <font>
      <sz val="9"/>
      <color rgb="FF9C0006"/>
      <name val="Calibri"/>
      <family val="2"/>
    </font>
    <font>
      <b/>
      <sz val="9"/>
      <color theme="1"/>
      <name val="Arial"/>
      <family val="2"/>
    </font>
    <font>
      <sz val="9"/>
      <color rgb="FF000000"/>
      <name val="Calibri"/>
      <family val="2"/>
      <scheme val="minor"/>
    </font>
    <font>
      <strike/>
      <sz val="9"/>
      <name val="Calibri"/>
      <family val="2"/>
      <scheme val="minor"/>
    </font>
    <font>
      <b/>
      <sz val="9"/>
      <name val="Calibri"/>
      <family val="2"/>
      <scheme val="minor"/>
    </font>
    <font>
      <b/>
      <sz val="9"/>
      <color rgb="FFFF0000"/>
      <name val="Calibri"/>
      <family val="2"/>
      <scheme val="minor"/>
    </font>
    <font>
      <b/>
      <i/>
      <sz val="9"/>
      <color rgb="FFFF0000"/>
      <name val="Calibri"/>
      <family val="2"/>
      <scheme val="minor"/>
    </font>
    <font>
      <b/>
      <sz val="9"/>
      <color theme="0"/>
      <name val="Calibri"/>
      <family val="2"/>
      <scheme val="minor"/>
    </font>
    <font>
      <b/>
      <sz val="10"/>
      <color theme="0"/>
      <name val="Calibri"/>
      <family val="2"/>
      <scheme val="minor"/>
    </font>
    <font>
      <b/>
      <sz val="10"/>
      <name val="Calibri"/>
      <family val="2"/>
      <scheme val="minor"/>
    </font>
    <font>
      <sz val="9"/>
      <color rgb="FFFF0000"/>
      <name val="Calibri"/>
      <family val="2"/>
      <scheme val="minor"/>
    </font>
    <font>
      <b/>
      <sz val="9"/>
      <color theme="0"/>
      <name val="Arial"/>
      <family val="2"/>
    </font>
    <font>
      <sz val="9"/>
      <color theme="1"/>
      <name val="Arial"/>
      <family val="2"/>
    </font>
    <font>
      <strike/>
      <sz val="9"/>
      <color rgb="FFFF0000"/>
      <name val="Arial"/>
      <family val="2"/>
    </font>
    <font>
      <strike/>
      <sz val="9"/>
      <color theme="1"/>
      <name val="Arial"/>
      <family val="2"/>
    </font>
    <font>
      <sz val="11"/>
      <color theme="1"/>
      <name val="Arial"/>
      <family val="2"/>
    </font>
    <font>
      <strike/>
      <sz val="9"/>
      <color rgb="FF000000"/>
      <name val="Calibri"/>
      <family val="2"/>
      <scheme val="minor"/>
    </font>
  </fonts>
  <fills count="5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3"/>
        <bgColor indexed="64"/>
      </patternFill>
    </fill>
    <fill>
      <patternFill patternType="solid">
        <fgColor theme="9" tint="0.39997558519241921"/>
        <bgColor indexed="64"/>
      </patternFill>
    </fill>
    <fill>
      <patternFill patternType="solid">
        <fgColor rgb="FF00B05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00FF00"/>
        <bgColor indexed="64"/>
      </patternFill>
    </fill>
    <fill>
      <patternFill patternType="solid">
        <fgColor rgb="FFFFFFFF"/>
        <bgColor indexed="64"/>
      </patternFill>
    </fill>
    <fill>
      <patternFill patternType="solid">
        <fgColor theme="0" tint="-0.14999847407452621"/>
        <bgColor indexed="64"/>
      </patternFill>
    </fill>
    <fill>
      <patternFill patternType="solid">
        <fgColor rgb="FFD9D9D9"/>
        <bgColor rgb="FFD9D9D9"/>
      </patternFill>
    </fill>
    <fill>
      <patternFill patternType="solid">
        <fgColor theme="4" tint="0.79998168889431442"/>
        <bgColor indexed="64"/>
      </patternFill>
    </fill>
    <fill>
      <patternFill patternType="solid">
        <fgColor theme="5"/>
        <bgColor indexed="64"/>
      </patternFill>
    </fill>
    <fill>
      <patternFill patternType="solid">
        <fgColor rgb="FFFF0000"/>
        <bgColor indexed="64"/>
      </patternFill>
    </fill>
    <fill>
      <patternFill patternType="solid">
        <fgColor theme="1"/>
        <bgColor theme="7"/>
      </patternFill>
    </fill>
    <fill>
      <patternFill patternType="solid">
        <fgColor theme="7"/>
        <bgColor theme="7"/>
      </patternFill>
    </fill>
    <fill>
      <patternFill patternType="solid">
        <fgColor theme="0"/>
        <bgColor indexed="64"/>
      </patternFill>
    </fill>
    <fill>
      <patternFill patternType="solid">
        <fgColor rgb="FF002060"/>
        <bgColor rgb="FF002060"/>
      </patternFill>
    </fill>
    <fill>
      <patternFill patternType="solid">
        <fgColor rgb="FFFFFFFF"/>
        <bgColor rgb="FFFFFFFF"/>
      </patternFill>
    </fill>
    <fill>
      <patternFill patternType="solid">
        <fgColor theme="0"/>
        <bgColor theme="0"/>
      </patternFill>
    </fill>
    <fill>
      <patternFill patternType="solid">
        <fgColor rgb="FFFFFF00"/>
        <bgColor theme="0"/>
      </patternFill>
    </fill>
    <fill>
      <patternFill patternType="solid">
        <fgColor theme="7" tint="0.79998168889431442"/>
        <bgColor indexed="64"/>
      </patternFill>
    </fill>
    <fill>
      <patternFill patternType="solid">
        <fgColor theme="2" tint="-9.9978637043366805E-2"/>
        <bgColor indexed="64"/>
      </patternFill>
    </fill>
    <fill>
      <patternFill patternType="solid">
        <fgColor rgb="FFD9EEFE"/>
        <bgColor indexed="64"/>
      </patternFill>
    </fill>
    <fill>
      <patternFill patternType="solid">
        <fgColor theme="1"/>
        <bgColor indexed="64"/>
      </patternFill>
    </fill>
    <fill>
      <patternFill patternType="solid">
        <fgColor theme="8" tint="0.59999389629810485"/>
        <bgColor indexed="64"/>
      </patternFill>
    </fill>
    <fill>
      <patternFill patternType="solid">
        <fgColor rgb="FFEDEDED"/>
        <bgColor rgb="FF000000"/>
      </patternFill>
    </fill>
    <fill>
      <patternFill patternType="solid">
        <fgColor rgb="FFFFC000"/>
        <bgColor indexed="64"/>
      </patternFill>
    </fill>
    <fill>
      <patternFill patternType="solid">
        <fgColor theme="4" tint="0.39997558519241921"/>
        <bgColor indexed="64"/>
      </patternFill>
    </fill>
    <fill>
      <patternFill patternType="solid">
        <fgColor theme="7"/>
        <bgColor indexed="64"/>
      </patternFill>
    </fill>
    <fill>
      <patternFill patternType="solid">
        <fgColor theme="1"/>
        <bgColor theme="1"/>
      </patternFill>
    </fill>
    <fill>
      <patternFill patternType="solid">
        <fgColor theme="1"/>
        <bgColor rgb="FF000000"/>
      </patternFill>
    </fill>
    <fill>
      <patternFill patternType="solid">
        <fgColor theme="1"/>
        <bgColor rgb="FF00ABAB"/>
      </patternFill>
    </fill>
    <fill>
      <patternFill patternType="solid">
        <fgColor rgb="FF7030A0"/>
        <bgColor rgb="FF00ABAB"/>
      </patternFill>
    </fill>
    <fill>
      <patternFill patternType="solid">
        <fgColor theme="0" tint="-4.9989318521683403E-2"/>
        <bgColor indexed="64"/>
      </patternFill>
    </fill>
    <fill>
      <patternFill patternType="solid">
        <fgColor rgb="FF7030A0"/>
        <bgColor indexed="64"/>
      </patternFill>
    </fill>
    <fill>
      <patternFill patternType="solid">
        <fgColor theme="8"/>
        <bgColor indexed="64"/>
      </patternFill>
    </fill>
    <fill>
      <patternFill patternType="solid">
        <fgColor theme="9"/>
        <bgColor indexed="64"/>
      </patternFill>
    </fill>
    <fill>
      <patternFill patternType="solid">
        <fgColor rgb="FFBFBFBF"/>
        <bgColor rgb="FF000000"/>
      </patternFill>
    </fill>
    <fill>
      <patternFill patternType="solid">
        <fgColor theme="9"/>
        <bgColor rgb="FF000000"/>
      </patternFill>
    </fill>
    <fill>
      <patternFill patternType="solid">
        <fgColor theme="0" tint="-0.499984740745262"/>
        <bgColor indexed="64"/>
      </patternFill>
    </fill>
    <fill>
      <patternFill patternType="solid">
        <fgColor theme="9" tint="0.79998168889431442"/>
        <bgColor indexed="64"/>
      </patternFill>
    </fill>
    <fill>
      <patternFill patternType="solid">
        <fgColor theme="6"/>
        <bgColor indexed="64"/>
      </patternFill>
    </fill>
    <fill>
      <patternFill patternType="solid">
        <fgColor theme="2"/>
        <bgColor indexed="64"/>
      </patternFill>
    </fill>
    <fill>
      <patternFill patternType="solid">
        <fgColor rgb="FF00B0F0"/>
        <bgColor indexed="64"/>
      </patternFill>
    </fill>
    <fill>
      <patternFill patternType="solid">
        <fgColor theme="4"/>
        <bgColor indexed="64"/>
      </patternFill>
    </fill>
    <fill>
      <patternFill patternType="solid">
        <fgColor theme="6"/>
        <bgColor rgb="FF000000"/>
      </patternFill>
    </fill>
    <fill>
      <patternFill patternType="solid">
        <fgColor rgb="FFD8D8D8"/>
        <bgColor rgb="FFD8D8D8"/>
      </patternFill>
    </fill>
    <fill>
      <patternFill patternType="solid">
        <fgColor rgb="FFFFFF00"/>
        <bgColor rgb="FFCCCCCC"/>
      </patternFill>
    </fill>
    <fill>
      <patternFill patternType="solid">
        <fgColor rgb="FFA5A5A5"/>
        <bgColor rgb="FF000000"/>
      </patternFill>
    </fill>
    <fill>
      <patternFill patternType="solid">
        <fgColor theme="7" tint="0.59999389629810485"/>
        <bgColor indexed="64"/>
      </patternFill>
    </fill>
    <fill>
      <patternFill patternType="solid">
        <fgColor rgb="FFFFC7CE"/>
        <bgColor indexed="64"/>
      </patternFill>
    </fill>
    <fill>
      <patternFill patternType="solid">
        <fgColor theme="4" tint="0.79998168889431442"/>
        <bgColor theme="4" tint="0.79998168889431442"/>
      </patternFill>
    </fill>
    <fill>
      <patternFill patternType="solid">
        <fgColor rgb="FFFF0000"/>
        <bgColor rgb="FFFF0000"/>
      </patternFill>
    </fill>
    <fill>
      <patternFill patternType="solid">
        <fgColor rgb="FF00FF00"/>
        <bgColor rgb="FF00FF00"/>
      </patternFill>
    </fill>
  </fills>
  <borders count="7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D1D1D1"/>
      </left>
      <right style="medium">
        <color rgb="FFD1D1D1"/>
      </right>
      <top style="medium">
        <color rgb="FFD1D1D1"/>
      </top>
      <bottom style="medium">
        <color rgb="FFD1D1D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thick">
        <color theme="4"/>
      </bottom>
      <diagonal/>
    </border>
    <border>
      <left style="thin">
        <color theme="7"/>
      </left>
      <right/>
      <top style="thin">
        <color theme="7"/>
      </top>
      <bottom style="thin">
        <color theme="0"/>
      </bottom>
      <diagonal/>
    </border>
    <border>
      <left style="thin">
        <color theme="7"/>
      </left>
      <right/>
      <top style="thin">
        <color theme="0"/>
      </top>
      <bottom style="thin">
        <color theme="0"/>
      </bottom>
      <diagonal/>
    </border>
    <border>
      <left/>
      <right style="thin">
        <color indexed="64"/>
      </right>
      <top style="thin">
        <color theme="0"/>
      </top>
      <bottom style="thin">
        <color theme="1"/>
      </bottom>
      <diagonal/>
    </border>
    <border>
      <left/>
      <right style="thin">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theme="7"/>
      </left>
      <right/>
      <top style="thin">
        <color theme="0"/>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thin">
        <color rgb="FF000000"/>
      </left>
      <right style="thin">
        <color rgb="FF000000"/>
      </right>
      <top/>
      <bottom style="thin">
        <color rgb="FF000000"/>
      </bottom>
      <diagonal/>
    </border>
    <border>
      <left/>
      <right/>
      <top/>
      <bottom style="thin">
        <color theme="4" tint="0.39997558519241921"/>
      </bottom>
      <diagonal/>
    </border>
    <border>
      <left style="thin">
        <color rgb="FF000000"/>
      </left>
      <right style="thin">
        <color rgb="FF000000"/>
      </right>
      <top/>
      <bottom/>
      <diagonal/>
    </border>
    <border>
      <left/>
      <right style="medium">
        <color rgb="FF666666"/>
      </right>
      <top/>
      <bottom style="medium">
        <color rgb="FF666666"/>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top style="thin">
        <color indexed="64"/>
      </top>
      <bottom style="thin">
        <color indexed="64"/>
      </bottom>
      <diagonal/>
    </border>
    <border>
      <left/>
      <right/>
      <top style="thin">
        <color rgb="FF000000"/>
      </top>
      <bottom/>
      <diagonal/>
    </border>
  </borders>
  <cellStyleXfs count="15">
    <xf numFmtId="0" fontId="0" fillId="0" borderId="0"/>
    <xf numFmtId="0" fontId="2" fillId="0" borderId="0" applyNumberFormat="0" applyFill="0" applyBorder="0" applyAlignment="0" applyProtection="0"/>
    <xf numFmtId="0" fontId="8" fillId="0" borderId="0"/>
    <xf numFmtId="0" fontId="8" fillId="0" borderId="0"/>
    <xf numFmtId="0" fontId="50" fillId="0" borderId="0"/>
    <xf numFmtId="0" fontId="55" fillId="0" borderId="0" applyNumberFormat="0" applyFill="0" applyBorder="0" applyAlignment="0" applyProtection="0"/>
    <xf numFmtId="0" fontId="26" fillId="0" borderId="0"/>
    <xf numFmtId="0" fontId="81" fillId="0" borderId="0"/>
    <xf numFmtId="0" fontId="92" fillId="0" borderId="0"/>
    <xf numFmtId="0" fontId="94" fillId="0" borderId="0"/>
    <xf numFmtId="0" fontId="81" fillId="0" borderId="0"/>
    <xf numFmtId="0" fontId="94" fillId="0" borderId="0"/>
    <xf numFmtId="9" fontId="94" fillId="0" borderId="0" applyFont="0" applyFill="0" applyBorder="0" applyAlignment="0" applyProtection="0"/>
    <xf numFmtId="0" fontId="91" fillId="0" borderId="0"/>
    <xf numFmtId="0" fontId="152" fillId="0" borderId="0"/>
  </cellStyleXfs>
  <cellXfs count="818">
    <xf numFmtId="0" fontId="0" fillId="0" borderId="0" xfId="0"/>
    <xf numFmtId="0" fontId="1" fillId="0" borderId="0" xfId="0" applyFont="1"/>
    <xf numFmtId="0" fontId="1" fillId="0" borderId="0" xfId="0" applyFont="1" applyAlignment="1">
      <alignment horizontal="left" vertical="top"/>
    </xf>
    <xf numFmtId="0" fontId="1"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22" fontId="0" fillId="0" borderId="0" xfId="0" applyNumberFormat="1" applyAlignment="1">
      <alignment horizontal="left" vertical="top"/>
    </xf>
    <xf numFmtId="0" fontId="2" fillId="0" borderId="0" xfId="1"/>
    <xf numFmtId="16" fontId="0" fillId="0" borderId="0" xfId="0" applyNumberFormat="1" applyAlignment="1">
      <alignment horizontal="left" vertical="top"/>
    </xf>
    <xf numFmtId="0" fontId="0" fillId="2" borderId="0" xfId="0" applyFill="1" applyAlignment="1">
      <alignment horizontal="left" vertical="top" wrapText="1"/>
    </xf>
    <xf numFmtId="0" fontId="0" fillId="2" borderId="0" xfId="0" applyFill="1" applyAlignment="1">
      <alignment horizontal="left" vertical="top"/>
    </xf>
    <xf numFmtId="0" fontId="6" fillId="0" borderId="0" xfId="0" applyFont="1" applyAlignment="1">
      <alignment horizontal="left" vertical="top"/>
    </xf>
    <xf numFmtId="0" fontId="6" fillId="0" borderId="0" xfId="0" applyFont="1" applyAlignment="1">
      <alignment horizontal="left"/>
    </xf>
    <xf numFmtId="0" fontId="5" fillId="0" borderId="0" xfId="0" applyFont="1" applyAlignment="1">
      <alignment horizontal="left" vertical="top"/>
    </xf>
    <xf numFmtId="14" fontId="0" fillId="0" borderId="0" xfId="0" applyNumberFormat="1"/>
    <xf numFmtId="0" fontId="9" fillId="0" borderId="0" xfId="0" applyFont="1"/>
    <xf numFmtId="0" fontId="8" fillId="0" borderId="0" xfId="0" applyFont="1"/>
    <xf numFmtId="0" fontId="0" fillId="0" borderId="0" xfId="0" applyAlignment="1">
      <alignment horizontal="left" vertical="center" indent="1"/>
    </xf>
    <xf numFmtId="0" fontId="10" fillId="0" borderId="0" xfId="0" applyFont="1" applyAlignment="1">
      <alignment horizontal="left" vertical="center" indent="4"/>
    </xf>
    <xf numFmtId="0" fontId="11" fillId="0" borderId="0" xfId="0" applyFont="1" applyAlignment="1">
      <alignment horizontal="left" vertical="center" indent="4"/>
    </xf>
    <xf numFmtId="0" fontId="15" fillId="0" borderId="1" xfId="0" applyFont="1" applyBorder="1" applyAlignment="1">
      <alignment vertical="center" wrapText="1"/>
    </xf>
    <xf numFmtId="0" fontId="16" fillId="0" borderId="0" xfId="1" applyFont="1"/>
    <xf numFmtId="0" fontId="6" fillId="0" borderId="0" xfId="0" applyFont="1"/>
    <xf numFmtId="0" fontId="5" fillId="0" borderId="0" xfId="0" applyFont="1"/>
    <xf numFmtId="0" fontId="3" fillId="0" borderId="0" xfId="0" applyFont="1"/>
    <xf numFmtId="0" fontId="20" fillId="0" borderId="0" xfId="0" applyFont="1" applyAlignment="1">
      <alignment horizontal="left" vertical="center" indent="1"/>
    </xf>
    <xf numFmtId="0" fontId="0" fillId="0" borderId="0" xfId="0" applyAlignment="1">
      <alignment wrapText="1"/>
    </xf>
    <xf numFmtId="0" fontId="23" fillId="0" borderId="0" xfId="0" applyFont="1"/>
    <xf numFmtId="0" fontId="0" fillId="0" borderId="1" xfId="0" applyBorder="1" applyAlignment="1">
      <alignment wrapText="1"/>
    </xf>
    <xf numFmtId="0" fontId="0" fillId="0" borderId="1" xfId="0" applyBorder="1"/>
    <xf numFmtId="14" fontId="0" fillId="0" borderId="1" xfId="0" applyNumberFormat="1" applyBorder="1"/>
    <xf numFmtId="0" fontId="0" fillId="2" borderId="0" xfId="0" applyFill="1"/>
    <xf numFmtId="0" fontId="0" fillId="0" borderId="2" xfId="0" applyBorder="1" applyAlignment="1">
      <alignment wrapText="1"/>
    </xf>
    <xf numFmtId="0" fontId="0" fillId="0" borderId="2" xfId="0" applyBorder="1"/>
    <xf numFmtId="14" fontId="0" fillId="0" borderId="2" xfId="0" applyNumberFormat="1" applyBorder="1"/>
    <xf numFmtId="0" fontId="26" fillId="0" borderId="1" xfId="0" applyFont="1" applyBorder="1" applyAlignment="1">
      <alignment vertical="center" wrapText="1"/>
    </xf>
    <xf numFmtId="0" fontId="26" fillId="0" borderId="1" xfId="0" applyFont="1" applyBorder="1" applyAlignment="1">
      <alignment wrapText="1"/>
    </xf>
    <xf numFmtId="0" fontId="1" fillId="0" borderId="0" xfId="0" applyFont="1" applyAlignment="1">
      <alignment wrapText="1"/>
    </xf>
    <xf numFmtId="0" fontId="0" fillId="0" borderId="1" xfId="0" quotePrefix="1" applyBorder="1" applyAlignment="1">
      <alignment wrapText="1"/>
    </xf>
    <xf numFmtId="0" fontId="0" fillId="0" borderId="0" xfId="0" applyAlignment="1">
      <alignment vertical="center"/>
    </xf>
    <xf numFmtId="0" fontId="0" fillId="8" borderId="0" xfId="0" applyFill="1"/>
    <xf numFmtId="0" fontId="27" fillId="2" borderId="0" xfId="0" applyFont="1" applyFill="1"/>
    <xf numFmtId="0" fontId="5" fillId="9" borderId="0" xfId="0" applyFont="1" applyFill="1" applyAlignment="1">
      <alignment horizontal="left" vertical="top"/>
    </xf>
    <xf numFmtId="0" fontId="5" fillId="2" borderId="0" xfId="0" applyFont="1" applyFill="1" applyAlignment="1">
      <alignment horizontal="left" vertical="top"/>
    </xf>
    <xf numFmtId="0" fontId="25" fillId="2" borderId="0" xfId="0" applyFont="1" applyFill="1"/>
    <xf numFmtId="0" fontId="22" fillId="6" borderId="1" xfId="0" applyFont="1" applyFill="1" applyBorder="1" applyAlignment="1">
      <alignment horizontal="center"/>
    </xf>
    <xf numFmtId="0" fontId="22" fillId="6" borderId="1" xfId="0" applyFont="1" applyFill="1" applyBorder="1"/>
    <xf numFmtId="14" fontId="24" fillId="0" borderId="1" xfId="0" applyNumberFormat="1" applyFont="1" applyBorder="1" applyAlignment="1">
      <alignment horizontal="left" vertical="center"/>
    </xf>
    <xf numFmtId="0" fontId="0" fillId="7" borderId="1" xfId="0" applyFill="1" applyBorder="1"/>
    <xf numFmtId="0" fontId="24" fillId="0" borderId="1" xfId="0" applyFont="1" applyBorder="1" applyAlignment="1">
      <alignment horizontal="left" vertical="center"/>
    </xf>
    <xf numFmtId="0" fontId="6" fillId="2" borderId="0" xfId="0" applyFont="1" applyFill="1"/>
    <xf numFmtId="0" fontId="22" fillId="6" borderId="1" xfId="0" applyFont="1" applyFill="1" applyBorder="1" applyAlignment="1">
      <alignment wrapText="1"/>
    </xf>
    <xf numFmtId="0" fontId="5" fillId="0" borderId="15" xfId="0" applyFont="1" applyBorder="1"/>
    <xf numFmtId="0" fontId="5" fillId="0" borderId="16" xfId="0" applyFont="1" applyBorder="1"/>
    <xf numFmtId="0" fontId="5" fillId="0" borderId="17" xfId="0" applyFont="1" applyBorder="1" applyAlignment="1">
      <alignment horizontal="left" vertical="top"/>
    </xf>
    <xf numFmtId="0" fontId="6" fillId="11" borderId="0" xfId="0" applyFont="1" applyFill="1"/>
    <xf numFmtId="0" fontId="5" fillId="0" borderId="17" xfId="0" applyFont="1" applyBorder="1"/>
    <xf numFmtId="0" fontId="5" fillId="0" borderId="18" xfId="0" applyFont="1" applyBorder="1" applyAlignment="1">
      <alignment horizontal="left" vertical="top"/>
    </xf>
    <xf numFmtId="0" fontId="6" fillId="0" borderId="19" xfId="0" applyFont="1" applyBorder="1"/>
    <xf numFmtId="14" fontId="5" fillId="0" borderId="16" xfId="0" applyNumberFormat="1" applyFont="1" applyBorder="1" applyAlignment="1">
      <alignment horizontal="left"/>
    </xf>
    <xf numFmtId="14" fontId="5" fillId="0" borderId="20" xfId="0" applyNumberFormat="1" applyFont="1" applyBorder="1" applyAlignment="1">
      <alignment horizontal="left"/>
    </xf>
    <xf numFmtId="0" fontId="6" fillId="11" borderId="0" xfId="0" applyFont="1" applyFill="1" applyAlignment="1">
      <alignment horizontal="left"/>
    </xf>
    <xf numFmtId="0" fontId="6" fillId="0" borderId="21" xfId="0" applyFont="1" applyBorder="1" applyAlignment="1">
      <alignment horizontal="left"/>
    </xf>
    <xf numFmtId="0" fontId="6" fillId="2" borderId="21" xfId="0" applyFont="1" applyFill="1" applyBorder="1" applyAlignment="1">
      <alignment horizontal="left"/>
    </xf>
    <xf numFmtId="0" fontId="6" fillId="0" borderId="19" xfId="0" applyFont="1" applyBorder="1" applyAlignment="1">
      <alignment horizontal="left"/>
    </xf>
    <xf numFmtId="0" fontId="0" fillId="0" borderId="0" xfId="0" applyAlignment="1">
      <alignment vertical="center" wrapText="1"/>
    </xf>
    <xf numFmtId="0" fontId="1" fillId="0" borderId="0" xfId="0" applyFont="1" applyAlignment="1">
      <alignment vertical="center" wrapText="1"/>
    </xf>
    <xf numFmtId="14" fontId="6" fillId="0" borderId="0" xfId="0" applyNumberFormat="1" applyFont="1"/>
    <xf numFmtId="0" fontId="30" fillId="0" borderId="0" xfId="0" applyFont="1"/>
    <xf numFmtId="0" fontId="6" fillId="0" borderId="22" xfId="0" applyFont="1" applyBorder="1" applyAlignment="1">
      <alignment horizontal="left"/>
    </xf>
    <xf numFmtId="0" fontId="6" fillId="11" borderId="19" xfId="0" applyFont="1" applyFill="1" applyBorder="1" applyAlignment="1">
      <alignment horizontal="left"/>
    </xf>
    <xf numFmtId="0" fontId="31" fillId="0" borderId="0" xfId="0" applyFont="1"/>
    <xf numFmtId="0" fontId="32" fillId="12" borderId="23" xfId="0" applyFont="1" applyFill="1" applyBorder="1" applyAlignment="1">
      <alignment vertical="center"/>
    </xf>
    <xf numFmtId="0" fontId="32" fillId="2" borderId="23" xfId="0" applyFont="1" applyFill="1" applyBorder="1" applyAlignment="1">
      <alignment vertical="center"/>
    </xf>
    <xf numFmtId="0" fontId="33" fillId="11" borderId="23" xfId="0" applyFont="1" applyFill="1" applyBorder="1" applyAlignment="1">
      <alignment vertical="center"/>
    </xf>
    <xf numFmtId="0" fontId="32" fillId="11" borderId="23" xfId="0" applyFont="1" applyFill="1" applyBorder="1" applyAlignment="1">
      <alignment vertical="center"/>
    </xf>
    <xf numFmtId="0" fontId="32" fillId="5" borderId="23" xfId="0" applyFont="1" applyFill="1" applyBorder="1" applyAlignment="1">
      <alignment vertical="center"/>
    </xf>
    <xf numFmtId="0" fontId="34" fillId="14" borderId="1" xfId="0" applyFont="1" applyFill="1" applyBorder="1" applyAlignment="1">
      <alignment wrapText="1"/>
    </xf>
    <xf numFmtId="0" fontId="35" fillId="15" borderId="1" xfId="0" applyFont="1" applyFill="1" applyBorder="1"/>
    <xf numFmtId="0" fontId="0" fillId="0" borderId="10" xfId="0" applyBorder="1"/>
    <xf numFmtId="0" fontId="6" fillId="0" borderId="0" xfId="0" applyFont="1" applyAlignment="1">
      <alignment wrapText="1"/>
    </xf>
    <xf numFmtId="0" fontId="6" fillId="0" borderId="0" xfId="0" applyFont="1" applyAlignment="1">
      <alignment vertical="center"/>
    </xf>
    <xf numFmtId="0" fontId="29" fillId="0" borderId="1" xfId="0" applyFont="1" applyBorder="1" applyAlignment="1">
      <alignment vertical="center"/>
    </xf>
    <xf numFmtId="0" fontId="38" fillId="0" borderId="1" xfId="0" applyFont="1" applyBorder="1" applyAlignment="1">
      <alignment vertical="center"/>
    </xf>
    <xf numFmtId="0" fontId="6" fillId="0" borderId="1" xfId="0" applyFont="1" applyBorder="1" applyAlignment="1">
      <alignment vertical="center"/>
    </xf>
    <xf numFmtId="0" fontId="36" fillId="0" borderId="29" xfId="0" applyFont="1" applyBorder="1" applyAlignment="1">
      <alignment vertical="center"/>
    </xf>
    <xf numFmtId="0" fontId="38" fillId="0" borderId="31" xfId="0" applyFont="1" applyBorder="1" applyAlignment="1">
      <alignment vertical="center"/>
    </xf>
    <xf numFmtId="0" fontId="36" fillId="0" borderId="31" xfId="0" applyFont="1" applyBorder="1" applyAlignment="1">
      <alignment vertical="center"/>
    </xf>
    <xf numFmtId="0" fontId="38" fillId="0" borderId="31" xfId="0" applyFont="1" applyBorder="1" applyAlignment="1">
      <alignment horizontal="justify" vertical="center"/>
    </xf>
    <xf numFmtId="0" fontId="36" fillId="0" borderId="31" xfId="0" applyFont="1" applyBorder="1" applyAlignment="1">
      <alignment horizontal="justify" vertical="center"/>
    </xf>
    <xf numFmtId="0" fontId="0" fillId="0" borderId="31" xfId="0" applyBorder="1" applyAlignment="1">
      <alignment vertical="top"/>
    </xf>
    <xf numFmtId="0" fontId="29" fillId="0" borderId="33" xfId="0" applyFont="1" applyBorder="1" applyAlignment="1">
      <alignment vertical="center"/>
    </xf>
    <xf numFmtId="0" fontId="0" fillId="0" borderId="34" xfId="0" applyBorder="1" applyAlignment="1">
      <alignment vertical="top"/>
    </xf>
    <xf numFmtId="0" fontId="36" fillId="0" borderId="35" xfId="0" applyFont="1" applyBorder="1" applyAlignment="1">
      <alignment vertical="center"/>
    </xf>
    <xf numFmtId="0" fontId="36" fillId="0" borderId="36" xfId="0" applyFont="1" applyBorder="1" applyAlignment="1">
      <alignment vertical="center"/>
    </xf>
    <xf numFmtId="0" fontId="36" fillId="0" borderId="37" xfId="0" applyFont="1" applyBorder="1" applyAlignment="1">
      <alignment vertical="center"/>
    </xf>
    <xf numFmtId="0" fontId="29" fillId="0" borderId="28" xfId="0" applyFont="1" applyBorder="1" applyAlignment="1">
      <alignment vertical="center"/>
    </xf>
    <xf numFmtId="0" fontId="38" fillId="0" borderId="29" xfId="0" applyFont="1" applyBorder="1" applyAlignment="1">
      <alignment vertical="center"/>
    </xf>
    <xf numFmtId="0" fontId="38" fillId="0" borderId="34" xfId="0" applyFont="1" applyBorder="1" applyAlignment="1">
      <alignment vertical="center"/>
    </xf>
    <xf numFmtId="0" fontId="29" fillId="0" borderId="3" xfId="0" applyFont="1" applyBorder="1" applyAlignment="1">
      <alignment vertical="center"/>
    </xf>
    <xf numFmtId="0" fontId="38" fillId="0" borderId="39" xfId="0" applyFont="1" applyBorder="1" applyAlignment="1">
      <alignment vertical="center"/>
    </xf>
    <xf numFmtId="0" fontId="36" fillId="0" borderId="36" xfId="0" applyFont="1" applyBorder="1" applyAlignment="1">
      <alignment vertical="center" wrapText="1"/>
    </xf>
    <xf numFmtId="0" fontId="38" fillId="0" borderId="28" xfId="0" applyFont="1" applyBorder="1" applyAlignment="1">
      <alignment vertical="center" wrapText="1"/>
    </xf>
    <xf numFmtId="0" fontId="38" fillId="0" borderId="33" xfId="0" applyFont="1" applyBorder="1" applyAlignment="1">
      <alignment vertical="center" wrapText="1"/>
    </xf>
    <xf numFmtId="0" fontId="36" fillId="0" borderId="3" xfId="0" applyFont="1" applyBorder="1" applyAlignment="1">
      <alignment vertical="center" wrapText="1"/>
    </xf>
    <xf numFmtId="0" fontId="38" fillId="0" borderId="1" xfId="0" applyFont="1" applyBorder="1" applyAlignment="1">
      <alignment horizontal="left" vertical="center" wrapText="1"/>
    </xf>
    <xf numFmtId="0" fontId="36" fillId="0" borderId="1" xfId="0" applyFont="1" applyBorder="1" applyAlignment="1">
      <alignment vertical="center" wrapText="1"/>
    </xf>
    <xf numFmtId="0" fontId="40" fillId="0" borderId="22" xfId="0" applyFont="1" applyBorder="1" applyAlignment="1">
      <alignment vertical="center"/>
    </xf>
    <xf numFmtId="0" fontId="40" fillId="0" borderId="26" xfId="0" applyFont="1" applyBorder="1" applyAlignment="1">
      <alignment vertical="center"/>
    </xf>
    <xf numFmtId="0" fontId="40" fillId="11" borderId="22" xfId="0" applyFont="1" applyFill="1" applyBorder="1" applyAlignment="1">
      <alignment vertical="center"/>
    </xf>
    <xf numFmtId="0" fontId="40" fillId="11" borderId="26" xfId="0" applyFont="1" applyFill="1" applyBorder="1" applyAlignment="1">
      <alignment vertical="center"/>
    </xf>
    <xf numFmtId="0" fontId="29" fillId="11" borderId="28" xfId="0" applyFont="1" applyFill="1" applyBorder="1" applyAlignment="1">
      <alignment vertical="center"/>
    </xf>
    <xf numFmtId="0" fontId="40" fillId="11" borderId="24" xfId="0" applyFont="1" applyFill="1" applyBorder="1" applyAlignment="1">
      <alignment vertical="center"/>
    </xf>
    <xf numFmtId="0" fontId="40" fillId="11" borderId="25" xfId="0" applyFont="1" applyFill="1" applyBorder="1" applyAlignment="1">
      <alignment vertical="center"/>
    </xf>
    <xf numFmtId="0" fontId="40" fillId="2" borderId="22" xfId="0" applyFont="1" applyFill="1" applyBorder="1" applyAlignment="1">
      <alignment vertical="center"/>
    </xf>
    <xf numFmtId="0" fontId="40" fillId="2" borderId="26" xfId="0" applyFont="1" applyFill="1" applyBorder="1" applyAlignment="1">
      <alignment vertical="center"/>
    </xf>
    <xf numFmtId="0" fontId="40" fillId="16" borderId="22" xfId="0" applyFont="1" applyFill="1" applyBorder="1" applyAlignment="1">
      <alignment vertical="center"/>
    </xf>
    <xf numFmtId="0" fontId="40" fillId="16" borderId="26" xfId="0" applyFont="1" applyFill="1" applyBorder="1" applyAlignment="1">
      <alignment vertical="center"/>
    </xf>
    <xf numFmtId="0" fontId="37" fillId="0" borderId="1" xfId="0" applyFont="1" applyBorder="1" applyAlignment="1">
      <alignment vertical="center"/>
    </xf>
    <xf numFmtId="0" fontId="5" fillId="0" borderId="1" xfId="0" applyFont="1" applyBorder="1" applyAlignment="1">
      <alignment wrapText="1"/>
    </xf>
    <xf numFmtId="0" fontId="5" fillId="0" borderId="1" xfId="0" applyFont="1" applyBorder="1"/>
    <xf numFmtId="0" fontId="6" fillId="0" borderId="1" xfId="0" applyFont="1" applyBorder="1"/>
    <xf numFmtId="0" fontId="37" fillId="0" borderId="40" xfId="0" applyFont="1" applyBorder="1" applyAlignment="1">
      <alignment vertical="center"/>
    </xf>
    <xf numFmtId="0" fontId="41" fillId="17" borderId="22" xfId="0" applyFont="1" applyFill="1" applyBorder="1" applyAlignment="1">
      <alignment vertical="center"/>
    </xf>
    <xf numFmtId="0" fontId="41" fillId="17" borderId="26" xfId="0" applyFont="1" applyFill="1" applyBorder="1" applyAlignment="1">
      <alignment vertical="center"/>
    </xf>
    <xf numFmtId="0" fontId="38" fillId="9" borderId="1" xfId="0" applyFont="1" applyFill="1" applyBorder="1" applyAlignment="1">
      <alignment vertical="center"/>
    </xf>
    <xf numFmtId="0" fontId="34" fillId="14" borderId="10" xfId="0" applyFont="1" applyFill="1" applyBorder="1" applyAlignment="1">
      <alignment wrapText="1"/>
    </xf>
    <xf numFmtId="14" fontId="5" fillId="0" borderId="16" xfId="0" applyNumberFormat="1" applyFont="1" applyBorder="1"/>
    <xf numFmtId="0" fontId="27" fillId="2" borderId="1" xfId="0" applyFont="1" applyFill="1" applyBorder="1"/>
    <xf numFmtId="0" fontId="42" fillId="0" borderId="0" xfId="0" applyFont="1" applyAlignment="1">
      <alignment vertical="center"/>
    </xf>
    <xf numFmtId="0" fontId="43" fillId="0" borderId="0" xfId="0" applyFont="1" applyAlignment="1">
      <alignment vertical="center"/>
    </xf>
    <xf numFmtId="0" fontId="45" fillId="0" borderId="24" xfId="0" applyFont="1" applyBorder="1" applyAlignment="1">
      <alignment horizontal="center" vertical="center"/>
    </xf>
    <xf numFmtId="0" fontId="45" fillId="0" borderId="25" xfId="0" applyFont="1" applyBorder="1" applyAlignment="1">
      <alignment vertical="center"/>
    </xf>
    <xf numFmtId="16" fontId="40" fillId="0" borderId="22" xfId="0" applyNumberFormat="1" applyFont="1" applyBorder="1" applyAlignment="1">
      <alignment horizontal="center" vertical="center"/>
    </xf>
    <xf numFmtId="0" fontId="46" fillId="0" borderId="0" xfId="0" applyFont="1" applyAlignment="1">
      <alignment vertical="center"/>
    </xf>
    <xf numFmtId="0" fontId="0" fillId="0" borderId="43" xfId="0" applyBorder="1"/>
    <xf numFmtId="0" fontId="43" fillId="0" borderId="0" xfId="0" applyFont="1" applyAlignment="1">
      <alignment horizontal="left" vertical="center"/>
    </xf>
    <xf numFmtId="0" fontId="47" fillId="2" borderId="42" xfId="0" applyFont="1" applyFill="1" applyBorder="1" applyAlignment="1">
      <alignment vertical="center"/>
    </xf>
    <xf numFmtId="0" fontId="47" fillId="0" borderId="42" xfId="0" applyFont="1" applyBorder="1" applyAlignment="1">
      <alignment vertical="center"/>
    </xf>
    <xf numFmtId="0" fontId="47" fillId="2" borderId="43" xfId="0" applyFont="1" applyFill="1" applyBorder="1" applyAlignment="1">
      <alignment vertical="center"/>
    </xf>
    <xf numFmtId="0" fontId="48" fillId="0" borderId="43" xfId="0" applyFont="1" applyBorder="1" applyAlignment="1">
      <alignment vertical="center"/>
    </xf>
    <xf numFmtId="0" fontId="0" fillId="0" borderId="43" xfId="0" applyBorder="1" applyAlignment="1">
      <alignment vertical="center"/>
    </xf>
    <xf numFmtId="0" fontId="49" fillId="0" borderId="1" xfId="0" applyFont="1" applyBorder="1" applyAlignment="1">
      <alignment vertical="center"/>
    </xf>
    <xf numFmtId="18" fontId="49" fillId="0" borderId="1" xfId="0" applyNumberFormat="1" applyFont="1" applyBorder="1" applyAlignment="1">
      <alignment vertical="center"/>
    </xf>
    <xf numFmtId="20" fontId="49" fillId="0" borderId="1" xfId="0" applyNumberFormat="1" applyFont="1" applyBorder="1" applyAlignment="1">
      <alignment vertical="center"/>
    </xf>
    <xf numFmtId="0" fontId="38" fillId="12" borderId="23" xfId="0" applyFont="1" applyFill="1" applyBorder="1" applyAlignment="1">
      <alignment vertical="center"/>
    </xf>
    <xf numFmtId="0" fontId="36" fillId="11" borderId="23" xfId="0" applyFont="1" applyFill="1" applyBorder="1" applyAlignment="1">
      <alignment vertical="center"/>
    </xf>
    <xf numFmtId="0" fontId="38" fillId="11" borderId="23" xfId="0" applyFont="1" applyFill="1" applyBorder="1" applyAlignment="1">
      <alignment vertical="center"/>
    </xf>
    <xf numFmtId="0" fontId="38" fillId="2" borderId="23" xfId="0" applyFont="1" applyFill="1" applyBorder="1" applyAlignment="1">
      <alignment vertical="center"/>
    </xf>
    <xf numFmtId="0" fontId="38" fillId="5" borderId="23" xfId="0" applyFont="1" applyFill="1" applyBorder="1" applyAlignment="1">
      <alignment vertical="center"/>
    </xf>
    <xf numFmtId="0" fontId="5" fillId="0" borderId="0" xfId="0" applyFont="1" applyAlignment="1">
      <alignment wrapText="1"/>
    </xf>
    <xf numFmtId="14" fontId="5" fillId="0" borderId="42" xfId="0" applyNumberFormat="1" applyFont="1" applyBorder="1" applyAlignment="1">
      <alignment horizontal="left"/>
    </xf>
    <xf numFmtId="0" fontId="6" fillId="0" borderId="43" xfId="0" applyFont="1" applyBorder="1" applyAlignment="1">
      <alignment horizontal="left"/>
    </xf>
    <xf numFmtId="0" fontId="6" fillId="0" borderId="26" xfId="0" applyFont="1" applyBorder="1" applyAlignment="1">
      <alignment horizontal="left"/>
    </xf>
    <xf numFmtId="0" fontId="51" fillId="18" borderId="44" xfId="4" applyFont="1" applyFill="1" applyBorder="1" applyAlignment="1">
      <alignment vertical="center"/>
    </xf>
    <xf numFmtId="0" fontId="50" fillId="0" borderId="0" xfId="4"/>
    <xf numFmtId="0" fontId="53" fillId="0" borderId="0" xfId="4" applyFont="1" applyAlignment="1">
      <alignment vertical="center"/>
    </xf>
    <xf numFmtId="0" fontId="54" fillId="0" borderId="0" xfId="4" applyFont="1"/>
    <xf numFmtId="0" fontId="55" fillId="0" borderId="0" xfId="5"/>
    <xf numFmtId="0" fontId="56" fillId="19" borderId="45" xfId="4" applyFont="1" applyFill="1" applyBorder="1" applyAlignment="1">
      <alignment vertical="center"/>
    </xf>
    <xf numFmtId="0" fontId="56" fillId="19" borderId="46" xfId="4" applyFont="1" applyFill="1" applyBorder="1" applyAlignment="1">
      <alignment vertical="center"/>
    </xf>
    <xf numFmtId="0" fontId="53" fillId="0" borderId="0" xfId="4" applyFont="1" applyAlignment="1">
      <alignment vertical="top" wrapText="1"/>
    </xf>
    <xf numFmtId="0" fontId="56" fillId="19" borderId="47" xfId="4" applyFont="1" applyFill="1" applyBorder="1" applyAlignment="1">
      <alignment vertical="center"/>
    </xf>
    <xf numFmtId="0" fontId="53" fillId="0" borderId="0" xfId="4" applyFont="1"/>
    <xf numFmtId="0" fontId="8" fillId="0" borderId="0" xfId="4" applyFont="1"/>
    <xf numFmtId="0" fontId="53" fillId="0" borderId="48" xfId="4" applyFont="1" applyBorder="1" applyAlignment="1">
      <alignment horizontal="center" vertical="top" wrapText="1"/>
    </xf>
    <xf numFmtId="0" fontId="58" fillId="21" borderId="0" xfId="4" applyFont="1" applyFill="1" applyAlignment="1">
      <alignment horizontal="left"/>
    </xf>
    <xf numFmtId="0" fontId="53" fillId="22" borderId="48" xfId="4" applyFont="1" applyFill="1" applyBorder="1" applyAlignment="1">
      <alignment horizontal="center" vertical="top" wrapText="1"/>
    </xf>
    <xf numFmtId="0" fontId="57" fillId="0" borderId="1" xfId="4" applyFont="1" applyBorder="1" applyAlignment="1">
      <alignment horizontal="center" vertical="top"/>
    </xf>
    <xf numFmtId="0" fontId="59" fillId="0" borderId="4" xfId="4" applyFont="1" applyBorder="1" applyAlignment="1">
      <alignment vertical="top" wrapText="1"/>
    </xf>
    <xf numFmtId="0" fontId="59" fillId="23" borderId="4" xfId="4" applyFont="1" applyFill="1" applyBorder="1" applyAlignment="1">
      <alignment vertical="top" wrapText="1"/>
    </xf>
    <xf numFmtId="0" fontId="53" fillId="0" borderId="1" xfId="4" applyFont="1" applyBorder="1" applyAlignment="1">
      <alignment vertical="top" wrapText="1"/>
    </xf>
    <xf numFmtId="0" fontId="53" fillId="0" borderId="1" xfId="4" applyFont="1" applyBorder="1" applyAlignment="1">
      <alignment horizontal="left" wrapText="1"/>
    </xf>
    <xf numFmtId="0" fontId="60" fillId="2" borderId="1" xfId="4" applyFont="1" applyFill="1" applyBorder="1" applyAlignment="1">
      <alignment horizontal="center" vertical="top" wrapText="1"/>
    </xf>
    <xf numFmtId="0" fontId="59" fillId="2" borderId="4" xfId="4" applyFont="1" applyFill="1" applyBorder="1" applyAlignment="1">
      <alignment vertical="center" wrapText="1"/>
    </xf>
    <xf numFmtId="0" fontId="59" fillId="24" borderId="4" xfId="4" applyFont="1" applyFill="1" applyBorder="1" applyAlignment="1">
      <alignment vertical="center" wrapText="1"/>
    </xf>
    <xf numFmtId="0" fontId="53" fillId="2" borderId="1" xfId="4" applyFont="1" applyFill="1" applyBorder="1" applyAlignment="1">
      <alignment vertical="center" wrapText="1"/>
    </xf>
    <xf numFmtId="0" fontId="53" fillId="2" borderId="1" xfId="4" applyFont="1" applyFill="1" applyBorder="1" applyAlignment="1">
      <alignment horizontal="left" vertical="center" wrapText="1"/>
    </xf>
    <xf numFmtId="0" fontId="5" fillId="0" borderId="20" xfId="4" applyFont="1" applyBorder="1"/>
    <xf numFmtId="0" fontId="5" fillId="0" borderId="16" xfId="4" applyFont="1" applyBorder="1"/>
    <xf numFmtId="0" fontId="5" fillId="0" borderId="15" xfId="4" applyFont="1" applyBorder="1"/>
    <xf numFmtId="0" fontId="5" fillId="0" borderId="42" xfId="4" applyFont="1" applyBorder="1"/>
    <xf numFmtId="0" fontId="6" fillId="0" borderId="0" xfId="4" applyFont="1"/>
    <xf numFmtId="0" fontId="5" fillId="0" borderId="22" xfId="4" applyFont="1" applyBorder="1"/>
    <xf numFmtId="0" fontId="5" fillId="0" borderId="0" xfId="4" applyFont="1"/>
    <xf numFmtId="0" fontId="6" fillId="13" borderId="0" xfId="4" applyFont="1" applyFill="1"/>
    <xf numFmtId="0" fontId="6" fillId="13" borderId="43" xfId="4" applyFont="1" applyFill="1" applyBorder="1"/>
    <xf numFmtId="0" fontId="5" fillId="26" borderId="21" xfId="4" applyFont="1" applyFill="1" applyBorder="1" applyAlignment="1">
      <alignment horizontal="left" vertical="top"/>
    </xf>
    <xf numFmtId="0" fontId="6" fillId="26" borderId="17" xfId="4" applyFont="1" applyFill="1" applyBorder="1"/>
    <xf numFmtId="0" fontId="6" fillId="26" borderId="0" xfId="4" applyFont="1" applyFill="1"/>
    <xf numFmtId="0" fontId="6" fillId="26" borderId="43" xfId="4" applyFont="1" applyFill="1" applyBorder="1"/>
    <xf numFmtId="0" fontId="23" fillId="20" borderId="1" xfId="0" applyFont="1" applyFill="1" applyBorder="1"/>
    <xf numFmtId="0" fontId="23" fillId="20" borderId="1" xfId="0" applyFont="1" applyFill="1" applyBorder="1" applyAlignment="1">
      <alignment horizontal="center"/>
    </xf>
    <xf numFmtId="0" fontId="23" fillId="20" borderId="1" xfId="0" quotePrefix="1" applyFont="1" applyFill="1" applyBorder="1"/>
    <xf numFmtId="0" fontId="64" fillId="2" borderId="1" xfId="0" applyFont="1" applyFill="1" applyBorder="1"/>
    <xf numFmtId="0" fontId="56" fillId="19" borderId="46" xfId="0" applyFont="1" applyFill="1" applyBorder="1" applyAlignment="1">
      <alignment vertical="center"/>
    </xf>
    <xf numFmtId="0" fontId="56" fillId="19" borderId="51" xfId="0" applyFont="1" applyFill="1" applyBorder="1" applyAlignment="1">
      <alignment vertical="center"/>
    </xf>
    <xf numFmtId="0" fontId="23" fillId="20" borderId="52" xfId="0" applyFont="1" applyFill="1" applyBorder="1" applyAlignment="1">
      <alignment vertical="center" wrapText="1"/>
    </xf>
    <xf numFmtId="0" fontId="23" fillId="20" borderId="1" xfId="0" applyFont="1" applyFill="1" applyBorder="1" applyAlignment="1">
      <alignment vertical="center"/>
    </xf>
    <xf numFmtId="0" fontId="23" fillId="20" borderId="0" xfId="0" applyFont="1" applyFill="1" applyAlignment="1">
      <alignment vertical="center"/>
    </xf>
    <xf numFmtId="0" fontId="23" fillId="20" borderId="52" xfId="0" applyFont="1" applyFill="1" applyBorder="1" applyAlignment="1">
      <alignment horizontal="left" vertical="center" wrapText="1"/>
    </xf>
    <xf numFmtId="0" fontId="6" fillId="8" borderId="0" xfId="4" applyFont="1" applyFill="1"/>
    <xf numFmtId="0" fontId="23" fillId="9" borderId="1" xfId="0" quotePrefix="1" applyFont="1" applyFill="1" applyBorder="1"/>
    <xf numFmtId="0" fontId="23" fillId="2" borderId="1" xfId="0" applyFont="1" applyFill="1" applyBorder="1"/>
    <xf numFmtId="0" fontId="23" fillId="2" borderId="1" xfId="0" applyFont="1" applyFill="1" applyBorder="1" applyAlignment="1">
      <alignment horizontal="center"/>
    </xf>
    <xf numFmtId="0" fontId="23" fillId="2" borderId="1" xfId="0" quotePrefix="1" applyFont="1" applyFill="1" applyBorder="1"/>
    <xf numFmtId="0" fontId="23" fillId="2" borderId="52" xfId="0" applyFont="1" applyFill="1" applyBorder="1" applyAlignment="1">
      <alignment vertical="center" wrapText="1"/>
    </xf>
    <xf numFmtId="0" fontId="23" fillId="2" borderId="1" xfId="0" applyFont="1" applyFill="1" applyBorder="1" applyAlignment="1">
      <alignment vertical="center"/>
    </xf>
    <xf numFmtId="0" fontId="5" fillId="9" borderId="19" xfId="4" applyFont="1" applyFill="1" applyBorder="1"/>
    <xf numFmtId="0" fontId="5" fillId="9" borderId="26" xfId="4" applyFont="1" applyFill="1" applyBorder="1"/>
    <xf numFmtId="0" fontId="5" fillId="9" borderId="18" xfId="4" applyFont="1" applyFill="1" applyBorder="1"/>
    <xf numFmtId="0" fontId="5" fillId="8" borderId="21" xfId="4" applyFont="1" applyFill="1" applyBorder="1" applyAlignment="1">
      <alignment horizontal="left" vertical="top"/>
    </xf>
    <xf numFmtId="0" fontId="6" fillId="8" borderId="43" xfId="4" applyFont="1" applyFill="1" applyBorder="1"/>
    <xf numFmtId="0" fontId="6" fillId="8" borderId="17" xfId="4" applyFont="1" applyFill="1" applyBorder="1"/>
    <xf numFmtId="0" fontId="5" fillId="8" borderId="20" xfId="4" applyFont="1" applyFill="1" applyBorder="1" applyAlignment="1">
      <alignment horizontal="left" vertical="top"/>
    </xf>
    <xf numFmtId="0" fontId="6" fillId="8" borderId="16" xfId="4" applyFont="1" applyFill="1" applyBorder="1"/>
    <xf numFmtId="0" fontId="6" fillId="8" borderId="42" xfId="4" applyFont="1" applyFill="1" applyBorder="1"/>
    <xf numFmtId="0" fontId="6" fillId="8" borderId="15" xfId="4" applyFont="1" applyFill="1" applyBorder="1"/>
    <xf numFmtId="0" fontId="5" fillId="8" borderId="21" xfId="4" applyFont="1" applyFill="1" applyBorder="1"/>
    <xf numFmtId="0" fontId="5" fillId="8" borderId="22" xfId="4" applyFont="1" applyFill="1" applyBorder="1"/>
    <xf numFmtId="0" fontId="6" fillId="8" borderId="18" xfId="4" applyFont="1" applyFill="1" applyBorder="1"/>
    <xf numFmtId="0" fontId="6" fillId="8" borderId="19" xfId="4" applyFont="1" applyFill="1" applyBorder="1"/>
    <xf numFmtId="0" fontId="6" fillId="8" borderId="26" xfId="4" applyFont="1" applyFill="1" applyBorder="1"/>
    <xf numFmtId="0" fontId="5" fillId="3" borderId="21" xfId="4" applyFont="1" applyFill="1" applyBorder="1" applyAlignment="1">
      <alignment horizontal="left" vertical="top"/>
    </xf>
    <xf numFmtId="0" fontId="5" fillId="11" borderId="19" xfId="4" applyFont="1" applyFill="1" applyBorder="1"/>
    <xf numFmtId="0" fontId="6" fillId="11" borderId="0" xfId="4" applyFont="1" applyFill="1"/>
    <xf numFmtId="0" fontId="5" fillId="2" borderId="1" xfId="0" applyFont="1" applyFill="1" applyBorder="1"/>
    <xf numFmtId="0" fontId="65" fillId="0" borderId="0" xfId="0" applyFont="1"/>
    <xf numFmtId="0" fontId="37" fillId="2" borderId="1" xfId="0" applyFont="1" applyFill="1" applyBorder="1" applyAlignment="1">
      <alignment vertical="center"/>
    </xf>
    <xf numFmtId="0" fontId="67" fillId="28" borderId="0" xfId="0" applyFont="1" applyFill="1"/>
    <xf numFmtId="0" fontId="67" fillId="0" borderId="0" xfId="0" applyFont="1"/>
    <xf numFmtId="0" fontId="67" fillId="0" borderId="0" xfId="0" applyFont="1" applyAlignment="1">
      <alignment vertical="center"/>
    </xf>
    <xf numFmtId="21" fontId="68" fillId="27" borderId="0" xfId="0" applyNumberFormat="1" applyFont="1" applyFill="1" applyAlignment="1">
      <alignment horizontal="left" vertical="center"/>
    </xf>
    <xf numFmtId="21" fontId="67" fillId="0" borderId="0" xfId="0" applyNumberFormat="1" applyFont="1"/>
    <xf numFmtId="21" fontId="67" fillId="28" borderId="0" xfId="0" applyNumberFormat="1" applyFont="1" applyFill="1"/>
    <xf numFmtId="0" fontId="10" fillId="0" borderId="0" xfId="0" applyFont="1"/>
    <xf numFmtId="0" fontId="69" fillId="0" borderId="0" xfId="0" applyFont="1" applyAlignment="1">
      <alignment vertical="center"/>
    </xf>
    <xf numFmtId="165" fontId="68" fillId="27" borderId="1" xfId="0" applyNumberFormat="1" applyFont="1" applyFill="1" applyBorder="1" applyAlignment="1">
      <alignment horizontal="left" vertical="center"/>
    </xf>
    <xf numFmtId="0" fontId="68" fillId="27" borderId="1" xfId="0" applyFont="1" applyFill="1" applyBorder="1" applyAlignment="1">
      <alignment horizontal="left" vertical="center"/>
    </xf>
    <xf numFmtId="0" fontId="67" fillId="2" borderId="0" xfId="0" applyFont="1" applyFill="1" applyAlignment="1">
      <alignment vertical="center"/>
    </xf>
    <xf numFmtId="0" fontId="67" fillId="2" borderId="0" xfId="0" applyFont="1" applyFill="1"/>
    <xf numFmtId="0" fontId="0" fillId="0" borderId="0" xfId="0" pivotButton="1"/>
    <xf numFmtId="0" fontId="0" fillId="0" borderId="0" xfId="0" applyAlignment="1">
      <alignment horizontal="left"/>
    </xf>
    <xf numFmtId="45" fontId="67" fillId="0" borderId="0" xfId="0" applyNumberFormat="1" applyFont="1"/>
    <xf numFmtId="45" fontId="0" fillId="0" borderId="0" xfId="0" applyNumberFormat="1"/>
    <xf numFmtId="45" fontId="0" fillId="0" borderId="0" xfId="0" applyNumberFormat="1" applyAlignment="1">
      <alignment horizontal="left"/>
    </xf>
    <xf numFmtId="0" fontId="66" fillId="0" borderId="0" xfId="0" applyFont="1" applyAlignment="1">
      <alignment horizontal="center"/>
    </xf>
    <xf numFmtId="0" fontId="66" fillId="0" borderId="0" xfId="0" applyFont="1" applyAlignment="1">
      <alignment wrapText="1"/>
    </xf>
    <xf numFmtId="21" fontId="66" fillId="0" borderId="0" xfId="0" applyNumberFormat="1" applyFont="1" applyAlignment="1">
      <alignment wrapText="1"/>
    </xf>
    <xf numFmtId="45" fontId="66" fillId="0" borderId="0" xfId="0" applyNumberFormat="1" applyFont="1" applyAlignment="1">
      <alignment wrapText="1"/>
    </xf>
    <xf numFmtId="0" fontId="67" fillId="28" borderId="0" xfId="0" applyFont="1" applyFill="1" applyAlignment="1">
      <alignment wrapText="1"/>
    </xf>
    <xf numFmtId="0" fontId="67" fillId="0" borderId="0" xfId="0" applyFont="1" applyAlignment="1">
      <alignment wrapText="1"/>
    </xf>
    <xf numFmtId="0" fontId="40" fillId="0" borderId="4" xfId="0" applyFont="1" applyBorder="1"/>
    <xf numFmtId="0" fontId="45" fillId="30" borderId="4" xfId="0" applyFont="1" applyFill="1" applyBorder="1"/>
    <xf numFmtId="0" fontId="70" fillId="0" borderId="0" xfId="0" applyFont="1" applyAlignment="1">
      <alignment vertical="center" readingOrder="1"/>
    </xf>
    <xf numFmtId="0" fontId="57" fillId="0" borderId="0" xfId="0" applyFont="1"/>
    <xf numFmtId="0" fontId="70" fillId="0" borderId="0" xfId="0" applyFont="1"/>
    <xf numFmtId="0" fontId="66" fillId="28" borderId="0" xfId="0" applyFont="1" applyFill="1" applyAlignment="1">
      <alignment wrapText="1"/>
    </xf>
    <xf numFmtId="0" fontId="1" fillId="29" borderId="0" xfId="0" applyFont="1" applyFill="1" applyAlignment="1">
      <alignment horizontal="center"/>
    </xf>
    <xf numFmtId="0" fontId="53" fillId="0" borderId="53" xfId="0" applyFont="1" applyBorder="1"/>
    <xf numFmtId="0" fontId="57" fillId="0" borderId="1" xfId="0" applyFont="1" applyBorder="1" applyAlignment="1">
      <alignment horizontal="left" vertical="center"/>
    </xf>
    <xf numFmtId="0" fontId="67" fillId="31" borderId="0" xfId="0" applyFont="1" applyFill="1"/>
    <xf numFmtId="0" fontId="10" fillId="31" borderId="0" xfId="0" applyFont="1" applyFill="1"/>
    <xf numFmtId="21" fontId="67" fillId="2" borderId="0" xfId="0" applyNumberFormat="1" applyFont="1" applyFill="1"/>
    <xf numFmtId="45" fontId="67" fillId="2" borderId="0" xfId="0" applyNumberFormat="1" applyFont="1" applyFill="1"/>
    <xf numFmtId="0" fontId="72" fillId="21" borderId="0" xfId="6" applyFont="1" applyFill="1" applyAlignment="1">
      <alignment horizontal="left"/>
    </xf>
    <xf numFmtId="0" fontId="53" fillId="0" borderId="53" xfId="0" applyFont="1" applyBorder="1" applyAlignment="1">
      <alignment vertical="top"/>
    </xf>
    <xf numFmtId="0" fontId="1" fillId="32" borderId="20" xfId="0" applyFont="1" applyFill="1" applyBorder="1"/>
    <xf numFmtId="0" fontId="1" fillId="32" borderId="54" xfId="0" applyFont="1" applyFill="1" applyBorder="1"/>
    <xf numFmtId="0" fontId="0" fillId="33" borderId="24" xfId="0" applyFill="1" applyBorder="1"/>
    <xf numFmtId="0" fontId="0" fillId="0" borderId="24" xfId="0" applyBorder="1"/>
    <xf numFmtId="0" fontId="0" fillId="0" borderId="53" xfId="0" applyBorder="1"/>
    <xf numFmtId="0" fontId="0" fillId="0" borderId="22" xfId="0" applyBorder="1"/>
    <xf numFmtId="0" fontId="0" fillId="0" borderId="55" xfId="0" applyBorder="1"/>
    <xf numFmtId="0" fontId="73" fillId="0" borderId="0" xfId="0" applyFont="1"/>
    <xf numFmtId="0" fontId="1" fillId="32" borderId="24" xfId="0" applyFont="1" applyFill="1" applyBorder="1"/>
    <xf numFmtId="0" fontId="0" fillId="0" borderId="50" xfId="0" applyBorder="1" applyAlignment="1">
      <alignment wrapText="1"/>
    </xf>
    <xf numFmtId="0" fontId="1" fillId="0" borderId="24" xfId="0" applyFont="1" applyBorder="1" applyAlignment="1">
      <alignment horizontal="center" vertical="center"/>
    </xf>
    <xf numFmtId="0" fontId="0" fillId="33" borderId="56" xfId="0" applyFill="1" applyBorder="1"/>
    <xf numFmtId="0" fontId="0" fillId="0" borderId="57" xfId="0" applyBorder="1" applyAlignment="1">
      <alignment wrapText="1"/>
    </xf>
    <xf numFmtId="0" fontId="0" fillId="0" borderId="22" xfId="0" applyBorder="1" applyAlignment="1">
      <alignment wrapText="1"/>
    </xf>
    <xf numFmtId="0" fontId="6" fillId="13" borderId="0" xfId="0" applyFont="1" applyFill="1"/>
    <xf numFmtId="0" fontId="6" fillId="9" borderId="0" xfId="0" applyFont="1" applyFill="1"/>
    <xf numFmtId="0" fontId="6" fillId="0" borderId="0" xfId="0" applyFont="1" applyAlignment="1">
      <alignment horizontal="right" vertical="top"/>
    </xf>
    <xf numFmtId="0" fontId="6" fillId="5" borderId="0" xfId="0" applyFont="1" applyFill="1"/>
    <xf numFmtId="0" fontId="0" fillId="0" borderId="1" xfId="0" applyBorder="1" applyAlignment="1">
      <alignment horizontal="left"/>
    </xf>
    <xf numFmtId="0" fontId="2" fillId="0" borderId="1" xfId="1" applyFill="1" applyBorder="1" applyAlignment="1">
      <alignment horizontal="left"/>
    </xf>
    <xf numFmtId="0" fontId="2" fillId="0" borderId="0" xfId="1" applyFill="1" applyBorder="1" applyAlignment="1">
      <alignment horizontal="left"/>
    </xf>
    <xf numFmtId="0" fontId="6" fillId="2" borderId="1" xfId="0" applyFont="1" applyFill="1" applyBorder="1"/>
    <xf numFmtId="0" fontId="6" fillId="0" borderId="53" xfId="0" applyFont="1" applyBorder="1"/>
    <xf numFmtId="0" fontId="5" fillId="0" borderId="53" xfId="0" applyFont="1" applyBorder="1"/>
    <xf numFmtId="0" fontId="77" fillId="34" borderId="5" xfId="0" applyFont="1" applyFill="1" applyBorder="1" applyAlignment="1">
      <alignment horizontal="left" vertical="top"/>
    </xf>
    <xf numFmtId="0" fontId="77" fillId="35" borderId="5" xfId="0" applyFont="1" applyFill="1" applyBorder="1" applyAlignment="1">
      <alignment horizontal="left" vertical="top"/>
    </xf>
    <xf numFmtId="0" fontId="77" fillId="36" borderId="5" xfId="0" applyFont="1" applyFill="1" applyBorder="1" applyAlignment="1">
      <alignment horizontal="left" vertical="top"/>
    </xf>
    <xf numFmtId="0" fontId="77" fillId="37" borderId="5" xfId="0" applyFont="1" applyFill="1" applyBorder="1" applyAlignment="1">
      <alignment horizontal="left" vertical="top"/>
    </xf>
    <xf numFmtId="0" fontId="78" fillId="0" borderId="0" xfId="0" applyFont="1"/>
    <xf numFmtId="0" fontId="32" fillId="0" borderId="0" xfId="0" applyFont="1" applyAlignment="1">
      <alignment vertical="top"/>
    </xf>
    <xf numFmtId="0" fontId="32" fillId="0" borderId="0" xfId="0" applyFont="1" applyAlignment="1">
      <alignment horizontal="left" vertical="top"/>
    </xf>
    <xf numFmtId="0" fontId="32" fillId="10" borderId="0" xfId="0" applyFont="1" applyFill="1" applyAlignment="1">
      <alignment vertical="top"/>
    </xf>
    <xf numFmtId="0" fontId="32" fillId="2" borderId="0" xfId="0" applyFont="1" applyFill="1" applyAlignment="1">
      <alignment vertical="top"/>
    </xf>
    <xf numFmtId="0" fontId="78" fillId="2" borderId="0" xfId="0" applyFont="1" applyFill="1"/>
    <xf numFmtId="0" fontId="32" fillId="10" borderId="0" xfId="0" applyFont="1" applyFill="1" applyAlignment="1">
      <alignment horizontal="left" vertical="top"/>
    </xf>
    <xf numFmtId="0" fontId="6" fillId="11" borderId="1" xfId="0" applyFont="1" applyFill="1" applyBorder="1"/>
    <xf numFmtId="0" fontId="2" fillId="11" borderId="1" xfId="1" applyFill="1" applyBorder="1" applyAlignment="1">
      <alignment horizontal="left"/>
    </xf>
    <xf numFmtId="0" fontId="2" fillId="11" borderId="1" xfId="1" applyFill="1" applyBorder="1" applyAlignment="1"/>
    <xf numFmtId="0" fontId="6" fillId="0" borderId="1" xfId="0" applyFont="1" applyBorder="1" applyAlignment="1">
      <alignment wrapText="1"/>
    </xf>
    <xf numFmtId="0" fontId="6" fillId="38" borderId="0" xfId="0" applyFont="1" applyFill="1"/>
    <xf numFmtId="0" fontId="6" fillId="0" borderId="58" xfId="0" applyFont="1" applyBorder="1"/>
    <xf numFmtId="0" fontId="6" fillId="0" borderId="59" xfId="0" applyFont="1" applyBorder="1"/>
    <xf numFmtId="0" fontId="6" fillId="0" borderId="60" xfId="0" applyFont="1" applyBorder="1"/>
    <xf numFmtId="0" fontId="6" fillId="0" borderId="61" xfId="0" applyFont="1" applyBorder="1"/>
    <xf numFmtId="0" fontId="6" fillId="0" borderId="62" xfId="0" applyFont="1" applyBorder="1"/>
    <xf numFmtId="0" fontId="6" fillId="0" borderId="63" xfId="0" applyFont="1" applyBorder="1"/>
    <xf numFmtId="0" fontId="6" fillId="10" borderId="0" xfId="0" applyFont="1" applyFill="1"/>
    <xf numFmtId="0" fontId="81" fillId="0" borderId="0" xfId="7"/>
    <xf numFmtId="0" fontId="81" fillId="0" borderId="0" xfId="7" applyAlignment="1">
      <alignment horizontal="center"/>
    </xf>
    <xf numFmtId="0" fontId="81" fillId="0" borderId="0" xfId="7" applyAlignment="1">
      <alignment horizontal="left"/>
    </xf>
    <xf numFmtId="0" fontId="81" fillId="31" borderId="0" xfId="7" applyFill="1" applyAlignment="1">
      <alignment horizontal="center"/>
    </xf>
    <xf numFmtId="0" fontId="81" fillId="0" borderId="16" xfId="7" applyBorder="1" applyAlignment="1">
      <alignment horizontal="center"/>
    </xf>
    <xf numFmtId="0" fontId="81" fillId="0" borderId="19" xfId="7" applyBorder="1" applyAlignment="1">
      <alignment horizontal="center"/>
    </xf>
    <xf numFmtId="0" fontId="82" fillId="0" borderId="0" xfId="7" applyFont="1"/>
    <xf numFmtId="0" fontId="83" fillId="13" borderId="0" xfId="7" applyFont="1" applyFill="1" applyAlignment="1">
      <alignment horizontal="center"/>
    </xf>
    <xf numFmtId="0" fontId="5" fillId="0" borderId="0" xfId="0" applyFont="1" applyAlignment="1">
      <alignment horizontal="center"/>
    </xf>
    <xf numFmtId="0" fontId="1" fillId="2" borderId="0" xfId="0" applyFont="1" applyFill="1" applyAlignment="1">
      <alignment horizontal="center"/>
    </xf>
    <xf numFmtId="16" fontId="1" fillId="0" borderId="0" xfId="0" applyNumberFormat="1" applyFont="1" applyAlignment="1">
      <alignment horizontal="center"/>
    </xf>
    <xf numFmtId="0" fontId="1" fillId="0" borderId="0" xfId="0" applyFont="1" applyAlignment="1">
      <alignment horizontal="center"/>
    </xf>
    <xf numFmtId="0" fontId="22" fillId="28" borderId="0" xfId="0" applyFont="1" applyFill="1" applyAlignment="1">
      <alignment horizontal="center"/>
    </xf>
    <xf numFmtId="0" fontId="0" fillId="0" borderId="0" xfId="0" applyAlignment="1">
      <alignment horizontal="center"/>
    </xf>
    <xf numFmtId="0" fontId="0" fillId="9" borderId="0" xfId="0" applyFill="1"/>
    <xf numFmtId="0" fontId="22" fillId="39" borderId="0" xfId="0" applyFont="1" applyFill="1" applyAlignment="1">
      <alignment horizontal="center"/>
    </xf>
    <xf numFmtId="0" fontId="0" fillId="5" borderId="0" xfId="0" applyFill="1" applyAlignment="1">
      <alignment vertical="center" wrapText="1"/>
    </xf>
    <xf numFmtId="0" fontId="0" fillId="25" borderId="0" xfId="0" applyFill="1"/>
    <xf numFmtId="0" fontId="6" fillId="0" borderId="8" xfId="0" applyFont="1" applyBorder="1"/>
    <xf numFmtId="0" fontId="6" fillId="0" borderId="7" xfId="0" applyFont="1" applyBorder="1"/>
    <xf numFmtId="0" fontId="0" fillId="0" borderId="7" xfId="0" applyBorder="1"/>
    <xf numFmtId="0" fontId="0" fillId="25" borderId="9" xfId="0" applyFill="1" applyBorder="1"/>
    <xf numFmtId="0" fontId="6" fillId="0" borderId="10" xfId="0" applyFont="1" applyBorder="1"/>
    <xf numFmtId="0" fontId="0" fillId="5" borderId="0" xfId="0" applyFill="1" applyAlignment="1">
      <alignment wrapText="1"/>
    </xf>
    <xf numFmtId="0" fontId="0" fillId="25" borderId="11" xfId="0" applyFill="1" applyBorder="1"/>
    <xf numFmtId="0" fontId="6" fillId="0" borderId="12" xfId="0" applyFont="1" applyBorder="1"/>
    <xf numFmtId="0" fontId="6" fillId="0" borderId="13" xfId="0" applyFont="1" applyBorder="1"/>
    <xf numFmtId="0" fontId="0" fillId="0" borderId="13" xfId="0" applyBorder="1"/>
    <xf numFmtId="0" fontId="0" fillId="25" borderId="14" xfId="0" applyFill="1" applyBorder="1"/>
    <xf numFmtId="0" fontId="0" fillId="9" borderId="0" xfId="0" applyFill="1" applyAlignment="1">
      <alignment vertical="center" wrapText="1"/>
    </xf>
    <xf numFmtId="0" fontId="1" fillId="40" borderId="0" xfId="0" applyFont="1" applyFill="1" applyAlignment="1">
      <alignment horizontal="center"/>
    </xf>
    <xf numFmtId="0" fontId="0" fillId="9" borderId="13" xfId="0" applyFill="1" applyBorder="1"/>
    <xf numFmtId="0" fontId="0" fillId="2" borderId="0" xfId="0" applyFill="1" applyAlignment="1">
      <alignment vertical="center"/>
    </xf>
    <xf numFmtId="16" fontId="1" fillId="0" borderId="10" xfId="0" applyNumberFormat="1" applyFont="1" applyBorder="1" applyAlignment="1">
      <alignment horizontal="center"/>
    </xf>
    <xf numFmtId="16" fontId="1" fillId="5" borderId="11" xfId="0" applyNumberFormat="1" applyFont="1" applyFill="1" applyBorder="1" applyAlignment="1">
      <alignment horizontal="center" wrapText="1"/>
    </xf>
    <xf numFmtId="0" fontId="0" fillId="9" borderId="10" xfId="0" applyFill="1" applyBorder="1"/>
    <xf numFmtId="0" fontId="0" fillId="5" borderId="11" xfId="0" applyFill="1" applyBorder="1" applyAlignment="1">
      <alignment wrapText="1"/>
    </xf>
    <xf numFmtId="0" fontId="23" fillId="9" borderId="10" xfId="0" applyFont="1" applyFill="1" applyBorder="1"/>
    <xf numFmtId="0" fontId="0" fillId="9" borderId="10" xfId="0" applyFill="1" applyBorder="1" applyAlignment="1">
      <alignment vertical="center" wrapText="1"/>
    </xf>
    <xf numFmtId="0" fontId="85" fillId="40" borderId="10" xfId="0" applyFont="1" applyFill="1" applyBorder="1" applyAlignment="1">
      <alignment vertical="center" wrapText="1"/>
    </xf>
    <xf numFmtId="0" fontId="85" fillId="40" borderId="0" xfId="0" applyFont="1" applyFill="1"/>
    <xf numFmtId="0" fontId="0" fillId="0" borderId="11" xfId="0" applyBorder="1"/>
    <xf numFmtId="0" fontId="85" fillId="40" borderId="10" xfId="0" applyFont="1" applyFill="1" applyBorder="1"/>
    <xf numFmtId="0" fontId="0" fillId="5" borderId="9" xfId="0" applyFill="1" applyBorder="1" applyAlignment="1">
      <alignment wrapText="1"/>
    </xf>
    <xf numFmtId="0" fontId="0" fillId="0" borderId="12" xfId="0" applyBorder="1"/>
    <xf numFmtId="0" fontId="0" fillId="5" borderId="14" xfId="0" applyFill="1" applyBorder="1" applyAlignment="1">
      <alignment wrapText="1"/>
    </xf>
    <xf numFmtId="0" fontId="0" fillId="9" borderId="11" xfId="0" applyFill="1" applyBorder="1"/>
    <xf numFmtId="0" fontId="0" fillId="9" borderId="7" xfId="0" applyFill="1" applyBorder="1"/>
    <xf numFmtId="0" fontId="23" fillId="9" borderId="0" xfId="0" applyFont="1" applyFill="1"/>
    <xf numFmtId="0" fontId="0" fillId="9" borderId="0" xfId="0" applyFill="1" applyAlignment="1">
      <alignment vertical="center"/>
    </xf>
    <xf numFmtId="0" fontId="29" fillId="0" borderId="0" xfId="0" applyFont="1" applyAlignment="1">
      <alignment vertical="center"/>
    </xf>
    <xf numFmtId="0" fontId="6" fillId="28" borderId="0" xfId="0" applyFont="1" applyFill="1"/>
    <xf numFmtId="0" fontId="5" fillId="28" borderId="0" xfId="0" applyFont="1" applyFill="1"/>
    <xf numFmtId="0" fontId="6" fillId="13" borderId="0" xfId="0" applyFont="1" applyFill="1" applyAlignment="1">
      <alignment horizontal="left" vertical="top"/>
    </xf>
    <xf numFmtId="0" fontId="87" fillId="28" borderId="0" xfId="0" applyFont="1" applyFill="1"/>
    <xf numFmtId="0" fontId="87" fillId="0" borderId="0" xfId="0" applyFont="1"/>
    <xf numFmtId="0" fontId="89" fillId="42" borderId="0" xfId="0" applyFont="1" applyFill="1"/>
    <xf numFmtId="0" fontId="89" fillId="42" borderId="0" xfId="0" applyFont="1" applyFill="1" applyAlignment="1">
      <alignment wrapText="1"/>
    </xf>
    <xf numFmtId="0" fontId="88" fillId="41" borderId="0" xfId="0" applyFont="1" applyFill="1"/>
    <xf numFmtId="16" fontId="88" fillId="41" borderId="0" xfId="0" applyNumberFormat="1" applyFont="1" applyFill="1"/>
    <xf numFmtId="0" fontId="88" fillId="43" borderId="0" xfId="0" applyFont="1" applyFill="1"/>
    <xf numFmtId="0" fontId="5" fillId="0" borderId="0" xfId="0" applyFont="1" applyAlignment="1">
      <alignment horizontal="right"/>
    </xf>
    <xf numFmtId="0" fontId="6" fillId="0" borderId="0" xfId="0" applyFont="1" applyAlignment="1">
      <alignment horizontal="right"/>
    </xf>
    <xf numFmtId="16" fontId="7" fillId="0" borderId="0" xfId="0" applyNumberFormat="1" applyFont="1"/>
    <xf numFmtId="16" fontId="6" fillId="0" borderId="0" xfId="0" applyNumberFormat="1" applyFont="1"/>
    <xf numFmtId="16" fontId="7" fillId="2" borderId="0" xfId="0" applyNumberFormat="1" applyFont="1" applyFill="1"/>
    <xf numFmtId="16" fontId="5" fillId="0" borderId="0" xfId="0" applyNumberFormat="1" applyFont="1"/>
    <xf numFmtId="0" fontId="6" fillId="0" borderId="40" xfId="0" applyFont="1" applyBorder="1"/>
    <xf numFmtId="0" fontId="5" fillId="4" borderId="1" xfId="0" applyFont="1" applyFill="1" applyBorder="1"/>
    <xf numFmtId="0" fontId="5" fillId="4" borderId="1" xfId="0" applyFont="1" applyFill="1" applyBorder="1" applyAlignment="1">
      <alignment horizontal="center"/>
    </xf>
    <xf numFmtId="0" fontId="6" fillId="29" borderId="40" xfId="0" applyFont="1" applyFill="1" applyBorder="1"/>
    <xf numFmtId="0" fontId="6" fillId="11" borderId="40" xfId="0" applyFont="1" applyFill="1" applyBorder="1" applyAlignment="1">
      <alignment horizontal="center" vertical="center"/>
    </xf>
    <xf numFmtId="0" fontId="5" fillId="11" borderId="40" xfId="0" applyFont="1" applyFill="1" applyBorder="1" applyAlignment="1">
      <alignment horizontal="center" vertical="center"/>
    </xf>
    <xf numFmtId="16" fontId="7" fillId="11" borderId="0" xfId="0" applyNumberFormat="1" applyFont="1" applyFill="1"/>
    <xf numFmtId="0" fontId="6" fillId="44" borderId="0" xfId="0" applyFont="1" applyFill="1"/>
    <xf numFmtId="0" fontId="6" fillId="44" borderId="0" xfId="0" applyFont="1" applyFill="1" applyAlignment="1">
      <alignment horizontal="left" vertical="top"/>
    </xf>
    <xf numFmtId="0" fontId="6" fillId="44" borderId="0" xfId="0" applyFont="1" applyFill="1" applyAlignment="1">
      <alignment vertical="top"/>
    </xf>
    <xf numFmtId="0" fontId="6" fillId="44" borderId="0" xfId="0" applyFont="1" applyFill="1" applyAlignment="1">
      <alignment horizontal="right" vertical="top"/>
    </xf>
    <xf numFmtId="0" fontId="90" fillId="44" borderId="0" xfId="0" applyFont="1" applyFill="1" applyAlignment="1">
      <alignment horizontal="right" vertical="top"/>
    </xf>
    <xf numFmtId="0" fontId="5" fillId="44" borderId="0" xfId="0" applyFont="1" applyFill="1" applyAlignment="1">
      <alignment horizontal="right" vertical="top"/>
    </xf>
    <xf numFmtId="0" fontId="5" fillId="44" borderId="0" xfId="0" applyFont="1" applyFill="1" applyAlignment="1">
      <alignment horizontal="left" vertical="top"/>
    </xf>
    <xf numFmtId="0" fontId="5" fillId="44" borderId="0" xfId="0" applyFont="1" applyFill="1" applyAlignment="1">
      <alignment horizontal="center" vertical="top"/>
    </xf>
    <xf numFmtId="0" fontId="0" fillId="41" borderId="0" xfId="0" applyFill="1"/>
    <xf numFmtId="0" fontId="23" fillId="41" borderId="0" xfId="0" applyFont="1" applyFill="1"/>
    <xf numFmtId="16" fontId="23" fillId="41" borderId="0" xfId="0" applyNumberFormat="1" applyFont="1" applyFill="1"/>
    <xf numFmtId="0" fontId="92" fillId="0" borderId="0" xfId="8"/>
    <xf numFmtId="0" fontId="93" fillId="0" borderId="0" xfId="8" applyFont="1" applyAlignment="1">
      <alignment vertical="top"/>
    </xf>
    <xf numFmtId="0" fontId="93" fillId="0" borderId="0" xfId="8" applyFont="1" applyAlignment="1">
      <alignment vertical="top" wrapText="1"/>
    </xf>
    <xf numFmtId="0" fontId="93" fillId="2" borderId="0" xfId="8" applyFont="1" applyFill="1" applyAlignment="1">
      <alignment vertical="top"/>
    </xf>
    <xf numFmtId="0" fontId="93" fillId="0" borderId="0" xfId="8" applyFont="1" applyAlignment="1">
      <alignment horizontal="right" vertical="top"/>
    </xf>
    <xf numFmtId="0" fontId="93" fillId="0" borderId="0" xfId="8" applyFont="1" applyAlignment="1">
      <alignment horizontal="left" vertical="top"/>
    </xf>
    <xf numFmtId="0" fontId="95" fillId="0" borderId="0" xfId="9" applyFont="1" applyAlignment="1">
      <alignment horizontal="left" vertical="center"/>
    </xf>
    <xf numFmtId="0" fontId="93" fillId="0" borderId="0" xfId="8" applyFont="1"/>
    <xf numFmtId="0" fontId="93" fillId="46" borderId="0" xfId="8" applyFont="1" applyFill="1" applyAlignment="1">
      <alignment vertical="top"/>
    </xf>
    <xf numFmtId="0" fontId="93" fillId="46" borderId="0" xfId="8" applyFont="1" applyFill="1" applyAlignment="1">
      <alignment horizontal="left" vertical="top" wrapText="1"/>
    </xf>
    <xf numFmtId="14" fontId="93" fillId="0" borderId="0" xfId="8" applyNumberFormat="1" applyFont="1" applyAlignment="1">
      <alignment vertical="top"/>
    </xf>
    <xf numFmtId="0" fontId="96" fillId="0" borderId="0" xfId="8" applyFont="1" applyAlignment="1">
      <alignment vertical="top" wrapText="1"/>
    </xf>
    <xf numFmtId="0" fontId="97" fillId="0" borderId="0" xfId="8" applyFont="1" applyAlignment="1">
      <alignment vertical="top" wrapText="1"/>
    </xf>
    <xf numFmtId="0" fontId="98" fillId="0" borderId="0" xfId="8" applyFont="1" applyAlignment="1">
      <alignment wrapText="1"/>
    </xf>
    <xf numFmtId="14" fontId="93" fillId="0" borderId="0" xfId="8" applyNumberFormat="1" applyFont="1" applyAlignment="1">
      <alignment horizontal="right" vertical="top"/>
    </xf>
    <xf numFmtId="0" fontId="99" fillId="0" borderId="0" xfId="8" applyFont="1" applyAlignment="1">
      <alignment vertical="top" wrapText="1"/>
    </xf>
    <xf numFmtId="0" fontId="101" fillId="0" borderId="0" xfId="8" applyFont="1"/>
    <xf numFmtId="0" fontId="101" fillId="0" borderId="0" xfId="8" applyFont="1" applyAlignment="1">
      <alignment wrapText="1"/>
    </xf>
    <xf numFmtId="0" fontId="98" fillId="0" borderId="0" xfId="8" applyFont="1" applyAlignment="1">
      <alignment vertical="top" wrapText="1"/>
    </xf>
    <xf numFmtId="0" fontId="93" fillId="2" borderId="0" xfId="8" applyFont="1" applyFill="1" applyAlignment="1">
      <alignment vertical="top" wrapText="1"/>
    </xf>
    <xf numFmtId="0" fontId="93" fillId="2" borderId="0" xfId="8" applyFont="1" applyFill="1"/>
    <xf numFmtId="0" fontId="93" fillId="2" borderId="0" xfId="8" applyFont="1" applyFill="1" applyAlignment="1">
      <alignment horizontal="left" vertical="top" wrapText="1"/>
    </xf>
    <xf numFmtId="0" fontId="93" fillId="0" borderId="0" xfId="8" applyFont="1" applyAlignment="1">
      <alignment horizontal="left" vertical="top" wrapText="1"/>
    </xf>
    <xf numFmtId="0" fontId="93" fillId="0" borderId="0" xfId="8" applyFont="1" applyAlignment="1">
      <alignment wrapText="1"/>
    </xf>
    <xf numFmtId="0" fontId="35" fillId="0" borderId="0" xfId="9" applyFont="1" applyAlignment="1">
      <alignment horizontal="left" vertical="center"/>
    </xf>
    <xf numFmtId="0" fontId="93" fillId="2" borderId="0" xfId="8" applyFont="1" applyFill="1" applyAlignment="1">
      <alignment horizontal="left" vertical="top"/>
    </xf>
    <xf numFmtId="0" fontId="102" fillId="2" borderId="0" xfId="9" applyFont="1" applyFill="1" applyAlignment="1">
      <alignment horizontal="left" vertical="center"/>
    </xf>
    <xf numFmtId="14" fontId="35" fillId="0" borderId="0" xfId="9" applyNumberFormat="1" applyFont="1" applyAlignment="1">
      <alignment horizontal="left" vertical="center"/>
    </xf>
    <xf numFmtId="0" fontId="35" fillId="0" borderId="0" xfId="9" applyFont="1" applyAlignment="1">
      <alignment horizontal="left" vertical="center" wrapText="1"/>
    </xf>
    <xf numFmtId="0" fontId="93" fillId="46" borderId="0" xfId="8" applyFont="1" applyFill="1" applyAlignment="1">
      <alignment horizontal="left" vertical="top"/>
    </xf>
    <xf numFmtId="0" fontId="93" fillId="17" borderId="0" xfId="8" applyFont="1" applyFill="1" applyAlignment="1">
      <alignment horizontal="left" vertical="top" wrapText="1"/>
    </xf>
    <xf numFmtId="0" fontId="102" fillId="0" borderId="0" xfId="9" applyFont="1" applyAlignment="1">
      <alignment horizontal="left" vertical="center"/>
    </xf>
    <xf numFmtId="0" fontId="99" fillId="0" borderId="0" xfId="8" applyFont="1" applyAlignment="1">
      <alignment vertical="top"/>
    </xf>
    <xf numFmtId="14" fontId="93" fillId="0" borderId="0" xfId="8" applyNumberFormat="1" applyFont="1" applyAlignment="1">
      <alignment vertical="top" wrapText="1"/>
    </xf>
    <xf numFmtId="0" fontId="93" fillId="0" borderId="0" xfId="8" quotePrefix="1" applyFont="1" applyAlignment="1">
      <alignment vertical="top" wrapText="1"/>
    </xf>
    <xf numFmtId="0" fontId="104" fillId="0" borderId="0" xfId="8" applyFont="1" applyAlignment="1">
      <alignment vertical="top" wrapText="1"/>
    </xf>
    <xf numFmtId="0" fontId="93" fillId="0" borderId="19" xfId="8" applyFont="1" applyBorder="1" applyAlignment="1">
      <alignment vertical="top" wrapText="1"/>
    </xf>
    <xf numFmtId="0" fontId="105" fillId="2" borderId="0" xfId="10" applyFont="1" applyFill="1" applyAlignment="1">
      <alignment horizontal="left" vertical="center" wrapText="1"/>
    </xf>
    <xf numFmtId="0" fontId="100" fillId="0" borderId="0" xfId="8" applyFont="1" applyAlignment="1">
      <alignment vertical="top" wrapText="1"/>
    </xf>
    <xf numFmtId="0" fontId="106" fillId="0" borderId="0" xfId="8" applyFont="1" applyAlignment="1">
      <alignment vertical="top"/>
    </xf>
    <xf numFmtId="0" fontId="97" fillId="0" borderId="0" xfId="8" applyFont="1" applyAlignment="1">
      <alignment vertical="top"/>
    </xf>
    <xf numFmtId="0" fontId="107" fillId="0" borderId="0" xfId="8" applyFont="1" applyAlignment="1">
      <alignment vertical="top" wrapText="1"/>
    </xf>
    <xf numFmtId="0" fontId="108" fillId="0" borderId="0" xfId="8" applyFont="1" applyAlignment="1">
      <alignment vertical="top" wrapText="1"/>
    </xf>
    <xf numFmtId="0" fontId="96" fillId="9" borderId="0" xfId="8" applyFont="1" applyFill="1" applyAlignment="1">
      <alignment vertical="top" wrapText="1"/>
    </xf>
    <xf numFmtId="0" fontId="93" fillId="47" borderId="0" xfId="8" applyFont="1" applyFill="1" applyAlignment="1">
      <alignment vertical="top" wrapText="1"/>
    </xf>
    <xf numFmtId="0" fontId="109" fillId="0" borderId="0" xfId="8" applyFont="1" applyAlignment="1">
      <alignment vertical="top" wrapText="1"/>
    </xf>
    <xf numFmtId="14" fontId="93" fillId="2" borderId="0" xfId="8" applyNumberFormat="1" applyFont="1" applyFill="1" applyAlignment="1">
      <alignment horizontal="right" vertical="top"/>
    </xf>
    <xf numFmtId="0" fontId="97" fillId="2" borderId="0" xfId="8" applyFont="1" applyFill="1" applyAlignment="1">
      <alignment vertical="top" wrapText="1"/>
    </xf>
    <xf numFmtId="0" fontId="93" fillId="45" borderId="0" xfId="8" applyFont="1" applyFill="1" applyAlignment="1">
      <alignment vertical="top"/>
    </xf>
    <xf numFmtId="0" fontId="93" fillId="0" borderId="50" xfId="8" applyFont="1" applyBorder="1" applyAlignment="1">
      <alignment vertical="top" wrapText="1"/>
    </xf>
    <xf numFmtId="0" fontId="105" fillId="0" borderId="0" xfId="10" applyFont="1" applyAlignment="1">
      <alignment horizontal="left" vertical="center" wrapText="1"/>
    </xf>
    <xf numFmtId="0" fontId="93" fillId="45" borderId="0" xfId="8" applyFont="1" applyFill="1" applyAlignment="1">
      <alignment vertical="top" wrapText="1"/>
    </xf>
    <xf numFmtId="0" fontId="107" fillId="0" borderId="0" xfId="8" applyFont="1" applyAlignment="1">
      <alignment vertical="top"/>
    </xf>
    <xf numFmtId="0" fontId="107" fillId="2" borderId="0" xfId="8" applyFont="1" applyFill="1" applyAlignment="1">
      <alignment vertical="top"/>
    </xf>
    <xf numFmtId="14" fontId="107" fillId="0" borderId="0" xfId="8" applyNumberFormat="1" applyFont="1" applyAlignment="1">
      <alignment vertical="top"/>
    </xf>
    <xf numFmtId="0" fontId="107" fillId="48" borderId="0" xfId="8" applyFont="1" applyFill="1" applyAlignment="1">
      <alignment vertical="top" wrapText="1"/>
    </xf>
    <xf numFmtId="0" fontId="107" fillId="48" borderId="0" xfId="10" applyFont="1" applyFill="1" applyAlignment="1">
      <alignment horizontal="left" vertical="top" wrapText="1"/>
    </xf>
    <xf numFmtId="0" fontId="107" fillId="0" borderId="0" xfId="8" applyFont="1"/>
    <xf numFmtId="0" fontId="93" fillId="47" borderId="0" xfId="8" applyFont="1" applyFill="1" applyAlignment="1">
      <alignment vertical="top"/>
    </xf>
    <xf numFmtId="0" fontId="93" fillId="9" borderId="0" xfId="8" applyFont="1" applyFill="1" applyAlignment="1">
      <alignment vertical="top" wrapText="1"/>
    </xf>
    <xf numFmtId="0" fontId="110" fillId="0" borderId="0" xfId="8" applyFont="1" applyAlignment="1">
      <alignment vertical="top" wrapText="1"/>
    </xf>
    <xf numFmtId="0" fontId="111" fillId="0" borderId="0" xfId="8" applyFont="1" applyAlignment="1">
      <alignment vertical="top" wrapText="1"/>
    </xf>
    <xf numFmtId="0" fontId="107" fillId="0" borderId="0" xfId="10" applyFont="1" applyAlignment="1">
      <alignment horizontal="left" vertical="top" wrapText="1"/>
    </xf>
    <xf numFmtId="0" fontId="100" fillId="2" borderId="0" xfId="8" applyFont="1" applyFill="1" applyAlignment="1">
      <alignment vertical="top" wrapText="1"/>
    </xf>
    <xf numFmtId="0" fontId="93" fillId="46" borderId="0" xfId="8" applyFont="1" applyFill="1" applyAlignment="1">
      <alignment vertical="top" wrapText="1"/>
    </xf>
    <xf numFmtId="0" fontId="93" fillId="17" borderId="0" xfId="8" applyFont="1" applyFill="1" applyAlignment="1">
      <alignment vertical="top"/>
    </xf>
    <xf numFmtId="0" fontId="93" fillId="10" borderId="16" xfId="8" applyFont="1" applyFill="1" applyBorder="1" applyAlignment="1">
      <alignment vertical="top" wrapText="1"/>
    </xf>
    <xf numFmtId="0" fontId="93" fillId="31" borderId="16" xfId="8" applyFont="1" applyFill="1" applyBorder="1" applyAlignment="1">
      <alignment vertical="top" wrapText="1"/>
    </xf>
    <xf numFmtId="0" fontId="96" fillId="0" borderId="0" xfId="8" applyFont="1" applyAlignment="1">
      <alignment horizontal="left" vertical="top" wrapText="1"/>
    </xf>
    <xf numFmtId="0" fontId="93" fillId="48" borderId="0" xfId="8" applyFont="1" applyFill="1" applyAlignment="1">
      <alignment horizontal="left" vertical="top" wrapText="1"/>
    </xf>
    <xf numFmtId="0" fontId="105" fillId="48" borderId="0" xfId="10" applyFont="1" applyFill="1" applyAlignment="1">
      <alignment horizontal="left" vertical="top" wrapText="1"/>
    </xf>
    <xf numFmtId="14" fontId="93" fillId="0" borderId="0" xfId="8" applyNumberFormat="1" applyFont="1" applyAlignment="1">
      <alignment horizontal="left" vertical="top"/>
    </xf>
    <xf numFmtId="0" fontId="96" fillId="0" borderId="0" xfId="8" applyFont="1" applyAlignment="1">
      <alignment vertical="top"/>
    </xf>
    <xf numFmtId="0" fontId="113" fillId="0" borderId="0" xfId="8" applyFont="1" applyAlignment="1">
      <alignment vertical="top" wrapText="1"/>
    </xf>
    <xf numFmtId="0" fontId="107" fillId="0" borderId="0" xfId="10" applyFont="1" applyAlignment="1">
      <alignment horizontal="left" vertical="top"/>
    </xf>
    <xf numFmtId="0" fontId="93" fillId="5" borderId="0" xfId="8" applyFont="1" applyFill="1" applyAlignment="1">
      <alignment vertical="top" wrapText="1"/>
    </xf>
    <xf numFmtId="0" fontId="93" fillId="0" borderId="0" xfId="8" quotePrefix="1" applyFont="1" applyAlignment="1">
      <alignment vertical="top"/>
    </xf>
    <xf numFmtId="0" fontId="97" fillId="10" borderId="16" xfId="8" applyFont="1" applyFill="1" applyBorder="1" applyAlignment="1">
      <alignment vertical="top" wrapText="1"/>
    </xf>
    <xf numFmtId="16" fontId="93" fillId="0" borderId="0" xfId="8" applyNumberFormat="1" applyFont="1" applyAlignment="1">
      <alignment vertical="top" wrapText="1"/>
    </xf>
    <xf numFmtId="0" fontId="97" fillId="9" borderId="0" xfId="8" applyFont="1" applyFill="1" applyAlignment="1">
      <alignment vertical="top" wrapText="1"/>
    </xf>
    <xf numFmtId="0" fontId="96" fillId="0" borderId="0" xfId="9" applyFont="1" applyAlignment="1">
      <alignment vertical="top" wrapText="1"/>
    </xf>
    <xf numFmtId="0" fontId="109" fillId="0" borderId="0" xfId="9" applyFont="1" applyAlignment="1">
      <alignment vertical="top" wrapText="1"/>
    </xf>
    <xf numFmtId="0" fontId="97" fillId="0" borderId="0" xfId="8" applyFont="1" applyAlignment="1">
      <alignment horizontal="left" vertical="top" wrapText="1"/>
    </xf>
    <xf numFmtId="0" fontId="113" fillId="0" borderId="0" xfId="8" applyFont="1" applyAlignment="1">
      <alignment vertical="top"/>
    </xf>
    <xf numFmtId="0" fontId="93" fillId="0" borderId="0" xfId="9" applyFont="1" applyAlignment="1">
      <alignment vertical="top" wrapText="1"/>
    </xf>
    <xf numFmtId="0" fontId="109" fillId="0" borderId="0" xfId="8" applyFont="1" applyAlignment="1">
      <alignment vertical="top"/>
    </xf>
    <xf numFmtId="0" fontId="117" fillId="0" borderId="0" xfId="8" applyFont="1" applyAlignment="1">
      <alignment vertical="top" wrapText="1"/>
    </xf>
    <xf numFmtId="0" fontId="100" fillId="0" borderId="0" xfId="9" applyFont="1" applyAlignment="1">
      <alignment vertical="top" wrapText="1"/>
    </xf>
    <xf numFmtId="0" fontId="103" fillId="41" borderId="0" xfId="8" applyFont="1" applyFill="1" applyAlignment="1">
      <alignment horizontal="left" vertical="top"/>
    </xf>
    <xf numFmtId="0" fontId="103" fillId="2" borderId="0" xfId="8" applyFont="1" applyFill="1" applyAlignment="1">
      <alignment horizontal="left" vertical="top"/>
    </xf>
    <xf numFmtId="0" fontId="103" fillId="2" borderId="0" xfId="8" applyFont="1" applyFill="1" applyAlignment="1">
      <alignment horizontal="left" vertical="top" wrapText="1"/>
    </xf>
    <xf numFmtId="0" fontId="121" fillId="49" borderId="0" xfId="8" applyFont="1" applyFill="1" applyAlignment="1">
      <alignment horizontal="left" vertical="top" wrapText="1"/>
    </xf>
    <xf numFmtId="0" fontId="121" fillId="36" borderId="5" xfId="8" applyFont="1" applyFill="1" applyBorder="1" applyAlignment="1">
      <alignment horizontal="left" vertical="top" wrapText="1"/>
    </xf>
    <xf numFmtId="0" fontId="121" fillId="34" borderId="5" xfId="8" applyFont="1" applyFill="1" applyBorder="1" applyAlignment="1">
      <alignment horizontal="left" vertical="top" wrapText="1"/>
    </xf>
    <xf numFmtId="0" fontId="121" fillId="50" borderId="5" xfId="8" applyFont="1" applyFill="1" applyBorder="1" applyAlignment="1">
      <alignment horizontal="left" vertical="top" wrapText="1"/>
    </xf>
    <xf numFmtId="0" fontId="121" fillId="35" borderId="5" xfId="8" applyFont="1" applyFill="1" applyBorder="1" applyAlignment="1">
      <alignment horizontal="right" vertical="top" wrapText="1"/>
    </xf>
    <xf numFmtId="0" fontId="121" fillId="35" borderId="5" xfId="8" applyFont="1" applyFill="1" applyBorder="1" applyAlignment="1">
      <alignment horizontal="left" vertical="top" wrapText="1"/>
    </xf>
    <xf numFmtId="0" fontId="121" fillId="35" borderId="5" xfId="8" applyFont="1" applyFill="1" applyBorder="1" applyAlignment="1">
      <alignment horizontal="left" vertical="top"/>
    </xf>
    <xf numFmtId="0" fontId="121" fillId="34" borderId="5" xfId="8" applyFont="1" applyFill="1" applyBorder="1" applyAlignment="1">
      <alignment horizontal="left" vertical="top"/>
    </xf>
    <xf numFmtId="0" fontId="108" fillId="0" borderId="4" xfId="8" applyFont="1" applyBorder="1" applyAlignment="1">
      <alignment vertical="top" wrapText="1"/>
    </xf>
    <xf numFmtId="0" fontId="93" fillId="51" borderId="4" xfId="8" applyFont="1" applyFill="1" applyBorder="1" applyAlignment="1">
      <alignment vertical="top" wrapText="1"/>
    </xf>
    <xf numFmtId="0" fontId="108" fillId="51" borderId="4" xfId="8" applyFont="1" applyFill="1" applyBorder="1" applyAlignment="1">
      <alignment vertical="top" wrapText="1"/>
    </xf>
    <xf numFmtId="0" fontId="93" fillId="52" borderId="4" xfId="8" applyFont="1" applyFill="1" applyBorder="1" applyAlignment="1">
      <alignment vertical="top" wrapText="1"/>
    </xf>
    <xf numFmtId="0" fontId="108" fillId="51" borderId="4" xfId="8" applyFont="1" applyFill="1" applyBorder="1" applyAlignment="1">
      <alignment horizontal="left" vertical="top" wrapText="1"/>
    </xf>
    <xf numFmtId="0" fontId="108" fillId="2" borderId="4" xfId="8" applyFont="1" applyFill="1" applyBorder="1" applyAlignment="1">
      <alignment horizontal="center" vertical="top" wrapText="1"/>
    </xf>
    <xf numFmtId="0" fontId="108" fillId="23" borderId="4" xfId="8" applyFont="1" applyFill="1" applyBorder="1" applyAlignment="1">
      <alignment horizontal="left" vertical="top" wrapText="1"/>
    </xf>
    <xf numFmtId="0" fontId="93" fillId="0" borderId="4" xfId="8" applyFont="1" applyBorder="1" applyAlignment="1">
      <alignment vertical="top" wrapText="1"/>
    </xf>
    <xf numFmtId="0" fontId="108" fillId="0" borderId="4" xfId="8" applyFont="1" applyBorder="1" applyAlignment="1">
      <alignment horizontal="left" vertical="top" wrapText="1"/>
    </xf>
    <xf numFmtId="0" fontId="93" fillId="0" borderId="0" xfId="8" applyFont="1" applyAlignment="1">
      <alignment vertical="center"/>
    </xf>
    <xf numFmtId="0" fontId="93" fillId="46" borderId="0" xfId="8" applyFont="1" applyFill="1" applyAlignment="1">
      <alignment vertical="center"/>
    </xf>
    <xf numFmtId="0" fontId="93" fillId="0" borderId="0" xfId="8" applyFont="1" applyAlignment="1">
      <alignment vertical="center" wrapText="1"/>
    </xf>
    <xf numFmtId="0" fontId="93" fillId="53" borderId="0" xfId="8" applyFont="1" applyFill="1"/>
    <xf numFmtId="0" fontId="92" fillId="0" borderId="0" xfId="8" applyAlignment="1">
      <alignment vertical="center"/>
    </xf>
    <xf numFmtId="0" fontId="93" fillId="3" borderId="0" xfId="8" applyFont="1" applyFill="1" applyAlignment="1">
      <alignment vertical="top"/>
    </xf>
    <xf numFmtId="0" fontId="93" fillId="54" borderId="0" xfId="8" applyFont="1" applyFill="1" applyAlignment="1">
      <alignment vertical="top"/>
    </xf>
    <xf numFmtId="14" fontId="93" fillId="0" borderId="0" xfId="8" applyNumberFormat="1" applyFont="1"/>
    <xf numFmtId="0" fontId="93" fillId="0" borderId="0" xfId="8" applyFont="1" applyAlignment="1">
      <alignment horizontal="left" vertical="center"/>
    </xf>
    <xf numFmtId="0" fontId="109" fillId="0" borderId="0" xfId="8" applyFont="1" applyAlignment="1">
      <alignment wrapText="1"/>
    </xf>
    <xf numFmtId="14" fontId="93" fillId="0" borderId="0" xfId="8" applyNumberFormat="1" applyFont="1" applyAlignment="1">
      <alignment vertical="center" wrapText="1"/>
    </xf>
    <xf numFmtId="14" fontId="93" fillId="0" borderId="0" xfId="8" applyNumberFormat="1" applyFont="1" applyAlignment="1">
      <alignment vertical="center"/>
    </xf>
    <xf numFmtId="0" fontId="123" fillId="0" borderId="0" xfId="8" applyFont="1" applyAlignment="1">
      <alignment wrapText="1"/>
    </xf>
    <xf numFmtId="0" fontId="93" fillId="0" borderId="0" xfId="8" applyFont="1" applyAlignment="1">
      <alignment horizontal="left" vertical="center" wrapText="1"/>
    </xf>
    <xf numFmtId="0" fontId="93" fillId="53" borderId="0" xfId="8" applyFont="1" applyFill="1" applyAlignment="1">
      <alignment vertical="center"/>
    </xf>
    <xf numFmtId="0" fontId="126" fillId="0" borderId="0" xfId="8" applyFont="1"/>
    <xf numFmtId="0" fontId="93" fillId="54" borderId="0" xfId="8" applyFont="1" applyFill="1" applyAlignment="1">
      <alignment horizontal="left" vertical="top"/>
    </xf>
    <xf numFmtId="0" fontId="127" fillId="0" borderId="0" xfId="8" applyFont="1"/>
    <xf numFmtId="0" fontId="123" fillId="0" borderId="0" xfId="8" applyFont="1"/>
    <xf numFmtId="0" fontId="100" fillId="0" borderId="0" xfId="8" applyFont="1"/>
    <xf numFmtId="0" fontId="100" fillId="0" borderId="0" xfId="8" applyFont="1" applyAlignment="1">
      <alignment vertical="top"/>
    </xf>
    <xf numFmtId="0" fontId="100" fillId="46" borderId="0" xfId="8" applyFont="1" applyFill="1" applyAlignment="1">
      <alignment vertical="top"/>
    </xf>
    <xf numFmtId="0" fontId="100" fillId="0" borderId="0" xfId="8" applyFont="1" applyAlignment="1">
      <alignment vertical="center"/>
    </xf>
    <xf numFmtId="0" fontId="100" fillId="0" borderId="0" xfId="8" applyFont="1" applyAlignment="1">
      <alignment horizontal="left" vertical="top"/>
    </xf>
    <xf numFmtId="0" fontId="100" fillId="46" borderId="0" xfId="8" applyFont="1" applyFill="1" applyAlignment="1">
      <alignment horizontal="left" vertical="top"/>
    </xf>
    <xf numFmtId="0" fontId="128" fillId="0" borderId="0" xfId="8" applyFont="1"/>
    <xf numFmtId="0" fontId="109" fillId="0" borderId="0" xfId="8" applyFont="1"/>
    <xf numFmtId="0" fontId="117" fillId="0" borderId="0" xfId="8" applyFont="1" applyAlignment="1">
      <alignment vertical="top"/>
    </xf>
    <xf numFmtId="14" fontId="100" fillId="0" borderId="0" xfId="8" applyNumberFormat="1" applyFont="1" applyAlignment="1">
      <alignment vertical="top"/>
    </xf>
    <xf numFmtId="0" fontId="129" fillId="0" borderId="0" xfId="8" applyFont="1" applyAlignment="1">
      <alignment vertical="top"/>
    </xf>
    <xf numFmtId="0" fontId="100" fillId="2" borderId="0" xfId="8" applyFont="1" applyFill="1"/>
    <xf numFmtId="0" fontId="100" fillId="2" borderId="0" xfId="8" applyFont="1" applyFill="1" applyAlignment="1">
      <alignment vertical="top"/>
    </xf>
    <xf numFmtId="14" fontId="100" fillId="2" borderId="0" xfId="8" applyNumberFormat="1" applyFont="1" applyFill="1" applyAlignment="1">
      <alignment vertical="top"/>
    </xf>
    <xf numFmtId="0" fontId="100" fillId="2" borderId="0" xfId="8" applyFont="1" applyFill="1" applyAlignment="1">
      <alignment vertical="center"/>
    </xf>
    <xf numFmtId="0" fontId="130" fillId="2" borderId="0" xfId="8" applyFont="1" applyFill="1" applyAlignment="1">
      <alignment vertical="top"/>
    </xf>
    <xf numFmtId="0" fontId="100" fillId="2" borderId="0" xfId="8" applyFont="1" applyFill="1" applyAlignment="1">
      <alignment horizontal="left" vertical="top"/>
    </xf>
    <xf numFmtId="0" fontId="129" fillId="0" borderId="0" xfId="8" applyFont="1" applyAlignment="1">
      <alignment horizontal="left" vertical="top"/>
    </xf>
    <xf numFmtId="0" fontId="96" fillId="0" borderId="0" xfId="8" applyFont="1"/>
    <xf numFmtId="0" fontId="94" fillId="0" borderId="0" xfId="8" applyFont="1"/>
    <xf numFmtId="0" fontId="93" fillId="10" borderId="0" xfId="8" applyFont="1" applyFill="1" applyAlignment="1">
      <alignment vertical="top"/>
    </xf>
    <xf numFmtId="16" fontId="93" fillId="0" borderId="0" xfId="8" applyNumberFormat="1" applyFont="1" applyAlignment="1">
      <alignment vertical="top"/>
    </xf>
    <xf numFmtId="0" fontId="93" fillId="10" borderId="0" xfId="8" applyFont="1" applyFill="1" applyAlignment="1">
      <alignment horizontal="left" vertical="top"/>
    </xf>
    <xf numFmtId="0" fontId="35" fillId="0" borderId="0" xfId="8" applyFont="1" applyAlignment="1">
      <alignment vertical="center"/>
    </xf>
    <xf numFmtId="0" fontId="93" fillId="0" borderId="0" xfId="11" applyFont="1" applyAlignment="1">
      <alignment vertical="top"/>
    </xf>
    <xf numFmtId="0" fontId="107" fillId="0" borderId="0" xfId="11" applyFont="1" applyAlignment="1">
      <alignment horizontal="left" vertical="top"/>
    </xf>
    <xf numFmtId="0" fontId="133" fillId="0" borderId="0" xfId="8" applyFont="1" applyAlignment="1">
      <alignment vertical="top"/>
    </xf>
    <xf numFmtId="0" fontId="93" fillId="4" borderId="0" xfId="8" applyFont="1" applyFill="1" applyAlignment="1">
      <alignment vertical="top"/>
    </xf>
    <xf numFmtId="0" fontId="107" fillId="0" borderId="0" xfId="11" applyFont="1" applyAlignment="1">
      <alignment vertical="top"/>
    </xf>
    <xf numFmtId="0" fontId="93" fillId="12" borderId="0" xfId="8" applyFont="1" applyFill="1" applyAlignment="1">
      <alignment vertical="top"/>
    </xf>
    <xf numFmtId="0" fontId="133" fillId="2" borderId="0" xfId="8" applyFont="1" applyFill="1" applyAlignment="1">
      <alignment vertical="top"/>
    </xf>
    <xf numFmtId="0" fontId="93" fillId="2" borderId="0" xfId="11" applyFont="1" applyFill="1" applyAlignment="1">
      <alignment vertical="top"/>
    </xf>
    <xf numFmtId="14" fontId="93" fillId="2" borderId="0" xfId="8" applyNumberFormat="1" applyFont="1" applyFill="1" applyAlignment="1">
      <alignment vertical="top"/>
    </xf>
    <xf numFmtId="0" fontId="93" fillId="2" borderId="0" xfId="8" applyFont="1" applyFill="1" applyAlignment="1">
      <alignment vertical="center"/>
    </xf>
    <xf numFmtId="0" fontId="107" fillId="2" borderId="0" xfId="11" applyFont="1" applyFill="1" applyAlignment="1">
      <alignment horizontal="left" vertical="top"/>
    </xf>
    <xf numFmtId="0" fontId="92" fillId="2" borderId="0" xfId="8" applyFill="1"/>
    <xf numFmtId="0" fontId="107" fillId="20" borderId="0" xfId="8" applyFont="1" applyFill="1" applyAlignment="1">
      <alignment vertical="top"/>
    </xf>
    <xf numFmtId="0" fontId="93" fillId="53" borderId="0" xfId="8" applyFont="1" applyFill="1" applyAlignment="1">
      <alignment vertical="top"/>
    </xf>
    <xf numFmtId="0" fontId="134" fillId="0" borderId="0" xfId="11" applyFont="1" applyAlignment="1">
      <alignment vertical="top"/>
    </xf>
    <xf numFmtId="0" fontId="109" fillId="0" borderId="0" xfId="8" applyFont="1" applyAlignment="1">
      <alignment horizontal="left" vertical="top"/>
    </xf>
    <xf numFmtId="0" fontId="121" fillId="49" borderId="0" xfId="8" applyFont="1" applyFill="1" applyAlignment="1">
      <alignment horizontal="left" vertical="top"/>
    </xf>
    <xf numFmtId="0" fontId="121" fillId="36" borderId="5" xfId="8" applyFont="1" applyFill="1" applyBorder="1" applyAlignment="1">
      <alignment horizontal="left" vertical="top"/>
    </xf>
    <xf numFmtId="0" fontId="121" fillId="50" borderId="5" xfId="8" applyFont="1" applyFill="1" applyBorder="1" applyAlignment="1">
      <alignment horizontal="left" vertical="top"/>
    </xf>
    <xf numFmtId="0" fontId="121" fillId="35" borderId="5" xfId="8" applyFont="1" applyFill="1" applyBorder="1" applyAlignment="1">
      <alignment horizontal="left" vertical="center"/>
    </xf>
    <xf numFmtId="0" fontId="121" fillId="34" borderId="5" xfId="8" applyFont="1" applyFill="1" applyBorder="1" applyAlignment="1">
      <alignment vertical="top"/>
    </xf>
    <xf numFmtId="22" fontId="92" fillId="0" borderId="0" xfId="8" applyNumberFormat="1"/>
    <xf numFmtId="0" fontId="136" fillId="0" borderId="0" xfId="8" applyFont="1"/>
    <xf numFmtId="10" fontId="0" fillId="0" borderId="0" xfId="12" applyNumberFormat="1" applyFont="1"/>
    <xf numFmtId="9" fontId="0" fillId="0" borderId="0" xfId="12" applyFont="1"/>
    <xf numFmtId="0" fontId="138" fillId="0" borderId="0" xfId="8" applyFont="1"/>
    <xf numFmtId="0" fontId="138" fillId="56" borderId="0" xfId="8" applyFont="1" applyFill="1" applyAlignment="1">
      <alignment horizontal="center"/>
    </xf>
    <xf numFmtId="0" fontId="138" fillId="56" borderId="65" xfId="8" applyFont="1" applyFill="1" applyBorder="1" applyAlignment="1">
      <alignment horizontal="center"/>
    </xf>
    <xf numFmtId="0" fontId="138" fillId="56" borderId="65" xfId="8" applyFont="1" applyFill="1" applyBorder="1"/>
    <xf numFmtId="0" fontId="92" fillId="0" borderId="0" xfId="8" pivotButton="1"/>
    <xf numFmtId="0" fontId="92" fillId="0" borderId="0" xfId="8" applyAlignment="1">
      <alignment horizontal="left"/>
    </xf>
    <xf numFmtId="0" fontId="92" fillId="0" borderId="3" xfId="8" applyBorder="1" applyAlignment="1">
      <alignment horizontal="center"/>
    </xf>
    <xf numFmtId="0" fontId="92" fillId="0" borderId="13" xfId="8" applyBorder="1"/>
    <xf numFmtId="0" fontId="92" fillId="0" borderId="11" xfId="8" applyBorder="1" applyAlignment="1">
      <alignment horizontal="center"/>
    </xf>
    <xf numFmtId="0" fontId="92" fillId="0" borderId="0" xfId="8" applyAlignment="1">
      <alignment horizontal="center"/>
    </xf>
    <xf numFmtId="0" fontId="92" fillId="0" borderId="10" xfId="8" applyBorder="1" applyAlignment="1">
      <alignment horizontal="center"/>
    </xf>
    <xf numFmtId="0" fontId="92" fillId="0" borderId="40" xfId="8" applyBorder="1" applyAlignment="1">
      <alignment horizontal="center"/>
    </xf>
    <xf numFmtId="0" fontId="92" fillId="0" borderId="13" xfId="8" pivotButton="1" applyBorder="1"/>
    <xf numFmtId="166" fontId="0" fillId="0" borderId="0" xfId="12" applyNumberFormat="1" applyFont="1"/>
    <xf numFmtId="0" fontId="138" fillId="56" borderId="0" xfId="8" applyFont="1" applyFill="1"/>
    <xf numFmtId="0" fontId="107" fillId="0" borderId="0" xfId="11" applyFont="1" applyAlignment="1">
      <alignment wrapText="1"/>
    </xf>
    <xf numFmtId="0" fontId="92" fillId="0" borderId="0" xfId="8" applyAlignment="1">
      <alignment wrapText="1"/>
    </xf>
    <xf numFmtId="0" fontId="107" fillId="0" borderId="0" xfId="10" applyFont="1" applyAlignment="1">
      <alignment horizontal="left" wrapText="1"/>
    </xf>
    <xf numFmtId="0" fontId="96" fillId="0" borderId="0" xfId="8" applyFont="1" applyAlignment="1">
      <alignment wrapText="1"/>
    </xf>
    <xf numFmtId="0" fontId="121" fillId="36" borderId="66" xfId="8" applyFont="1" applyFill="1" applyBorder="1" applyAlignment="1">
      <alignment horizontal="center" wrapText="1"/>
    </xf>
    <xf numFmtId="0" fontId="121" fillId="36" borderId="66" xfId="8" applyFont="1" applyFill="1" applyBorder="1" applyAlignment="1">
      <alignment horizontal="center" vertical="center" wrapText="1"/>
    </xf>
    <xf numFmtId="0" fontId="121" fillId="36" borderId="5" xfId="8" applyFont="1" applyFill="1" applyBorder="1" applyAlignment="1">
      <alignment horizontal="center" vertical="center" wrapText="1"/>
    </xf>
    <xf numFmtId="0" fontId="121" fillId="35" borderId="5" xfId="8" applyFont="1" applyFill="1" applyBorder="1" applyAlignment="1">
      <alignment horizontal="center" vertical="center" wrapText="1"/>
    </xf>
    <xf numFmtId="0" fontId="121" fillId="36" borderId="5" xfId="8" applyFont="1" applyFill="1" applyBorder="1" applyAlignment="1">
      <alignment horizontal="center" vertical="top" wrapText="1"/>
    </xf>
    <xf numFmtId="0" fontId="121" fillId="34" borderId="5" xfId="8" applyFont="1" applyFill="1" applyBorder="1" applyAlignment="1">
      <alignment horizontal="center" vertical="top" wrapText="1"/>
    </xf>
    <xf numFmtId="0" fontId="121" fillId="34" borderId="5" xfId="8" applyFont="1" applyFill="1" applyBorder="1" applyAlignment="1">
      <alignment horizontal="center" vertical="center" wrapText="1"/>
    </xf>
    <xf numFmtId="0" fontId="24" fillId="0" borderId="0" xfId="10" applyFont="1" applyAlignment="1">
      <alignment vertical="center" wrapText="1"/>
    </xf>
    <xf numFmtId="0" fontId="24" fillId="0" borderId="0" xfId="10" applyFont="1" applyAlignment="1">
      <alignment vertical="top" wrapText="1"/>
    </xf>
    <xf numFmtId="0" fontId="24" fillId="0" borderId="0" xfId="10" applyFont="1" applyAlignment="1">
      <alignment horizontal="left" vertical="center" wrapText="1"/>
    </xf>
    <xf numFmtId="14" fontId="24" fillId="0" borderId="0" xfId="10" applyNumberFormat="1" applyFont="1" applyAlignment="1">
      <alignment horizontal="left" vertical="center" wrapText="1"/>
    </xf>
    <xf numFmtId="0" fontId="24" fillId="0" borderId="0" xfId="10" applyFont="1" applyAlignment="1">
      <alignment horizontal="center" vertical="center" wrapText="1"/>
    </xf>
    <xf numFmtId="0" fontId="105" fillId="0" borderId="0" xfId="10" applyFont="1" applyAlignment="1">
      <alignment vertical="center" wrapText="1"/>
    </xf>
    <xf numFmtId="0" fontId="105" fillId="0" borderId="0" xfId="10" applyFont="1" applyAlignment="1">
      <alignment horizontal="left" vertical="top" wrapText="1"/>
    </xf>
    <xf numFmtId="0" fontId="93" fillId="0" borderId="0" xfId="13" applyFont="1" applyAlignment="1">
      <alignment vertical="top" wrapText="1"/>
    </xf>
    <xf numFmtId="0" fontId="93" fillId="0" borderId="0" xfId="13" applyFont="1" applyAlignment="1">
      <alignment vertical="top"/>
    </xf>
    <xf numFmtId="0" fontId="139" fillId="0" borderId="0" xfId="13" applyFont="1"/>
    <xf numFmtId="0" fontId="105" fillId="0" borderId="0" xfId="10" applyFont="1" applyAlignment="1">
      <alignment vertical="center"/>
    </xf>
    <xf numFmtId="14" fontId="105" fillId="0" borderId="0" xfId="10" applyNumberFormat="1" applyFont="1" applyAlignment="1">
      <alignment vertical="center" wrapText="1"/>
    </xf>
    <xf numFmtId="0" fontId="105" fillId="0" borderId="0" xfId="10" applyFont="1" applyAlignment="1">
      <alignment horizontal="center" vertical="center" wrapText="1"/>
    </xf>
    <xf numFmtId="0" fontId="105" fillId="8" borderId="0" xfId="10" applyFont="1" applyFill="1" applyAlignment="1">
      <alignment horizontal="left" vertical="center" wrapText="1"/>
    </xf>
    <xf numFmtId="0" fontId="91" fillId="0" borderId="0" xfId="13"/>
    <xf numFmtId="0" fontId="91" fillId="0" borderId="0" xfId="13" applyAlignment="1">
      <alignment horizontal="left" vertical="top" wrapText="1"/>
    </xf>
    <xf numFmtId="0" fontId="91" fillId="0" borderId="0" xfId="13" applyAlignment="1">
      <alignment horizontal="left" vertical="top"/>
    </xf>
    <xf numFmtId="0" fontId="24" fillId="8" borderId="0" xfId="10" applyFont="1" applyFill="1" applyAlignment="1">
      <alignment horizontal="left" vertical="center" wrapText="1"/>
    </xf>
    <xf numFmtId="0" fontId="88" fillId="0" borderId="0" xfId="13" applyFont="1"/>
    <xf numFmtId="14" fontId="105" fillId="0" borderId="0" xfId="10" applyNumberFormat="1" applyFont="1" applyAlignment="1">
      <alignment horizontal="left" vertical="center" wrapText="1"/>
    </xf>
    <xf numFmtId="0" fontId="105" fillId="0" borderId="0" xfId="13" applyFont="1" applyAlignment="1">
      <alignment horizontal="left" vertical="center" wrapText="1"/>
    </xf>
    <xf numFmtId="0" fontId="101" fillId="0" borderId="0" xfId="13" applyFont="1"/>
    <xf numFmtId="0" fontId="101" fillId="0" borderId="0" xfId="13" applyFont="1" applyAlignment="1">
      <alignment horizontal="center" vertical="center"/>
    </xf>
    <xf numFmtId="0" fontId="24" fillId="2" borderId="0" xfId="10" applyFont="1" applyFill="1" applyAlignment="1">
      <alignment vertical="center" wrapText="1"/>
    </xf>
    <xf numFmtId="0" fontId="140" fillId="0" borderId="0" xfId="10" applyFont="1" applyAlignment="1">
      <alignment horizontal="left" vertical="center" wrapText="1"/>
    </xf>
    <xf numFmtId="0" fontId="105" fillId="2" borderId="0" xfId="10" applyFont="1" applyFill="1" applyAlignment="1">
      <alignment horizontal="left" vertical="top" wrapText="1"/>
    </xf>
    <xf numFmtId="0" fontId="105" fillId="2" borderId="0" xfId="10" applyFont="1" applyFill="1" applyAlignment="1">
      <alignment vertical="center" wrapText="1"/>
    </xf>
    <xf numFmtId="0" fontId="105" fillId="0" borderId="0" xfId="10" applyFont="1" applyAlignment="1">
      <alignment horizontal="left" vertical="center"/>
    </xf>
    <xf numFmtId="0" fontId="142" fillId="0" borderId="0" xfId="10" applyFont="1" applyAlignment="1">
      <alignment vertical="center" wrapText="1"/>
    </xf>
    <xf numFmtId="0" fontId="142" fillId="0" borderId="0" xfId="10" applyFont="1" applyAlignment="1">
      <alignment horizontal="left" vertical="center" wrapText="1"/>
    </xf>
    <xf numFmtId="0" fontId="105" fillId="0" borderId="0" xfId="10" applyFont="1" applyAlignment="1">
      <alignment vertical="top" wrapText="1"/>
    </xf>
    <xf numFmtId="0" fontId="93" fillId="0" borderId="0" xfId="13" applyFont="1"/>
    <xf numFmtId="0" fontId="139" fillId="0" borderId="0" xfId="13" applyFont="1" applyAlignment="1">
      <alignment vertical="center"/>
    </xf>
    <xf numFmtId="0" fontId="101" fillId="0" borderId="0" xfId="13" applyFont="1" applyAlignment="1">
      <alignment vertical="center"/>
    </xf>
    <xf numFmtId="0" fontId="105" fillId="31" borderId="0" xfId="10" applyFont="1" applyFill="1" applyAlignment="1">
      <alignment horizontal="left" vertical="center" wrapText="1"/>
    </xf>
    <xf numFmtId="0" fontId="143" fillId="0" borderId="0" xfId="10" applyFont="1" applyAlignment="1">
      <alignment horizontal="left" vertical="center" wrapText="1"/>
    </xf>
    <xf numFmtId="0" fontId="137" fillId="55" borderId="0" xfId="13" applyFont="1" applyFill="1" applyAlignment="1">
      <alignment vertical="center"/>
    </xf>
    <xf numFmtId="0" fontId="93" fillId="0" borderId="0" xfId="13" applyFont="1" applyAlignment="1">
      <alignment vertical="center"/>
    </xf>
    <xf numFmtId="0" fontId="93" fillId="0" borderId="0" xfId="13" applyFont="1" applyAlignment="1">
      <alignment vertical="center" wrapText="1"/>
    </xf>
    <xf numFmtId="16" fontId="105" fillId="0" borderId="0" xfId="10" applyNumberFormat="1" applyFont="1" applyAlignment="1">
      <alignment horizontal="left" vertical="center" wrapText="1"/>
    </xf>
    <xf numFmtId="0" fontId="144" fillId="49" borderId="1" xfId="13" applyFont="1" applyFill="1" applyBorder="1" applyAlignment="1">
      <alignment horizontal="center" vertical="center" wrapText="1"/>
    </xf>
    <xf numFmtId="0" fontId="144" fillId="49" borderId="1" xfId="13" applyFont="1" applyFill="1" applyBorder="1" applyAlignment="1">
      <alignment horizontal="center" vertical="top" wrapText="1"/>
    </xf>
    <xf numFmtId="0" fontId="144" fillId="49" borderId="1" xfId="13" applyFont="1" applyFill="1" applyBorder="1" applyAlignment="1">
      <alignment horizontal="left" vertical="center" wrapText="1"/>
    </xf>
    <xf numFmtId="14" fontId="144" fillId="49" borderId="1" xfId="13" applyNumberFormat="1" applyFont="1" applyFill="1" applyBorder="1" applyAlignment="1">
      <alignment horizontal="left" vertical="center" wrapText="1"/>
    </xf>
    <xf numFmtId="14" fontId="144" fillId="49" borderId="1" xfId="13" applyNumberFormat="1" applyFont="1" applyFill="1" applyBorder="1" applyAlignment="1">
      <alignment horizontal="center" vertical="center" wrapText="1"/>
    </xf>
    <xf numFmtId="0" fontId="144" fillId="49" borderId="2" xfId="13" applyFont="1" applyFill="1" applyBorder="1" applyAlignment="1">
      <alignment horizontal="left" vertical="center" wrapText="1"/>
    </xf>
    <xf numFmtId="0" fontId="144" fillId="49" borderId="2" xfId="13" applyFont="1" applyFill="1" applyBorder="1" applyAlignment="1">
      <alignment horizontal="center" vertical="center" wrapText="1"/>
    </xf>
    <xf numFmtId="0" fontId="145" fillId="49" borderId="0" xfId="13" applyFont="1" applyFill="1" applyAlignment="1">
      <alignment horizontal="left" vertical="center" wrapText="1"/>
    </xf>
    <xf numFmtId="0" fontId="145" fillId="49" borderId="0" xfId="13" applyFont="1" applyFill="1" applyAlignment="1">
      <alignment horizontal="center" vertical="center" wrapText="1"/>
    </xf>
    <xf numFmtId="0" fontId="92" fillId="0" borderId="0" xfId="8" applyAlignment="1">
      <alignment horizontal="left" indent="1"/>
    </xf>
    <xf numFmtId="0" fontId="139" fillId="0" borderId="0" xfId="8" applyFont="1" applyAlignment="1">
      <alignment vertical="center" wrapText="1"/>
    </xf>
    <xf numFmtId="0" fontId="139" fillId="0" borderId="0" xfId="8" applyFont="1" applyAlignment="1">
      <alignment vertical="center"/>
    </xf>
    <xf numFmtId="0" fontId="101" fillId="0" borderId="0" xfId="8" applyFont="1" applyAlignment="1">
      <alignment vertical="center"/>
    </xf>
    <xf numFmtId="0" fontId="93" fillId="0" borderId="67" xfId="8" applyFont="1" applyBorder="1" applyAlignment="1">
      <alignment vertical="center" wrapText="1"/>
    </xf>
    <xf numFmtId="167" fontId="105" fillId="0" borderId="0" xfId="10" applyNumberFormat="1" applyFont="1" applyAlignment="1">
      <alignment horizontal="left" vertical="center" wrapText="1"/>
    </xf>
    <xf numFmtId="49" fontId="105" fillId="0" borderId="0" xfId="10" applyNumberFormat="1" applyFont="1" applyAlignment="1">
      <alignment horizontal="left" vertical="center" wrapText="1"/>
    </xf>
    <xf numFmtId="0" fontId="108" fillId="0" borderId="67" xfId="8" applyFont="1" applyBorder="1" applyAlignment="1">
      <alignment vertical="center" wrapText="1"/>
    </xf>
    <xf numFmtId="0" fontId="147" fillId="0" borderId="0" xfId="10" applyFont="1" applyAlignment="1">
      <alignment vertical="center" wrapText="1"/>
    </xf>
    <xf numFmtId="0" fontId="144" fillId="49" borderId="1" xfId="8" applyFont="1" applyFill="1" applyBorder="1" applyAlignment="1">
      <alignment horizontal="center" vertical="center" wrapText="1"/>
    </xf>
    <xf numFmtId="14" fontId="144" fillId="49" borderId="1" xfId="8" applyNumberFormat="1" applyFont="1" applyFill="1" applyBorder="1" applyAlignment="1">
      <alignment horizontal="center" vertical="center" wrapText="1"/>
    </xf>
    <xf numFmtId="0" fontId="144" fillId="49" borderId="2" xfId="8" applyFont="1" applyFill="1" applyBorder="1" applyAlignment="1">
      <alignment horizontal="center" vertical="center" wrapText="1"/>
    </xf>
    <xf numFmtId="0" fontId="145" fillId="49" borderId="1" xfId="8" applyFont="1" applyFill="1" applyBorder="1" applyAlignment="1">
      <alignment horizontal="left" vertical="center" wrapText="1"/>
    </xf>
    <xf numFmtId="0" fontId="92" fillId="0" borderId="0" xfId="8" applyAlignment="1">
      <alignment vertical="top"/>
    </xf>
    <xf numFmtId="0" fontId="97" fillId="0" borderId="0" xfId="8" applyFont="1" applyAlignment="1">
      <alignment wrapText="1"/>
    </xf>
    <xf numFmtId="0" fontId="148" fillId="57" borderId="64" xfId="8" applyFont="1" applyFill="1" applyBorder="1" applyAlignment="1">
      <alignment horizontal="left"/>
    </xf>
    <xf numFmtId="0" fontId="149" fillId="0" borderId="0" xfId="8" applyFont="1" applyAlignment="1">
      <alignment horizontal="left" vertical="top" wrapText="1"/>
    </xf>
    <xf numFmtId="0" fontId="149" fillId="0" borderId="1" xfId="8" applyFont="1" applyBorder="1" applyAlignment="1">
      <alignment vertical="center" wrapText="1"/>
    </xf>
    <xf numFmtId="0" fontId="150" fillId="0" borderId="0" xfId="8" applyFont="1" applyAlignment="1">
      <alignment horizontal="left" vertical="top" wrapText="1"/>
    </xf>
    <xf numFmtId="0" fontId="149" fillId="0" borderId="52" xfId="8" applyFont="1" applyBorder="1" applyAlignment="1">
      <alignment vertical="center" wrapText="1"/>
    </xf>
    <xf numFmtId="0" fontId="149" fillId="0" borderId="1" xfId="8" applyFont="1" applyBorder="1"/>
    <xf numFmtId="0" fontId="151" fillId="0" borderId="0" xfId="8" applyFont="1" applyAlignment="1">
      <alignment horizontal="left" vertical="top" wrapText="1"/>
    </xf>
    <xf numFmtId="0" fontId="149" fillId="0" borderId="0" xfId="8" applyFont="1"/>
    <xf numFmtId="0" fontId="149" fillId="0" borderId="52" xfId="8" applyFont="1" applyBorder="1"/>
    <xf numFmtId="0" fontId="149" fillId="0" borderId="71" xfId="14" applyFont="1" applyBorder="1" applyAlignment="1">
      <alignment vertical="center" wrapText="1"/>
    </xf>
    <xf numFmtId="0" fontId="138" fillId="0" borderId="2" xfId="8" applyFont="1" applyBorder="1" applyAlignment="1">
      <alignment horizontal="center"/>
    </xf>
    <xf numFmtId="0" fontId="138" fillId="0" borderId="72" xfId="8" applyFont="1" applyBorder="1" applyAlignment="1">
      <alignment horizontal="center"/>
    </xf>
    <xf numFmtId="0" fontId="138" fillId="0" borderId="6" xfId="8" applyFont="1" applyBorder="1" applyAlignment="1">
      <alignment horizontal="center"/>
    </xf>
    <xf numFmtId="0" fontId="138" fillId="0" borderId="1" xfId="8" applyFont="1" applyBorder="1" applyAlignment="1">
      <alignment horizontal="center"/>
    </xf>
    <xf numFmtId="0" fontId="138" fillId="0" borderId="5" xfId="8" applyFont="1" applyBorder="1" applyAlignment="1">
      <alignment horizontal="center"/>
    </xf>
    <xf numFmtId="0" fontId="138" fillId="0" borderId="0" xfId="8" applyFont="1" applyAlignment="1">
      <alignment horizontal="center"/>
    </xf>
    <xf numFmtId="0" fontId="92" fillId="0" borderId="1" xfId="8" applyBorder="1" applyAlignment="1">
      <alignment horizontal="left"/>
    </xf>
    <xf numFmtId="0" fontId="92" fillId="0" borderId="64" xfId="8" applyBorder="1" applyAlignment="1">
      <alignment horizontal="left"/>
    </xf>
    <xf numFmtId="0" fontId="92" fillId="12" borderId="71" xfId="8" applyFill="1" applyBorder="1" applyAlignment="1">
      <alignment vertical="center" wrapText="1"/>
    </xf>
    <xf numFmtId="0" fontId="92" fillId="0" borderId="71" xfId="8" applyBorder="1" applyAlignment="1">
      <alignment horizontal="left"/>
    </xf>
    <xf numFmtId="0" fontId="92" fillId="0" borderId="53" xfId="8" applyBorder="1" applyAlignment="1">
      <alignment horizontal="left"/>
    </xf>
    <xf numFmtId="0" fontId="92" fillId="0" borderId="0" xfId="8" applyAlignment="1">
      <alignment horizontal="left" vertical="top" wrapText="1"/>
    </xf>
    <xf numFmtId="0" fontId="92" fillId="0" borderId="70" xfId="8" applyBorder="1" applyAlignment="1">
      <alignment horizontal="left"/>
    </xf>
    <xf numFmtId="0" fontId="92" fillId="0" borderId="68" xfId="8" applyBorder="1" applyAlignment="1">
      <alignment horizontal="left"/>
    </xf>
    <xf numFmtId="0" fontId="92" fillId="0" borderId="3" xfId="8" applyBorder="1" applyAlignment="1">
      <alignment horizontal="left"/>
    </xf>
    <xf numFmtId="0" fontId="92" fillId="0" borderId="4" xfId="8" applyBorder="1" applyAlignment="1">
      <alignment horizontal="left"/>
    </xf>
    <xf numFmtId="0" fontId="92" fillId="0" borderId="69" xfId="8" applyBorder="1" applyAlignment="1">
      <alignment horizontal="left"/>
    </xf>
    <xf numFmtId="0" fontId="92" fillId="0" borderId="66" xfId="8" applyBorder="1" applyAlignment="1">
      <alignment horizontal="left"/>
    </xf>
    <xf numFmtId="0" fontId="92" fillId="0" borderId="5" xfId="8" applyBorder="1" applyAlignment="1">
      <alignment horizontal="left"/>
    </xf>
    <xf numFmtId="0" fontId="92" fillId="22" borderId="0" xfId="8" applyFill="1" applyAlignment="1">
      <alignment horizontal="left" vertical="top" wrapText="1"/>
    </xf>
    <xf numFmtId="0" fontId="92" fillId="58" borderId="0" xfId="8" applyFill="1" applyAlignment="1">
      <alignment horizontal="left" wrapText="1"/>
    </xf>
    <xf numFmtId="0" fontId="92" fillId="0" borderId="0" xfId="8" applyAlignment="1">
      <alignment horizontal="left" wrapText="1"/>
    </xf>
    <xf numFmtId="0" fontId="92" fillId="58" borderId="0" xfId="8" applyFill="1" applyAlignment="1">
      <alignment horizontal="left" vertical="center" wrapText="1"/>
    </xf>
    <xf numFmtId="0" fontId="92" fillId="0" borderId="0" xfId="8" applyAlignment="1">
      <alignment horizontal="left" vertical="center" wrapText="1"/>
    </xf>
    <xf numFmtId="0" fontId="93" fillId="46" borderId="0" xfId="8" applyFont="1" applyFill="1" applyAlignment="1">
      <alignment horizontal="left" vertical="center"/>
    </xf>
    <xf numFmtId="0" fontId="139" fillId="0" borderId="0" xfId="8" applyFont="1"/>
    <xf numFmtId="0" fontId="139" fillId="0" borderId="0" xfId="8" applyFont="1" applyAlignment="1">
      <alignment vertical="top"/>
    </xf>
    <xf numFmtId="0" fontId="139" fillId="46" borderId="0" xfId="8" applyFont="1" applyFill="1" applyAlignment="1">
      <alignment vertical="top"/>
    </xf>
    <xf numFmtId="14" fontId="139" fillId="0" borderId="0" xfId="8" applyNumberFormat="1" applyFont="1" applyAlignment="1">
      <alignment vertical="center"/>
    </xf>
    <xf numFmtId="0" fontId="139" fillId="0" borderId="0" xfId="8" applyFont="1" applyAlignment="1">
      <alignment horizontal="left" vertical="top"/>
    </xf>
    <xf numFmtId="0" fontId="139" fillId="0" borderId="0" xfId="8" applyFont="1" applyAlignment="1">
      <alignment horizontal="left" vertical="top" wrapText="1"/>
    </xf>
    <xf numFmtId="14" fontId="139" fillId="0" borderId="0" xfId="8" applyNumberFormat="1" applyFont="1" applyAlignment="1">
      <alignment vertical="top"/>
    </xf>
    <xf numFmtId="0" fontId="139" fillId="53" borderId="0" xfId="8" applyFont="1" applyFill="1" applyAlignment="1">
      <alignment vertical="center"/>
    </xf>
    <xf numFmtId="0" fontId="139" fillId="46" borderId="0" xfId="8" applyFont="1" applyFill="1" applyAlignment="1">
      <alignment vertical="center"/>
    </xf>
    <xf numFmtId="0" fontId="92" fillId="0" borderId="0" xfId="0" applyFont="1" applyAlignment="1">
      <alignment wrapText="1"/>
    </xf>
    <xf numFmtId="0" fontId="93" fillId="0" borderId="0" xfId="0" applyFont="1" applyAlignment="1">
      <alignment wrapText="1"/>
    </xf>
    <xf numFmtId="0" fontId="93" fillId="53" borderId="0" xfId="0" applyFont="1" applyFill="1" applyAlignment="1">
      <alignment wrapText="1"/>
    </xf>
    <xf numFmtId="0" fontId="93" fillId="53" borderId="0" xfId="0" applyFont="1" applyFill="1" applyAlignment="1">
      <alignment horizontal="center"/>
    </xf>
    <xf numFmtId="14" fontId="93" fillId="0" borderId="0" xfId="0" applyNumberFormat="1" applyFont="1" applyAlignment="1">
      <alignment wrapText="1"/>
    </xf>
    <xf numFmtId="0" fontId="93" fillId="0" borderId="0" xfId="0" applyFont="1" applyAlignment="1">
      <alignment vertical="center" wrapText="1"/>
    </xf>
    <xf numFmtId="0" fontId="92" fillId="0" borderId="0" xfId="0" applyFont="1" applyAlignment="1">
      <alignment vertical="center" wrapText="1"/>
    </xf>
    <xf numFmtId="0" fontId="93" fillId="53" borderId="0" xfId="0" applyFont="1" applyFill="1" applyAlignment="1">
      <alignment vertical="center" wrapText="1"/>
    </xf>
    <xf numFmtId="0" fontId="93" fillId="53" borderId="0" xfId="0" applyFont="1" applyFill="1" applyAlignment="1">
      <alignment horizontal="center" vertical="center"/>
    </xf>
    <xf numFmtId="14" fontId="93" fillId="0" borderId="0" xfId="0" applyNumberFormat="1" applyFont="1" applyAlignment="1">
      <alignment vertical="center" wrapText="1"/>
    </xf>
    <xf numFmtId="0" fontId="93" fillId="0" borderId="1" xfId="8" applyFont="1" applyBorder="1" applyAlignment="1">
      <alignment vertical="top"/>
    </xf>
    <xf numFmtId="0" fontId="153" fillId="0" borderId="0" xfId="8" applyFont="1" applyAlignment="1">
      <alignment vertical="top"/>
    </xf>
    <xf numFmtId="0" fontId="100" fillId="0" borderId="0" xfId="0" applyFont="1" applyAlignment="1">
      <alignment vertical="center" wrapText="1"/>
    </xf>
    <xf numFmtId="0" fontId="153" fillId="0" borderId="0" xfId="8" applyFont="1" applyAlignment="1">
      <alignment horizontal="left" vertical="top"/>
    </xf>
    <xf numFmtId="0" fontId="100" fillId="0" borderId="0" xfId="8" applyFont="1" applyAlignment="1">
      <alignment horizontal="left" vertical="top" wrapText="1"/>
    </xf>
    <xf numFmtId="0" fontId="153" fillId="46" borderId="0" xfId="8" applyFont="1" applyFill="1" applyAlignment="1">
      <alignment vertical="top"/>
    </xf>
    <xf numFmtId="0" fontId="139" fillId="0" borderId="0" xfId="8" applyFont="1" applyAlignment="1">
      <alignment vertical="top" wrapText="1"/>
    </xf>
    <xf numFmtId="0" fontId="139" fillId="0" borderId="0" xfId="8" applyFont="1" applyAlignment="1">
      <alignment wrapText="1"/>
    </xf>
    <xf numFmtId="0" fontId="93" fillId="54" borderId="0" xfId="8" applyFont="1" applyFill="1" applyAlignment="1">
      <alignment vertical="top" wrapText="1"/>
    </xf>
    <xf numFmtId="0" fontId="5" fillId="2" borderId="0" xfId="0" applyFont="1" applyFill="1" applyAlignment="1">
      <alignment horizontal="center" vertical="center"/>
    </xf>
    <xf numFmtId="0" fontId="5" fillId="44" borderId="0" xfId="0" applyFont="1" applyFill="1" applyAlignment="1">
      <alignment horizontal="center" vertical="center"/>
    </xf>
    <xf numFmtId="0" fontId="5" fillId="0" borderId="13" xfId="0" applyFont="1" applyBorder="1" applyAlignment="1">
      <alignment horizontal="center"/>
    </xf>
    <xf numFmtId="16" fontId="7" fillId="2" borderId="0" xfId="0" applyNumberFormat="1" applyFont="1" applyFill="1" applyAlignment="1">
      <alignment horizontal="center" vertical="center"/>
    </xf>
    <xf numFmtId="16" fontId="5" fillId="0" borderId="0" xfId="0" applyNumberFormat="1" applyFont="1" applyAlignment="1">
      <alignment horizontal="center" vertical="center"/>
    </xf>
    <xf numFmtId="0" fontId="1" fillId="2" borderId="0" xfId="0" applyFont="1" applyFill="1" applyAlignment="1">
      <alignment horizontal="center"/>
    </xf>
    <xf numFmtId="0" fontId="1" fillId="2" borderId="8"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0" xfId="0" applyFont="1" applyFill="1" applyAlignment="1">
      <alignment horizontal="center" vertical="center"/>
    </xf>
    <xf numFmtId="0" fontId="1" fillId="2" borderId="11" xfId="0" applyFont="1" applyFill="1" applyBorder="1" applyAlignment="1">
      <alignment horizontal="center" vertical="center"/>
    </xf>
    <xf numFmtId="0" fontId="86" fillId="26" borderId="7" xfId="0" applyFont="1" applyFill="1" applyBorder="1" applyAlignment="1">
      <alignment horizontal="center" vertical="center" wrapText="1"/>
    </xf>
    <xf numFmtId="0" fontId="86" fillId="26" borderId="0" xfId="0" applyFont="1" applyFill="1" applyAlignment="1">
      <alignment horizontal="center" vertical="center" wrapText="1"/>
    </xf>
    <xf numFmtId="16" fontId="1" fillId="0" borderId="0" xfId="0" applyNumberFormat="1" applyFont="1" applyAlignment="1">
      <alignment horizontal="left"/>
    </xf>
    <xf numFmtId="0" fontId="84" fillId="39" borderId="0" xfId="0" applyFont="1" applyFill="1" applyAlignment="1">
      <alignment horizontal="center" vertical="center"/>
    </xf>
    <xf numFmtId="0" fontId="62" fillId="25" borderId="15" xfId="4" applyFont="1" applyFill="1" applyBorder="1" applyAlignment="1">
      <alignment horizontal="center"/>
    </xf>
    <xf numFmtId="0" fontId="62" fillId="25" borderId="16" xfId="4" applyFont="1" applyFill="1" applyBorder="1" applyAlignment="1">
      <alignment horizontal="center"/>
    </xf>
    <xf numFmtId="0" fontId="62" fillId="25" borderId="42" xfId="4" applyFont="1" applyFill="1" applyBorder="1" applyAlignment="1">
      <alignment horizontal="center"/>
    </xf>
    <xf numFmtId="0" fontId="63" fillId="26" borderId="20" xfId="4" applyFont="1" applyFill="1" applyBorder="1" applyAlignment="1">
      <alignment horizontal="center" vertical="center" wrapText="1"/>
    </xf>
    <xf numFmtId="0" fontId="63" fillId="26" borderId="21" xfId="4" applyFont="1" applyFill="1" applyBorder="1" applyAlignment="1">
      <alignment horizontal="center" vertical="center" wrapText="1"/>
    </xf>
    <xf numFmtId="0" fontId="63" fillId="26" borderId="22" xfId="4" applyFont="1" applyFill="1" applyBorder="1" applyAlignment="1">
      <alignment horizontal="center" vertical="center" wrapText="1"/>
    </xf>
    <xf numFmtId="0" fontId="63" fillId="0" borderId="20" xfId="4" applyFont="1" applyBorder="1" applyAlignment="1">
      <alignment horizontal="center" vertical="center" wrapText="1"/>
    </xf>
    <xf numFmtId="0" fontId="63" fillId="0" borderId="21" xfId="4" applyFont="1" applyBorder="1" applyAlignment="1">
      <alignment horizontal="center" vertical="center" wrapText="1"/>
    </xf>
    <xf numFmtId="0" fontId="63" fillId="0" borderId="22" xfId="4" applyFont="1" applyBorder="1" applyAlignment="1">
      <alignment horizontal="center" vertical="center" wrapText="1"/>
    </xf>
    <xf numFmtId="0" fontId="5" fillId="0" borderId="19" xfId="4" applyFont="1" applyBorder="1" applyAlignment="1">
      <alignment horizontal="center"/>
    </xf>
    <xf numFmtId="0" fontId="61" fillId="25" borderId="15" xfId="4" applyFont="1" applyFill="1" applyBorder="1" applyAlignment="1">
      <alignment horizontal="center" vertical="center" wrapText="1"/>
    </xf>
    <xf numFmtId="0" fontId="61" fillId="25" borderId="16" xfId="4" applyFont="1" applyFill="1" applyBorder="1" applyAlignment="1">
      <alignment horizontal="center" vertical="center" wrapText="1"/>
    </xf>
    <xf numFmtId="0" fontId="61" fillId="25" borderId="42" xfId="4" applyFont="1" applyFill="1" applyBorder="1" applyAlignment="1">
      <alignment horizontal="center" vertical="center" wrapText="1"/>
    </xf>
    <xf numFmtId="0" fontId="61" fillId="25" borderId="17" xfId="4" applyFont="1" applyFill="1" applyBorder="1" applyAlignment="1">
      <alignment horizontal="center" vertical="center" wrapText="1"/>
    </xf>
    <xf numFmtId="0" fontId="61" fillId="25" borderId="0" xfId="4" applyFont="1" applyFill="1" applyAlignment="1">
      <alignment horizontal="center" vertical="center" wrapText="1"/>
    </xf>
    <xf numFmtId="0" fontId="61" fillId="25" borderId="43" xfId="4" applyFont="1" applyFill="1" applyBorder="1" applyAlignment="1">
      <alignment horizontal="center" vertical="center" wrapText="1"/>
    </xf>
    <xf numFmtId="0" fontId="61" fillId="25" borderId="18" xfId="4" applyFont="1" applyFill="1" applyBorder="1" applyAlignment="1">
      <alignment horizontal="center" vertical="center" wrapText="1"/>
    </xf>
    <xf numFmtId="0" fontId="61" fillId="25" borderId="19" xfId="4" applyFont="1" applyFill="1" applyBorder="1" applyAlignment="1">
      <alignment horizontal="center" vertical="center" wrapText="1"/>
    </xf>
    <xf numFmtId="0" fontId="61" fillId="25" borderId="26" xfId="4" applyFont="1" applyFill="1" applyBorder="1" applyAlignment="1">
      <alignment horizontal="center" vertical="center" wrapText="1"/>
    </xf>
    <xf numFmtId="0" fontId="62" fillId="25" borderId="49" xfId="4" applyFont="1" applyFill="1" applyBorder="1" applyAlignment="1">
      <alignment horizontal="center"/>
    </xf>
    <xf numFmtId="0" fontId="62" fillId="25" borderId="50" xfId="4" applyFont="1" applyFill="1" applyBorder="1" applyAlignment="1">
      <alignment horizontal="center"/>
    </xf>
    <xf numFmtId="0" fontId="62" fillId="25" borderId="25" xfId="4" applyFont="1" applyFill="1" applyBorder="1" applyAlignment="1">
      <alignment horizontal="center"/>
    </xf>
    <xf numFmtId="0" fontId="66" fillId="0" borderId="0" xfId="0" applyFont="1" applyAlignment="1">
      <alignment horizontal="center"/>
    </xf>
    <xf numFmtId="0" fontId="1" fillId="5" borderId="0" xfId="0" applyFont="1" applyFill="1" applyAlignment="1">
      <alignment horizontal="center"/>
    </xf>
    <xf numFmtId="0" fontId="1" fillId="29" borderId="0" xfId="0" applyFont="1" applyFill="1" applyAlignment="1">
      <alignment horizontal="center"/>
    </xf>
    <xf numFmtId="0" fontId="0" fillId="0" borderId="0" xfId="0" applyAlignment="1">
      <alignment horizontal="left" vertical="center"/>
    </xf>
    <xf numFmtId="0" fontId="0" fillId="0" borderId="0" xfId="0" applyAlignment="1">
      <alignment horizontal="center" vertical="center" wrapText="1"/>
    </xf>
    <xf numFmtId="0" fontId="19" fillId="0" borderId="0" xfId="0" applyFont="1" applyAlignment="1">
      <alignment horizontal="center" vertical="center" wrapText="1"/>
    </xf>
    <xf numFmtId="0" fontId="0" fillId="0" borderId="1" xfId="0" applyBorder="1" applyAlignment="1">
      <alignment horizontal="center"/>
    </xf>
    <xf numFmtId="0" fontId="0" fillId="0" borderId="1" xfId="0" applyBorder="1" applyAlignment="1">
      <alignment horizontal="center" wrapText="1"/>
    </xf>
    <xf numFmtId="0" fontId="0" fillId="7" borderId="2" xfId="0" applyFill="1" applyBorder="1" applyAlignment="1">
      <alignment horizontal="center"/>
    </xf>
    <xf numFmtId="0" fontId="0" fillId="7" borderId="3" xfId="0" applyFill="1" applyBorder="1" applyAlignment="1">
      <alignment horizontal="center"/>
    </xf>
    <xf numFmtId="0" fontId="30" fillId="0" borderId="0" xfId="0" applyFont="1" applyAlignment="1">
      <alignment horizontal="left" vertical="center"/>
    </xf>
    <xf numFmtId="0" fontId="29" fillId="0" borderId="0" xfId="0" applyFont="1" applyAlignment="1">
      <alignment horizontal="left" vertical="center"/>
    </xf>
    <xf numFmtId="0" fontId="6" fillId="0" borderId="0" xfId="0" applyFont="1" applyAlignment="1">
      <alignment horizontal="left" vertical="center" wrapText="1"/>
    </xf>
    <xf numFmtId="0" fontId="0" fillId="0" borderId="0" xfId="0" applyAlignment="1">
      <alignment horizontal="center" wrapText="1"/>
    </xf>
    <xf numFmtId="0" fontId="57" fillId="20" borderId="1" xfId="6" applyFont="1" applyFill="1" applyBorder="1" applyAlignment="1">
      <alignment horizontal="left" vertical="center"/>
    </xf>
    <xf numFmtId="0" fontId="53" fillId="0" borderId="1" xfId="4" applyFont="1" applyBorder="1" applyAlignment="1">
      <alignment horizontal="left" vertical="center"/>
    </xf>
    <xf numFmtId="0" fontId="53" fillId="0" borderId="1" xfId="4" applyFont="1" applyBorder="1" applyAlignment="1">
      <alignment horizontal="left" vertical="center" wrapText="1"/>
    </xf>
    <xf numFmtId="164" fontId="53" fillId="0" borderId="1" xfId="6" applyNumberFormat="1" applyFont="1" applyBorder="1" applyAlignment="1">
      <alignment horizontal="left" vertical="center"/>
    </xf>
    <xf numFmtId="0" fontId="53" fillId="0" borderId="1" xfId="6" applyFont="1" applyBorder="1" applyAlignment="1">
      <alignment horizontal="left" vertical="center"/>
    </xf>
    <xf numFmtId="0" fontId="0" fillId="2" borderId="0" xfId="0" applyFill="1" applyAlignment="1">
      <alignment horizontal="center"/>
    </xf>
    <xf numFmtId="0" fontId="47" fillId="2" borderId="20" xfId="0" applyFont="1" applyFill="1" applyBorder="1" applyAlignment="1">
      <alignment vertical="center"/>
    </xf>
    <xf numFmtId="0" fontId="47" fillId="2" borderId="21" xfId="0" applyFont="1" applyFill="1" applyBorder="1" applyAlignment="1">
      <alignment vertical="center"/>
    </xf>
    <xf numFmtId="0" fontId="47" fillId="0" borderId="20" xfId="0" applyFont="1" applyBorder="1" applyAlignment="1">
      <alignment vertical="center"/>
    </xf>
    <xf numFmtId="0" fontId="47" fillId="0" borderId="21" xfId="0" applyFont="1" applyBorder="1" applyAlignment="1">
      <alignment vertical="center"/>
    </xf>
    <xf numFmtId="0" fontId="2" fillId="0" borderId="0" xfId="1" applyAlignment="1">
      <alignment horizontal="center"/>
    </xf>
    <xf numFmtId="0" fontId="38" fillId="0" borderId="31" xfId="0" applyFont="1" applyBorder="1" applyAlignment="1">
      <alignment vertical="center"/>
    </xf>
    <xf numFmtId="0" fontId="29" fillId="0" borderId="1" xfId="0" applyFont="1" applyBorder="1" applyAlignment="1">
      <alignment vertical="center"/>
    </xf>
    <xf numFmtId="0" fontId="6" fillId="0" borderId="1" xfId="0" applyFont="1" applyBorder="1" applyAlignment="1">
      <alignment vertical="center"/>
    </xf>
    <xf numFmtId="0" fontId="29" fillId="0" borderId="1" xfId="0" applyFont="1" applyBorder="1" applyAlignment="1">
      <alignment vertical="center" wrapText="1"/>
    </xf>
    <xf numFmtId="0" fontId="38" fillId="0" borderId="28" xfId="0" applyFont="1" applyBorder="1" applyAlignment="1">
      <alignment vertical="center" wrapText="1"/>
    </xf>
    <xf numFmtId="0" fontId="38" fillId="0" borderId="1" xfId="0" applyFont="1" applyBorder="1" applyAlignment="1">
      <alignment vertical="center" wrapText="1"/>
    </xf>
    <xf numFmtId="0" fontId="36" fillId="0" borderId="1" xfId="0" applyFont="1" applyBorder="1" applyAlignment="1">
      <alignment vertical="center" wrapText="1"/>
    </xf>
    <xf numFmtId="0" fontId="29" fillId="2" borderId="28" xfId="0" applyFont="1" applyFill="1" applyBorder="1" applyAlignment="1">
      <alignment vertical="center"/>
    </xf>
    <xf numFmtId="0" fontId="29" fillId="2" borderId="1" xfId="0" applyFont="1" applyFill="1" applyBorder="1" applyAlignment="1">
      <alignment vertical="center"/>
    </xf>
    <xf numFmtId="0" fontId="29" fillId="0" borderId="28" xfId="0" applyFont="1" applyBorder="1" applyAlignment="1">
      <alignment vertical="center"/>
    </xf>
    <xf numFmtId="0" fontId="38" fillId="0" borderId="2" xfId="0" applyFont="1" applyBorder="1" applyAlignment="1">
      <alignment horizontal="center" vertical="center" wrapText="1"/>
    </xf>
    <xf numFmtId="0" fontId="38" fillId="0" borderId="40" xfId="0" applyFont="1" applyBorder="1" applyAlignment="1">
      <alignment horizontal="center" vertical="center" wrapText="1"/>
    </xf>
    <xf numFmtId="0" fontId="38" fillId="0" borderId="41" xfId="0" applyFont="1" applyBorder="1" applyAlignment="1">
      <alignment horizontal="center" vertical="center" wrapText="1"/>
    </xf>
    <xf numFmtId="0" fontId="36" fillId="0" borderId="38" xfId="0" applyFont="1" applyBorder="1" applyAlignment="1">
      <alignment horizontal="center" vertical="center"/>
    </xf>
    <xf numFmtId="0" fontId="36" fillId="0" borderId="30" xfId="0" applyFont="1" applyBorder="1" applyAlignment="1">
      <alignment horizontal="center" vertical="center"/>
    </xf>
    <xf numFmtId="0" fontId="36" fillId="0" borderId="32" xfId="0" applyFont="1" applyBorder="1" applyAlignment="1">
      <alignment horizontal="center" vertical="center"/>
    </xf>
    <xf numFmtId="0" fontId="29" fillId="0" borderId="3" xfId="0" applyFont="1" applyBorder="1" applyAlignment="1">
      <alignment vertical="center"/>
    </xf>
    <xf numFmtId="0" fontId="37" fillId="0" borderId="27" xfId="0" applyFont="1" applyBorder="1" applyAlignment="1">
      <alignment horizontal="center" vertical="center"/>
    </xf>
    <xf numFmtId="0" fontId="37" fillId="0" borderId="32" xfId="0" applyFont="1" applyBorder="1" applyAlignment="1">
      <alignment horizontal="center" vertical="center"/>
    </xf>
    <xf numFmtId="0" fontId="36" fillId="0" borderId="27" xfId="0" applyFont="1" applyBorder="1" applyAlignment="1">
      <alignment horizontal="center" vertical="center"/>
    </xf>
    <xf numFmtId="0" fontId="145" fillId="49" borderId="1" xfId="13" applyFont="1" applyFill="1" applyBorder="1" applyAlignment="1">
      <alignment horizontal="center" vertical="center" wrapText="1"/>
    </xf>
    <xf numFmtId="14" fontId="145" fillId="49" borderId="1" xfId="13" applyNumberFormat="1" applyFont="1" applyFill="1" applyBorder="1" applyAlignment="1">
      <alignment horizontal="left" vertical="center" wrapText="1"/>
    </xf>
    <xf numFmtId="0" fontId="145" fillId="49" borderId="1" xfId="8" applyFont="1" applyFill="1" applyBorder="1" applyAlignment="1">
      <alignment horizontal="center" vertical="center" wrapText="1"/>
    </xf>
    <xf numFmtId="14" fontId="145" fillId="49" borderId="1" xfId="8" applyNumberFormat="1" applyFont="1" applyFill="1" applyBorder="1" applyAlignment="1">
      <alignment horizontal="center" vertical="center" wrapText="1"/>
    </xf>
    <xf numFmtId="0" fontId="62" fillId="28" borderId="0" xfId="0" applyFont="1" applyFill="1" applyAlignment="1">
      <alignment horizontal="center"/>
    </xf>
    <xf numFmtId="0" fontId="63" fillId="29" borderId="0" xfId="0" applyFont="1" applyFill="1" applyAlignment="1">
      <alignment horizontal="center"/>
    </xf>
    <xf numFmtId="0" fontId="63" fillId="5" borderId="0" xfId="0" applyFont="1" applyFill="1" applyAlignment="1">
      <alignment horizontal="center"/>
    </xf>
  </cellXfs>
  <cellStyles count="15">
    <cellStyle name="Hyperlink" xfId="1" builtinId="8"/>
    <cellStyle name="Hyperlink 2" xfId="5" xr:uid="{891A4D94-2B62-4CA6-A447-31D7ABF8792C}"/>
    <cellStyle name="Normal" xfId="0" builtinId="0"/>
    <cellStyle name="Normal 10" xfId="10" xr:uid="{E5714CCB-71C0-4EFB-893E-777105E30292}"/>
    <cellStyle name="Normal 12" xfId="6" xr:uid="{0D8DDEC8-6FD4-43DB-BA77-A6297D81EE91}"/>
    <cellStyle name="Normal 2" xfId="2" xr:uid="{515271CC-7446-4EE9-BC20-69A010C65256}"/>
    <cellStyle name="Normal 3" xfId="3" xr:uid="{B84D5BFA-DFE4-469B-886C-AC02E9C12D74}"/>
    <cellStyle name="Normal 3 2" xfId="14" xr:uid="{88CE6DF5-17F2-42A6-9C36-0D8C7E742CE5}"/>
    <cellStyle name="Normal 4" xfId="4" xr:uid="{86724C5E-115F-443C-BFF3-2B8D9267F64F}"/>
    <cellStyle name="Normal 4 2" xfId="9" xr:uid="{E6705ADE-5FF4-4ED7-A37D-BA8F30F611FA}"/>
    <cellStyle name="Normal 5" xfId="7" xr:uid="{06B4DE70-B328-46A4-A1E1-5390984BC3D9}"/>
    <cellStyle name="Normal 6" xfId="8" xr:uid="{A2AEA6D9-389E-4076-91D1-5186E3757F6E}"/>
    <cellStyle name="Normal 7" xfId="13" xr:uid="{351BEF00-A987-4CEC-BCDD-6F000CDB88C3}"/>
    <cellStyle name="Normal 8" xfId="11" xr:uid="{5F5EDA75-69F6-47E4-8D1A-B926C8525E2B}"/>
    <cellStyle name="Percent 2" xfId="12" xr:uid="{5D57C2DE-FF4F-4377-9265-905B81D77A1F}"/>
  </cellStyles>
  <dxfs count="679">
    <dxf>
      <fill>
        <patternFill>
          <bgColor rgb="FF7030A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border>
    </dxf>
    <dxf>
      <alignment horizontal="cent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auto="1"/>
        </left>
        <right style="thin">
          <color auto="1"/>
        </right>
        <vertical style="thin">
          <color auto="1"/>
        </vertical>
      </border>
    </dxf>
    <dxf>
      <alignment horizontal="center"/>
    </dxf>
    <dxf>
      <border>
        <left style="thin">
          <color auto="1"/>
        </left>
        <right style="thin">
          <color auto="1"/>
        </right>
        <vertical style="thin">
          <color auto="1"/>
        </vertic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24994659260841701"/>
        </patternFill>
      </fill>
    </dxf>
    <dxf>
      <fill>
        <patternFill>
          <bgColor rgb="FF00FF00"/>
        </patternFill>
      </fill>
    </dxf>
    <dxf>
      <fill>
        <patternFill>
          <bgColor rgb="FFFFFF00"/>
        </patternFill>
      </fill>
    </dxf>
    <dxf>
      <fill>
        <patternFill>
          <bgColor theme="8" tint="0.59996337778862885"/>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rgb="FFFFCCFF"/>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pivotCacheDefinition" Target="pivotCache/pivotCacheDefinition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pivotCacheDefinition" Target="pivotCache/pivotCacheDefinition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ivotCacheDefinition" Target="pivotCache/pivotCacheDefinition3.xml"/><Relationship Id="rId64"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pivotCacheDefinition" Target="pivotCache/pivotCacheDefinition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RTR Sprint Plan  -</a:t>
            </a:r>
            <a:r>
              <a:rPr lang="en-US" baseline="0"/>
              <a:t> Progression by User Story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'Sprint Plan Summary'!$A$65</c:f>
              <c:strCache>
                <c:ptCount val="1"/>
                <c:pt idx="0">
                  <c:v>RTR-AHCS</c:v>
                </c:pt>
              </c:strCache>
            </c:strRef>
          </c:tx>
          <c:spPr>
            <a:ln w="28575" cap="rnd">
              <a:solidFill>
                <a:schemeClr val="accent1"/>
              </a:solidFill>
              <a:round/>
            </a:ln>
            <a:effectLst/>
          </c:spPr>
          <c:marker>
            <c:symbol val="none"/>
          </c:marker>
          <c:cat>
            <c:strRef>
              <c:f>'Sprint Plan Summary'!$B$61:$F$61</c:f>
              <c:strCache>
                <c:ptCount val="5"/>
                <c:pt idx="0">
                  <c:v>Sprint 1</c:v>
                </c:pt>
                <c:pt idx="1">
                  <c:v>Sprint 2</c:v>
                </c:pt>
                <c:pt idx="2">
                  <c:v>Sprint 3</c:v>
                </c:pt>
                <c:pt idx="3">
                  <c:v>Sprint 4</c:v>
                </c:pt>
                <c:pt idx="4">
                  <c:v>Sprint 5</c:v>
                </c:pt>
              </c:strCache>
            </c:strRef>
          </c:cat>
          <c:val>
            <c:numRef>
              <c:f>'Sprint Plan Summary'!$B$65:$F$65</c:f>
              <c:numCache>
                <c:formatCode>General</c:formatCode>
                <c:ptCount val="5"/>
                <c:pt idx="0">
                  <c:v>15</c:v>
                </c:pt>
                <c:pt idx="1">
                  <c:v>46</c:v>
                </c:pt>
                <c:pt idx="2">
                  <c:v>69</c:v>
                </c:pt>
                <c:pt idx="3">
                  <c:v>85</c:v>
                </c:pt>
                <c:pt idx="4">
                  <c:v>85</c:v>
                </c:pt>
              </c:numCache>
            </c:numRef>
          </c:val>
          <c:smooth val="0"/>
          <c:extLst>
            <c:ext xmlns:c16="http://schemas.microsoft.com/office/drawing/2014/chart" uri="{C3380CC4-5D6E-409C-BE32-E72D297353CC}">
              <c16:uniqueId val="{00000000-9FA5-4087-BF37-82116C8856D0}"/>
            </c:ext>
          </c:extLst>
        </c:ser>
        <c:ser>
          <c:idx val="1"/>
          <c:order val="1"/>
          <c:tx>
            <c:strRef>
              <c:f>'Sprint Plan Summary'!$A$66</c:f>
              <c:strCache>
                <c:ptCount val="1"/>
                <c:pt idx="0">
                  <c:v>RTR-GL</c:v>
                </c:pt>
              </c:strCache>
            </c:strRef>
          </c:tx>
          <c:spPr>
            <a:ln w="28575" cap="rnd">
              <a:solidFill>
                <a:schemeClr val="accent2"/>
              </a:solidFill>
              <a:round/>
            </a:ln>
            <a:effectLst/>
          </c:spPr>
          <c:marker>
            <c:symbol val="none"/>
          </c:marker>
          <c:cat>
            <c:strRef>
              <c:f>'Sprint Plan Summary'!$B$61:$F$61</c:f>
              <c:strCache>
                <c:ptCount val="5"/>
                <c:pt idx="0">
                  <c:v>Sprint 1</c:v>
                </c:pt>
                <c:pt idx="1">
                  <c:v>Sprint 2</c:v>
                </c:pt>
                <c:pt idx="2">
                  <c:v>Sprint 3</c:v>
                </c:pt>
                <c:pt idx="3">
                  <c:v>Sprint 4</c:v>
                </c:pt>
                <c:pt idx="4">
                  <c:v>Sprint 5</c:v>
                </c:pt>
              </c:strCache>
            </c:strRef>
          </c:cat>
          <c:val>
            <c:numRef>
              <c:f>'Sprint Plan Summary'!$B$66:$F$66</c:f>
              <c:numCache>
                <c:formatCode>General</c:formatCode>
                <c:ptCount val="5"/>
                <c:pt idx="0">
                  <c:v>48</c:v>
                </c:pt>
                <c:pt idx="1">
                  <c:v>141</c:v>
                </c:pt>
                <c:pt idx="2">
                  <c:v>184</c:v>
                </c:pt>
                <c:pt idx="3">
                  <c:v>210</c:v>
                </c:pt>
                <c:pt idx="4">
                  <c:v>250</c:v>
                </c:pt>
              </c:numCache>
            </c:numRef>
          </c:val>
          <c:smooth val="0"/>
          <c:extLst>
            <c:ext xmlns:c16="http://schemas.microsoft.com/office/drawing/2014/chart" uri="{C3380CC4-5D6E-409C-BE32-E72D297353CC}">
              <c16:uniqueId val="{00000001-9FA5-4087-BF37-82116C8856D0}"/>
            </c:ext>
          </c:extLst>
        </c:ser>
        <c:ser>
          <c:idx val="2"/>
          <c:order val="2"/>
          <c:tx>
            <c:strRef>
              <c:f>'Sprint Plan Summary'!$A$67</c:f>
              <c:strCache>
                <c:ptCount val="1"/>
                <c:pt idx="0">
                  <c:v>RTR 1A</c:v>
                </c:pt>
              </c:strCache>
            </c:strRef>
          </c:tx>
          <c:spPr>
            <a:ln w="28575" cap="rnd">
              <a:solidFill>
                <a:schemeClr val="accent3"/>
              </a:solidFill>
              <a:round/>
            </a:ln>
            <a:effectLst/>
          </c:spPr>
          <c:marker>
            <c:symbol val="none"/>
          </c:marker>
          <c:cat>
            <c:strRef>
              <c:f>'Sprint Plan Summary'!$B$61:$F$61</c:f>
              <c:strCache>
                <c:ptCount val="5"/>
                <c:pt idx="0">
                  <c:v>Sprint 1</c:v>
                </c:pt>
                <c:pt idx="1">
                  <c:v>Sprint 2</c:v>
                </c:pt>
                <c:pt idx="2">
                  <c:v>Sprint 3</c:v>
                </c:pt>
                <c:pt idx="3">
                  <c:v>Sprint 4</c:v>
                </c:pt>
                <c:pt idx="4">
                  <c:v>Sprint 5</c:v>
                </c:pt>
              </c:strCache>
            </c:strRef>
          </c:cat>
          <c:val>
            <c:numRef>
              <c:f>'Sprint Plan Summary'!$B$67:$F$67</c:f>
              <c:numCache>
                <c:formatCode>General</c:formatCode>
                <c:ptCount val="5"/>
                <c:pt idx="0">
                  <c:v>63</c:v>
                </c:pt>
                <c:pt idx="1">
                  <c:v>187</c:v>
                </c:pt>
                <c:pt idx="2">
                  <c:v>253</c:v>
                </c:pt>
                <c:pt idx="3">
                  <c:v>295</c:v>
                </c:pt>
                <c:pt idx="4">
                  <c:v>335</c:v>
                </c:pt>
              </c:numCache>
            </c:numRef>
          </c:val>
          <c:smooth val="0"/>
          <c:extLst>
            <c:ext xmlns:c16="http://schemas.microsoft.com/office/drawing/2014/chart" uri="{C3380CC4-5D6E-409C-BE32-E72D297353CC}">
              <c16:uniqueId val="{00000002-9FA5-4087-BF37-82116C8856D0}"/>
            </c:ext>
          </c:extLst>
        </c:ser>
        <c:dLbls>
          <c:showLegendKey val="0"/>
          <c:showVal val="0"/>
          <c:showCatName val="0"/>
          <c:showSerName val="0"/>
          <c:showPercent val="0"/>
          <c:showBubbleSize val="0"/>
        </c:dLbls>
        <c:smooth val="0"/>
        <c:axId val="1345429295"/>
        <c:axId val="1349513647"/>
      </c:lineChart>
      <c:catAx>
        <c:axId val="134542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513647"/>
        <c:crosses val="autoZero"/>
        <c:auto val="1"/>
        <c:lblAlgn val="ctr"/>
        <c:lblOffset val="100"/>
        <c:noMultiLvlLbl val="0"/>
      </c:catAx>
      <c:valAx>
        <c:axId val="134951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42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1B Sprint Plan - RTR GL</a:t>
            </a:r>
            <a:r>
              <a:rPr lang="en-US" baseline="0"/>
              <a:t> / AHCS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2"/>
          <c:tx>
            <c:v>AHCS</c:v>
          </c:tx>
          <c:spPr>
            <a:ln w="28575" cap="rnd">
              <a:solidFill>
                <a:schemeClr val="accent3"/>
              </a:solidFill>
              <a:round/>
            </a:ln>
            <a:effectLst/>
          </c:spPr>
          <c:marker>
            <c:symbol val="none"/>
          </c:marker>
          <c:cat>
            <c:strRef>
              <c:f>'Sprint Plan Summary'!$Z$99:$Z$107</c:f>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f>'Sprint Plan Summary'!$AC$99:$AC$107</c:f>
              <c:numCache>
                <c:formatCode>General</c:formatCode>
                <c:ptCount val="9"/>
                <c:pt idx="0">
                  <c:v>5</c:v>
                </c:pt>
                <c:pt idx="1">
                  <c:v>25</c:v>
                </c:pt>
                <c:pt idx="2">
                  <c:v>59</c:v>
                </c:pt>
                <c:pt idx="3">
                  <c:v>107</c:v>
                </c:pt>
                <c:pt idx="4">
                  <c:v>225</c:v>
                </c:pt>
                <c:pt idx="5">
                  <c:v>383</c:v>
                </c:pt>
                <c:pt idx="6">
                  <c:v>616</c:v>
                </c:pt>
                <c:pt idx="7">
                  <c:v>654</c:v>
                </c:pt>
                <c:pt idx="8">
                  <c:v>662</c:v>
                </c:pt>
              </c:numCache>
            </c:numRef>
          </c:val>
          <c:smooth val="0"/>
          <c:extLst>
            <c:ext xmlns:c16="http://schemas.microsoft.com/office/drawing/2014/chart" uri="{C3380CC4-5D6E-409C-BE32-E72D297353CC}">
              <c16:uniqueId val="{00000000-7B06-4C08-AE90-F19DEE589C44}"/>
            </c:ext>
          </c:extLst>
        </c:ser>
        <c:ser>
          <c:idx val="3"/>
          <c:order val="3"/>
          <c:tx>
            <c:v>GL</c:v>
          </c:tx>
          <c:spPr>
            <a:ln w="28575" cap="rnd">
              <a:solidFill>
                <a:schemeClr val="accent4"/>
              </a:solidFill>
              <a:round/>
            </a:ln>
            <a:effectLst/>
          </c:spPr>
          <c:marker>
            <c:symbol val="none"/>
          </c:marker>
          <c:cat>
            <c:strRef>
              <c:f>'Sprint Plan Summary'!$Z$99:$Z$107</c:f>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f>'Sprint Plan Summary'!$AD$99:$AD$107</c:f>
              <c:numCache>
                <c:formatCode>General</c:formatCode>
                <c:ptCount val="9"/>
                <c:pt idx="0">
                  <c:v>21</c:v>
                </c:pt>
                <c:pt idx="1">
                  <c:v>68</c:v>
                </c:pt>
                <c:pt idx="2">
                  <c:v>87</c:v>
                </c:pt>
                <c:pt idx="3">
                  <c:v>126</c:v>
                </c:pt>
                <c:pt idx="4">
                  <c:v>196</c:v>
                </c:pt>
                <c:pt idx="5">
                  <c:v>301</c:v>
                </c:pt>
                <c:pt idx="6">
                  <c:v>372</c:v>
                </c:pt>
                <c:pt idx="7">
                  <c:v>372</c:v>
                </c:pt>
                <c:pt idx="8">
                  <c:v>372</c:v>
                </c:pt>
              </c:numCache>
            </c:numRef>
          </c:val>
          <c:smooth val="0"/>
          <c:extLst>
            <c:ext xmlns:c16="http://schemas.microsoft.com/office/drawing/2014/chart" uri="{C3380CC4-5D6E-409C-BE32-E72D297353CC}">
              <c16:uniqueId val="{00000001-7B06-4C08-AE90-F19DEE589C44}"/>
            </c:ext>
          </c:extLst>
        </c:ser>
        <c:ser>
          <c:idx val="4"/>
          <c:order val="4"/>
          <c:tx>
            <c:strRef>
              <c:f>'Sprint Plan Summary'!$AE$98</c:f>
              <c:strCache>
                <c:ptCount val="1"/>
                <c:pt idx="0">
                  <c:v>Total</c:v>
                </c:pt>
              </c:strCache>
            </c:strRef>
          </c:tx>
          <c:spPr>
            <a:ln w="28575" cap="rnd">
              <a:solidFill>
                <a:schemeClr val="accent5"/>
              </a:solidFill>
              <a:round/>
            </a:ln>
            <a:effectLst/>
          </c:spPr>
          <c:marker>
            <c:symbol val="none"/>
          </c:marker>
          <c:cat>
            <c:strRef>
              <c:f>'Sprint Plan Summary'!$Z$99:$Z$107</c:f>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f>'Sprint Plan Summary'!$AE$99:$AE$107</c:f>
              <c:numCache>
                <c:formatCode>General</c:formatCode>
                <c:ptCount val="9"/>
                <c:pt idx="0">
                  <c:v>26</c:v>
                </c:pt>
                <c:pt idx="1">
                  <c:v>93</c:v>
                </c:pt>
                <c:pt idx="2">
                  <c:v>146</c:v>
                </c:pt>
                <c:pt idx="3">
                  <c:v>233</c:v>
                </c:pt>
                <c:pt idx="4">
                  <c:v>421</c:v>
                </c:pt>
                <c:pt idx="5">
                  <c:v>684</c:v>
                </c:pt>
                <c:pt idx="6">
                  <c:v>988</c:v>
                </c:pt>
                <c:pt idx="7">
                  <c:v>1026</c:v>
                </c:pt>
                <c:pt idx="8">
                  <c:v>1034</c:v>
                </c:pt>
              </c:numCache>
            </c:numRef>
          </c:val>
          <c:smooth val="0"/>
          <c:extLst>
            <c:ext xmlns:c16="http://schemas.microsoft.com/office/drawing/2014/chart" uri="{C3380CC4-5D6E-409C-BE32-E72D297353CC}">
              <c16:uniqueId val="{00000002-7B06-4C08-AE90-F19DEE589C44}"/>
            </c:ext>
          </c:extLst>
        </c:ser>
        <c:dLbls>
          <c:showLegendKey val="0"/>
          <c:showVal val="0"/>
          <c:showCatName val="0"/>
          <c:showSerName val="0"/>
          <c:showPercent val="0"/>
          <c:showBubbleSize val="0"/>
        </c:dLbls>
        <c:smooth val="0"/>
        <c:axId val="1515965775"/>
        <c:axId val="1515966607"/>
        <c:extLst>
          <c:ext xmlns:c15="http://schemas.microsoft.com/office/drawing/2012/chart" uri="{02D57815-91ED-43cb-92C2-25804820EDAC}">
            <c15:filteredLineSeries>
              <c15:ser>
                <c:idx val="0"/>
                <c:order val="0"/>
                <c:tx>
                  <c:strRef>
                    <c:extLst>
                      <c:ext uri="{02D57815-91ED-43cb-92C2-25804820EDAC}">
                        <c15:formulaRef>
                          <c15:sqref>'Sprint Plan Summary'!$AA$98</c15:sqref>
                        </c15:formulaRef>
                      </c:ext>
                    </c:extLst>
                    <c:strCache>
                      <c:ptCount val="1"/>
                      <c:pt idx="0">
                        <c:v>AHCS</c:v>
                      </c:pt>
                    </c:strCache>
                  </c:strRef>
                </c:tx>
                <c:spPr>
                  <a:ln w="28575" cap="rnd">
                    <a:solidFill>
                      <a:schemeClr val="accent1"/>
                    </a:solidFill>
                    <a:round/>
                  </a:ln>
                  <a:effectLst/>
                </c:spPr>
                <c:marker>
                  <c:symbol val="none"/>
                </c:marker>
                <c:cat>
                  <c:strRef>
                    <c:extLst>
                      <c:ext uri="{02D57815-91ED-43cb-92C2-25804820EDAC}">
                        <c15:formulaRef>
                          <c15:sqref>'Sprint Plan Summary'!$Z$99:$Z$107</c15:sqref>
                        </c15:formulaRef>
                      </c:ext>
                    </c:extLst>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extLst>
                      <c:ext uri="{02D57815-91ED-43cb-92C2-25804820EDAC}">
                        <c15:formulaRef>
                          <c15:sqref>'Sprint Plan Summary'!$AA$99:$AA$107</c15:sqref>
                        </c15:formulaRef>
                      </c:ext>
                    </c:extLst>
                    <c:numCache>
                      <c:formatCode>General</c:formatCode>
                      <c:ptCount val="9"/>
                      <c:pt idx="0">
                        <c:v>5</c:v>
                      </c:pt>
                      <c:pt idx="1">
                        <c:v>20</c:v>
                      </c:pt>
                      <c:pt idx="2">
                        <c:v>34</c:v>
                      </c:pt>
                      <c:pt idx="3">
                        <c:v>48</c:v>
                      </c:pt>
                      <c:pt idx="4">
                        <c:v>118</c:v>
                      </c:pt>
                      <c:pt idx="5">
                        <c:v>158</c:v>
                      </c:pt>
                      <c:pt idx="6">
                        <c:v>233</c:v>
                      </c:pt>
                      <c:pt idx="7">
                        <c:v>38</c:v>
                      </c:pt>
                      <c:pt idx="8">
                        <c:v>8</c:v>
                      </c:pt>
                    </c:numCache>
                  </c:numRef>
                </c:val>
                <c:smooth val="0"/>
                <c:extLst>
                  <c:ext xmlns:c16="http://schemas.microsoft.com/office/drawing/2014/chart" uri="{C3380CC4-5D6E-409C-BE32-E72D297353CC}">
                    <c16:uniqueId val="{00000003-7B06-4C08-AE90-F19DEE589C4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'Sprint Plan Summary'!$AB$98</c15:sqref>
                        </c15:formulaRef>
                      </c:ext>
                    </c:extLst>
                    <c:strCache>
                      <c:ptCount val="1"/>
                      <c:pt idx="0">
                        <c:v>GL</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'Sprint Plan Summary'!$Z$99:$Z$107</c15:sqref>
                        </c15:formulaRef>
                      </c:ext>
                    </c:extLst>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extLst xmlns:c15="http://schemas.microsoft.com/office/drawing/2012/chart">
                      <c:ext xmlns:c15="http://schemas.microsoft.com/office/drawing/2012/chart" uri="{02D57815-91ED-43cb-92C2-25804820EDAC}">
                        <c15:formulaRef>
                          <c15:sqref>'Sprint Plan Summary'!$AB$99:$AB$107</c15:sqref>
                        </c15:formulaRef>
                      </c:ext>
                    </c:extLst>
                    <c:numCache>
                      <c:formatCode>General</c:formatCode>
                      <c:ptCount val="9"/>
                      <c:pt idx="0">
                        <c:v>21</c:v>
                      </c:pt>
                      <c:pt idx="1">
                        <c:v>47</c:v>
                      </c:pt>
                      <c:pt idx="2">
                        <c:v>19</c:v>
                      </c:pt>
                      <c:pt idx="3">
                        <c:v>39</c:v>
                      </c:pt>
                      <c:pt idx="4">
                        <c:v>70</c:v>
                      </c:pt>
                      <c:pt idx="5">
                        <c:v>105</c:v>
                      </c:pt>
                      <c:pt idx="6">
                        <c:v>71</c:v>
                      </c:pt>
                      <c:pt idx="7">
                        <c:v>0</c:v>
                      </c:pt>
                      <c:pt idx="8">
                        <c:v>0</c:v>
                      </c:pt>
                    </c:numCache>
                  </c:numRef>
                </c:val>
                <c:smooth val="0"/>
                <c:extLst xmlns:c15="http://schemas.microsoft.com/office/drawing/2012/chart">
                  <c:ext xmlns:c16="http://schemas.microsoft.com/office/drawing/2014/chart" uri="{C3380CC4-5D6E-409C-BE32-E72D297353CC}">
                    <c16:uniqueId val="{00000004-7B06-4C08-AE90-F19DEE589C44}"/>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'Sprint Plan Summary'!$AF$98</c15:sqref>
                        </c15:formulaRef>
                      </c:ext>
                    </c:extLst>
                    <c:strCache>
                      <c:ptCount val="1"/>
                      <c:pt idx="0">
                        <c:v>Cumulative %</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'Sprint Plan Summary'!$Z$99:$Z$107</c15:sqref>
                        </c15:formulaRef>
                      </c:ext>
                    </c:extLst>
                    <c:strCache>
                      <c:ptCount val="9"/>
                      <c:pt idx="0">
                        <c:v>Sprint 7</c:v>
                      </c:pt>
                      <c:pt idx="1">
                        <c:v>Sprint 8</c:v>
                      </c:pt>
                      <c:pt idx="2">
                        <c:v>Sprint 9</c:v>
                      </c:pt>
                      <c:pt idx="3">
                        <c:v>Sprint 10</c:v>
                      </c:pt>
                      <c:pt idx="4">
                        <c:v>Sprint 11</c:v>
                      </c:pt>
                      <c:pt idx="5">
                        <c:v>Sprint 12</c:v>
                      </c:pt>
                      <c:pt idx="6">
                        <c:v>Sprint 13</c:v>
                      </c:pt>
                      <c:pt idx="7">
                        <c:v>Sprint 14</c:v>
                      </c:pt>
                      <c:pt idx="8">
                        <c:v>Sprint 15</c:v>
                      </c:pt>
                    </c:strCache>
                  </c:strRef>
                </c:cat>
                <c:val>
                  <c:numRef>
                    <c:extLst xmlns:c15="http://schemas.microsoft.com/office/drawing/2012/chart">
                      <c:ext xmlns:c15="http://schemas.microsoft.com/office/drawing/2012/chart" uri="{02D57815-91ED-43cb-92C2-25804820EDAC}">
                        <c15:formulaRef>
                          <c15:sqref>'Sprint Plan Summary'!$AF$99:$AF$107</c15:sqref>
                        </c15:formulaRef>
                      </c:ext>
                    </c:extLst>
                    <c:numCache>
                      <c:formatCode>0%</c:formatCode>
                      <c:ptCount val="9"/>
                      <c:pt idx="0">
                        <c:v>2.5145067698259187E-2</c:v>
                      </c:pt>
                      <c:pt idx="1">
                        <c:v>8.994197292069632E-2</c:v>
                      </c:pt>
                      <c:pt idx="2">
                        <c:v>0.14119922630560927</c:v>
                      </c:pt>
                      <c:pt idx="3">
                        <c:v>0.22533849129593811</c:v>
                      </c:pt>
                      <c:pt idx="4">
                        <c:v>0.4071566731141199</c:v>
                      </c:pt>
                      <c:pt idx="5">
                        <c:v>0.66150870406189555</c:v>
                      </c:pt>
                      <c:pt idx="6">
                        <c:v>0.95551257253384914</c:v>
                      </c:pt>
                      <c:pt idx="7">
                        <c:v>0.99226305609284338</c:v>
                      </c:pt>
                      <c:pt idx="8">
                        <c:v>1</c:v>
                      </c:pt>
                    </c:numCache>
                  </c:numRef>
                </c:val>
                <c:smooth val="0"/>
                <c:extLst xmlns:c15="http://schemas.microsoft.com/office/drawing/2012/chart">
                  <c:ext xmlns:c16="http://schemas.microsoft.com/office/drawing/2014/chart" uri="{C3380CC4-5D6E-409C-BE32-E72D297353CC}">
                    <c16:uniqueId val="{00000005-7B06-4C08-AE90-F19DEE589C44}"/>
                  </c:ext>
                </c:extLst>
              </c15:ser>
            </c15:filteredLineSeries>
          </c:ext>
        </c:extLst>
      </c:lineChart>
      <c:catAx>
        <c:axId val="151596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966607"/>
        <c:crosses val="autoZero"/>
        <c:auto val="1"/>
        <c:lblAlgn val="ctr"/>
        <c:lblOffset val="100"/>
        <c:noMultiLvlLbl val="0"/>
      </c:catAx>
      <c:valAx>
        <c:axId val="151596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96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vmlDrawing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292100</xdr:colOff>
          <xdr:row>35</xdr:row>
          <xdr:rowOff>12700</xdr:rowOff>
        </xdr:from>
        <xdr:to>
          <xdr:col>12</xdr:col>
          <xdr:colOff>609600</xdr:colOff>
          <xdr:row>36</xdr:row>
          <xdr:rowOff>63500</xdr:rowOff>
        </xdr:to>
        <xdr:sp macro="" textlink="">
          <xdr:nvSpPr>
            <xdr:cNvPr id="40961" name="Control 1" hidden="1">
              <a:extLst>
                <a:ext uri="{63B3BB69-23CF-44E3-9099-C40C66FF867C}">
                  <a14:compatExt spid="_x0000_s40961"/>
                </a:ext>
                <a:ext uri="{FF2B5EF4-FFF2-40B4-BE49-F238E27FC236}">
                  <a16:creationId xmlns:a16="http://schemas.microsoft.com/office/drawing/2014/main" id="{00000000-0008-0000-1800-000001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2</xdr:col>
      <xdr:colOff>2072640</xdr:colOff>
      <xdr:row>10</xdr:row>
      <xdr:rowOff>167640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1" y="365760"/>
          <a:ext cx="6149339" cy="1630680"/>
        </a:xfrm>
        <a:prstGeom prst="rect">
          <a:avLst/>
        </a:prstGeom>
        <a:ln w="12700">
          <a:solidFill>
            <a:srgbClr val="002060"/>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220662</xdr:colOff>
      <xdr:row>37</xdr:row>
      <xdr:rowOff>11112</xdr:rowOff>
    </xdr:from>
    <xdr:to>
      <xdr:col>21</xdr:col>
      <xdr:colOff>382587</xdr:colOff>
      <xdr:row>55</xdr:row>
      <xdr:rowOff>11112</xdr:rowOff>
    </xdr:to>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133350</xdr:colOff>
      <xdr:row>108</xdr:row>
      <xdr:rowOff>42862</xdr:rowOff>
    </xdr:from>
    <xdr:to>
      <xdr:col>32</xdr:col>
      <xdr:colOff>285750</xdr:colOff>
      <xdr:row>126</xdr:row>
      <xdr:rowOff>42862</xdr:rowOff>
    </xdr:to>
    <xdr:graphicFrame macro="">
      <xdr:nvGraphicFramePr>
        <xdr:cNvPr id="3" name="Chart 2">
          <a:extLst>
            <a:ext uri="{FF2B5EF4-FFF2-40B4-BE49-F238E27FC236}">
              <a16:creationId xmlns:a16="http://schemas.microsoft.com/office/drawing/2014/main" id="{00000000-0008-0000-2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OY05_view\OF_Docs\Project_Management\Trackers\DFF_Tracker\DFF_Tracker_UKRO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hearun/Desktop/RTR%20User%20Stories%20-%20Track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Tracking"/>
      <sheetName val="DFF Change History"/>
      <sheetName val="DFF Setup Details"/>
      <sheetName val="DFF Allocation"/>
      <sheetName val="Master Info"/>
    </sheetNames>
    <sheetDataSet>
      <sheetData sheetId="0" refreshError="1"/>
      <sheetData sheetId="1" refreshError="1"/>
      <sheetData sheetId="2" refreshError="1"/>
      <sheetData sheetId="3" refreshError="1"/>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int Plan by RICE Type"/>
      <sheetName val="Summary"/>
      <sheetName val="Sprint Plan Summary"/>
      <sheetName val="0. Guidelines"/>
      <sheetName val="1. User Stories"/>
      <sheetName val="Sheet1"/>
      <sheetName val="2. Deliver Phase User Stories"/>
      <sheetName val="JIRA"/>
      <sheetName val="RICE TRACKCER"/>
      <sheetName val="Tax Stories reference"/>
      <sheetName val="GL Rep. User Story RICE Ration"/>
      <sheetName val="WESCO RICE Listing 1B"/>
      <sheetName val="Tax Story Summary"/>
      <sheetName val="WESCO RICE Listing"/>
      <sheetName val="AHCS Rep.User Story RICE Ration"/>
      <sheetName val="LOVs"/>
    </sheetNames>
    <sheetDataSet>
      <sheetData sheetId="0"/>
      <sheetData sheetId="1"/>
      <sheetData sheetId="2"/>
      <sheetData sheetId="3"/>
      <sheetData sheetId="4"/>
      <sheetData sheetId="5">
        <row r="2">
          <cell r="B2" t="str">
            <v>RTR-AHCS-129 - Functional</v>
          </cell>
          <cell r="C2" t="str">
            <v>CSTONE-4719</v>
          </cell>
        </row>
        <row r="3">
          <cell r="B3" t="str">
            <v>RTR-AHCS-128 - Functional</v>
          </cell>
          <cell r="C3" t="str">
            <v>CSTONE-4718</v>
          </cell>
        </row>
        <row r="4">
          <cell r="B4" t="str">
            <v>RTR-AHCS-126 - Functional</v>
          </cell>
          <cell r="C4" t="str">
            <v>CSTONE-4717</v>
          </cell>
        </row>
        <row r="5">
          <cell r="B5" t="str">
            <v>RTR-AHCS-121 - Functional</v>
          </cell>
          <cell r="C5" t="str">
            <v>CSTONE-4716</v>
          </cell>
        </row>
        <row r="6">
          <cell r="B6" t="str">
            <v>RTR-AHCS-103 - Functional</v>
          </cell>
          <cell r="C6" t="str">
            <v>CSTONE-4715</v>
          </cell>
        </row>
        <row r="7">
          <cell r="B7" t="str">
            <v>RTR-AHCS-101 - Functional</v>
          </cell>
          <cell r="C7" t="str">
            <v>CSTONE-4714</v>
          </cell>
        </row>
        <row r="8">
          <cell r="B8" t="str">
            <v>RTR-AHCS-096 - Functional</v>
          </cell>
          <cell r="C8" t="str">
            <v>CSTONE-4713</v>
          </cell>
        </row>
        <row r="9">
          <cell r="B9" t="str">
            <v>RTR-AHCS-093 - Functional</v>
          </cell>
          <cell r="C9" t="str">
            <v>CSTONE-4712</v>
          </cell>
        </row>
        <row r="10">
          <cell r="B10" t="str">
            <v>RTR-AHCS-092 - Functional</v>
          </cell>
          <cell r="C10" t="str">
            <v>CSTONE-4711</v>
          </cell>
        </row>
        <row r="11">
          <cell r="B11" t="str">
            <v>RTR-AHCS-091 - Functional</v>
          </cell>
          <cell r="C11" t="str">
            <v>CSTONE-4710</v>
          </cell>
        </row>
        <row r="12">
          <cell r="B12" t="str">
            <v>RTR-AHCS-089 - Functional</v>
          </cell>
          <cell r="C12" t="str">
            <v>CSTONE-4709</v>
          </cell>
        </row>
        <row r="13">
          <cell r="B13" t="str">
            <v>RTR-AHCS-088 - Functional</v>
          </cell>
          <cell r="C13" t="str">
            <v>CSTONE-4708</v>
          </cell>
        </row>
        <row r="14">
          <cell r="B14" t="str">
            <v>DP-RTR-GL-019</v>
          </cell>
          <cell r="C14" t="str">
            <v>CSTONE-4699</v>
          </cell>
        </row>
        <row r="15">
          <cell r="B15" t="str">
            <v>DP-RTR-GL-019</v>
          </cell>
          <cell r="C15" t="str">
            <v>CSTONE-4698</v>
          </cell>
        </row>
        <row r="16">
          <cell r="B16" t="str">
            <v>DP-RTR-GL-019</v>
          </cell>
          <cell r="C16" t="str">
            <v>CSTONE-4697</v>
          </cell>
        </row>
        <row r="17">
          <cell r="B17" t="str">
            <v>RTR-GL-015</v>
          </cell>
          <cell r="C17" t="str">
            <v>CSTONE-4695</v>
          </cell>
        </row>
        <row r="18">
          <cell r="B18" t="str">
            <v>DP-RTR-GL-009</v>
          </cell>
          <cell r="C18" t="str">
            <v>CSTONE-4693</v>
          </cell>
        </row>
        <row r="19">
          <cell r="B19" t="str">
            <v>DP-RTR-AHCS-001</v>
          </cell>
          <cell r="C19" t="str">
            <v>CSTONE-4692</v>
          </cell>
        </row>
        <row r="20">
          <cell r="B20" t="str">
            <v>DP-RTR-AHCS-001</v>
          </cell>
          <cell r="C20" t="str">
            <v>CSTONE-4691</v>
          </cell>
        </row>
        <row r="21">
          <cell r="B21" t="str">
            <v>DP-RTR-GL-008C</v>
          </cell>
          <cell r="C21" t="str">
            <v>CSTONE-4690</v>
          </cell>
        </row>
        <row r="22">
          <cell r="B22" t="str">
            <v>DP-RTR-GL-008C</v>
          </cell>
          <cell r="C22" t="str">
            <v>CSTONE-4689</v>
          </cell>
        </row>
        <row r="23">
          <cell r="B23" t="str">
            <v>DP-RTR-GL-008B</v>
          </cell>
          <cell r="C23" t="str">
            <v>CSTONE-4688</v>
          </cell>
        </row>
        <row r="24">
          <cell r="B24" t="str">
            <v>DP-RTR-GL-008B</v>
          </cell>
          <cell r="C24" t="str">
            <v>CSTONE-4687</v>
          </cell>
        </row>
        <row r="25">
          <cell r="B25" t="str">
            <v>DP-RTR-GL-008A</v>
          </cell>
          <cell r="C25" t="str">
            <v>CSTONE-4686</v>
          </cell>
        </row>
        <row r="26">
          <cell r="B26" t="str">
            <v>DP-RTR-GL-008A</v>
          </cell>
          <cell r="C26" t="str">
            <v>CSTONE-4685</v>
          </cell>
        </row>
        <row r="27">
          <cell r="B27" t="str">
            <v>REP-FSG-RTR-GL-008</v>
          </cell>
          <cell r="C27" t="str">
            <v>CSTONE-4684</v>
          </cell>
        </row>
        <row r="28">
          <cell r="B28" t="str">
            <v>REP-FSG-RTR-GL-008</v>
          </cell>
          <cell r="C28" t="str">
            <v>CSTONE-4683</v>
          </cell>
        </row>
        <row r="29">
          <cell r="B29" t="str">
            <v>RTR-GL-089</v>
          </cell>
          <cell r="C29" t="str">
            <v>CSTONE-4682</v>
          </cell>
        </row>
        <row r="30">
          <cell r="B30" t="str">
            <v>REP-FSG-RTR-GL-009</v>
          </cell>
          <cell r="C30" t="str">
            <v>CSTONE-4677</v>
          </cell>
        </row>
        <row r="31">
          <cell r="B31" t="str">
            <v>DP-RTR-GL-015</v>
          </cell>
          <cell r="C31" t="str">
            <v>CSTONE-4671</v>
          </cell>
        </row>
        <row r="32">
          <cell r="B32" t="str">
            <v>DP-RTR-GL-009</v>
          </cell>
          <cell r="C32" t="str">
            <v>CSTONE-4666</v>
          </cell>
        </row>
        <row r="33">
          <cell r="B33" t="str">
            <v>RTR-GL-137C</v>
          </cell>
          <cell r="C33" t="str">
            <v>CSTONE-4656</v>
          </cell>
        </row>
        <row r="34">
          <cell r="B34" t="str">
            <v>RTR-GL-137B</v>
          </cell>
          <cell r="C34" t="str">
            <v>CSTONE-4655</v>
          </cell>
        </row>
        <row r="35">
          <cell r="B35" t="str">
            <v>RTR-GL-137E</v>
          </cell>
          <cell r="C35" t="str">
            <v>CSTONE-4654</v>
          </cell>
        </row>
        <row r="36">
          <cell r="B36" t="str">
            <v>REP-FSG-RTR-GL-013B</v>
          </cell>
          <cell r="C36" t="str">
            <v>CSTONE-4653</v>
          </cell>
        </row>
        <row r="37">
          <cell r="B37" t="str">
            <v>RTR-GL-137A</v>
          </cell>
          <cell r="C37" t="str">
            <v>CSTONE-4652</v>
          </cell>
        </row>
        <row r="38">
          <cell r="B38" t="str">
            <v>EPM-FCCS-202</v>
          </cell>
          <cell r="C38" t="str">
            <v>CSTONE-4636</v>
          </cell>
        </row>
        <row r="39">
          <cell r="B39" t="str">
            <v>EPM-FCCS-201</v>
          </cell>
          <cell r="C39" t="str">
            <v>CSTONE-4635</v>
          </cell>
        </row>
        <row r="40">
          <cell r="B40" t="str">
            <v>EPM-FCCS-200</v>
          </cell>
          <cell r="C40" t="str">
            <v>CSTONE-4634</v>
          </cell>
        </row>
        <row r="41">
          <cell r="B41" t="str">
            <v>EPM-EPBCS-058</v>
          </cell>
          <cell r="C41" t="str">
            <v>CSTONE-4558</v>
          </cell>
        </row>
        <row r="42">
          <cell r="B42" t="str">
            <v>EPM-EPBCS-100</v>
          </cell>
          <cell r="C42" t="str">
            <v>CSTONE-4557</v>
          </cell>
        </row>
        <row r="43">
          <cell r="B43" t="str">
            <v>EPM-EPBCS-099</v>
          </cell>
          <cell r="C43" t="str">
            <v>CSTONE-4556</v>
          </cell>
        </row>
        <row r="44">
          <cell r="B44" t="str">
            <v>EPM-EPBCS-098</v>
          </cell>
          <cell r="C44" t="str">
            <v>CSTONE-4555</v>
          </cell>
        </row>
        <row r="45">
          <cell r="B45" t="str">
            <v>EPM-EPBCS-097</v>
          </cell>
          <cell r="C45" t="str">
            <v>CSTONE-4554</v>
          </cell>
        </row>
        <row r="46">
          <cell r="B46" t="str">
            <v>EPM-EPBCS-096</v>
          </cell>
          <cell r="C46" t="str">
            <v>CSTONE-4553</v>
          </cell>
        </row>
        <row r="47">
          <cell r="B47" t="str">
            <v>EPM-EPBCS-095</v>
          </cell>
          <cell r="C47" t="str">
            <v>CSTONE-4552</v>
          </cell>
        </row>
        <row r="48">
          <cell r="B48" t="str">
            <v>EPM-EPBCS-086</v>
          </cell>
          <cell r="C48" t="str">
            <v>CSTONE-4551</v>
          </cell>
        </row>
        <row r="49">
          <cell r="B49" t="str">
            <v>EPM-EPBCS-085</v>
          </cell>
          <cell r="C49" t="str">
            <v>CSTONE-4550</v>
          </cell>
        </row>
        <row r="50">
          <cell r="B50" t="str">
            <v>EPM-EPBCS-084</v>
          </cell>
          <cell r="C50" t="str">
            <v>CSTONE-4549</v>
          </cell>
        </row>
        <row r="51">
          <cell r="B51" t="str">
            <v>EPM-EPBCS-083</v>
          </cell>
          <cell r="C51" t="str">
            <v>CSTONE-4548</v>
          </cell>
        </row>
        <row r="52">
          <cell r="B52" t="str">
            <v>EPM-EPBCS-082</v>
          </cell>
          <cell r="C52" t="str">
            <v>CSTONE-4547</v>
          </cell>
        </row>
        <row r="53">
          <cell r="B53" t="str">
            <v>EPM-EPBCS-081</v>
          </cell>
          <cell r="C53" t="str">
            <v>CSTONE-4546</v>
          </cell>
        </row>
        <row r="54">
          <cell r="B54" t="str">
            <v>EPM-EPBCS-080</v>
          </cell>
          <cell r="C54" t="str">
            <v>CSTONE-4545</v>
          </cell>
        </row>
        <row r="55">
          <cell r="B55" t="str">
            <v>EPM-EPBCS-056</v>
          </cell>
          <cell r="C55" t="str">
            <v>CSTONE-4544</v>
          </cell>
        </row>
        <row r="56">
          <cell r="B56" t="str">
            <v>REP-FSG-RTR-GL-012</v>
          </cell>
          <cell r="C56" t="str">
            <v>CSTONE-4428</v>
          </cell>
        </row>
        <row r="57">
          <cell r="B57" t="str">
            <v>REP-FSG-RTR-GL-007</v>
          </cell>
          <cell r="C57" t="str">
            <v>CSTONE-4427</v>
          </cell>
        </row>
        <row r="58">
          <cell r="B58" t="str">
            <v>REP-FSG-RTR-GL-003</v>
          </cell>
          <cell r="C58" t="str">
            <v>CSTONE-4426</v>
          </cell>
        </row>
        <row r="59">
          <cell r="B59" t="str">
            <v>REP-FSG-RTR-GL-002</v>
          </cell>
          <cell r="C59" t="str">
            <v>CSTONE-4425</v>
          </cell>
        </row>
        <row r="60">
          <cell r="B60" t="str">
            <v>REP-FSG-RTR-GL-001</v>
          </cell>
          <cell r="C60" t="str">
            <v>CSTONE-4424</v>
          </cell>
        </row>
        <row r="61">
          <cell r="B61" t="str">
            <v>REP-RTR-GL-67-A</v>
          </cell>
          <cell r="C61" t="str">
            <v>CSTONE-4423</v>
          </cell>
        </row>
        <row r="62">
          <cell r="B62" t="str">
            <v>REP-RTR-GL-15</v>
          </cell>
          <cell r="C62" t="str">
            <v>CSTONE-4422</v>
          </cell>
        </row>
        <row r="63">
          <cell r="B63" t="str">
            <v>REP-RTR-GL-14</v>
          </cell>
          <cell r="C63" t="str">
            <v>CSTONE-4421</v>
          </cell>
        </row>
        <row r="64">
          <cell r="B64" t="str">
            <v>REP-RTR-GL-9</v>
          </cell>
          <cell r="C64" t="str">
            <v>CSTONE-4420</v>
          </cell>
        </row>
        <row r="65">
          <cell r="B65" t="str">
            <v>REP-RTR-GL-8</v>
          </cell>
          <cell r="C65" t="str">
            <v>CSTONE-4419</v>
          </cell>
        </row>
        <row r="66">
          <cell r="B66" t="str">
            <v>REP-RTR-GL-7</v>
          </cell>
          <cell r="C66" t="str">
            <v>CSTONE-4418</v>
          </cell>
        </row>
        <row r="67">
          <cell r="B67" t="str">
            <v>REP-RTR-GL-2</v>
          </cell>
          <cell r="C67" t="str">
            <v>CSTONE-4417</v>
          </cell>
        </row>
        <row r="68">
          <cell r="B68" t="str">
            <v>REP-RTR-GL-1</v>
          </cell>
          <cell r="C68" t="str">
            <v>CSTONE-4416</v>
          </cell>
        </row>
        <row r="69">
          <cell r="B69" t="str">
            <v>REP-RTR-GL-79</v>
          </cell>
          <cell r="C69" t="str">
            <v>CSTONE-4415</v>
          </cell>
        </row>
        <row r="70">
          <cell r="B70" t="str">
            <v>REP-RTR-GL-69</v>
          </cell>
          <cell r="C70" t="str">
            <v>CSTONE-4414</v>
          </cell>
        </row>
        <row r="71">
          <cell r="B71" t="str">
            <v>RTR-GL-106</v>
          </cell>
          <cell r="C71" t="str">
            <v>CSTONE-4413</v>
          </cell>
        </row>
        <row r="72">
          <cell r="B72" t="str">
            <v>RTR-GL-095</v>
          </cell>
          <cell r="C72" t="str">
            <v>CSTONE-4412</v>
          </cell>
        </row>
        <row r="73">
          <cell r="B73" t="str">
            <v>RTR-GL-006</v>
          </cell>
          <cell r="C73" t="str">
            <v>CSTONE-4411</v>
          </cell>
        </row>
        <row r="74">
          <cell r="B74" t="str">
            <v>REP-FSG-RTR-GL-012</v>
          </cell>
          <cell r="C74" t="str">
            <v>CSTONE-4410</v>
          </cell>
        </row>
        <row r="75">
          <cell r="B75" t="str">
            <v>REP-FSG-RTR-GL-011</v>
          </cell>
          <cell r="C75" t="str">
            <v>CSTONE-4409</v>
          </cell>
        </row>
        <row r="76">
          <cell r="B76" t="str">
            <v>REP-FSG-RTR-GL-010</v>
          </cell>
          <cell r="C76" t="str">
            <v>CSTONE-4408</v>
          </cell>
        </row>
        <row r="77">
          <cell r="B77" t="str">
            <v>REP-FSG-RTR-GL-009</v>
          </cell>
          <cell r="C77" t="str">
            <v>CSTONE-4407</v>
          </cell>
        </row>
        <row r="78">
          <cell r="B78" t="str">
            <v>REP-FSG-RTR-GL-007</v>
          </cell>
          <cell r="C78" t="str">
            <v>CSTONE-4406</v>
          </cell>
        </row>
        <row r="79">
          <cell r="B79" t="str">
            <v>REP-FSG-RTR-GL-003</v>
          </cell>
          <cell r="C79" t="str">
            <v>CSTONE-4405</v>
          </cell>
        </row>
        <row r="80">
          <cell r="B80" t="str">
            <v>REP-FSG-RTR-GL-002</v>
          </cell>
          <cell r="C80" t="str">
            <v>CSTONE-4404</v>
          </cell>
        </row>
        <row r="81">
          <cell r="B81" t="str">
            <v>REP-FSG-RTR-GL-001</v>
          </cell>
          <cell r="C81" t="str">
            <v>CSTONE-4403</v>
          </cell>
        </row>
        <row r="82">
          <cell r="B82" t="str">
            <v>REP-RTR-GL-2</v>
          </cell>
          <cell r="C82" t="str">
            <v>CSTONE-4396</v>
          </cell>
        </row>
        <row r="83">
          <cell r="B83" t="str">
            <v>RTR-GL-095</v>
          </cell>
          <cell r="C83" t="str">
            <v>CSTONE-4394</v>
          </cell>
        </row>
        <row r="84">
          <cell r="B84" t="str">
            <v>RTR-GL-006</v>
          </cell>
          <cell r="C84" t="str">
            <v>CSTONE-4393</v>
          </cell>
        </row>
        <row r="85">
          <cell r="B85" t="str">
            <v>REP-FSG-RTR-GL-006</v>
          </cell>
          <cell r="C85" t="str">
            <v>CSTONE-4392</v>
          </cell>
        </row>
        <row r="86">
          <cell r="B86" t="str">
            <v>REP-FSG-RTR-GL-005</v>
          </cell>
          <cell r="C86" t="str">
            <v>CSTONE-4391</v>
          </cell>
        </row>
        <row r="87">
          <cell r="B87" t="str">
            <v>REP-FSG-RTR-GL-004</v>
          </cell>
          <cell r="C87" t="str">
            <v>CSTONE-4390</v>
          </cell>
        </row>
        <row r="88">
          <cell r="B88" t="str">
            <v>EPM-ARCS-032</v>
          </cell>
          <cell r="C88" t="str">
            <v>CSTONE-4296</v>
          </cell>
        </row>
        <row r="89">
          <cell r="B89" t="str">
            <v>EPM-ARCS-023</v>
          </cell>
          <cell r="C89" t="str">
            <v>CSTONE-4295</v>
          </cell>
        </row>
        <row r="90">
          <cell r="B90" t="str">
            <v>EPM-ARCS-022</v>
          </cell>
          <cell r="C90" t="str">
            <v>CSTONE-4294</v>
          </cell>
        </row>
        <row r="91">
          <cell r="B91" t="str">
            <v>EPM-ARCS-020</v>
          </cell>
          <cell r="C91" t="str">
            <v>CSTONE-4293</v>
          </cell>
        </row>
        <row r="92">
          <cell r="B92" t="str">
            <v>EPM-ARCS-006</v>
          </cell>
          <cell r="C92" t="str">
            <v>CSTONE-4292</v>
          </cell>
        </row>
        <row r="93">
          <cell r="B93" t="str">
            <v>EPM-FCCS-155</v>
          </cell>
          <cell r="C93" t="str">
            <v>CSTONE-4291</v>
          </cell>
        </row>
        <row r="94">
          <cell r="B94" t="str">
            <v>EPM-FCCS-154</v>
          </cell>
          <cell r="C94" t="str">
            <v>CSTONE-4290</v>
          </cell>
        </row>
        <row r="95">
          <cell r="B95" t="str">
            <v>EPM-FCCS-153</v>
          </cell>
          <cell r="C95" t="str">
            <v>CSTONE-4289</v>
          </cell>
        </row>
        <row r="96">
          <cell r="B96" t="str">
            <v>EPM-FCCS-136</v>
          </cell>
          <cell r="C96" t="str">
            <v>CSTONE-4287</v>
          </cell>
        </row>
        <row r="97">
          <cell r="B97" t="str">
            <v>EPM-FCCS-135</v>
          </cell>
          <cell r="C97" t="str">
            <v>CSTONE-4286</v>
          </cell>
        </row>
        <row r="98">
          <cell r="B98" t="str">
            <v>EPM-FCCS-133</v>
          </cell>
          <cell r="C98" t="str">
            <v>CSTONE-4285</v>
          </cell>
        </row>
        <row r="99">
          <cell r="B99" t="str">
            <v>EPM-FCCS-131</v>
          </cell>
          <cell r="C99" t="str">
            <v>CSTONE-4284</v>
          </cell>
        </row>
        <row r="100">
          <cell r="B100" t="str">
            <v>EPM-FCCS-075</v>
          </cell>
          <cell r="C100" t="str">
            <v>CSTONE-4283</v>
          </cell>
        </row>
        <row r="101">
          <cell r="B101" t="str">
            <v>EPM-FCCS-072</v>
          </cell>
          <cell r="C101" t="str">
            <v>CSTONE-4282</v>
          </cell>
        </row>
        <row r="102">
          <cell r="B102" t="str">
            <v>EPM-FCCS-068</v>
          </cell>
          <cell r="C102" t="str">
            <v>CSTONE-4281</v>
          </cell>
        </row>
        <row r="103">
          <cell r="B103" t="str">
            <v>EPM-FCCS-052</v>
          </cell>
          <cell r="C103" t="str">
            <v>CSTONE-4280</v>
          </cell>
        </row>
        <row r="104">
          <cell r="B104" t="str">
            <v>EPM-FCCS-031</v>
          </cell>
          <cell r="C104" t="str">
            <v>CSTONE-4279</v>
          </cell>
        </row>
        <row r="105">
          <cell r="B105" t="str">
            <v>EPM-FCCS-030</v>
          </cell>
          <cell r="C105" t="str">
            <v>CSTONE-4278</v>
          </cell>
        </row>
        <row r="106">
          <cell r="B106" t="str">
            <v>EPM-FCCS-029</v>
          </cell>
          <cell r="C106" t="str">
            <v>CSTONE-4277</v>
          </cell>
        </row>
        <row r="107">
          <cell r="B107" t="str">
            <v>EPM-FCCS-028</v>
          </cell>
          <cell r="C107" t="str">
            <v>CSTONE-4276</v>
          </cell>
        </row>
        <row r="108">
          <cell r="B108" t="str">
            <v>EPM-FCCS-027</v>
          </cell>
          <cell r="C108" t="str">
            <v>CSTONE-4275</v>
          </cell>
        </row>
        <row r="109">
          <cell r="B109" t="str">
            <v>EPM-FCCS-026</v>
          </cell>
          <cell r="C109" t="str">
            <v>CSTONE-4274</v>
          </cell>
        </row>
        <row r="110">
          <cell r="B110" t="str">
            <v>EPM-FCCS-025</v>
          </cell>
          <cell r="C110" t="str">
            <v>CSTONE-4273</v>
          </cell>
        </row>
        <row r="111">
          <cell r="B111" t="str">
            <v>EPM-FCCS-024</v>
          </cell>
          <cell r="C111" t="str">
            <v>CSTONE-4272</v>
          </cell>
        </row>
        <row r="112">
          <cell r="B112" t="str">
            <v>EPM-FCCS-023</v>
          </cell>
          <cell r="C112" t="str">
            <v>CSTONE-4271</v>
          </cell>
        </row>
        <row r="113">
          <cell r="B113" t="str">
            <v>EPM-FCCS-021</v>
          </cell>
          <cell r="C113" t="str">
            <v>CSTONE-4270</v>
          </cell>
        </row>
        <row r="114">
          <cell r="B114" t="str">
            <v>RTR-GL-090</v>
          </cell>
          <cell r="C114" t="str">
            <v>CSTONE-4265</v>
          </cell>
        </row>
        <row r="115">
          <cell r="B115" t="str">
            <v>DP-RTR-GL-015</v>
          </cell>
          <cell r="C115" t="str">
            <v>CSTONE-4209</v>
          </cell>
        </row>
        <row r="116">
          <cell r="B116" t="str">
            <v>DP-RTR-GL-009</v>
          </cell>
          <cell r="C116" t="str">
            <v>CSTONE-4208</v>
          </cell>
        </row>
        <row r="117">
          <cell r="B117" t="str">
            <v>DP-RTR-AHCS-001</v>
          </cell>
          <cell r="C117" t="str">
            <v>CSTONE-4207</v>
          </cell>
        </row>
        <row r="118">
          <cell r="B118" t="str">
            <v>DP-RTR-GL-008C</v>
          </cell>
          <cell r="C118" t="str">
            <v>CSTONE-4206</v>
          </cell>
        </row>
        <row r="119">
          <cell r="B119" t="str">
            <v>DP-RTR-GL-008B</v>
          </cell>
          <cell r="C119" t="str">
            <v>CSTONE-4205</v>
          </cell>
        </row>
        <row r="120">
          <cell r="B120" t="str">
            <v>DP-RTR-GL-008A</v>
          </cell>
          <cell r="C120" t="str">
            <v>CSTONE-4204</v>
          </cell>
        </row>
        <row r="121">
          <cell r="B121" t="str">
            <v>DP-RTR-GL-007</v>
          </cell>
          <cell r="C121" t="str">
            <v>CSTONE-4203</v>
          </cell>
        </row>
        <row r="122">
          <cell r="B122" t="str">
            <v>DP-RTR-GL-005</v>
          </cell>
          <cell r="C122" t="str">
            <v>CSTONE-4202</v>
          </cell>
        </row>
        <row r="123">
          <cell r="B123" t="str">
            <v>DP-RTR-GL-003</v>
          </cell>
          <cell r="C123" t="str">
            <v>CSTONE-4201</v>
          </cell>
        </row>
        <row r="124">
          <cell r="B124" t="str">
            <v>DP-RTR-GL-002</v>
          </cell>
          <cell r="C124" t="str">
            <v>CSTONE-4200</v>
          </cell>
        </row>
        <row r="125">
          <cell r="B125" t="str">
            <v>DP-RTR-GL-001</v>
          </cell>
          <cell r="C125" t="str">
            <v>CSTONE-4199</v>
          </cell>
        </row>
        <row r="126">
          <cell r="B126" t="str">
            <v>EPM-EPBCS-101</v>
          </cell>
          <cell r="C126" t="str">
            <v>CSTONE-4087</v>
          </cell>
        </row>
        <row r="127">
          <cell r="B127" t="str">
            <v>EPM-EPBCS-094</v>
          </cell>
          <cell r="C127" t="str">
            <v>CSTONE-4079</v>
          </cell>
        </row>
        <row r="128">
          <cell r="B128" t="str">
            <v>EPM-EPBCS-093</v>
          </cell>
          <cell r="C128" t="str">
            <v>CSTONE-4078</v>
          </cell>
        </row>
        <row r="129">
          <cell r="B129" t="str">
            <v>EPM-EPBCS-092</v>
          </cell>
          <cell r="C129" t="str">
            <v>CSTONE-4077</v>
          </cell>
        </row>
        <row r="130">
          <cell r="B130" t="str">
            <v>EPM-EPBCS-091</v>
          </cell>
          <cell r="C130" t="str">
            <v>CSTONE-4076</v>
          </cell>
        </row>
        <row r="131">
          <cell r="B131" t="str">
            <v>EPM-EPBCS-090</v>
          </cell>
          <cell r="C131" t="str">
            <v>CSTONE-4075</v>
          </cell>
        </row>
        <row r="132">
          <cell r="B132" t="str">
            <v>EPM-EPBCS-089</v>
          </cell>
          <cell r="C132" t="str">
            <v>CSTONE-4074</v>
          </cell>
        </row>
        <row r="133">
          <cell r="B133" t="str">
            <v>EPM-EPBCS-088</v>
          </cell>
          <cell r="C133" t="str">
            <v>CSTONE-4073</v>
          </cell>
        </row>
        <row r="134">
          <cell r="B134" t="str">
            <v>EPM-EPBCS-087</v>
          </cell>
          <cell r="C134" t="str">
            <v>CSTONE-4072</v>
          </cell>
        </row>
        <row r="135">
          <cell r="B135" t="str">
            <v>EPM-EPBCS-062</v>
          </cell>
          <cell r="C135" t="str">
            <v>CSTONE-4064</v>
          </cell>
        </row>
        <row r="136">
          <cell r="B136" t="str">
            <v>EPM-EPBCS-061</v>
          </cell>
          <cell r="C136" t="str">
            <v>CSTONE-4063</v>
          </cell>
        </row>
        <row r="137">
          <cell r="B137" t="str">
            <v>EPM-EPBCS-060</v>
          </cell>
          <cell r="C137" t="str">
            <v>CSTONE-4062</v>
          </cell>
        </row>
        <row r="138">
          <cell r="B138" t="str">
            <v>EPM-EPBCS-059</v>
          </cell>
          <cell r="C138" t="str">
            <v>CSTONE-4061</v>
          </cell>
        </row>
        <row r="139">
          <cell r="B139" t="str">
            <v>EPM-EPBCS-057</v>
          </cell>
          <cell r="C139" t="str">
            <v>CSTONE-4059</v>
          </cell>
        </row>
        <row r="140">
          <cell r="B140" t="str">
            <v>EPM-EPBCS-055</v>
          </cell>
          <cell r="C140" t="str">
            <v>CSTONE-4057</v>
          </cell>
        </row>
        <row r="141">
          <cell r="B141" t="str">
            <v>EPM-EPBCS-054</v>
          </cell>
          <cell r="C141" t="str">
            <v>CSTONE-4056</v>
          </cell>
        </row>
        <row r="142">
          <cell r="B142" t="str">
            <v>EPM-EPBCS-053</v>
          </cell>
          <cell r="C142" t="str">
            <v>CSTONE-4055</v>
          </cell>
        </row>
        <row r="143">
          <cell r="B143" t="str">
            <v>EPM-EPBCS-052</v>
          </cell>
          <cell r="C143" t="str">
            <v>CSTONE-4054</v>
          </cell>
        </row>
        <row r="144">
          <cell r="B144" t="str">
            <v>EPM-EPBCS-051</v>
          </cell>
          <cell r="C144" t="str">
            <v>CSTONE-4053</v>
          </cell>
        </row>
        <row r="145">
          <cell r="B145" t="str">
            <v>EPM-EPBCS-050</v>
          </cell>
          <cell r="C145" t="str">
            <v>CSTONE-4052</v>
          </cell>
        </row>
        <row r="146">
          <cell r="B146" t="str">
            <v>EPM-EPBCS-049</v>
          </cell>
          <cell r="C146" t="str">
            <v>CSTONE-4051</v>
          </cell>
        </row>
        <row r="147">
          <cell r="B147" t="str">
            <v>EPM-EPBCS-048</v>
          </cell>
          <cell r="C147" t="str">
            <v>CSTONE-4050</v>
          </cell>
        </row>
        <row r="148">
          <cell r="B148" t="str">
            <v>EPM-EPBCS-045</v>
          </cell>
          <cell r="C148" t="str">
            <v>CSTONE-4049</v>
          </cell>
        </row>
        <row r="149">
          <cell r="B149" t="str">
            <v>EPM-EPBCS-044</v>
          </cell>
          <cell r="C149" t="str">
            <v>CSTONE-4048</v>
          </cell>
        </row>
        <row r="150">
          <cell r="B150" t="str">
            <v>EPM-EPBCS-043</v>
          </cell>
          <cell r="C150" t="str">
            <v>CSTONE-4047</v>
          </cell>
        </row>
        <row r="151">
          <cell r="B151" t="str">
            <v>EPM-EPBCS-042</v>
          </cell>
          <cell r="C151" t="str">
            <v>CSTONE-4046</v>
          </cell>
        </row>
        <row r="152">
          <cell r="B152" t="str">
            <v>EPM-EPBCS-041</v>
          </cell>
          <cell r="C152" t="str">
            <v>CSTONE-4045</v>
          </cell>
        </row>
        <row r="153">
          <cell r="B153" t="str">
            <v>EPM-ARCS-040</v>
          </cell>
          <cell r="C153" t="str">
            <v>CSTONE-3896</v>
          </cell>
        </row>
        <row r="154">
          <cell r="B154" t="str">
            <v>EPM-ARCS-031</v>
          </cell>
          <cell r="C154" t="str">
            <v>CSTONE-3895</v>
          </cell>
        </row>
        <row r="155">
          <cell r="B155" t="str">
            <v>EPM-ARCS-030</v>
          </cell>
          <cell r="C155" t="str">
            <v>CSTONE-3894</v>
          </cell>
        </row>
        <row r="156">
          <cell r="B156" t="str">
            <v>EPM-ARCS-028</v>
          </cell>
          <cell r="C156" t="str">
            <v>CSTONE-3893</v>
          </cell>
        </row>
        <row r="157">
          <cell r="B157" t="str">
            <v>EPM-ARCS-027</v>
          </cell>
          <cell r="C157" t="str">
            <v>CSTONE-3892</v>
          </cell>
        </row>
        <row r="158">
          <cell r="B158" t="str">
            <v>EPM-ARCS-026</v>
          </cell>
          <cell r="C158" t="str">
            <v>CSTONE-3891</v>
          </cell>
        </row>
        <row r="159">
          <cell r="B159" t="str">
            <v>EPM-ARCS-025</v>
          </cell>
          <cell r="C159" t="str">
            <v>CSTONE-3890</v>
          </cell>
        </row>
        <row r="160">
          <cell r="B160" t="str">
            <v>EPM-ARCS-024</v>
          </cell>
          <cell r="C160" t="str">
            <v>CSTONE-3889</v>
          </cell>
        </row>
        <row r="161">
          <cell r="B161" t="str">
            <v>EPM-ARCS-021</v>
          </cell>
          <cell r="C161" t="str">
            <v>CSTONE-3888</v>
          </cell>
        </row>
        <row r="162">
          <cell r="B162" t="str">
            <v>EPM-ARCS-018</v>
          </cell>
          <cell r="C162" t="str">
            <v>CSTONE-3887</v>
          </cell>
        </row>
        <row r="163">
          <cell r="B163" t="str">
            <v>EPM-ARCS-017</v>
          </cell>
          <cell r="C163" t="str">
            <v>CSTONE-3886</v>
          </cell>
        </row>
        <row r="164">
          <cell r="B164" t="str">
            <v>EPM-ARCS-014</v>
          </cell>
          <cell r="C164" t="str">
            <v>CSTONE-3885</v>
          </cell>
        </row>
        <row r="165">
          <cell r="B165" t="str">
            <v>EPM-ARCS-012</v>
          </cell>
          <cell r="C165" t="str">
            <v>CSTONE-3884</v>
          </cell>
        </row>
        <row r="166">
          <cell r="B166" t="str">
            <v>EPM-ARCS-010</v>
          </cell>
          <cell r="C166" t="str">
            <v>CSTONE-3883</v>
          </cell>
        </row>
        <row r="167">
          <cell r="B167" t="str">
            <v>EPM-ARCS-008</v>
          </cell>
          <cell r="C167" t="str">
            <v>CSTONE-3882</v>
          </cell>
        </row>
        <row r="168">
          <cell r="B168" t="str">
            <v>EPM-ARCS-007</v>
          </cell>
          <cell r="C168" t="str">
            <v>CSTONE-3881</v>
          </cell>
        </row>
        <row r="169">
          <cell r="B169" t="str">
            <v>EPM-ARCS-005</v>
          </cell>
          <cell r="C169" t="str">
            <v>CSTONE-3880</v>
          </cell>
        </row>
        <row r="170">
          <cell r="B170" t="str">
            <v>EPM-FCCS-150</v>
          </cell>
          <cell r="C170" t="str">
            <v>CSTONE-3879</v>
          </cell>
        </row>
        <row r="171">
          <cell r="B171" t="str">
            <v>EPM-FCCS-149</v>
          </cell>
          <cell r="C171" t="str">
            <v>CSTONE-3878</v>
          </cell>
        </row>
        <row r="172">
          <cell r="B172" t="str">
            <v>EPM-FCCS-147</v>
          </cell>
          <cell r="C172" t="str">
            <v>CSTONE-3877</v>
          </cell>
        </row>
        <row r="173">
          <cell r="B173" t="str">
            <v>EPM-FCCS-143</v>
          </cell>
          <cell r="C173" t="str">
            <v>CSTONE-3876</v>
          </cell>
        </row>
        <row r="174">
          <cell r="B174" t="str">
            <v>EPM-FCCS-165</v>
          </cell>
          <cell r="C174" t="str">
            <v>CSTONE-3875</v>
          </cell>
        </row>
        <row r="175">
          <cell r="B175" t="str">
            <v>EPM-FCCS-138</v>
          </cell>
          <cell r="C175" t="str">
            <v>CSTONE-3874</v>
          </cell>
        </row>
        <row r="176">
          <cell r="B176" t="str">
            <v>EPM-FCCS-137</v>
          </cell>
          <cell r="C176" t="str">
            <v>CSTONE-3873</v>
          </cell>
        </row>
        <row r="177">
          <cell r="B177" t="str">
            <v>EPM-FCCS-132</v>
          </cell>
          <cell r="C177" t="str">
            <v>CSTONE-3872</v>
          </cell>
        </row>
        <row r="178">
          <cell r="B178" t="str">
            <v>EPM-FCCS-074</v>
          </cell>
          <cell r="C178" t="str">
            <v>CSTONE-3871</v>
          </cell>
        </row>
        <row r="179">
          <cell r="B179" t="str">
            <v>EPM-FCCS-064</v>
          </cell>
          <cell r="C179" t="str">
            <v>CSTONE-3870</v>
          </cell>
        </row>
        <row r="180">
          <cell r="B180" t="str">
            <v>EPM-FCCS-063</v>
          </cell>
          <cell r="C180" t="str">
            <v>CSTONE-3869</v>
          </cell>
        </row>
        <row r="181">
          <cell r="B181" t="str">
            <v>EPM-FCCS-061</v>
          </cell>
          <cell r="C181" t="str">
            <v>CSTONE-3868</v>
          </cell>
        </row>
        <row r="182">
          <cell r="B182" t="str">
            <v>EPM-FCCS-060</v>
          </cell>
          <cell r="C182" t="str">
            <v>CSTONE-3867</v>
          </cell>
        </row>
        <row r="183">
          <cell r="B183" t="str">
            <v>EPM-FCCS-058</v>
          </cell>
          <cell r="C183" t="str">
            <v>CSTONE-3866</v>
          </cell>
        </row>
        <row r="184">
          <cell r="B184" t="str">
            <v>EPM-FCCS-057</v>
          </cell>
          <cell r="C184" t="str">
            <v>CSTONE-3865</v>
          </cell>
        </row>
        <row r="185">
          <cell r="B185" t="str">
            <v>EPM-FCCS-184</v>
          </cell>
          <cell r="C185" t="str">
            <v>CSTONE-3864</v>
          </cell>
        </row>
        <row r="186">
          <cell r="B186" t="str">
            <v>EPM-FCCS-055</v>
          </cell>
          <cell r="C186" t="str">
            <v>CSTONE-3863</v>
          </cell>
        </row>
        <row r="187">
          <cell r="B187" t="str">
            <v>EPM-FCCS-018</v>
          </cell>
          <cell r="C187" t="str">
            <v>CSTONE-3862</v>
          </cell>
        </row>
        <row r="188">
          <cell r="B188" t="str">
            <v>EPM-FCCS-011</v>
          </cell>
          <cell r="C188" t="str">
            <v>CSTONE-3861</v>
          </cell>
        </row>
        <row r="189">
          <cell r="B189" t="str">
            <v>EPM-EDM-029</v>
          </cell>
          <cell r="C189" t="str">
            <v>CSTONE-3821</v>
          </cell>
        </row>
        <row r="190">
          <cell r="B190" t="str">
            <v>EPM-EDM-028</v>
          </cell>
          <cell r="C190" t="str">
            <v>CSTONE-3820</v>
          </cell>
        </row>
        <row r="191">
          <cell r="B191" t="str">
            <v>EPM-EDM-027</v>
          </cell>
          <cell r="C191" t="str">
            <v>CSTONE-3819</v>
          </cell>
        </row>
        <row r="192">
          <cell r="B192" t="str">
            <v>EPM-EDM-020</v>
          </cell>
          <cell r="C192" t="str">
            <v>CSTONE-3818</v>
          </cell>
        </row>
        <row r="193">
          <cell r="B193" t="str">
            <v>EPM-EDM-019</v>
          </cell>
          <cell r="C193" t="str">
            <v>CSTONE-3817</v>
          </cell>
        </row>
        <row r="194">
          <cell r="B194" t="str">
            <v>EPM-EDM-018</v>
          </cell>
          <cell r="C194" t="str">
            <v>CSTONE-3816</v>
          </cell>
        </row>
        <row r="195">
          <cell r="B195" t="str">
            <v>EPM-EDM-013</v>
          </cell>
          <cell r="C195" t="str">
            <v>CSTONE-3815</v>
          </cell>
        </row>
        <row r="196">
          <cell r="B196" t="str">
            <v>EPM-EDM-012</v>
          </cell>
          <cell r="C196" t="str">
            <v>CSTONE-3814</v>
          </cell>
        </row>
        <row r="197">
          <cell r="B197" t="str">
            <v>EPM-EDM-011</v>
          </cell>
          <cell r="C197" t="str">
            <v>CSTONE-3813</v>
          </cell>
        </row>
        <row r="198">
          <cell r="B198" t="str">
            <v>EPM-EDM-008</v>
          </cell>
          <cell r="C198" t="str">
            <v>CSTONE-3812</v>
          </cell>
        </row>
        <row r="199">
          <cell r="B199" t="str">
            <v>EPM-EDM-007</v>
          </cell>
          <cell r="C199" t="str">
            <v>CSTONE-3811</v>
          </cell>
        </row>
        <row r="200">
          <cell r="B200" t="str">
            <v>EPM-EDM-004</v>
          </cell>
          <cell r="C200" t="str">
            <v>CSTONE-3810</v>
          </cell>
        </row>
        <row r="201">
          <cell r="B201" t="str">
            <v>EPM-EDM-002</v>
          </cell>
          <cell r="C201" t="str">
            <v>CSTONE-3809</v>
          </cell>
        </row>
        <row r="202">
          <cell r="B202" t="str">
            <v>RTR-AHCS-064</v>
          </cell>
          <cell r="C202" t="str">
            <v>CSTONE-3668</v>
          </cell>
        </row>
        <row r="203">
          <cell r="B203" t="str">
            <v>RTR-AHCS-062</v>
          </cell>
          <cell r="C203" t="str">
            <v>CSTONE-3667</v>
          </cell>
        </row>
        <row r="204">
          <cell r="B204" t="str">
            <v>RTR-GL-143</v>
          </cell>
          <cell r="C204" t="str">
            <v>CSTONE-3666</v>
          </cell>
        </row>
        <row r="205">
          <cell r="B205" t="str">
            <v>RTR-GL-141</v>
          </cell>
          <cell r="C205" t="str">
            <v>CSTONE-3665</v>
          </cell>
        </row>
        <row r="206">
          <cell r="B206" t="str">
            <v>RTR-GL-135</v>
          </cell>
          <cell r="C206" t="str">
            <v>CSTONE-3664</v>
          </cell>
        </row>
        <row r="207">
          <cell r="B207" t="str">
            <v>REP-RTR-GL-67-B</v>
          </cell>
          <cell r="C207" t="str">
            <v>CSTONE-3663</v>
          </cell>
        </row>
        <row r="208">
          <cell r="B208" t="str">
            <v>REP-RTR-GL-4</v>
          </cell>
          <cell r="C208" t="str">
            <v>CSTONE-3662</v>
          </cell>
        </row>
        <row r="209">
          <cell r="B209" t="str">
            <v>RTR-GL-117</v>
          </cell>
          <cell r="C209" t="str">
            <v>CSTONE-3661</v>
          </cell>
        </row>
        <row r="210">
          <cell r="B210" t="str">
            <v>RTR-AHCS-044</v>
          </cell>
          <cell r="C210" t="str">
            <v>CSTONE-3660</v>
          </cell>
        </row>
        <row r="211">
          <cell r="B211" t="str">
            <v>RTR-AHCS-027</v>
          </cell>
          <cell r="C211" t="str">
            <v>CSTONE-3659</v>
          </cell>
        </row>
        <row r="212">
          <cell r="B212" t="str">
            <v>RTR-AHCS-025</v>
          </cell>
          <cell r="C212" t="str">
            <v>CSTONE-3658</v>
          </cell>
        </row>
        <row r="213">
          <cell r="B213" t="str">
            <v>RTR-AHCS-024</v>
          </cell>
          <cell r="C213" t="str">
            <v>CSTONE-3657</v>
          </cell>
        </row>
        <row r="214">
          <cell r="B214" t="str">
            <v>REP-RTR-GL-70</v>
          </cell>
          <cell r="C214" t="str">
            <v>CSTONE-3656</v>
          </cell>
        </row>
        <row r="215">
          <cell r="B215" t="str">
            <v>REP-RTR-GL-63</v>
          </cell>
          <cell r="C215" t="str">
            <v>CSTONE-3655</v>
          </cell>
        </row>
        <row r="216">
          <cell r="B216" t="str">
            <v>RTR-GL-077</v>
          </cell>
          <cell r="C216" t="str">
            <v>CSTONE-3654</v>
          </cell>
        </row>
        <row r="217">
          <cell r="B217" t="str">
            <v>RTR-GL-075</v>
          </cell>
          <cell r="C217" t="str">
            <v>CSTONE-3653</v>
          </cell>
        </row>
        <row r="218">
          <cell r="B218" t="str">
            <v>RTR-GL-018</v>
          </cell>
          <cell r="C218" t="str">
            <v>CSTONE-3652</v>
          </cell>
        </row>
        <row r="219">
          <cell r="B219" t="str">
            <v>RTR-GL-017</v>
          </cell>
          <cell r="C219" t="str">
            <v>CSTONE-3651</v>
          </cell>
        </row>
        <row r="220">
          <cell r="B220" t="str">
            <v>RTR-GL-013</v>
          </cell>
          <cell r="C220" t="str">
            <v>CSTONE-3650</v>
          </cell>
        </row>
        <row r="221">
          <cell r="B221" t="str">
            <v>RTR-GL-010</v>
          </cell>
          <cell r="C221" t="str">
            <v>CSTONE-3649</v>
          </cell>
        </row>
        <row r="222">
          <cell r="B222" t="str">
            <v>RTR-AHCS-064</v>
          </cell>
          <cell r="C222" t="str">
            <v>CSTONE-3648</v>
          </cell>
        </row>
        <row r="223">
          <cell r="B223" t="str">
            <v>RTR-AHCS-062</v>
          </cell>
          <cell r="C223" t="str">
            <v>CSTONE-3647</v>
          </cell>
        </row>
        <row r="224">
          <cell r="B224" t="str">
            <v>RTR-GL-143</v>
          </cell>
          <cell r="C224" t="str">
            <v>CSTONE-3646</v>
          </cell>
        </row>
        <row r="225">
          <cell r="B225" t="str">
            <v>RTR-GL-141</v>
          </cell>
          <cell r="C225" t="str">
            <v>CSTONE-3645</v>
          </cell>
        </row>
        <row r="226">
          <cell r="B226" t="str">
            <v>RTR-GL-135</v>
          </cell>
          <cell r="C226" t="str">
            <v>CSTONE-3644</v>
          </cell>
        </row>
        <row r="227">
          <cell r="B227" t="str">
            <v>REP-RTR-GL-67-B</v>
          </cell>
          <cell r="C227" t="str">
            <v>CSTONE-3643</v>
          </cell>
        </row>
        <row r="228">
          <cell r="B228" t="str">
            <v>REP-RTR-GL-4</v>
          </cell>
          <cell r="C228" t="str">
            <v>CSTONE-3642</v>
          </cell>
        </row>
        <row r="229">
          <cell r="B229" t="str">
            <v>RTR-GL-117</v>
          </cell>
          <cell r="C229" t="str">
            <v>CSTONE-3641</v>
          </cell>
        </row>
        <row r="230">
          <cell r="B230" t="str">
            <v>RTR-AHCS-044</v>
          </cell>
          <cell r="C230" t="str">
            <v>CSTONE-3640</v>
          </cell>
        </row>
        <row r="231">
          <cell r="B231" t="str">
            <v>RTR-AHCS-027</v>
          </cell>
          <cell r="C231" t="str">
            <v>CSTONE-3639</v>
          </cell>
        </row>
        <row r="232">
          <cell r="B232" t="str">
            <v>RTR-AHCS-025</v>
          </cell>
          <cell r="C232" t="str">
            <v>CSTONE-3638</v>
          </cell>
        </row>
        <row r="233">
          <cell r="B233" t="str">
            <v>RTR-AHCS-024</v>
          </cell>
          <cell r="C233" t="str">
            <v>CSTONE-3637</v>
          </cell>
        </row>
        <row r="234">
          <cell r="B234" t="str">
            <v>REP-RTR-GL-79</v>
          </cell>
          <cell r="C234" t="str">
            <v>CSTONE-3636</v>
          </cell>
        </row>
        <row r="235">
          <cell r="B235" t="str">
            <v>REP-RTR-GL-70</v>
          </cell>
          <cell r="C235" t="str">
            <v>CSTONE-3635</v>
          </cell>
        </row>
        <row r="236">
          <cell r="B236" t="str">
            <v>REP-RTR-GL-69</v>
          </cell>
          <cell r="C236" t="str">
            <v>CSTONE-3634</v>
          </cell>
        </row>
        <row r="237">
          <cell r="B237" t="str">
            <v>REP-RTR-GL-63</v>
          </cell>
          <cell r="C237" t="str">
            <v>CSTONE-3633</v>
          </cell>
        </row>
        <row r="238">
          <cell r="B238" t="str">
            <v>RTR-GL-106</v>
          </cell>
          <cell r="C238" t="str">
            <v>CSTONE-3632</v>
          </cell>
        </row>
        <row r="239">
          <cell r="B239" t="str">
            <v>RTR-GL-077</v>
          </cell>
          <cell r="C239" t="str">
            <v>CSTONE-3631</v>
          </cell>
        </row>
        <row r="240">
          <cell r="B240" t="str">
            <v>RTR-GL-075</v>
          </cell>
          <cell r="C240" t="str">
            <v>CSTONE-3630</v>
          </cell>
        </row>
        <row r="241">
          <cell r="B241" t="str">
            <v>RTR-GL-018</v>
          </cell>
          <cell r="C241" t="str">
            <v>CSTONE-3629</v>
          </cell>
        </row>
        <row r="242">
          <cell r="B242" t="str">
            <v>RTR-GL-017</v>
          </cell>
          <cell r="C242" t="str">
            <v>CSTONE-3628</v>
          </cell>
        </row>
        <row r="243">
          <cell r="B243" t="str">
            <v>RTR-GL-013</v>
          </cell>
          <cell r="C243" t="str">
            <v>CSTONE-3627</v>
          </cell>
        </row>
        <row r="244">
          <cell r="B244" t="str">
            <v>RTR-GL-010</v>
          </cell>
          <cell r="C244" t="str">
            <v>CSTONE-3626</v>
          </cell>
        </row>
        <row r="245">
          <cell r="B245" t="str">
            <v>RTR-GL-095</v>
          </cell>
          <cell r="C245" t="str">
            <v>CSTONE-3625</v>
          </cell>
        </row>
        <row r="246">
          <cell r="B246" t="str">
            <v>RTR-GL-006</v>
          </cell>
          <cell r="C246" t="str">
            <v>CSTONE-3624</v>
          </cell>
        </row>
        <row r="247">
          <cell r="B247" t="str">
            <v>REP-FSG-RTR-GL-013</v>
          </cell>
          <cell r="C247" t="str">
            <v>CSTONE-3589</v>
          </cell>
        </row>
        <row r="248">
          <cell r="B248" t="str">
            <v>REP-FSG-RTR-GL-013</v>
          </cell>
          <cell r="C248" t="str">
            <v>CSTONE-3588</v>
          </cell>
        </row>
        <row r="249">
          <cell r="B249" t="str">
            <v>REP-FSG-RTR-GL-013</v>
          </cell>
          <cell r="C249" t="str">
            <v>CSTONE-3587</v>
          </cell>
        </row>
        <row r="250">
          <cell r="B250" t="str">
            <v>REP-FSG-RTR-GL-013</v>
          </cell>
          <cell r="C250" t="str">
            <v>CSTONE-3586</v>
          </cell>
        </row>
        <row r="251">
          <cell r="B251" t="str">
            <v>REP-FSG-RTR-GL-013</v>
          </cell>
          <cell r="C251" t="str">
            <v>CSTONE-3585</v>
          </cell>
        </row>
        <row r="252">
          <cell r="B252" t="str">
            <v>REP-FSG-RTR-GL-013E</v>
          </cell>
          <cell r="C252" t="str">
            <v>CSTONE-3584</v>
          </cell>
        </row>
        <row r="253">
          <cell r="B253" t="str">
            <v>REP-FSG-RTR-GL-013F</v>
          </cell>
          <cell r="C253" t="str">
            <v>CSTONE-3583</v>
          </cell>
        </row>
        <row r="254">
          <cell r="B254" t="str">
            <v>REP-FSG-RTR-GL-013G</v>
          </cell>
          <cell r="C254" t="str">
            <v>CSTONE-3582</v>
          </cell>
        </row>
        <row r="255">
          <cell r="B255" t="str">
            <v>REP-FSG-RTR-GL-013H</v>
          </cell>
          <cell r="C255" t="str">
            <v>CSTONE-3581</v>
          </cell>
        </row>
        <row r="256">
          <cell r="B256" t="str">
            <v>REP-FSG-RTR-GL-013I</v>
          </cell>
          <cell r="C256" t="str">
            <v>CSTONE-3580</v>
          </cell>
        </row>
        <row r="257">
          <cell r="B257" t="str">
            <v>REP-FSG-RTR-GL-013J</v>
          </cell>
          <cell r="C257" t="str">
            <v>CSTONE-3579</v>
          </cell>
        </row>
        <row r="258">
          <cell r="B258" t="str">
            <v>EPM-FCCS-BI-01</v>
          </cell>
          <cell r="C258" t="str">
            <v>CSTONE-3578</v>
          </cell>
        </row>
        <row r="259">
          <cell r="B259" t="str">
            <v>EPM-EPBCS-BI-01</v>
          </cell>
          <cell r="C259" t="str">
            <v>CSTONE-3577</v>
          </cell>
        </row>
        <row r="260">
          <cell r="B260" t="str">
            <v>EPM-FCCS-BI-02</v>
          </cell>
          <cell r="C260" t="str">
            <v>CSTONE-3576</v>
          </cell>
        </row>
        <row r="261">
          <cell r="B261" t="str">
            <v>EPM-EPBCS-BI-02</v>
          </cell>
          <cell r="C261" t="str">
            <v>CSTONE-3575</v>
          </cell>
        </row>
        <row r="262">
          <cell r="B262" t="str">
            <v>EPM-FCCS-BI-03</v>
          </cell>
          <cell r="C262" t="str">
            <v>CSTONE-3574</v>
          </cell>
        </row>
        <row r="263">
          <cell r="B263" t="str">
            <v>EPM-EPBCS-BI-03</v>
          </cell>
          <cell r="C263" t="str">
            <v>CSTONE-3573</v>
          </cell>
        </row>
        <row r="264">
          <cell r="B264" t="str">
            <v>REP-FSG-RTR-GL-013K</v>
          </cell>
          <cell r="C264" t="str">
            <v>CSTONE-3572</v>
          </cell>
        </row>
        <row r="265">
          <cell r="B265" t="str">
            <v>REP-FSG-RTR-GL-013L</v>
          </cell>
          <cell r="C265" t="str">
            <v>CSTONE-3571</v>
          </cell>
        </row>
        <row r="266">
          <cell r="B266" t="str">
            <v>EPM-EPBCS-BI-15</v>
          </cell>
          <cell r="C266" t="str">
            <v>CSTONE-3269</v>
          </cell>
        </row>
        <row r="267">
          <cell r="B267" t="str">
            <v>EPM-EPBCS-BI-14</v>
          </cell>
          <cell r="C267" t="str">
            <v>CSTONE-3268</v>
          </cell>
        </row>
        <row r="268">
          <cell r="B268" t="str">
            <v>EPM-EPBCS-BI-13</v>
          </cell>
          <cell r="C268" t="str">
            <v>CSTONE-3267</v>
          </cell>
        </row>
        <row r="269">
          <cell r="B269" t="str">
            <v>EPM-EPBCS-BI-12</v>
          </cell>
          <cell r="C269" t="str">
            <v>CSTONE-3266</v>
          </cell>
        </row>
        <row r="270">
          <cell r="B270" t="str">
            <v>EPM-EPBCS-BI-11</v>
          </cell>
          <cell r="C270" t="str">
            <v>CSTONE-3265</v>
          </cell>
        </row>
        <row r="271">
          <cell r="B271" t="str">
            <v>EPM-EPBCS-BI-10</v>
          </cell>
          <cell r="C271" t="str">
            <v>CSTONE-3264</v>
          </cell>
        </row>
        <row r="272">
          <cell r="B272" t="str">
            <v>EPM-EPBCS-BI-09</v>
          </cell>
          <cell r="C272" t="str">
            <v>CSTONE-3263</v>
          </cell>
        </row>
        <row r="273">
          <cell r="B273" t="str">
            <v>EPM-EPBCS-BI-08</v>
          </cell>
          <cell r="C273" t="str">
            <v>CSTONE-3262</v>
          </cell>
        </row>
        <row r="274">
          <cell r="B274" t="str">
            <v>EPM-EPBCS-BI-07</v>
          </cell>
          <cell r="C274" t="str">
            <v>CSTONE-3261</v>
          </cell>
        </row>
        <row r="275">
          <cell r="B275" t="str">
            <v>EPM-EPBCS-BI-06</v>
          </cell>
          <cell r="C275" t="str">
            <v>CSTONE-3260</v>
          </cell>
        </row>
        <row r="276">
          <cell r="B276" t="str">
            <v>EPM-EPBCS-BI-05</v>
          </cell>
          <cell r="C276" t="str">
            <v>CSTONE-3259</v>
          </cell>
        </row>
        <row r="277">
          <cell r="B277" t="str">
            <v>EPM-EPBCS-BI-04</v>
          </cell>
          <cell r="C277" t="str">
            <v>CSTONE-3258</v>
          </cell>
        </row>
        <row r="278">
          <cell r="B278" t="str">
            <v>EPM-FCCS-BI-20</v>
          </cell>
          <cell r="C278" t="str">
            <v>CSTONE-3257</v>
          </cell>
        </row>
        <row r="279">
          <cell r="B279" t="str">
            <v>EPM-FCCS-BI-19</v>
          </cell>
          <cell r="C279" t="str">
            <v>CSTONE-3256</v>
          </cell>
        </row>
        <row r="280">
          <cell r="B280" t="str">
            <v>EPM-FCCS-BI-18</v>
          </cell>
          <cell r="C280" t="str">
            <v>CSTONE-3255</v>
          </cell>
        </row>
        <row r="281">
          <cell r="B281" t="str">
            <v>EPM-FCCS-BI-17</v>
          </cell>
          <cell r="C281" t="str">
            <v>CSTONE-3254</v>
          </cell>
        </row>
        <row r="282">
          <cell r="B282" t="str">
            <v>EPM-FCCS-BI-16</v>
          </cell>
          <cell r="C282" t="str">
            <v>CSTONE-3253</v>
          </cell>
        </row>
        <row r="283">
          <cell r="B283" t="str">
            <v>EPM-FCCS-BI-15</v>
          </cell>
          <cell r="C283" t="str">
            <v>CSTONE-3252</v>
          </cell>
        </row>
        <row r="284">
          <cell r="B284" t="str">
            <v>EPM-FCCS-BI-14</v>
          </cell>
          <cell r="C284" t="str">
            <v>CSTONE-3251</v>
          </cell>
        </row>
        <row r="285">
          <cell r="B285" t="str">
            <v>EPM-FCCS-BI-13</v>
          </cell>
          <cell r="C285" t="str">
            <v>CSTONE-3250</v>
          </cell>
        </row>
        <row r="286">
          <cell r="B286" t="str">
            <v>EPM-FCCS-BI-12</v>
          </cell>
          <cell r="C286" t="str">
            <v>CSTONE-3249</v>
          </cell>
        </row>
        <row r="287">
          <cell r="B287" t="str">
            <v>EPM-FCCS-BI-11</v>
          </cell>
          <cell r="C287" t="str">
            <v>CSTONE-3248</v>
          </cell>
        </row>
        <row r="288">
          <cell r="B288" t="str">
            <v>EPM-FCCS-BI-10</v>
          </cell>
          <cell r="C288" t="str">
            <v>CSTONE-3247</v>
          </cell>
        </row>
        <row r="289">
          <cell r="B289" t="str">
            <v>EPM-FCCS-BI-09</v>
          </cell>
          <cell r="C289" t="str">
            <v>CSTONE-3246</v>
          </cell>
        </row>
        <row r="290">
          <cell r="B290" t="str">
            <v>EPM-FCCS-BI-08</v>
          </cell>
          <cell r="C290" t="str">
            <v>CSTONE-3245</v>
          </cell>
        </row>
        <row r="291">
          <cell r="B291" t="str">
            <v>EPM-FCCS-BI-07</v>
          </cell>
          <cell r="C291" t="str">
            <v>CSTONE-3244</v>
          </cell>
        </row>
        <row r="292">
          <cell r="B292" t="str">
            <v>EPM-FCCS-BI-06</v>
          </cell>
          <cell r="C292" t="str">
            <v>CSTONE-3243</v>
          </cell>
        </row>
        <row r="293">
          <cell r="B293" t="str">
            <v>EPM-FCCS-BI-05</v>
          </cell>
          <cell r="C293" t="str">
            <v>CSTONE-3242</v>
          </cell>
        </row>
        <row r="294">
          <cell r="B294" t="str">
            <v>EPM-FCCS-BI-04</v>
          </cell>
          <cell r="C294" t="str">
            <v>CSTONE-3241</v>
          </cell>
        </row>
        <row r="295">
          <cell r="B295" t="str">
            <v>RTR-AHCS-030C</v>
          </cell>
          <cell r="C295" t="str">
            <v>CSTONE-3240</v>
          </cell>
        </row>
        <row r="296">
          <cell r="B296" t="str">
            <v>RTR-AHCS-030B</v>
          </cell>
          <cell r="C296" t="str">
            <v>CSTONE-3239</v>
          </cell>
        </row>
        <row r="297">
          <cell r="B297" t="str">
            <v>RTR-AHCS-030A</v>
          </cell>
          <cell r="C297" t="str">
            <v>CSTONE-3238</v>
          </cell>
        </row>
        <row r="298">
          <cell r="B298" t="str">
            <v>RTR-AHCS-029A</v>
          </cell>
          <cell r="C298" t="str">
            <v>CSTONE-3237</v>
          </cell>
        </row>
        <row r="299">
          <cell r="B299" t="str">
            <v>RTR-AHCS-028A</v>
          </cell>
          <cell r="C299" t="str">
            <v>CSTONE-3236</v>
          </cell>
        </row>
        <row r="300">
          <cell r="B300" t="str">
            <v>REP-FSG-RTR-GL-013</v>
          </cell>
          <cell r="C300" t="str">
            <v>CSTONE-3235</v>
          </cell>
        </row>
        <row r="301">
          <cell r="B301" t="str">
            <v>REP-FSG-RTR-GL-013</v>
          </cell>
          <cell r="C301" t="str">
            <v>CSTONE-3234</v>
          </cell>
        </row>
        <row r="302">
          <cell r="B302" t="str">
            <v>REP-FSG-RTR-GL-013</v>
          </cell>
          <cell r="C302" t="str">
            <v>CSTONE-3233</v>
          </cell>
        </row>
        <row r="303">
          <cell r="B303" t="str">
            <v>REP-RTR-AHCS-35</v>
          </cell>
          <cell r="C303" t="str">
            <v>CSTONE-3232</v>
          </cell>
        </row>
        <row r="304">
          <cell r="B304" t="str">
            <v>RTR-AHCS-030</v>
          </cell>
          <cell r="C304" t="str">
            <v>CSTONE-3231</v>
          </cell>
        </row>
        <row r="305">
          <cell r="B305" t="str">
            <v>RTR-AHCS-029</v>
          </cell>
          <cell r="C305" t="str">
            <v>CSTONE-3230</v>
          </cell>
        </row>
        <row r="306">
          <cell r="B306" t="str">
            <v>RTR-AHCS-028</v>
          </cell>
          <cell r="C306" t="str">
            <v>CSTONE-3229</v>
          </cell>
        </row>
        <row r="307">
          <cell r="B307" t="str">
            <v>RTR-GL-141</v>
          </cell>
          <cell r="C307" t="str">
            <v>CSTONE-3228</v>
          </cell>
        </row>
        <row r="308">
          <cell r="B308" t="str">
            <v>RTR-GL-143</v>
          </cell>
          <cell r="C308" t="str">
            <v>CSTONE-3227</v>
          </cell>
        </row>
        <row r="309">
          <cell r="B309" t="str">
            <v>EPM-EPBCS-BI-15</v>
          </cell>
          <cell r="C309" t="str">
            <v>CSTONE-3226</v>
          </cell>
        </row>
        <row r="310">
          <cell r="B310" t="str">
            <v>EPM-EPBCS-BI-14</v>
          </cell>
          <cell r="C310" t="str">
            <v>CSTONE-3225</v>
          </cell>
        </row>
        <row r="311">
          <cell r="B311" t="str">
            <v>EPM-EPBCS-BI-13</v>
          </cell>
          <cell r="C311" t="str">
            <v>CSTONE-3224</v>
          </cell>
        </row>
        <row r="312">
          <cell r="B312" t="str">
            <v>EPM-EPBCS-BI-12</v>
          </cell>
          <cell r="C312" t="str">
            <v>CSTONE-3223</v>
          </cell>
        </row>
        <row r="313">
          <cell r="B313" t="str">
            <v>EPM-EPBCS-BI-11</v>
          </cell>
          <cell r="C313" t="str">
            <v>CSTONE-3222</v>
          </cell>
        </row>
        <row r="314">
          <cell r="B314" t="str">
            <v>EPM-EPBCS-BI-10</v>
          </cell>
          <cell r="C314" t="str">
            <v>CSTONE-3221</v>
          </cell>
        </row>
        <row r="315">
          <cell r="B315" t="str">
            <v>EPM-EPBCS-BI-09</v>
          </cell>
          <cell r="C315" t="str">
            <v>CSTONE-3220</v>
          </cell>
        </row>
        <row r="316">
          <cell r="B316" t="str">
            <v>EPM-EPBCS-BI-08</v>
          </cell>
          <cell r="C316" t="str">
            <v>CSTONE-3219</v>
          </cell>
        </row>
        <row r="317">
          <cell r="B317" t="str">
            <v>EPM-EPBCS-BI-07</v>
          </cell>
          <cell r="C317" t="str">
            <v>CSTONE-3218</v>
          </cell>
        </row>
        <row r="318">
          <cell r="B318" t="str">
            <v>EPM-EPBCS-BI-06</v>
          </cell>
          <cell r="C318" t="str">
            <v>CSTONE-3217</v>
          </cell>
        </row>
        <row r="319">
          <cell r="B319" t="str">
            <v>EPM-EPBCS-BI-05</v>
          </cell>
          <cell r="C319" t="str">
            <v>CSTONE-3216</v>
          </cell>
        </row>
        <row r="320">
          <cell r="B320" t="str">
            <v>EPM-EPBCS-BI-04</v>
          </cell>
          <cell r="C320" t="str">
            <v>CSTONE-3215</v>
          </cell>
        </row>
        <row r="321">
          <cell r="B321" t="str">
            <v>EPM-FCCS-BI-20</v>
          </cell>
          <cell r="C321" t="str">
            <v>CSTONE-3214</v>
          </cell>
        </row>
        <row r="322">
          <cell r="B322" t="str">
            <v>EPM-FCCS-BI-19</v>
          </cell>
          <cell r="C322" t="str">
            <v>CSTONE-3213</v>
          </cell>
        </row>
        <row r="323">
          <cell r="B323" t="str">
            <v>EPM-FCCS-BI-18</v>
          </cell>
          <cell r="C323" t="str">
            <v>CSTONE-3212</v>
          </cell>
        </row>
        <row r="324">
          <cell r="B324" t="str">
            <v>EPM-FCCS-BI-17</v>
          </cell>
          <cell r="C324" t="str">
            <v>CSTONE-3211</v>
          </cell>
        </row>
        <row r="325">
          <cell r="B325" t="str">
            <v>EPM-FCCS-BI-16</v>
          </cell>
          <cell r="C325" t="str">
            <v>CSTONE-3210</v>
          </cell>
        </row>
        <row r="326">
          <cell r="B326" t="str">
            <v>EPM-FCCS-BI-15</v>
          </cell>
          <cell r="C326" t="str">
            <v>CSTONE-3209</v>
          </cell>
        </row>
        <row r="327">
          <cell r="B327" t="str">
            <v>EPM-FCCS-BI-14</v>
          </cell>
          <cell r="C327" t="str">
            <v>CSTONE-3208</v>
          </cell>
        </row>
        <row r="328">
          <cell r="B328" t="str">
            <v>EPM-FCCS-BI-13</v>
          </cell>
          <cell r="C328" t="str">
            <v>CSTONE-3207</v>
          </cell>
        </row>
        <row r="329">
          <cell r="B329" t="str">
            <v>EPM-FCCS-BI-12</v>
          </cell>
          <cell r="C329" t="str">
            <v>CSTONE-3206</v>
          </cell>
        </row>
        <row r="330">
          <cell r="B330" t="str">
            <v>EPM-FCCS-BI-11</v>
          </cell>
          <cell r="C330" t="str">
            <v>CSTONE-3205</v>
          </cell>
        </row>
        <row r="331">
          <cell r="B331" t="str">
            <v>EPM-FCCS-BI-10</v>
          </cell>
          <cell r="C331" t="str">
            <v>CSTONE-3204</v>
          </cell>
        </row>
        <row r="332">
          <cell r="B332" t="str">
            <v>EPM-FCCS-BI-09</v>
          </cell>
          <cell r="C332" t="str">
            <v>CSTONE-3203</v>
          </cell>
        </row>
        <row r="333">
          <cell r="B333" t="str">
            <v>EPM-FCCS-BI-08</v>
          </cell>
          <cell r="C333" t="str">
            <v>CSTONE-3202</v>
          </cell>
        </row>
        <row r="334">
          <cell r="B334" t="str">
            <v>EPM-FCCS-BI-07</v>
          </cell>
          <cell r="C334" t="str">
            <v>CSTONE-3201</v>
          </cell>
        </row>
        <row r="335">
          <cell r="B335" t="str">
            <v>EPM-FCCS-BI-06</v>
          </cell>
          <cell r="C335" t="str">
            <v>CSTONE-3200</v>
          </cell>
        </row>
        <row r="336">
          <cell r="B336" t="str">
            <v>EPM-FCCS-BI-05</v>
          </cell>
          <cell r="C336" t="str">
            <v>CSTONE-3199</v>
          </cell>
        </row>
        <row r="337">
          <cell r="B337" t="str">
            <v>EPM-FCCS-BI-04</v>
          </cell>
          <cell r="C337" t="str">
            <v>CSTONE-3198</v>
          </cell>
        </row>
        <row r="338">
          <cell r="B338" t="str">
            <v>RTR-AHCS-030C</v>
          </cell>
          <cell r="C338" t="str">
            <v>CSTONE-3197</v>
          </cell>
        </row>
        <row r="339">
          <cell r="B339" t="str">
            <v>RTR-AHCS-030B</v>
          </cell>
          <cell r="C339" t="str">
            <v>CSTONE-3196</v>
          </cell>
        </row>
        <row r="340">
          <cell r="B340" t="str">
            <v>RTR-AHCS-030A</v>
          </cell>
          <cell r="C340" t="str">
            <v>CSTONE-3195</v>
          </cell>
        </row>
        <row r="341">
          <cell r="B341" t="str">
            <v>RTR-AHCS-029A</v>
          </cell>
          <cell r="C341" t="str">
            <v>CSTONE-3194</v>
          </cell>
        </row>
        <row r="342">
          <cell r="B342" t="str">
            <v>RTR-AHCS-028A</v>
          </cell>
          <cell r="C342" t="str">
            <v>CSTONE-3193</v>
          </cell>
        </row>
        <row r="343">
          <cell r="B343" t="str">
            <v>REP-FSG-RTR-GL-013</v>
          </cell>
          <cell r="C343" t="str">
            <v>CSTONE-3192</v>
          </cell>
        </row>
        <row r="344">
          <cell r="B344" t="str">
            <v>REP-FSG-RTR-GL-013</v>
          </cell>
          <cell r="C344" t="str">
            <v>CSTONE-3191</v>
          </cell>
        </row>
        <row r="345">
          <cell r="B345" t="str">
            <v>REP-FSG-RTR-GL-013</v>
          </cell>
          <cell r="C345" t="str">
            <v>CSTONE-3190</v>
          </cell>
        </row>
        <row r="346">
          <cell r="B346" t="str">
            <v>REP-RTR-AHCS-35</v>
          </cell>
          <cell r="C346" t="str">
            <v>CSTONE-3189</v>
          </cell>
        </row>
        <row r="347">
          <cell r="B347" t="str">
            <v>RTR-AHCS-030</v>
          </cell>
          <cell r="C347" t="str">
            <v>CSTONE-3188</v>
          </cell>
        </row>
        <row r="348">
          <cell r="B348" t="str">
            <v>RTR-AHCS-029</v>
          </cell>
          <cell r="C348" t="str">
            <v>CSTONE-3187</v>
          </cell>
        </row>
        <row r="349">
          <cell r="B349" t="str">
            <v>RTR-AHCS-028</v>
          </cell>
          <cell r="C349" t="str">
            <v>CSTONE-3186</v>
          </cell>
        </row>
        <row r="350">
          <cell r="B350" t="str">
            <v>RTR-GL-141</v>
          </cell>
          <cell r="C350" t="str">
            <v>CSTONE-3185</v>
          </cell>
        </row>
        <row r="351">
          <cell r="B351" t="str">
            <v>RTR-GL-143</v>
          </cell>
          <cell r="C351" t="str">
            <v>CSTONE-3184</v>
          </cell>
        </row>
        <row r="352">
          <cell r="B352" t="str">
            <v>REP-FSG-RTR-GL-013D</v>
          </cell>
          <cell r="C352" t="str">
            <v>CSTONE-2871</v>
          </cell>
        </row>
        <row r="353">
          <cell r="B353" t="str">
            <v>REP-FSG-RTR-GL-013C</v>
          </cell>
          <cell r="C353" t="str">
            <v>CSTONE-2870</v>
          </cell>
        </row>
        <row r="354">
          <cell r="B354" t="str">
            <v>REP-FSG-RTR-GL-013B</v>
          </cell>
          <cell r="C354" t="str">
            <v>CSTONE-2869</v>
          </cell>
        </row>
        <row r="355">
          <cell r="B355" t="str">
            <v>REP-FSG-RTR-GL-013A</v>
          </cell>
          <cell r="C355" t="str">
            <v>CSTONE-2868</v>
          </cell>
        </row>
        <row r="356">
          <cell r="B356" t="str">
            <v>RTR-GL-137D</v>
          </cell>
          <cell r="C356" t="str">
            <v>CSTONE-2867</v>
          </cell>
        </row>
        <row r="357">
          <cell r="B357" t="str">
            <v>RTR-GL-137C</v>
          </cell>
          <cell r="C357" t="str">
            <v>CSTONE-2866</v>
          </cell>
        </row>
        <row r="358">
          <cell r="B358" t="str">
            <v>REP-FSG-RTR-GL-013L</v>
          </cell>
          <cell r="C358" t="str">
            <v>CSTONE-2865</v>
          </cell>
        </row>
        <row r="359">
          <cell r="B359" t="str">
            <v>REP-FSG-RTR-GL-013K</v>
          </cell>
          <cell r="C359" t="str">
            <v>CSTONE-2864</v>
          </cell>
        </row>
        <row r="360">
          <cell r="B360" t="str">
            <v>EPM-EPBCS-BI-03</v>
          </cell>
          <cell r="C360" t="str">
            <v>CSTONE-2863</v>
          </cell>
        </row>
        <row r="361">
          <cell r="B361" t="str">
            <v>EPM-FCCS-BI-03</v>
          </cell>
          <cell r="C361" t="str">
            <v>CSTONE-2862</v>
          </cell>
        </row>
        <row r="362">
          <cell r="B362" t="str">
            <v>EPM-EPBCS-BI-02</v>
          </cell>
          <cell r="C362" t="str">
            <v>CSTONE-2861</v>
          </cell>
        </row>
        <row r="363">
          <cell r="B363" t="str">
            <v>EPM-FCCS-BI-02</v>
          </cell>
          <cell r="C363" t="str">
            <v>CSTONE-2860</v>
          </cell>
        </row>
        <row r="364">
          <cell r="B364" t="str">
            <v>EPM-EPBCS-BI-01</v>
          </cell>
          <cell r="C364" t="str">
            <v>CSTONE-2859</v>
          </cell>
        </row>
        <row r="365">
          <cell r="B365" t="str">
            <v>EPM-FCCS-BI-01</v>
          </cell>
          <cell r="C365" t="str">
            <v>CSTONE-2858</v>
          </cell>
        </row>
        <row r="366">
          <cell r="B366" t="str">
            <v>REP-FSG-RTR-GL-013J</v>
          </cell>
          <cell r="C366" t="str">
            <v>CSTONE-2857</v>
          </cell>
        </row>
        <row r="367">
          <cell r="B367" t="str">
            <v>REP-FSG-RTR-GL-013I</v>
          </cell>
          <cell r="C367" t="str">
            <v>CSTONE-2856</v>
          </cell>
        </row>
        <row r="368">
          <cell r="B368" t="str">
            <v>REP-FSG-RTR-GL-013H</v>
          </cell>
          <cell r="C368" t="str">
            <v>CSTONE-2855</v>
          </cell>
        </row>
        <row r="369">
          <cell r="B369" t="str">
            <v>REP-FSG-RTR-GL-013G</v>
          </cell>
          <cell r="C369" t="str">
            <v>CSTONE-2854</v>
          </cell>
        </row>
        <row r="370">
          <cell r="B370" t="str">
            <v>REP-FSG-RTR-GL-013F</v>
          </cell>
          <cell r="C370" t="str">
            <v>CSTONE-2853</v>
          </cell>
        </row>
        <row r="371">
          <cell r="B371" t="str">
            <v>REP-FSG-RTR-GL-013E</v>
          </cell>
          <cell r="C371" t="str">
            <v>CSTONE-2852</v>
          </cell>
        </row>
        <row r="372">
          <cell r="B372" t="str">
            <v>REP-FSG-RTR-GL-013D</v>
          </cell>
          <cell r="C372" t="str">
            <v>CSTONE-2851</v>
          </cell>
        </row>
        <row r="373">
          <cell r="B373" t="str">
            <v>REP-FSG-RTR-GL-013C</v>
          </cell>
          <cell r="C373" t="str">
            <v>CSTONE-2850</v>
          </cell>
        </row>
        <row r="374">
          <cell r="B374" t="str">
            <v>REP-FSG-RTR-GL-013B</v>
          </cell>
          <cell r="C374" t="str">
            <v>CSTONE-2849</v>
          </cell>
        </row>
        <row r="375">
          <cell r="B375" t="str">
            <v>REP-FSG-RTR-GL-013A</v>
          </cell>
          <cell r="C375" t="str">
            <v>CSTONE-2848</v>
          </cell>
        </row>
        <row r="376">
          <cell r="B376" t="str">
            <v>RTR-GL-137D</v>
          </cell>
          <cell r="C376" t="str">
            <v>CSTONE-2847</v>
          </cell>
        </row>
        <row r="377">
          <cell r="B377" t="str">
            <v>RTR-GL-137C</v>
          </cell>
          <cell r="C377" t="str">
            <v>CSTONE-2846</v>
          </cell>
        </row>
        <row r="378">
          <cell r="B378" t="str">
            <v>REP-FSG-RTR-GL-013</v>
          </cell>
          <cell r="C378" t="str">
            <v>CSTONE-2652</v>
          </cell>
        </row>
        <row r="379">
          <cell r="B379" t="str">
            <v>REP-FSG-RTR-GL-013</v>
          </cell>
          <cell r="C379" t="str">
            <v>CSTONE-2651</v>
          </cell>
        </row>
        <row r="380">
          <cell r="B380" t="str">
            <v>REP-FSG-RTR-GL-013</v>
          </cell>
          <cell r="C380" t="str">
            <v>CSTONE-2650</v>
          </cell>
        </row>
        <row r="381">
          <cell r="B381" t="str">
            <v>REP-FSG-RTR-GL-013</v>
          </cell>
          <cell r="C381" t="str">
            <v>CSTONE-2649</v>
          </cell>
        </row>
        <row r="382">
          <cell r="B382" t="str">
            <v>REP-FSG-RTR-GL-013</v>
          </cell>
          <cell r="C382" t="str">
            <v>CSTONE-2648</v>
          </cell>
        </row>
        <row r="383">
          <cell r="B383" t="str">
            <v>REP-FSG-RTR-GL-013</v>
          </cell>
          <cell r="C383" t="str">
            <v>CSTONE-2647</v>
          </cell>
        </row>
        <row r="384">
          <cell r="B384" t="str">
            <v>RTR-GL-139</v>
          </cell>
          <cell r="C384" t="str">
            <v>CSTONE-2646</v>
          </cell>
        </row>
        <row r="385">
          <cell r="B385" t="str">
            <v>RTR-GL-139</v>
          </cell>
          <cell r="C385" t="str">
            <v>CSTONE-2645</v>
          </cell>
        </row>
        <row r="386">
          <cell r="B386" t="str">
            <v>RTR-GL-137</v>
          </cell>
          <cell r="C386" t="str">
            <v>CSTONE-2644</v>
          </cell>
        </row>
        <row r="387">
          <cell r="B387" t="str">
            <v>RTR-GL-137</v>
          </cell>
          <cell r="C387" t="str">
            <v>CSTONE-2643</v>
          </cell>
        </row>
        <row r="388">
          <cell r="B388" t="str">
            <v>REP-FSG-RTR-GL-009</v>
          </cell>
          <cell r="C388" t="str">
            <v>CSTONE-2642</v>
          </cell>
        </row>
        <row r="389">
          <cell r="B389" t="str">
            <v>REP-FSG-RTR-GL-009</v>
          </cell>
          <cell r="C389" t="str">
            <v>CSTONE-2641</v>
          </cell>
        </row>
        <row r="390">
          <cell r="B390" t="str">
            <v>REP-FSG-RTR-GL-009</v>
          </cell>
          <cell r="C390" t="str">
            <v>CSTONE-2640</v>
          </cell>
        </row>
        <row r="391">
          <cell r="B391" t="str">
            <v>REP-FSG-RTR-GL-007</v>
          </cell>
          <cell r="C391" t="str">
            <v>CSTONE-2639</v>
          </cell>
        </row>
        <row r="392">
          <cell r="B392" t="str">
            <v>REP-FSG-RTR-GL-007</v>
          </cell>
          <cell r="C392" t="str">
            <v>CSTONE-2638</v>
          </cell>
        </row>
        <row r="393">
          <cell r="B393" t="str">
            <v>RTR-GL-137E</v>
          </cell>
          <cell r="C393" t="str">
            <v>CSTONE-2637</v>
          </cell>
        </row>
        <row r="394">
          <cell r="B394" t="str">
            <v>RTR-GL-137B</v>
          </cell>
          <cell r="C394" t="str">
            <v>CSTONE-2636</v>
          </cell>
        </row>
        <row r="395">
          <cell r="B395" t="str">
            <v>RTR-GL-137A</v>
          </cell>
          <cell r="C395" t="str">
            <v>CSTONE-2635</v>
          </cell>
        </row>
        <row r="396">
          <cell r="B396" t="str">
            <v>REP-FSG-RTR-GL-013</v>
          </cell>
          <cell r="C396" t="str">
            <v>CSTONE-2634</v>
          </cell>
        </row>
        <row r="397">
          <cell r="B397" t="str">
            <v>REP-FSG-RTR-GL-013</v>
          </cell>
          <cell r="C397" t="str">
            <v>CSTONE-2633</v>
          </cell>
        </row>
        <row r="398">
          <cell r="B398" t="str">
            <v>REP-FSG-RTR-GL-013</v>
          </cell>
          <cell r="C398" t="str">
            <v>CSTONE-2632</v>
          </cell>
        </row>
        <row r="399">
          <cell r="B399" t="str">
            <v>REP-FSG-RTR-GL-013</v>
          </cell>
          <cell r="C399" t="str">
            <v>CSTONE-2631</v>
          </cell>
        </row>
        <row r="400">
          <cell r="B400" t="str">
            <v>REP-FSG-RTR-GL-013</v>
          </cell>
          <cell r="C400" t="str">
            <v>CSTONE-2630</v>
          </cell>
        </row>
        <row r="401">
          <cell r="B401" t="str">
            <v>REP-FSG-RTR-GL-013</v>
          </cell>
          <cell r="C401" t="str">
            <v>CSTONE-2629</v>
          </cell>
        </row>
        <row r="402">
          <cell r="B402" t="str">
            <v>REP-FSG-RTR-GL-013</v>
          </cell>
          <cell r="C402" t="str">
            <v>CSTONE-2628</v>
          </cell>
        </row>
        <row r="403">
          <cell r="B403" t="str">
            <v>REP-FSG-RTR-GL-013</v>
          </cell>
          <cell r="C403" t="str">
            <v>CSTONE-2627</v>
          </cell>
        </row>
        <row r="404">
          <cell r="B404" t="str">
            <v>REP-FSG-RTR-GL-013</v>
          </cell>
          <cell r="C404" t="str">
            <v>CSTONE-2626</v>
          </cell>
        </row>
        <row r="405">
          <cell r="B405" t="str">
            <v>REP-FSG-RTR-GL-013</v>
          </cell>
          <cell r="C405" t="str">
            <v>CSTONE-2625</v>
          </cell>
        </row>
        <row r="406">
          <cell r="B406" t="str">
            <v>REP-FSG-RTR-GL-013</v>
          </cell>
          <cell r="C406" t="str">
            <v>CSTONE-2624</v>
          </cell>
        </row>
        <row r="407">
          <cell r="B407" t="str">
            <v>RTR-GL-139</v>
          </cell>
          <cell r="C407" t="str">
            <v>CSTONE-2623</v>
          </cell>
        </row>
        <row r="408">
          <cell r="B408" t="str">
            <v>RTR-GL-139</v>
          </cell>
          <cell r="C408" t="str">
            <v>CSTONE-2622</v>
          </cell>
        </row>
        <row r="409">
          <cell r="B409" t="str">
            <v>RTR-GL-137</v>
          </cell>
          <cell r="C409" t="str">
            <v>CSTONE-2621</v>
          </cell>
        </row>
        <row r="410">
          <cell r="B410" t="str">
            <v>RTR-GL-137</v>
          </cell>
          <cell r="C410" t="str">
            <v>CSTONE-2620</v>
          </cell>
        </row>
        <row r="411">
          <cell r="B411" t="str">
            <v>REP-FSG-RTR-GL-009</v>
          </cell>
          <cell r="C411" t="str">
            <v>CSTONE-2619</v>
          </cell>
        </row>
        <row r="412">
          <cell r="B412" t="str">
            <v>REP-FSG-RTR-GL-009</v>
          </cell>
          <cell r="C412" t="str">
            <v>CSTONE-2618</v>
          </cell>
        </row>
        <row r="413">
          <cell r="B413" t="str">
            <v>REP-FSG-RTR-GL-009</v>
          </cell>
          <cell r="C413" t="str">
            <v>CSTONE-2617</v>
          </cell>
        </row>
        <row r="414">
          <cell r="B414" t="str">
            <v>REP-FSG-RTR-GL-007</v>
          </cell>
          <cell r="C414" t="str">
            <v>CSTONE-2616</v>
          </cell>
        </row>
        <row r="415">
          <cell r="B415" t="str">
            <v>REP-FSG-RTR-GL-007</v>
          </cell>
          <cell r="C415" t="str">
            <v>CSTONE-2615</v>
          </cell>
        </row>
        <row r="416">
          <cell r="B416" t="str">
            <v>RTR-GL-137E</v>
          </cell>
          <cell r="C416" t="str">
            <v>CSTONE-2614</v>
          </cell>
        </row>
        <row r="417">
          <cell r="B417" t="str">
            <v>RTR-GL-137B</v>
          </cell>
          <cell r="C417" t="str">
            <v>CSTONE-2613</v>
          </cell>
        </row>
        <row r="418">
          <cell r="B418" t="str">
            <v>RTR-GL-137A</v>
          </cell>
          <cell r="C418" t="str">
            <v>CSTONE-2612</v>
          </cell>
        </row>
        <row r="419">
          <cell r="B419" t="str">
            <v>EPM-EDM-026</v>
          </cell>
          <cell r="C419" t="str">
            <v>CSTONE-2611</v>
          </cell>
        </row>
        <row r="420">
          <cell r="B420" t="str">
            <v>EPM-EDM-025</v>
          </cell>
          <cell r="C420" t="str">
            <v>CSTONE-2610</v>
          </cell>
        </row>
        <row r="421">
          <cell r="B421" t="str">
            <v>EPM-EDM-024</v>
          </cell>
          <cell r="C421" t="str">
            <v>CSTONE-2609</v>
          </cell>
        </row>
        <row r="422">
          <cell r="B422" t="str">
            <v>EPM-EDM-023</v>
          </cell>
          <cell r="C422" t="str">
            <v>CSTONE-2608</v>
          </cell>
        </row>
        <row r="423">
          <cell r="B423" t="str">
            <v>EPM-EDM-022</v>
          </cell>
          <cell r="C423" t="str">
            <v>CSTONE-2607</v>
          </cell>
        </row>
        <row r="424">
          <cell r="B424" t="str">
            <v>EPM-EDM-021</v>
          </cell>
          <cell r="C424" t="str">
            <v>CSTONE-2606</v>
          </cell>
        </row>
        <row r="425">
          <cell r="B425" t="str">
            <v>EPM-EDM-017</v>
          </cell>
          <cell r="C425" t="str">
            <v>CSTONE-2605</v>
          </cell>
        </row>
        <row r="426">
          <cell r="B426" t="str">
            <v>EPM-EDM-016</v>
          </cell>
          <cell r="C426" t="str">
            <v>CSTONE-2604</v>
          </cell>
        </row>
        <row r="427">
          <cell r="B427" t="str">
            <v>EPM-EDM-015</v>
          </cell>
          <cell r="C427" t="str">
            <v>CSTONE-2603</v>
          </cell>
        </row>
        <row r="428">
          <cell r="B428" t="str">
            <v>EPM-EDM-014</v>
          </cell>
          <cell r="C428" t="str">
            <v>CSTONE-2602</v>
          </cell>
        </row>
        <row r="429">
          <cell r="B429" t="str">
            <v>EPM-EDM-010</v>
          </cell>
          <cell r="C429" t="str">
            <v>CSTONE-2601</v>
          </cell>
        </row>
        <row r="430">
          <cell r="B430" t="str">
            <v>EPM-EDM-009</v>
          </cell>
          <cell r="C430" t="str">
            <v>CSTONE-2600</v>
          </cell>
        </row>
        <row r="431">
          <cell r="B431" t="str">
            <v>EPM-EDM-006</v>
          </cell>
          <cell r="C431" t="str">
            <v>CSTONE-2599</v>
          </cell>
        </row>
        <row r="432">
          <cell r="B432" t="str">
            <v>EPM-EDM-005</v>
          </cell>
          <cell r="C432" t="str">
            <v>CSTONE-2598</v>
          </cell>
        </row>
        <row r="433">
          <cell r="B433" t="str">
            <v>EPM-EDM-003</v>
          </cell>
          <cell r="C433" t="str">
            <v>CSTONE-2597</v>
          </cell>
        </row>
        <row r="434">
          <cell r="B434" t="str">
            <v>EPM-EDM-001</v>
          </cell>
          <cell r="C434" t="str">
            <v>CSTONE-2596</v>
          </cell>
        </row>
        <row r="435">
          <cell r="B435" t="str">
            <v>COA-EPM-01</v>
          </cell>
          <cell r="C435" t="str">
            <v>CSTONE-2595</v>
          </cell>
        </row>
        <row r="436">
          <cell r="B436" t="str">
            <v>EPM-EPBCS-079</v>
          </cell>
          <cell r="C436" t="str">
            <v>CSTONE-2594</v>
          </cell>
        </row>
        <row r="437">
          <cell r="B437" t="str">
            <v>EPM-EPBCS-078</v>
          </cell>
          <cell r="C437" t="str">
            <v>CSTONE-2593</v>
          </cell>
        </row>
        <row r="438">
          <cell r="B438" t="str">
            <v>EPM-EPBCS-077</v>
          </cell>
          <cell r="C438" t="str">
            <v>CSTONE-2592</v>
          </cell>
        </row>
        <row r="439">
          <cell r="B439" t="str">
            <v>EPM-EPBCS-076</v>
          </cell>
          <cell r="C439" t="str">
            <v>CSTONE-2591</v>
          </cell>
        </row>
        <row r="440">
          <cell r="B440" t="str">
            <v>EPM-EPBCS-075</v>
          </cell>
          <cell r="C440" t="str">
            <v>CSTONE-2590</v>
          </cell>
        </row>
        <row r="441">
          <cell r="B441" t="str">
            <v>EPM-EPBCS-074</v>
          </cell>
          <cell r="C441" t="str">
            <v>CSTONE-2589</v>
          </cell>
        </row>
        <row r="442">
          <cell r="B442" t="str">
            <v>EPM-EPBCS-073</v>
          </cell>
          <cell r="C442" t="str">
            <v>CSTONE-2588</v>
          </cell>
        </row>
        <row r="443">
          <cell r="B443" t="str">
            <v>EPM-EPBCS-072</v>
          </cell>
          <cell r="C443" t="str">
            <v>CSTONE-2587</v>
          </cell>
        </row>
        <row r="444">
          <cell r="B444" t="str">
            <v>EPM-EPBCS-071</v>
          </cell>
          <cell r="C444" t="str">
            <v>CSTONE-2586</v>
          </cell>
        </row>
        <row r="445">
          <cell r="B445" t="str">
            <v>EPM-EPBCS-070</v>
          </cell>
          <cell r="C445" t="str">
            <v>CSTONE-2585</v>
          </cell>
        </row>
        <row r="446">
          <cell r="B446" t="str">
            <v>EPM-EPBCS-069</v>
          </cell>
          <cell r="C446" t="str">
            <v>CSTONE-2584</v>
          </cell>
        </row>
        <row r="447">
          <cell r="B447" t="str">
            <v>EPM-EPBCS-068</v>
          </cell>
          <cell r="C447" t="str">
            <v>CSTONE-2583</v>
          </cell>
        </row>
        <row r="448">
          <cell r="B448" t="str">
            <v>EPM-EPBCS-067</v>
          </cell>
          <cell r="C448" t="str">
            <v>CSTONE-2582</v>
          </cell>
        </row>
        <row r="449">
          <cell r="B449" t="str">
            <v>EPM-EPBCS-066</v>
          </cell>
          <cell r="C449" t="str">
            <v>CSTONE-2581</v>
          </cell>
        </row>
        <row r="450">
          <cell r="B450" t="str">
            <v>EPM-EPBCS-065</v>
          </cell>
          <cell r="C450" t="str">
            <v>CSTONE-2580</v>
          </cell>
        </row>
        <row r="451">
          <cell r="B451" t="str">
            <v>EPM-EPBCS-064</v>
          </cell>
          <cell r="C451" t="str">
            <v>CSTONE-2579</v>
          </cell>
        </row>
        <row r="452">
          <cell r="B452" t="str">
            <v>EPM-EPBCS-063</v>
          </cell>
          <cell r="C452" t="str">
            <v>CSTONE-2578</v>
          </cell>
        </row>
        <row r="453">
          <cell r="B453" t="str">
            <v>EPM-EPBCS-040</v>
          </cell>
          <cell r="C453" t="str">
            <v>CSTONE-2577</v>
          </cell>
        </row>
        <row r="454">
          <cell r="B454" t="str">
            <v>EPM-EPBCS-039</v>
          </cell>
          <cell r="C454" t="str">
            <v>CSTONE-2576</v>
          </cell>
        </row>
        <row r="455">
          <cell r="B455" t="str">
            <v>EPM-EPBCS-038</v>
          </cell>
          <cell r="C455" t="str">
            <v>CSTONE-2575</v>
          </cell>
        </row>
        <row r="456">
          <cell r="B456" t="str">
            <v>EPM-EPBCS-037</v>
          </cell>
          <cell r="C456" t="str">
            <v>CSTONE-2574</v>
          </cell>
        </row>
        <row r="457">
          <cell r="B457" t="str">
            <v>EPM-EPBCS-036</v>
          </cell>
          <cell r="C457" t="str">
            <v>CSTONE-2573</v>
          </cell>
        </row>
        <row r="458">
          <cell r="B458" t="str">
            <v>EPM-EPBCS-035</v>
          </cell>
          <cell r="C458" t="str">
            <v>CSTONE-2572</v>
          </cell>
        </row>
        <row r="459">
          <cell r="B459" t="str">
            <v>EPM-EPBCS-034</v>
          </cell>
          <cell r="C459" t="str">
            <v>CSTONE-2571</v>
          </cell>
        </row>
        <row r="460">
          <cell r="B460" t="str">
            <v>EPM-EPBCS-033</v>
          </cell>
          <cell r="C460" t="str">
            <v>CSTONE-2570</v>
          </cell>
        </row>
        <row r="461">
          <cell r="B461" t="str">
            <v>EPM-EPBCS-032</v>
          </cell>
          <cell r="C461" t="str">
            <v>CSTONE-2569</v>
          </cell>
        </row>
        <row r="462">
          <cell r="B462" t="str">
            <v>EPM-EPBCS-031</v>
          </cell>
          <cell r="C462" t="str">
            <v>CSTONE-2568</v>
          </cell>
        </row>
        <row r="463">
          <cell r="B463" t="str">
            <v>EPM-EPBCS-030</v>
          </cell>
          <cell r="C463" t="str">
            <v>CSTONE-2567</v>
          </cell>
        </row>
        <row r="464">
          <cell r="B464" t="str">
            <v>EPM-EPBCS-029</v>
          </cell>
          <cell r="C464" t="str">
            <v>CSTONE-2566</v>
          </cell>
        </row>
        <row r="465">
          <cell r="B465" t="str">
            <v>EPM-EPBCS-028</v>
          </cell>
          <cell r="C465" t="str">
            <v>CSTONE-2565</v>
          </cell>
        </row>
        <row r="466">
          <cell r="B466" t="str">
            <v>EPM-EPBCS-027</v>
          </cell>
          <cell r="C466" t="str">
            <v>CSTONE-2564</v>
          </cell>
        </row>
        <row r="467">
          <cell r="B467" t="str">
            <v>EPM-EPBCS-026</v>
          </cell>
          <cell r="C467" t="str">
            <v>CSTONE-2563</v>
          </cell>
        </row>
        <row r="468">
          <cell r="B468" t="str">
            <v>EPM-EPBCS-025</v>
          </cell>
          <cell r="C468" t="str">
            <v>CSTONE-2562</v>
          </cell>
        </row>
        <row r="469">
          <cell r="B469" t="str">
            <v>EPM-EPBCS-024</v>
          </cell>
          <cell r="C469" t="str">
            <v>CSTONE-2561</v>
          </cell>
        </row>
        <row r="470">
          <cell r="B470" t="str">
            <v>EPM-EPBCS-023</v>
          </cell>
          <cell r="C470" t="str">
            <v>CSTONE-2560</v>
          </cell>
        </row>
        <row r="471">
          <cell r="B471" t="str">
            <v>EPM-EPBCS-022</v>
          </cell>
          <cell r="C471" t="str">
            <v>CSTONE-2559</v>
          </cell>
        </row>
        <row r="472">
          <cell r="B472" t="str">
            <v>EPM-EPBCS-021</v>
          </cell>
          <cell r="C472" t="str">
            <v>CSTONE-2558</v>
          </cell>
        </row>
        <row r="473">
          <cell r="B473" t="str">
            <v>EPM-EPBCS-020</v>
          </cell>
          <cell r="C473" t="str">
            <v>CSTONE-2557</v>
          </cell>
        </row>
        <row r="474">
          <cell r="B474" t="str">
            <v>EPM-EPBCS-019</v>
          </cell>
          <cell r="C474" t="str">
            <v>CSTONE-2556</v>
          </cell>
        </row>
        <row r="475">
          <cell r="B475" t="str">
            <v>EPM-EPBCS-018</v>
          </cell>
          <cell r="C475" t="str">
            <v>CSTONE-2555</v>
          </cell>
        </row>
        <row r="476">
          <cell r="B476" t="str">
            <v>EPM-EPBCS-017</v>
          </cell>
          <cell r="C476" t="str">
            <v>CSTONE-2554</v>
          </cell>
        </row>
        <row r="477">
          <cell r="B477" t="str">
            <v>EPM-EPBCS-016</v>
          </cell>
          <cell r="C477" t="str">
            <v>CSTONE-2553</v>
          </cell>
        </row>
        <row r="478">
          <cell r="B478" t="str">
            <v>EPM-EPBCS-015</v>
          </cell>
          <cell r="C478" t="str">
            <v>CSTONE-2552</v>
          </cell>
        </row>
        <row r="479">
          <cell r="B479" t="str">
            <v>EPM-EPBCS-014</v>
          </cell>
          <cell r="C479" t="str">
            <v>CSTONE-2551</v>
          </cell>
        </row>
        <row r="480">
          <cell r="B480" t="str">
            <v>EPM-EPBCS-013</v>
          </cell>
          <cell r="C480" t="str">
            <v>CSTONE-2550</v>
          </cell>
        </row>
        <row r="481">
          <cell r="B481" t="str">
            <v>EPM-EPBCS-012</v>
          </cell>
          <cell r="C481" t="str">
            <v>CSTONE-2549</v>
          </cell>
        </row>
        <row r="482">
          <cell r="B482" t="str">
            <v>EPM-EPBCS-011</v>
          </cell>
          <cell r="C482" t="str">
            <v>CSTONE-2548</v>
          </cell>
        </row>
        <row r="483">
          <cell r="B483" t="str">
            <v>EPM-EPBCS-010</v>
          </cell>
          <cell r="C483" t="str">
            <v>CSTONE-2547</v>
          </cell>
        </row>
        <row r="484">
          <cell r="B484" t="str">
            <v>EPM-EPBCS-009</v>
          </cell>
          <cell r="C484" t="str">
            <v>CSTONE-2546</v>
          </cell>
        </row>
        <row r="485">
          <cell r="B485" t="str">
            <v>EPM-EPBCS-008</v>
          </cell>
          <cell r="C485" t="str">
            <v>CSTONE-2545</v>
          </cell>
        </row>
        <row r="486">
          <cell r="B486" t="str">
            <v>EPM-EPBCS-007</v>
          </cell>
          <cell r="C486" t="str">
            <v>CSTONE-2544</v>
          </cell>
        </row>
        <row r="487">
          <cell r="B487" t="str">
            <v>EPM-EPBCS-006</v>
          </cell>
          <cell r="C487" t="str">
            <v>CSTONE-2543</v>
          </cell>
        </row>
        <row r="488">
          <cell r="B488" t="str">
            <v>EPM-EPBCS-005</v>
          </cell>
          <cell r="C488" t="str">
            <v>CSTONE-2542</v>
          </cell>
        </row>
        <row r="489">
          <cell r="B489" t="str">
            <v>EPM-EPBCS-004</v>
          </cell>
          <cell r="C489" t="str">
            <v>CSTONE-2541</v>
          </cell>
        </row>
        <row r="490">
          <cell r="B490" t="str">
            <v>EPM-EPBCS-003</v>
          </cell>
          <cell r="C490" t="str">
            <v>CSTONE-2540</v>
          </cell>
        </row>
        <row r="491">
          <cell r="B491" t="str">
            <v>EPM-EPBCS-002</v>
          </cell>
          <cell r="C491" t="str">
            <v>CSTONE-2539</v>
          </cell>
        </row>
        <row r="492">
          <cell r="B492" t="str">
            <v>EPM-EPBCS-001</v>
          </cell>
          <cell r="C492" t="str">
            <v>CSTONE-2538</v>
          </cell>
        </row>
        <row r="493">
          <cell r="B493" t="str">
            <v>EPM-ARCS-039</v>
          </cell>
          <cell r="C493" t="str">
            <v>CSTONE-1749</v>
          </cell>
        </row>
        <row r="494">
          <cell r="B494" t="str">
            <v>EPM-ARCS-038</v>
          </cell>
          <cell r="C494" t="str">
            <v>CSTONE-1748</v>
          </cell>
        </row>
        <row r="495">
          <cell r="B495" t="str">
            <v>EPM-ARCS-037</v>
          </cell>
          <cell r="C495" t="str">
            <v>CSTONE-1747</v>
          </cell>
        </row>
        <row r="496">
          <cell r="B496" t="str">
            <v>EPM-ARCS-036</v>
          </cell>
          <cell r="C496" t="str">
            <v>CSTONE-1746</v>
          </cell>
        </row>
        <row r="497">
          <cell r="B497" t="str">
            <v>EPM-ARCS-035</v>
          </cell>
          <cell r="C497" t="str">
            <v>CSTONE-1745</v>
          </cell>
        </row>
        <row r="498">
          <cell r="B498" t="str">
            <v>EPM-ARCS-034</v>
          </cell>
          <cell r="C498" t="str">
            <v>CSTONE-1744</v>
          </cell>
        </row>
        <row r="499">
          <cell r="B499" t="str">
            <v>EPM-ARCS-033</v>
          </cell>
          <cell r="C499" t="str">
            <v>CSTONE-1743</v>
          </cell>
        </row>
        <row r="500">
          <cell r="B500" t="str">
            <v>EPM-ARCS-019</v>
          </cell>
          <cell r="C500" t="str">
            <v>CSTONE-1742</v>
          </cell>
        </row>
        <row r="501">
          <cell r="B501" t="str">
            <v>EPM-ARCS-016</v>
          </cell>
          <cell r="C501" t="str">
            <v>CSTONE-1741</v>
          </cell>
        </row>
        <row r="502">
          <cell r="B502" t="str">
            <v>EPM-ARCS-015</v>
          </cell>
          <cell r="C502" t="str">
            <v>CSTONE-1740</v>
          </cell>
        </row>
        <row r="503">
          <cell r="B503" t="str">
            <v>EPM-ARCS-011</v>
          </cell>
          <cell r="C503" t="str">
            <v>CSTONE-1739</v>
          </cell>
        </row>
        <row r="504">
          <cell r="B504" t="str">
            <v>EPM-ARCS-009</v>
          </cell>
          <cell r="C504" t="str">
            <v>CSTONE-1738</v>
          </cell>
        </row>
        <row r="505">
          <cell r="B505" t="str">
            <v>EPM-ARCS-004</v>
          </cell>
          <cell r="C505" t="str">
            <v>CSTONE-1737</v>
          </cell>
        </row>
        <row r="506">
          <cell r="B506" t="str">
            <v>EPM-ARCS-003</v>
          </cell>
          <cell r="C506" t="str">
            <v>CSTONE-1736</v>
          </cell>
        </row>
        <row r="507">
          <cell r="B507" t="str">
            <v>EPM-ARCS-002</v>
          </cell>
          <cell r="C507" t="str">
            <v>CSTONE-1735</v>
          </cell>
        </row>
        <row r="508">
          <cell r="B508" t="str">
            <v>EPM-ARCS-001</v>
          </cell>
          <cell r="C508" t="str">
            <v>CSTONE-1734</v>
          </cell>
        </row>
        <row r="509">
          <cell r="B509" t="str">
            <v>EPM-FCCS-164</v>
          </cell>
          <cell r="C509" t="str">
            <v>CSTONE-1733</v>
          </cell>
        </row>
        <row r="510">
          <cell r="B510" t="str">
            <v>EPM-FCCS-163</v>
          </cell>
          <cell r="C510" t="str">
            <v>CSTONE-1732</v>
          </cell>
        </row>
        <row r="511">
          <cell r="B511" t="str">
            <v>EPM-FCCS-162</v>
          </cell>
          <cell r="C511" t="str">
            <v>CSTONE-1731</v>
          </cell>
        </row>
        <row r="512">
          <cell r="B512" t="str">
            <v>EPM-FCCS-160</v>
          </cell>
          <cell r="C512" t="str">
            <v>CSTONE-1730</v>
          </cell>
        </row>
        <row r="513">
          <cell r="B513" t="str">
            <v>EPM-FCCS-157</v>
          </cell>
          <cell r="C513" t="str">
            <v>CSTONE-1729</v>
          </cell>
        </row>
        <row r="514">
          <cell r="B514" t="str">
            <v>EPM-FCCS-156</v>
          </cell>
          <cell r="C514" t="str">
            <v>CSTONE-1728</v>
          </cell>
        </row>
        <row r="515">
          <cell r="B515" t="str">
            <v>EPM-FCCS-152</v>
          </cell>
          <cell r="C515" t="str">
            <v>CSTONE-1727</v>
          </cell>
        </row>
        <row r="516">
          <cell r="B516" t="str">
            <v>EPM-FCCS-151</v>
          </cell>
          <cell r="C516" t="str">
            <v>CSTONE-1726</v>
          </cell>
        </row>
        <row r="517">
          <cell r="B517" t="str">
            <v>EPM-FCCS-148</v>
          </cell>
          <cell r="C517" t="str">
            <v>CSTONE-1725</v>
          </cell>
        </row>
        <row r="518">
          <cell r="B518" t="str">
            <v>EPM-FCCS-146</v>
          </cell>
          <cell r="C518" t="str">
            <v>CSTONE-1724</v>
          </cell>
        </row>
        <row r="519">
          <cell r="B519" t="str">
            <v>EPM-FCCS-145</v>
          </cell>
          <cell r="C519" t="str">
            <v>CSTONE-1723</v>
          </cell>
        </row>
        <row r="520">
          <cell r="B520" t="str">
            <v>EPM-FCCS-144</v>
          </cell>
          <cell r="C520" t="str">
            <v>CSTONE-1722</v>
          </cell>
        </row>
        <row r="521">
          <cell r="B521" t="str">
            <v>EPM-FCCS-142</v>
          </cell>
          <cell r="C521" t="str">
            <v>CSTONE-1721</v>
          </cell>
        </row>
        <row r="522">
          <cell r="B522" t="str">
            <v>EPM-FCCS-166</v>
          </cell>
          <cell r="C522" t="str">
            <v>CSTONE-1720</v>
          </cell>
        </row>
        <row r="523">
          <cell r="B523" t="str">
            <v>EPM-FCCS-141</v>
          </cell>
          <cell r="C523" t="str">
            <v>CSTONE-1719</v>
          </cell>
        </row>
        <row r="524">
          <cell r="B524" t="str">
            <v>EPM-FCCS-140</v>
          </cell>
          <cell r="C524" t="str">
            <v>CSTONE-1718</v>
          </cell>
        </row>
        <row r="525">
          <cell r="B525" t="str">
            <v>EPM-FCCS-139</v>
          </cell>
          <cell r="C525" t="str">
            <v>CSTONE-1717</v>
          </cell>
        </row>
        <row r="526">
          <cell r="B526" t="str">
            <v>EPM-FCCS-134</v>
          </cell>
          <cell r="C526" t="str">
            <v>CSTONE-1716</v>
          </cell>
        </row>
        <row r="527">
          <cell r="B527" t="str">
            <v>EPM-FCCS-186</v>
          </cell>
          <cell r="C527" t="str">
            <v>CSTONE-1715</v>
          </cell>
        </row>
        <row r="528">
          <cell r="B528" t="str">
            <v>EPM-FCCS-185</v>
          </cell>
          <cell r="C528" t="str">
            <v>CSTONE-1714</v>
          </cell>
        </row>
        <row r="529">
          <cell r="B529" t="str">
            <v>EPM-FCCS-130</v>
          </cell>
          <cell r="C529" t="str">
            <v>CSTONE-1713</v>
          </cell>
        </row>
        <row r="530">
          <cell r="B530" t="str">
            <v>EPM-FCCS-129</v>
          </cell>
          <cell r="C530" t="str">
            <v>CSTONE-1712</v>
          </cell>
        </row>
        <row r="531">
          <cell r="B531" t="str">
            <v>EPM-FCCS-128</v>
          </cell>
          <cell r="C531" t="str">
            <v>CSTONE-1711</v>
          </cell>
        </row>
        <row r="532">
          <cell r="B532" t="str">
            <v>EPM-FCCS-127</v>
          </cell>
          <cell r="C532" t="str">
            <v>CSTONE-1710</v>
          </cell>
        </row>
        <row r="533">
          <cell r="B533" t="str">
            <v>EPM-FCCS-126</v>
          </cell>
          <cell r="C533" t="str">
            <v>CSTONE-1709</v>
          </cell>
        </row>
        <row r="534">
          <cell r="B534" t="str">
            <v>EPM-FCCS-125</v>
          </cell>
          <cell r="C534" t="str">
            <v>CSTONE-1708</v>
          </cell>
        </row>
        <row r="535">
          <cell r="B535" t="str">
            <v>EPM-FCCS-124</v>
          </cell>
          <cell r="C535" t="str">
            <v>CSTONE-1707</v>
          </cell>
        </row>
        <row r="536">
          <cell r="B536" t="str">
            <v>EPM-FCCS-123</v>
          </cell>
          <cell r="C536" t="str">
            <v>CSTONE-1706</v>
          </cell>
        </row>
        <row r="537">
          <cell r="B537" t="str">
            <v>EPM-FCCS-189</v>
          </cell>
          <cell r="C537" t="str">
            <v>CSTONE-1705</v>
          </cell>
        </row>
        <row r="538">
          <cell r="B538" t="str">
            <v>EPM-FCCS-122</v>
          </cell>
          <cell r="C538" t="str">
            <v>CSTONE-1704</v>
          </cell>
        </row>
        <row r="539">
          <cell r="B539" t="str">
            <v>EPM-FCCS-121</v>
          </cell>
          <cell r="C539" t="str">
            <v>CSTONE-1703</v>
          </cell>
        </row>
        <row r="540">
          <cell r="B540" t="str">
            <v>EPM-FCCS-188</v>
          </cell>
          <cell r="C540" t="str">
            <v>CSTONE-1702</v>
          </cell>
        </row>
        <row r="541">
          <cell r="B541" t="str">
            <v>EPM-FCCS-187</v>
          </cell>
          <cell r="C541" t="str">
            <v>CSTONE-1701</v>
          </cell>
        </row>
        <row r="542">
          <cell r="B542" t="str">
            <v>EPM-FCCS-120</v>
          </cell>
          <cell r="C542" t="str">
            <v>CSTONE-1700</v>
          </cell>
        </row>
        <row r="543">
          <cell r="B543" t="str">
            <v>EPM-FCCS-119</v>
          </cell>
          <cell r="C543" t="str">
            <v>CSTONE-1699</v>
          </cell>
        </row>
        <row r="544">
          <cell r="B544" t="str">
            <v>EPM-FCCS-118</v>
          </cell>
          <cell r="C544" t="str">
            <v>CSTONE-1698</v>
          </cell>
        </row>
        <row r="545">
          <cell r="B545" t="str">
            <v>EPM-FCCS-117</v>
          </cell>
          <cell r="C545" t="str">
            <v>CSTONE-1697</v>
          </cell>
        </row>
        <row r="546">
          <cell r="B546" t="str">
            <v>EPM-FCCS-116</v>
          </cell>
          <cell r="C546" t="str">
            <v>CSTONE-1696</v>
          </cell>
        </row>
        <row r="547">
          <cell r="B547" t="str">
            <v>EPM-FCCS-115</v>
          </cell>
          <cell r="C547" t="str">
            <v>CSTONE-1695</v>
          </cell>
        </row>
        <row r="548">
          <cell r="B548" t="str">
            <v>EPM-FCCS-114</v>
          </cell>
          <cell r="C548" t="str">
            <v>CSTONE-1694</v>
          </cell>
        </row>
        <row r="549">
          <cell r="B549" t="str">
            <v>EPM-FCCS-113</v>
          </cell>
          <cell r="C549" t="str">
            <v>CSTONE-1693</v>
          </cell>
        </row>
        <row r="550">
          <cell r="B550" t="str">
            <v>EPM-FCCS-112</v>
          </cell>
          <cell r="C550" t="str">
            <v>CSTONE-1692</v>
          </cell>
        </row>
        <row r="551">
          <cell r="B551" t="str">
            <v>EPM-FCCS-111</v>
          </cell>
          <cell r="C551" t="str">
            <v>CSTONE-1691</v>
          </cell>
        </row>
        <row r="552">
          <cell r="B552" t="str">
            <v>EPM-FCCS-110</v>
          </cell>
          <cell r="C552" t="str">
            <v>CSTONE-1690</v>
          </cell>
        </row>
        <row r="553">
          <cell r="B553" t="str">
            <v>EPM-FCCS-109</v>
          </cell>
          <cell r="C553" t="str">
            <v>CSTONE-1689</v>
          </cell>
        </row>
        <row r="554">
          <cell r="B554" t="str">
            <v>EPM-FCCS-108</v>
          </cell>
          <cell r="C554" t="str">
            <v>CSTONE-1688</v>
          </cell>
        </row>
        <row r="555">
          <cell r="B555" t="str">
            <v>EPM-FCCS-107</v>
          </cell>
          <cell r="C555" t="str">
            <v>CSTONE-1687</v>
          </cell>
        </row>
        <row r="556">
          <cell r="B556" t="str">
            <v>EPM-FCCS-106</v>
          </cell>
          <cell r="C556" t="str">
            <v>CSTONE-1686</v>
          </cell>
        </row>
        <row r="557">
          <cell r="B557" t="str">
            <v>EPM-FCCS-105</v>
          </cell>
          <cell r="C557" t="str">
            <v>CSTONE-1685</v>
          </cell>
        </row>
        <row r="558">
          <cell r="B558" t="str">
            <v>EPM-FCCS-104</v>
          </cell>
          <cell r="C558" t="str">
            <v>CSTONE-1684</v>
          </cell>
        </row>
        <row r="559">
          <cell r="B559" t="str">
            <v>EPM-FCCS-103</v>
          </cell>
          <cell r="C559" t="str">
            <v>CSTONE-1683</v>
          </cell>
        </row>
        <row r="560">
          <cell r="B560" t="str">
            <v>EPM-FCCS-102</v>
          </cell>
          <cell r="C560" t="str">
            <v>CSTONE-1682</v>
          </cell>
        </row>
        <row r="561">
          <cell r="B561" t="str">
            <v>EPM-FCCS-101</v>
          </cell>
          <cell r="C561" t="str">
            <v>CSTONE-1681</v>
          </cell>
        </row>
        <row r="562">
          <cell r="B562" t="str">
            <v>EPM-FCCS-100</v>
          </cell>
          <cell r="C562" t="str">
            <v>CSTONE-1680</v>
          </cell>
        </row>
        <row r="563">
          <cell r="B563" t="str">
            <v>EPM-FCCS-099</v>
          </cell>
          <cell r="C563" t="str">
            <v>CSTONE-1679</v>
          </cell>
        </row>
        <row r="564">
          <cell r="B564" t="str">
            <v>EPM-FCCS-098</v>
          </cell>
          <cell r="C564" t="str">
            <v>CSTONE-1678</v>
          </cell>
        </row>
        <row r="565">
          <cell r="B565" t="str">
            <v>EPM-FCCS-097</v>
          </cell>
          <cell r="C565" t="str">
            <v>CSTONE-1677</v>
          </cell>
        </row>
        <row r="566">
          <cell r="B566" t="str">
            <v>EPM-FCCS-096</v>
          </cell>
          <cell r="C566" t="str">
            <v>CSTONE-1676</v>
          </cell>
        </row>
        <row r="567">
          <cell r="B567" t="str">
            <v>EPM-FCCS-095</v>
          </cell>
          <cell r="C567" t="str">
            <v>CSTONE-1675</v>
          </cell>
        </row>
        <row r="568">
          <cell r="B568" t="str">
            <v>EPM-FCCS-094</v>
          </cell>
          <cell r="C568" t="str">
            <v>CSTONE-1674</v>
          </cell>
        </row>
        <row r="569">
          <cell r="B569" t="str">
            <v>EPM-FCCS-093</v>
          </cell>
          <cell r="C569" t="str">
            <v>CSTONE-1673</v>
          </cell>
        </row>
        <row r="570">
          <cell r="B570" t="str">
            <v>EPM-FCCS-092</v>
          </cell>
          <cell r="C570" t="str">
            <v>CSTONE-1672</v>
          </cell>
        </row>
        <row r="571">
          <cell r="B571" t="str">
            <v>EPM-FCCS-091</v>
          </cell>
          <cell r="C571" t="str">
            <v>CSTONE-1671</v>
          </cell>
        </row>
        <row r="572">
          <cell r="B572" t="str">
            <v>EPM-FCCS-090</v>
          </cell>
          <cell r="C572" t="str">
            <v>CSTONE-1670</v>
          </cell>
        </row>
        <row r="573">
          <cell r="B573" t="str">
            <v>EPM-FCCS-089</v>
          </cell>
          <cell r="C573" t="str">
            <v>CSTONE-1669</v>
          </cell>
        </row>
        <row r="574">
          <cell r="B574" t="str">
            <v>EPM-FCCS-088</v>
          </cell>
          <cell r="C574" t="str">
            <v>CSTONE-1668</v>
          </cell>
        </row>
        <row r="575">
          <cell r="B575" t="str">
            <v>EPM-FCCS-087</v>
          </cell>
          <cell r="C575" t="str">
            <v>CSTONE-1667</v>
          </cell>
        </row>
        <row r="576">
          <cell r="B576" t="str">
            <v>EPM-FCCS-086</v>
          </cell>
          <cell r="C576" t="str">
            <v>CSTONE-1666</v>
          </cell>
        </row>
        <row r="577">
          <cell r="B577" t="str">
            <v>EPM-FCCS-085</v>
          </cell>
          <cell r="C577" t="str">
            <v>CSTONE-1665</v>
          </cell>
        </row>
        <row r="578">
          <cell r="B578" t="str">
            <v>EPM-FCCS-084</v>
          </cell>
          <cell r="C578" t="str">
            <v>CSTONE-1664</v>
          </cell>
        </row>
        <row r="579">
          <cell r="B579" t="str">
            <v>EPM-FCCS-083</v>
          </cell>
          <cell r="C579" t="str">
            <v>CSTONE-1663</v>
          </cell>
        </row>
        <row r="580">
          <cell r="B580" t="str">
            <v>EPM-FCCS-081</v>
          </cell>
          <cell r="C580" t="str">
            <v>CSTONE-1662</v>
          </cell>
        </row>
        <row r="581">
          <cell r="B581" t="str">
            <v>EPM-FCCS-080</v>
          </cell>
          <cell r="C581" t="str">
            <v>CSTONE-1661</v>
          </cell>
        </row>
        <row r="582">
          <cell r="B582" t="str">
            <v>EPM-FCCS-079</v>
          </cell>
          <cell r="C582" t="str">
            <v>CSTONE-1660</v>
          </cell>
        </row>
        <row r="583">
          <cell r="B583" t="str">
            <v>EPM-FCCS-078</v>
          </cell>
          <cell r="C583" t="str">
            <v>CSTONE-1659</v>
          </cell>
        </row>
        <row r="584">
          <cell r="B584" t="str">
            <v>EPM-FCCS-077</v>
          </cell>
          <cell r="C584" t="str">
            <v>CSTONE-1658</v>
          </cell>
        </row>
        <row r="585">
          <cell r="B585" t="str">
            <v>EPM-FCCS-076</v>
          </cell>
          <cell r="C585" t="str">
            <v>CSTONE-1657</v>
          </cell>
        </row>
        <row r="586">
          <cell r="B586" t="str">
            <v>EPM-FCCS-073</v>
          </cell>
          <cell r="C586" t="str">
            <v>CSTONE-1656</v>
          </cell>
        </row>
        <row r="587">
          <cell r="B587" t="str">
            <v>EPM-FCCS-071</v>
          </cell>
          <cell r="C587" t="str">
            <v>CSTONE-1655</v>
          </cell>
        </row>
        <row r="588">
          <cell r="B588" t="str">
            <v>EPM-FCCS-070</v>
          </cell>
          <cell r="C588" t="str">
            <v>CSTONE-1654</v>
          </cell>
        </row>
        <row r="589">
          <cell r="B589" t="str">
            <v>EPM-FCCS-069</v>
          </cell>
          <cell r="C589" t="str">
            <v>CSTONE-1653</v>
          </cell>
        </row>
        <row r="590">
          <cell r="B590" t="str">
            <v>EPM-FCCS-067</v>
          </cell>
          <cell r="C590" t="str">
            <v>CSTONE-1652</v>
          </cell>
        </row>
        <row r="591">
          <cell r="B591" t="str">
            <v>EPM-FCCS-066</v>
          </cell>
          <cell r="C591" t="str">
            <v>CSTONE-1651</v>
          </cell>
        </row>
        <row r="592">
          <cell r="B592" t="str">
            <v>EPM-FCCS-065</v>
          </cell>
          <cell r="C592" t="str">
            <v>CSTONE-1650</v>
          </cell>
        </row>
        <row r="593">
          <cell r="B593" t="str">
            <v>EPM-FCCS-062</v>
          </cell>
          <cell r="C593" t="str">
            <v>CSTONE-1649</v>
          </cell>
        </row>
        <row r="594">
          <cell r="B594" t="str">
            <v>EPM-FCCS-059</v>
          </cell>
          <cell r="C594" t="str">
            <v>CSTONE-1648</v>
          </cell>
        </row>
        <row r="595">
          <cell r="B595" t="str">
            <v>EPM-FCCS-054</v>
          </cell>
          <cell r="C595" t="str">
            <v>CSTONE-1647</v>
          </cell>
        </row>
        <row r="596">
          <cell r="B596" t="str">
            <v>EPM-FCCS-053</v>
          </cell>
          <cell r="C596" t="str">
            <v>CSTONE-1646</v>
          </cell>
        </row>
        <row r="597">
          <cell r="B597" t="str">
            <v>EPM-FCCS-051</v>
          </cell>
          <cell r="C597" t="str">
            <v>CSTONE-1645</v>
          </cell>
        </row>
        <row r="598">
          <cell r="B598" t="str">
            <v>EPM-FCCS-050</v>
          </cell>
          <cell r="C598" t="str">
            <v>CSTONE-1644</v>
          </cell>
        </row>
        <row r="599">
          <cell r="B599" t="str">
            <v>EPM-FCCS-049</v>
          </cell>
          <cell r="C599" t="str">
            <v>CSTONE-1643</v>
          </cell>
        </row>
        <row r="600">
          <cell r="B600" t="str">
            <v>EPM-FCCS-048</v>
          </cell>
          <cell r="C600" t="str">
            <v>CSTONE-1642</v>
          </cell>
        </row>
        <row r="601">
          <cell r="B601" t="str">
            <v>EPM-FCCS-046</v>
          </cell>
          <cell r="C601" t="str">
            <v>CSTONE-1641</v>
          </cell>
        </row>
        <row r="602">
          <cell r="B602" t="str">
            <v>EPM-FCCS-043</v>
          </cell>
          <cell r="C602" t="str">
            <v>CSTONE-1640</v>
          </cell>
        </row>
        <row r="603">
          <cell r="B603" t="str">
            <v>EPM-FCCS-042</v>
          </cell>
          <cell r="C603" t="str">
            <v>CSTONE-1639</v>
          </cell>
        </row>
        <row r="604">
          <cell r="B604" t="str">
            <v>EPM-FCCS-041</v>
          </cell>
          <cell r="C604" t="str">
            <v>CSTONE-1638</v>
          </cell>
        </row>
        <row r="605">
          <cell r="B605" t="str">
            <v>EPM-FCCS-040</v>
          </cell>
          <cell r="C605" t="str">
            <v>CSTONE-1637</v>
          </cell>
        </row>
        <row r="606">
          <cell r="B606" t="str">
            <v>EPM-FCCS-039</v>
          </cell>
          <cell r="C606" t="str">
            <v>CSTONE-1636</v>
          </cell>
        </row>
        <row r="607">
          <cell r="B607" t="str">
            <v>EPM-FCCS-038</v>
          </cell>
          <cell r="C607" t="str">
            <v>CSTONE-1635</v>
          </cell>
        </row>
        <row r="608">
          <cell r="B608" t="str">
            <v>EPM-FCCS-037</v>
          </cell>
          <cell r="C608" t="str">
            <v>CSTONE-1634</v>
          </cell>
        </row>
        <row r="609">
          <cell r="B609" t="str">
            <v>EPM-FCCS-036</v>
          </cell>
          <cell r="C609" t="str">
            <v>CSTONE-1633</v>
          </cell>
        </row>
        <row r="610">
          <cell r="B610" t="str">
            <v>EPM-FCCS-035</v>
          </cell>
          <cell r="C610" t="str">
            <v>CSTONE-1632</v>
          </cell>
        </row>
        <row r="611">
          <cell r="B611" t="str">
            <v>EPM-FCCS-034</v>
          </cell>
          <cell r="C611" t="str">
            <v>CSTONE-1631</v>
          </cell>
        </row>
        <row r="612">
          <cell r="B612" t="str">
            <v>EPM-FCCS-033</v>
          </cell>
          <cell r="C612" t="str">
            <v>CSTONE-1630</v>
          </cell>
        </row>
        <row r="613">
          <cell r="B613" t="str">
            <v>EPM-FCCS-032</v>
          </cell>
          <cell r="C613" t="str">
            <v>CSTONE-1629</v>
          </cell>
        </row>
        <row r="614">
          <cell r="B614" t="str">
            <v>EPM-FCCS-022</v>
          </cell>
          <cell r="C614" t="str">
            <v>CSTONE-1628</v>
          </cell>
        </row>
        <row r="615">
          <cell r="B615" t="str">
            <v>EPM-FCCS-020</v>
          </cell>
          <cell r="C615" t="str">
            <v>CSTONE-1627</v>
          </cell>
        </row>
        <row r="616">
          <cell r="B616" t="str">
            <v>EPM-FCCS-019</v>
          </cell>
          <cell r="C616" t="str">
            <v>CSTONE-1626</v>
          </cell>
        </row>
        <row r="617">
          <cell r="B617" t="str">
            <v>EPM-FCCS-017</v>
          </cell>
          <cell r="C617" t="str">
            <v>CSTONE-1625</v>
          </cell>
        </row>
        <row r="618">
          <cell r="B618" t="str">
            <v>EPM-FCCS-016</v>
          </cell>
          <cell r="C618" t="str">
            <v>CSTONE-1624</v>
          </cell>
        </row>
        <row r="619">
          <cell r="B619" t="str">
            <v>EPM-FCCS-015</v>
          </cell>
          <cell r="C619" t="str">
            <v>CSTONE-1623</v>
          </cell>
        </row>
        <row r="620">
          <cell r="B620" t="str">
            <v>EPM-FCCS-014</v>
          </cell>
          <cell r="C620" t="str">
            <v>CSTONE-1622</v>
          </cell>
        </row>
        <row r="621">
          <cell r="B621" t="str">
            <v>EPM-FCCS-013</v>
          </cell>
          <cell r="C621" t="str">
            <v>CSTONE-1621</v>
          </cell>
        </row>
        <row r="622">
          <cell r="B622" t="str">
            <v>EPM-FCCS-012</v>
          </cell>
          <cell r="C622" t="str">
            <v>CSTONE-1620</v>
          </cell>
        </row>
        <row r="623">
          <cell r="B623" t="str">
            <v>EPM-FCCS-010</v>
          </cell>
          <cell r="C623" t="str">
            <v>CSTONE-1619</v>
          </cell>
        </row>
        <row r="624">
          <cell r="B624" t="str">
            <v>EPM-FCCS-009</v>
          </cell>
          <cell r="C624" t="str">
            <v>CSTONE-1618</v>
          </cell>
        </row>
        <row r="625">
          <cell r="B625" t="str">
            <v>EPM-FCCS-008</v>
          </cell>
          <cell r="C625" t="str">
            <v>CSTONE-1617</v>
          </cell>
        </row>
        <row r="626">
          <cell r="B626" t="str">
            <v>EPM-FCCS-007</v>
          </cell>
          <cell r="C626" t="str">
            <v>CSTONE-1616</v>
          </cell>
        </row>
        <row r="627">
          <cell r="B627" t="str">
            <v>EPM-FCCS-006</v>
          </cell>
          <cell r="C627" t="str">
            <v>CSTONE-1615</v>
          </cell>
        </row>
        <row r="628">
          <cell r="B628" t="str">
            <v>EPM-FCCS-005</v>
          </cell>
          <cell r="C628" t="str">
            <v>CSTONE-1614</v>
          </cell>
        </row>
        <row r="629">
          <cell r="B629" t="str">
            <v>EPM-FCCS-004</v>
          </cell>
          <cell r="C629" t="str">
            <v>CSTONE-1613</v>
          </cell>
        </row>
        <row r="630">
          <cell r="B630" t="str">
            <v>EPM-FCCS-003</v>
          </cell>
          <cell r="C630" t="str">
            <v>CSTONE-1612</v>
          </cell>
        </row>
        <row r="631">
          <cell r="B631" t="str">
            <v>EPM-FCCS-002</v>
          </cell>
          <cell r="C631" t="str">
            <v>CSTONE-1611</v>
          </cell>
        </row>
        <row r="632">
          <cell r="B632" t="str">
            <v>EPM-FCCS-001</v>
          </cell>
          <cell r="C632" t="str">
            <v>CSTONE-1610</v>
          </cell>
        </row>
        <row r="633">
          <cell r="B633" t="str">
            <v>RTR-GL-151</v>
          </cell>
          <cell r="C633" t="str">
            <v>CSTONE-1419</v>
          </cell>
        </row>
        <row r="634">
          <cell r="B634" t="str">
            <v>RTR-AHCS-065</v>
          </cell>
          <cell r="C634" t="str">
            <v>CSTONE-1418</v>
          </cell>
        </row>
        <row r="635">
          <cell r="B635" t="str">
            <v>RTR-AHCS-060</v>
          </cell>
          <cell r="C635" t="str">
            <v>CSTONE-1417</v>
          </cell>
        </row>
        <row r="636">
          <cell r="B636" t="str">
            <v>RTR-GL-147</v>
          </cell>
          <cell r="C636" t="str">
            <v>CSTONE-1416</v>
          </cell>
        </row>
        <row r="637">
          <cell r="B637" t="str">
            <v>RTR-GL-146</v>
          </cell>
          <cell r="C637" t="str">
            <v>CSTONE-1415</v>
          </cell>
        </row>
        <row r="638">
          <cell r="B638" t="str">
            <v>RTR-GL-145</v>
          </cell>
          <cell r="C638" t="str">
            <v>CSTONE-1414</v>
          </cell>
        </row>
        <row r="639">
          <cell r="B639" t="str">
            <v>RTR-GL-134</v>
          </cell>
          <cell r="C639" t="str">
            <v>CSTONE-1413</v>
          </cell>
        </row>
        <row r="640">
          <cell r="B640" t="str">
            <v>RTR-GL-133</v>
          </cell>
          <cell r="C640" t="str">
            <v>CSTONE-1412</v>
          </cell>
        </row>
        <row r="641">
          <cell r="B641" t="str">
            <v>RTR-GL-119</v>
          </cell>
          <cell r="C641" t="str">
            <v>CSTONE-1411</v>
          </cell>
        </row>
        <row r="642">
          <cell r="B642" t="str">
            <v>REP-RTR-GL-12</v>
          </cell>
          <cell r="C642" t="str">
            <v>CSTONE-1410</v>
          </cell>
        </row>
        <row r="643">
          <cell r="B643" t="str">
            <v>REP-RTR-GL-10</v>
          </cell>
          <cell r="C643" t="str">
            <v>CSTONE-1409</v>
          </cell>
        </row>
        <row r="644">
          <cell r="B644" t="str">
            <v>RTR-AHCS-051</v>
          </cell>
          <cell r="C644" t="str">
            <v>CSTONE-1408</v>
          </cell>
        </row>
        <row r="645">
          <cell r="B645" t="str">
            <v>RTR-AHCS-042</v>
          </cell>
          <cell r="C645" t="str">
            <v>CSTONE-1407</v>
          </cell>
        </row>
        <row r="646">
          <cell r="B646" t="str">
            <v>RTR-AHCS-041</v>
          </cell>
          <cell r="C646" t="str">
            <v>CSTONE-1406</v>
          </cell>
        </row>
        <row r="647">
          <cell r="B647" t="str">
            <v>RTR-AHCS-040</v>
          </cell>
          <cell r="C647" t="str">
            <v>CSTONE-1405</v>
          </cell>
        </row>
        <row r="648">
          <cell r="B648" t="str">
            <v>RTR-AHCS-039</v>
          </cell>
          <cell r="C648" t="str">
            <v>CSTONE-1404</v>
          </cell>
        </row>
        <row r="649">
          <cell r="B649" t="str">
            <v>RTR-AHCS-038</v>
          </cell>
          <cell r="C649" t="str">
            <v>CSTONE-1403</v>
          </cell>
        </row>
        <row r="650">
          <cell r="B650" t="str">
            <v>RTR-AHCS-037</v>
          </cell>
          <cell r="C650" t="str">
            <v>CSTONE-1402</v>
          </cell>
        </row>
        <row r="651">
          <cell r="B651" t="str">
            <v>RTR-AHCS-036</v>
          </cell>
          <cell r="C651" t="str">
            <v>CSTONE-1401</v>
          </cell>
        </row>
        <row r="652">
          <cell r="B652" t="str">
            <v>RTR-AHCS-026</v>
          </cell>
          <cell r="C652" t="str">
            <v>CSTONE-1400</v>
          </cell>
        </row>
        <row r="653">
          <cell r="B653" t="str">
            <v>RTR-AHCS-023</v>
          </cell>
          <cell r="C653" t="str">
            <v>CSTONE-1399</v>
          </cell>
        </row>
        <row r="654">
          <cell r="B654" t="str">
            <v>RTR-AHCS-021</v>
          </cell>
          <cell r="C654" t="str">
            <v>CSTONE-1398</v>
          </cell>
        </row>
        <row r="655">
          <cell r="B655" t="str">
            <v>RTR-AHCS-020</v>
          </cell>
          <cell r="C655" t="str">
            <v>CSTONE-1397</v>
          </cell>
        </row>
        <row r="656">
          <cell r="B656" t="str">
            <v>RTR-AHCS-018</v>
          </cell>
          <cell r="C656" t="str">
            <v>CSTONE-1396</v>
          </cell>
        </row>
        <row r="657">
          <cell r="B657" t="str">
            <v>RTR-AHCS-017</v>
          </cell>
          <cell r="C657" t="str">
            <v>CSTONE-1395</v>
          </cell>
        </row>
        <row r="658">
          <cell r="B658" t="str">
            <v>RTR-AHCS-016</v>
          </cell>
          <cell r="C658" t="str">
            <v>CSTONE-1394</v>
          </cell>
        </row>
        <row r="659">
          <cell r="B659" t="str">
            <v>RTR-AHCS-015</v>
          </cell>
          <cell r="C659" t="str">
            <v>CSTONE-1393</v>
          </cell>
        </row>
        <row r="660">
          <cell r="B660" t="str">
            <v>RTR-AHCS-010</v>
          </cell>
          <cell r="C660" t="str">
            <v>CSTONE-1392</v>
          </cell>
        </row>
        <row r="661">
          <cell r="B661" t="str">
            <v>RTR-AHCS-009</v>
          </cell>
          <cell r="C661" t="str">
            <v>CSTONE-1391</v>
          </cell>
        </row>
        <row r="662">
          <cell r="B662" t="str">
            <v>RTR-AHCS-008</v>
          </cell>
          <cell r="C662" t="str">
            <v>CSTONE-1390</v>
          </cell>
        </row>
        <row r="663">
          <cell r="B663" t="str">
            <v>RTR-AHCS-007</v>
          </cell>
          <cell r="C663" t="str">
            <v>CSTONE-1389</v>
          </cell>
        </row>
        <row r="664">
          <cell r="B664" t="str">
            <v>RTR-GL-151</v>
          </cell>
          <cell r="C664" t="str">
            <v>CSTONE-1388</v>
          </cell>
        </row>
        <row r="665">
          <cell r="B665" t="str">
            <v>RTR-AHCS-060</v>
          </cell>
          <cell r="C665" t="str">
            <v>CSTONE-1386</v>
          </cell>
        </row>
        <row r="666">
          <cell r="B666" t="str">
            <v>RTR-GL-146</v>
          </cell>
          <cell r="C666" t="str">
            <v>CSTONE-1385</v>
          </cell>
        </row>
        <row r="667">
          <cell r="B667" t="str">
            <v>RTR-GL-145</v>
          </cell>
          <cell r="C667" t="str">
            <v>CSTONE-1384</v>
          </cell>
        </row>
        <row r="668">
          <cell r="B668" t="str">
            <v>RTR-GL-134</v>
          </cell>
          <cell r="C668" t="str">
            <v>CSTONE-1383</v>
          </cell>
        </row>
        <row r="669">
          <cell r="B669" t="str">
            <v>RTR-GL-133</v>
          </cell>
          <cell r="C669" t="str">
            <v>CSTONE-1382</v>
          </cell>
        </row>
        <row r="670">
          <cell r="B670" t="str">
            <v>REP-RTR-GL-12</v>
          </cell>
          <cell r="C670" t="str">
            <v>CSTONE-1381</v>
          </cell>
        </row>
        <row r="671">
          <cell r="B671" t="str">
            <v>REP-RTR-GL-10</v>
          </cell>
          <cell r="C671" t="str">
            <v>CSTONE-1380</v>
          </cell>
        </row>
        <row r="672">
          <cell r="B672" t="str">
            <v>RTR-AHCS-051</v>
          </cell>
          <cell r="C672" t="str">
            <v>CSTONE-1379</v>
          </cell>
        </row>
        <row r="673">
          <cell r="B673" t="str">
            <v>RTR-AHCS-042</v>
          </cell>
          <cell r="C673" t="str">
            <v>CSTONE-1378</v>
          </cell>
        </row>
        <row r="674">
          <cell r="B674" t="str">
            <v>RTR-AHCS-041</v>
          </cell>
          <cell r="C674" t="str">
            <v>CSTONE-1377</v>
          </cell>
        </row>
        <row r="675">
          <cell r="B675" t="str">
            <v>RTR-AHCS-023</v>
          </cell>
          <cell r="C675" t="str">
            <v>CSTONE-1376</v>
          </cell>
        </row>
        <row r="676">
          <cell r="B676" t="str">
            <v>RTR-AHCS-021</v>
          </cell>
          <cell r="C676" t="str">
            <v>CSTONE-1375</v>
          </cell>
        </row>
        <row r="677">
          <cell r="B677" t="str">
            <v>RTR-AHCS-020</v>
          </cell>
          <cell r="C677" t="str">
            <v>CSTONE-1374</v>
          </cell>
        </row>
        <row r="678">
          <cell r="B678" t="str">
            <v>RTR-AHCS-018</v>
          </cell>
          <cell r="C678" t="str">
            <v>CSTONE-1373</v>
          </cell>
        </row>
        <row r="679">
          <cell r="B679" t="str">
            <v>RTR-AHCS-017</v>
          </cell>
          <cell r="C679" t="str">
            <v>CSTONE-1372</v>
          </cell>
        </row>
        <row r="680">
          <cell r="B680" t="str">
            <v>RTR-AHCS-016</v>
          </cell>
          <cell r="C680" t="str">
            <v>CSTONE-1371</v>
          </cell>
        </row>
        <row r="681">
          <cell r="B681" t="str">
            <v>RTR-AHCS-015</v>
          </cell>
          <cell r="C681" t="str">
            <v>CSTONE-1370</v>
          </cell>
        </row>
        <row r="682">
          <cell r="B682" t="str">
            <v>REP-FSG-RTR-GL-012</v>
          </cell>
          <cell r="C682" t="str">
            <v>CSTONE-1369</v>
          </cell>
        </row>
        <row r="683">
          <cell r="B683" t="str">
            <v>REP-FSG-RTR-GL-007</v>
          </cell>
          <cell r="C683" t="str">
            <v>CSTONE-1368</v>
          </cell>
        </row>
        <row r="684">
          <cell r="B684" t="str">
            <v>REP-FSG-RTR-GL-003</v>
          </cell>
          <cell r="C684" t="str">
            <v>CSTONE-1367</v>
          </cell>
        </row>
        <row r="685">
          <cell r="B685" t="str">
            <v>REP-FSG-RTR-GL-001</v>
          </cell>
          <cell r="C685" t="str">
            <v>CSTONE-1366</v>
          </cell>
        </row>
        <row r="686">
          <cell r="B686" t="str">
            <v>RTR-AHCS-044</v>
          </cell>
          <cell r="C686" t="str">
            <v>CSTONE-1365</v>
          </cell>
        </row>
        <row r="687">
          <cell r="B687" t="str">
            <v>RTR-AHCS-027</v>
          </cell>
          <cell r="C687" t="str">
            <v>CSTONE-1364</v>
          </cell>
        </row>
        <row r="688">
          <cell r="B688" t="str">
            <v>RTR-AHCS-025</v>
          </cell>
          <cell r="C688" t="str">
            <v>CSTONE-1363</v>
          </cell>
        </row>
        <row r="689">
          <cell r="B689" t="str">
            <v>REP-RTR-GL-79</v>
          </cell>
          <cell r="C689" t="str">
            <v>CSTONE-1362</v>
          </cell>
        </row>
        <row r="690">
          <cell r="B690" t="str">
            <v>REP-RTR-GL-70</v>
          </cell>
          <cell r="C690" t="str">
            <v>CSTONE-1361</v>
          </cell>
        </row>
        <row r="691">
          <cell r="B691" t="str">
            <v>REP-RTR-GL-69</v>
          </cell>
          <cell r="C691" t="str">
            <v>CSTONE-1360</v>
          </cell>
        </row>
        <row r="692">
          <cell r="B692" t="str">
            <v>RTR-GL-106</v>
          </cell>
          <cell r="C692" t="str">
            <v>CSTONE-1359</v>
          </cell>
        </row>
        <row r="693">
          <cell r="B693" t="str">
            <v>RTR-GL-075</v>
          </cell>
          <cell r="C693" t="str">
            <v>CSTONE-1358</v>
          </cell>
        </row>
        <row r="694">
          <cell r="B694" t="str">
            <v>RTR-GL-013</v>
          </cell>
          <cell r="C694" t="str">
            <v>CSTONE-1357</v>
          </cell>
        </row>
        <row r="695">
          <cell r="B695" t="str">
            <v>RTR-AHCS-024</v>
          </cell>
          <cell r="C695" t="str">
            <v>CSTONE-1353</v>
          </cell>
        </row>
        <row r="696">
          <cell r="B696" t="str">
            <v>RTR-AHCS-062</v>
          </cell>
          <cell r="C696" t="str">
            <v>CSTONE-1349</v>
          </cell>
        </row>
        <row r="697">
          <cell r="B697" t="str">
            <v>RTR-GL-139</v>
          </cell>
          <cell r="C697" t="str">
            <v>CSTONE-1097</v>
          </cell>
        </row>
        <row r="698">
          <cell r="B698" t="str">
            <v>RTR-GL-137</v>
          </cell>
          <cell r="C698" t="str">
            <v>CSTONE-1096</v>
          </cell>
        </row>
        <row r="699">
          <cell r="B699" t="str">
            <v>RTR-GL-129</v>
          </cell>
          <cell r="C699" t="str">
            <v>CSTONE-1095</v>
          </cell>
        </row>
        <row r="700">
          <cell r="B700" t="str">
            <v>RTR-GL-128</v>
          </cell>
          <cell r="C700" t="str">
            <v>CSTONE-1094</v>
          </cell>
        </row>
        <row r="701">
          <cell r="B701" t="str">
            <v>RTR-GL-127</v>
          </cell>
          <cell r="C701" t="str">
            <v>CSTONE-1093</v>
          </cell>
        </row>
        <row r="702">
          <cell r="B702" t="str">
            <v>RTR-GL-125</v>
          </cell>
          <cell r="C702" t="str">
            <v>CSTONE-1092</v>
          </cell>
        </row>
        <row r="703">
          <cell r="B703" t="str">
            <v>RTR-GL-124</v>
          </cell>
          <cell r="C703" t="str">
            <v>CSTONE-1091</v>
          </cell>
        </row>
        <row r="704">
          <cell r="B704" t="str">
            <v>RTR-AHCS-043</v>
          </cell>
          <cell r="C704" t="str">
            <v>CSTONE-1090</v>
          </cell>
        </row>
        <row r="705">
          <cell r="B705" t="str">
            <v>DP-RTR-GL-001</v>
          </cell>
          <cell r="C705" t="str">
            <v>CSTONE-1089</v>
          </cell>
        </row>
        <row r="706">
          <cell r="B706" t="str">
            <v>RTR-GL-044</v>
          </cell>
          <cell r="C706" t="str">
            <v>CSTONE-673</v>
          </cell>
        </row>
        <row r="707">
          <cell r="B707" t="str">
            <v>RTR-GL-043</v>
          </cell>
          <cell r="C707" t="str">
            <v>CSTONE-672</v>
          </cell>
        </row>
        <row r="708">
          <cell r="B708" t="str">
            <v>RTR-AHCS-065</v>
          </cell>
          <cell r="C708" t="str">
            <v>CSTONE-671</v>
          </cell>
        </row>
        <row r="709">
          <cell r="B709" t="str">
            <v>REP-RTR-GL-67-A</v>
          </cell>
          <cell r="C709" t="str">
            <v>CSTONE-657</v>
          </cell>
        </row>
        <row r="710">
          <cell r="B710" t="str">
            <v>REP-RTR-GL-15</v>
          </cell>
          <cell r="C710" t="str">
            <v>CSTONE-656</v>
          </cell>
        </row>
        <row r="711">
          <cell r="B711" t="str">
            <v>REP-RTR-GL-14</v>
          </cell>
          <cell r="C711" t="str">
            <v>CSTONE-655</v>
          </cell>
        </row>
        <row r="712">
          <cell r="B712" t="str">
            <v>REP-RTR-GL-9</v>
          </cell>
          <cell r="C712" t="str">
            <v>CSTONE-652</v>
          </cell>
        </row>
        <row r="713">
          <cell r="B713" t="str">
            <v>REP-RTR-GL-8</v>
          </cell>
          <cell r="C713" t="str">
            <v>CSTONE-651</v>
          </cell>
        </row>
        <row r="714">
          <cell r="B714" t="str">
            <v>REP-RTR-GL-7</v>
          </cell>
          <cell r="C714" t="str">
            <v>CSTONE-650</v>
          </cell>
        </row>
        <row r="715">
          <cell r="B715" t="str">
            <v>REP-RTR-GL-1</v>
          </cell>
          <cell r="C715" t="str">
            <v>CSTONE-647</v>
          </cell>
        </row>
        <row r="716">
          <cell r="B716" t="str">
            <v>RTR-AHCS-021</v>
          </cell>
          <cell r="C716" t="str">
            <v>CSTONE-640</v>
          </cell>
        </row>
        <row r="717">
          <cell r="B717" t="str">
            <v>RTR-GL-090</v>
          </cell>
          <cell r="C717" t="str">
            <v>CSTONE-633</v>
          </cell>
        </row>
        <row r="718">
          <cell r="B718" t="str">
            <v>RTR-AHCS-040</v>
          </cell>
          <cell r="C718" t="str">
            <v>CSTONE-628</v>
          </cell>
        </row>
        <row r="719">
          <cell r="B719" t="str">
            <v>RTR-AHCS-039</v>
          </cell>
          <cell r="C719" t="str">
            <v>CSTONE-627</v>
          </cell>
        </row>
        <row r="720">
          <cell r="B720" t="str">
            <v>RTR-AHCS-038</v>
          </cell>
          <cell r="C720" t="str">
            <v>CSTONE-626</v>
          </cell>
        </row>
        <row r="721">
          <cell r="B721" t="str">
            <v>RTR-AHCS-037</v>
          </cell>
          <cell r="C721" t="str">
            <v>CSTONE-625</v>
          </cell>
        </row>
        <row r="722">
          <cell r="B722" t="str">
            <v>RTR-AHCS-036</v>
          </cell>
          <cell r="C722" t="str">
            <v>CSTONE-624</v>
          </cell>
        </row>
        <row r="723">
          <cell r="B723" t="str">
            <v>RTR-AHCS-010</v>
          </cell>
          <cell r="C723" t="str">
            <v>CSTONE-623</v>
          </cell>
        </row>
        <row r="724">
          <cell r="B724" t="str">
            <v>RTR-GL-151</v>
          </cell>
          <cell r="C724" t="str">
            <v>CSTONE-622</v>
          </cell>
        </row>
        <row r="725">
          <cell r="B725" t="str">
            <v>RTR-AHCS-064</v>
          </cell>
          <cell r="C725" t="str">
            <v>CSTONE-621</v>
          </cell>
        </row>
        <row r="726">
          <cell r="B726" t="str">
            <v>RTR-AHCS-062</v>
          </cell>
          <cell r="C726" t="str">
            <v>CSTONE-620</v>
          </cell>
        </row>
        <row r="727">
          <cell r="B727" t="str">
            <v>RTR-AHCS-060</v>
          </cell>
          <cell r="C727" t="str">
            <v>CSTONE-619</v>
          </cell>
        </row>
        <row r="728">
          <cell r="B728" t="str">
            <v>REP-FSG-RTR-GL-002</v>
          </cell>
          <cell r="C728" t="str">
            <v>CSTONE-618</v>
          </cell>
        </row>
        <row r="729">
          <cell r="B729" t="str">
            <v>RTR-GL-146</v>
          </cell>
          <cell r="C729" t="str">
            <v>CSTONE-617</v>
          </cell>
        </row>
        <row r="730">
          <cell r="B730" t="str">
            <v>RTR-GL-145</v>
          </cell>
          <cell r="C730" t="str">
            <v>CSTONE-616</v>
          </cell>
        </row>
        <row r="731">
          <cell r="B731" t="str">
            <v>RTR-GL-143</v>
          </cell>
          <cell r="C731" t="str">
            <v>CSTONE-615</v>
          </cell>
        </row>
        <row r="732">
          <cell r="B732" t="str">
            <v>RTR-GL-141</v>
          </cell>
          <cell r="C732" t="str">
            <v>CSTONE-614</v>
          </cell>
        </row>
        <row r="733">
          <cell r="B733" t="str">
            <v>RTR-GL-135</v>
          </cell>
          <cell r="C733" t="str">
            <v>CSTONE-613</v>
          </cell>
        </row>
        <row r="734">
          <cell r="B734" t="str">
            <v>RTR-GL-134</v>
          </cell>
          <cell r="C734" t="str">
            <v>CSTONE-612</v>
          </cell>
        </row>
        <row r="735">
          <cell r="B735" t="str">
            <v>RTR-GL-133</v>
          </cell>
          <cell r="C735" t="str">
            <v>CSTONE-611</v>
          </cell>
        </row>
        <row r="736">
          <cell r="B736" t="str">
            <v>REP-RTR-GL-67-B</v>
          </cell>
          <cell r="C736" t="str">
            <v>CSTONE-610</v>
          </cell>
        </row>
        <row r="737">
          <cell r="B737" t="str">
            <v>REP-RTR-GL-67-A</v>
          </cell>
          <cell r="C737" t="str">
            <v>CSTONE-609</v>
          </cell>
        </row>
        <row r="738">
          <cell r="B738" t="str">
            <v>REP-RTR-GL-15</v>
          </cell>
          <cell r="C738" t="str">
            <v>CSTONE-608</v>
          </cell>
        </row>
        <row r="739">
          <cell r="B739" t="str">
            <v>REP-RTR-GL-14</v>
          </cell>
          <cell r="C739" t="str">
            <v>CSTONE-607</v>
          </cell>
        </row>
        <row r="740">
          <cell r="B740" t="str">
            <v>REP-RTR-GL-12</v>
          </cell>
          <cell r="C740" t="str">
            <v>CSTONE-606</v>
          </cell>
        </row>
        <row r="741">
          <cell r="B741" t="str">
            <v>REP-RTR-GL-10</v>
          </cell>
          <cell r="C741" t="str">
            <v>CSTONE-605</v>
          </cell>
        </row>
        <row r="742">
          <cell r="B742" t="str">
            <v>REP-RTR-GL-9</v>
          </cell>
          <cell r="C742" t="str">
            <v>CSTONE-604</v>
          </cell>
        </row>
        <row r="743">
          <cell r="B743" t="str">
            <v>REP-RTR-GL-8</v>
          </cell>
          <cell r="C743" t="str">
            <v>CSTONE-603</v>
          </cell>
        </row>
        <row r="744">
          <cell r="B744" t="str">
            <v>REP-RTR-GL-7</v>
          </cell>
          <cell r="C744" t="str">
            <v>CSTONE-602</v>
          </cell>
        </row>
        <row r="745">
          <cell r="B745" t="str">
            <v>REP-RTR-GL-4</v>
          </cell>
          <cell r="C745" t="str">
            <v>CSTONE-601</v>
          </cell>
        </row>
        <row r="746">
          <cell r="B746" t="str">
            <v>REP-RTR-GL-2</v>
          </cell>
          <cell r="C746" t="str">
            <v>CSTONE-600</v>
          </cell>
        </row>
        <row r="747">
          <cell r="B747" t="str">
            <v>REP-RTR-GL-1</v>
          </cell>
          <cell r="C747" t="str">
            <v>CSTONE-599</v>
          </cell>
        </row>
        <row r="748">
          <cell r="B748" t="str">
            <v>RTR-AHCS-051</v>
          </cell>
          <cell r="C748" t="str">
            <v>CSTONE-598</v>
          </cell>
        </row>
        <row r="749">
          <cell r="B749" t="str">
            <v>RTR-GL-117</v>
          </cell>
          <cell r="C749" t="str">
            <v>CSTONE-597</v>
          </cell>
        </row>
        <row r="750">
          <cell r="B750" t="str">
            <v>RTR-AHCS-042</v>
          </cell>
          <cell r="C750" t="str">
            <v>CSTONE-596</v>
          </cell>
        </row>
        <row r="751">
          <cell r="B751" t="str">
            <v>RTR-AHCS-041</v>
          </cell>
          <cell r="C751" t="str">
            <v>CSTONE-595</v>
          </cell>
        </row>
        <row r="752">
          <cell r="B752" t="str">
            <v>RTR-AHCS-024</v>
          </cell>
          <cell r="C752" t="str">
            <v>CSTONE-594</v>
          </cell>
        </row>
        <row r="753">
          <cell r="B753" t="str">
            <v>RTR-AHCS-023</v>
          </cell>
          <cell r="C753" t="str">
            <v>CSTONE-593</v>
          </cell>
        </row>
        <row r="754">
          <cell r="B754" t="str">
            <v>RTR-AHCS-021</v>
          </cell>
          <cell r="C754" t="str">
            <v>CSTONE-592</v>
          </cell>
        </row>
        <row r="755">
          <cell r="B755" t="str">
            <v>RTR-AHCS-020</v>
          </cell>
          <cell r="C755" t="str">
            <v>CSTONE-591</v>
          </cell>
        </row>
        <row r="756">
          <cell r="B756" t="str">
            <v>RTR-AHCS-018</v>
          </cell>
          <cell r="C756" t="str">
            <v>CSTONE-590</v>
          </cell>
        </row>
        <row r="757">
          <cell r="B757" t="str">
            <v>RTR-AHCS-017</v>
          </cell>
          <cell r="C757" t="str">
            <v>CSTONE-589</v>
          </cell>
        </row>
        <row r="758">
          <cell r="B758" t="str">
            <v>RTR-AHCS-016</v>
          </cell>
          <cell r="C758" t="str">
            <v>CSTONE-588</v>
          </cell>
        </row>
        <row r="759">
          <cell r="B759" t="str">
            <v>RTR-AHCS-015</v>
          </cell>
          <cell r="C759" t="str">
            <v>CSTONE-587</v>
          </cell>
        </row>
        <row r="760">
          <cell r="B760" t="str">
            <v>REP-RTR-GL-63</v>
          </cell>
          <cell r="C760" t="str">
            <v>CSTONE-586</v>
          </cell>
        </row>
        <row r="761">
          <cell r="B761" t="str">
            <v>RTR-GL-090</v>
          </cell>
          <cell r="C761" t="str">
            <v>CSTONE-585</v>
          </cell>
        </row>
        <row r="762">
          <cell r="B762" t="str">
            <v>RTR-GL-077</v>
          </cell>
          <cell r="C762" t="str">
            <v>CSTONE-584</v>
          </cell>
        </row>
        <row r="763">
          <cell r="B763" t="str">
            <v>RTR-GL-018</v>
          </cell>
          <cell r="C763" t="str">
            <v>CSTONE-583</v>
          </cell>
        </row>
        <row r="764">
          <cell r="B764" t="str">
            <v>RTR-GL-017</v>
          </cell>
          <cell r="C764" t="str">
            <v>CSTONE-582</v>
          </cell>
        </row>
        <row r="765">
          <cell r="B765" t="str">
            <v>RTR-GL-010</v>
          </cell>
          <cell r="C765" t="str">
            <v>CSTONE-581</v>
          </cell>
        </row>
        <row r="766">
          <cell r="B766" t="str">
            <v>RTR-AHCS-040</v>
          </cell>
          <cell r="C766" t="str">
            <v>CSTONE-573</v>
          </cell>
        </row>
        <row r="767">
          <cell r="B767" t="str">
            <v>RTR-AHCS-039</v>
          </cell>
          <cell r="C767" t="str">
            <v>CSTONE-572</v>
          </cell>
        </row>
        <row r="768">
          <cell r="B768" t="str">
            <v>RTR-AHCS-038</v>
          </cell>
          <cell r="C768" t="str">
            <v>CSTONE-571</v>
          </cell>
        </row>
        <row r="769">
          <cell r="B769" t="str">
            <v>RTR-AHCS-037</v>
          </cell>
          <cell r="C769" t="str">
            <v>CSTONE-570</v>
          </cell>
        </row>
        <row r="770">
          <cell r="B770" t="str">
            <v>RTR-AHCS-036</v>
          </cell>
          <cell r="C770" t="str">
            <v>CSTONE-569</v>
          </cell>
        </row>
        <row r="771">
          <cell r="B771" t="str">
            <v>RTR-AHCS-031</v>
          </cell>
          <cell r="C771" t="str">
            <v>CSTONE-568</v>
          </cell>
        </row>
        <row r="772">
          <cell r="B772" t="str">
            <v>RTR-AHCS-010</v>
          </cell>
          <cell r="C772" t="str">
            <v>CSTONE-566</v>
          </cell>
        </row>
        <row r="773">
          <cell r="B773" t="str">
            <v>RTR-GL-089</v>
          </cell>
          <cell r="C773" t="str">
            <v>CSTONE-562</v>
          </cell>
        </row>
        <row r="774">
          <cell r="B774" t="str">
            <v>RTR-GL-050</v>
          </cell>
          <cell r="C774" t="str">
            <v>CSTONE-561</v>
          </cell>
        </row>
        <row r="775">
          <cell r="B775" t="str">
            <v>RTR-GL-036</v>
          </cell>
          <cell r="C775" t="str">
            <v>CSTONE-560</v>
          </cell>
        </row>
        <row r="776">
          <cell r="B776" t="str">
            <v>RTR-GL-035</v>
          </cell>
          <cell r="C776" t="str">
            <v>CSTONE-559</v>
          </cell>
        </row>
        <row r="777">
          <cell r="B777" t="str">
            <v>RTR-AHCS-048</v>
          </cell>
          <cell r="C777" t="str">
            <v>CSTONE-557</v>
          </cell>
        </row>
        <row r="778">
          <cell r="B778" t="str">
            <v>RTR-GL-150</v>
          </cell>
          <cell r="C778" t="str">
            <v>CSTONE-556</v>
          </cell>
        </row>
        <row r="779">
          <cell r="B779" t="str">
            <v>RTR-AHCS-053</v>
          </cell>
          <cell r="C779" t="str">
            <v>CSTONE-555</v>
          </cell>
        </row>
        <row r="780">
          <cell r="B780" t="str">
            <v>RTR-AHCS-052</v>
          </cell>
          <cell r="C780" t="str">
            <v>CSTONE-554</v>
          </cell>
        </row>
        <row r="781">
          <cell r="B781" t="str">
            <v>RTR-GL-113</v>
          </cell>
          <cell r="C781" t="str">
            <v>CSTONE-553</v>
          </cell>
        </row>
        <row r="782">
          <cell r="B782" t="str">
            <v>RTR-AHCS-028</v>
          </cell>
          <cell r="C782" t="str">
            <v>CSTONE-552</v>
          </cell>
        </row>
        <row r="783">
          <cell r="B783" t="str">
            <v>RTR-AHCS-006</v>
          </cell>
          <cell r="C783" t="str">
            <v>CSTONE-551</v>
          </cell>
        </row>
        <row r="784">
          <cell r="B784" t="str">
            <v>RTR-AHCS-003</v>
          </cell>
          <cell r="C784" t="str">
            <v>CSTONE-550</v>
          </cell>
        </row>
        <row r="785">
          <cell r="B785" t="str">
            <v>REP-RTR-GL-80</v>
          </cell>
          <cell r="C785" t="str">
            <v>CSTONE-549</v>
          </cell>
        </row>
        <row r="786">
          <cell r="B786" t="str">
            <v>REP-RTR-GL-64</v>
          </cell>
          <cell r="C786" t="str">
            <v>CSTONE-548</v>
          </cell>
        </row>
        <row r="787">
          <cell r="B787" t="str">
            <v>REP-RTR-GL-62</v>
          </cell>
          <cell r="C787" t="str">
            <v>CSTONE-547</v>
          </cell>
        </row>
        <row r="788">
          <cell r="B788" t="str">
            <v>REP-RTR-GL-61</v>
          </cell>
          <cell r="C788" t="str">
            <v>CSTONE-546</v>
          </cell>
        </row>
        <row r="789">
          <cell r="B789" t="str">
            <v>RTR-GL-109</v>
          </cell>
          <cell r="C789" t="str">
            <v>CSTONE-545</v>
          </cell>
        </row>
        <row r="790">
          <cell r="B790" t="str">
            <v>RTR-GL-108</v>
          </cell>
          <cell r="C790" t="str">
            <v>CSTONE-544</v>
          </cell>
        </row>
        <row r="791">
          <cell r="B791" t="str">
            <v>RTR-GL-104</v>
          </cell>
          <cell r="C791" t="str">
            <v>CSTONE-543</v>
          </cell>
        </row>
        <row r="792">
          <cell r="B792" t="str">
            <v>RTR-GL-103</v>
          </cell>
          <cell r="C792" t="str">
            <v>CSTONE-542</v>
          </cell>
        </row>
        <row r="793">
          <cell r="B793" t="str">
            <v>RTR-GL-101</v>
          </cell>
          <cell r="C793" t="str">
            <v>CSTONE-541</v>
          </cell>
        </row>
        <row r="794">
          <cell r="B794" t="str">
            <v>RTR-GL-087</v>
          </cell>
          <cell r="C794" t="str">
            <v>CSTONE-540</v>
          </cell>
        </row>
        <row r="795">
          <cell r="B795" t="str">
            <v>RTR-GL-086</v>
          </cell>
          <cell r="C795" t="str">
            <v>CSTONE-539</v>
          </cell>
        </row>
        <row r="796">
          <cell r="B796" t="str">
            <v>RTR-GL-078</v>
          </cell>
          <cell r="C796" t="str">
            <v>CSTONE-538</v>
          </cell>
        </row>
        <row r="797">
          <cell r="B797" t="str">
            <v>RTR-GL-065</v>
          </cell>
          <cell r="C797" t="str">
            <v>CSTONE-537</v>
          </cell>
        </row>
        <row r="798">
          <cell r="B798" t="str">
            <v>RTR-GL-063</v>
          </cell>
          <cell r="C798" t="str">
            <v>CSTONE-536</v>
          </cell>
        </row>
        <row r="799">
          <cell r="B799" t="str">
            <v>RTR-GL-062</v>
          </cell>
          <cell r="C799" t="str">
            <v>CSTONE-535</v>
          </cell>
        </row>
        <row r="800">
          <cell r="B800" t="str">
            <v>RTR-GL-056</v>
          </cell>
          <cell r="C800" t="str">
            <v>CSTONE-534</v>
          </cell>
        </row>
        <row r="801">
          <cell r="B801" t="str">
            <v>RTR-GL-055</v>
          </cell>
          <cell r="C801" t="str">
            <v>CSTONE-533</v>
          </cell>
        </row>
        <row r="802">
          <cell r="B802" t="str">
            <v>RTR-GL-054</v>
          </cell>
          <cell r="C802" t="str">
            <v>CSTONE-532</v>
          </cell>
        </row>
        <row r="803">
          <cell r="B803" t="str">
            <v>RTR-GL-049</v>
          </cell>
          <cell r="C803" t="str">
            <v>CSTONE-531</v>
          </cell>
        </row>
        <row r="804">
          <cell r="B804" t="str">
            <v>RTR-GL-048</v>
          </cell>
          <cell r="C804" t="str">
            <v>CSTONE-530</v>
          </cell>
        </row>
        <row r="805">
          <cell r="B805" t="str">
            <v>RTR-GL-046</v>
          </cell>
          <cell r="C805" t="str">
            <v>CSTONE-529</v>
          </cell>
        </row>
        <row r="806">
          <cell r="B806" t="str">
            <v>RTR-GL-045</v>
          </cell>
          <cell r="C806" t="str">
            <v>CSTONE-528</v>
          </cell>
        </row>
        <row r="807">
          <cell r="B807" t="str">
            <v>RTR-GL-042</v>
          </cell>
          <cell r="C807" t="str">
            <v>CSTONE-527</v>
          </cell>
        </row>
        <row r="808">
          <cell r="B808" t="str">
            <v>RTR-GL-041</v>
          </cell>
          <cell r="C808" t="str">
            <v>CSTONE-526</v>
          </cell>
        </row>
        <row r="809">
          <cell r="B809" t="str">
            <v>RTR-GL-040</v>
          </cell>
          <cell r="C809" t="str">
            <v>CSTONE-525</v>
          </cell>
        </row>
        <row r="810">
          <cell r="B810" t="str">
            <v>RTR-GL-039</v>
          </cell>
          <cell r="C810" t="str">
            <v>CSTONE-524</v>
          </cell>
        </row>
        <row r="811">
          <cell r="B811" t="str">
            <v>RTR-GL-038</v>
          </cell>
          <cell r="C811" t="str">
            <v>CSTONE-523</v>
          </cell>
        </row>
        <row r="812">
          <cell r="B812" t="str">
            <v>RTR-GL-037</v>
          </cell>
          <cell r="C812" t="str">
            <v>CSTONE-522</v>
          </cell>
        </row>
        <row r="813">
          <cell r="B813" t="str">
            <v>RTR-GL-027</v>
          </cell>
          <cell r="C813" t="str">
            <v>CSTONE-521</v>
          </cell>
        </row>
        <row r="814">
          <cell r="B814" t="str">
            <v>RTR-GL-004</v>
          </cell>
          <cell r="C814" t="str">
            <v>CSTONE-520</v>
          </cell>
        </row>
        <row r="815">
          <cell r="B815" t="str">
            <v>RTR-GL-003</v>
          </cell>
          <cell r="C815" t="str">
            <v>CSTONE-519</v>
          </cell>
        </row>
        <row r="816">
          <cell r="B816" t="str">
            <v>RTR-GL-002</v>
          </cell>
          <cell r="C816" t="str">
            <v>CSTONE-518</v>
          </cell>
        </row>
        <row r="817">
          <cell r="B817" t="str">
            <v>RTR-GL-001</v>
          </cell>
          <cell r="C817" t="str">
            <v>CSTONE-517</v>
          </cell>
        </row>
        <row r="818">
          <cell r="B818" t="str">
            <v>RTR-AHCS-043</v>
          </cell>
          <cell r="C818" t="str">
            <v>CSTONE-511</v>
          </cell>
        </row>
        <row r="819">
          <cell r="B819" t="str">
            <v>RTR-AHCS-065</v>
          </cell>
          <cell r="C819" t="str">
            <v>CSTONE-434</v>
          </cell>
        </row>
        <row r="820">
          <cell r="B820" t="str">
            <v>RTR-AHCS-043</v>
          </cell>
          <cell r="C820" t="str">
            <v>CSTONE-431</v>
          </cell>
        </row>
        <row r="821">
          <cell r="B821" t="str">
            <v>RTR-GL-147</v>
          </cell>
          <cell r="C821" t="str">
            <v>CSTONE-125</v>
          </cell>
        </row>
        <row r="822">
          <cell r="B822" t="str">
            <v>RTR-GL-139</v>
          </cell>
          <cell r="C822" t="str">
            <v>CSTONE-124</v>
          </cell>
        </row>
        <row r="823">
          <cell r="B823" t="str">
            <v>RTR-GL-137</v>
          </cell>
          <cell r="C823" t="str">
            <v>CSTONE-123</v>
          </cell>
        </row>
        <row r="824">
          <cell r="B824" t="str">
            <v>RTR-GL-129</v>
          </cell>
          <cell r="C824" t="str">
            <v>CSTONE-122</v>
          </cell>
        </row>
        <row r="825">
          <cell r="B825" t="str">
            <v>RTR-GL-128</v>
          </cell>
          <cell r="C825" t="str">
            <v>CSTONE-121</v>
          </cell>
        </row>
        <row r="826">
          <cell r="B826" t="str">
            <v>RTR-GL-127</v>
          </cell>
          <cell r="C826" t="str">
            <v>CSTONE-120</v>
          </cell>
        </row>
        <row r="827">
          <cell r="B827" t="str">
            <v>RTR-GL-126</v>
          </cell>
          <cell r="C827" t="str">
            <v>CSTONE-119</v>
          </cell>
        </row>
        <row r="828">
          <cell r="B828" t="str">
            <v>RTR-GL-125</v>
          </cell>
          <cell r="C828" t="str">
            <v>CSTONE-118</v>
          </cell>
        </row>
        <row r="829">
          <cell r="B829" t="str">
            <v>RTR-GL-124</v>
          </cell>
          <cell r="C829" t="str">
            <v>CSTONE-115</v>
          </cell>
        </row>
        <row r="830">
          <cell r="B830" t="str">
            <v>RTR-GL-119</v>
          </cell>
          <cell r="C830" t="str">
            <v>CSTONE-107</v>
          </cell>
        </row>
        <row r="831">
          <cell r="B831" t="str">
            <v>RTR-AHCS-026</v>
          </cell>
          <cell r="C831" t="str">
            <v>CSTONE-106</v>
          </cell>
        </row>
        <row r="832">
          <cell r="B832" t="str">
            <v>RTR-AHCS-009</v>
          </cell>
          <cell r="C832" t="str">
            <v>CSTONE-102</v>
          </cell>
        </row>
        <row r="833">
          <cell r="B833" t="str">
            <v>RTR-AHCS-008</v>
          </cell>
          <cell r="C833" t="str">
            <v>CSTONE-101</v>
          </cell>
        </row>
        <row r="834">
          <cell r="B834" t="str">
            <v>RTR-AHCS-007</v>
          </cell>
          <cell r="C834" t="str">
            <v>CSTONE-77</v>
          </cell>
        </row>
        <row r="835">
          <cell r="B835" t="str">
            <v>RTR-GL-147</v>
          </cell>
          <cell r="C835" t="str">
            <v>CSTONE-76</v>
          </cell>
        </row>
        <row r="836">
          <cell r="B836" t="str">
            <v>RTR-GL-139</v>
          </cell>
          <cell r="C836" t="str">
            <v>CSTONE-75</v>
          </cell>
        </row>
        <row r="837">
          <cell r="B837" t="str">
            <v>RTR-GL-137</v>
          </cell>
          <cell r="C837" t="str">
            <v>CSTONE-74</v>
          </cell>
        </row>
        <row r="838">
          <cell r="B838" t="str">
            <v>RTR-GL-129</v>
          </cell>
          <cell r="C838" t="str">
            <v>CSTONE-70</v>
          </cell>
        </row>
        <row r="839">
          <cell r="B839" t="str">
            <v>RTR-GL-128</v>
          </cell>
          <cell r="C839" t="str">
            <v>CSTONE-69</v>
          </cell>
        </row>
        <row r="840">
          <cell r="B840" t="str">
            <v>RTR-GL-127</v>
          </cell>
          <cell r="C840" t="str">
            <v>CSTONE-66</v>
          </cell>
        </row>
        <row r="841">
          <cell r="B841" t="str">
            <v>RTR-GL-126</v>
          </cell>
          <cell r="C841" t="str">
            <v>CSTONE-65</v>
          </cell>
        </row>
        <row r="842">
          <cell r="B842" t="str">
            <v>RTR-GL-125</v>
          </cell>
          <cell r="C842" t="str">
            <v>CSTONE-61</v>
          </cell>
        </row>
        <row r="843">
          <cell r="B843" t="str">
            <v>RTR-GL-124</v>
          </cell>
          <cell r="C843" t="str">
            <v>CSTONE-60</v>
          </cell>
        </row>
        <row r="844">
          <cell r="B844" t="str">
            <v>RTR-GL-119</v>
          </cell>
          <cell r="C844" t="str">
            <v>CSTONE-50</v>
          </cell>
        </row>
        <row r="845">
          <cell r="B845" t="str">
            <v>RTR-AHCS-026</v>
          </cell>
          <cell r="C845" t="str">
            <v>CSTONE-49</v>
          </cell>
        </row>
        <row r="846">
          <cell r="B846" t="str">
            <v>RTR-AHCS-009</v>
          </cell>
          <cell r="C846" t="str">
            <v>CSTONE-48</v>
          </cell>
        </row>
        <row r="847">
          <cell r="B847" t="str">
            <v>RTR-AHCS-008</v>
          </cell>
          <cell r="C847" t="str">
            <v>CSTONE-47</v>
          </cell>
        </row>
        <row r="848">
          <cell r="B848" t="str">
            <v>RTR-AHCS-007</v>
          </cell>
          <cell r="C848" t="str">
            <v>CSTONE-46</v>
          </cell>
        </row>
        <row r="849">
          <cell r="B849" t="str">
            <v>RTR-GL-116</v>
          </cell>
          <cell r="C849" t="str">
            <v>CSTONE-117</v>
          </cell>
        </row>
        <row r="850">
          <cell r="B850" t="str">
            <v>RTR-GL-114</v>
          </cell>
          <cell r="C850" t="str">
            <v>CSTONE-116</v>
          </cell>
        </row>
        <row r="851">
          <cell r="B851" t="str">
            <v>RTR-GL-099</v>
          </cell>
          <cell r="C851" t="str">
            <v>CSTONE-111</v>
          </cell>
        </row>
        <row r="852">
          <cell r="B852" t="str">
            <v>RTR-GL-098</v>
          </cell>
          <cell r="C852" t="str">
            <v>CSTONE-110</v>
          </cell>
        </row>
        <row r="853">
          <cell r="B853" t="str">
            <v>RTR-GL-097</v>
          </cell>
          <cell r="C853" t="str">
            <v>CSTONE-109</v>
          </cell>
        </row>
        <row r="854">
          <cell r="B854" t="str">
            <v>RTR-GL-096</v>
          </cell>
          <cell r="C854" t="str">
            <v>CSTONE-108</v>
          </cell>
        </row>
        <row r="855">
          <cell r="B855" t="str">
            <v>RTR-GL-094</v>
          </cell>
          <cell r="C855" t="str">
            <v>CSTONE-105</v>
          </cell>
        </row>
        <row r="856">
          <cell r="B856" t="str">
            <v>RTR-GL-093</v>
          </cell>
          <cell r="C856" t="str">
            <v>CSTONE-104</v>
          </cell>
        </row>
        <row r="857">
          <cell r="B857" t="str">
            <v>RTR-GL-092</v>
          </cell>
          <cell r="C857" t="str">
            <v>CSTONE-103</v>
          </cell>
        </row>
        <row r="858">
          <cell r="B858" t="str">
            <v>RTR-GL-085</v>
          </cell>
          <cell r="C858" t="str">
            <v>CSTONE-100</v>
          </cell>
        </row>
        <row r="859">
          <cell r="B859" t="str">
            <v>RTR-GL-083</v>
          </cell>
          <cell r="C859" t="str">
            <v>CSTONE-99</v>
          </cell>
        </row>
        <row r="860">
          <cell r="B860" t="str">
            <v>RTR-GL-082</v>
          </cell>
          <cell r="C860" t="str">
            <v>CSTONE-98</v>
          </cell>
        </row>
        <row r="861">
          <cell r="B861" t="str">
            <v>RTR-GL-079</v>
          </cell>
          <cell r="C861" t="str">
            <v>CSTONE-97</v>
          </cell>
        </row>
        <row r="862">
          <cell r="B862" t="str">
            <v>RTR-GL-073</v>
          </cell>
          <cell r="C862" t="str">
            <v>CSTONE-96</v>
          </cell>
        </row>
        <row r="863">
          <cell r="B863" t="str">
            <v>RTR-GL-072</v>
          </cell>
          <cell r="C863" t="str">
            <v>CSTONE-95</v>
          </cell>
        </row>
        <row r="864">
          <cell r="B864" t="str">
            <v>RTR-GL-071</v>
          </cell>
          <cell r="C864" t="str">
            <v>CSTONE-94</v>
          </cell>
        </row>
        <row r="865">
          <cell r="B865" t="str">
            <v>RTR-GL-070</v>
          </cell>
          <cell r="C865" t="str">
            <v>CSTONE-93</v>
          </cell>
        </row>
        <row r="866">
          <cell r="B866" t="str">
            <v>RTR-GL-069</v>
          </cell>
          <cell r="C866" t="str">
            <v>CSTONE-92</v>
          </cell>
        </row>
        <row r="867">
          <cell r="B867" t="str">
            <v>RTR-GL-068</v>
          </cell>
          <cell r="C867" t="str">
            <v>CSTONE-91</v>
          </cell>
        </row>
        <row r="868">
          <cell r="B868" t="str">
            <v>RTR-GL-067</v>
          </cell>
          <cell r="C868" t="str">
            <v>CSTONE-90</v>
          </cell>
        </row>
        <row r="869">
          <cell r="B869" t="str">
            <v>RTR-GL-061</v>
          </cell>
          <cell r="C869" t="str">
            <v>CSTONE-89</v>
          </cell>
        </row>
        <row r="870">
          <cell r="B870" t="str">
            <v>RTR-GL-034</v>
          </cell>
          <cell r="C870" t="str">
            <v>CSTONE-88</v>
          </cell>
        </row>
        <row r="871">
          <cell r="B871" t="str">
            <v>RTR-GL-032</v>
          </cell>
          <cell r="C871" t="str">
            <v>CSTONE-86</v>
          </cell>
        </row>
        <row r="872">
          <cell r="B872" t="str">
            <v>RTR-GL-031</v>
          </cell>
          <cell r="C872" t="str">
            <v>CSTONE-85</v>
          </cell>
        </row>
        <row r="873">
          <cell r="B873" t="str">
            <v>RTR-GL-030</v>
          </cell>
          <cell r="C873" t="str">
            <v>CSTONE-84</v>
          </cell>
        </row>
        <row r="874">
          <cell r="B874" t="str">
            <v>RTR-GL-029</v>
          </cell>
          <cell r="C874" t="str">
            <v>CSTONE-83</v>
          </cell>
        </row>
        <row r="875">
          <cell r="B875" t="str">
            <v>RTR-GL-028</v>
          </cell>
          <cell r="C875" t="str">
            <v>CSTONE-82</v>
          </cell>
        </row>
        <row r="876">
          <cell r="B876" t="str">
            <v>RTR-GL-026</v>
          </cell>
          <cell r="C876" t="str">
            <v>CSTONE-81</v>
          </cell>
        </row>
        <row r="877">
          <cell r="B877" t="str">
            <v>RTR-GL-025</v>
          </cell>
          <cell r="C877" t="str">
            <v>CSTONE-80</v>
          </cell>
        </row>
        <row r="878">
          <cell r="B878" t="str">
            <v>RTR-GL-023</v>
          </cell>
          <cell r="C878" t="str">
            <v>CSTONE-79</v>
          </cell>
        </row>
        <row r="879">
          <cell r="B879" t="str">
            <v>RTR-GL-019</v>
          </cell>
          <cell r="C879" t="str">
            <v>CSTONE-78</v>
          </cell>
        </row>
        <row r="880">
          <cell r="B880" t="str">
            <v>RTR-GL-016</v>
          </cell>
          <cell r="C880" t="str">
            <v>CSTONE-73</v>
          </cell>
        </row>
        <row r="881">
          <cell r="B881" t="str">
            <v>RTR-GL-015</v>
          </cell>
          <cell r="C881" t="str">
            <v>CSTONE-72</v>
          </cell>
        </row>
        <row r="882">
          <cell r="B882" t="str">
            <v>RTR-GL-014</v>
          </cell>
          <cell r="C882" t="str">
            <v>CSTONE-71</v>
          </cell>
        </row>
        <row r="883">
          <cell r="B883" t="str">
            <v>RTR-GL-012</v>
          </cell>
          <cell r="C883" t="str">
            <v>CSTONE-68</v>
          </cell>
        </row>
        <row r="884">
          <cell r="B884" t="str">
            <v>RTR-GL-011</v>
          </cell>
          <cell r="C884" t="str">
            <v>CSTONE-67</v>
          </cell>
        </row>
        <row r="885">
          <cell r="B885" t="str">
            <v>RTR-GL-009</v>
          </cell>
          <cell r="C885" t="str">
            <v>CSTONE-64</v>
          </cell>
        </row>
        <row r="886">
          <cell r="B886" t="str">
            <v>RTR-GL-008</v>
          </cell>
          <cell r="C886" t="str">
            <v>CSTONE-63</v>
          </cell>
        </row>
        <row r="887">
          <cell r="B887" t="str">
            <v>RTR-GL-007</v>
          </cell>
          <cell r="C887" t="str">
            <v>CSTONE-62</v>
          </cell>
        </row>
        <row r="888">
          <cell r="B888" t="str">
            <v>RTR-AHCS-049</v>
          </cell>
          <cell r="C888" t="str">
            <v>CSTONE-59</v>
          </cell>
        </row>
        <row r="889">
          <cell r="B889" t="str">
            <v>RTR-AHCS-048</v>
          </cell>
          <cell r="C889" t="str">
            <v>CSTONE-58</v>
          </cell>
        </row>
        <row r="890">
          <cell r="B890" t="str">
            <v>RTR-AHCS-035</v>
          </cell>
          <cell r="C890" t="str">
            <v>CSTONE-57</v>
          </cell>
        </row>
        <row r="891">
          <cell r="B891" t="str">
            <v>RTR-AHCS-033</v>
          </cell>
          <cell r="C891" t="str">
            <v>CSTONE-56</v>
          </cell>
        </row>
        <row r="892">
          <cell r="B892" t="str">
            <v>RTR-AHCS-032</v>
          </cell>
          <cell r="C892" t="str">
            <v>CSTONE-55</v>
          </cell>
        </row>
        <row r="893">
          <cell r="B893" t="str">
            <v>RTR-AHCS-030</v>
          </cell>
          <cell r="C893" t="str">
            <v>CSTONE-54</v>
          </cell>
        </row>
        <row r="894">
          <cell r="B894" t="str">
            <v>RTR-AHCS-005</v>
          </cell>
          <cell r="C894" t="str">
            <v>CSTONE-45</v>
          </cell>
        </row>
        <row r="895">
          <cell r="B895" t="str">
            <v>RTR-AHCS-004</v>
          </cell>
          <cell r="C895" t="str">
            <v>CSTONE-44</v>
          </cell>
        </row>
        <row r="896">
          <cell r="B896" t="str">
            <v>RTR-AHCS-002</v>
          </cell>
          <cell r="C896" t="str">
            <v>CSTONE-43</v>
          </cell>
        </row>
        <row r="897">
          <cell r="B897" t="str">
            <v>RTR-AHCS-001</v>
          </cell>
          <cell r="C897" t="str">
            <v>CSTONE-42</v>
          </cell>
        </row>
      </sheetData>
      <sheetData sheetId="6"/>
      <sheetData sheetId="7"/>
      <sheetData sheetId="8"/>
      <sheetData sheetId="9"/>
      <sheetData sheetId="10"/>
      <sheetData sheetId="11"/>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US\andrromero" id="{98542D01-361D-4892-9487-94D7550D6536}" userId="US\andrromero" providerId="None"/>
  <person displayName="Syed, Asma" id="{5B1AD579-93DA-4415-BA6D-F04627B6E484}" userId="S::asmsyed@deloitte.com::53f54e30-378f-4b54-8a3a-1c53b6eb3ef3" providerId="AD"/>
  <person displayName="Arun, Gheware Nilakanth" id="{AFBD08A6-119D-4F28-9BC7-15CFC2FA714F}" userId="S::ghearun@deloitte.com::f4e1d085-c654-4104-8a3e-4a293f9b6c80" providerId="AD"/>
  <person displayName="Vanvari, Neha" id="{6EB780EF-F9F6-4B0D-BD80-87D0D7F767A5}" userId="S::nvanvari@deloitte.com::0119e1d9-dd06-44b4-857b-ab205f4b482f" providerId="AD"/>
  <person displayName="Samvatsar, Omkar Sushil" id="{95B2213E-83A5-4CB9-9C20-7966C5C4EF0C}" userId="S::osamvatsar@deloitte.com::bea778c3-f1a2-482a-ad27-af54559e67a5" providerId="AD"/>
  <person displayName="Nanni, Rita" id="{35665313-ECD5-448A-A708-D4D4A8BFD4E7}" userId="S::rita.nanni@wescodist.com::33512a88-e93b-4377-985d-6f2adb24ab36" providerId="AD"/>
  <person displayName="Fernandes, Sundeep Anthony" id="{33E4304E-F7C4-43AB-A1E2-10A6929B7BAC}" userId="S::sufernandes@deloitte.com::335f879d-c569-43e3-b61f-635fdce464d9" providerId="AD"/>
  <person displayName="Plummer, Ian" id="{F40A35FF-6466-4206-A770-69D598464554}" userId="S::ian.plummer@wescodist.com::a64273a4-6519-43a0-8266-48e476676d1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XlaMappingsImportTemplate.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sites/CornerstoneProject/_vti_history/513536/Shared%20Documents/01.%20Imagine/03.%20User%20Stories/User%20Story%20Tracker%20by%20Workstream/RTR%20User%20Stories%20-%20Tracker.xlsx" TargetMode="External"/><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Gheware Nilakanth" refreshedDate="44727.676432523149" createdVersion="7" refreshedVersion="7" minRefreshableVersion="3" recordCount="24" xr:uid="{F1261E38-B9BA-4522-8712-B28BFA3A21E0}">
  <cacheSource type="worksheet">
    <worksheetSource ref="M1:O1048576" sheet="XlaMappingsImportTemplate" r:id="rId2"/>
  </cacheSource>
  <cacheFields count="3">
    <cacheField name="Subledger" numFmtId="0">
      <sharedItems containsBlank="1" count="3">
        <s v="MF AR"/>
        <s v="MF AP"/>
        <m/>
      </sharedItems>
    </cacheField>
    <cacheField name="File" numFmtId="0">
      <sharedItems containsBlank="1"/>
    </cacheField>
    <cacheField name="Total time" numFmtId="0">
      <sharedItems containsString="0" containsBlank="1" containsNumber="1" minValue="0.37" maxValue="4.63" count="23">
        <n v="1.45"/>
        <n v="1.33"/>
        <n v="2.83"/>
        <n v="0.87"/>
        <n v="1.1299999999999999"/>
        <n v="1.35"/>
        <n v="2.35"/>
        <n v="1.47"/>
        <n v="0.47"/>
        <n v="1.52"/>
        <n v="2.1"/>
        <n v="1.23"/>
        <n v="0.73"/>
        <n v="1.37"/>
        <n v="1.57"/>
        <n v="0.37"/>
        <n v="4.63"/>
        <n v="1.5"/>
        <n v="3.58"/>
        <n v="2.58"/>
        <n v="3.37"/>
        <n v="4.62"/>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jaz, Zeeshan" refreshedDate="44389.86463877315" createdVersion="6" refreshedVersion="6" minRefreshableVersion="3" recordCount="571" xr:uid="{96B0269E-EFDD-4045-ACA8-EF754139A1A6}">
  <cacheSource type="worksheet">
    <worksheetSource ref="E2:AL2" sheet="1. User Stories" r:id="rId2"/>
  </cacheSource>
  <cacheFields count="31">
    <cacheField name="JIRA ID" numFmtId="0">
      <sharedItems containsBlank="1"/>
    </cacheField>
    <cacheField name="Unique ID" numFmtId="0">
      <sharedItems containsBlank="1"/>
    </cacheField>
    <cacheField name="L0" numFmtId="0">
      <sharedItems containsBlank="1" count="4">
        <s v="Record to Report"/>
        <s v="Enterprise Planning, Budgeting, and Reporting"/>
        <s v="Close, Consolidate, and Report"/>
        <m/>
      </sharedItems>
    </cacheField>
    <cacheField name="L1" numFmtId="0">
      <sharedItems containsBlank="1"/>
    </cacheField>
    <cacheField name="L2" numFmtId="0">
      <sharedItems containsBlank="1"/>
    </cacheField>
    <cacheField name="User Story" numFmtId="0">
      <sharedItems containsBlank="1" longText="1"/>
    </cacheField>
    <cacheField name="Priority" numFmtId="0">
      <sharedItems containsBlank="1"/>
    </cacheField>
    <cacheField name="Country" numFmtId="0">
      <sharedItems containsNonDate="0" containsString="0" containsBlank="1"/>
    </cacheField>
    <cacheField name="Release" numFmtId="0">
      <sharedItems containsBlank="1" count="6">
        <s v="Phase 1A+1B"/>
        <s v="Phase 1B only"/>
        <s v="Not Required"/>
        <s v="Future Phase"/>
        <s v="Phase 1A only"/>
        <m/>
      </sharedItems>
    </cacheField>
    <cacheField name="User Story Disposition" numFmtId="0">
      <sharedItems containsBlank="1" count="9">
        <s v="1-Fit-Configuration-Functional"/>
        <s v="2-Gap-Build-Report"/>
        <s v="6-Gap-Work Around-Work Around"/>
        <s v="10-Not Required-Not Required-Not Required"/>
        <s v="7-Out of Scope-Out of Scope-Out of Scope"/>
        <s v="4-Gap-Build-Conversions"/>
        <s v="5-Gap-Build-Extension"/>
        <s v="3-Gap-Build-Interface"/>
        <m/>
      </sharedItems>
    </cacheField>
    <cacheField name="Fit/Gap" numFmtId="0">
      <sharedItems containsBlank="1"/>
    </cacheField>
    <cacheField name="Type" numFmtId="0">
      <sharedItems containsBlank="1"/>
    </cacheField>
    <cacheField name="Subtype" numFmtId="0">
      <sharedItems containsBlank="1"/>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longText="1"/>
    </cacheField>
    <cacheField name="Acceptance Criteria 3" numFmtId="0">
      <sharedItems containsBlank="1"/>
    </cacheField>
    <cacheField name="User Story Due Date" numFmtId="0">
      <sharedItems containsBlank="1"/>
    </cacheField>
    <cacheField name="Subtype Status" numFmtId="0">
      <sharedItems containsBlank="1"/>
    </cacheField>
    <cacheField name="Approved By" numFmtId="0">
      <sharedItems containsBlank="1"/>
    </cacheField>
    <cacheField name="Acutal User Story Approval Date " numFmtId="0">
      <sharedItems containsNonDate="0" containsDate="1" containsString="0" containsBlank="1" minDate="2021-05-04T00:00:00" maxDate="2021-07-12T00:00:00"/>
    </cacheField>
    <cacheField name="Design Sprint [Lean Specs]" numFmtId="0">
      <sharedItems containsBlank="1" count="22">
        <m/>
        <s v="Sprint 4"/>
        <s v="Sprint 2"/>
        <s v="Sprint 3"/>
        <s v="Sprint 1"/>
        <s v="Sprint 5"/>
        <s v="TBD"/>
        <s v="FCCS-002"/>
        <s v="Open Items Review 05/25"/>
        <s v="Current State Close and Consolidations 05/13"/>
        <s v="Current State Session 1 05/10 - Cash Flow"/>
        <s v="Current State Cash Flow 05/10 "/>
        <s v="FCCS-003"/>
        <s v="Open Items Review 05/18"/>
        <s v="FCCS-007"/>
        <s v="Report Disposition 05/24"/>
        <s v="FCCS-005"/>
        <s v="FCCS-006"/>
        <s v="FCCS-004"/>
        <s v="FCCS-003 "/>
        <s v="ARCS-002"/>
        <s v="ARCS-004"/>
      </sharedItems>
    </cacheField>
    <cacheField name="User Story Size" numFmtId="0">
      <sharedItems containsNonDate="0" containsString="0" containsBlank="1"/>
    </cacheField>
    <cacheField name="Build Sprint [Tech Build]" numFmtId="0">
      <sharedItems containsBlank="1" containsMixedTypes="1" containsNumber="1" containsInteger="1" minValue="0" maxValue="0" count="9">
        <s v="Sprint 2"/>
        <s v="Sprint 5"/>
        <s v="Sprint 1"/>
        <s v="Sprint 4"/>
        <m/>
        <s v="TBD"/>
        <s v="Sprint 3"/>
        <s v="Sprint 6"/>
        <n v="0" u="1"/>
      </sharedItems>
    </cacheField>
    <cacheField name="Delivery Sprint [TUT/FUT]" numFmtId="0">
      <sharedItems containsBlank="1" containsMixedTypes="1" containsNumber="1" containsInteger="1" minValue="0" maxValue="0" count="91">
        <s v="Sprint 85"/>
        <s v="Sprint 84"/>
        <s v="Sprint 83"/>
        <s v="Sprint 82"/>
        <s v="Sprint 81"/>
        <s v="Sprint 80"/>
        <s v="Sprint 79"/>
        <s v="Sprint 78"/>
        <s v="Sprint 77"/>
        <s v="Sprint 76"/>
        <s v="Sprint 75"/>
        <s v="Sprint 74"/>
        <s v="Sprint 73"/>
        <s v="Sprint 72"/>
        <s v="Sprint 71"/>
        <s v="Sprint 70"/>
        <s v="Sprint 69"/>
        <s v="Sprint 68"/>
        <s v="Sprint 67"/>
        <s v="Sprint 66"/>
        <s v="Sprint 65"/>
        <s v="Sprint 64"/>
        <s v="Sprint 63"/>
        <s v="Sprint 62"/>
        <s v="Sprint 61"/>
        <s v="Sprint 60"/>
        <s v="Sprint 59"/>
        <s v="Sprint 58"/>
        <s v="Sprint 57"/>
        <s v="Sprint 56"/>
        <s v="Sprint 55"/>
        <s v="Sprint 54"/>
        <s v="Sprint 53"/>
        <s v="Sprint 52"/>
        <s v="Sprint 51"/>
        <s v="Sprint 50"/>
        <s v="Sprint 49"/>
        <s v="Sprint 48"/>
        <s v="Sprint 47"/>
        <s v="Sprint 46"/>
        <s v="Sprint 45"/>
        <s v="Sprint 44"/>
        <s v="Sprint 43"/>
        <s v="Sprint 42"/>
        <s v="Sprint 41"/>
        <s v="Sprint 40"/>
        <s v="Sprint 39"/>
        <s v="Sprint 38"/>
        <s v="Sprint 37"/>
        <s v="Sprint 36"/>
        <s v="Sprint 35"/>
        <s v="Sprint 34"/>
        <s v="Sprint 33"/>
        <s v="Sprint 32"/>
        <s v="Sprint 31"/>
        <s v="Sprint 30"/>
        <s v="Sprint 29"/>
        <s v="Sprint 28"/>
        <s v="Sprint 27"/>
        <s v="Sprint 26"/>
        <s v="Sprint 25"/>
        <s v="Sprint 24"/>
        <s v="Sprint 23"/>
        <s v="Sprint 22"/>
        <s v="Sprint 21"/>
        <s v="Sprint 20"/>
        <s v="Sprint 19"/>
        <s v="Sprint 18"/>
        <s v="Sprint 17"/>
        <s v="Sprint 16"/>
        <s v="Sprint 15"/>
        <s v="Sprint 14"/>
        <s v="Sprint 13"/>
        <s v="Sprint 12"/>
        <s v="Sprint 11"/>
        <s v="Sprint 10"/>
        <s v="Sprint 9"/>
        <s v="Sprint 8"/>
        <s v="Sprint 7"/>
        <s v="Sprint 6"/>
        <s v="Sprint 5"/>
        <s v="Sprint 4"/>
        <s v="Sprint 3"/>
        <s v="Sprint 2"/>
        <s v="Sprint 1"/>
        <s v="Sprint 0"/>
        <s v="TBD"/>
        <m/>
        <e v="#N/A"/>
        <s v="Not Started"/>
        <n v="0" u="1"/>
      </sharedItems>
    </cacheField>
    <cacheField name="RICE type from RICE Tracker" numFmtId="0">
      <sharedItems containsBlank="1" count="5">
        <m/>
        <s v="Report"/>
        <s v="Conversion"/>
        <s v="Interface"/>
        <s v="Extension"/>
      </sharedItems>
    </cacheField>
    <cacheField name="Track" numFmtId="0">
      <sharedItems containsBlank="1"/>
    </cacheField>
    <cacheField name="SubTrack" numFmtId="0">
      <sharedItems containsBlank="1" count="5">
        <s v="RTR-GL"/>
        <s v="EPM - COA MDM"/>
        <s v="LEGACY"/>
        <s v="RTR-AHCS"/>
        <m/>
      </sharedItems>
    </cacheField>
    <cacheField name="Oracle Module" numFmtId="0">
      <sharedItems containsBlank="1" count="9">
        <s v="GL"/>
        <s v="IC"/>
        <s v="EDMCS"/>
        <s v="LEGACY"/>
        <s v="SECURITY"/>
        <s v="AHCS"/>
        <m/>
        <s v="FCCS"/>
        <s v="ARCS"/>
      </sharedItems>
    </cacheField>
    <cacheField name="Based on"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mero, Andres" refreshedDate="44534.455400347222" createdVersion="6" refreshedVersion="6" minRefreshableVersion="3" recordCount="774" xr:uid="{78F5C71A-932F-402B-A72A-33D1CEF31331}">
  <cacheSource type="worksheet">
    <worksheetSource ref="F347:AX347" sheet="1. User Stories" r:id="rId2"/>
  </cacheSource>
  <cacheFields count="42">
    <cacheField name="Unique ID" numFmtId="0">
      <sharedItems containsBlank="1"/>
    </cacheField>
    <cacheField name="L0" numFmtId="0">
      <sharedItems/>
    </cacheField>
    <cacheField name="L1" numFmtId="0">
      <sharedItems containsBlank="1"/>
    </cacheField>
    <cacheField name="L2" numFmtId="0">
      <sharedItems containsBlank="1" count="37">
        <s v="Maintain Chart of Accounts"/>
        <s v="Process Manual Journal Entries"/>
        <s v="Approve and Post Journal Entries"/>
        <s v="Process Recurring Journal Entries"/>
        <s v="Process Reversing Journal Entries"/>
        <s v="Period-End Closing &amp; Reporting"/>
        <s v="Perform Allocations"/>
        <s v="Perform Currency Revaluations"/>
        <s v="Process Intercompany Journal Entries"/>
        <s v="Process Intercompany AR/AP Invoices"/>
        <s v="Perform Intercompany Netting &amp; Reconciliation"/>
        <s v="Process Intercompany Settlements"/>
        <s v="Create Subledger Accounting"/>
        <s v="Run Subledger Reports"/>
        <m/>
        <s v="Maintain Reporting Entities"/>
        <s v="Maintain Standard Dimensionality"/>
        <s v="Maintain Industry and Company Specific Attributes"/>
        <s v="Manage Information Interface and Transformation"/>
        <s v="Manage Users and Access Rights"/>
        <s v="Ensure Close Readiness"/>
        <s v="Prepare Financial Statements"/>
        <s v="Collect Data"/>
        <s v="Eliminate Intercompany"/>
        <s v="Perform Equity Accounting"/>
        <s v="Analyze Financials"/>
        <s v="Prepare Group Financial Statements"/>
        <s v="Perform External Reporting"/>
        <s v="Reconcile Accounts"/>
        <s v="Perform AR Period Close"/>
        <s v="Perform AP Period Close"/>
        <s v="Perform Income Statement Planning"/>
        <s v="Perform Revenue Planning"/>
        <s v="Perform Expense Planning"/>
        <s v="Perform Balance Sheet Planning"/>
        <s v="Perform Cash Flow Planning"/>
        <s v="Perform Financial Management Reporting"/>
      </sharedItems>
    </cacheField>
    <cacheField name="User Story" numFmtId="0">
      <sharedItems longText="1"/>
    </cacheField>
    <cacheField name="Priority" numFmtId="0">
      <sharedItems containsBlank="1"/>
    </cacheField>
    <cacheField name="Country" numFmtId="0">
      <sharedItems containsNonDate="0" containsString="0" containsBlank="1"/>
    </cacheField>
    <cacheField name="Release" numFmtId="0">
      <sharedItems containsBlank="1" count="6">
        <s v="Phase 1A+1B"/>
        <s v="Phase 1B only"/>
        <s v="Not Required"/>
        <s v="Future Phase"/>
        <s v="Phase 1A only"/>
        <m u="1"/>
      </sharedItems>
    </cacheField>
    <cacheField name="User Story Disposition" numFmtId="0">
      <sharedItems containsBlank="1"/>
    </cacheField>
    <cacheField name="Fit/Gap" numFmtId="0">
      <sharedItems/>
    </cacheField>
    <cacheField name="Type" numFmtId="0">
      <sharedItems/>
    </cacheField>
    <cacheField name="Subtype" numFmtId="0">
      <sharedItems/>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longText="1"/>
    </cacheField>
    <cacheField name="Acceptance Criteria 3" numFmtId="0">
      <sharedItems containsBlank="1"/>
    </cacheField>
    <cacheField name="User Story Due Date" numFmtId="0">
      <sharedItems containsBlank="1"/>
    </cacheField>
    <cacheField name="Subtype Status" numFmtId="0">
      <sharedItems containsBlank="1" count="7">
        <s v="Approved"/>
        <s v="Drafted"/>
        <s v="Review In Progress"/>
        <s v="TBD"/>
        <m/>
        <s v="Submitted for Approval"/>
        <s v="Initial Fit/Gap Complete"/>
      </sharedItems>
    </cacheField>
    <cacheField name="Approved By" numFmtId="0">
      <sharedItems containsBlank="1"/>
    </cacheField>
    <cacheField name="Acutal User Story Approval Date " numFmtId="0">
      <sharedItems containsNonDate="0" containsDate="1" containsString="0" containsBlank="1" minDate="2021-05-04T00:00:00" maxDate="2021-11-29T00:00:00"/>
    </cacheField>
    <cacheField name="Design Sprint [Lean Specs]" numFmtId="0">
      <sharedItems containsBlank="1"/>
    </cacheField>
    <cacheField name="User Story Size" numFmtId="0">
      <sharedItems containsNonDate="0" containsString="0" containsBlank="1"/>
    </cacheField>
    <cacheField name="Build Sprint [Tech Build]" numFmtId="0">
      <sharedItems containsBlank="1"/>
    </cacheField>
    <cacheField name="Delivery Sprint [TUT/FUT]" numFmtId="0">
      <sharedItems containsBlank="1"/>
    </cacheField>
    <cacheField name="RICE type from RICE Tracker" numFmtId="0">
      <sharedItems containsBlank="1"/>
    </cacheField>
    <cacheField name="Track" numFmtId="0">
      <sharedItems containsBlank="1"/>
    </cacheField>
    <cacheField name="SubTrack" numFmtId="0">
      <sharedItems containsBlank="1" count="7">
        <s v="RTR-GL"/>
        <s v="EPM - COA MDM"/>
        <s v="LEGACY"/>
        <s v="SECURITY"/>
        <s v="RTR-AHCS"/>
        <m/>
        <s v="EPM - Plan &amp; Budget"/>
      </sharedItems>
    </cacheField>
    <cacheField name="Oracle Module" numFmtId="0">
      <sharedItems containsBlank="1" count="10">
        <s v="GL"/>
        <s v="IC"/>
        <s v="EDMCS"/>
        <s v="LEGACY"/>
        <s v="AHCS"/>
        <m/>
        <s v="FCCS"/>
        <s v="ARCS"/>
        <s v="EPBCS"/>
        <s v="SECURITY" u="1"/>
      </sharedItems>
    </cacheField>
    <cacheField name="Based on" numFmtId="0">
      <sharedItems containsBlank="1"/>
    </cacheField>
    <cacheField name="Source" numFmtId="0">
      <sharedItems containsBlank="1"/>
    </cacheField>
    <cacheField name="Reference ID" numFmtId="0">
      <sharedItems containsBlank="1"/>
    </cacheField>
    <cacheField name="Legacy WESCO Review Status_x000a_(WESCO internal column, not used by PMO)" numFmtId="0">
      <sharedItems containsBlank="1"/>
    </cacheField>
    <cacheField name="Legacy Anixter Review Status_x000a_(WESCO internal column, not used by PMO)" numFmtId="0">
      <sharedItems containsBlank="1"/>
    </cacheField>
    <cacheField name="Anixter - EMEA_x000a_(WESCO internal column, not used by PMO)" numFmtId="0">
      <sharedItems containsBlank="1"/>
    </cacheField>
    <cacheField name="Anixter - APAC_x000a_(WESCO internal column, not used by PMO)" numFmtId="0">
      <sharedItems containsBlank="1"/>
    </cacheField>
    <cacheField name="Anixter - NA_x000a_(WESCO internal column, not used by PMO)" numFmtId="0">
      <sharedItems containsBlank="1"/>
    </cacheField>
    <cacheField name="Anixter - CALA_x000a_(WESCO internal column, not used by PMO)" numFmtId="0">
      <sharedItems containsBlank="1"/>
    </cacheField>
    <cacheField name="Discussion Questions during User Story review - Logged by WESCO/Anixter" numFmtId="0">
      <sharedItems containsBlank="1" longText="1"/>
    </cacheField>
    <cacheField name="Discussion Questions during User Story review - Logged by Deloitte" numFmtId="0">
      <sharedItems containsBlank="1" longText="1"/>
    </cacheField>
    <cacheField name="RTR Wave" numFmtId="0">
      <sharedItems containsBlank="1"/>
    </cacheField>
    <cacheField name="Approval Email Tracker for GPO Approval"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vatsar, Omkar Sushil" refreshedDate="44608.98063784722" createdVersion="6" refreshedVersion="6" minRefreshableVersion="3" recordCount="817" xr:uid="{73D2E1DB-7E23-437D-94AE-6929E3260E8B}">
  <cacheSource type="worksheet">
    <worksheetSource ref="E3:AX820" sheet="1. User Stories" r:id="rId2"/>
  </cacheSource>
  <cacheFields count="46">
    <cacheField name="JIRA ID" numFmtId="0">
      <sharedItems containsBlank="1"/>
    </cacheField>
    <cacheField name="Unique ID" numFmtId="0">
      <sharedItems containsBlank="1"/>
    </cacheField>
    <cacheField name="Updated Unique ID" numFmtId="0">
      <sharedItems containsBlank="1"/>
    </cacheField>
    <cacheField name="L0" numFmtId="0">
      <sharedItems/>
    </cacheField>
    <cacheField name="L1" numFmtId="0">
      <sharedItems/>
    </cacheField>
    <cacheField name="L2" numFmtId="0">
      <sharedItems/>
    </cacheField>
    <cacheField name="User Story" numFmtId="0">
      <sharedItems longText="1"/>
    </cacheField>
    <cacheField name="Priority" numFmtId="0">
      <sharedItems containsBlank="1"/>
    </cacheField>
    <cacheField name="Country" numFmtId="0">
      <sharedItems containsBlank="1"/>
    </cacheField>
    <cacheField name="Release" numFmtId="0">
      <sharedItems count="6">
        <s v="Phase 1A+1B"/>
        <s v="Phase 1B only"/>
        <s v="Not Required"/>
        <s v="Future Phase"/>
        <s v="Phase 1A only"/>
        <s v="1a"/>
      </sharedItems>
    </cacheField>
    <cacheField name="User Story Disposition" numFmtId="0">
      <sharedItems containsBlank="1"/>
    </cacheField>
    <cacheField name="Fit/Gap" numFmtId="0">
      <sharedItems containsBlank="1"/>
    </cacheField>
    <cacheField name="Type" numFmtId="0">
      <sharedItems containsBlank="1"/>
    </cacheField>
    <cacheField name="Subtype" numFmtId="0">
      <sharedItems containsBlank="1"/>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longText="1"/>
    </cacheField>
    <cacheField name="Acceptance Criteria 3" numFmtId="0">
      <sharedItems containsBlank="1"/>
    </cacheField>
    <cacheField name="User Story Due Date" numFmtId="0">
      <sharedItems containsDate="1" containsBlank="1" containsMixedTypes="1" minDate="1900-01-07T00:00:00" maxDate="2021-08-18T00:00:00"/>
    </cacheField>
    <cacheField name="Subtype Status" numFmtId="0">
      <sharedItems containsBlank="1" count="9">
        <s v="Approved"/>
        <s v="Drafted"/>
        <s v="Review In Progress"/>
        <s v="Initial Fit/Gap Complete"/>
        <m/>
        <s v="TBD"/>
        <s v="IN PROGRESS"/>
        <s v="FSG"/>
        <s v="NOT STARTED"/>
      </sharedItems>
    </cacheField>
    <cacheField name="Approved By" numFmtId="0">
      <sharedItems containsBlank="1"/>
    </cacheField>
    <cacheField name="Acutal User Story Approval Date " numFmtId="0">
      <sharedItems containsDate="1" containsBlank="1" containsMixedTypes="1" minDate="2021-05-04T00:00:00" maxDate="2022-02-09T00:00:00"/>
    </cacheField>
    <cacheField name="Design Sprint [Lean Specs]" numFmtId="0">
      <sharedItems containsBlank="1" containsMixedTypes="1" containsNumber="1" containsInteger="1" minValue="11" maxValue="11" count="16">
        <m/>
        <s v="Sprint 7"/>
        <s v="Sprint 3"/>
        <s v="Sprint 12"/>
        <s v="Sprint 2"/>
        <s v="Sprint 8"/>
        <s v="Sprint 4"/>
        <s v="Sprint 11"/>
        <s v="Sprint 9"/>
        <s v="Sprint 1"/>
        <e v="#N/A"/>
        <s v="Sprint 10"/>
        <s v="Sprint 13"/>
        <s v="Sprint 14"/>
        <n v="11"/>
        <s v="TBD"/>
      </sharedItems>
    </cacheField>
    <cacheField name="User Story Size" numFmtId="0">
      <sharedItems containsBlank="1"/>
    </cacheField>
    <cacheField name="Build Sprint [Tech Build OR FIT DEMO] " numFmtId="0">
      <sharedItems containsBlank="1" count="17">
        <s v="Sprint 2"/>
        <s v="Sprint 7"/>
        <s v="Sprint 5"/>
        <s v="Sprint 1"/>
        <s v="Sprint 4"/>
        <s v="Sprint 13"/>
        <s v="Sprint 9"/>
        <s v="TBD"/>
        <s v="Sprint 10"/>
        <s v="Sprint 8"/>
        <s v="Sprint 12"/>
        <s v="Sprint 11"/>
        <m/>
        <s v="Sprint 3"/>
        <e v="#N/A"/>
        <s v="Sprint 14"/>
        <s v="Sprint 15"/>
      </sharedItems>
    </cacheField>
    <cacheField name="Delivery Sprint [TUT/FUT]" numFmtId="0">
      <sharedItems containsBlank="1" count="14">
        <e v="#N/A"/>
        <m/>
        <s v="Sprint 5"/>
        <s v="Sprint 4"/>
        <s v="Sprint 13"/>
        <s v="TBD"/>
        <s v="Sprint 12"/>
        <s v="Sprint 3"/>
        <s v="Sprint 2"/>
        <s v="Sprint 10"/>
        <s v="Sprint 6"/>
        <s v="Sprint 11"/>
        <s v="Sprint 14"/>
        <s v="Sprint 15"/>
      </sharedItems>
    </cacheField>
    <cacheField name="RICE type from RICE Tracker / Overridden for 1A delivered objects" numFmtId="0">
      <sharedItems containsBlank="1"/>
    </cacheField>
    <cacheField name="OSS Type for 1B JIRA analysis" numFmtId="0">
      <sharedItems containsBlank="1" count="10">
        <s v="1-Fit-Configuration-Functional"/>
        <m/>
        <s v="Report"/>
        <s v="Extension"/>
        <s v="10-Not Required-Not Required-Not Required"/>
        <s v="Conversion"/>
        <s v="7-Out of Scope-Out of Scope-Out of Scope"/>
        <s v="Interface"/>
        <s v="6-Gap-Work Around-Work Around"/>
        <s v="Language Translation"/>
      </sharedItems>
    </cacheField>
    <cacheField name="OSS Sprint Plan Notes" numFmtId="0">
      <sharedItems containsBlank="1"/>
    </cacheField>
    <cacheField name="Track" numFmtId="0">
      <sharedItems containsBlank="1"/>
    </cacheField>
    <cacheField name="SubTrack" numFmtId="0">
      <sharedItems containsBlank="1" count="7">
        <s v="RTR-GL"/>
        <s v="LEGACY"/>
        <s v="SECURITY"/>
        <s v="RTR-AHCS"/>
        <m/>
        <s v="RTR-BI"/>
        <s v="EPM-BI"/>
      </sharedItems>
    </cacheField>
    <cacheField name="Oracle Module" numFmtId="0">
      <sharedItems containsBlank="1"/>
    </cacheField>
    <cacheField name="Based on" numFmtId="0">
      <sharedItems containsBlank="1"/>
    </cacheField>
    <cacheField name="Source" numFmtId="0">
      <sharedItems containsNonDate="0" containsString="0" containsBlank="1"/>
    </cacheField>
    <cacheField name="Reference ID" numFmtId="0">
      <sharedItems containsBlank="1"/>
    </cacheField>
    <cacheField name="Legacy WESCO Review Status_x000a_(WESCO internal column, not used by PMO)" numFmtId="0">
      <sharedItems containsBlank="1"/>
    </cacheField>
    <cacheField name="Legacy Anixter Review Status_x000a_(WESCO internal column, not used by PMO)" numFmtId="0">
      <sharedItems containsBlank="1"/>
    </cacheField>
    <cacheField name="Anixter - EMEA_x000a_(WESCO internal column, not used by PMO)" numFmtId="0">
      <sharedItems containsBlank="1" longText="1"/>
    </cacheField>
    <cacheField name="Anixter - APAC_x000a_(WESCO internal column, not used by PMO)" numFmtId="0">
      <sharedItems containsBlank="1"/>
    </cacheField>
    <cacheField name="Anixter - NA_x000a_(WESCO internal column, not used by PMO)" numFmtId="0">
      <sharedItems containsBlank="1"/>
    </cacheField>
    <cacheField name="Anixter - CALA_x000a_(WESCO internal column, not used by PMO)" numFmtId="0">
      <sharedItems containsBlank="1"/>
    </cacheField>
    <cacheField name="Discussion Questions during User Story review - Logged by WESCO/Anixter" numFmtId="0">
      <sharedItems containsBlank="1" longText="1"/>
    </cacheField>
    <cacheField name="Discussion Questions during User Story review - Logged by Deloitte" numFmtId="0">
      <sharedItems containsBlank="1"/>
    </cacheField>
    <cacheField name="Process owner ETA" numFmtId="0">
      <sharedItems containsDate="1" containsBlank="1" containsMixedTypes="1" minDate="2022-02-01T00:00:00" maxDate="2022-02-02T00:00:00"/>
    </cacheField>
    <cacheField name="Approval Email Tracker for GPO Approval"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vatsar, Omkar Sushil" refreshedDate="44608.99318125" createdVersion="6" refreshedVersion="6" minRefreshableVersion="3" recordCount="198" xr:uid="{72B57F34-D78A-468D-8BDA-B7FE911CF14D}">
  <cacheSource type="worksheet">
    <worksheetSource ref="A1:AU1048576" sheet="2. Deliver Phase User Stories" r:id="rId2"/>
  </cacheSource>
  <cacheFields count="42">
    <cacheField name="JIRA ID" numFmtId="0">
      <sharedItems containsBlank="1"/>
    </cacheField>
    <cacheField name="Unique ID" numFmtId="0">
      <sharedItems containsBlank="1"/>
    </cacheField>
    <cacheField name="L0" numFmtId="0">
      <sharedItems containsBlank="1" containsMixedTypes="1" containsNumber="1" containsInteger="1" minValue="0" maxValue="0"/>
    </cacheField>
    <cacheField name="L1" numFmtId="0">
      <sharedItems containsBlank="1"/>
    </cacheField>
    <cacheField name="L2" numFmtId="0">
      <sharedItems containsBlank="1"/>
    </cacheField>
    <cacheField name="User Story" numFmtId="0">
      <sharedItems containsBlank="1" longText="1"/>
    </cacheField>
    <cacheField name="Priority" numFmtId="0">
      <sharedItems containsBlank="1"/>
    </cacheField>
    <cacheField name="Country" numFmtId="0">
      <sharedItems containsNonDate="0" containsString="0" containsBlank="1"/>
    </cacheField>
    <cacheField name="Release" numFmtId="0">
      <sharedItems containsBlank="1" count="3">
        <s v="Phase 1A+1B"/>
        <s v="Phase 1B only"/>
        <m/>
      </sharedItems>
    </cacheField>
    <cacheField name="User Story Disposition" numFmtId="0">
      <sharedItems containsBlank="1"/>
    </cacheField>
    <cacheField name="Fit/Gap" numFmtId="0">
      <sharedItems containsBlank="1"/>
    </cacheField>
    <cacheField name="Type" numFmtId="0">
      <sharedItems containsBlank="1"/>
    </cacheField>
    <cacheField name="Subtype" numFmtId="0">
      <sharedItems containsBlank="1"/>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cacheField>
    <cacheField name="Acceptance Criteria 3" numFmtId="0">
      <sharedItems containsBlank="1"/>
    </cacheField>
    <cacheField name="User Story Due Date" numFmtId="0">
      <sharedItems containsBlank="1"/>
    </cacheField>
    <cacheField name="Subtype Status" numFmtId="0">
      <sharedItems containsBlank="1" count="6">
        <s v="Approved"/>
        <s v="TBD"/>
        <s v="Submitted for Approval"/>
        <m/>
        <s v="Initial Fit/Gap Complete"/>
        <s v="Pending Approval"/>
      </sharedItems>
    </cacheField>
    <cacheField name="Approved By" numFmtId="0">
      <sharedItems containsBlank="1"/>
    </cacheField>
    <cacheField name="Actual User Story Approval Date " numFmtId="0">
      <sharedItems containsDate="1" containsBlank="1" containsMixedTypes="1" minDate="2021-08-04T00:00:00" maxDate="2022-02-09T00:00:00"/>
    </cacheField>
    <cacheField name="Design Sprint [Lean Specs]" numFmtId="0">
      <sharedItems containsBlank="1" count="9">
        <m/>
        <s v="Sprint 11"/>
        <s v="-"/>
        <s v="Sprint 9"/>
        <s v="Sprint 10"/>
        <s v="Sprint 12"/>
        <s v="Sprint 8"/>
        <s v="Sprint 6"/>
        <s v="Sprint 15"/>
      </sharedItems>
    </cacheField>
    <cacheField name="User Story Size" numFmtId="0">
      <sharedItems containsNonDate="0" containsString="0" containsBlank="1"/>
    </cacheField>
    <cacheField name="Build Sprint [Tech Build OR FIT DEMO] " numFmtId="0">
      <sharedItems containsBlank="1" count="9">
        <m/>
        <s v="Sprint 12"/>
        <s v="Sprint 11"/>
        <s v="Sprint 8"/>
        <s v="Sprint 13"/>
        <s v="Sprint 7"/>
        <s v="Sprint 10"/>
        <s v="Sprint 6"/>
        <s v="Sprint 16"/>
      </sharedItems>
    </cacheField>
    <cacheField name="Delivery Sprint [TUT/FUT]" numFmtId="0">
      <sharedItems containsBlank="1" count="7">
        <m/>
        <s v="Sprint 13"/>
        <s v="Sprint 12"/>
        <s v="Sprint 10"/>
        <s v="Sprint 6"/>
        <s v="Sprint 16"/>
        <s v="Sprint 11"/>
      </sharedItems>
    </cacheField>
    <cacheField name="RICE type from RICE Tracker / Overridden for 1A delivered objects" numFmtId="0">
      <sharedItems containsBlank="1"/>
    </cacheField>
    <cacheField name="OSS Type for 1B JIRA analysis" numFmtId="0">
      <sharedItems containsBlank="1" count="7">
        <m/>
        <s v="Report"/>
        <s v="Extension"/>
        <s v="1-Fit-Configuration-Functional"/>
        <s v="6-Gap-Work Around-Work Around"/>
        <s v="Interface"/>
        <s v="Language Translation"/>
      </sharedItems>
    </cacheField>
    <cacheField name="OSS Sprint Plan Notes" numFmtId="0">
      <sharedItems containsNonDate="0" containsString="0" containsBlank="1"/>
    </cacheField>
    <cacheField name="Track" numFmtId="0">
      <sharedItems containsBlank="1"/>
    </cacheField>
    <cacheField name="SubTrack" numFmtId="0">
      <sharedItems containsBlank="1" count="9">
        <s v="RTR-GL"/>
        <s v="LEGACY"/>
        <s v="BI"/>
        <s v="EPM - CCR"/>
        <s v="EPM - COA MDM"/>
        <s v="COA"/>
        <s v="RTR-AHCS"/>
        <s v="TECH"/>
        <m/>
      </sharedItems>
    </cacheField>
    <cacheField name="Oracle Module" numFmtId="0">
      <sharedItems containsBlank="1"/>
    </cacheField>
    <cacheField name="Based on" numFmtId="0">
      <sharedItems containsBlank="1"/>
    </cacheField>
    <cacheField name="Source" numFmtId="0">
      <sharedItems containsNonDate="0" containsString="0" containsBlank="1"/>
    </cacheField>
    <cacheField name="Reference ID" numFmtId="0">
      <sharedItems containsBlank="1"/>
    </cacheField>
    <cacheField name="Legacy WESCO Review Status_x000a_(WESCO internal column, not used by PMO)" numFmtId="0">
      <sharedItems containsBlank="1"/>
    </cacheField>
    <cacheField name="Legacy Anixter Review Status_x000a_(WESCO internal column, not used by PMO)" numFmtId="0">
      <sharedItems containsNonDate="0" containsString="0" containsBlank="1"/>
    </cacheField>
    <cacheField name="Tax  team approval" numFmtId="0">
      <sharedItems containsBlank="1"/>
    </cacheField>
    <cacheField name="Discussion Questions during User Story review - Logged by WESCO/Anixter" numFmtId="0">
      <sharedItems containsNonDate="0" containsString="0" containsBlank="1"/>
    </cacheField>
    <cacheField name="Discussion Questions during User Story review - Logged by Deloitte" numFmtId="0">
      <sharedItems containsBlank="1"/>
    </cacheField>
    <cacheField name="RTR Wave" numFmtId="0">
      <sharedItems containsBlank="1"/>
    </cacheField>
    <cacheField name="Approval Email Tracker for GPO Approval"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mero, Andres" refreshedDate="44534.455400694445" createdVersion="6" refreshedVersion="6" minRefreshableVersion="3" recordCount="88" xr:uid="{81AB7360-F38D-4534-884F-8DBFEA839549}">
  <cacheSource type="worksheet">
    <worksheetSource ref="A1:AU105" sheet="2. Deliver Phase User Stories" r:id="rId2"/>
  </cacheSource>
  <cacheFields count="40">
    <cacheField name="JIRA ID" numFmtId="0">
      <sharedItems containsBlank="1"/>
    </cacheField>
    <cacheField name="Unique ID" numFmtId="0">
      <sharedItems containsBlank="1"/>
    </cacheField>
    <cacheField name="L0" numFmtId="0">
      <sharedItems containsMixedTypes="1" containsNumber="1" containsInteger="1" minValue="0" maxValue="0"/>
    </cacheField>
    <cacheField name="L1" numFmtId="0">
      <sharedItems containsBlank="1"/>
    </cacheField>
    <cacheField name="L2" numFmtId="0">
      <sharedItems containsBlank="1"/>
    </cacheField>
    <cacheField name="User Story" numFmtId="0">
      <sharedItems longText="1"/>
    </cacheField>
    <cacheField name="Priority" numFmtId="0">
      <sharedItems containsBlank="1"/>
    </cacheField>
    <cacheField name="Country" numFmtId="0">
      <sharedItems containsNonDate="0" containsString="0" containsBlank="1"/>
    </cacheField>
    <cacheField name="Release" numFmtId="0">
      <sharedItems containsBlank="1" count="3">
        <s v="Phase 1A+1B"/>
        <s v="Phase 1B only"/>
        <m u="1"/>
      </sharedItems>
    </cacheField>
    <cacheField name="User Story Disposition" numFmtId="0">
      <sharedItems containsBlank="1" count="7">
        <s v="1-Fit-Configuration-Functional"/>
        <s v="2-Gap-Build-Report"/>
        <m/>
        <s v="5-Gap-Build-Extension"/>
        <s v="6-Gap-Work Around-Work Around"/>
        <s v="7-Out of Scope-Out of Scope-Out of Scope"/>
        <s v="3-Gap-Build-Interface"/>
      </sharedItems>
    </cacheField>
    <cacheField name="Fit/Gap" numFmtId="0">
      <sharedItems/>
    </cacheField>
    <cacheField name="Type" numFmtId="0">
      <sharedItems/>
    </cacheField>
    <cacheField name="Subtype" numFmtId="0">
      <sharedItems/>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cacheField>
    <cacheField name="Acceptance Criteria 3" numFmtId="0">
      <sharedItems containsBlank="1"/>
    </cacheField>
    <cacheField name="User Story Due Date" numFmtId="0">
      <sharedItems containsNonDate="0" containsString="0" containsBlank="1"/>
    </cacheField>
    <cacheField name="Subtype Status" numFmtId="0">
      <sharedItems containsBlank="1" count="5">
        <s v="Initial Fit/Gap Complete"/>
        <s v="Approved"/>
        <s v="TBD"/>
        <s v="Submitted for Approval"/>
        <m/>
      </sharedItems>
    </cacheField>
    <cacheField name="Approved By" numFmtId="0">
      <sharedItems containsBlank="1"/>
    </cacheField>
    <cacheField name="Acutal User Story Approval Date " numFmtId="0">
      <sharedItems containsNonDate="0" containsDate="1" containsString="0" containsBlank="1" minDate="2021-08-04T00:00:00" maxDate="2021-08-07T00:00:00"/>
    </cacheField>
    <cacheField name="Design Sprint [Lean Specs]" numFmtId="0">
      <sharedItems containsNonDate="0" containsString="0" containsBlank="1"/>
    </cacheField>
    <cacheField name="User Story Size" numFmtId="0">
      <sharedItems containsNonDate="0" containsString="0" containsBlank="1"/>
    </cacheField>
    <cacheField name="Build Sprint [Tech Build]" numFmtId="0">
      <sharedItems containsNonDate="0" containsString="0" containsBlank="1"/>
    </cacheField>
    <cacheField name="Delivery Sprint [TUT/FUT]" numFmtId="0">
      <sharedItems containsNonDate="0" containsString="0" containsBlank="1"/>
    </cacheField>
    <cacheField name="RICE type from RICE Tracker" numFmtId="0">
      <sharedItems containsNonDate="0" containsString="0" containsBlank="1"/>
    </cacheField>
    <cacheField name="Track" numFmtId="0">
      <sharedItems/>
    </cacheField>
    <cacheField name="SubTrack" numFmtId="0">
      <sharedItems count="8">
        <s v="RTR-GL"/>
        <s v="LEGACY"/>
        <s v="BI"/>
        <s v="EPM - CCR"/>
        <s v="EPM - COA MDM"/>
        <s v="COA"/>
        <s v="RTR-AHCS"/>
        <s v="TECH"/>
      </sharedItems>
    </cacheField>
    <cacheField name="Oracle Module" numFmtId="0">
      <sharedItems/>
    </cacheField>
    <cacheField name="Based on" numFmtId="0">
      <sharedItems/>
    </cacheField>
    <cacheField name="Source" numFmtId="0">
      <sharedItems containsNonDate="0" containsString="0" containsBlank="1"/>
    </cacheField>
    <cacheField name="Reference ID" numFmtId="0">
      <sharedItems containsBlank="1" count="69">
        <m/>
        <s v="IT14 - Archiving "/>
        <s v="IT01"/>
        <s v="IT10"/>
        <s v="IT11"/>
        <s v="IT12"/>
        <s v="IT13"/>
        <s v="IT15"/>
        <s v="IT02"/>
        <s v="IT03"/>
        <s v="IT04"/>
        <s v="IT05"/>
        <s v="IT06"/>
        <s v="IT07"/>
        <s v="IT08"/>
        <s v="IT09"/>
        <s v="IT14"/>
        <s v="RTR-TX-034"/>
        <s v="TXC-TX-024"/>
        <s v="RTR-TX-035"/>
        <s v="RTR-TX-036"/>
        <s v="RTR-TX-037"/>
        <s v="RTR-TX-001"/>
        <s v="RTR-TX-002"/>
        <s v="RTR-TX-003"/>
        <s v="RTR-TX-004"/>
        <s v="RTR-TX-005"/>
        <s v="RTR-TX-006"/>
        <s v="RTR-TX-008"/>
        <s v="RTR-TX-013"/>
        <s v="RTR-TX-017"/>
        <s v="RTR-TX-020"/>
        <s v="RTR-TX-021"/>
        <s v="RTR-TX-022"/>
        <s v="RTR-TX-023"/>
        <s v="RTR-TX-026"/>
        <s v="RTR-TX-038"/>
        <s v="RTR-TX-039"/>
        <s v="RTR-TX-041"/>
        <s v="RTR-TX-042"/>
        <s v="RTR-TX-043"/>
        <s v="TXC-TX-011"/>
        <s v="TXC-TX-025"/>
        <s v="TXI-TX-009"/>
        <s v="TXP-TX-019"/>
        <s v="RTR-TP-001"/>
        <s v="RTR-TP-002"/>
        <s v="RTR-TP-003"/>
        <s v="RTR-TP-004"/>
        <s v="RTR-TP-005"/>
        <s v="RTR-TP-006"/>
        <s v="RTR-TP-007"/>
        <s v="RTR-TP-008"/>
        <s v="RTR-TP-009"/>
        <s v="RTR-TP-010"/>
        <s v="RTR-TP-011"/>
        <s v="RTR-TP-012"/>
        <s v="RTR-TP-013"/>
        <s v="RTR-TP-014"/>
        <s v="RTR-TP-015"/>
        <s v="RTR-TP-016"/>
        <s v="RTR-TP-017"/>
        <s v="RTR-TP-018"/>
        <s v="RTR-TP-019"/>
        <s v="RTR-TP-020"/>
        <s v="RTR-TP-021"/>
        <s v="RTR-TP-048"/>
        <s v="RTR-TP-049"/>
        <s v="RTR-TP-051"/>
      </sharedItems>
    </cacheField>
    <cacheField name="Legacy WESCO Review Status_x000a_(WESCO internal column, not used by PMO)" numFmtId="0">
      <sharedItems containsBlank="1"/>
    </cacheField>
    <cacheField name="Legacy Anixter Review Status_x000a_(WESCO internal column, not used by PMO)" numFmtId="0">
      <sharedItems containsNonDate="0" containsString="0" containsBlank="1"/>
    </cacheField>
    <cacheField name="Tax  team approval" numFmtId="0">
      <sharedItems containsBlank="1"/>
    </cacheField>
    <cacheField name="Discussion Questions during User Story review - Logged by WESCO/Anixter" numFmtId="0">
      <sharedItems containsNonDate="0" containsString="0" containsBlank="1"/>
    </cacheField>
    <cacheField name="Discussion Questions during User Story review - Logged by Deloitte" numFmtId="0">
      <sharedItems containsBlank="1" count="14">
        <m/>
        <s v="Invoice print"/>
        <s v="Sandra CALA"/>
        <s v="Tax engine decision"/>
        <s v="Awaiting alignment with legacy FAH local solution proposed from Incorta"/>
        <s v="Tax's update of acceptance criteria pending"/>
        <s v="Tax update of acceptance criteria pending" u="1"/>
        <s v="1. Confirm if 1A vs 1B_x000a_2. Awaiting Tech confirmation if a report can be created" u="1"/>
        <s v="1. Confirm if 1A vs 1B_x000a_2. Not sure what &quot;other postings&quot; in user story means_x000a_3. Awaiting Tech confirmation if a report can be created" u="1"/>
        <s v="Similar user story  RTR-GL-148 which is 1B. Also per tax file this user story response is from Patrick. Confirm if this report is required in 1A as a specific Tax TB would be required as accounting requirement is not Dr and Cr separate" u="1"/>
        <s v="Awaiting Sandra availability" u="1"/>
        <s v="Tax acceptance criteria to be updated" u="1"/>
        <s v="Awaiting finalization of invoice print variation listing" u="1"/>
        <s v="Awaiting language requirement finalization &amp; alignment with legacy FAH local solution proposed from Incorta" u="1"/>
      </sharedItems>
    </cacheField>
    <cacheField name="RTR Wave" numFmtId="0">
      <sharedItems containsBlank="1"/>
    </cacheField>
    <cacheField name="Approval Email Tracker for GPO Approval" numFmtId="0">
      <sharedItems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mero, Andres" refreshedDate="44534.455401736108" createdVersion="6" refreshedVersion="6" minRefreshableVersion="3" recordCount="89" xr:uid="{D86E9B83-56BE-405C-8369-22ECD4CF9E6D}">
  <cacheSource type="worksheet">
    <worksheetSource ref="F1:AU106" sheet="2. Deliver Phase User Stories" r:id="rId2"/>
  </cacheSource>
  <cacheFields count="39">
    <cacheField name="Unique ID" numFmtId="0">
      <sharedItems containsBlank="1"/>
    </cacheField>
    <cacheField name="L0" numFmtId="0">
      <sharedItems containsMixedTypes="1" containsNumber="1" containsInteger="1" minValue="0" maxValue="0"/>
    </cacheField>
    <cacheField name="L1" numFmtId="0">
      <sharedItems containsBlank="1"/>
    </cacheField>
    <cacheField name="L2" numFmtId="0">
      <sharedItems containsBlank="1" count="14">
        <s v="Process Manual Journal Entries"/>
        <s v="Process Intercompany AR/AP Invoices"/>
        <s v="Prepare Financial Statements"/>
        <s v="Collect Data"/>
        <s v="Maintain Industry and Company Specific Attributes"/>
        <s v="Prepare Group Financial Statements"/>
        <s v="Manage Users and Access Rights"/>
        <s v="Period-End Closing &amp; Reporting"/>
        <m/>
        <s v="Run Subledger Reports"/>
        <s v="Maintain Reporting Entities"/>
        <s v="Create Subledger Accounting"/>
        <s v="Maintain Chart of Accounts"/>
        <s v="Perform Intercompany Transactions"/>
      </sharedItems>
    </cacheField>
    <cacheField name="User Story" numFmtId="0">
      <sharedItems longText="1"/>
    </cacheField>
    <cacheField name="Priority" numFmtId="0">
      <sharedItems containsBlank="1"/>
    </cacheField>
    <cacheField name="Country" numFmtId="0">
      <sharedItems containsNonDate="0" containsString="0" containsBlank="1"/>
    </cacheField>
    <cacheField name="Release" numFmtId="0">
      <sharedItems count="2">
        <s v="Phase 1A+1B"/>
        <s v="Phase 1B only"/>
      </sharedItems>
    </cacheField>
    <cacheField name="User Story Disposition" numFmtId="0">
      <sharedItems containsBlank="1"/>
    </cacheField>
    <cacheField name="Fit/Gap" numFmtId="0">
      <sharedItems/>
    </cacheField>
    <cacheField name="Type" numFmtId="0">
      <sharedItems/>
    </cacheField>
    <cacheField name="Subtype" numFmtId="0">
      <sharedItems/>
    </cacheField>
    <cacheField name="Build ID" numFmtId="0">
      <sharedItems containsBlank="1"/>
    </cacheField>
    <cacheField name="Comments / High-level Approach Notes" numFmtId="0">
      <sharedItems containsBlank="1" longText="1"/>
    </cacheField>
    <cacheField name="Acceptance Criteria 1" numFmtId="0">
      <sharedItems containsBlank="1" longText="1"/>
    </cacheField>
    <cacheField name="Acceptance Criteria 2" numFmtId="0">
      <sharedItems containsBlank="1"/>
    </cacheField>
    <cacheField name="Acceptance Criteria 3" numFmtId="0">
      <sharedItems containsBlank="1"/>
    </cacheField>
    <cacheField name="User Story Due Date" numFmtId="0">
      <sharedItems containsNonDate="0" containsString="0" containsBlank="1"/>
    </cacheField>
    <cacheField name="Subtype Status" numFmtId="0">
      <sharedItems containsBlank="1" count="5">
        <s v="Initial Fit/Gap Complete"/>
        <s v="Approved"/>
        <s v="TBD"/>
        <s v="Submitted for Approval"/>
        <m/>
      </sharedItems>
    </cacheField>
    <cacheField name="Approved By" numFmtId="0">
      <sharedItems containsBlank="1"/>
    </cacheField>
    <cacheField name="Acutal User Story Approval Date " numFmtId="0">
      <sharedItems containsNonDate="0" containsDate="1" containsString="0" containsBlank="1" minDate="2021-08-04T00:00:00" maxDate="2021-08-07T00:00:00"/>
    </cacheField>
    <cacheField name="Design Sprint [Lean Specs]" numFmtId="0">
      <sharedItems containsNonDate="0" containsString="0" containsBlank="1"/>
    </cacheField>
    <cacheField name="User Story Size" numFmtId="0">
      <sharedItems containsNonDate="0" containsString="0" containsBlank="1"/>
    </cacheField>
    <cacheField name="Build Sprint [Tech Build]" numFmtId="0">
      <sharedItems containsNonDate="0" containsString="0" containsBlank="1"/>
    </cacheField>
    <cacheField name="Delivery Sprint [TUT/FUT]" numFmtId="0">
      <sharedItems containsNonDate="0" containsString="0" containsBlank="1"/>
    </cacheField>
    <cacheField name="RICE type from RICE Tracker" numFmtId="0">
      <sharedItems containsNonDate="0" containsString="0" containsBlank="1"/>
    </cacheField>
    <cacheField name="Track" numFmtId="0">
      <sharedItems/>
    </cacheField>
    <cacheField name="SubTrack" numFmtId="0">
      <sharedItems count="8">
        <s v="RTR-GL"/>
        <s v="LEGACY"/>
        <s v="BI"/>
        <s v="EPM - CCR"/>
        <s v="EPM - COA MDM"/>
        <s v="COA"/>
        <s v="RTR-AHCS"/>
        <s v="TECH"/>
      </sharedItems>
    </cacheField>
    <cacheField name="Oracle Module" numFmtId="0">
      <sharedItems count="9">
        <s v="GL"/>
        <s v="IC"/>
        <s v="LEGACY"/>
        <s v="BI"/>
        <s v="FCCS"/>
        <s v="EDMCS"/>
        <s v="COA"/>
        <s v="AHCS"/>
        <s v="EPBCS"/>
      </sharedItems>
    </cacheField>
    <cacheField name="Based on" numFmtId="0">
      <sharedItems/>
    </cacheField>
    <cacheField name="Source" numFmtId="0">
      <sharedItems containsNonDate="0" containsString="0" containsBlank="1"/>
    </cacheField>
    <cacheField name="Reference ID" numFmtId="0">
      <sharedItems containsBlank="1"/>
    </cacheField>
    <cacheField name="Legacy WESCO Review Status_x000a_(WESCO internal column, not used by PMO)" numFmtId="0">
      <sharedItems containsBlank="1"/>
    </cacheField>
    <cacheField name="Legacy Anixter Review Status_x000a_(WESCO internal column, not used by PMO)" numFmtId="0">
      <sharedItems containsNonDate="0" containsString="0" containsBlank="1"/>
    </cacheField>
    <cacheField name="Tax  team approval" numFmtId="0">
      <sharedItems containsBlank="1"/>
    </cacheField>
    <cacheField name="Discussion Questions during User Story review - Logged by WESCO/Anixter" numFmtId="0">
      <sharedItems containsNonDate="0" containsString="0" containsBlank="1"/>
    </cacheField>
    <cacheField name="Discussion Questions during User Story review - Logged by Deloitte" numFmtId="0">
      <sharedItems containsBlank="1"/>
    </cacheField>
    <cacheField name="RTR Wave" numFmtId="0">
      <sharedItems containsBlank="1"/>
    </cacheField>
    <cacheField name="Approval Email Tracker for GPO Approv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s v="MF_SPER_AL_20220609_081252"/>
    <x v="0"/>
  </r>
  <r>
    <x v="0"/>
    <s v="MF_ARIN_AL_20220609_081238"/>
    <x v="1"/>
  </r>
  <r>
    <x v="0"/>
    <s v="MF_SALE_AL_20220609_081611"/>
    <x v="2"/>
  </r>
  <r>
    <x v="0"/>
    <s v="MF_CASH_AL_20220609_081323"/>
    <x v="3"/>
  </r>
  <r>
    <x v="0"/>
    <s v="MF_SALE_AC_20220609_081608"/>
    <x v="4"/>
  </r>
  <r>
    <x v="0"/>
    <s v="MF_SPER_AC_20220609_081245"/>
    <x v="5"/>
  </r>
  <r>
    <x v="0"/>
    <s v="MF_CASH_AC_20220609_081313"/>
    <x v="6"/>
  </r>
  <r>
    <x v="0"/>
    <s v="MF_CASH_EU_20220609_081336"/>
    <x v="7"/>
  </r>
  <r>
    <x v="0"/>
    <s v="MF_SPER_EU_20220609_081258"/>
    <x v="8"/>
  </r>
  <r>
    <x v="0"/>
    <s v="MF_ARIN_EU_20220609_081242"/>
    <x v="9"/>
  </r>
  <r>
    <x v="0"/>
    <s v="MF_SALE_EU_20220609_081612"/>
    <x v="10"/>
  </r>
  <r>
    <x v="1"/>
    <s v="MF_ADIN_EU_20220609_080623"/>
    <x v="11"/>
  </r>
  <r>
    <x v="1"/>
    <s v="MF_APIN_EU_20220609_080642"/>
    <x v="12"/>
  </r>
  <r>
    <x v="1"/>
    <s v="MF_CAIN_EU_20220609_080704"/>
    <x v="13"/>
  </r>
  <r>
    <x v="1"/>
    <s v="MF_AQIN_EU_20220609_080653"/>
    <x v="14"/>
  </r>
  <r>
    <x v="1"/>
    <s v="MF_CAIN_AC_20220609_080655"/>
    <x v="15"/>
  </r>
  <r>
    <x v="1"/>
    <s v="MF_ADIN_AC_20220609_080547"/>
    <x v="16"/>
  </r>
  <r>
    <x v="1"/>
    <s v="MF_CAIN_AL_20220609_080701"/>
    <x v="17"/>
  </r>
  <r>
    <x v="1"/>
    <s v="MF_ADIN_AL_20220609_080556"/>
    <x v="18"/>
  </r>
  <r>
    <x v="1"/>
    <s v="MF_AQIN_AL_20220609_080646"/>
    <x v="19"/>
  </r>
  <r>
    <x v="1"/>
    <s v="MF_APIN_AC_20220609_080627"/>
    <x v="20"/>
  </r>
  <r>
    <x v="1"/>
    <s v="MF_APIN_AL_20220609_080636"/>
    <x v="21"/>
  </r>
  <r>
    <x v="2"/>
    <m/>
    <x v="22"/>
  </r>
  <r>
    <x v="2"/>
    <m/>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1">
  <r>
    <e v="#N/A"/>
    <s v="RTR-GL-001"/>
    <x v="0"/>
    <s v="Manage General Ledger Accounting"/>
    <s v="Maintain Chart of Accounts"/>
    <s v="As a GL Accountant Financial Systems Analyst, I want to be able to define and update chart of accounts segment values so that the values defined reflect in the accounting. "/>
    <m/>
    <m/>
    <x v="0"/>
    <x v="0"/>
    <s v="Fit"/>
    <s v="Configuration"/>
    <s v="Functional"/>
    <m/>
    <s v="USGAAP COA values will integrate from EDMCS. Local GAAP COA values is TBD. If not maintained in EDMCS can be maintained / updated directly in ERP_x000a_User story GL-006 tracks a report for creating COA value extract with created by and last updated by column. Can be used for comparison process with EDMCS"/>
    <s v="Successfully updated chart of account segments which includes creation of new value and end dating existing values. Validate all business segments were created per business design."/>
    <m/>
    <m/>
    <m/>
    <s v="Approved"/>
    <s v="Erica"/>
    <d v="2021-05-04T00:00:00"/>
    <x v="0"/>
    <m/>
    <x v="0"/>
    <x v="0"/>
    <x v="0"/>
    <s v="RTR"/>
    <x v="0"/>
    <x v="0"/>
    <s v="Deloitte"/>
  </r>
  <r>
    <e v="#N/A"/>
    <s v="RTR-GL-002"/>
    <x v="0"/>
    <s v="Manage General Ledger Accounting"/>
    <s v="Maintain Chart of Accounts"/>
    <s v="As As a GL Accountant Financial Systems Analyst, I need to ensure we have the ability to configure the parent child relationship within segments of the COA so that roll up reporting is supported."/>
    <m/>
    <m/>
    <x v="0"/>
    <x v="0"/>
    <s v="Fit"/>
    <s v="Configuration"/>
    <s v="Functional"/>
    <m/>
    <s v="Account hierarchies are defined in Oracle Cloud applications using tree functionality. Each account hierarchy is defined as a tree with one or more versions. Chart of accounts values can be associated with multiple hierarchies by defining multiple trees. Using multiple trees enable create financial reports for different target audiences._x000a_Amounts at each hierarchy node are pre-aggregated. Using account inquiry screen or smartview etc. balances can be validated"/>
    <s v="Successfully updated tree hierarchies"/>
    <s v="Successfully validated amounts of roll-ups"/>
    <m/>
    <m/>
    <s v="Approved"/>
    <s v="Erica"/>
    <d v="2021-05-04T00:00:00"/>
    <x v="0"/>
    <m/>
    <x v="0"/>
    <x v="1"/>
    <x v="0"/>
    <s v="RTR"/>
    <x v="0"/>
    <x v="0"/>
    <s v="Deloitte"/>
  </r>
  <r>
    <e v="#N/A"/>
    <s v="RTR-GL-003"/>
    <x v="0"/>
    <s v="Manage General Ledger Accounting"/>
    <s v="Maintain Chart of Accounts"/>
    <s v="As a GL Accountant Financial Systems Analyst, I want to be able to restrict access to COA segments during journal entry so that I can prevent users from accessing values that they should not been accessing, specifically Branch values"/>
    <m/>
    <m/>
    <x v="0"/>
    <x v="0"/>
    <s v="Fit"/>
    <s v="Configuration"/>
    <s v="Functional"/>
    <m/>
    <s v="For LE / Primary balancing segment, use PBSV data access set. _x000a__x000a_For security on other COA segments: _x000a_Set up segment value security rules on value sets to control access to parent or detail segment values for chart of accounts segments, also called flexfield segments. Segment value security rules restrict data entry, online inquiry, and reporting. _x000a__x000a_For acceptance criteria 1&amp;2: perform required testing aligned to roles &amp; data access access setup as part of config values"/>
    <s v="Successfully added access restrictions to COA business segments based on business design"/>
    <s v="_x000a_Validate data restrictions for each defined role"/>
    <m/>
    <m/>
    <s v="Approved"/>
    <s v="Erica"/>
    <d v="2021-05-04T00:00:00"/>
    <x v="0"/>
    <m/>
    <x v="0"/>
    <x v="2"/>
    <x v="0"/>
    <s v="RTR"/>
    <x v="0"/>
    <x v="0"/>
    <s v="Deloitte"/>
  </r>
  <r>
    <e v="#N/A"/>
    <s v="RTR-GL-004"/>
    <x v="0"/>
    <s v="Manage General Ledger Accounting"/>
    <s v="Maintain Chart of Accounts"/>
    <s v="As a GL Accountant Financial Systems Analyst, I want to be able to define and maintain cross validation rules so that only correct code combinations are entered."/>
    <m/>
    <m/>
    <x v="0"/>
    <x v="0"/>
    <s v="Fit"/>
    <s v="Configuration"/>
    <s v="Functional"/>
    <m/>
    <s v="In Oracle Cloud General Ledger, cross validation rules are used to determine the account combinations that users can create dynamically when they enter transactions or journal entries. Once enabled, cross validation rule determines whether a selected value for a particular segment of the account combination can be combined with specific values in the other segments to form a new account combination._x000a_For acceptance criteria 2: CVR rules can be reviewed from Setup and Maintenance access"/>
    <s v="Successfully created cross validation rules based on business design. Also ability to add or removed existing CVRs."/>
    <s v="Validate cross-validation rules"/>
    <m/>
    <m/>
    <s v="Approved"/>
    <s v="Erica"/>
    <d v="2021-05-04T00:00:00"/>
    <x v="0"/>
    <m/>
    <x v="0"/>
    <x v="3"/>
    <x v="0"/>
    <s v="RTR"/>
    <x v="0"/>
    <x v="0"/>
    <s v="Deloitte"/>
  </r>
  <r>
    <e v="#N/A"/>
    <s v="RTR-GL-005"/>
    <x v="0"/>
    <s v="Manage General Ledger Accounting"/>
    <s v="Maintain Chart of Accounts"/>
    <s v="As a GL Accountant Financial Systems Analyst, I want to be able to maintain an alternative account structure, so that adjustments required for external regulatory reporting are supported."/>
    <m/>
    <m/>
    <x v="1"/>
    <x v="0"/>
    <s v="Fit"/>
    <s v="Configuration"/>
    <s v="Functional"/>
    <m/>
    <s v="Create Alternate Chart of account and assign i to secondary ledger to fulfill LOCAL GAAP reporting requirements as per Enterprise Structure KDD_x000a_For acceptance criteria 2: TB report on primary ledger and then on secondary ledger can be used to extract balances &amp; document required reconciliation between primary vs secondary ledger. For this either standard TB can be used or a custom TB proposed as part of RTR-GL-090 [if approved] can be leveraged"/>
    <s v="Successfully added and updated alternate structure."/>
    <s v="Validate alternate account structure and reconcile to primary ledger"/>
    <m/>
    <m/>
    <s v="Approved"/>
    <s v="Erica"/>
    <d v="2021-05-04T00:00:00"/>
    <x v="0"/>
    <m/>
    <x v="0"/>
    <x v="4"/>
    <x v="0"/>
    <s v="RTR"/>
    <x v="0"/>
    <x v="0"/>
    <s v="Deloitte"/>
  </r>
  <r>
    <e v="#N/A"/>
    <s v="RTR-GL-006"/>
    <x v="0"/>
    <s v="Manage General Ledger Accounting"/>
    <s v="Maintain Chart of Accounts"/>
    <s v="As GL Manager Financial Systems Analyst, I need to confirm that the system supports viewing the chart of accounts segment, value, description online (COA screen) and through reports (COA report) so that account review and analysis is supported."/>
    <m/>
    <m/>
    <x v="0"/>
    <x v="1"/>
    <s v="Gap"/>
    <s v="Build"/>
    <s v="Report"/>
    <s v="RPT001"/>
    <s v="COA value Details can be viewed from  Manage Chart of Accounts Value set values.  Seeded Enterprise Structure report pulls too many details as compared to COA only. If COA report is required from ERP, custom report needs to be built. Report should pull in WHO columns [Created by, creation date, updated by, update date] to enable review with EDMCS_x000a_For acceptance criteria 1: Use Setup and Maintenance - Manage Chart of Account Values"/>
    <s v="View COA in real time on screen"/>
    <s v="Validate report"/>
    <m/>
    <m/>
    <s v="Approved"/>
    <s v="Erica"/>
    <d v="2021-05-04T00:00:00"/>
    <x v="1"/>
    <m/>
    <x v="1"/>
    <x v="5"/>
    <x v="1"/>
    <s v="RTR"/>
    <x v="0"/>
    <x v="0"/>
    <s v="Deloitte"/>
  </r>
  <r>
    <s v="CSTONE-62"/>
    <s v="RTR-GL-007"/>
    <x v="0"/>
    <s v="Manage General Ledger Accounting"/>
    <s v="Process Manual Journal Entries"/>
    <s v="As a GL Accountant, I want to be able to enter manual journal entries (monetary or statistical) "/>
    <m/>
    <m/>
    <x v="0"/>
    <x v="0"/>
    <s v="Fit"/>
    <s v="Configuration"/>
    <s v="Functional"/>
    <m/>
    <s v="Enter journals using monetary (non STAT) currency and STAT currency as the case may be_x000a_KDD of COA structure to confirm balancing segment &amp; in turn drive balancing behavior by currencies._x000a__x000a_JE will be by ledger [header level field] for US &amp; CA, by LE for rest of countries to align to sequencing requirement. In US &amp; CA, user can still choose to only enter for one LE by using it as a BSV [assuming KDD of COA makes LE as Primary balancing segment]. Journal Source &amp; Category are mandatory fields on journal"/>
    <s v="Enter JE's by LE and in functional currency, foreign currency or stat currency. It is critical that for monetary JE's both foreign and functional currencies balance. Identify the JE category (source code in AXE legacy PS) for the entry and also the JE source as well. Validate journal after posted"/>
    <s v="Validate unbalanced STAT entries post"/>
    <s v="Validate users can change currency of entry, change period, add multiple journal attachments, change Fx rate._x000a_Test CVR rules_x000a_Test prior period posting_x000a_Test disabled account string"/>
    <s v="Ledger with suspense:  Validate unbalanced journals post amount to correct suspense code.  _x000a_Ledger without suspense:  Validate unbalanced journal errors."/>
    <s v="Approved"/>
    <s v="Erica"/>
    <d v="2021-05-04T00:00:00"/>
    <x v="0"/>
    <m/>
    <x v="2"/>
    <x v="6"/>
    <x v="0"/>
    <s v="RTR"/>
    <x v="0"/>
    <x v="0"/>
    <s v="Deloitte"/>
  </r>
  <r>
    <s v="CSTONE-63"/>
    <s v="RTR-GL-008"/>
    <x v="0"/>
    <s v="Manage General Ledger Accounting"/>
    <s v="Process Manual Journal Entries"/>
    <s v="As a GL Accountant, I want to be able to  upload journals from excel or .csv formats, including verification, validation and correction of individual entries so that I can experience efficient journal processing"/>
    <m/>
    <m/>
    <x v="0"/>
    <x v="0"/>
    <s v="Fit"/>
    <s v="Configuration"/>
    <s v="Functional"/>
    <m/>
    <s v="Use ADFDI template to load data. _x000a_Validate system performance and practice field mapping using files that will mimic post go-live scenarios including anticipated journal line volume_x000a__x000a_Standard ADFDI shows error messages and status in spreadsheet once load is attempted. Journal approval will be based on KDD7 Journal approval [Spreadsheet source i.e. source used by ADFDI spreadsheet is currently planned to enabled for journal approval. Approval hierarchy etc. will be based on KDD7 Journal approval]_x000a__x000a_If there are system performance impacts, WESCO IT will need to work with Oracle via SR for system slowness. Snippet from Oracle note Doc ID 1622476.1 around performance expectations:_x000a_Typical performance is 1,000 rows in 1 minute but this depends on the chart of accounts setup, number of new combinations in the sheet and number of distinct combination in the spreadsheet._x000a_So for example, if the columns like journal name, batch name, descriptions are not as verbose then the number of rows uploaded would be higher. The number of rows that can be processed_x000a_depends on how much data is present in each row._x000a__x000a_In general it is recommended to use File Based Import (FBDI) if data being entered is in thousands of rows (approximately over 30K rows) since this sheet does not have any validations_x000a__x000a_Based on volumes of lines per journal shared so far (&lt;20K per upload) there is no plan to enable FBDI to users. Enabling FBDI to users may pose challenge around approvals &amp; should be used as a last option once other performance options like Disabling validations, reviewing size of journals, Oracle SR etc. have been eliminated"/>
    <s v="File uploaded via excel and once uploaded identified if successful or any errors associated with the upload. Once uploaded JE should follow the appropriate levels of approvals based on established criterias (dollar threshold, loa, etc). Also when uploading large volume of data should not take a long time to process through the system. Validate all journals, including journals over 10k + lines for accuracy and performance once posted."/>
    <s v="Validate unbalanced STAT entries post"/>
    <s v="Test CVR rules_x000a_Test prior period posting_x000a_Test disabled account string_x000a_"/>
    <s v="Ledger with suspense:  Validate unbalanced journals post amount to correct suspense code.  _x000a_Ledger without suspense:  Validate unbalanced journal errors."/>
    <s v="Approved"/>
    <s v="Erica"/>
    <d v="2021-05-04T00:00:00"/>
    <x v="0"/>
    <m/>
    <x v="2"/>
    <x v="7"/>
    <x v="0"/>
    <s v="RTR"/>
    <x v="0"/>
    <x v="0"/>
    <s v="Deloitte"/>
  </r>
  <r>
    <s v="CSTONE-64"/>
    <s v="RTR-GL-009"/>
    <x v="0"/>
    <s v="Manage General Ledger Accounting"/>
    <s v="Process Manual Journal Entries"/>
    <s v="As a GL Accountant Financial Systems Analyst I need the ability to import journal  entries from subledger modules (Create Accounting for Cloud Subledgers), so that I can see subledger  balances coming to GL"/>
    <m/>
    <m/>
    <x v="0"/>
    <x v="0"/>
    <s v="Fit"/>
    <s v="Configuration"/>
    <s v="Functional"/>
    <m/>
    <s v="Subledger journals can be imported with source subledger. _x000a_Approval design will be driven based on GL Journal approval"/>
    <s v="Journals from subledgers should go through auto approve process. Validate subledger journals posted correctly. Compare posted journals to legacy system to ensure completeness."/>
    <m/>
    <m/>
    <m/>
    <s v="Approved"/>
    <s v="Erica"/>
    <d v="2021-05-14T00:00:00"/>
    <x v="0"/>
    <m/>
    <x v="2"/>
    <x v="8"/>
    <x v="0"/>
    <s v="RTR"/>
    <x v="0"/>
    <x v="0"/>
    <s v="Deloitte"/>
  </r>
  <r>
    <e v="#N/A"/>
    <s v="RTR-GL-010"/>
    <x v="0"/>
    <s v="Manage General Ledger Accounting"/>
    <s v="Process Manual Journal Entries"/>
    <s v="As a GL Accountant, I want to be able to review journal entries so that I am aware of what has been entered and posted in the system"/>
    <m/>
    <m/>
    <x v="0"/>
    <x v="1"/>
    <s v="Gap"/>
    <s v="Build"/>
    <s v="Report"/>
    <s v="RPT002"/>
    <s v="Go to Manage Journal Entries task --&gt; search the journals and extract the data in Excel. You may additionally run standard Journal details report to review the journals that are posted_x000a_Discuss: Build a custom flat excel journal extract report with custom parameters for review. Report output should inlcude columns like posting status, approval status, reversed yes/no, WHO columns etc. Ensure report parameter includes Created By [Journal Batch + Journal Header report]"/>
    <s v="Run real time data as part of my analysis when reviewing entered and posted entries. Review entered and posted journals via report."/>
    <s v="Validate Journals&gt;Enter query (Manage Journal)"/>
    <m/>
    <m/>
    <s v="Approved"/>
    <s v="Erica"/>
    <d v="2021-05-04T00:00:00"/>
    <x v="2"/>
    <m/>
    <x v="3"/>
    <x v="9"/>
    <x v="1"/>
    <s v="RTR"/>
    <x v="0"/>
    <x v="0"/>
    <s v="Deloitte"/>
  </r>
  <r>
    <s v="CSTONE-67"/>
    <s v="RTR-GL-011"/>
    <x v="0"/>
    <s v="Manage General Ledger Accounting"/>
    <s v="Approve and Post Journal Entries"/>
    <s v="As a GL Accountant, I need the ability to review unposted entries so that I can determine the appropriate action to get the entries posted"/>
    <m/>
    <m/>
    <x v="0"/>
    <x v="0"/>
    <s v="Fit"/>
    <s v="Configuration"/>
    <s v="Functional"/>
    <m/>
    <s v="System allows  to select unposted/posted/error journals from the search tile of Manage Journal Entries. Additionally details can be extracted in Excel. Fields that are available for view standard Oracle provided and do include Created By [based on HR record], Posting Status, Approval Status, Ledger name"/>
    <s v="Run real time data as part of my analysis when reviewing entered and posted entries."/>
    <s v="Identify all entries not having a 'posted' status using a single filter that allows for a single export of data.  The data elements should include enough information to follow-up on the open item (i.e. user, ledger, journal status, etc.)"/>
    <m/>
    <m/>
    <s v="Approved"/>
    <s v="Erica"/>
    <d v="2021-05-04T00:00:00"/>
    <x v="0"/>
    <m/>
    <x v="2"/>
    <x v="10"/>
    <x v="0"/>
    <s v="RTR"/>
    <x v="0"/>
    <x v="0"/>
    <s v="Deloitte"/>
  </r>
  <r>
    <s v="CSTONE-68"/>
    <s v="RTR-GL-012"/>
    <x v="0"/>
    <s v="Manage General Ledger Accounting"/>
    <s v="Approve and Post Journal Entries"/>
    <s v="As a GL Accountant Financial Systems Analyst, I need the ability to post entries to general ledger so that the GL balances can be updated"/>
    <m/>
    <m/>
    <x v="0"/>
    <x v="0"/>
    <s v="Fit"/>
    <s v="Configuration"/>
    <s v="Functional"/>
    <m/>
    <s v="System allows  to post subledger and manual/spreadsheet journals._x000a_AutoPost will post journals that are already approved or don’t need approval. It will also initiate approval for journals that need approval &amp; approval has not been initiated. In such a case, approval will go through as per KDD on Journal approval. _x000a_For manual post, posting will not be allowed if journal needs approval &amp; is not yet approved_x000a_For acceptance criteria 2: It is not possible to configure autopost to not trigger approval. System behavior as noted above. Based on accceptance criteria 2 marking as a Gap. Workaround would be to turn off auto-post"/>
    <s v="If entry is below indicated threshold then allow auto approval. If outside threshold then submit to next level approval based on approval rules and thresholds set up. Validate posted entries."/>
    <s v="Confirm Posting functionality for entry above indicated threshold is disabled.  Confirm AutoPost does not capture an entry above indicated threshold. "/>
    <m/>
    <m/>
    <s v="Approved"/>
    <s v="Erica"/>
    <d v="2021-05-14T00:00:00"/>
    <x v="0"/>
    <m/>
    <x v="2"/>
    <x v="11"/>
    <x v="0"/>
    <s v="RTR"/>
    <x v="0"/>
    <x v="0"/>
    <s v="Deloitte"/>
  </r>
  <r>
    <e v="#N/A"/>
    <s v="RTR-GL-013"/>
    <x v="0"/>
    <s v="Manage General Ledger Accounting"/>
    <s v="Approve and Post Journal Entries"/>
    <s v="As a GL Accountant, I need the ability to inform my manager to approve journal entries, so that they can be posted"/>
    <m/>
    <m/>
    <x v="0"/>
    <x v="1"/>
    <s v="Gap"/>
    <s v="Build"/>
    <s v="Report"/>
    <s v="RPT003"/>
    <s v="Journal can be sent for approval by requesting for approval as per Journal approval KDD_x000a_For acceptance creieria 2, need to build a new report that shows journals and action history log for journals pending approval"/>
    <s v="There should be email notification and a flag in cloud as well to alert approver that an approval is needed. Ensure notification includes all the criterias per business design."/>
    <s v="Requirement to build a report that identifies all unposted journals and current level of approval."/>
    <m/>
    <m/>
    <s v="Approved"/>
    <s v="Erica"/>
    <d v="2021-05-12T00:00:00"/>
    <x v="3"/>
    <m/>
    <x v="3"/>
    <x v="12"/>
    <x v="1"/>
    <s v="RTR"/>
    <x v="0"/>
    <x v="0"/>
    <s v="Deloitte"/>
  </r>
  <r>
    <s v="CSTONE-71"/>
    <s v="RTR-GL-014"/>
    <x v="0"/>
    <s v="Manage General Ledger Accounting"/>
    <s v="Approve and Post Journal Entries"/>
    <s v="As a GL Manager, I want to be able to review and approve the allocation journals (Calc Manager)before posting so that I can ensure their accuracy"/>
    <m/>
    <m/>
    <x v="0"/>
    <x v="2"/>
    <s v="Gap"/>
    <s v="Work Around"/>
    <s v="Work Around"/>
    <m/>
    <s v="1-Approvals are not applicable for allocations. Allocation source will be freeze. In such case users are not allowed to do any changes. Any updates would be separate journal entry, which would route for approval as it is a manual entry._x000a_2- Use lower test environment to test allocation and approve outputs prior to loading in PROD.  Acceptance Criteria 1 will be implemented in a lower (non-production) instance_x000a_"/>
    <s v="Review allocation journals prepared prior to posting. Validate journal after it has been posted."/>
    <m/>
    <m/>
    <m/>
    <s v="Approved"/>
    <s v="Erica"/>
    <d v="2021-05-12T00:00:00"/>
    <x v="0"/>
    <m/>
    <x v="0"/>
    <x v="13"/>
    <x v="0"/>
    <s v="RTR"/>
    <x v="0"/>
    <x v="0"/>
    <s v="Deloitte"/>
  </r>
  <r>
    <s v="CSTONE-72"/>
    <s v="RTR-GL-015"/>
    <x v="0"/>
    <s v="Manage General Ledger Accounting"/>
    <s v="Approve and Post Journal Entries"/>
    <s v="As a GL Accountant, I need the ability to make necessary revisions to journals so that I can send the corrected entry for approval."/>
    <m/>
    <m/>
    <x v="0"/>
    <x v="0"/>
    <s v="Fit"/>
    <s v="Configuration"/>
    <s v="Functional"/>
    <m/>
    <s v="System does not allow to edit posted journal. If the journals are not posted, user can make changes or withdraw journal if it is sent for an approval and make the changes. "/>
    <s v="Once Journal is posted it should not be editted. If changes are required to post the journal, need to book a separate entry to make corrections. Make appropriate revisions to unposted journals and submit for approval. Validate posted journal."/>
    <s v="Test a reversing entry.  Test auto-copy entry followed by editing entry.  "/>
    <m/>
    <m/>
    <s v="Approved"/>
    <s v="Erica"/>
    <d v="2021-05-04T00:00:00"/>
    <x v="0"/>
    <m/>
    <x v="2"/>
    <x v="14"/>
    <x v="0"/>
    <s v="RTR"/>
    <x v="0"/>
    <x v="0"/>
    <s v="Deloitte"/>
  </r>
  <r>
    <s v="CSTONE-73"/>
    <s v="RTR-GL-016"/>
    <x v="0"/>
    <s v="Manage General Ledger Accounting"/>
    <s v="Approve and Post Journal Entries"/>
    <s v="As a GL Manager, I want to be able to receive email and in-application notifications so that I don't have to go out of the application to see notification"/>
    <m/>
    <m/>
    <x v="0"/>
    <x v="0"/>
    <s v="Fit"/>
    <s v="Configuration"/>
    <s v="Functional"/>
    <m/>
    <s v="Through approval workflow, Email notification and Oracle notification (bell icon) is sent to the manager as and when journals are requested for an approval. _x000a_Journal approval notifications can also be sent to submitter of approval [not necessarily created by]_x000a_For Acceptance Criteria 2, for internal audit and PwC review of journal flow, Front End Action Log to be used"/>
    <s v="Receive email notification and oracle notification when journals are requested for an approval. Ensure notification includes all the criterias per business design."/>
    <s v="Test journal approval rejections and confirm preparer is able to edit the journal.  Preparer should also receive notifications as the entry routes through the approval.  Consider developing a report for the audit trail of the journal approval hierarchies; PwC and IA request support."/>
    <s v="As an approver, test journal workflow vacation rules and confirm delegation of approval and journal limit is successful."/>
    <s v="As an approver, test journal workflow reassignment and confirm reassignment is successful.  (I don't believe limit is reassigned)"/>
    <s v="Approved"/>
    <s v="Erica"/>
    <d v="2021-05-12T00:00:00"/>
    <x v="0"/>
    <m/>
    <x v="2"/>
    <x v="15"/>
    <x v="0"/>
    <s v="RTR"/>
    <x v="0"/>
    <x v="0"/>
    <s v="Deloitte"/>
  </r>
  <r>
    <e v="#N/A"/>
    <s v="RTR-GL-017"/>
    <x v="0"/>
    <s v="Manage General Ledger Accounting"/>
    <s v="Approve and Post Journal Entries"/>
    <s v="As a GL Manager  Financial System Analyst, I want to be able to modify approval notifications template for GL workflows so that the predefined template can be updated to display information based on specific business requirements and policies."/>
    <m/>
    <m/>
    <x v="0"/>
    <x v="1"/>
    <s v="Gap"/>
    <s v="Build"/>
    <s v="Report"/>
    <s v="RPT004"/>
    <s v="Approval notification template can be updated as per requirement. Requirement to have code combination string added to output_x000a_For acceptance criteria 1: Customization of notification template to be discussed in RICE lean spec once user story is approved &amp; RICE build is scheduled"/>
    <s v="Notification contains all the required information previously defined by users."/>
    <m/>
    <m/>
    <m/>
    <s v="Approved"/>
    <s v="Erica"/>
    <d v="2021-05-04T00:00:00"/>
    <x v="2"/>
    <m/>
    <x v="3"/>
    <x v="16"/>
    <x v="1"/>
    <s v="RTR"/>
    <x v="0"/>
    <x v="0"/>
    <s v="Deloitte"/>
  </r>
  <r>
    <e v="#N/A"/>
    <s v="RTR-GL-018"/>
    <x v="0"/>
    <s v="Manage General Ledger Accounting"/>
    <s v="Approve and Post Journal Entries"/>
    <s v="As a GL Manager (an approver of journal) like to know the Journal created creator and submitter so that I know who is creating and submitting the batch for approval"/>
    <m/>
    <m/>
    <x v="0"/>
    <x v="1"/>
    <s v="Gap"/>
    <s v="Build"/>
    <s v="Report"/>
    <s v="RPT004"/>
    <s v="Submitted by details (with time and date stamp) are captured in the standard approval workflow. Customize template to add Created by"/>
    <s v="Review Journal creator and submitter including date and time stamp at time of approval."/>
    <m/>
    <m/>
    <m/>
    <s v="Approved"/>
    <s v="Erica"/>
    <d v="2021-05-07T00:00:00"/>
    <x v="2"/>
    <m/>
    <x v="3"/>
    <x v="17"/>
    <x v="1"/>
    <s v="RTR"/>
    <x v="0"/>
    <x v="0"/>
    <s v="Deloitte"/>
  </r>
  <r>
    <s v="CSTONE-78"/>
    <s v="RTR-GL-019"/>
    <x v="0"/>
    <s v="Manage General Ledger Accounting"/>
    <s v="Process Recurring Journal Entries"/>
    <s v="As a GL Accountant, I want to be able to create and save journal entry templates so that I can take advantage of quick and efficient data entry [Flavors: Standard, Skeleton, Formula]"/>
    <m/>
    <m/>
    <x v="0"/>
    <x v="0"/>
    <s v="Fit"/>
    <s v="Configuration"/>
    <s v="Functional"/>
    <m/>
    <s v="Three options: _x000a_1. Excel template - User can upload it every month [Ensure to check template for changes as part of upgrade regression testing]_x000a_2. Allocations - This will not flow through approval process per current functionality_x000a_3. Auto Copy_x000a__x000a_1 future open period is planned. Entries can be booked to it but not posted"/>
    <s v="Create and save entry templates based on specific criterias (amortize, month to month, budget). Load the saved template to the Cloud GL. Review for any load errors and correct is required. Validate posted entry."/>
    <m/>
    <m/>
    <m/>
    <s v="Approved"/>
    <s v="Erica"/>
    <d v="2021-05-12T00:00:00"/>
    <x v="0"/>
    <m/>
    <x v="2"/>
    <x v="18"/>
    <x v="0"/>
    <s v="RTR"/>
    <x v="0"/>
    <x v="0"/>
    <s v="Deloitte"/>
  </r>
  <r>
    <e v="#N/A"/>
    <s v="RTR-GL-020"/>
    <x v="0"/>
    <s v="Manage General Ledger Accounting"/>
    <s v="Process Recurring Journal Entries"/>
    <s v="As a GL Accountant I need the ability to enter standard journal entry lines so that respective recurring entries can be taken care of"/>
    <m/>
    <m/>
    <x v="2"/>
    <x v="3"/>
    <s v="Not Required"/>
    <s v="Not Required"/>
    <s v="Not Required"/>
    <m/>
    <s v="Excel template - User can upload it every month_x000a__x000a_Not required as combined with RTR-GL-019"/>
    <m/>
    <m/>
    <m/>
    <m/>
    <s v="Approved"/>
    <s v="Erica"/>
    <d v="2021-05-14T00:00:00"/>
    <x v="0"/>
    <m/>
    <x v="2"/>
    <x v="19"/>
    <x v="0"/>
    <s v="RTR"/>
    <x v="0"/>
    <x v="0"/>
    <s v="Deloitte"/>
  </r>
  <r>
    <e v="#N/A"/>
    <s v="RTR-GL-021"/>
    <x v="0"/>
    <s v="Manage General Ledger Accounting"/>
    <s v="Process Recurring Journal Entries"/>
    <s v="As a GL Accountant I need the ability to enter formula journal entry lines so that complex recurring entries can be taken care of"/>
    <m/>
    <m/>
    <x v="2"/>
    <x v="3"/>
    <s v="Not Required"/>
    <s v="Not Required"/>
    <s v="Not Required"/>
    <m/>
    <s v="Allocations - This will not flow through approval process per current functionality_x000a__x000a_Not required as combined with RTR-GL-019"/>
    <m/>
    <m/>
    <m/>
    <m/>
    <s v="Approved"/>
    <s v="Erica"/>
    <d v="2021-05-14T00:00:00"/>
    <x v="0"/>
    <m/>
    <x v="2"/>
    <x v="20"/>
    <x v="0"/>
    <s v="RTR"/>
    <x v="0"/>
    <x v="0"/>
    <s v="Deloitte"/>
  </r>
  <r>
    <e v="#N/A"/>
    <s v="RTR-GL-022"/>
    <x v="0"/>
    <s v="Manage General Ledger Accounting"/>
    <s v="Process Recurring Journal Entries"/>
    <s v="As a GL Accountant I need the ability to enter skeleton journal entry lines so that recurring entries where amounts change monthly can be taken care of"/>
    <m/>
    <m/>
    <x v="2"/>
    <x v="3"/>
    <s v="Not Required"/>
    <s v="Not Required"/>
    <s v="Not Required"/>
    <m/>
    <s v="Three options: _x000a_1. Excel template - User can upload it every month_x000a_2. Allocations - This will not flow through approval process per current functionality [will need dummy amounts]_x000a_3. Auto Copy_x000a__x000a_1 future open period is planned. Entries can be booked to it but not posted_x000a__x000a_Not required as combined with RTR-GL-019"/>
    <m/>
    <m/>
    <m/>
    <m/>
    <s v="Approved"/>
    <s v="Erica"/>
    <d v="2021-05-14T00:00:00"/>
    <x v="0"/>
    <m/>
    <x v="2"/>
    <x v="21"/>
    <x v="0"/>
    <s v="RTR"/>
    <x v="0"/>
    <x v="0"/>
    <s v="Deloitte"/>
  </r>
  <r>
    <s v="CSTONE-79"/>
    <s v="RTR-GL-023"/>
    <x v="0"/>
    <s v="Manage General Ledger Accounting"/>
    <s v="Process Recurring Journal Entries"/>
    <s v="As a GL Manager I need the ability to review template entries  sent for my approval so that I can approve / reject them"/>
    <m/>
    <m/>
    <x v="0"/>
    <x v="0"/>
    <s v="Fit"/>
    <s v="Configuration"/>
    <s v="Functional"/>
    <m/>
    <s v=" Excel template (ADFDI Journal upload) - User can upload it every month. User may additionally attach the template as an attachment for review during journal approval._x000a_For acceptance  criteria 1: Calc manager entries do not route for approval. As per KDD5 discussion, interpreted Acceptance criteria 1 as ADFDI manual journal entry upload"/>
    <s v="Review template entries through approval process related to recurring entries. Ensure the approval notification contains all the required fields based on business design. Validate journal after posted."/>
    <m/>
    <m/>
    <m/>
    <s v="Approved"/>
    <s v="Erica"/>
    <d v="2021-05-14T00:00:00"/>
    <x v="0"/>
    <m/>
    <x v="2"/>
    <x v="22"/>
    <x v="0"/>
    <s v="RTR"/>
    <x v="0"/>
    <x v="0"/>
    <s v="Deloitte"/>
  </r>
  <r>
    <e v="#N/A"/>
    <s v="RTR-GL-024"/>
    <x v="0"/>
    <s v="Manage General Ledger Accounting"/>
    <s v="Process Recurring Journal Entries"/>
    <s v="As a GL Manager, I want to be able to define recurring journals so that I can quickly enter journal lines for recurring expenses"/>
    <m/>
    <m/>
    <x v="2"/>
    <x v="3"/>
    <s v="Not Required"/>
    <s v="Not Required"/>
    <s v="Not Required"/>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Not required as covered in RTR-GL-019"/>
    <m/>
    <m/>
    <m/>
    <m/>
    <s v="Approved"/>
    <s v="Erica"/>
    <d v="2021-05-14T00:00:00"/>
    <x v="0"/>
    <m/>
    <x v="2"/>
    <x v="23"/>
    <x v="0"/>
    <s v="RTR"/>
    <x v="0"/>
    <x v="0"/>
    <s v="Deloitte"/>
  </r>
  <r>
    <s v="CSTONE-80"/>
    <s v="RTR-GL-025"/>
    <x v="0"/>
    <s v="Manage General Ledger Accounting"/>
    <s v="Process Recurring Journal Entries"/>
    <s v="As a GL Accountant I need the ability to review recurring journal entries so that I can confirm their accuracy before sending for approval"/>
    <m/>
    <m/>
    <x v="0"/>
    <x v="0"/>
    <s v="Fit"/>
    <s v="Configuration"/>
    <s v="Functional"/>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For acceptance  criteria 1: Calc manager entries do not route for approval. As per KDD5 discussion, interpreted Acceptance criteria 1 as ADFDI manual journal entry upload"/>
    <s v="Review recurring journal entries and make any modifications prior to sending for approval. "/>
    <m/>
    <m/>
    <m/>
    <s v="Approved"/>
    <s v="Erica"/>
    <d v="2021-05-14T00:00:00"/>
    <x v="0"/>
    <m/>
    <x v="2"/>
    <x v="24"/>
    <x v="0"/>
    <s v="RTR"/>
    <x v="0"/>
    <x v="0"/>
    <s v="Deloitte"/>
  </r>
  <r>
    <s v="CSTONE-81"/>
    <s v="RTR-GL-026"/>
    <x v="0"/>
    <s v="Manage General Ledger Accounting"/>
    <s v="Process Reversing Journal Entries"/>
    <s v="As a GL Accountant, I want to enable the auto-reversal for certain journal categories so that balances are accurately reflected and redundant manual effort is reduced"/>
    <m/>
    <m/>
    <x v="0"/>
    <x v="0"/>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Ensure reversal posted is exact value as the original if original was posted in multiple currencies."/>
    <m/>
    <m/>
    <m/>
    <s v="Approved"/>
    <s v="Erica"/>
    <d v="2021-05-07T00:00:00"/>
    <x v="0"/>
    <m/>
    <x v="2"/>
    <x v="25"/>
    <x v="0"/>
    <s v="RTR"/>
    <x v="0"/>
    <x v="0"/>
    <s v="Deloitte"/>
  </r>
  <r>
    <e v="#N/A"/>
    <s v="RTR-GL-027"/>
    <x v="0"/>
    <s v="Manage General Ledger Accounting"/>
    <s v="Period-End Closing &amp; Reporting"/>
    <s v="As a GL Accountant Financial Systems Analyst, I need the ability to open a new accounting period so that users can start transaction entry for the month"/>
    <m/>
    <m/>
    <x v="0"/>
    <x v="0"/>
    <s v="Fit"/>
    <s v="Configuration"/>
    <s v="Functional"/>
    <m/>
    <s v="Use period open functionality. "/>
    <s v="Open 1 future accounting period"/>
    <m/>
    <m/>
    <m/>
    <s v="Approved"/>
    <s v="Erica"/>
    <d v="2021-05-14T00:00:00"/>
    <x v="0"/>
    <m/>
    <x v="0"/>
    <x v="26"/>
    <x v="0"/>
    <s v="RTR"/>
    <x v="0"/>
    <x v="0"/>
    <s v="Deloitte"/>
  </r>
  <r>
    <s v="CSTONE-82"/>
    <s v="RTR-GL-028"/>
    <x v="0"/>
    <s v="Manage General Ledger Accounting"/>
    <s v="Process Reversing Journal Entries"/>
    <s v="As a GL Accountant I want to auto-reverse current month accruals in the next month so that I can reduce the amount of time my team spends manually reversing journal entries at the beginning of a new period. "/>
    <m/>
    <m/>
    <x v="0"/>
    <x v="0"/>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m/>
    <m/>
    <m/>
    <s v="Approved"/>
    <s v="Erica"/>
    <d v="2021-05-07T00:00:00"/>
    <x v="0"/>
    <m/>
    <x v="2"/>
    <x v="27"/>
    <x v="0"/>
    <s v="RTR"/>
    <x v="0"/>
    <x v="0"/>
    <s v="Deloitte"/>
  </r>
  <r>
    <s v="CSTONE-83"/>
    <s v="RTR-GL-029"/>
    <x v="0"/>
    <s v="Manage General Ledger Accounting"/>
    <s v="Process Reversing Journal Entries"/>
    <s v="As a GL Accountant, I need the ability to create manual journal reversals so that entries posted by mistake can be corrected"/>
    <m/>
    <m/>
    <x v="0"/>
    <x v="0"/>
    <s v="Fit"/>
    <s v="Configuration"/>
    <s v="Functional"/>
    <m/>
    <s v="Manually reverse the journal in manage journal page. Enter reversal period and reverse. User can also manually reverse by loading a new journal entry _x000a_Acceptance criteria 2: Keep Manual, AutoCopy and Spreadsheet source's &quot;Freeze&quot; as No"/>
    <s v="Once entry has posted, system should not allow user to reverse the entry. Validate the new entry has been posted to correct prior entry."/>
    <s v="Users require the ability to manually reverse entries that are non-subledger, non-allocation sourced."/>
    <m/>
    <m/>
    <s v="Approved"/>
    <s v="Erica"/>
    <d v="2021-05-04T00:00:00"/>
    <x v="0"/>
    <m/>
    <x v="2"/>
    <x v="28"/>
    <x v="0"/>
    <s v="RTR"/>
    <x v="0"/>
    <x v="0"/>
    <s v="Deloitte"/>
  </r>
  <r>
    <s v="CSTONE-84"/>
    <s v="RTR-GL-030"/>
    <x v="0"/>
    <s v="Manage General Ledger Accounting"/>
    <s v="Process Reversing Journal Entries"/>
    <s v="As a GL Accountant, I need the ability to select journals to be reversed so that I can quickly reverse selected journal entries."/>
    <m/>
    <m/>
    <x v="0"/>
    <x v="0"/>
    <s v="Fit"/>
    <s v="Configuration"/>
    <s v="Functional"/>
    <m/>
    <s v="Use ADFDI template to reverse large number of journals by passing new entry for equivalent reversal details. Oracle Cloud now also supports ability to reverse Journal batch"/>
    <s v="Able to confirm batch/ journal reversal."/>
    <m/>
    <m/>
    <m/>
    <s v="Approved"/>
    <s v="Erica"/>
    <d v="2021-05-07T00:00:00"/>
    <x v="0"/>
    <m/>
    <x v="2"/>
    <x v="29"/>
    <x v="0"/>
    <s v="RTR"/>
    <x v="0"/>
    <x v="0"/>
    <s v="Deloitte"/>
  </r>
  <r>
    <s v="CSTONE-85"/>
    <s v="RTR-GL-031"/>
    <x v="0"/>
    <s v="Manage General Ledger Accounting"/>
    <s v="Process Reversing Journal Entries"/>
    <s v="As a GL Accountant, I need the ability to open enter journal window and search for journals to be reversed so that I can proceed with reversing these entries"/>
    <m/>
    <m/>
    <x v="0"/>
    <x v="0"/>
    <s v="Fit"/>
    <s v="Configuration"/>
    <s v="Functional"/>
    <m/>
    <s v="Search for the journal from Manage Journals Search task and open the journal. System allows to _x000a_   - Manually select for reversal and generate in the current period_x000a_   -  Manually select for reversal and generate in a later period_x000a_   -  Automatically using Journal Reversal Criteria Sets_x000a__x000a_One consistent global reversal criteria set to be used. 1 future enterable period"/>
    <s v="Review ability to search journal real time. Enter the reversal. Validate posted entry."/>
    <m/>
    <m/>
    <m/>
    <s v="Approved"/>
    <s v="Erica"/>
    <d v="2021-05-04T00:00:00"/>
    <x v="0"/>
    <m/>
    <x v="2"/>
    <x v="30"/>
    <x v="0"/>
    <s v="RTR"/>
    <x v="0"/>
    <x v="0"/>
    <s v="Deloitte"/>
  </r>
  <r>
    <s v="CSTONE-86"/>
    <s v="RTR-GL-032"/>
    <x v="0"/>
    <s v="Manage General Ledger Accounting"/>
    <s v="Process Reversing Journal Entries"/>
    <s v="As a GL Accountant, I need the ability to review reversed journal entries so that I can determine whether they are correct before submitting for approval"/>
    <m/>
    <m/>
    <x v="0"/>
    <x v="0"/>
    <s v="Fit"/>
    <s v="Configuration"/>
    <s v="Functional"/>
    <m/>
    <s v="Manually reversed journal entries follow approval yes/no flag as original journal entries. Auto-Reversed journal entries do no go through approval process_x000a_For acceptance criteria 1: Once a journal is tagged for approval, it will follow journal approval rules prevalent in system. These rules iwll be configured as per KDD"/>
    <s v="If entry is below indicated threshold then allow auto approval. If outside threshold then submit to next level approval based on approval rules and thresholds set up."/>
    <m/>
    <m/>
    <m/>
    <s v="Approved"/>
    <s v="Erica"/>
    <d v="2021-05-04T00:00:00"/>
    <x v="0"/>
    <m/>
    <x v="2"/>
    <x v="31"/>
    <x v="0"/>
    <s v="RTR"/>
    <x v="0"/>
    <x v="0"/>
    <s v="Deloitte"/>
  </r>
  <r>
    <e v="#N/A"/>
    <s v="RTR-GL-033"/>
    <x v="0"/>
    <s v="Manage General Ledger Accounting"/>
    <s v="Process Reversing Journal Entries"/>
    <s v="As a GL Manager I would need to automatically approve reversal journals in a secondary ledger when the corresponding reversal journal in the primary ledger is approved so that a separate approval is not required in secondary ledger. As a GL manager all reversing Journals in the primary ledger should be automatically approved and posted in the secondary ledger ( for journals that need to be posted in both primary and secondary ledger)."/>
    <m/>
    <m/>
    <x v="1"/>
    <x v="0"/>
    <s v="Fit"/>
    <s v="Configuration"/>
    <s v="Functional"/>
    <m/>
    <s v="Setup synchronize reversals to secondary"/>
    <s v="Reversing journal posted in primary ledger has automatically posted in secondary ledger (for journals that need to be posted in both primary and secondary ledgers)"/>
    <m/>
    <m/>
    <m/>
    <s v="Approved"/>
    <s v="Erica"/>
    <d v="2021-05-04T00:00:00"/>
    <x v="0"/>
    <m/>
    <x v="2"/>
    <x v="32"/>
    <x v="0"/>
    <s v="RTR"/>
    <x v="0"/>
    <x v="0"/>
    <s v="Deloitte"/>
  </r>
  <r>
    <s v="CSTONE-88"/>
    <s v="RTR-GL-034"/>
    <x v="0"/>
    <s v="Manage General Ledger Accounting"/>
    <s v="Process Manual Journal Entries"/>
    <s v="As a GL Accountant Financial System Analyst, I need the ability to auto post entries to the GL so that the posting process can be made more efficient"/>
    <m/>
    <m/>
    <x v="0"/>
    <x v="0"/>
    <s v="Fit"/>
    <s v="Configuration"/>
    <s v="Functional"/>
    <m/>
    <s v="Schedule AutoPost"/>
    <s v="Schedule journal entries that meet the necessary requirements based on period, source, category to post based on scheduled processes. Any journals which require approvals should be routed as part of the process. Any journals which are rejected should not be picked up as part of process. Validate posted entry."/>
    <s v="Validate only approved journals are posted  _x000a_Validate journal sources set as freeze post without approval via AutoPost."/>
    <m/>
    <m/>
    <s v="Approved"/>
    <s v="Erica"/>
    <d v="2021-05-07T00:00:00"/>
    <x v="0"/>
    <m/>
    <x v="2"/>
    <x v="33"/>
    <x v="0"/>
    <s v="RTR"/>
    <x v="0"/>
    <x v="0"/>
    <s v="Deloitte"/>
  </r>
  <r>
    <e v="#N/A"/>
    <s v="RTR-GL-035"/>
    <x v="0"/>
    <s v="Manage General Ledger Accounting"/>
    <s v="Perform Allocations"/>
    <s v="As a GL Accountant, I need the ability to send a request for review and approval for allocation rules so that I can be certain that they are defined as per management expectations"/>
    <m/>
    <m/>
    <x v="0"/>
    <x v="2"/>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Offline review and approval of global allocation rules for combined company. Review allocation results to ensure accuracy."/>
    <m/>
    <m/>
    <m/>
    <s v="Approved"/>
    <s v="Erica"/>
    <d v="2021-05-14T00:00:00"/>
    <x v="0"/>
    <m/>
    <x v="0"/>
    <x v="34"/>
    <x v="0"/>
    <s v="RTR"/>
    <x v="0"/>
    <x v="0"/>
    <s v="Deloitte"/>
  </r>
  <r>
    <e v="#N/A"/>
    <s v="RTR-GL-036"/>
    <x v="0"/>
    <s v="Manage General Ledger Accounting"/>
    <s v="Perform Allocations"/>
    <s v="As a GL Manager, I want to be able to perform what-if analysis on the allocations to ensure accurate allocations calculations and I need the ability to review new allocation rules so that I can validate them before sending for approval"/>
    <m/>
    <m/>
    <x v="0"/>
    <x v="2"/>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After agreed global allocation rules are approved, any new or additional rules are reviewed and approved offline prior to being added and implemented. Review new allocation results for accuracy."/>
    <m/>
    <m/>
    <m/>
    <s v="Approved"/>
    <s v="Erica"/>
    <d v="2021-05-14T00:00:00"/>
    <x v="0"/>
    <m/>
    <x v="0"/>
    <x v="35"/>
    <x v="0"/>
    <s v="RTR"/>
    <x v="0"/>
    <x v="0"/>
    <s v="Deloitte"/>
  </r>
  <r>
    <e v="#N/A"/>
    <s v="RTR-GL-037"/>
    <x v="0"/>
    <s v="Manage General Ledger Accounting"/>
    <s v="Perform Allocations"/>
    <s v="As a GL Accountant Financial Systems Analyst, I want the ability to generate allocation Journals so that costs can be transferred from a source to a target"/>
    <m/>
    <m/>
    <x v="0"/>
    <x v="0"/>
    <s v="Fit"/>
    <s v="Configuration"/>
    <s v="Functional"/>
    <m/>
    <s v="Allocation Manager feature is used to create allocation and other formulaic journal templates for generating periodic journal entries automatically."/>
    <s v="Generated allocation journals for specified process based on defined source criterias which resulted in appropriate target outcome."/>
    <m/>
    <m/>
    <m/>
    <s v="Approved"/>
    <s v="Erica"/>
    <d v="2021-05-14T00:00:00"/>
    <x v="0"/>
    <m/>
    <x v="0"/>
    <x v="36"/>
    <x v="0"/>
    <s v="RTR"/>
    <x v="0"/>
    <x v="0"/>
    <s v="Deloitte"/>
  </r>
  <r>
    <e v="#N/A"/>
    <s v="RTR-GL-038"/>
    <x v="0"/>
    <s v="Manage General Ledger Accounting"/>
    <s v="Perform Allocations"/>
    <s v="As a GL Accountant I want the ability to review allocation Journals so that I can confirm that they are correctly generated"/>
    <m/>
    <m/>
    <x v="0"/>
    <x v="0"/>
    <s v="Fit"/>
    <s v="Configuration"/>
    <s v="Functional"/>
    <m/>
    <s v="Review the allocation journals with source Allocation from Manage Journal Entries task"/>
    <s v="Review allocation journals using Manage Journal Entries task. "/>
    <s v="Business owners to review and validate financials (detective control)."/>
    <m/>
    <m/>
    <s v="Approved"/>
    <s v="Erica"/>
    <d v="2021-05-14T00:00:00"/>
    <x v="0"/>
    <m/>
    <x v="0"/>
    <x v="37"/>
    <x v="0"/>
    <s v="RTR"/>
    <x v="0"/>
    <x v="0"/>
    <s v="Deloitte"/>
  </r>
  <r>
    <e v="#N/A"/>
    <s v="RTR-GL-039"/>
    <x v="0"/>
    <s v="Manage General Ledger Accounting"/>
    <s v="Perform Allocations"/>
    <s v="As a GL Accountant Financial Systems Analyst, I need the ability to define new rules in create allocation rules so that any new allocations can be taken care of"/>
    <m/>
    <m/>
    <x v="0"/>
    <x v="0"/>
    <s v="Fit"/>
    <s v="Configuration"/>
    <s v="Functional"/>
    <m/>
    <s v="Allocation Manager feature is used to create allocation and other formulaic journal templates for generating periodic journal entries automatically."/>
    <s v="Define and create new allocation rules using Allocation Manager feature. Completed once new allocation rules have been approved offline. Review allocation results for accuracy."/>
    <m/>
    <m/>
    <m/>
    <s v="Approved"/>
    <s v="Erica"/>
    <d v="2021-05-14T00:00:00"/>
    <x v="0"/>
    <m/>
    <x v="0"/>
    <x v="38"/>
    <x v="0"/>
    <s v="RTR"/>
    <x v="0"/>
    <x v="0"/>
    <s v="Deloitte"/>
  </r>
  <r>
    <e v="#N/A"/>
    <s v="RTR-GL-040"/>
    <x v="0"/>
    <s v="Manage General Ledger Accounting"/>
    <s v="Perform Allocations"/>
    <s v="As a GL Accountant Financial Systems Analyst, I need the ability to use wizard to select source, Range, Target, Offset, Exclude, Basis details"/>
    <m/>
    <m/>
    <x v="0"/>
    <x v="0"/>
    <s v="Fit"/>
    <s v="Configuration"/>
    <s v="Functional"/>
    <m/>
    <s v="Allocation Wizard is available while defining the allocation to select source, Range, Target, Offset, Exclude, Basis details. Defining a rule, the user can define a run-time prompt (RTP) variable.  An RTP variable is an optional component of a rule.  When the user generates an allocation based on a rule with an RTP variable, the user is prompted at run-time to specify a dimension member for which an RTPhas been defined to use in the allocation calculation. A Point of View is used to define dimension values that remain fixed throughout the entire allocation rule.   "/>
    <s v="Used allocation wizard to create allocation rules so as to achieve allocation outcome by inputing source, range, target, offset, exclude and basis criterias."/>
    <m/>
    <m/>
    <m/>
    <s v="Approved"/>
    <s v="Erica"/>
    <d v="2021-05-14T00:00:00"/>
    <x v="0"/>
    <m/>
    <x v="0"/>
    <x v="39"/>
    <x v="0"/>
    <s v="RTR"/>
    <x v="0"/>
    <x v="0"/>
    <s v="Deloitte"/>
  </r>
  <r>
    <e v="#N/A"/>
    <s v="RTR-GL-041"/>
    <x v="0"/>
    <s v="Manage General Ledger Accounting"/>
    <s v="Perform Allocations"/>
    <s v="As a GL Accountant Financial Systems Analyst, I want the ability to correct allocation formula as required so that I can ensure that they are accurate"/>
    <m/>
    <m/>
    <x v="0"/>
    <x v="0"/>
    <s v="Fit"/>
    <s v="Configuration"/>
    <s v="Functional"/>
    <m/>
    <s v="Allocations can be edited from Allocation manager. Once the update is complete , it is mandatory to validate and deploy the allocation for it adhere the changes"/>
    <s v="Able to update allocation formula. Once updated, review results."/>
    <m/>
    <m/>
    <m/>
    <s v="Approved"/>
    <s v="Erica"/>
    <d v="2021-05-14T00:00:00"/>
    <x v="0"/>
    <m/>
    <x v="0"/>
    <x v="40"/>
    <x v="0"/>
    <s v="RTR"/>
    <x v="0"/>
    <x v="0"/>
    <s v="Deloitte"/>
  </r>
  <r>
    <e v="#N/A"/>
    <s v="RTR-GL-042"/>
    <x v="0"/>
    <s v="Manage General Ledger Accounting"/>
    <s v="Perform Allocations"/>
    <s v="As a GL Accountant, I want to be able to run validation and deploy the rules so that accuracy is ensured"/>
    <m/>
    <m/>
    <x v="0"/>
    <x v="0"/>
    <s v="Fit"/>
    <s v="Configuration"/>
    <s v="Functional"/>
    <m/>
    <s v="All allocation rules are required to be Validated and Deploy using validate and deployed icon respectively. Only then the allocation will be active for use"/>
    <s v="Run validation and deployment prior to allocation being active. Once completed execute allocation."/>
    <m/>
    <m/>
    <m/>
    <s v="Approved"/>
    <s v="Erica"/>
    <d v="2021-05-14T00:00:00"/>
    <x v="0"/>
    <m/>
    <x v="0"/>
    <x v="41"/>
    <x v="0"/>
    <s v="RTR"/>
    <x v="0"/>
    <x v="0"/>
    <s v="Deloitte"/>
  </r>
  <r>
    <e v="#N/A"/>
    <s v="RTR-GL-043"/>
    <x v="0"/>
    <s v="Manage General Ledger Accounting"/>
    <s v="Perform Currency Revaluations"/>
    <s v="As a GL Accountant, I need the ability to request for update of revaluation definition (Add/remove accounts to be revalued) so that all changes are included in that "/>
    <m/>
    <m/>
    <x v="0"/>
    <x v="2"/>
    <s v="Gap"/>
    <s v="Work Around"/>
    <s v="Work Around"/>
    <m/>
    <s v="This would be achieved by offline review and approval process"/>
    <s v="Review the revaluation definitions as per business design_x000a_Validate that revaluation has run on all required accounts"/>
    <m/>
    <m/>
    <m/>
    <s v="Approved"/>
    <s v="Erica"/>
    <d v="2021-05-14T00:00:00"/>
    <x v="0"/>
    <m/>
    <x v="0"/>
    <x v="42"/>
    <x v="0"/>
    <s v="RTR"/>
    <x v="0"/>
    <x v="0"/>
    <s v="Deloitte"/>
  </r>
  <r>
    <e v="#N/A"/>
    <s v="RTR-GL-044"/>
    <x v="0"/>
    <s v="Manage General Ledger Accounting"/>
    <s v="Perform Currency Revaluations"/>
    <s v="As a GL Manager, I need the ability to review request for change of revaluation (Add/remove accounts to be revalued) so that nothing is implemented before the review"/>
    <m/>
    <m/>
    <x v="0"/>
    <x v="2"/>
    <s v="Gap"/>
    <s v="Work Around"/>
    <s v="Work Around"/>
    <m/>
    <s v="This would be achieved by offline review and approval process"/>
    <s v="Review the revaluation definitions as per business design_x000a_Validate that revaluation has run on all required accounts"/>
    <m/>
    <m/>
    <m/>
    <s v="Approved"/>
    <s v="Erica"/>
    <d v="2021-05-14T00:00:00"/>
    <x v="0"/>
    <m/>
    <x v="0"/>
    <x v="43"/>
    <x v="0"/>
    <s v="RTR"/>
    <x v="0"/>
    <x v="0"/>
    <s v="Deloitte"/>
  </r>
  <r>
    <e v="#N/A"/>
    <s v="RTR-GL-045"/>
    <x v="0"/>
    <s v="Manage General Ledger Accounting"/>
    <s v="Perform Currency Revaluations"/>
    <s v="As a GL Accountant Financial Systems Analyst, I want to be able to configure, modify and apply the revaluation criteria so that I can ensure timely and accurate revaluation of the applicable accounts"/>
    <m/>
    <m/>
    <x v="0"/>
    <x v="0"/>
    <s v="Fit"/>
    <s v="Configuration"/>
    <s v="Functional"/>
    <m/>
    <s v="Revaluation rules can be updated on need basis"/>
    <s v="Configure revaluation per busness design. Validate that revaluation was calculated and posted correctly in the ledger."/>
    <m/>
    <m/>
    <m/>
    <s v="Approved"/>
    <s v="Erica"/>
    <d v="2021-05-14T00:00:00"/>
    <x v="0"/>
    <m/>
    <x v="0"/>
    <x v="44"/>
    <x v="0"/>
    <s v="RTR"/>
    <x v="0"/>
    <x v="0"/>
    <s v="Deloitte"/>
  </r>
  <r>
    <e v="#N/A"/>
    <s v="RTR-GL-046"/>
    <x v="0"/>
    <s v="Manage General Ledger Accounting"/>
    <s v="Perform Currency Revaluations"/>
    <s v="As a GL Accountant Financial Systems Analyst, want to be able to run foreign currency revaluations and record revaluation gain/loss so that foreign currency account balances are revalued accurately at the defined COA level"/>
    <m/>
    <m/>
    <x v="0"/>
    <x v="0"/>
    <s v="Fit"/>
    <s v="Configuration"/>
    <s v="Functional"/>
    <m/>
    <s v="Run Revaluation, gain loss account will be picked from configured revaluation rules._x000a__x000a_Run a given revaluation template by Ledger Set. Revaluation template consists of accounts being revalued and rate type to be used etc. If multiple templates are required due to specific requirements, run each revaluation template by ledger set._x000a__x000a_Ledger set cannot span ledgers with different COA or calendar. Hence some secondary ledgers will need separate revaluation execution_x000a__x000a_For acceptance criteria 1: Revaluation can be executed multiple times. Subsequent runs will create additional incremental revaluation journals leading to muliple journal entries. All multiple run revals will reverse in next month. Essentially multiple runs of revals do not impact correctness of data, but impact number of journal entries created. Also reval will need last calendar day's rate to be available for month being revalued as per KDD3A"/>
    <s v="Run revaluation and post to offset revaluation gain/loss. Revaluation should run frequently during close period as multiple entries are being posted. Review and validate results of revaluation"/>
    <m/>
    <m/>
    <m/>
    <s v="Approved"/>
    <s v="Erica"/>
    <d v="2021-05-14T00:00:00"/>
    <x v="0"/>
    <m/>
    <x v="0"/>
    <x v="45"/>
    <x v="0"/>
    <s v="RTR"/>
    <x v="0"/>
    <x v="0"/>
    <s v="Deloitte"/>
  </r>
  <r>
    <e v="#N/A"/>
    <s v="RTR-GL-047"/>
    <x v="0"/>
    <s v="Manage General Ledger Accounting"/>
    <s v="Perform Currency Revaluations"/>
    <s v="As a GL Accountant Financial Systems Analyst, want to be able to run foreign currency revaluations and record revaluation gain/loss so that foreign currency account balances are revalued accurately at branch level"/>
    <m/>
    <m/>
    <x v="2"/>
    <x v="3"/>
    <s v="Not Required"/>
    <s v="Not Required"/>
    <s v="Not Required"/>
    <m/>
    <s v="Assuming Branch is a segment in COA structure, Revaluation label will be assigned and optional feature of multiple segment revaluation tracking will be enabled to track revaluation at LE and Branch level_x000a__x000a_Marked as not required as duplicate of RTR-GL-046"/>
    <m/>
    <m/>
    <m/>
    <m/>
    <s v="Approved"/>
    <s v="Erica"/>
    <d v="2021-05-14T00:00:00"/>
    <x v="0"/>
    <m/>
    <x v="0"/>
    <x v="46"/>
    <x v="0"/>
    <s v="RTR"/>
    <x v="0"/>
    <x v="0"/>
    <s v="Deloitte"/>
  </r>
  <r>
    <e v="#N/A"/>
    <s v="RTR-GL-048"/>
    <x v="0"/>
    <s v="Manage General Ledger Accounting"/>
    <s v="Perform Currency Revaluations"/>
    <s v="As a GL Accountant, I need the ability to review revaluation journals so that I can determine whether they are accurately generated"/>
    <m/>
    <m/>
    <x v="0"/>
    <x v="0"/>
    <s v="Fit"/>
    <s v="Configuration"/>
    <s v="Functional"/>
    <m/>
    <s v="Use the Revaluation Execution Report to review the status of your account revaluation. General Ledger automatically generates this report when you run revaluation. Can also use Journal Entry report"/>
    <s v="Review revaluation results to ensure accuracy."/>
    <m/>
    <m/>
    <m/>
    <s v="Approved"/>
    <s v="Erica"/>
    <d v="2021-05-14T00:00:00"/>
    <x v="0"/>
    <m/>
    <x v="0"/>
    <x v="47"/>
    <x v="0"/>
    <s v="RTR"/>
    <x v="0"/>
    <x v="0"/>
    <s v="Deloitte"/>
  </r>
  <r>
    <e v="#N/A"/>
    <s v="RTR-GL-049"/>
    <x v="0"/>
    <s v="Manage General Ledger Accounting"/>
    <s v="Perform Currency Revaluations"/>
    <s v="As a GL Accountant Financial Systems Analyst, I want to be able to configure revaluation as per statutory regulations so that I can ensure accurate revaluation results and gain/loss calculations"/>
    <m/>
    <m/>
    <x v="0"/>
    <x v="0"/>
    <s v="Fit"/>
    <s v="Configuration"/>
    <s v="Functional"/>
    <m/>
    <s v="Configure revaluation rules &amp; rate types as per need. Rate types to be configured as per approved KDD_x000a__x000a_For acceptance criteria 1: Revaluation template is for a COA structure. Reval templates created for global COA will also be available for secondary ledger having global COA . While executing revaluation select appropriate ledger set for which reval template is applicable"/>
    <s v="Configure revaluation in primary ledger based on business design. Configure revaluation in secondary ledger based on business design. Review results"/>
    <m/>
    <m/>
    <m/>
    <s v="Approved"/>
    <s v="Erica"/>
    <d v="2021-05-14T00:00:00"/>
    <x v="0"/>
    <m/>
    <x v="0"/>
    <x v="48"/>
    <x v="0"/>
    <s v="RTR"/>
    <x v="0"/>
    <x v="0"/>
    <s v="Deloitte"/>
  </r>
  <r>
    <e v="#N/A"/>
    <s v="RTR-GL-050"/>
    <x v="0"/>
    <s v="Manage General Ledger Accounting"/>
    <s v="Period-End Closing &amp; Reporting"/>
    <s v="As a GL Manager, I want to be able to establish a period closing schedule so that I can have an efficient period closing"/>
    <m/>
    <m/>
    <x v="0"/>
    <x v="2"/>
    <s v="Gap"/>
    <s v="Work Around"/>
    <s v="Work Around"/>
    <m/>
    <s v="This has to be agreed upon and schedule to be maintained outside the ERP"/>
    <s v="Review and approve period closing schedule offline."/>
    <m/>
    <m/>
    <m/>
    <s v="Approved"/>
    <s v="Erica"/>
    <d v="2021-05-14T00:00:00"/>
    <x v="0"/>
    <m/>
    <x v="0"/>
    <x v="49"/>
    <x v="0"/>
    <s v="RTR"/>
    <x v="0"/>
    <x v="0"/>
    <s v="Deloitte"/>
  </r>
  <r>
    <e v="#N/A"/>
    <s v="RTR-GL-051"/>
    <x v="0"/>
    <s v="Manage General Ledger Accounting"/>
    <s v="Period-End Closing &amp; Reporting"/>
    <s v="As a GL Accountant Financial Systems Analyst, I want to be able to initiate the month close so that I can have a smooth period closing"/>
    <m/>
    <m/>
    <x v="3"/>
    <x v="4"/>
    <s v="Out of Scope"/>
    <s v="Out of Scope"/>
    <s v="Out of Scope"/>
    <m/>
    <s v="Period opening and closing is by ledger in GL, AP, AR. FA close is by books. _x000a__x000a_Moved user story to future phase [Out of scope] based on acceptnance criteria 1 &amp; Erica's question &quot;Also unsure why this is a user story?&quot;_x000a_"/>
    <s v="Move user story to future subledger implementations."/>
    <m/>
    <m/>
    <m/>
    <s v="Approved"/>
    <s v="Erica"/>
    <d v="2021-05-14T00:00:00"/>
    <x v="0"/>
    <m/>
    <x v="0"/>
    <x v="50"/>
    <x v="0"/>
    <s v="RTR"/>
    <x v="0"/>
    <x v="0"/>
    <s v="Deloitte"/>
  </r>
  <r>
    <e v="#N/A"/>
    <s v="RTR-GL-052"/>
    <x v="0"/>
    <s v="Manage General Ledger Accounting"/>
    <s v="Period-End Closing &amp; Reporting"/>
    <s v="As a GL Accountant, I want to be able to view the subledger period closing status so that I can follow up to expedite the close"/>
    <m/>
    <m/>
    <x v="3"/>
    <x v="4"/>
    <s v="Out of Scope"/>
    <s v="Out of Scope"/>
    <s v="Out of Scope"/>
    <m/>
    <s v="Gl Period Close Dashboard gives an overall view of period close activity for both GL and subledgers. Navigate to the Close Monitor by clicking the Open Subledgers info let on the General Accounting Info lets page, or by selecting the Close Monitor task from the Period Close work area. _x000a__x000a_Updated status to Out of Scope to move it to future phase as it pertains to Subledger close"/>
    <m/>
    <m/>
    <m/>
    <m/>
    <s v="Approved"/>
    <s v="Erica"/>
    <d v="2021-05-14T00:00:00"/>
    <x v="0"/>
    <m/>
    <x v="0"/>
    <x v="51"/>
    <x v="0"/>
    <s v="RTR"/>
    <x v="0"/>
    <x v="0"/>
    <s v="Deloitte"/>
  </r>
  <r>
    <e v="#N/A"/>
    <s v="RTR-GL-053"/>
    <x v="0"/>
    <s v="Manage General Ledger Accounting"/>
    <s v="Period-End Closing &amp; Reporting"/>
    <s v="As a GL Accountant, I want to be able to reconcile GL balance with subledger account balance so that I can tie up their balances."/>
    <m/>
    <m/>
    <x v="2"/>
    <x v="3"/>
    <s v="Not Required"/>
    <s v="Not Required"/>
    <s v="Not Required"/>
    <s v="Need to add report"/>
    <s v="Need to add relevant reports (may be more than one) for GL to AHCS reconciliation_x000a_Reconciliation Tools exist in Oracle Cloud AR and AP _x000a__x000a_Note: Marked as Not Required as relevant user stories as discussed in AHCS workshops as per recon approach being aligned in KDD6A and KDD6B will be added"/>
    <s v="Review the GL to AHCS reconciliation report. Identify cause of variance. Resolve variance. Review results once corrected."/>
    <s v="Ability to reconcile four levels:  (1) HUB to Subledger, (2) HUB to Cloud, (3) HUB to EBS/Peoplesoft, (4) EBS/PS to Subledger.  "/>
    <m/>
    <m/>
    <s v="Approved"/>
    <s v="Erica"/>
    <d v="2021-05-14T00:00:00"/>
    <x v="0"/>
    <m/>
    <x v="0"/>
    <x v="52"/>
    <x v="0"/>
    <s v="RTR"/>
    <x v="0"/>
    <x v="0"/>
    <s v="Deloitte"/>
  </r>
  <r>
    <e v="#N/A"/>
    <s v="RTR-GL-054"/>
    <x v="0"/>
    <s v="Manage General Ledger Accounting"/>
    <s v="Period-End Closing &amp; Reporting"/>
    <s v="As a GL Accountant, I want to be able to make sure all the journal entries are posted so that I can experience an error free period closing"/>
    <m/>
    <m/>
    <x v="0"/>
    <x v="0"/>
    <s v="Fit"/>
    <s v="Configuration"/>
    <s v="Functional"/>
    <m/>
    <s v="Unposted Journals can be queried from Manual journal entries screen with status unposted. More over , one of the mandatory Period end report i.e.  Subledger exception report will show case subledger transactions are in error state or incase have not been posted to GL"/>
    <s v="Review all journals that are not posted via report. "/>
    <m/>
    <m/>
    <m/>
    <s v="Approved"/>
    <s v="Erica"/>
    <d v="2021-05-14T00:00:00"/>
    <x v="0"/>
    <m/>
    <x v="0"/>
    <x v="53"/>
    <x v="0"/>
    <s v="RTR"/>
    <x v="0"/>
    <x v="0"/>
    <s v="Deloitte"/>
  </r>
  <r>
    <e v="#N/A"/>
    <s v="RTR-GL-055"/>
    <x v="0"/>
    <s v="Manage General Ledger Accounting"/>
    <s v="Period-End Closing &amp; Reporting"/>
    <s v="As a GL Manager Financial Systems Analyst, I want to be able to perform period closing for each ledger so that I can experience an efficient and smooth period closing"/>
    <m/>
    <m/>
    <x v="0"/>
    <x v="0"/>
    <s v="Fit"/>
    <s v="Configuration"/>
    <s v="Functional"/>
    <m/>
    <s v="Period closing is performed at Ledger level and has to be performed for every ledger. You can use ledger set to close multiple ledgers in one go"/>
    <s v="Use the defined ledger sets to close all primary ledgers."/>
    <m/>
    <m/>
    <m/>
    <s v="Approved"/>
    <s v="Erica"/>
    <d v="2021-05-14T00:00:00"/>
    <x v="0"/>
    <m/>
    <x v="0"/>
    <x v="54"/>
    <x v="0"/>
    <s v="RTR"/>
    <x v="0"/>
    <x v="0"/>
    <s v="Deloitte"/>
  </r>
  <r>
    <e v="#N/A"/>
    <s v="RTR-GL-056"/>
    <x v="0"/>
    <s v="Manage General Ledger Accounting"/>
    <s v="Period-End Closing &amp; Reporting"/>
    <s v="As a GL Manager, I want to be able to reuse search criteria on the inquire on detail balances page so that I am able to retrieve account balances quickly and efficiently"/>
    <m/>
    <m/>
    <x v="0"/>
    <x v="0"/>
    <s v="Fit"/>
    <s v="Configuration"/>
    <s v="Functional"/>
    <m/>
    <s v="Search criteria can be saved"/>
    <s v="Use the saved search criteria to view results."/>
    <m/>
    <m/>
    <m/>
    <s v="Approved"/>
    <s v="Erica"/>
    <d v="2021-05-14T00:00:00"/>
    <x v="0"/>
    <m/>
    <x v="0"/>
    <x v="55"/>
    <x v="0"/>
    <s v="RTR"/>
    <x v="0"/>
    <x v="0"/>
    <s v="Deloitte"/>
  </r>
  <r>
    <e v="#N/A"/>
    <s v="RTR-GL-057"/>
    <x v="0"/>
    <s v="Manage General Ledger Accounting"/>
    <s v="Period-End Closing &amp; Reporting"/>
    <s v="As a GL Accountant, I want to be able to run and review preliminary reports in the secondary ledger so that I can verify the accuracy of the accounts "/>
    <m/>
    <m/>
    <x v="1"/>
    <x v="0"/>
    <s v="Fit"/>
    <s v="Configuration"/>
    <s v="Functional"/>
    <m/>
    <s v="Seeded GL reports will be operational for Secondary Ledger as well. Custom reports in lean specs conversations can be required to be made available for secondary. Assumption is as part of this user story there is no specific report being requested"/>
    <s v="Review seeded GL reports. Ensure secondary ledger data is available, complete and accurate in the reports. Review custom reports built. Ensure secondary ledger data is available(if needed for secondary ledger per business design). Validate accuracy and completeness of custom report."/>
    <m/>
    <m/>
    <m/>
    <s v="Submitted for Approval"/>
    <s v="Erica"/>
    <d v="2021-07-11T00:00:00"/>
    <x v="0"/>
    <m/>
    <x v="0"/>
    <x v="56"/>
    <x v="0"/>
    <s v="RTR"/>
    <x v="0"/>
    <x v="0"/>
    <s v="Deloitte"/>
  </r>
  <r>
    <e v="#N/A"/>
    <s v="RTR-GL-058"/>
    <x v="0"/>
    <s v="Manage General Ledger Accounting"/>
    <s v="Period-End Closing &amp; Reporting"/>
    <s v="As a GL Manager Financial Systems Analyst, I want to be able to close the period in the secondary ledger so that no further entries can be posted."/>
    <m/>
    <m/>
    <x v="1"/>
    <x v="0"/>
    <s v="Fit"/>
    <s v="Configuration"/>
    <s v="Functional"/>
    <m/>
    <s v="This depends on the security roles provided to user.Once period is closed  no journals can be posted to the journal"/>
    <s v="Successfully closed period in secondary ledger. Verify that no journals can be posted in the close period. Validate ability to close primary ledger but keep secondary ledger open. Validate journals can be posted only to the secondary ledger and not the primary ledger."/>
    <m/>
    <m/>
    <m/>
    <s v="Submitted for Approval"/>
    <s v="Erica"/>
    <d v="2021-07-11T00:00:00"/>
    <x v="0"/>
    <m/>
    <x v="0"/>
    <x v="57"/>
    <x v="0"/>
    <s v="RTR"/>
    <x v="0"/>
    <x v="0"/>
    <s v="Deloitte"/>
  </r>
  <r>
    <e v="#N/A"/>
    <s v="RTR-GL-059"/>
    <x v="0"/>
    <s v="Manage General Ledger Accounting"/>
    <s v="Period-End Closing &amp; Reporting"/>
    <s v="As a GL Manager, Financial Systems Analyst, I want to be able to open the period in the secondary ledger so that transactions can flow into it from the primary ledger."/>
    <m/>
    <m/>
    <x v="1"/>
    <x v="0"/>
    <s v="Fit"/>
    <s v="Configuration"/>
    <s v="Functional"/>
    <m/>
    <s v="This depends on the security roles provided to user"/>
    <s v="Successfully opened the period for the secondary ledger."/>
    <m/>
    <m/>
    <m/>
    <s v="Submitted for Approval"/>
    <s v="Erica"/>
    <d v="2021-07-11T00:00:00"/>
    <x v="0"/>
    <m/>
    <x v="0"/>
    <x v="58"/>
    <x v="0"/>
    <s v="RTR"/>
    <x v="0"/>
    <x v="0"/>
    <s v="Deloitte"/>
  </r>
  <r>
    <e v="#N/A"/>
    <s v="RTR-GL-060"/>
    <x v="0"/>
    <s v="Manage General Ledger Accounting"/>
    <s v="Period-End Closing &amp; Reporting"/>
    <s v="As a GL Accountant, I want to be able to generate reversal entries in secondary ledger after opening new period so that any journal not reversed in secondary ledger is taken care of"/>
    <m/>
    <m/>
    <x v="1"/>
    <x v="0"/>
    <s v="Fit"/>
    <s v="Configuration"/>
    <s v="Functional"/>
    <m/>
    <s v="Create auto-reversing journals to enter adjustments that you want to reverse in the next period. Synchronize reversals between primary and secondary will be enabled i.e. journals that are copied from primary and reversed in primary, will also reverse in secondary_x000a_Acceptance criteria 1: Note that in current ent structure design all secondary ledger functional currencies are same as primary ledger functional currencies &amp; hence &quot;Ensure the entered and accounted currency exchange matches the original journal.&quot; from acceptance criteria is valid"/>
    <s v="Validate that reversal journals posted in primary ledger also posted in secondary ledger. Ensure the entered and accounted currency exchange matches the original journal. Validate that the reversing journal posted only in secondary ledger reverses only in the secondary ledger (validate entered and accounted currency)."/>
    <m/>
    <m/>
    <m/>
    <s v="Submitted for Approval"/>
    <s v="Erica"/>
    <d v="2021-07-11T00:00:00"/>
    <x v="0"/>
    <m/>
    <x v="0"/>
    <x v="59"/>
    <x v="0"/>
    <s v="RTR"/>
    <x v="0"/>
    <x v="0"/>
    <s v="Deloitte"/>
  </r>
  <r>
    <s v="CSTONE-89"/>
    <s v="RTR-GL-061"/>
    <x v="0"/>
    <s v="Manage General Ledger Accounting"/>
    <s v="Approve and Post Journal Entries"/>
    <s v="As a GL Manager, I want to be able to verify and see the error message in journal spreadsheet so that the reason for the failure when journals are created using the ADFdi Create Journals spreadsheet and some transactions fail can be tracked and corrected accordingly. "/>
    <m/>
    <m/>
    <x v="0"/>
    <x v="0"/>
    <s v="Fit"/>
    <s v="Configuration"/>
    <s v="Functional"/>
    <m/>
    <s v="When upload fails, Create Journal ADFDI shows error. _x000a_If upload is successful but improt fails, journal Interface captures all errors encountered. System allows users to review and correct those journals by downloading the error record sheet"/>
    <s v="Identify any journal uploads that failed. Identify the source of the error. In addition correct them and resubmit the entry. Validate journal after posted."/>
    <m/>
    <m/>
    <m/>
    <s v="Approved"/>
    <s v="Erica"/>
    <d v="2021-05-07T00:00:00"/>
    <x v="0"/>
    <m/>
    <x v="2"/>
    <x v="60"/>
    <x v="0"/>
    <s v="RTR"/>
    <x v="0"/>
    <x v="0"/>
    <s v="Deloitte"/>
  </r>
  <r>
    <e v="#N/A"/>
    <s v="RTR-GL-062"/>
    <x v="0"/>
    <s v="Manage General Ledger Accounting"/>
    <s v="Maintain Chart of Accounts"/>
    <s v="As GL Administrator Financial Systems Analyst I want to create and manage multiple legal entities and assign the company code as the balancing segment so that I can ensure proper legal entity accounting &amp; reporting"/>
    <m/>
    <m/>
    <x v="0"/>
    <x v="0"/>
    <s v="Fit"/>
    <s v="Configuration"/>
    <s v="Functional"/>
    <m/>
    <s v="Setup Legal Entities from Manage Legal Entities using manual or rapid method. Assign BSV's as a part of configuration finalization. Pending COA design finalization"/>
    <s v="Created balancing segments for multiple LE's. Validate that all LE's have been setup per business design."/>
    <s v="Validate applicable intercompany balancing rules.  Validate new legal entity and related BSVs with a test journal followed by reversal.  Validate CVR and data access rules.  Validate applicable reports."/>
    <m/>
    <m/>
    <s v="Approved"/>
    <s v="Erica"/>
    <d v="2021-05-07T00:00:00"/>
    <x v="0"/>
    <m/>
    <x v="0"/>
    <x v="61"/>
    <x v="0"/>
    <s v="RTR"/>
    <x v="0"/>
    <x v="0"/>
    <s v="Deloitte"/>
  </r>
  <r>
    <e v="#N/A"/>
    <s v="RTR-GL-063"/>
    <x v="0"/>
    <s v="Manage General Ledger Accounting"/>
    <s v="Maintain Chart of Accounts"/>
    <s v="As a GL Accountant Financial Systems Analyst, I want to be able to define multiple ledgers so that various statutory and management reporting requirements are supported"/>
    <m/>
    <m/>
    <x v="0"/>
    <x v="0"/>
    <s v="Fit"/>
    <s v="Configuration"/>
    <s v="Functional"/>
    <m/>
    <s v="This will be based on KDD for Enterprise Structure . System allows you to create various ledgers for US GAAP and LOCAL GAAP reporting_x000a_For Acceptance Criteria 2, security track to add user stories and validate roles / access"/>
    <s v="Create ledgers based on country, currency combination for primary and secondary ledgers, Validate ledger setup as per business design."/>
    <s v="Validate data access rules and defined roles.  Validate applicable reports."/>
    <m/>
    <m/>
    <s v="Approved"/>
    <s v="Erica"/>
    <d v="2021-05-07T00:00:00"/>
    <x v="0"/>
    <m/>
    <x v="0"/>
    <x v="62"/>
    <x v="0"/>
    <s v="RTR"/>
    <x v="0"/>
    <x v="0"/>
    <s v="Deloitte"/>
  </r>
  <r>
    <e v="#N/A"/>
    <s v="RTR-GL-064"/>
    <x v="0"/>
    <s v="Manage General Ledger Accounting"/>
    <s v="Maintain Chart of Accounts"/>
    <s v="As a GL Manager Financial Systems Analyst, I want to be able to maintain flexible and multiple accounting calendars so that I am able to cater for statutory reporting requirements"/>
    <m/>
    <m/>
    <x v="1"/>
    <x v="0"/>
    <s v="Fit"/>
    <s v="Configuration"/>
    <s v="Functional"/>
    <m/>
    <s v="Create Alternative calendar (different from US GAAP) and assign it to Secondary Ledger as per LOCAL GAAP reporting requirement_x000a_For acceptance criteria 1: As per approved KDD on Ent Structure for phase 1 there is no separate calendar for any secondary ledgers"/>
    <s v="Maintained Accounting calendar in both primary and secondary ledger"/>
    <m/>
    <m/>
    <m/>
    <s v="Approved"/>
    <s v="Erica"/>
    <d v="2021-05-04T00:00:00"/>
    <x v="0"/>
    <m/>
    <x v="0"/>
    <x v="63"/>
    <x v="0"/>
    <s v="RTR"/>
    <x v="0"/>
    <x v="0"/>
    <s v="Deloitte"/>
  </r>
  <r>
    <e v="#N/A"/>
    <s v="RTR-GL-065"/>
    <x v="0"/>
    <s v="Manage General Ledger Accounting"/>
    <s v="Maintain Chart of Accounts"/>
    <s v="As GL Manager Financial Systems Analyst, I need the ability to validate enterprise structure before loading it into the system so that I can be sure that system expectations are met correctly."/>
    <m/>
    <m/>
    <x v="0"/>
    <x v="0"/>
    <s v="Fit"/>
    <s v="Configuration"/>
    <s v="Functional"/>
    <m/>
    <s v="Define Enterprise Structure as per approved KDD. Review Config documents prior to configurations in system as part of program governance process. Use various testing cycles prior to production to confirm Ent Structure config "/>
    <s v="Review and sign off on enterprise structure"/>
    <s v="Validate test / prod instances"/>
    <m/>
    <m/>
    <s v="Approved"/>
    <s v="Erica"/>
    <d v="2021-05-04T00:00:00"/>
    <x v="0"/>
    <m/>
    <x v="0"/>
    <x v="64"/>
    <x v="0"/>
    <s v="RTR"/>
    <x v="0"/>
    <x v="0"/>
    <s v="Deloitte"/>
  </r>
  <r>
    <e v="#N/A"/>
    <s v="RTR-GL-066"/>
    <x v="0"/>
    <s v="Manage General Ledger Accounting"/>
    <s v="Maintain Chart of Accounts"/>
    <s v="As GL Manager Financial Systems Analyst, I want to ensure the system facilitates the addition of a new entity with an existing or a different chart of accounts so that to I can support future growth"/>
    <m/>
    <m/>
    <x v="1"/>
    <x v="0"/>
    <s v="Fit"/>
    <s v="Configuration"/>
    <s v="Functional"/>
    <m/>
    <s v="Create new primary or secondary ledger with different COA, Currency, Calendar and accounting standards as per requirement. Design COA value size and ranges with future expansion scope in consideration"/>
    <s v="Review secondary ledger for France which contains alternate chart of accounts. Ensure chart of accounts are compliant with local requirements."/>
    <m/>
    <m/>
    <m/>
    <s v="Approved"/>
    <s v="Erica"/>
    <d v="2021-05-04T00:00:00"/>
    <x v="0"/>
    <m/>
    <x v="0"/>
    <x v="65"/>
    <x v="0"/>
    <s v="RTR"/>
    <x v="0"/>
    <x v="0"/>
    <s v="Deloitte"/>
  </r>
  <r>
    <s v="CSTONE-90"/>
    <s v="RTR-GL-067"/>
    <x v="0"/>
    <s v="Manage General Ledger Accounting"/>
    <s v="Approve and Post Journal Entries"/>
    <s v="As a GL Manager Financial Systems Analyst, I want to be able to post 24/7 to the general ledger for efficient journal processing"/>
    <m/>
    <m/>
    <x v="0"/>
    <x v="0"/>
    <s v="Fit"/>
    <s v="Configuration"/>
    <s v="Functional"/>
    <m/>
    <s v="Users with posting access can post anytime. Schedule AutoPost_x000a_Acceptance criteria 1: Oracle allows posting only to open periods"/>
    <s v="Post/upload via spreadsheet. Validate posted entry."/>
    <m/>
    <m/>
    <m/>
    <s v="Approved"/>
    <s v="Erica"/>
    <d v="2021-05-04T00:00:00"/>
    <x v="0"/>
    <m/>
    <x v="2"/>
    <x v="66"/>
    <x v="0"/>
    <s v="RTR"/>
    <x v="0"/>
    <x v="0"/>
    <s v="Deloitte"/>
  </r>
  <r>
    <s v="CSTONE-91"/>
    <s v="RTR-GL-068"/>
    <x v="0"/>
    <s v="Manage General Ledger Accounting"/>
    <s v="Approve and Post Journal Entries"/>
    <s v="As a GL Manager, I want to be able to restrict updates to posted journals for accurate balances and appropriate audit trail."/>
    <m/>
    <m/>
    <x v="0"/>
    <x v="0"/>
    <s v="Fit"/>
    <s v="Configuration"/>
    <s v="Functional"/>
    <m/>
    <s v="System does not allow to edit posted journal"/>
    <s v="Once entry has posted, system should not allow user to modify the entry."/>
    <m/>
    <m/>
    <m/>
    <s v="Approved"/>
    <s v="Erica"/>
    <d v="2021-05-04T00:00:00"/>
    <x v="0"/>
    <m/>
    <x v="2"/>
    <x v="67"/>
    <x v="0"/>
    <s v="RTR"/>
    <x v="0"/>
    <x v="0"/>
    <s v="Deloitte"/>
  </r>
  <r>
    <s v="CSTONE-92"/>
    <s v="RTR-GL-069"/>
    <x v="0"/>
    <s v="Manage General Ledger Accounting"/>
    <s v="Process Reversing Journal Entries"/>
    <s v="As a GL Accountant, I want to be able to copy journal entries and to reverse signs switch debit/credit or ability to automatically reverse a journal entry to make the journal process more accurate and efficient"/>
    <m/>
    <m/>
    <x v="0"/>
    <x v="0"/>
    <s v="Fit"/>
    <s v="Configuration"/>
    <s v="Functional"/>
    <m/>
    <s v="Use Accrual category to reverse next month (auto-reverse) or manually reverse the journal in manage journal page. Enter reversal period and reverse. User can also manually reverse by loading a new journal entry "/>
    <s v="Reverse journal by reversing debits and credits. Validate that reversed following month."/>
    <m/>
    <m/>
    <m/>
    <s v="Approved"/>
    <s v="Erica"/>
    <d v="2021-05-12T00:00:00"/>
    <x v="0"/>
    <m/>
    <x v="2"/>
    <x v="68"/>
    <x v="0"/>
    <s v="RTR"/>
    <x v="0"/>
    <x v="0"/>
    <s v="Deloitte"/>
  </r>
  <r>
    <s v="CSTONE-93"/>
    <s v="RTR-GL-070"/>
    <x v="0"/>
    <s v="Manage General Ledger Accounting"/>
    <s v="Process Manual Journal Entries"/>
    <s v="As a GL Accountant, I want to be able to create transactions in future periods (e.g., reversing entries) so that I can timely capture future journal entries"/>
    <m/>
    <m/>
    <x v="0"/>
    <x v="0"/>
    <s v="Fit"/>
    <s v="Configuration"/>
    <s v="Functional"/>
    <m/>
    <s v="1 future open period is planned. Entries can be booked to it but not posted. Use Accrual category for entries reversing in next period._x000a__x000a_If for some type of accruals reversals are not required than need to create different accrual categories in Oracle and non-reversing journal should be booked on this category"/>
    <s v="Create transaction in the available future period. Validate once entry has posted."/>
    <m/>
    <m/>
    <m/>
    <s v="Approved"/>
    <s v="Erica"/>
    <d v="2021-05-07T00:00:00"/>
    <x v="0"/>
    <m/>
    <x v="2"/>
    <x v="69"/>
    <x v="0"/>
    <s v="RTR"/>
    <x v="0"/>
    <x v="0"/>
    <s v="Deloitte"/>
  </r>
  <r>
    <s v="CSTONE-94"/>
    <s v="RTR-GL-071"/>
    <x v="0"/>
    <s v="Manage General Ledger Accounting"/>
    <s v="Process Manual Journal Entries"/>
    <s v="As a GL Manager , I want to be able to access multiple ledgers within Journal entry and other pages for quick transaction entry and reporting purposes"/>
    <m/>
    <m/>
    <x v="0"/>
    <x v="0"/>
    <s v="Fit"/>
    <s v="Configuration"/>
    <s v="Functional"/>
    <m/>
    <s v="Data access security - part of security design"/>
    <s v="Access and review multiple ledgers sets &amp; validate security setup based on business design "/>
    <m/>
    <m/>
    <m/>
    <s v="Approved"/>
    <s v="Erica"/>
    <d v="2021-05-04T00:00:00"/>
    <x v="0"/>
    <m/>
    <x v="2"/>
    <x v="70"/>
    <x v="0"/>
    <s v="RTR"/>
    <x v="0"/>
    <x v="0"/>
    <s v="Deloitte"/>
  </r>
  <r>
    <s v="CSTONE-95"/>
    <s v="RTR-GL-072"/>
    <x v="0"/>
    <s v="Manage General Ledger Accounting"/>
    <s v="Process Manual Journal Entries"/>
    <s v="As a GL Manager, I want to be able to record statistical journal entries with no offset(i.e. on side statistical journal entries) in order to capture and maintain non-monetary metrics and also to leverage these for allocation purposes"/>
    <m/>
    <m/>
    <x v="0"/>
    <x v="0"/>
    <s v="Fit"/>
    <s v="Configuration"/>
    <s v="Functional"/>
    <m/>
    <s v="Book journal in STAT currency"/>
    <s v="Book stat entries in stat currency which may not balance. Validate posted entry."/>
    <m/>
    <m/>
    <m/>
    <s v="Approved"/>
    <s v="Erica"/>
    <d v="2021-05-07T00:00:00"/>
    <x v="0"/>
    <m/>
    <x v="2"/>
    <x v="71"/>
    <x v="0"/>
    <s v="RTR"/>
    <x v="0"/>
    <x v="0"/>
    <s v="Deloitte"/>
  </r>
  <r>
    <s v="CSTONE-96"/>
    <s v="RTR-GL-073"/>
    <x v="0"/>
    <s v="Manage General Ledger Accounting"/>
    <s v="Process Manual Journal Entries"/>
    <s v="As a GL Manager , I want to be able to maintain primary ledgers and secondary ledgers for US GAAP and local regulatory reporting by country and currency"/>
    <m/>
    <m/>
    <x v="0"/>
    <x v="0"/>
    <s v="Fit"/>
    <s v="Configuration"/>
    <s v="Functional"/>
    <m/>
    <s v="Define Enterprise Structure as per approved KDD"/>
    <s v="Validate required primary and secondary ledgers have been created in the system by country and currency. Per business design."/>
    <m/>
    <m/>
    <m/>
    <s v="Approved"/>
    <s v="Erica"/>
    <d v="2021-05-12T00:00:00"/>
    <x v="0"/>
    <m/>
    <x v="2"/>
    <x v="72"/>
    <x v="0"/>
    <s v="RTR"/>
    <x v="0"/>
    <x v="0"/>
    <s v="Deloitte"/>
  </r>
  <r>
    <e v="#N/A"/>
    <s v="RTR-GL-074"/>
    <x v="0"/>
    <s v="Manage General Ledger Accounting"/>
    <s v="Period-End Closing &amp; Reporting"/>
    <s v="As an accountant, I will need to have availability to both IDR secondary ledger for Indonesia and USD reporting ledger generation from the IDR secondary ledger. These ledgers will need to be available once ERP modules such as AR/AP and Inv are enabled in Oracle cloud. These new ledger will be used for statutory reporting."/>
    <m/>
    <m/>
    <x v="3"/>
    <x v="4"/>
    <s v="Out of Scope"/>
    <s v="Out of Scope"/>
    <s v="Out of Scope"/>
    <m/>
    <m/>
    <m/>
    <m/>
    <m/>
    <m/>
    <s v="Approved"/>
    <s v="Erica"/>
    <d v="2021-05-14T00:00:00"/>
    <x v="0"/>
    <m/>
    <x v="0"/>
    <x v="73"/>
    <x v="0"/>
    <s v="RTR"/>
    <x v="0"/>
    <x v="0"/>
    <s v="WESCO"/>
  </r>
  <r>
    <e v="#N/A"/>
    <s v="RTR-GL-075"/>
    <x v="0"/>
    <s v="Manage General Ledger Accounting"/>
    <s v="Period-End Closing &amp; Reporting"/>
    <s v="As an accountant, I need a Journal approval audit compliance report that pulls _x000a_1. Journals with negative dr or cr_x000a_2. Journals where created by = final approver_x000a_3. Journals where first stage and 2nd stage approver are same"/>
    <m/>
    <m/>
    <x v="0"/>
    <x v="1"/>
    <s v="Gap"/>
    <s v="Build"/>
    <s v="Report"/>
    <s v="RPT005"/>
    <s v="Custom report based GL_JE_ACTION_LOG &amp; GL_JE_BATCHES table"/>
    <s v="Review results of report to ensure accuracy."/>
    <s v="KDD4 Report to identify (1) batches with negative DR and negative CR, (2) journals whose created by = final approver, (3) journals where step 1 approver = step 2 approver.  Validate report by testing all three scenarios."/>
    <m/>
    <m/>
    <s v="Approved"/>
    <s v="Erica"/>
    <d v="2021-05-14T00:00:00"/>
    <x v="3"/>
    <m/>
    <x v="3"/>
    <x v="74"/>
    <x v="1"/>
    <s v="RTR"/>
    <x v="0"/>
    <x v="0"/>
    <s v="WESCO"/>
  </r>
  <r>
    <e v="#N/A"/>
    <s v="RTR-GL-076"/>
    <x v="0"/>
    <s v="Manage General Ledger Accounting"/>
    <s v="Period-End Closing &amp; Reporting"/>
    <s v="As an accountant, I need to be able to create FEC reporting"/>
    <m/>
    <m/>
    <x v="1"/>
    <x v="1"/>
    <s v="Gap"/>
    <s v="Build"/>
    <s v="Report"/>
    <s v="RPT026"/>
    <s v="Custom report to be built for FEC report. Confirm if standard report does not meet requirement as part of lean spec design"/>
    <s v="Review results of report to ensure accuracy."/>
    <m/>
    <m/>
    <m/>
    <s v="Submitted for Approval"/>
    <s v="Erica"/>
    <d v="2021-07-11T00:00:00"/>
    <x v="0"/>
    <m/>
    <x v="0"/>
    <x v="75"/>
    <x v="0"/>
    <s v="RTR"/>
    <x v="0"/>
    <x v="0"/>
    <s v="Deloitte"/>
  </r>
  <r>
    <e v="#N/A"/>
    <s v="RTR-GL-077"/>
    <x v="0"/>
    <s v="Manage General Ledger Accounting"/>
    <s v="Period-End Closing &amp; Reporting"/>
    <s v="As an accountant, I need a report which can bring GL journal and SLA journal line details together in a single output"/>
    <m/>
    <m/>
    <x v="0"/>
    <x v="1"/>
    <s v="Gap"/>
    <s v="Build"/>
    <s v="Report"/>
    <s v="RPT009"/>
    <s v="Custom report to bring GL and SLA details together. This report will not go to seeded subledger tables, but will only pull details avaiable in GL and SLA tables "/>
    <s v="Review results of report to ensure accuracy."/>
    <m/>
    <m/>
    <m/>
    <s v="Approved"/>
    <s v="Erica"/>
    <d v="2021-05-14T00:00:00"/>
    <x v="2"/>
    <m/>
    <x v="3"/>
    <x v="76"/>
    <x v="1"/>
    <s v="RTR"/>
    <x v="0"/>
    <x v="0"/>
    <s v="Deloitte"/>
  </r>
  <r>
    <e v="#N/A"/>
    <s v="RTR-GL-078"/>
    <x v="0"/>
    <s v="Manage General Ledger Accounting"/>
    <s v="Period-End Closing &amp; Reporting"/>
    <s v="As an accountant, I want to make sure journal entries from subledger cannot be edited"/>
    <m/>
    <m/>
    <x v="0"/>
    <x v="0"/>
    <s v="Fit"/>
    <s v="Configuration"/>
    <s v="Functional"/>
    <m/>
    <s v="Enable Freeze flag on subledger source"/>
    <s v="review that 'Freeze' flag was enabled on subledger source"/>
    <s v="Validate subledger source journals cannot be edited, reversed, unapproved, etc."/>
    <m/>
    <m/>
    <s v="Approved"/>
    <s v="Erica"/>
    <d v="2021-05-14T00:00:00"/>
    <x v="0"/>
    <m/>
    <x v="0"/>
    <x v="77"/>
    <x v="0"/>
    <s v="RTR"/>
    <x v="0"/>
    <x v="0"/>
    <s v="Deloitte"/>
  </r>
  <r>
    <s v="CSTONE-97"/>
    <s v="RTR-GL-079"/>
    <x v="0"/>
    <s v="Manage General Ledger Accounting"/>
    <s v="Process Manual Journal Entries"/>
    <s v="As an accountant, I need ability to categorize journal entries"/>
    <m/>
    <m/>
    <x v="0"/>
    <x v="0"/>
    <s v="Fit"/>
    <s v="Configuration"/>
    <s v="Functional"/>
    <m/>
    <s v="Create journal categories as per requirement to categorize journals. Assign journal category to them. AHCS journal entry will have one unique category per AHCS subledger"/>
    <s v=" Review available journal categories to ensure they align with business design. Validate category within the posted journal."/>
    <m/>
    <m/>
    <m/>
    <s v="Approved"/>
    <s v="Erica"/>
    <d v="2021-05-12T00:00:00"/>
    <x v="0"/>
    <m/>
    <x v="2"/>
    <x v="78"/>
    <x v="0"/>
    <s v="RTR"/>
    <x v="0"/>
    <x v="0"/>
    <s v="Deloitte"/>
  </r>
  <r>
    <e v="#N/A"/>
    <s v="RTR-GL-080"/>
    <x v="0"/>
    <s v="Manage General Ledger Accounting"/>
    <s v="Period-End Closing &amp; Reporting"/>
    <s v="As a statutory accountant, I need ability to sequence my GL and Subledger journals by Source / Category"/>
    <m/>
    <m/>
    <x v="2"/>
    <x v="3"/>
    <s v="Not Required"/>
    <s v="Not Required"/>
    <s v="Not Required"/>
    <m/>
    <s v="As per confirmation from International team separate sequencing by source/category is not required. Lowest level of sequencing is LE. Dispositioned as Not Required user story"/>
    <s v="Review sequencing in GL and subledger to ensure compliance with local requirments"/>
    <m/>
    <m/>
    <m/>
    <s v="Submitted for Approval"/>
    <s v="Erica"/>
    <d v="2021-07-11T00:00:00"/>
    <x v="0"/>
    <m/>
    <x v="0"/>
    <x v="79"/>
    <x v="0"/>
    <s v="RTR"/>
    <x v="0"/>
    <x v="0"/>
    <s v="Deloitte"/>
  </r>
  <r>
    <e v="#N/A"/>
    <s v="RTR-GL-081"/>
    <x v="0"/>
    <s v="Manage General Ledger Accounting"/>
    <s v="Maintain Chart of Accounts"/>
    <s v="As a GL administrator, I need to minimize need to create code combinations manually by allowing users to create them subject to accounting policies that govern usage of values in one segment with values in other segment"/>
    <m/>
    <m/>
    <x v="2"/>
    <x v="3"/>
    <s v="Not Required"/>
    <s v="Not Required"/>
    <s v="Not Required"/>
    <m/>
    <s v="Before strike-through:_x000a_Enable dynamic inserts, configure CVRs as per accounting policies to govern cross segment value usage. _x000a_CVRs will be enable during conversion cycles as well to avoid creation of code combination and subsequent cleanup due to data conversion process. Data violating accounting policy must be cleaned up in legacy system prior to conversion_x000a__x000a_After strike through:_x000a_This is no longer required as business has strike-through user story i.e. not required"/>
    <m/>
    <m/>
    <m/>
    <m/>
    <s v="Approved"/>
    <s v="Erica"/>
    <d v="2021-05-12T00:00:00"/>
    <x v="0"/>
    <m/>
    <x v="0"/>
    <x v="80"/>
    <x v="0"/>
    <s v="RTR"/>
    <x v="0"/>
    <x v="0"/>
    <s v="Deloitte"/>
  </r>
  <r>
    <s v="CSTONE-98"/>
    <s v="RTR-GL-082"/>
    <x v="0"/>
    <s v="Manage General Ledger Accounting"/>
    <s v="Process Manual Journal Entries"/>
    <s v="As a GL accountant, I should have ability to create journal entries in various currencies"/>
    <m/>
    <m/>
    <x v="0"/>
    <x v="0"/>
    <s v="Fit"/>
    <s v="Configuration"/>
    <s v="Functional"/>
    <m/>
    <s v="Enable currencies as per requirement [In upgrade, as part of regression validate any new currency being enabled]. Currency precision to be set to ISO precision"/>
    <s v="Book journal entries in various foreign currencies as well as functional currencies. Validate posted journal."/>
    <m/>
    <m/>
    <m/>
    <s v="Approved"/>
    <s v="Erica"/>
    <d v="2021-05-04T00:00:00"/>
    <x v="0"/>
    <m/>
    <x v="2"/>
    <x v="81"/>
    <x v="0"/>
    <s v="RTR"/>
    <x v="0"/>
    <x v="0"/>
    <s v="Deloitte"/>
  </r>
  <r>
    <s v="CSTONE-99"/>
    <s v="RTR-GL-083"/>
    <x v="0"/>
    <s v="Manage General Ledger Accounting"/>
    <s v="Process Manual Journal Entries"/>
    <s v="As a GL accountant, I need ability to book USGAAP only entries which do not copy to local GAAP ledgers"/>
    <m/>
    <m/>
    <x v="1"/>
    <x v="0"/>
    <s v="Fit"/>
    <s v="Configuration"/>
    <s v="Functional"/>
    <m/>
    <s v="Create Journal category &amp; at ledger level turn off its copy to secondary ledger"/>
    <s v="Book journal in primary ledger that did not copy to secondary ledger. Validate journal did not post in secondary ledger. Also book a journal in the secondary ledger that did not copy to the primary ledger. Validate that journal did not post to the primary ledger."/>
    <m/>
    <m/>
    <m/>
    <s v="Approved"/>
    <s v="Erica"/>
    <d v="2021-05-12T00:00:00"/>
    <x v="0"/>
    <m/>
    <x v="4"/>
    <x v="82"/>
    <x v="0"/>
    <s v="RTR"/>
    <x v="0"/>
    <x v="0"/>
    <s v="Deloitte"/>
  </r>
  <r>
    <e v="#N/A"/>
    <s v="RTR-GL-084"/>
    <x v="0"/>
    <s v="Manage General Ledger Accounting"/>
    <s v="Period-End Closing &amp; Reporting"/>
    <s v="As a GL administrator, I need ability to close multiple ledgers"/>
    <m/>
    <m/>
    <x v="2"/>
    <x v="3"/>
    <s v="Not Required"/>
    <s v="Not Required"/>
    <s v="Not Required"/>
    <m/>
    <s v="Design ledger set as required groupings. Use ledger sets to close / open periods, execute revaluation. _x000a__x000a_Marked as not required as Reference RTR-GL-055 which captures this user story"/>
    <s v="Delete user story, already exists."/>
    <m/>
    <m/>
    <m/>
    <s v="Approved"/>
    <s v="Erica"/>
    <d v="2021-05-14T00:00:00"/>
    <x v="0"/>
    <m/>
    <x v="0"/>
    <x v="83"/>
    <x v="0"/>
    <s v="RTR"/>
    <x v="0"/>
    <x v="0"/>
    <s v="Deloitte"/>
  </r>
  <r>
    <s v="CSTONE-100"/>
    <s v="RTR-GL-085"/>
    <x v="0"/>
    <s v="Manage General Ledger Accounting"/>
    <s v="Process Manual Journal Entries"/>
    <s v="As a GL accountant, I need ability to book journal entries in foreign currency using daily exchange rates OR month end or month average rates or central bank rates"/>
    <m/>
    <m/>
    <x v="0"/>
    <x v="0"/>
    <s v="Fit"/>
    <s v="Configuration"/>
    <s v="Functional"/>
    <m/>
    <s v="Design rate types as per KDD3A_x000a_Clarification on Acceptance Criteria 2 from Erica - User Rate pertains to rate type of 'User' and rate entered by user manually"/>
    <s v="Book journal entries in various foreign currencies as well as functional currencies using daily,monthly, average or central bank rates. Validate journal after posted."/>
    <s v="Add user rate to support bank rates specific to transaction / journal."/>
    <m/>
    <m/>
    <s v="Approved"/>
    <s v="Erica"/>
    <d v="2021-05-12T00:00:00"/>
    <x v="0"/>
    <m/>
    <x v="2"/>
    <x v="84"/>
    <x v="0"/>
    <s v="RTR"/>
    <x v="0"/>
    <x v="0"/>
    <s v="Deloitte"/>
  </r>
  <r>
    <e v="#N/A"/>
    <s v="RTR-GL-086"/>
    <x v="0"/>
    <s v="Manage General Ledger Accounting"/>
    <s v="Process Manual Journal Entries"/>
    <s v="As a GL administrator, I need ability to automate exchange rate load process"/>
    <m/>
    <m/>
    <x v="0"/>
    <x v="0"/>
    <s v="Fit"/>
    <s v="Configuration"/>
    <s v="Functional"/>
    <m/>
    <s v="Implement exchange rate integration as per KDD3B. Since FXLoader will be loading rates automatically as per KDD3A &amp; also doing any computations required for cross-currency, this is marked as Fit as there is no integration to be buitl"/>
    <s v="Exchange rates have been loaded automatically. Validate rates are correctly reflected in the system."/>
    <m/>
    <m/>
    <m/>
    <s v="Approved"/>
    <s v="Erica"/>
    <d v="2021-05-14T00:00:00"/>
    <x v="0"/>
    <m/>
    <x v="0"/>
    <x v="85"/>
    <x v="0"/>
    <s v="RTR"/>
    <x v="0"/>
    <x v="0"/>
    <s v="Deloitte"/>
  </r>
  <r>
    <e v="#N/A"/>
    <s v="RTR-GL-087"/>
    <x v="0"/>
    <s v="Manage General Ledger Accounting"/>
    <s v="Perform Currency Revaluations"/>
    <s v="As GL Accountant, I would like to build consistent revaluation rules  to align with accounting policies of WESCO [combined legacy WESCO and legacy Anixter]. As a Financial Systems Analyst, I would like the revaluation to be generated and posted in the ledger to specified COA determined in the business design."/>
    <m/>
    <m/>
    <x v="0"/>
    <x v="0"/>
    <s v="Fit"/>
    <s v="Configuration"/>
    <s v="Functional"/>
    <m/>
    <s v="Common revaluation template to be built _x000a_Assumption: COA account mapping from legacy COA supports consistent revaluation templates"/>
    <s v="Reviewed the revaluation rules to ensure accounts revalued aligned with the business design."/>
    <m/>
    <m/>
    <m/>
    <s v="Approved"/>
    <s v="Erica"/>
    <d v="2021-05-14T00:00:00"/>
    <x v="0"/>
    <m/>
    <x v="0"/>
    <x v="84"/>
    <x v="0"/>
    <s v="RTR"/>
    <x v="0"/>
    <x v="0"/>
    <s v="Deloitte"/>
  </r>
  <r>
    <e v="#N/A"/>
    <s v="RTR-GL-088"/>
    <x v="0"/>
    <s v="Manage General Ledger Accounting"/>
    <s v="Perform Allocations"/>
    <s v="As GL Accountant Financial Systems Analyst, I would like to build consistent allocation rules in system to help allocate costs  to align with accounting policies of WESCO [combined legacy WESCO and legacy Anixter]"/>
    <m/>
    <m/>
    <x v="2"/>
    <x v="3"/>
    <s v="Not Required"/>
    <s v="Not Required"/>
    <s v="Not Required"/>
    <m/>
    <s v="Define rules in Calc Manager as per WESCO accounting requirements_x000a_5/14 Not required - Duplicate"/>
    <s v="Review all allocations that were set up per business design. Validate all allocations posted correctly in ledger."/>
    <m/>
    <m/>
    <m/>
    <s v="Approved"/>
    <s v="Erica"/>
    <d v="2021-05-14T00:00:00"/>
    <x v="0"/>
    <m/>
    <x v="0"/>
    <x v="83"/>
    <x v="0"/>
    <s v="RTR"/>
    <x v="0"/>
    <x v="0"/>
    <s v="Deloitte"/>
  </r>
  <r>
    <s v="CSTONE-430"/>
    <s v="RTR-GL-089"/>
    <x v="0"/>
    <s v="Manage General Ledger Accounting"/>
    <s v="Period-End Closing &amp; Reporting"/>
    <s v="As a GL Accountant IT, I need ability to initialize GL balances when we migrate to new system"/>
    <m/>
    <m/>
    <x v="0"/>
    <x v="5"/>
    <s v="Gap"/>
    <s v="Build"/>
    <s v="Conversions"/>
    <s v="CNV001, CNV003, CNV004, CNV010"/>
    <s v="Build GL actual balance conversion as per KDD"/>
    <s v="Review beginning balance load in new system. Complete reconciliation between Oracle and legacy system."/>
    <m/>
    <m/>
    <m/>
    <s v="Approved"/>
    <s v="Erica"/>
    <d v="2021-05-14T00:00:00"/>
    <x v="4"/>
    <m/>
    <x v="0"/>
    <x v="82"/>
    <x v="2"/>
    <s v="RTR"/>
    <x v="0"/>
    <x v="0"/>
    <s v="Deloitte"/>
  </r>
  <r>
    <e v="#N/A"/>
    <s v="RTR-GL-090"/>
    <x v="0"/>
    <s v="Manage General Ledger Accounting"/>
    <s v="Period-End Closing &amp; Reporting"/>
    <s v="As a GL Accountant, I need a GL Trial Balance from which I can drill down to a report that shows GL and Subledger lines together"/>
    <m/>
    <m/>
    <x v="0"/>
    <x v="1"/>
    <s v="Gap"/>
    <s v="Build"/>
    <s v="Report"/>
    <s v="RPT041"/>
    <s v="Will develop a report that pulls TB in excel. When clicking on amount, it will drill down to GL/SLA report to be built as part of user story RTR-GL-077"/>
    <s v="Review results of report to ensure accuracy."/>
    <m/>
    <m/>
    <m/>
    <s v="Approved"/>
    <s v="Erica"/>
    <d v="2021-05-14T00:00:00"/>
    <x v="2"/>
    <m/>
    <x v="5"/>
    <x v="86"/>
    <x v="1"/>
    <s v="RTR"/>
    <x v="0"/>
    <x v="0"/>
    <s v="Deloitte"/>
  </r>
  <r>
    <e v="#N/A"/>
    <s v="RTR-GL-091"/>
    <x v="0"/>
    <s v="Manage General Ledger Accounting"/>
    <s v="Period-End Closing &amp; Reporting"/>
    <s v="As a GL accountant, I need the capability to view all journal entries by a unique indentifier in sequential order"/>
    <m/>
    <m/>
    <x v="1"/>
    <x v="0"/>
    <s v="Fit"/>
    <s v="Configuration"/>
    <s v="Functional"/>
    <m/>
    <s v="Journal sequencing will be configured as per aligned sequencing for all USGAAP Ledgers &amp; secondary ledgers. For US &amp; CA sequencing at Ledger level. For rest of world sequencing at LE level. _x000a_No requirement to sequence by source / category &amp; accordingly impact to AHCS was discussed in AHCS workshops_x000a_For acceptance criteria 1: Awaiting accounting vs reporting requiremetn confirmation from Patrick"/>
    <s v="View the reporting sequence for journals in sequential order."/>
    <m/>
    <m/>
    <m/>
    <s v="Submitted for Approval"/>
    <s v="Erica"/>
    <d v="2021-07-11T00:00:00"/>
    <x v="0"/>
    <m/>
    <x v="0"/>
    <x v="87"/>
    <x v="0"/>
    <s v="RTR"/>
    <x v="0"/>
    <x v="0"/>
    <s v="WESCO"/>
  </r>
  <r>
    <s v="CSTONE-103"/>
    <s v="RTR-GL-092"/>
    <x v="0"/>
    <s v="Manage General Ledger Accounting"/>
    <s v="Process Manual Journal Entries"/>
    <s v="As a GL accountant, I would like to enter journal with multiple LE's, all lines balanced at LE level. "/>
    <m/>
    <m/>
    <x v="0"/>
    <x v="0"/>
    <s v="Fit"/>
    <s v="Configuration"/>
    <s v="Functional"/>
    <m/>
    <s v="Use ADFDI  spreadsheet with appropriate PBSV values corresponding to various LEs. If entry is balanceed for each LE, Oracle will not add any balancing lines"/>
    <s v="Review posted journals, there should be no I/C balancing created"/>
    <s v="Review posted journals, I/C balancing will exist for cross-legal-entity transactions"/>
    <m/>
    <m/>
    <s v="Approved"/>
    <s v="Erica"/>
    <d v="2021-05-07T00:00:00"/>
    <x v="0"/>
    <m/>
    <x v="2"/>
    <x v="87"/>
    <x v="0"/>
    <s v="RTR"/>
    <x v="0"/>
    <x v="0"/>
    <s v="WESCO"/>
  </r>
  <r>
    <s v="CSTONE-104"/>
    <s v="RTR-GL-093"/>
    <x v="0"/>
    <s v="Manage General Ledger Accounting"/>
    <s v="Process Manual Journal Entries"/>
    <s v="As a GL accountant, I would like to enter journals with multiple LE's, lines not balances at LE level, only balanced in total"/>
    <m/>
    <m/>
    <x v="0"/>
    <x v="0"/>
    <s v="Fit"/>
    <s v="Configuration"/>
    <s v="Functional"/>
    <m/>
    <s v="Decision for non-US &amp; Canada ledger: Enable sequencing for LE level. LE will be field at header level. If you create journal from front end, you cannot see PBSV for any other LE at line level. If you create journal from spreadsheet, while importing oracle will split journal by LE. IC balancing rules for GL sources will not be enabled for non-US &amp; CA Ledgers_x000a__x000a_Decision for US &amp; Canada ledger: Enable sequencing at Ledger level. IC balancing rules at ledger level will be setup allowing journals that are unbalanced by LE [but balanced in totality] to be created. _x000a__x000a_Acceptance criteria 1: It does not seem to consider US &amp; Canada entities_x000a_"/>
    <s v="Journal should not be allowe for international entitiesd. I/C lines should be inserted for US and Canada."/>
    <m/>
    <m/>
    <m/>
    <s v="Approved"/>
    <s v="Erica"/>
    <d v="2021-05-12T00:00:00"/>
    <x v="0"/>
    <m/>
    <x v="2"/>
    <x v="87"/>
    <x v="0"/>
    <s v="RTR"/>
    <x v="0"/>
    <x v="0"/>
    <s v="WESCO"/>
  </r>
  <r>
    <s v="CSTONE-105"/>
    <s v="RTR-GL-094"/>
    <x v="0"/>
    <s v="Manage General Ledger Accounting"/>
    <s v="Process Manual Journal Entries"/>
    <s v="As a GL accountant, I cannot post journal that do not follow the predetermined CVR rules."/>
    <m/>
    <m/>
    <x v="0"/>
    <x v="0"/>
    <s v="Fit"/>
    <s v="Configuration"/>
    <s v="Functional"/>
    <m/>
    <s v="If Code combination is not already created, JE will be blocked as part of CVR validation_x000a_If code combination already exists, when a new CVR is being deployed as part of COA maintenance process please ensure to disable code combinations violating CVRs to achieve this user story. Else system will process such journals successfully"/>
    <s v="Entered journal that does not meet CVR. Ensure journal cannot be posted."/>
    <m/>
    <m/>
    <m/>
    <s v="Approved"/>
    <s v="Erica"/>
    <d v="2021-05-04T00:00:00"/>
    <x v="0"/>
    <m/>
    <x v="2"/>
    <x v="87"/>
    <x v="0"/>
    <s v="RTR"/>
    <x v="0"/>
    <x v="0"/>
    <s v="WESCO"/>
  </r>
  <r>
    <e v="#N/A"/>
    <s v="RTR-GL-095"/>
    <x v="0"/>
    <s v="Manage General Ledger Accounting"/>
    <s v="Process Manual Journal Entries"/>
    <s v="As a GL Accountant, I want to be able to prevent the posting of manual journal entries to control accounts as a means of ensuring that control accounts reconcile to the applicable subledger"/>
    <m/>
    <m/>
    <x v="0"/>
    <x v="1"/>
    <s v="Gap"/>
    <s v="Build"/>
    <s v="Report"/>
    <s v="RPT042"/>
    <s v="Oracle cloud allows ability to define COA natural account values as control accounts. These accounts then cannot be posted to from front end in GL. But when using spreadsheet [ADFDI] approach Oracle allows users to select &quot;delay validation&quot; option. In this case Control account validaiton is not performed in spreadsheet. At this point in time Journal Import process does not perform Control account validation i.e. this validaiton will not be performed. Currently ORacle does not allow ability to take away this ability to &quot;delay validations&quot; from users. Hence a custom reprot needs to be built to reivew non subledger source entries hitting control accounts"/>
    <s v="Entered journal in restricted account. Ensure journal cannot be posted."/>
    <m/>
    <m/>
    <m/>
    <s v="Approved"/>
    <s v="Erica"/>
    <d v="2021-05-14T00:00:00"/>
    <x v="1"/>
    <m/>
    <x v="1"/>
    <x v="80"/>
    <x v="1"/>
    <s v="RTR"/>
    <x v="0"/>
    <x v="0"/>
    <s v="WESCO"/>
  </r>
  <r>
    <s v="CSTONE-108"/>
    <s v="RTR-GL-096"/>
    <x v="0"/>
    <s v="Manage General Ledger Accounting"/>
    <s v="Process Manual Journal Entries"/>
    <s v="As a GL accountant, I would like to enter a batch with multiple journals in the batch."/>
    <m/>
    <m/>
    <x v="0"/>
    <x v="0"/>
    <s v="Fit"/>
    <s v="Configuration"/>
    <s v="Functional"/>
    <m/>
    <s v="In ADFDI Multiple spreadsheet can be used to enter multiple journals under batch by appropriately populating batch name. ADFDI spreadsheet allows upload within a given Data Access "/>
    <s v="Successfully entered batch containing multiple JE's. Validate journal after posted."/>
    <m/>
    <m/>
    <m/>
    <s v="Approved"/>
    <s v="Erica"/>
    <d v="2021-05-12T00:00:00"/>
    <x v="0"/>
    <m/>
    <x v="2"/>
    <x v="87"/>
    <x v="0"/>
    <s v="RTR"/>
    <x v="0"/>
    <x v="0"/>
    <s v="WESCO"/>
  </r>
  <r>
    <s v="CSTONE-109"/>
    <s v="RTR-GL-097"/>
    <x v="0"/>
    <s v="Manage General Ledger Accounting"/>
    <s v="Process Manual Journal Entries"/>
    <s v="As a GL accountant, I should not be able to book journal with category designated to subledger."/>
    <m/>
    <m/>
    <x v="0"/>
    <x v="0"/>
    <s v="Fit"/>
    <s v="Configuration"/>
    <s v="Functional"/>
    <m/>
    <s v="Ability to restrict journal categories is currently not available. In 21B release notes functionality to make journal categories unavailable for manual entries is confirmed. We anticipate to use this functionality [have not tested as don’t have a 21B instance yet] &amp; hence marked as Fit based on anticipated functionality meeting this requirement"/>
    <s v="Entered journal with subledger category(all subledger categories should be tested). Ensure journal cannot be posted."/>
    <m/>
    <m/>
    <m/>
    <s v="Approved"/>
    <s v="Erica"/>
    <d v="2021-05-12T00:00:00"/>
    <x v="0"/>
    <m/>
    <x v="2"/>
    <x v="87"/>
    <x v="0"/>
    <s v="RTR"/>
    <x v="0"/>
    <x v="0"/>
    <s v="WESCO"/>
  </r>
  <r>
    <s v="CSTONE-110"/>
    <s v="RTR-GL-098"/>
    <x v="0"/>
    <s v="Manage General Ledger Accounting"/>
    <s v="Process Manual Journal Entries"/>
    <s v="As a GL accountant, I cannot post journal in LE I do not have access."/>
    <m/>
    <m/>
    <x v="0"/>
    <x v="0"/>
    <s v="Fit"/>
    <s v="Configuration"/>
    <s v="Functional"/>
    <m/>
    <s v="JE entry is based on Data Access Set"/>
    <s v="JE was unsuccessful "/>
    <m/>
    <m/>
    <m/>
    <s v="Approved"/>
    <s v="Erica"/>
    <d v="2021-05-04T00:00:00"/>
    <x v="0"/>
    <m/>
    <x v="2"/>
    <x v="87"/>
    <x v="0"/>
    <s v="RTR"/>
    <x v="0"/>
    <x v="0"/>
    <s v="WESCO"/>
  </r>
  <r>
    <s v="CSTONE-111"/>
    <s v="RTR-GL-099"/>
    <x v="0"/>
    <s v="Manage General Ledger Accounting"/>
    <s v="Process Manual Journal Entries"/>
    <s v="As a GL Accountant, I want to be able to enter manual journal entries with two or more journal lines."/>
    <m/>
    <m/>
    <x v="0"/>
    <x v="0"/>
    <s v="Fit"/>
    <s v="Configuration"/>
    <s v="Functional"/>
    <m/>
    <s v="ADFDI or front end approach can be used to create journal entries with multiple lines as required"/>
    <s v="Successfully entered JE with multiple lines. Validate after posted"/>
    <m/>
    <m/>
    <m/>
    <s v="Approved"/>
    <s v="Erica"/>
    <d v="2021-05-04T00:00:00"/>
    <x v="0"/>
    <m/>
    <x v="2"/>
    <x v="87"/>
    <x v="0"/>
    <s v="RTR"/>
    <x v="0"/>
    <x v="0"/>
    <s v="WESCO"/>
  </r>
  <r>
    <e v="#N/A"/>
    <s v="RTR-GL-100"/>
    <x v="0"/>
    <s v="Manage General Ledger Accounting"/>
    <s v="Process Recurring Journal Entries"/>
    <s v="As a GL Accountant I need the ability to view/identify all recurring entries that have posted or future dated."/>
    <m/>
    <m/>
    <x v="2"/>
    <x v="3"/>
    <s v="Not Required"/>
    <s v="Not Required"/>
    <s v="Not Required"/>
    <m/>
    <s v="5/14 Duplicate as one future period already confirmed in other user stories"/>
    <s v="Review recurring entries posted and future dated."/>
    <m/>
    <m/>
    <m/>
    <s v="Approved"/>
    <s v="Erica"/>
    <d v="2021-05-14T00:00:00"/>
    <x v="0"/>
    <m/>
    <x v="2"/>
    <x v="87"/>
    <x v="0"/>
    <s v="RTR"/>
    <x v="0"/>
    <x v="0"/>
    <s v="WESCO"/>
  </r>
  <r>
    <e v="#N/A"/>
    <s v="RTR-GL-101"/>
    <x v="0"/>
    <s v="Manage General Ledger Accounting"/>
    <s v="Perform Allocations"/>
    <s v="As a GL Accountant I need the ability to allocate based on percentage or formulas"/>
    <m/>
    <m/>
    <x v="0"/>
    <x v="0"/>
    <s v="Fit"/>
    <s v="Configuration"/>
    <s v="Functional"/>
    <m/>
    <s v="Use allocation percentage / formula_x000a_Awaiting allocation listing"/>
    <s v="Use percentage basis to perform allocation. Also use formula basis to perform allocation."/>
    <m/>
    <m/>
    <m/>
    <s v="Approved"/>
    <s v="Erica "/>
    <d v="2021-05-20T00:00:00"/>
    <x v="0"/>
    <m/>
    <x v="0"/>
    <x v="87"/>
    <x v="0"/>
    <s v="RTR"/>
    <x v="0"/>
    <x v="0"/>
    <s v="WESCO"/>
  </r>
  <r>
    <e v="#N/A"/>
    <s v="RTR-GL-102"/>
    <x v="0"/>
    <s v="Manage General Ledger Accounting"/>
    <s v="Perform Allocations"/>
    <s v="As GL Accountant I need the ability to perform allocations in different currencies"/>
    <m/>
    <m/>
    <x v="1"/>
    <x v="1"/>
    <s v="Gap"/>
    <s v="Build"/>
    <s v="Report"/>
    <s v="RPT047"/>
    <s v="Allocations can be built to extract data and generate entries based on entered currencies. Actual rate type will be used to convert these allocation journals to functional currency_x000a__x000a_Allocations cannot pull both entered and accounted amounts. Based on conversation understanding of expectation here is that &quot;Allocation takes the Entered Amounts and the already converted Accounting Amounts and moves these balances to HQ location&quot;. This is not achieveable through standard allocations_x000a__x000a_Workaround: Use Entered and accounted currency TB report [RPT047] and pass manual journal entries "/>
    <s v="Able to allocate balance based on specified conversion rate criteria. "/>
    <m/>
    <m/>
    <m/>
    <s v="Submitted for Approval"/>
    <s v="Erica"/>
    <d v="2021-07-11T00:00:00"/>
    <x v="0"/>
    <m/>
    <x v="0"/>
    <x v="87"/>
    <x v="0"/>
    <s v="RTR"/>
    <x v="0"/>
    <x v="0"/>
    <s v="WESCO"/>
  </r>
  <r>
    <e v="#N/A"/>
    <s v="RTR-GL-103"/>
    <x v="0"/>
    <s v="Manage General Ledger Accounting"/>
    <s v="Perform Allocations"/>
    <s v="As a GL Accountant, I want to be able to allocate a specific balance at the end of each period and then reverses the same balance at the beginning of the following period."/>
    <m/>
    <m/>
    <x v="0"/>
    <x v="0"/>
    <s v="Fit"/>
    <s v="Configuration"/>
    <s v="Functional"/>
    <m/>
    <s v="Create relevant allocation formula in Calc Manager. While Generating Allocation entries select a category that is set to auto-reverse as per auto-reverse setup"/>
    <s v="Allocated balance in functional currency. Reversal of balance beginning of next period."/>
    <m/>
    <m/>
    <m/>
    <s v="Approved"/>
    <s v="Erica"/>
    <d v="2021-05-14T00:00:00"/>
    <x v="0"/>
    <m/>
    <x v="0"/>
    <x v="87"/>
    <x v="0"/>
    <s v="RTR"/>
    <x v="0"/>
    <x v="0"/>
    <s v="WESCO"/>
  </r>
  <r>
    <e v="#N/A"/>
    <s v="RTR-GL-104"/>
    <x v="0"/>
    <s v="Manage General Ledger Accounting"/>
    <s v="Period-End Closing &amp; Reporting"/>
    <s v="As a GL Accountant, I would like to ensure that GL account cannot be overwritten once journal is posted"/>
    <m/>
    <m/>
    <x v="0"/>
    <x v="0"/>
    <s v="Fit"/>
    <s v="Configuration"/>
    <s v="Functional"/>
    <m/>
    <s v="Using role security feature ensure: Override account in subledger is disabled_x000a_"/>
    <s v="Verify that account override feature has been disabled"/>
    <m/>
    <m/>
    <m/>
    <s v="Approved"/>
    <s v="Erica"/>
    <d v="2021-05-14T00:00:00"/>
    <x v="0"/>
    <m/>
    <x v="0"/>
    <x v="87"/>
    <x v="0"/>
    <s v="RTR"/>
    <x v="0"/>
    <x v="0"/>
    <s v="WESCO"/>
  </r>
  <r>
    <e v="#N/A"/>
    <s v="RTR-GL-105"/>
    <x v="0"/>
    <s v="Manage General Ledger Accounting"/>
    <s v="Period-End Closing &amp; Reporting"/>
    <s v="As a GL Accountant Financial Systems Analyst, I would need the ability to open previously closed periods for subsequent adjustments."/>
    <m/>
    <m/>
    <x v="1"/>
    <x v="0"/>
    <s v="Fit"/>
    <s v="Configuration"/>
    <s v="Functional"/>
    <m/>
    <s v="Users having access to open period can open periods. For this , ensure GL period is not set to &quot;Permanent Close&quot; as periods in this status cannot be re-opened  [Created a separate user story to track security requirement to remove access]_x000a_Note: This is typically not used in USGAAP ledger but in secondary ledgers as it otherwise impacts consolidated numbers in EPM. Hence changed to Phase 1B_x000a_"/>
    <s v="Ensure prior period adjustments are posted accurately"/>
    <m/>
    <m/>
    <m/>
    <s v="Approved"/>
    <s v="Erica"/>
    <d v="2021-05-14T00:00:00"/>
    <x v="0"/>
    <m/>
    <x v="0"/>
    <x v="87"/>
    <x v="0"/>
    <s v="RTR"/>
    <x v="0"/>
    <x v="0"/>
    <s v="WESCO"/>
  </r>
  <r>
    <e v="#N/A"/>
    <s v="RTR-GL-106"/>
    <x v="0"/>
    <s v="Manage General Ledger Accounting"/>
    <s v="Process Reversing Journal Entries"/>
    <s v="As a GL Accountant, I need a report that shows journal entries that have reversal period captured but is not reversed or journal entries that have categories that are marked for autoreversal but are not yet reversed even when relevant period has been opened"/>
    <m/>
    <m/>
    <x v="0"/>
    <x v="1"/>
    <s v="Gap"/>
    <s v="Build"/>
    <s v="Report"/>
    <s v="RPT043"/>
    <s v="Create a new custom report to pull journal details satisfying relevant criteria_x000a_Related to user story RTR-GL-026"/>
    <s v="Validate journals in the report."/>
    <m/>
    <m/>
    <m/>
    <s v="Approved"/>
    <s v="Erica"/>
    <d v="2021-05-12T00:00:00"/>
    <x v="3"/>
    <m/>
    <x v="3"/>
    <x v="80"/>
    <x v="1"/>
    <s v="RTR"/>
    <x v="0"/>
    <x v="0"/>
    <s v="WESCO"/>
  </r>
  <r>
    <e v="#N/A"/>
    <s v="RTR-IC-001"/>
    <x v="0"/>
    <s v="Manage Intercompany Accounting"/>
    <s v="Process Intercompany Journal Entries"/>
    <s v="As a Intercompany Accountant, I need the ability to create manual intercompany journal entries in the General Ledger module"/>
    <m/>
    <m/>
    <x v="1"/>
    <x v="0"/>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m/>
    <s v="Submitted for Approval"/>
    <s v="Erica"/>
    <d v="2021-07-11T00:00:00"/>
    <x v="0"/>
    <m/>
    <x v="4"/>
    <x v="87"/>
    <x v="0"/>
    <s v="RTR"/>
    <x v="0"/>
    <x v="1"/>
    <s v="Deloitte"/>
  </r>
  <r>
    <e v="#N/A"/>
    <s v="RTR-IC-002"/>
    <x v="0"/>
    <s v="Manage Intercompany Accounting"/>
    <s v="Process Intercompany Journal Entries"/>
    <s v="As a Intercompany GL Accountant, I need the ability to create intercompany journal entries using a spreadsheet in GL Module"/>
    <m/>
    <m/>
    <x v="1"/>
    <x v="0"/>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m/>
    <s v="Submitted for Approval"/>
    <s v="Erica"/>
    <d v="2021-07-11T00:00:00"/>
    <x v="0"/>
    <m/>
    <x v="4"/>
    <x v="87"/>
    <x v="0"/>
    <s v="RTR"/>
    <x v="0"/>
    <x v="1"/>
    <s v="Deloitte"/>
  </r>
  <r>
    <e v="#N/A"/>
    <s v="RTR-IC-003"/>
    <x v="0"/>
    <s v="Manage Intercompany Accounting"/>
    <s v="Process Intercompany Journal Entries"/>
    <s v="As a Intercompany Accountant, I need the ability to create manual intercompany journal entries in the Intercompany Accounting Module"/>
    <m/>
    <m/>
    <x v="1"/>
    <x v="0"/>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IC journal was entered correctly and generated IC invoice which when posted created journals. Validate all values including entered and accounted currencies. "/>
    <m/>
    <m/>
    <m/>
    <s v="Submitted for Approval"/>
    <s v="Erica"/>
    <d v="2021-07-11T00:00:00"/>
    <x v="0"/>
    <m/>
    <x v="4"/>
    <x v="87"/>
    <x v="0"/>
    <s v="RTR"/>
    <x v="0"/>
    <x v="1"/>
    <s v="Deloitte"/>
  </r>
  <r>
    <e v="#N/A"/>
    <s v="RTR-IC-004"/>
    <x v="0"/>
    <s v="Manage Intercompany Accounting"/>
    <s v="Process Intercompany Journal Entries"/>
    <s v="As an Intercompany Accountant , I want to be able to access multiple ledgers within Journal entry and other pages for quick transaction entry and reporting purposes"/>
    <m/>
    <m/>
    <x v="1"/>
    <x v="0"/>
    <s v="Fit"/>
    <s v="Configuration"/>
    <s v="Functional"/>
    <m/>
    <s v="GL: Data Access Set can  be assigned to user using appropriate ledger set as applicable based on security requirement. Ledger Set to be designed as per GL workshop discussions on ledger sets_x000a__x000a_IC: Intercompany Org access to be assigned to user based on security requirement i.e. same user can have multiple IC org access_x000a__x000a_BU: Appropriate BU access to be assigned for ability of IC user to access IC AR and IC AP invoices i.e. same user can have multiple BU access. Note: In future phase, third party BU design should consider whether its okay to have IC team access to third party transactions and vice versa"/>
    <s v="Ensure access is granted as per role and business design"/>
    <m/>
    <m/>
    <m/>
    <s v="Submitted for Approval"/>
    <s v="Erica"/>
    <d v="2021-07-11T00:00:00"/>
    <x v="0"/>
    <m/>
    <x v="4"/>
    <x v="87"/>
    <x v="0"/>
    <s v="RTR"/>
    <x v="0"/>
    <x v="1"/>
    <s v="Deloitte"/>
  </r>
  <r>
    <e v="#N/A"/>
    <s v="RTR-IC-005"/>
    <x v="0"/>
    <s v="Manage Intercompany Accounting"/>
    <s v="Process Intercompany Journal Entries"/>
    <s v="As an Intercompany Accountant, I want my journal entries to  route for approvals if necessary"/>
    <m/>
    <m/>
    <x v="1"/>
    <x v="0"/>
    <s v="Fit"/>
    <s v="Configuration"/>
    <s v="Functional"/>
    <m/>
    <s v="GL Journals will follow approvals as per KDD4. Autopost will initiate approvals for complete journals which are not yet routed for approvals_x000a__x000a_IC Batches will need to be submitted for users for approvals "/>
    <s v="Validate that IC journals routed correctly for approval per business design. Validate the format of the approval request matches the business design and contains all the required information. Ensure reviewers have the ability to open attachments and reject journals if required."/>
    <m/>
    <m/>
    <m/>
    <s v="Review In Progress"/>
    <m/>
    <m/>
    <x v="0"/>
    <m/>
    <x v="4"/>
    <x v="87"/>
    <x v="0"/>
    <s v="RTR"/>
    <x v="0"/>
    <x v="1"/>
    <s v="Deloitte"/>
  </r>
  <r>
    <e v="#N/A"/>
    <s v="RTR-IC-006"/>
    <x v="0"/>
    <s v="Manage Intercompany Accounting"/>
    <s v="Process Intercompany Journal Entries"/>
    <s v="As an Intercompany Accountant, I want my journal entries to automatically create an intercompany balancing line to streamline and speed processing"/>
    <m/>
    <m/>
    <x v="1"/>
    <x v="0"/>
    <s v="Fit"/>
    <s v="Configuration"/>
    <s v="Functional"/>
    <m/>
    <s v="GL Auto-balancing: In US &amp; CA for journals that are unbalanced by LE but balanced as such, will use auto-balancing. _x000a_IC batch: Balancing setup will add IC AR and IC AP lines which cannot be edited by users"/>
    <s v="Validate that balancing lines were correctly created for each IC journal. Validate both entered and accounted currencies. Validate balancing is only enabled for US and Canadian entities."/>
    <m/>
    <m/>
    <m/>
    <s v="Initial Fit/Gap Complete"/>
    <m/>
    <m/>
    <x v="0"/>
    <m/>
    <x v="4"/>
    <x v="87"/>
    <x v="0"/>
    <s v="RTR"/>
    <x v="0"/>
    <x v="1"/>
    <s v="Deloitte"/>
  </r>
  <r>
    <e v="#N/A"/>
    <s v="RTR-IC-007"/>
    <x v="0"/>
    <s v="Manage Intercompany Accounting"/>
    <s v="Process Intercompany AR/AP Invoices"/>
    <s v="As an Intercompany Accountant, I need an automated process that will create Intercompany AP transaction invoices "/>
    <m/>
    <m/>
    <x v="1"/>
    <x v="0"/>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
    <s v="Review  AP invoice has been created. Validate the amounts (both entered and functional), the provider listed on the invoice and format of the invoice. Ensure format of invoice is created as per business design."/>
    <m/>
    <m/>
    <m/>
    <s v="Review In Progress"/>
    <m/>
    <m/>
    <x v="0"/>
    <m/>
    <x v="4"/>
    <x v="87"/>
    <x v="0"/>
    <s v="RTR"/>
    <x v="0"/>
    <x v="1"/>
    <s v="Deloitte"/>
  </r>
  <r>
    <e v="#N/A"/>
    <s v="RTR-IC-008"/>
    <x v="0"/>
    <s v="Manage Intercompany Accounting"/>
    <s v="Process Intercompany AR/AP Invoices"/>
    <s v="As an Intercompany Accountant, I need an automated process that will create Intercompany AR transaction invoices "/>
    <m/>
    <m/>
    <x v="1"/>
    <x v="1"/>
    <s v="Gap"/>
    <s v="Build"/>
    <s v="Report"/>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As per acceptance criteria 1 moving to Gap as business wants to validate AR invoice layout in this user story_x000a_"/>
    <s v="Review  AR invoice has been created. Validate the amounts (both entered and functional), the customer listed on the invoice and format of the invoice. Ensure format of invoice is created as per business design."/>
    <m/>
    <m/>
    <m/>
    <s v="Review In Progress"/>
    <m/>
    <m/>
    <x v="0"/>
    <m/>
    <x v="4"/>
    <x v="87"/>
    <x v="0"/>
    <s v="RTR"/>
    <x v="0"/>
    <x v="1"/>
    <s v="Deloitte"/>
  </r>
  <r>
    <e v="#N/A"/>
    <s v="RTR-IC-009"/>
    <x v="0"/>
    <s v="Manage Intercompany Accounting"/>
    <s v="Process Intercompany AR/AP Invoices"/>
    <s v="As an Intercompany Accountant, I need an automated process that will create Intercompany GL transactions from IC module"/>
    <m/>
    <m/>
    <x v="1"/>
    <x v="0"/>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
    <s v="Validate that IC journal correctly posted to GL. Validate both entered and accounted currencies. Ensure no IC AR/AP invoices were created."/>
    <m/>
    <m/>
    <m/>
    <s v="Initial Fit/Gap Complete"/>
    <m/>
    <m/>
    <x v="0"/>
    <m/>
    <x v="4"/>
    <x v="87"/>
    <x v="0"/>
    <s v="RTR"/>
    <x v="0"/>
    <x v="1"/>
    <s v="Deloitte"/>
  </r>
  <r>
    <e v="#N/A"/>
    <s v="RTR-IC-010"/>
    <x v="0"/>
    <s v="Manage Intercompany Accounting"/>
    <s v="Perform Intercompany Netting &amp; Reconciliation"/>
    <s v="As an intercompany Accountant, I need to be able to process liability switching of Payables and Receivables transactions for related intercompany organizations"/>
    <m/>
    <m/>
    <x v="1"/>
    <x v="6"/>
    <s v="Gap"/>
    <s v="Build"/>
    <s v="Extension"/>
    <s v="LSI extension needed"/>
    <s v="Netting and LSI will be designed as per KDD22 approvals_x000a__x000a_6/29: KDD22 is now approved. Multiple RICE components to be added by TECH team for this solution. Separate user story for each RICE will be added once RICE IDs are generated"/>
    <s v="Validate that liability switching process accurately closed the required AP and AR invoices and posted to the GL. Ensure new intercompany relationship was accurately established with the switching entities. Ensure FX exposure is recorded on the switching entity as per business design. Ensure the liability was switched to the correct entities as per business design. Ensure all clearing accounts used for liability switching nets to zero. Validate proper FX gain/loss was recognized. Ensure transactions posted in both primary and secondary ledger."/>
    <m/>
    <m/>
    <m/>
    <s v="Submitted for Approval"/>
    <s v="Erica"/>
    <d v="2021-07-11T00:00:00"/>
    <x v="0"/>
    <m/>
    <x v="4"/>
    <x v="87"/>
    <x v="0"/>
    <s v="RTR"/>
    <x v="0"/>
    <x v="1"/>
    <s v="Deloitte"/>
  </r>
  <r>
    <e v="#N/A"/>
    <s v="RTR-IC-011"/>
    <x v="0"/>
    <s v="Manage Intercompany Accounting"/>
    <s v="Process Intercompany Settlements"/>
    <s v="As an Intercompany Accountant, I need to be able to settle intercompany accounts"/>
    <m/>
    <m/>
    <x v="1"/>
    <x v="0"/>
    <s v="Fit"/>
    <s v="Configuration"/>
    <s v="Functional"/>
    <m/>
    <s v="True cash movement will happen offline &amp; will be recorded as manual receipt / payment in Oracle cloud for settlement using the dummy bank accounts that are setup [no payment or receipt integration with banks and no check printing]. These receipts / payments will account against clearing accounts &amp; which would be offset against treasury files/treasury process"/>
    <s v="Validate that IC AR and IC AP invoices were accurately closed after settlement was processed.  Ensure all settlements were recorded to the correct GL Accounts as per business design. Validate both entered and functional currencies were recorded. Ensure transactions posted in both primary and secondary ledger."/>
    <m/>
    <m/>
    <m/>
    <s v="Submitted for Approval"/>
    <s v="Erica"/>
    <d v="2021-07-11T00:00:00"/>
    <x v="0"/>
    <m/>
    <x v="4"/>
    <x v="87"/>
    <x v="0"/>
    <s v="RTR"/>
    <x v="0"/>
    <x v="1"/>
    <s v="Deloitte"/>
  </r>
  <r>
    <e v="#N/A"/>
    <s v="COA-EPM-01"/>
    <x v="1"/>
    <s v="Master Data Management"/>
    <s v="Maintain Chart of Accounts"/>
    <s v="As a Financial Systems Analyst, I will need to have control checks / comparison reviews to validate maintenance completeness across systems (EDMCS, legacy systems) to keep all financial systems in-synch.  Add to E2E COA EDMCS as well."/>
    <m/>
    <m/>
    <x v="0"/>
    <x v="0"/>
    <s v="Fit"/>
    <s v="Configuration"/>
    <s v="Functional"/>
    <m/>
    <s v="USGAAP COA values will integrate from EDMCS. Local GAAP COA values is TBD. If not maintained in EDMCS can be maintained / updated directly in ERP"/>
    <s v="Successfully updated chart of account segments which includes creation of new value and end dating existing values."/>
    <m/>
    <m/>
    <m/>
    <s v="Drafted"/>
    <m/>
    <m/>
    <x v="0"/>
    <m/>
    <x v="0"/>
    <x v="87"/>
    <x v="0"/>
    <s v="COA"/>
    <x v="1"/>
    <x v="2"/>
    <s v="WESCO"/>
  </r>
  <r>
    <e v="#N/A"/>
    <s v="RTR-GL-107"/>
    <x v="0"/>
    <s v="Manage General Ledger Accounting"/>
    <s v="Process Manual Journal Entries"/>
    <s v="As a GL Accountant, I need a report which shows exchange rates used to convert entered currency to functional currency of more than 10% based on daily rate."/>
    <m/>
    <m/>
    <x v="1"/>
    <x v="1"/>
    <s v="Gap"/>
    <s v="Build"/>
    <s v="Report"/>
    <s v="RPT016"/>
    <s v="Build a custom report based on effective rate computed from entered and accounted amounts which can be compared against configured threshold in lookup"/>
    <s v="Entered journal where exchange rate is significantly different from the daily rate. Validate journal after posted. Have the ability to select specific percentages or multiple predetermined percentages in the report."/>
    <m/>
    <m/>
    <m/>
    <s v="Approved"/>
    <s v="Erica"/>
    <d v="2021-05-12T00:00:00"/>
    <x v="0"/>
    <m/>
    <x v="4"/>
    <x v="87"/>
    <x v="0"/>
    <s v="RTR"/>
    <x v="0"/>
    <x v="0"/>
    <s v="WESCO"/>
  </r>
  <r>
    <e v="#N/A"/>
    <s v="RTR-GL-108"/>
    <x v="0"/>
    <s v="Manage General Ledger Accounting"/>
    <s v="Period-End Closing &amp; Reporting"/>
    <s v="As a GL Accountant, I would like to ensure manual SLA entry cannot be posted to ensure SLA traceability to legacy subledgers"/>
    <m/>
    <m/>
    <x v="0"/>
    <x v="0"/>
    <s v="Fit"/>
    <s v="Configuration"/>
    <s v="Functional"/>
    <m/>
    <s v="Using role based security ensure ability to create a manual SLA entry is taken away [not allowed]. Any subledger entry should always originate from legacy"/>
    <s v="Validate that user cannot enter a manual SLA journal entry"/>
    <m/>
    <m/>
    <m/>
    <s v="Approved"/>
    <s v="Erica"/>
    <d v="2021-05-14T00:00:00"/>
    <x v="0"/>
    <m/>
    <x v="0"/>
    <x v="87"/>
    <x v="0"/>
    <s v="RTR"/>
    <x v="0"/>
    <x v="0"/>
    <s v="Deloitte"/>
  </r>
  <r>
    <e v="#N/A"/>
    <s v="RTR-GL-109"/>
    <x v="0"/>
    <s v="Manage General Ledger Accounting"/>
    <s v="Period-End Closing &amp; Reporting"/>
    <s v="As a GL Accountant, I would need the to restrict ability to permenantely close GL periods"/>
    <m/>
    <m/>
    <x v="0"/>
    <x v="0"/>
    <s v="Fit"/>
    <s v="Configuration"/>
    <s v="Functional"/>
    <m/>
    <s v="Using role based security ensure ability to permanently close GL period is taken away. This includes _x000a_1. Access to Permanent Close Program_x000a_2. Access to Permanent close button on Period management screen"/>
    <s v="Validate that GL Periods cannot be permanently closed, either vis concurrent program or button"/>
    <m/>
    <m/>
    <m/>
    <s v="Approved"/>
    <s v="Erica"/>
    <d v="2021-05-14T00:00:00"/>
    <x v="0"/>
    <m/>
    <x v="0"/>
    <x v="87"/>
    <x v="0"/>
    <s v="RTR"/>
    <x v="0"/>
    <x v="0"/>
    <s v="Deloitte"/>
  </r>
  <r>
    <e v="#N/A"/>
    <s v="RTR-GL-110"/>
    <x v="0"/>
    <s v="Manage General Ledger Accounting"/>
    <s v="Period-End Closing &amp; Reporting"/>
    <s v="As a GL Accountant, I need a report that shows all balances from Primary Ledger has been copied to the Secondary Ledger."/>
    <m/>
    <m/>
    <x v="1"/>
    <x v="1"/>
    <s v="Gap"/>
    <s v="Build"/>
    <s v="Report"/>
    <s v="RPT011"/>
    <s v="6/22: Changed release to 1B only as per email confirmation from Erica with subject &quot;GL Reports Prioritization&quot;"/>
    <s v="Verified that balances in Primary Ledger copied over to Secondary Ledger."/>
    <m/>
    <m/>
    <m/>
    <s v="Approved"/>
    <s v="Erica"/>
    <d v="2021-05-14T00:00:00"/>
    <x v="0"/>
    <m/>
    <x v="0"/>
    <x v="87"/>
    <x v="0"/>
    <s v="RTR"/>
    <x v="0"/>
    <x v="0"/>
    <s v="WESCO"/>
  </r>
  <r>
    <e v="#N/A"/>
    <s v="RTR-GL-111"/>
    <x v="0"/>
    <s v="Manage General Ledger Accounting"/>
    <s v="Period-End Closing &amp; Reporting"/>
    <s v="As a Tax Accountant / Manager / Director, I need to be able to efficiently extract transactional level detail (journals) from multiple systems for 2022 and map the data to the new COA string to support numerous tax audits.  "/>
    <m/>
    <m/>
    <x v="0"/>
    <x v="1"/>
    <s v="Gap"/>
    <s v="Build"/>
    <s v="Report"/>
    <m/>
    <m/>
    <s v="Validate and reconcile data extractions between legacy and Cloud systems"/>
    <m/>
    <m/>
    <m/>
    <s v="Drafted"/>
    <m/>
    <m/>
    <x v="0"/>
    <m/>
    <x v="4"/>
    <x v="87"/>
    <x v="0"/>
    <s v="RTR"/>
    <x v="2"/>
    <x v="3"/>
    <s v="WESCO"/>
  </r>
  <r>
    <e v="#N/A"/>
    <s v="RTR-GL-112"/>
    <x v="0"/>
    <s v="Manage General Ledger Accounting"/>
    <s v="Period-End Closing &amp; Reporting"/>
    <s v="As a GL and HR Manager, the access to value sets in Oracle Cloud products either need to be segregated by role or a report needs to exist to monitor updates / additions / end dates to support SOD analysis.  Refer to Oracle EBS current SOD report GL SOD Extract - Value Set History Query."/>
    <m/>
    <m/>
    <x v="0"/>
    <x v="1"/>
    <s v="Gap"/>
    <s v="Build"/>
    <s v="Report"/>
    <m/>
    <s v="Security team to Valildate"/>
    <s v="Verify access restrictions across Oracle defined roles and/or verify report output."/>
    <m/>
    <m/>
    <m/>
    <s v="Drafted"/>
    <m/>
    <m/>
    <x v="0"/>
    <m/>
    <x v="4"/>
    <x v="87"/>
    <x v="0"/>
    <s v="RTR"/>
    <x v="0"/>
    <x v="4"/>
    <s v="WESCO"/>
  </r>
  <r>
    <e v="#N/A"/>
    <s v="REP-RTR-GL-61"/>
    <x v="0"/>
    <s v="Manage General Ledger Accounting"/>
    <s v="Period-End Closing &amp; Reporting"/>
    <s v="Legacy Report Name:Numerous_x000a_Legacy Report Description:Oracle offers standard / seeded reports such as Account Analysis, TBs, Journals, etc."/>
    <m/>
    <m/>
    <x v="4"/>
    <x v="0"/>
    <s v="Fit"/>
    <s v="Configuration"/>
    <s v="Functional"/>
    <m/>
    <s v="List of standard reports published as part of reporting workshop. Please review and advise if any new custom needs to be built_x000a__x000a_5/26: 5 reports shared by Erica confirmed to have excel output available [not flat table excel, but same output as seen in PDF published to excel is available out of box]_x000a_"/>
    <m/>
    <m/>
    <m/>
    <m/>
    <s v="Approved"/>
    <m/>
    <d v="2021-05-27T00:00:00"/>
    <x v="0"/>
    <m/>
    <x v="0"/>
    <x v="87"/>
    <x v="0"/>
    <s v="RTR"/>
    <x v="0"/>
    <x v="0"/>
    <s v="WESCO"/>
  </r>
  <r>
    <e v="#N/A"/>
    <s v="REP-RTR-GL-62"/>
    <x v="0"/>
    <s v="Manage General Ledger Accounting"/>
    <s v="Period-End Closing &amp; Reporting"/>
    <s v="Legacy Report Name:WES_ACCOUNT_DETAIL_PTD_YTD_x000a_WES_ACCOUNT_DETAIL_MULITPLE YEARS BY PERIOD_x000a_Legacy Report Description:Description is contained within each concurrent request name.  Prior to GL Wand, this was the only method to extract data from the GL by branch, account, periods, mgt rollups, journal detail, etc.  Users continue to use reports today."/>
    <m/>
    <m/>
    <x v="4"/>
    <x v="0"/>
    <s v="Fit"/>
    <s v="Configuration"/>
    <s v="Functional"/>
    <m/>
    <s v="Use SmartView to pull GL balances_x000a_Assumption: Required COA hierarchy is built in Cloud ERP [Hierarchy is Branch hierarchy - District, Region, Group]"/>
    <m/>
    <m/>
    <m/>
    <m/>
    <s v="Approved"/>
    <s v="Erica"/>
    <d v="2021-05-12T00:00:00"/>
    <x v="0"/>
    <m/>
    <x v="0"/>
    <x v="87"/>
    <x v="0"/>
    <s v="RTR"/>
    <x v="0"/>
    <x v="0"/>
    <s v="WESCO"/>
  </r>
  <r>
    <e v="#N/A"/>
    <s v="REP-RTR-GL-63"/>
    <x v="0"/>
    <s v="Manage General Ledger Accounting"/>
    <s v="Period-End Closing &amp; Reporting"/>
    <s v="Legacy Report Name:WES_JOURNAL_DETAIL_EXTRACT CP_x000a_Legacy Report Description:Description is contained within each concurrent request name.  Prior to GL Wand, this was the only method to extract data from the GL by branch, account, periods, mgt rollups, journal detail, etc.  Users continue to use reports today."/>
    <m/>
    <m/>
    <x v="4"/>
    <x v="1"/>
    <s v="Gap"/>
    <s v="Build"/>
    <s v="Report"/>
    <s v="RPT002"/>
    <s v="Journal Details report (Journal Batch + Journal Header). Merge RICE with user story RTR-GL-010"/>
    <m/>
    <m/>
    <m/>
    <m/>
    <s v="Approved"/>
    <s v="Erica"/>
    <d v="2021-05-12T00:00:00"/>
    <x v="2"/>
    <m/>
    <x v="3"/>
    <x v="81"/>
    <x v="1"/>
    <s v="RTR"/>
    <x v="0"/>
    <x v="0"/>
    <s v="WESCO"/>
  </r>
  <r>
    <e v="#N/A"/>
    <s v="REP-RTR-GL-64"/>
    <x v="0"/>
    <s v="Manage General Ledger Accounting"/>
    <s v="Period-End Closing &amp; Reporting"/>
    <s v="Legacy Report Name:Numerous_x000a_Legacy Report Description:Tom Johnson in field accounting uses Discoverer for 18 GL extracts."/>
    <m/>
    <m/>
    <x v="4"/>
    <x v="0"/>
    <s v="Fit"/>
    <s v="Configuration"/>
    <s v="Functional"/>
    <m/>
    <s v="Use SmartView to pull GL balances"/>
    <m/>
    <m/>
    <m/>
    <m/>
    <s v="Approved"/>
    <s v="Erica"/>
    <d v="2021-05-12T00:00:00"/>
    <x v="0"/>
    <m/>
    <x v="0"/>
    <x v="87"/>
    <x v="0"/>
    <s v="RTR"/>
    <x v="0"/>
    <x v="0"/>
    <s v="WESCO"/>
  </r>
  <r>
    <e v="#N/A"/>
    <s v="REP-RTR-GL-65"/>
    <x v="0"/>
    <s v="Manage General Ledger Accounting"/>
    <s v="Period-End Closing &amp; Reporting"/>
    <s v="Legacy Report Name:FSGs with content sets_x000a_WES_TD_EXTRACT_BS &quot;LEDGER&quot;_x000a_WES_TD_EXTRACT_IS &quot;LEDGER&quot;_x000a_WES_TD_EXTRACT_IS(STDCST) &quot;LEDGER&quot;_x000a__x000a_Legacy Report Description:Request sets reference FSGs with content sets to build a flat file of financial actual &amp; budget data and stage for Teradata.  The balance sheet does not reflect all balance sheet COA parent values and the income statement reflects operating only, not GAAP.  The request set / flat file generated reflects data from USD 2021 and CAD 2042 for a set of secure Teradata tables and data from Consol 2079 for a set of unsecure Teradata tables.  The Teradata tables are accessed by numerous users and support various BI applications."/>
    <m/>
    <m/>
    <x v="2"/>
    <x v="3"/>
    <s v="Not Required"/>
    <s v="Not Required"/>
    <s v="Not Required"/>
    <m/>
    <s v="Duplicate of TeraData extracts being discussed in KDD8"/>
    <m/>
    <m/>
    <m/>
    <m/>
    <s v="Approved"/>
    <s v="Erica"/>
    <d v="2021-05-12T00:00:00"/>
    <x v="0"/>
    <m/>
    <x v="0"/>
    <x v="87"/>
    <x v="0"/>
    <s v="RTR"/>
    <x v="0"/>
    <x v="0"/>
    <s v="WESCO"/>
  </r>
  <r>
    <e v="#N/A"/>
    <s v="REP-RTR-GL-66"/>
    <x v="0"/>
    <s v="Manage General Ledger Accounting"/>
    <s v="Period-End Closing &amp; Reporting"/>
    <s v="Legacy Report Name:WES GL Blackline Extract_x000a_Legacy Report Description:Data extract for Blackline account reconciliation tool"/>
    <m/>
    <m/>
    <x v="2"/>
    <x v="3"/>
    <s v="Not Required"/>
    <s v="Not Required"/>
    <s v="Not Required"/>
    <m/>
    <s v="Duplicate of Blackline extracts being discussed in KDD8"/>
    <m/>
    <m/>
    <m/>
    <m/>
    <s v="Approved"/>
    <s v="Erica"/>
    <d v="2021-05-12T00:00:00"/>
    <x v="0"/>
    <m/>
    <x v="0"/>
    <x v="87"/>
    <x v="0"/>
    <s v="RTR"/>
    <x v="0"/>
    <x v="0"/>
    <s v="WESCO"/>
  </r>
  <r>
    <e v="#N/A"/>
    <s v="REP-RTR-GL-68"/>
    <x v="0"/>
    <s v="Manage General Ledger Accounting"/>
    <s v="Period-End Closing &amp; Reporting"/>
    <s v="Legacy Report Name:Additons, Disposals by Item &amp; Capital Asset Continuity Report_x000a_Legacy Report Description:PPE reports to support Tax compliance"/>
    <m/>
    <m/>
    <x v="2"/>
    <x v="3"/>
    <s v="Not Required"/>
    <s v="Not Required"/>
    <s v="Not Required"/>
    <m/>
    <s v="FA is planned to be continued in EBS. This seems a typical roll-forward report that can be pulled from legacy EBS FA subledger"/>
    <m/>
    <m/>
    <m/>
    <m/>
    <s v="Approved"/>
    <s v="Erica"/>
    <d v="2021-05-12T00:00:00"/>
    <x v="0"/>
    <m/>
    <x v="0"/>
    <x v="87"/>
    <x v="0"/>
    <s v="RTR"/>
    <x v="0"/>
    <x v="0"/>
    <s v="WESCO"/>
  </r>
  <r>
    <e v="#N/A"/>
    <s v="REP-RTR-GL-69"/>
    <x v="0"/>
    <s v="Manage General Ledger Accounting"/>
    <s v="Period-End Closing &amp; Reporting"/>
    <s v="Legacy Report Name:Wesco GL Balance Corruption Report_x000a_Legacy Report Description:Identifies GL table data corruption"/>
    <m/>
    <m/>
    <x v="4"/>
    <x v="1"/>
    <s v="Gap"/>
    <s v="Build"/>
    <s v="Report"/>
    <s v="RPT044"/>
    <s v="Build new report to compare GL balances vs GL journals"/>
    <m/>
    <m/>
    <m/>
    <m/>
    <s v="Approved"/>
    <s v="Erica"/>
    <d v="2021-05-12T00:00:00"/>
    <x v="3"/>
    <m/>
    <x v="3"/>
    <x v="80"/>
    <x v="1"/>
    <s v="RTR"/>
    <x v="0"/>
    <x v="0"/>
    <s v="WESCO"/>
  </r>
  <r>
    <e v="#N/A"/>
    <s v="REP-RTR-GL-70"/>
    <x v="0"/>
    <s v="Manage General Ledger Accounting"/>
    <s v="Period-End Closing &amp; Reporting"/>
    <s v="Legacy Report Name:WESCO GL Journal Approval Status Report_x000a_Legacy Report Description:Provides status of journals in approval hierarchy"/>
    <m/>
    <m/>
    <x v="4"/>
    <x v="1"/>
    <s v="Gap"/>
    <s v="Build"/>
    <s v="Report"/>
    <s v="RPT003"/>
    <s v="Journal Batch / Journal Header level report. Provides details where the journal is waiting for approval_x000a__x000a_[Different that other Journal report &amp; journal line report. This is more about where is journal in approval currently so that it can be followed up] [As part of lean spec design finalize information that can be pulled from GL tables for reporting]"/>
    <m/>
    <m/>
    <m/>
    <m/>
    <s v="Approved"/>
    <s v="Erica"/>
    <d v="2021-05-12T00:00:00"/>
    <x v="3"/>
    <m/>
    <x v="3"/>
    <x v="81"/>
    <x v="1"/>
    <s v="RTR"/>
    <x v="0"/>
    <x v="0"/>
    <s v="WESCO"/>
  </r>
  <r>
    <e v="#N/A"/>
    <s v="REP-RTR-GL-71"/>
    <x v="0"/>
    <s v="Manage General Ledger Accounting"/>
    <s v="Period-End Closing &amp; Reporting"/>
    <s v="Legacy Report Name:WES GL Journal Limits Report_x000a_Legacy Report Description:Mitigating control for SOD conflict of SuperUser having access to limits table and completing quarterly access review"/>
    <m/>
    <m/>
    <x v="2"/>
    <x v="3"/>
    <s v="Not Required"/>
    <s v="Not Required"/>
    <s v="Not Required"/>
    <m/>
    <s v="Not required with future state GL approval KDD"/>
    <m/>
    <m/>
    <m/>
    <m/>
    <s v="Approved"/>
    <s v="Erica"/>
    <d v="2021-05-12T00:00:00"/>
    <x v="0"/>
    <m/>
    <x v="0"/>
    <x v="87"/>
    <x v="0"/>
    <s v="RTR"/>
    <x v="0"/>
    <x v="0"/>
    <s v="WESCO"/>
  </r>
  <r>
    <e v="#N/A"/>
    <s v="REP-RTR-GL-72"/>
    <x v="0"/>
    <s v="Manage General Ledger Accounting"/>
    <s v="Period-End Closing &amp; Reporting"/>
    <s v="Legacy Report Name:Journal ADI_x000a_Legacy Report Description:Three versions provided - columns added outside of macro to support user copy/paste"/>
    <m/>
    <m/>
    <x v="2"/>
    <x v="3"/>
    <s v="Not Required"/>
    <s v="Not Required"/>
    <s v="Not Required"/>
    <m/>
    <s v="This is not a report. Journal ADFDI cannot have custom format in Cloud"/>
    <m/>
    <m/>
    <m/>
    <m/>
    <s v="Approved"/>
    <s v="Erica"/>
    <d v="2021-05-12T00:00:00"/>
    <x v="0"/>
    <m/>
    <x v="0"/>
    <x v="87"/>
    <x v="0"/>
    <s v="RTR"/>
    <x v="0"/>
    <x v="0"/>
    <s v="WESCO"/>
  </r>
  <r>
    <e v="#N/A"/>
    <s v="REP-RTR-GL-73"/>
    <x v="0"/>
    <s v="Manage General Ledger Accounting"/>
    <s v="Period-End Closing &amp; Reporting"/>
    <s v="Legacy Report Name:WES GL Income Statement - OnDemand (Standard Cost)_x000a_Legacy Report Description:Branch income statements to OnDemand"/>
    <m/>
    <m/>
    <x v="2"/>
    <x v="3"/>
    <s v="Not Required"/>
    <s v="Not Required"/>
    <s v="Not Required"/>
    <m/>
    <s v="Duplicate of OnDemand extracts being discussed in KDD8"/>
    <m/>
    <m/>
    <m/>
    <m/>
    <s v="Approved"/>
    <s v="Erica"/>
    <d v="2021-05-12T00:00:00"/>
    <x v="0"/>
    <m/>
    <x v="0"/>
    <x v="87"/>
    <x v="0"/>
    <s v="RTR"/>
    <x v="0"/>
    <x v="0"/>
    <s v="WESCO"/>
  </r>
  <r>
    <e v="#N/A"/>
    <s v="REP-RTR-GL-74"/>
    <x v="0"/>
    <s v="Manage General Ledger Accounting"/>
    <s v="Period-End Closing &amp; Reporting"/>
    <s v="Legacy Report Name:WES GL Income Statement - OnDemand_x000a_Legacy Report Description:Branch income statements to OnDemand"/>
    <m/>
    <m/>
    <x v="2"/>
    <x v="3"/>
    <s v="Not Required"/>
    <s v="Not Required"/>
    <s v="Not Required"/>
    <m/>
    <s v="Duplicate of OnDemand extracts being discussed in KDD8"/>
    <m/>
    <m/>
    <m/>
    <m/>
    <s v="Approved"/>
    <s v="Erica"/>
    <d v="2021-05-12T00:00:00"/>
    <x v="0"/>
    <m/>
    <x v="0"/>
    <x v="87"/>
    <x v="0"/>
    <s v="RTR"/>
    <x v="0"/>
    <x v="0"/>
    <s v="WESCO"/>
  </r>
  <r>
    <e v="#N/A"/>
    <s v="REP-RTR-GL-75"/>
    <x v="0"/>
    <s v="Manage General Ledger Accounting"/>
    <s v="Period-End Closing &amp; Reporting"/>
    <s v="Legacy Report Name:WES GL MFC Report (new)_x000a_Legacy Report Description:Branch monthly finance charge report OnDemand"/>
    <m/>
    <m/>
    <x v="2"/>
    <x v="3"/>
    <s v="Not Required"/>
    <s v="Not Required"/>
    <s v="Not Required"/>
    <m/>
    <s v="Duplicate of OnDemand extracts being discussed in KDD8"/>
    <m/>
    <m/>
    <m/>
    <m/>
    <s v="Approved"/>
    <s v="Erica"/>
    <d v="2021-05-12T00:00:00"/>
    <x v="0"/>
    <m/>
    <x v="0"/>
    <x v="87"/>
    <x v="0"/>
    <s v="RTR"/>
    <x v="0"/>
    <x v="0"/>
    <s v="WESCO"/>
  </r>
  <r>
    <e v="#N/A"/>
    <s v="REP-RTR-GL-76"/>
    <x v="0"/>
    <s v="Manage General Ledger Accounting"/>
    <s v="Period-End Closing &amp; Reporting"/>
    <s v="Legacy Report Name:WES GL Create Branch Hierarchy File_x000a_Legacy Report Description:Branch Header (group, region, district) management rollup"/>
    <m/>
    <m/>
    <x v="2"/>
    <x v="3"/>
    <s v="Not Required"/>
    <s v="Not Required"/>
    <s v="Not Required"/>
    <m/>
    <s v="Duplicate of TeraData extract being discussed in KDD8"/>
    <m/>
    <m/>
    <m/>
    <m/>
    <s v="Approved"/>
    <s v="Erica"/>
    <d v="2021-05-12T00:00:00"/>
    <x v="0"/>
    <m/>
    <x v="0"/>
    <x v="87"/>
    <x v="0"/>
    <s v="RTR"/>
    <x v="0"/>
    <x v="0"/>
    <s v="WESCO"/>
  </r>
  <r>
    <e v="#N/A"/>
    <s v="REP-RTR-GL-77"/>
    <x v="0"/>
    <s v="Manage General Ledger Accounting"/>
    <s v="Period-End Closing &amp; Reporting"/>
    <s v="Legacy Report Name:WES GL Flash Report (New)_x000a_Legacy Report Description:Branch flash report"/>
    <m/>
    <m/>
    <x v="2"/>
    <x v="3"/>
    <s v="Not Required"/>
    <s v="Not Required"/>
    <s v="Not Required"/>
    <m/>
    <s v="Duplicate of OnDemand extracts being discussed in KDD8"/>
    <m/>
    <m/>
    <m/>
    <m/>
    <s v="Approved"/>
    <s v="Erica"/>
    <d v="2021-05-12T00:00:00"/>
    <x v="0"/>
    <m/>
    <x v="0"/>
    <x v="87"/>
    <x v="0"/>
    <s v="RTR"/>
    <x v="0"/>
    <x v="0"/>
    <s v="WESCO"/>
  </r>
  <r>
    <e v="#N/A"/>
    <s v="REP-RTR-GL-78"/>
    <x v="0"/>
    <s v="Manage General Ledger Accounting"/>
    <s v="Period-End Closing &amp; Reporting"/>
    <s v="Legacy Report Name:GL SOD Extract - Value Set History Query_x000a_Legacy Report Description:Mitigates SOD conflict related to HR / Finance having access to same value sets"/>
    <m/>
    <m/>
    <x v="2"/>
    <x v="3"/>
    <s v="Not Required"/>
    <s v="Not Required"/>
    <s v="Not Required"/>
    <m/>
    <s v="Erica to add a new user story for security team from SOD perspective to control value set access of HCM vs Fin. As an outcome of security team user story disposition appropriate report (if required) may be built  RTR-GL-112"/>
    <m/>
    <m/>
    <m/>
    <m/>
    <s v="Approved"/>
    <s v="Erica"/>
    <d v="2021-05-12T00:00:00"/>
    <x v="0"/>
    <m/>
    <x v="0"/>
    <x v="87"/>
    <x v="0"/>
    <s v="RTR"/>
    <x v="0"/>
    <x v="0"/>
    <s v="WESCO"/>
  </r>
  <r>
    <e v="#N/A"/>
    <s v="REP-RTR-GL-79"/>
    <x v="0"/>
    <s v="Manage General Ledger Accounting"/>
    <s v="Period-End Closing &amp; Reporting"/>
    <s v="Legacy Report Name:GL Period Status Query_x000a_Legacy Report Description:"/>
    <m/>
    <m/>
    <x v="0"/>
    <x v="1"/>
    <s v="Gap"/>
    <s v="Build"/>
    <s v="Report"/>
    <s v="RPT045"/>
    <s v="This is period status report showing _x000a_1. Who columns_x000a_2. Run for entire year_x000a_3. Run for ledger Set_x000a_4. Shows period status  for GL_x000a_5. Shows period status for AR &amp; AP [Phase 1B]"/>
    <m/>
    <m/>
    <m/>
    <m/>
    <s v="Approved"/>
    <s v="Erica"/>
    <d v="2021-05-12T00:00:00"/>
    <x v="3"/>
    <m/>
    <x v="3"/>
    <x v="80"/>
    <x v="1"/>
    <s v="RTR"/>
    <x v="0"/>
    <x v="0"/>
    <s v="WESCO"/>
  </r>
  <r>
    <e v="#N/A"/>
    <s v="REP-RTR-GL-80"/>
    <x v="0"/>
    <s v="Manage General Ledger Accounting"/>
    <s v="Period-End Closing &amp; Reporting"/>
    <s v="Legacy Report Name:Not a report; Omkar requested to include to not lose sight of the Oracle EBS setup_x000a_Legacy Report Description:GL data rolled-up using value set parents and template definitions for each ledger"/>
    <m/>
    <m/>
    <x v="4"/>
    <x v="0"/>
    <s v="Fit"/>
    <s v="Configuration"/>
    <s v="Functional"/>
    <m/>
    <s v="Use Account Groups in Account Monitors. Users to setup Account Groups as required"/>
    <m/>
    <m/>
    <m/>
    <m/>
    <s v="Approved"/>
    <s v="Erica"/>
    <d v="2021-05-12T00:00:00"/>
    <x v="0"/>
    <m/>
    <x v="0"/>
    <x v="87"/>
    <x v="0"/>
    <s v="RTR"/>
    <x v="0"/>
    <x v="0"/>
    <s v="WESCO"/>
  </r>
  <r>
    <e v="#N/A"/>
    <s v="REP-RTR-GL-81"/>
    <x v="0"/>
    <s v="Manage General Ledger Accounting"/>
    <s v="Period-End Closing &amp; Reporting"/>
    <s v="Legacy Report Name:WES Journal Detail for Expense Exceptions_x000a_Legacy Report Description:Supports expense exception tool"/>
    <m/>
    <m/>
    <x v="2"/>
    <x v="3"/>
    <s v="Not Required"/>
    <s v="Not Required"/>
    <s v="Not Required"/>
    <m/>
    <s v="Duplicate of TeraData extract being discussed in KDD8"/>
    <m/>
    <m/>
    <m/>
    <m/>
    <s v="Approved"/>
    <s v="Erica"/>
    <d v="2021-05-12T00:00:00"/>
    <x v="0"/>
    <m/>
    <x v="0"/>
    <x v="87"/>
    <x v="0"/>
    <s v="RTR"/>
    <x v="0"/>
    <x v="0"/>
    <s v="WESCO"/>
  </r>
  <r>
    <s v="CSTONE-42"/>
    <s v="RTR-AHCS-001"/>
    <x v="0"/>
    <s v="Manage Subledger Accounting"/>
    <s v="Create Subledger Accounting"/>
    <s v=" As  GL Accountant, I want the ability to view transactions by GL journal source system so that data is segregated by source system"/>
    <m/>
    <m/>
    <x v="0"/>
    <x v="0"/>
    <s v="Fit"/>
    <s v="Configuration"/>
    <s v="Functional"/>
    <m/>
    <s v="Source system visibility in GL, discussed as part of AHCS-003 &amp; AHCS-004 workshops. Subledger determination approach by source system. E.g., EBS AR in AHCS will be represented as EBS AR journal source and journal category in cloud GL. Similarly for Legacy FAH AR in AHCS will be represented  as FAH AR journal source and journal category in cloud GL."/>
    <s v="Successful reconciliation of EBS to HUB by source and category.  "/>
    <s v="Review transactions to validate account activity based on predefined source systems and categories per business design. "/>
    <m/>
    <m/>
    <s v="Approved"/>
    <s v="Erica"/>
    <d v="2021-05-20T00:00:00"/>
    <x v="4"/>
    <m/>
    <x v="2"/>
    <x v="87"/>
    <x v="0"/>
    <s v="RTR"/>
    <x v="3"/>
    <x v="5"/>
    <s v="Deloitte"/>
  </r>
  <r>
    <s v="CSTONE-43"/>
    <s v="RTR-AHCS-002"/>
    <x v="0"/>
    <s v="Manage Subledger Accounting"/>
    <s v="Create Subledger Accounting"/>
    <s v=" As a Financial Controller, I do not want users with ability to modify subledger journals from Legacy subledger (source system) so that I can ensure data across systems are in sync and can be transactions are auditable"/>
    <m/>
    <m/>
    <x v="0"/>
    <x v="0"/>
    <s v="Fit"/>
    <s v="Configuration"/>
    <s v="Functional"/>
    <m/>
    <s v="Users will not have the ability to update the AHCS journals. The journal source will be frozen. "/>
    <s v="User should not access to update any source (Legacy Subledger) transaction in AHCS"/>
    <s v="Users should only have access to view the transnactions/journals from the source (legacy system) in AHCS. Users should not have the ability to create or modify any transactions or journals in AHCS"/>
    <m/>
    <m/>
    <s v="Approved"/>
    <s v="Erica"/>
    <d v="2021-05-20T00:00:00"/>
    <x v="4"/>
    <m/>
    <x v="2"/>
    <x v="87"/>
    <x v="0"/>
    <s v="RTR"/>
    <x v="3"/>
    <x v="5"/>
    <s v="Deloitte"/>
  </r>
  <r>
    <e v="#N/A"/>
    <s v="RTR-AHCS-003"/>
    <x v="0"/>
    <s v="Manage Subledger Accounting"/>
    <s v="Create Subledger Accounting"/>
    <s v="As a GL Accountant, I want the system to reject/error any transactions that are created with accounting date as the prior period so that they are not posted automatically in the current period"/>
    <m/>
    <m/>
    <x v="0"/>
    <x v="0"/>
    <s v="Fit"/>
    <s v="Configuration"/>
    <s v="Functional"/>
    <m/>
    <s v="Transactions created with accounting date for prior period should fail processing in the current period."/>
    <s v="Validate setups with a test transaction."/>
    <s v="Review error report to ensure prior period transactions are captured report to capture this."/>
    <m/>
    <m/>
    <s v="Approved"/>
    <m/>
    <d v="2021-05-25T00:00:00"/>
    <x v="0"/>
    <m/>
    <x v="0"/>
    <x v="87"/>
    <x v="0"/>
    <s v="RTR"/>
    <x v="3"/>
    <x v="5"/>
    <s v="Deloitte"/>
  </r>
  <r>
    <s v="CSTONE-44"/>
    <s v="RTR-AHCS-004"/>
    <x v="0"/>
    <s v="Manage Subledger Accounting"/>
    <s v="Create Subledger Accounting"/>
    <s v="As a GL Accountant, I want all the journals to use accounting date attribute as a transaction date so that all transactions are created in the accurate accounting period."/>
    <m/>
    <m/>
    <x v="4"/>
    <x v="0"/>
    <s v="Fit"/>
    <s v="Configuration"/>
    <s v="Functional"/>
    <m/>
    <s v="Accounting date from SLA / XLA tables will be utilized for determining the date for AHCS transactions"/>
    <s v="Confirm accounting dates in legacy subledger and HUB is same"/>
    <s v="Verify transaction date in AHCS aligns with correct accounting period for subledger journal."/>
    <m/>
    <m/>
    <s v="Approved"/>
    <s v="Erica"/>
    <d v="2021-05-20T00:00:00"/>
    <x v="4"/>
    <m/>
    <x v="2"/>
    <x v="87"/>
    <x v="0"/>
    <s v="RTR"/>
    <x v="3"/>
    <x v="5"/>
    <s v="Deloitte"/>
  </r>
  <r>
    <s v="CSTONE-45"/>
    <s v="RTR-AHCS-005"/>
    <x v="0"/>
    <s v="Manage Subledger Accounting"/>
    <s v="Create Subledger Accounting"/>
    <s v="As a GL Accountant, I want all foreign currency transactions from source system imported with the currency exchange rate, entered and accounting amount from the source system so that transaction is properly accounted"/>
    <m/>
    <m/>
    <x v="0"/>
    <x v="0"/>
    <s v="Fit"/>
    <s v="Configuration"/>
    <s v="Functional"/>
    <m/>
    <s v="Source system should send both entered and accounted currency for all transactions in AHCS"/>
    <s v="Confirm transaction entered and accounted in legacy and HUB"/>
    <s v="Verified that entered and accounted amounts if different currencies reflect correct amounts and also rate used in conversion process is captured."/>
    <m/>
    <m/>
    <s v="Approved"/>
    <s v="Erica"/>
    <d v="2021-05-20T00:00:00"/>
    <x v="4"/>
    <m/>
    <x v="2"/>
    <x v="87"/>
    <x v="0"/>
    <s v="RTR"/>
    <x v="3"/>
    <x v="5"/>
    <s v="Deloitte"/>
  </r>
  <r>
    <e v="#N/A"/>
    <s v="RTR-AHCS-006"/>
    <x v="0"/>
    <s v="Manage Subledger Accounting"/>
    <s v="Create Subledger Accounting"/>
    <s v="As a GL accountant, I want to ensure journals from the source systems are compliant with the cross validation rules and end dated, disabled account strings / segments so that accounting across cloud ERP is consistent."/>
    <m/>
    <m/>
    <x v="0"/>
    <x v="0"/>
    <s v="Fit"/>
    <s v="Configuration"/>
    <s v="Functional"/>
    <m/>
    <s v="Legacy EBS and legacy FAH COA should be compliant with cloud COA cross validation rules. COA mapping rules should be defined. "/>
    <s v="Validate setups with test transactions that agree and violate CVRs / end dates / disabled segments and account strings."/>
    <s v="Validate incorrect transactions are carved-out of daily interface and not imported to the HUB.  Validate the remaining interface transactions that pass validations are import to the HUB."/>
    <m/>
    <m/>
    <s v="Approved"/>
    <s v="Erica"/>
    <d v="2021-05-20T00:00:00"/>
    <x v="0"/>
    <m/>
    <x v="0"/>
    <x v="87"/>
    <x v="0"/>
    <s v="RTR"/>
    <x v="3"/>
    <x v="5"/>
    <s v="Deloitte"/>
  </r>
  <r>
    <s v="CSTONE-46_x000a_CSTONE-77"/>
    <s v="RTR-AHCS-007"/>
    <x v="0"/>
    <s v="Manage Subledger Accounting"/>
    <s v="Create Subledger Accounting"/>
    <s v="As GL Accountant,  I want the EBS AR source system to extract the transactions with based on the approved data model and AHCS to process the transactions with relevant attributes so that that transactions are accounted with detail  information in AHCS_x000a_"/>
    <m/>
    <m/>
    <x v="4"/>
    <x v="7"/>
    <s v="Gap"/>
    <s v="Build"/>
    <s v="Interface"/>
    <s v="INT005"/>
    <s v="Legacy team to extract legacy EBS AR data and interface into Oracle Cloud Middleware"/>
    <s v="Build a systematic/automated data completeness check to support the daily imports.   Validate / test.  "/>
    <s v="All attributes defined in EBS AR data model are brought in AHCS and detailed inforrmation is available in AHCS"/>
    <m/>
    <m/>
    <s v="Approved"/>
    <s v="Erica"/>
    <d v="2021-05-24T00:00:00"/>
    <x v="4"/>
    <m/>
    <x v="0"/>
    <x v="82"/>
    <x v="3"/>
    <s v="RTR"/>
    <x v="3"/>
    <x v="5"/>
    <s v="Deloitte"/>
  </r>
  <r>
    <s v="CSTONE-47_x000a_CSTONE-101"/>
    <s v="RTR-AHCS-008"/>
    <x v="0"/>
    <s v="Manage Subledger Accounting"/>
    <s v="Create Subledger Accounting"/>
    <s v="As GL Accountant,  I want the EBS AP source system to extract the transactions with based on the approved data model and AHCS to process the transactions with relevant attributes so that that transactions are accounted with detail  information in AHCS_x000a_"/>
    <m/>
    <m/>
    <x v="4"/>
    <x v="7"/>
    <s v="Gap"/>
    <s v="Build"/>
    <s v="Interface"/>
    <s v="INT002"/>
    <s v="Legacy team to extract legacy EBS AP data and interface into Oracle Cloud Middleware"/>
    <s v="Build a systematic/automated data completeness check to support the daily imports.   Validate / test.  "/>
    <s v="All attributes defined in EBS AP data model are brought in AHCS and detailed inforrmation is available in AHCS"/>
    <m/>
    <m/>
    <s v="Approved"/>
    <s v="Erica"/>
    <d v="2021-05-24T00:00:00"/>
    <x v="4"/>
    <m/>
    <x v="0"/>
    <x v="82"/>
    <x v="3"/>
    <s v="RTR"/>
    <x v="3"/>
    <x v="5"/>
    <s v="Deloitte"/>
  </r>
  <r>
    <s v="CSTONE-48_x000a_CSTONE-102"/>
    <s v="RTR-AHCS-009"/>
    <x v="0"/>
    <s v="Manage Subledger Accounting"/>
    <s v="Create Subledger Accounting"/>
    <s v="As GL Accountant,  I want the EBS FA source system to extract the transactions with based on the approved data model and AHCS to process the transactions with relevant attributes so that that transactions are accounted with detail  information in AHCS_x000a_"/>
    <m/>
    <m/>
    <x v="4"/>
    <x v="7"/>
    <s v="Gap"/>
    <s v="Build"/>
    <s v="Interface"/>
    <s v="INT004"/>
    <s v="Legacy team to extract legacy EBS FA data and interface into Oracle Cloud Middleware"/>
    <s v="Build a systematic/automated data completeness check to support the daily imports.   Validate / test.  "/>
    <s v="All attributes defined in EBS FA data model are brought in AHCS and detailed inforrmation is available in AHCS"/>
    <m/>
    <m/>
    <s v="Approved"/>
    <s v="Erica"/>
    <d v="2021-05-24T00:00:00"/>
    <x v="4"/>
    <m/>
    <x v="0"/>
    <x v="82"/>
    <x v="3"/>
    <s v="RTR"/>
    <x v="3"/>
    <x v="5"/>
    <s v="Deloitte"/>
  </r>
  <r>
    <e v="#N/A"/>
    <s v="RTR-AHCS-010"/>
    <x v="0"/>
    <s v="Manage Subledger Accounting"/>
    <s v="Create Subledger Accounting"/>
    <s v="As GL Accountant,  I want the Central source system to extract the transactions with based on the approved data model and AHCS to process the transactions with relevant attributes so that that transactions are accounted with detail  information in AHCS_x000a_"/>
    <m/>
    <m/>
    <x v="4"/>
    <x v="7"/>
    <s v="Gap"/>
    <s v="Build"/>
    <s v="Interface"/>
    <s v="INT033"/>
    <s v="Legacy team to extract legacy Central data and interface into Oracle Cloud Middleware"/>
    <s v="Build a systematic/automated data completeness check to support the daily imports.   Validate / test.  "/>
    <s v="All attributes defined in Central data model are brought in AHCS and detailed inforrmation is available in AHCS"/>
    <m/>
    <m/>
    <s v="Approved"/>
    <s v="Erica"/>
    <d v="2021-05-24T00:00:00"/>
    <x v="2"/>
    <m/>
    <x v="0"/>
    <x v="82"/>
    <x v="3"/>
    <s v="RTR"/>
    <x v="3"/>
    <x v="5"/>
    <s v="Deloitte"/>
  </r>
  <r>
    <e v="#N/A"/>
    <s v="RTR-AHCS-011"/>
    <x v="0"/>
    <s v="Manage Subledger Accounting"/>
    <s v="Create Subledger Accounting"/>
    <s v="As GL Accountant,  I want the Legacy FAH AR source system to extract the transactions with based on the approved data model and AHCS to process the transactions with relevant attributes so that that transactions are accounted with detail  information in AHCS_x000a_"/>
    <m/>
    <m/>
    <x v="1"/>
    <x v="7"/>
    <s v="Gap"/>
    <s v="Build"/>
    <s v="Interface"/>
    <m/>
    <s v="5/24: AB-Review complete. Ready for approval"/>
    <s v="Verify transactions from legacy FAH AR are imported and accounted for in AHCS. Review details in FAH AR subledger ties to source legacy FAH AR data."/>
    <m/>
    <m/>
    <m/>
    <s v="Approved"/>
    <s v="Erica"/>
    <d v="2021-05-24T00:00:00"/>
    <x v="0"/>
    <m/>
    <x v="4"/>
    <x v="87"/>
    <x v="0"/>
    <s v="RTR"/>
    <x v="3"/>
    <x v="5"/>
    <s v="Deloitte"/>
  </r>
  <r>
    <e v="#N/A"/>
    <s v="RTR-AHCS-012"/>
    <x v="0"/>
    <s v="Manage Subledger Accounting"/>
    <s v="Create Subledger Accounting"/>
    <s v="As GL Accountant,  I want the Legacy FAH AP source system to extract the transactions with based on the approved data model and AHCS to process the transactions with relevant attributes so that that transactions are accounted with detail  information in AHCS_x000a_"/>
    <m/>
    <m/>
    <x v="1"/>
    <x v="7"/>
    <s v="Gap"/>
    <s v="Build"/>
    <s v="Interface"/>
    <m/>
    <s v="5/24: AB-Review complete. Ready for approval_x000a_Change the subledger name to MF"/>
    <s v="Verify transactions from legacy FAH AP are imported and accounted for in AHCS. Review details in FAH AP subledger ties to source legacy FAH AP data."/>
    <m/>
    <m/>
    <m/>
    <s v="Approved"/>
    <s v="Erica"/>
    <d v="2021-05-24T00:00:00"/>
    <x v="0"/>
    <m/>
    <x v="4"/>
    <x v="87"/>
    <x v="0"/>
    <s v="RTR"/>
    <x v="3"/>
    <x v="5"/>
    <s v="Deloitte"/>
  </r>
  <r>
    <e v="#N/A"/>
    <s v="RTR-AHCS-013"/>
    <x v="0"/>
    <s v="Manage Subledger Accounting"/>
    <s v="Create Subledger Accounting"/>
    <s v="As GL Accountant,  I want the Legacy FAH Inventory source system to extract the transactions with based on the approved data model and AHCS to process the transactions with relevant attributes so that that transactions are accounted with detail  information in AHCS_x000a_"/>
    <m/>
    <m/>
    <x v="1"/>
    <x v="7"/>
    <s v="Gap"/>
    <s v="Build"/>
    <s v="Interface"/>
    <m/>
    <s v="5/24: AB-Review complete. Ready for approval_x000a_Change the subledger name to MF"/>
    <s v="Verify transactions from legacy FAH Inventory are imported and accounted for in AHCS. Review details in FAH Inventory subledger ties to source legacy FAH Inventory data."/>
    <m/>
    <m/>
    <m/>
    <s v="Approved"/>
    <s v="Erica"/>
    <d v="2021-05-24T00:00:00"/>
    <x v="0"/>
    <m/>
    <x v="4"/>
    <x v="87"/>
    <x v="0"/>
    <s v="RTR"/>
    <x v="3"/>
    <x v="5"/>
    <s v="Deloitte"/>
  </r>
  <r>
    <e v="#N/A"/>
    <s v="RTR-AHCS-014"/>
    <x v="0"/>
    <s v="Manage Subledger Accounting"/>
    <s v="Create Subledger Accounting"/>
    <s v="As GL Accountant,  I want the Peoplesoft FA source system to extract the transactions with based on the approved data model and AHCS to process the transactions with relevant attributes so that that transactions are accounted with detail  information in AHCS_x000a_"/>
    <m/>
    <m/>
    <x v="1"/>
    <x v="7"/>
    <s v="Gap"/>
    <s v="Build"/>
    <s v="Interface"/>
    <m/>
    <s v="5/24: AB-Pending conformation if only journal lines will be brought into AHCS"/>
    <s v="Verify transactions from PS FA are imported and accounted for in AHCS. Review details in Peoplesoft FA subledger ties to source Peoplesoft FA data."/>
    <m/>
    <m/>
    <m/>
    <s v="Approved"/>
    <s v="Erica"/>
    <d v="2021-05-24T00:00:00"/>
    <x v="0"/>
    <m/>
    <x v="4"/>
    <x v="87"/>
    <x v="0"/>
    <s v="RTR"/>
    <x v="3"/>
    <x v="5"/>
    <s v="Deloitte"/>
  </r>
  <r>
    <e v="#N/A"/>
    <s v="RTR-AHCS-015"/>
    <x v="0"/>
    <s v="Manage General Ledger Accounting"/>
    <s v="Maintain Chart of Accounts"/>
    <s v="As a GL accountant Financial Systems Analyst, I want the ability to change the COA mapping rules for legacy EBS to Cloud COA so that accounting in cloud reflects accurately"/>
    <m/>
    <m/>
    <x v="4"/>
    <x v="6"/>
    <s v="Gap"/>
    <s v="Build"/>
    <s v="Extension"/>
    <s v="EXT007"/>
    <s v="COA Mapping rules creation and update for legacy EBS to Cloud"/>
    <s v="Validate setups with test transactions.  Confirm mapping and successful data interface / import / post."/>
    <m/>
    <m/>
    <m/>
    <s v="Approved"/>
    <s v="Erica"/>
    <d v="2021-05-24T00:00:00"/>
    <x v="2"/>
    <m/>
    <x v="6"/>
    <x v="82"/>
    <x v="4"/>
    <s v="RTR"/>
    <x v="0"/>
    <x v="0"/>
    <s v="Deloitte"/>
  </r>
  <r>
    <e v="#N/A"/>
    <s v="RTR-AHCS-016"/>
    <x v="0"/>
    <s v="Manage General Ledger Accounting"/>
    <s v="Maintain Chart of Accounts"/>
    <s v="As a  GL accountant Financial Systems Analyst, I want the ability to change the  COA mapping rules for Central to Cloud COA so that accounting in cloud reflects accurately"/>
    <m/>
    <m/>
    <x v="4"/>
    <x v="6"/>
    <s v="Gap"/>
    <s v="Build"/>
    <s v="Extension"/>
    <s v="EXT007"/>
    <s v="COA Mapping rules creation and update for Central to Cloud"/>
    <s v="Validate setups with test transactions.  Confirm mapping and successful data interface / import / post."/>
    <m/>
    <m/>
    <m/>
    <s v="Approved"/>
    <s v="Erica"/>
    <d v="2021-05-24T00:00:00"/>
    <x v="2"/>
    <m/>
    <x v="6"/>
    <x v="82"/>
    <x v="4"/>
    <s v="RTR"/>
    <x v="0"/>
    <x v="0"/>
    <s v="Deloitte"/>
  </r>
  <r>
    <e v="#N/A"/>
    <s v="RTR-AHCS-017"/>
    <x v="0"/>
    <s v="Manage General Ledger Accounting"/>
    <s v="Maintain Chart of Accounts"/>
    <s v="As a GL accountant Financial Systems Analyst, I want the ability to change the COA mapping rules for legacy FAH to Cloud COA so that balances in the cloud reflect accurately"/>
    <m/>
    <m/>
    <x v="0"/>
    <x v="6"/>
    <s v="Gap"/>
    <s v="Build"/>
    <s v="Extension"/>
    <s v="EXT007"/>
    <s v="COA Mapping rules creation and update for legacy FAH to Cloud"/>
    <s v="Validate setups with test transactions.  Confirm mapping and successful data interface / import / post."/>
    <s v="Validate transactions after they have been mapped to the new COA"/>
    <m/>
    <m/>
    <s v="Approved"/>
    <s v="Erica"/>
    <d v="2021-05-24T00:00:00"/>
    <x v="2"/>
    <m/>
    <x v="6"/>
    <x v="82"/>
    <x v="4"/>
    <s v="RTR"/>
    <x v="0"/>
    <x v="0"/>
    <s v="Deloitte"/>
  </r>
  <r>
    <e v="#N/A"/>
    <s v="RTR-AHCS-018"/>
    <x v="0"/>
    <s v="Manage General Ledger Accounting"/>
    <s v="Maintain Chart of Accounts"/>
    <s v="As a Financial System Analyst, I want to create COA mapping (EBS to Cloud) for new COA values added in legacy EBS  so that all journals from source systems can be interfaced into AHCS"/>
    <m/>
    <m/>
    <x v="4"/>
    <x v="6"/>
    <s v="Gap"/>
    <s v="Build"/>
    <s v="Extension"/>
    <s v="EXT007"/>
    <s v="COA Mapping updates based on new addition / end-dated chart of account values in legacy EBS application. New mapping to be created between legacy EBS to Cloud"/>
    <s v="Validate setups with test transactions.  Confirm mapping and successful data interface / import / post."/>
    <m/>
    <m/>
    <m/>
    <s v="Approved"/>
    <s v="Erica"/>
    <d v="2021-05-24T00:00:00"/>
    <x v="2"/>
    <m/>
    <x v="6"/>
    <x v="82"/>
    <x v="4"/>
    <s v="RTR"/>
    <x v="0"/>
    <x v="0"/>
    <s v="Deloitte"/>
  </r>
  <r>
    <e v="#N/A"/>
    <s v="RTR-AHCS-019"/>
    <x v="0"/>
    <s v="Manage Subledger Accounting"/>
    <s v="Create Subledger Accounting"/>
    <s v="As a Financial System Analyst, I want a default COA segment if business rules are unable to derive any COA segement so that all transactions from source systems can be interfaced into AHCS"/>
    <m/>
    <m/>
    <x v="1"/>
    <x v="6"/>
    <s v="Gap"/>
    <s v="Build"/>
    <s v="Extension"/>
    <m/>
    <s v="COA Mapping updates based on new addition / end-dated chart of account values in legacy FAH application. New mapping to be created between legacy FAH to Cloud"/>
    <m/>
    <m/>
    <m/>
    <m/>
    <s v="Drafted"/>
    <m/>
    <m/>
    <x v="0"/>
    <m/>
    <x v="4"/>
    <x v="87"/>
    <x v="0"/>
    <s v="RTR"/>
    <x v="3"/>
    <x v="5"/>
    <s v="Deloitte"/>
  </r>
  <r>
    <e v="#N/A"/>
    <s v="RTR-AHCS-020"/>
    <x v="0"/>
    <s v="Manage General Ledger Accounting"/>
    <s v="Maintain Chart of Accounts"/>
    <s v="As a Financial System Analyst, I want to create COA mapping (Central to Cloud) for new COA values added in Central so that all journals from source systems can be interfaced into AHCS"/>
    <m/>
    <m/>
    <x v="4"/>
    <x v="6"/>
    <s v="Gap"/>
    <s v="Build"/>
    <s v="Extension"/>
    <s v="EXT007"/>
    <s v="COA Mapping updates based on new addition / end-dated chart of account values in Central application. New mapping to be created between Central to Cloud"/>
    <s v="Validate setups with test transactions.  Confirm mapping and successful data interface / import / post."/>
    <m/>
    <m/>
    <m/>
    <s v="Approved"/>
    <s v="Erica"/>
    <d v="2021-05-24T00:00:00"/>
    <x v="2"/>
    <m/>
    <x v="6"/>
    <x v="82"/>
    <x v="4"/>
    <s v="RTR"/>
    <x v="0"/>
    <x v="0"/>
    <s v="Deloitte"/>
  </r>
  <r>
    <e v="#N/A"/>
    <s v="RTR-AHCS-021"/>
    <x v="0"/>
    <s v="Manage General Ledger Accounting"/>
    <s v="Maintain Chart of Accounts"/>
    <s v="As a Financial System Analyst, I want to create COA mapping (EBS to Cloud) for new COA values added in Cloud so that all journals from source systems can be interfaced into AHCS"/>
    <m/>
    <m/>
    <x v="4"/>
    <x v="6"/>
    <s v="Gap"/>
    <s v="Build"/>
    <s v="Extension"/>
    <s v="EXT007"/>
    <s v="COA Mapping updates based on new addition / end-dated chart of account values in Cloud GL. New mapping to be created between Cloud to legacy EBS"/>
    <s v="Validate setups with test transactions.  Confirm mapping and successful data interface / import / post."/>
    <m/>
    <m/>
    <m/>
    <s v="Approved"/>
    <s v="Erica"/>
    <d v="2021-05-24T00:00:00"/>
    <x v="2"/>
    <m/>
    <x v="6"/>
    <x v="82"/>
    <x v="4"/>
    <s v="RTR"/>
    <x v="0"/>
    <x v="0"/>
    <s v="Deloitte"/>
  </r>
  <r>
    <e v="#N/A"/>
    <s v="RTR-AHCS-022"/>
    <x v="0"/>
    <s v="Manage General Ledger Accounting"/>
    <s v="Maintain Chart of Accounts"/>
    <s v="As a Financial System Analyst, I want to create COA mapping (Legacy FAH to Cloud) for new COA values added in Cloud so that all journals from source systems can be interfaced into AHCS"/>
    <m/>
    <m/>
    <x v="1"/>
    <x v="6"/>
    <s v="Gap"/>
    <s v="Build"/>
    <s v="Extension"/>
    <s v="EXT007"/>
    <s v="COA Mapping updates based on new addition / end-dated chart of account values in Cloud GL. New mapping to be created between Cloud to legacy FAH_x000a__x000a_On Hold for legacy FAH assessment"/>
    <m/>
    <m/>
    <m/>
    <m/>
    <s v="TBD"/>
    <m/>
    <m/>
    <x v="0"/>
    <m/>
    <x v="0"/>
    <x v="87"/>
    <x v="0"/>
    <s v="RTR"/>
    <x v="0"/>
    <x v="0"/>
    <s v="Deloitte"/>
  </r>
  <r>
    <e v="#N/A"/>
    <s v="RTR-AHCS-023"/>
    <x v="0"/>
    <s v="Manage General Ledger Accounting"/>
    <s v="Maintain Chart of Accounts"/>
    <s v="As a Financial System Analyst, I want to create COA mapping (Central to Cloud) for new COA values added in Cloud so that all journals from source systems can be interfaced into AHCS"/>
    <m/>
    <m/>
    <x v="4"/>
    <x v="6"/>
    <s v="Gap"/>
    <s v="Build"/>
    <s v="Extension"/>
    <s v="EXT007"/>
    <s v="COA Mapping updates based on new addition / end-dated chart of account values in Cloud GL. New mapping to be created between Cloud to Central"/>
    <s v="Validate setups with test transactions.  Confirm mapping and successful data interface / import / post."/>
    <m/>
    <m/>
    <m/>
    <s v="Approved"/>
    <s v="Erica"/>
    <d v="2021-05-24T00:00:00"/>
    <x v="2"/>
    <m/>
    <x v="6"/>
    <x v="82"/>
    <x v="4"/>
    <s v="RTR"/>
    <x v="0"/>
    <x v="0"/>
    <s v="Deloitte"/>
  </r>
  <r>
    <e v="#N/A"/>
    <s v="RTR-AHCS-024"/>
    <x v="0"/>
    <s v="Manage Subledger Accounting"/>
    <s v="Run Subledger Reports"/>
    <s v=" As  GL Accountant, I want the ability to generate a report which reconciles legacy and AHCS subledgers so that I can perform period end reconciliations"/>
    <m/>
    <m/>
    <x v="0"/>
    <x v="7"/>
    <s v="Gap"/>
    <s v="Build"/>
    <s v="Interface"/>
    <s v="INT012"/>
    <s v="Legacy to AHCS Reconciliation Report - BI:AHCS to provide the feed with all detail transactions to Tera Data for reconciliations_x000a_"/>
    <s v="Validate report and compare to legacy subledger to GL reconciliations."/>
    <s v="Review AHCS to GL Reconciliation report for variances between legacy, AHCS. Resolve variances as needed."/>
    <m/>
    <m/>
    <s v="Approved"/>
    <s v="Erica"/>
    <d v="2021-05-24T00:00:00"/>
    <x v="2"/>
    <m/>
    <x v="3"/>
    <x v="81"/>
    <x v="3"/>
    <s v="RTR"/>
    <x v="3"/>
    <x v="5"/>
    <s v="Deloitte"/>
  </r>
  <r>
    <e v="#N/A"/>
    <s v="RTR-AHCS-025"/>
    <x v="0"/>
    <s v="Manage Subledger Accounting"/>
    <s v="Run Subledger Reports"/>
    <s v="As a GL Accountant, I want a report to reconcile AHCS subldger and Oracle Cloud GL  so that I can perform period close reconciliations"/>
    <m/>
    <m/>
    <x v="0"/>
    <x v="1"/>
    <s v="Gap"/>
    <s v="Build"/>
    <s v="Report"/>
    <s v="RPT007"/>
    <s v="AHCS to GL Reconciliation Report: Shows AHCS and GL code combination balances side by side for reconciliation"/>
    <s v="Validate report and compare to legacy subledger to GL reconciliations."/>
    <s v="Review AHCS to GL Reconciliation report for variances between legacy, AHCS. Resolve variances as needed."/>
    <m/>
    <m/>
    <s v="Approved"/>
    <s v="Erica"/>
    <d v="2021-05-24T00:00:00"/>
    <x v="3"/>
    <m/>
    <x v="3"/>
    <x v="81"/>
    <x v="1"/>
    <s v="RTR"/>
    <x v="3"/>
    <x v="5"/>
    <s v="Deloitte"/>
  </r>
  <r>
    <s v="CSTONE-49_x000a_CSTONE-106"/>
    <s v="RTR-AHCS-026"/>
    <x v="0"/>
    <s v="Manage Subledger Accounting"/>
    <s v="Run Subledger Reports"/>
    <s v="As a GL accountant, I want a report with error details along with error descriptions for all failures (mapping, validations etc.) so that I can review and resolve the errors_x000a_"/>
    <m/>
    <m/>
    <x v="0"/>
    <x v="1"/>
    <s v="Gap"/>
    <s v="Build"/>
    <s v="Report"/>
    <s v="RPT006"/>
    <s v="AHCS Error Report: Errors from Cloud AHCS after processing data by incoming file name and error description. Error / process summary with source chart of accounts and error description"/>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AHCS error report for missing coa segments. Verify that transactions did not import to AHCS until COA missing segments were updated."/>
    <m/>
    <s v="Approved"/>
    <s v="Erica"/>
    <d v="2021-05-24T00:00:00"/>
    <x v="4"/>
    <m/>
    <x v="0"/>
    <x v="82"/>
    <x v="1"/>
    <s v="RTR"/>
    <x v="3"/>
    <x v="5"/>
    <s v="Deloitte"/>
  </r>
  <r>
    <e v="#N/A"/>
    <s v="RTR-AHCS-027"/>
    <x v="0"/>
    <s v="Manage Subledger Accounting"/>
    <s v="Run Subledger Reports"/>
    <s v="As a GL Accountant, I want a report that shows exceptions for all AHCS subledgers so that during close I can ensure all transactions are processed from AHCS to GL."/>
    <m/>
    <m/>
    <x v="0"/>
    <x v="1"/>
    <s v="Gap"/>
    <s v="Build"/>
    <s v="Report"/>
    <s v="RPT008"/>
    <s v="Subledger Period Close Exception Report: This report provides the exceptions in AHCS that are unprocessed, error or invalid transactions. Report should run across all ledgers and across AHCS subledgers."/>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Subledger Period Close Exception Report for error details. Verify that transactions did not import to AHCS until details have been corrected."/>
    <m/>
    <s v="Approved"/>
    <s v="Erica"/>
    <d v="2021-05-25T00:00:00"/>
    <x v="3"/>
    <m/>
    <x v="3"/>
    <x v="81"/>
    <x v="1"/>
    <s v="RTR"/>
    <x v="3"/>
    <x v="5"/>
    <s v="Deloitte"/>
  </r>
  <r>
    <e v="#N/A"/>
    <s v="RTR-AHCS-028"/>
    <x v="0"/>
    <s v="Manage Subledger Accounting"/>
    <s v="Create Subledger Accounting"/>
    <s v="As GL Accountant, I want all transactions interfaced to AHCS are balanced by balancing segment except Central so that no suspense entries are created and balanced journal is posted in AHCS and GL"/>
    <m/>
    <m/>
    <x v="0"/>
    <x v="0"/>
    <s v="Fit"/>
    <s v="Configuration"/>
    <s v="Functional"/>
    <m/>
    <s v="Journals booked in legacy system will be balanced by a balancing segment value which will be legal entity/business unit/company."/>
    <s v="Validate with an unbalanced test transaction"/>
    <s v="Validate incorrect transactions are carved-out of daily interface and not imported to the HUB.  Validate the remaining interface transactions that pass validations are import to the HUB."/>
    <s v="Validate that out of balance journals do not get posted in AHCS (should not be balanced using suspense entries). The balancing error must first be resolved and only balanced journals posted in AHCS"/>
    <m/>
    <s v="Approved"/>
    <s v="Erica"/>
    <d v="2021-05-24T00:00:00"/>
    <x v="0"/>
    <m/>
    <x v="0"/>
    <x v="87"/>
    <x v="0"/>
    <s v="RTR"/>
    <x v="3"/>
    <x v="5"/>
    <s v="Deloitte"/>
  </r>
  <r>
    <e v="#N/A"/>
    <s v="RTR-AHCS-029"/>
    <x v="0"/>
    <s v="Manage Subledger Accounting"/>
    <s v="Create Subledger Accounting"/>
    <s v="As GL Accountant I want to ensure that the subledger journals are created in both primary and secondary ledgers where applicable so that I can record journals in both GAAP/STAT accounting convention for France"/>
    <m/>
    <m/>
    <x v="1"/>
    <x v="0"/>
    <s v="Fit"/>
    <s v="Configuration"/>
    <s v="Functional"/>
    <m/>
    <s v="Journals from source systems will be interfaced to both primary and secondary ledgers based on the extract.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
    <m/>
    <m/>
    <m/>
    <s v="Submitted for Approval"/>
    <m/>
    <m/>
    <x v="0"/>
    <m/>
    <x v="4"/>
    <x v="87"/>
    <x v="0"/>
    <s v="RTR"/>
    <x v="3"/>
    <x v="5"/>
    <s v="Deloitte"/>
  </r>
  <r>
    <s v="CSTONE-54"/>
    <s v="RTR-AHCS-030"/>
    <x v="0"/>
    <s v="Manage Subledger Accounting"/>
    <s v="Create Subledger Accounting"/>
    <s v=" As a GL Accountant, I want to be able to drilldown from the GL journal to AHCS journal so that I can view supporting reference data"/>
    <m/>
    <m/>
    <x v="0"/>
    <x v="0"/>
    <s v="Fit"/>
    <s v="Configuration"/>
    <s v="Functional"/>
    <m/>
    <s v="Drill-down capability seeded out of the box functionality from GL to AHCS journals"/>
    <s v="Validate functionality with sample drilldowns and compare between HUB and legacy"/>
    <s v="Review data for completeness after drilldown to AHCS subledger from balance on GL journal line"/>
    <m/>
    <m/>
    <s v="Approved"/>
    <s v="Erica"/>
    <d v="2021-05-24T00:00:00"/>
    <x v="4"/>
    <m/>
    <x v="2"/>
    <x v="87"/>
    <x v="0"/>
    <s v="RTR"/>
    <x v="3"/>
    <x v="5"/>
    <s v="Deloitte"/>
  </r>
  <r>
    <e v="#N/A"/>
    <s v="RTR-AHCS-031"/>
    <x v="0"/>
    <s v="Manage Subledger Accounting"/>
    <s v="Create Subledger Accounting"/>
    <s v="As a GL accountant, I want the system to  process prior period transactions in the current period with manual intervention so that they can be accounted in AHCS"/>
    <m/>
    <m/>
    <x v="0"/>
    <x v="2"/>
    <s v="Gap"/>
    <s v="Work Around"/>
    <s v="Work Around"/>
    <m/>
    <s v="No mechanism to update the date in the transaction object table (TO). As a workaround, IT needs to run the purge the error transnactions using &quot;Accounting Hub Maintainance&quot; program. The source system will resend the transaction with the appropriate corrections required for re-processing._x000a_ IT to make changes based on offline  business approval."/>
    <s v="Validate setups with a test transaction."/>
    <m/>
    <m/>
    <m/>
    <s v="Approved"/>
    <m/>
    <d v="2021-05-25T00:00:00"/>
    <x v="0"/>
    <m/>
    <x v="0"/>
    <x v="87"/>
    <x v="0"/>
    <s v="RTR"/>
    <x v="3"/>
    <x v="5"/>
    <s v="Deloitte"/>
  </r>
  <r>
    <s v="CSTONE-55"/>
    <s v="RTR-AHCS-032"/>
    <x v="0"/>
    <s v="Manage Subledger Accounting"/>
    <s v="Create Subledger Accounting"/>
    <s v="As a GL Accountant, I want non-balance supporting references enabled to capture reference attributes from the source system so that AHCS journals have detail information"/>
    <m/>
    <m/>
    <x v="0"/>
    <x v="0"/>
    <s v="Fit"/>
    <s v="Configuration"/>
    <s v="Functional"/>
    <m/>
    <s v="Non-balance enabled supporting references to be enabled by each AHCS subledger based on the data model"/>
    <s v="Validate HUB supporting references by sampling transactions and compare to legacy subledgers"/>
    <s v="Review non-balance supporting references and ensure match with source system detail information per business design"/>
    <m/>
    <m/>
    <s v="Approved"/>
    <s v="Erica"/>
    <d v="2021-05-24T00:00:00"/>
    <x v="4"/>
    <m/>
    <x v="2"/>
    <x v="87"/>
    <x v="0"/>
    <s v="RTR"/>
    <x v="3"/>
    <x v="5"/>
    <s v="Deloitte"/>
  </r>
  <r>
    <s v="CSTONE-56"/>
    <s v="RTR-AHCS-033"/>
    <x v="0"/>
    <s v="Manage Subledger Accounting"/>
    <s v="Create Subledger Accounting"/>
    <s v="As a GL Accountant, I want balance supporting references enabled to capture reference attributes from the source system and capture balances so that provides reporting capailities on non chart of account values"/>
    <m/>
    <m/>
    <x v="0"/>
    <x v="0"/>
    <s v="Fit"/>
    <s v="Configuration"/>
    <s v="Functional"/>
    <m/>
    <s v="Balance enabled supporting references to be enabled by each AHCS subledger based on the data model"/>
    <s v="Validate HUB supporting references by sampling transactions and compare to legacy subledgers"/>
    <s v="Validate balanced enabled supporting references by running reports and confirming totals"/>
    <s v="Review balance supporting references and ensure match with source system detail information per business design"/>
    <m/>
    <s v="Approved"/>
    <s v="Erica"/>
    <d v="2021-05-24T00:00:00"/>
    <x v="4"/>
    <m/>
    <x v="2"/>
    <x v="87"/>
    <x v="0"/>
    <s v="RTR"/>
    <x v="3"/>
    <x v="5"/>
    <s v="Deloitte"/>
  </r>
  <r>
    <e v="#N/A"/>
    <s v="RTR-AHCS-034"/>
    <x v="0"/>
    <s v="Manage Subledger Accounting"/>
    <s v="Create Subledger Accounting"/>
    <s v="As a GL Accountant, I want system to have the capability to sequence all journals for EMEA, APAC, CALA statutory ledgers by legal entity so that the statutory ledgers are compliant with the local regulations"/>
    <m/>
    <m/>
    <x v="1"/>
    <x v="0"/>
    <s v="Fit"/>
    <s v="Configuration"/>
    <s v="Functional"/>
    <m/>
    <s v="Accounting and Reporting sequences to be enabled for statutory ledgers in EMEA and APAC for statutory compliance"/>
    <s v="Review sequencing of journals was created accurately as per business design and in compliance with local requirements. Ensure there are no gaps in the sequence of journals. Validate that system was configured for journal sequence to reset in countries that require new sequencing each year as per business design. Ensure sequencing of journals is created in secondary ledgers per business design."/>
    <m/>
    <m/>
    <m/>
    <s v="Submitted for Approval"/>
    <m/>
    <m/>
    <x v="0"/>
    <m/>
    <x v="4"/>
    <x v="87"/>
    <x v="0"/>
    <s v="RTR"/>
    <x v="3"/>
    <x v="5"/>
    <s v="Deloitte"/>
  </r>
  <r>
    <s v="CSTONE-57"/>
    <s v="RTR-AHCS-035"/>
    <x v="0"/>
    <s v="Manage Subledger Accounting"/>
    <s v="Create Subledger Accounting"/>
    <s v="As a GL Accountant, I want the subledger journals to be summarized when transferred to GL so that detail level transaction information is maintained in AHCS whereas the account balances are reflected in GL."/>
    <m/>
    <m/>
    <x v="0"/>
    <x v="0"/>
    <s v="Fit"/>
    <s v="Configuration"/>
    <s v="Functional"/>
    <m/>
    <s v="Subledger journals interfaced to GL from AHCS will be summarized by accounting string(code combinations)"/>
    <s v="Validate summary totals to HUB for a sample of data.  Reconcile in total between Cloud GL and HUB."/>
    <s v="Review summarized balance in GL ties to detail balance in AHCS"/>
    <m/>
    <m/>
    <s v="Approved"/>
    <s v="Erica"/>
    <d v="2021-05-24T00:00:00"/>
    <x v="4"/>
    <m/>
    <x v="2"/>
    <x v="87"/>
    <x v="0"/>
    <s v="RTR"/>
    <x v="3"/>
    <x v="5"/>
    <s v="Deloitte"/>
  </r>
  <r>
    <e v="#N/A"/>
    <s v="RTR-AHCS-036"/>
    <x v="0"/>
    <s v="Manage Subledger Accounting"/>
    <s v="Create Subledger Accounting"/>
    <s v="As a GL accountant, I want journals from Central to feed AHCS daily so that the journals are reflected in cloud GL."/>
    <m/>
    <m/>
    <x v="4"/>
    <x v="7"/>
    <s v="Gap"/>
    <s v="Build"/>
    <s v="Interface"/>
    <s v="INT033"/>
    <s v="Daily inbound interface for Sales and Inventory and COGS entries, Commision Accruals from Central to AHCS"/>
    <s v="Confirm interface completeness and accuracy"/>
    <m/>
    <m/>
    <m/>
    <s v="Approved"/>
    <s v="Erica"/>
    <d v="2021-05-24T00:00:00"/>
    <x v="2"/>
    <m/>
    <x v="0"/>
    <x v="82"/>
    <x v="3"/>
    <s v="RTR"/>
    <x v="3"/>
    <x v="5"/>
    <s v="Deloitte"/>
  </r>
  <r>
    <e v="#N/A"/>
    <s v="RTR-AHCS-037"/>
    <x v="0"/>
    <s v="Manage Subledger Accounting"/>
    <s v="Create Subledger Accounting"/>
    <s v="As a GL accountant, I want statistical journals from Central to AHCS for stock items so that monthly finance charges can be booked in cloud GL."/>
    <m/>
    <m/>
    <x v="4"/>
    <x v="7"/>
    <s v="Gap"/>
    <s v="Build"/>
    <s v="Interface"/>
    <s v="INT034"/>
    <s v="Monthly statistical feed for finance charges for stock items from Central to AHCS"/>
    <s v="Build a systematic/automated data completeness check to support the daily imports.   Validate / test.  _x000a_Ensure that statistical entries are not recorded as actuals"/>
    <m/>
    <m/>
    <m/>
    <s v="Approved"/>
    <m/>
    <d v="2021-05-26T00:00:00"/>
    <x v="2"/>
    <m/>
    <x v="0"/>
    <x v="82"/>
    <x v="3"/>
    <s v="RTR"/>
    <x v="3"/>
    <x v="5"/>
    <s v="Deloitte"/>
  </r>
  <r>
    <e v="#N/A"/>
    <s v="RTR-AHCS-038"/>
    <x v="0"/>
    <s v="Manage Subledger Accounting"/>
    <s v="Create Subledger Accounting"/>
    <s v="As a GL accountant, I want statistical journals from Central to AHCS for SO/DSS items so that mothly finance charges can be booked in cloud GL."/>
    <m/>
    <m/>
    <x v="4"/>
    <x v="7"/>
    <s v="Gap"/>
    <s v="Build"/>
    <s v="Interface"/>
    <s v="INT035"/>
    <s v="Monthly statistical feed for finance charges of SO/DS items from Central to AHCS"/>
    <s v="Build a systematic/automated data completeness check to support the daily imports.   Validate / test.  _x000a_Ensure that statistical entries are not recorded as actuals"/>
    <m/>
    <m/>
    <m/>
    <s v="Approved"/>
    <m/>
    <d v="2021-05-26T00:00:00"/>
    <x v="2"/>
    <m/>
    <x v="0"/>
    <x v="82"/>
    <x v="3"/>
    <s v="RTR"/>
    <x v="3"/>
    <x v="5"/>
    <s v="Deloitte"/>
  </r>
  <r>
    <e v="#N/A"/>
    <s v="RTR-AHCS-039"/>
    <x v="0"/>
    <s v="Manage Subledger Accounting"/>
    <s v="Create Subledger Accounting"/>
    <s v="As a GL accountant, I want statistical journals from Central to AHCS for monthly finance charges so that finance charges can be booked in cloud GL."/>
    <m/>
    <m/>
    <x v="4"/>
    <x v="7"/>
    <s v="Gap"/>
    <s v="Build"/>
    <s v="Interface"/>
    <s v="INT036"/>
    <s v="Monthly statistical feed for finance charges from Central to AHCS"/>
    <s v="Build a systematic/automated data completeness check to support the daily imports.   Validate / test.  _x000a_Ensure that statistical entries are not recorded as actuals"/>
    <m/>
    <m/>
    <m/>
    <s v="Approved"/>
    <m/>
    <d v="2021-05-26T00:00:00"/>
    <x v="2"/>
    <m/>
    <x v="0"/>
    <x v="82"/>
    <x v="3"/>
    <s v="RTR"/>
    <x v="3"/>
    <x v="5"/>
    <s v="Deloitte"/>
  </r>
  <r>
    <e v="#N/A"/>
    <s v="RTR-AHCS-040"/>
    <x v="0"/>
    <s v="Manage Subledger Accounting"/>
    <s v="Create Subledger Accounting"/>
    <s v="As a GL accountant, I want statistical journals from Central to AHCS for inventory items on an order so that finance charges can be booked in cloud GL."/>
    <m/>
    <m/>
    <x v="4"/>
    <x v="7"/>
    <s v="Gap"/>
    <s v="Build"/>
    <s v="Interface"/>
    <s v="INT037"/>
    <s v="Monthly feed for inventory items that are on an order from Central to AHCS"/>
    <s v="Build a systematic/automated data completeness check to support the daily imports.   Validate / test. _x000a_Ensure that statistical entries are not recorded as actuals "/>
    <m/>
    <m/>
    <m/>
    <s v="Approved"/>
    <m/>
    <d v="2021-05-26T00:00:00"/>
    <x v="2"/>
    <m/>
    <x v="0"/>
    <x v="82"/>
    <x v="3"/>
    <s v="RTR"/>
    <x v="3"/>
    <x v="5"/>
    <s v="Deloitte"/>
  </r>
  <r>
    <e v="#N/A"/>
    <s v="RTR-AHCS-041"/>
    <x v="0"/>
    <s v="Manage Subledger Accounting"/>
    <s v="Create Subledger Accounting"/>
    <s v="As a GL accountant, I want  journals from Central to AHCS for sales commission processing and sales accruals so that commissions and  accruals can be booked in cloud GL."/>
    <m/>
    <m/>
    <x v="4"/>
    <x v="7"/>
    <s v="Gap"/>
    <s v="Build"/>
    <s v="Interface"/>
    <s v="INT038"/>
    <s v="Monthly feed for journal entries from sales commision processing and sales accruals from Central to AHCS"/>
    <s v="Build a systematic/automated data completeness check to support the daily imports.   Validate / test.  "/>
    <m/>
    <m/>
    <m/>
    <s v="Approved"/>
    <m/>
    <d v="2021-05-26T00:00:00"/>
    <x v="2"/>
    <m/>
    <x v="6"/>
    <x v="82"/>
    <x v="3"/>
    <s v="RTR"/>
    <x v="3"/>
    <x v="5"/>
    <s v="Deloitte"/>
  </r>
  <r>
    <e v="#N/A"/>
    <s v="RTR-AHCS-042"/>
    <x v="0"/>
    <s v="Manage Subledger Accounting"/>
    <s v="Create Subledger Accounting"/>
    <s v="As a GL accountant, I want all cloud GL balances to Central account  so that journal entries can be created in Central"/>
    <m/>
    <m/>
    <x v="4"/>
    <x v="7"/>
    <s v="Gap"/>
    <s v="Build"/>
    <s v="Interface"/>
    <s v="INT040"/>
    <s v="Outbound cloud GL balances to Central twice (Last day of Month &amp; through 1- 15th of the month) to prepare journals in Central"/>
    <s v="Build a systematic/automated data completeness check to support feed to Central from AHCS.   Validate / test.  "/>
    <m/>
    <m/>
    <m/>
    <s v="Approved"/>
    <m/>
    <d v="2021-05-26T00:00:00"/>
    <x v="2"/>
    <m/>
    <x v="6"/>
    <x v="82"/>
    <x v="3"/>
    <s v="RTR"/>
    <x v="3"/>
    <x v="5"/>
    <s v="Deloitte"/>
  </r>
  <r>
    <s v="CSTONE-431"/>
    <s v="RTR-AHCS-043"/>
    <x v="0"/>
    <s v="Manage General Ledger Accounting"/>
    <s v="Maintain Chart of Accounts"/>
    <s v="As a Financial Systems Analyst, I need to confirm COA mapping across all systems identified in AHCS-005 workshop have the appropriate controls and security around COA mapping maintenance (i.e. legacy systems, 3rd party applications, Central, etc.).   "/>
    <m/>
    <m/>
    <x v="4"/>
    <x v="7"/>
    <s v="Gap"/>
    <s v="Build"/>
    <s v="Interface"/>
    <s v="INT120"/>
    <s v="Build a report to extract COA mappings from centralized mapping engine. User story RTR-GL-135 covers need to secure Maintainance page to specific users only"/>
    <s v="Utilize a tool and/or report to validate COA maintenance mapping across systems."/>
    <m/>
    <m/>
    <m/>
    <s v="Approved"/>
    <s v="Erica"/>
    <d v="2021-06-04T00:00:00"/>
    <x v="4"/>
    <m/>
    <x v="0"/>
    <x v="83"/>
    <x v="3"/>
    <s v="RTR"/>
    <x v="0"/>
    <x v="0"/>
    <s v="WESCO"/>
  </r>
  <r>
    <e v="#N/A"/>
    <s v="RTR-AHCS-044"/>
    <x v="0"/>
    <s v="Manage Subledger Accounting"/>
    <s v="Create Subledger Accounting"/>
    <s v="As GL Accountant I want all  transactions from concur  are imported and posted into AHCS concur subledger, so that transactions are accounted with detail transaction information in AHCS"/>
    <m/>
    <m/>
    <x v="4"/>
    <x v="7"/>
    <s v="Gap"/>
    <s v="Build"/>
    <s v="Interface"/>
    <s v="INT016"/>
    <s v="Concur team to extract provide data and interface into Oracle Cloud Middleware"/>
    <s v="Verify transactions from Concur are imported and accounted for in AHCS. Review details for Concur ties to source AHCS details."/>
    <m/>
    <m/>
    <m/>
    <s v="Approved"/>
    <s v="Erica"/>
    <d v="2021-05-25T00:00:00"/>
    <x v="3"/>
    <m/>
    <x v="3"/>
    <x v="81"/>
    <x v="3"/>
    <s v="RTR"/>
    <x v="3"/>
    <x v="5"/>
    <s v="WESCO"/>
  </r>
  <r>
    <e v="#N/A"/>
    <s v="RTR-AHCS-046"/>
    <x v="0"/>
    <s v="Manage Subledger Accounting"/>
    <s v="Create Subledger Accounting"/>
    <s v="As GL Accountant I want all 3rd party transactions from Lease Harbor  are imported and posted into AHCS Lease Harbor subledger, so that transactions are accounted with detail transaction information in AHCS"/>
    <m/>
    <m/>
    <x v="1"/>
    <x v="7"/>
    <s v="Gap"/>
    <s v="Build"/>
    <s v="Interface"/>
    <m/>
    <s v="Legacy team to extract third party lease harbor data and interface into Oracle Cloud Middleware"/>
    <s v="Verify transactions from 3rd party are imported and accounted for in AHCS. Review details for 3rd party ties to source AHCS details."/>
    <m/>
    <m/>
    <m/>
    <s v="Submitted for Approval"/>
    <m/>
    <m/>
    <x v="0"/>
    <m/>
    <x v="4"/>
    <x v="87"/>
    <x v="0"/>
    <s v="RTR"/>
    <x v="3"/>
    <x v="5"/>
    <m/>
  </r>
  <r>
    <s v="CSTONE-58"/>
    <s v="RTR-AHCS-048"/>
    <x v="0"/>
    <s v="Manage Subledger Accounting"/>
    <s v="Create Subledger Accounting"/>
    <s v="As a Financial Systems Analyst, I need the ability to add suppoorting references to subledger journals so that they can provide balancing on extended chart of account values"/>
    <m/>
    <m/>
    <x v="0"/>
    <x v="0"/>
    <s v="Fit"/>
    <s v="Configuration"/>
    <s v="Functional"/>
    <m/>
    <s v="New supporting references can be added in AHCS at any time. For adding balance enabled supporting reference  the driver is to load initial balances before usage."/>
    <s v="Validate that new supporting reference was received from source system and added to AHCS"/>
    <m/>
    <m/>
    <m/>
    <s v="Approved"/>
    <s v="Erica"/>
    <d v="2021-05-25T00:00:00"/>
    <x v="2"/>
    <m/>
    <x v="2"/>
    <x v="87"/>
    <x v="0"/>
    <s v="RTR"/>
    <x v="3"/>
    <x v="5"/>
    <s v="WESCO"/>
  </r>
  <r>
    <s v="CSTONE-59"/>
    <s v="RTR-AHCS-049"/>
    <x v="0"/>
    <s v="Manage Subledger Accounting"/>
    <s v="Create Subledger Accounting"/>
    <s v="As a Financial Systems Analyst I need the ability to display user transaction identifiers so that they are visible to user journal screen(UTI)"/>
    <m/>
    <m/>
    <x v="0"/>
    <x v="0"/>
    <s v="Fit"/>
    <s v="Configuration"/>
    <s v="Functional"/>
    <m/>
    <s v="New user transaction identifiers can be added for user to view additional information."/>
    <s v="Validate that user is able to view and access supporting reference. UTI setup by business design."/>
    <m/>
    <m/>
    <m/>
    <s v="Approved"/>
    <s v="Erica"/>
    <d v="2021-05-25T00:00:00"/>
    <x v="4"/>
    <m/>
    <x v="2"/>
    <x v="87"/>
    <x v="0"/>
    <s v="RTR"/>
    <x v="3"/>
    <x v="5"/>
    <s v="WESCO"/>
  </r>
  <r>
    <e v="#N/A"/>
    <s v="RTR-GL-113"/>
    <x v="0"/>
    <s v="Manage General Ledger Accounting"/>
    <s v="Perform Allocations"/>
    <s v=" As a GL Accountant I need the ability to (1) Batch allocations together to run at the same time.  (2) Ability to schedule allocations to run automatically. (3) Allocation sweep / branch-in-branch (ie take balance on one account and move to other accounts  (4) need ability to reference both currency value and STAT value accounts to support allocations,(5)  Workbench group by batch in sequence or in paralell (6) Ability to grab current and prior period values"/>
    <m/>
    <m/>
    <x v="0"/>
    <x v="0"/>
    <s v="Fit"/>
    <s v="Configuration"/>
    <s v="Functional"/>
    <m/>
    <s v="Configuration options in Calc Manager noted for each bullet in user sotry:_x000a_1. RuleSet_x000a_2. Scheduling allocations_x000a_3. Allocation Formula_x000a_4. Allocation formula and currency_x000a_5. RuleSet with option of sequence vs parallel _x000a_ 6. Ruleset with multiple Run Time Variables for periods. Different RTV for accounting periods to be used in source in different rules in a ruleset"/>
    <s v="Allocations support business requirements, run efficiently, and produce accurate results."/>
    <m/>
    <m/>
    <m/>
    <s v="Approved"/>
    <s v="Erica"/>
    <d v="2021-06-10T00:00:00"/>
    <x v="0"/>
    <m/>
    <x v="0"/>
    <x v="87"/>
    <x v="0"/>
    <s v="RTR"/>
    <x v="0"/>
    <x v="0"/>
    <s v="WESCO"/>
  </r>
  <r>
    <s v="CSTONE-116"/>
    <s v="RTR-GL-114"/>
    <x v="0"/>
    <s v="Manage General Ledger Accounting"/>
    <s v="Process Reversing Journal Entries"/>
    <s v="As a GL Accountant, I want to be able to  automatically reverse a multicurrency journal entry in next period to make the journal process more accurate and efficient"/>
    <m/>
    <m/>
    <x v="0"/>
    <x v="0"/>
    <s v="Fit"/>
    <s v="Configuration"/>
    <s v="Functional"/>
    <m/>
    <s v="Use journal reversal functionality using categories enabled for autoreversal. Journal reversed using system functionality will use same entered and accounted amounts as original journals"/>
    <s v="Successfully reversed original multicurrency journal entry by selecting auto reversal criteria. Verify that original entry was reversed in following period using same rate from original entry."/>
    <m/>
    <m/>
    <m/>
    <s v="Approved"/>
    <m/>
    <d v="2021-05-27T00:00:00"/>
    <x v="0"/>
    <m/>
    <x v="2"/>
    <x v="87"/>
    <x v="0"/>
    <s v="RTR"/>
    <x v="0"/>
    <x v="0"/>
    <s v="WESCO"/>
  </r>
  <r>
    <e v="#N/A"/>
    <s v="RTR-GL-115"/>
    <x v="0"/>
    <s v="Manage General Ledger Accounting"/>
    <s v="Process Reversing Journal Entries"/>
    <s v="As a GL Accountant, I want to be able to copy multicurrency journal entries and reverse signs, i.e., switch debit/credit to make the journal process more accurate and efficient"/>
    <m/>
    <m/>
    <x v="2"/>
    <x v="3"/>
    <s v="Not Required"/>
    <s v="Not Required"/>
    <s v="Not Required"/>
    <m/>
    <s v="Use journal reversal functionality manually reverse the journal. Journal reversed using system functionality will use same entered and accounted amounts as original journals_x000a_Note: When you copy journal you cannot reverse signs unless user goes in and manually reverses journal_x000a__x000a_5/24: Discussed, not required. Covered in user story RTR-GL-116"/>
    <s v="Successfully reversed original multicurrency journal entry using copy/reverse option. Verify that original entry was reversed using same rate from original entry."/>
    <m/>
    <m/>
    <m/>
    <s v="Approved"/>
    <m/>
    <d v="2021-05-27T00:00:00"/>
    <x v="0"/>
    <m/>
    <x v="2"/>
    <x v="87"/>
    <x v="0"/>
    <s v="RTR"/>
    <x v="0"/>
    <x v="0"/>
    <s v="WESCO"/>
  </r>
  <r>
    <s v="CSTONE-117"/>
    <s v="RTR-GL-116"/>
    <x v="0"/>
    <s v="Manage General Ledger Accounting"/>
    <s v="Process Reversing Journal Entries"/>
    <s v="As a GL Accountant, I want to be able to  manually reverse a multicurrency journal entry to make the journal process more accurate and efficient"/>
    <m/>
    <m/>
    <x v="0"/>
    <x v="0"/>
    <s v="Fit"/>
    <s v="Configuration"/>
    <s v="Functional"/>
    <m/>
    <s v="Use journal reversal functionality manually reverse the journal. Journal reversed using system functionality will use same entered and accounted amounts as original journals"/>
    <s v="Successfully reversed original multicurrency journal entry by manually booking entry. Verify that original entry was reversed using same rate from original entry."/>
    <m/>
    <m/>
    <m/>
    <s v="Approved"/>
    <m/>
    <d v="2021-05-27T00:00:00"/>
    <x v="0"/>
    <m/>
    <x v="2"/>
    <x v="87"/>
    <x v="0"/>
    <s v="RTR"/>
    <x v="0"/>
    <x v="0"/>
    <s v="WESCO"/>
  </r>
  <r>
    <e v="#N/A"/>
    <s v="RTR-GL-117"/>
    <x v="0"/>
    <s v="Manage General Ledger Accounting"/>
    <s v="Maintain Chart of Accounts"/>
    <s v="As a GL Accountant, I need the capability to enter the old chart string in the application and receive the new COA string [Both Legacy WESCO &amp; Legacy Anixter]. Should support multiple code combinations to be mapped"/>
    <m/>
    <m/>
    <x v="0"/>
    <x v="6"/>
    <s v="Gap"/>
    <s v="Build"/>
    <s v="Extension"/>
    <s v="EXT013"/>
    <s v="Need to explore feasibility of UI where user can enter legacy COA string and can retrieve future state COA value. Should support multiple code combinations to be mapped"/>
    <s v="Review the new chart string results to ensure accurate results"/>
    <m/>
    <m/>
    <m/>
    <s v="Approved"/>
    <m/>
    <d v="2021-05-27T00:00:00"/>
    <x v="2"/>
    <m/>
    <x v="3"/>
    <x v="81"/>
    <x v="4"/>
    <s v="RTR"/>
    <x v="0"/>
    <x v="0"/>
    <s v="WESCO"/>
  </r>
  <r>
    <e v="#N/A"/>
    <s v="RTR-AHCS-051"/>
    <x v="0"/>
    <s v="Manage Subledger Accounting"/>
    <s v="Run Subledger Reports"/>
    <s v="As an IT administrator, I need a dashboard to track the daily exceptions between legacy data feed and AHCS so that there is complete visibility by source, category, count, and Dollar combination (The sample dashboard presented by Manpreet in the Core-group meeting)"/>
    <m/>
    <m/>
    <x v="0"/>
    <x v="6"/>
    <s v="Gap"/>
    <s v="Build"/>
    <s v="Extension"/>
    <s v="EXT010"/>
    <s v="The user story needs to be modified as the data is based on what is received in AHCS by source, dollar amount, line count(processed vs. error).Dashboard to be real-time."/>
    <s v="Validate the data with subledger period close exceptions. Compare the data with the dashboard and ensure accuracy"/>
    <m/>
    <m/>
    <m/>
    <s v="Approved"/>
    <m/>
    <d v="2021-05-26T00:00:00"/>
    <x v="2"/>
    <m/>
    <x v="6"/>
    <x v="82"/>
    <x v="4"/>
    <s v="RTR"/>
    <x v="3"/>
    <x v="5"/>
    <s v="WESCO"/>
  </r>
  <r>
    <e v="#N/A"/>
    <s v="RTR-GL-118"/>
    <x v="0"/>
    <s v="Manage General Ledger Accounting"/>
    <s v="Period-End Closing &amp; Reporting"/>
    <s v="As an IT administrator, I want period close automation to systematically close the Subledger periods (Intercompany BU) instead of closing them manually so that  In the future Intercompany BU model (Phase 1B), WESCO ends up having 50 + BU’s that must be closed (both AP &amp; AR) manually if we don’t have the systematic solution"/>
    <m/>
    <m/>
    <x v="1"/>
    <x v="6"/>
    <s v="Gap"/>
    <s v="Build"/>
    <s v="Extension"/>
    <m/>
    <s v="Build RPA to execute period close step for AR &amp; AP BUs"/>
    <s v="Validate the open and close of the AR &amp; AP subledgers for all ledgers systematically"/>
    <m/>
    <m/>
    <m/>
    <s v="Drafted"/>
    <m/>
    <m/>
    <x v="0"/>
    <m/>
    <x v="4"/>
    <x v="87"/>
    <x v="0"/>
    <s v="RTR"/>
    <x v="0"/>
    <x v="1"/>
    <s v="WESCO"/>
  </r>
  <r>
    <s v="CSTONE-432"/>
    <s v="RTR-AHCS-052"/>
    <x v="0"/>
    <s v="Manage Subledger Accounting"/>
    <s v="Create Subledger Accounting"/>
    <s v="As a Financial System Analyst, I want the all legacy future segment chart of account values to default to zeros so that the mapping rule can be derived based on only actively used chart of account segments"/>
    <m/>
    <m/>
    <x v="4"/>
    <x v="0"/>
    <s v="Fit"/>
    <s v="Configuration"/>
    <s v="Functional"/>
    <m/>
    <s v="Legacy COA future segment values will be defaulted to zeros."/>
    <s v="Validate that the future segments are not populated in AHCS"/>
    <m/>
    <m/>
    <m/>
    <s v="Approved"/>
    <s v="Erica"/>
    <d v="2021-05-26T00:00:00"/>
    <x v="4"/>
    <m/>
    <x v="0"/>
    <x v="87"/>
    <x v="0"/>
    <s v="RTR"/>
    <x v="3"/>
    <x v="5"/>
    <m/>
  </r>
  <r>
    <s v="CSTONE-433"/>
    <s v="RTR-AHCS-053"/>
    <x v="0"/>
    <s v="Manage Subledger Accounting"/>
    <s v="Create Subledger Accounting"/>
    <s v="As a Financial System Analyst, I want the derive the complete chart of account string for cloud COA in the mapping tool so that the mapping rules are deriving all future segments"/>
    <m/>
    <m/>
    <x v="0"/>
    <x v="0"/>
    <s v="Fit"/>
    <s v="Configuration"/>
    <s v="Functional"/>
    <m/>
    <s v="Legacy COA to Cloud COA mapping rules for all segments. "/>
    <s v="Ensure all the chart of accounts segments are available for mapping including the future segments"/>
    <m/>
    <m/>
    <m/>
    <s v="Approved"/>
    <s v="Erica"/>
    <d v="2021-05-26T00:00:00"/>
    <x v="4"/>
    <m/>
    <x v="0"/>
    <x v="87"/>
    <x v="0"/>
    <s v="RTR"/>
    <x v="3"/>
    <x v="5"/>
    <m/>
  </r>
  <r>
    <e v="#N/A"/>
    <s v="REP-RTR-GL-1"/>
    <x v="0"/>
    <s v="Manage General Ledger Accounting"/>
    <s v="Period-End Closing &amp; Reporting"/>
    <s v="Legacy Report Name:GL Activity_x000a_Legacy Report Description:As an Accountant, I need a report of GL activity by LE, GL Account, trans currency, functional currency, and all other charfield values. Capability to filter by any chartfield value and date ranges.  This report is used to analyze GL activity._x000a_Reference ID:AXE-GL-1"/>
    <m/>
    <m/>
    <x v="0"/>
    <x v="1"/>
    <s v="Gap"/>
    <s v="Build"/>
    <s v="Report"/>
    <s v="RPT046"/>
    <s v="GL Journal Line detail report [Merge AXE-GL-1, AXE-GL-7, , AXE-GL-8, AXE-GL-9, AXE-GL-12, AXE-GL-13]. Ensure there is filter criteria by Period status"/>
    <m/>
    <m/>
    <m/>
    <m/>
    <s v="Approved"/>
    <s v="Erica"/>
    <d v="2021-05-27T00:00:00"/>
    <x v="2"/>
    <m/>
    <x v="1"/>
    <x v="80"/>
    <x v="1"/>
    <s v="RTR"/>
    <x v="0"/>
    <x v="0"/>
    <s v="WESCO"/>
  </r>
  <r>
    <e v="#N/A"/>
    <s v="REP-RTR-GL-2"/>
    <x v="0"/>
    <s v="Manage General Ledger Accounting"/>
    <s v="Period-End Closing &amp; Reporting"/>
    <s v="Legacy Report Name:GL Balances_x000a_Legacy Report Description:As an Accountant, I need a report of GL balances by LE, GL Account, trans currency, functional currency, and all other charfield values. Capability to filter by any chartfield value and date ranges. This report is used to analyze GL activity._x000a_Reference ID:AXE-GL-2"/>
    <m/>
    <m/>
    <x v="0"/>
    <x v="1"/>
    <s v="Gap"/>
    <s v="Build"/>
    <s v="Report"/>
    <s v="RPT047"/>
    <s v="New balance report by entered and accounted_x000a_Note: Why SmartView is not useful - Many people will use it"/>
    <m/>
    <m/>
    <m/>
    <m/>
    <s v="Approved"/>
    <s v="Erica"/>
    <d v="2021-05-27T00:00:00"/>
    <x v="2"/>
    <m/>
    <x v="1"/>
    <x v="80"/>
    <x v="1"/>
    <s v="RTR"/>
    <x v="0"/>
    <x v="0"/>
    <s v="WESCO"/>
  </r>
  <r>
    <e v="#N/A"/>
    <s v="REP-RTR-GL-3"/>
    <x v="0"/>
    <s v="Manage General Ledger Accounting"/>
    <s v="Period-End Closing &amp; Reporting"/>
    <s v="Legacy Report Name:GL I/C Balances_x000a_Legacy Report Description:As an Accountant, I need a report of  I/C Payables and Receivables balances by LE, account, affiliate (or GL cloud equivalent), cost center, and other chartfield values. Capability to filter by LE, Affliate, account, and other chartfield values.  This report is used to analyze I/C balances_x000a_Reference ID:AXE-GL-3"/>
    <m/>
    <m/>
    <x v="1"/>
    <x v="1"/>
    <s v="Gap"/>
    <s v="Build"/>
    <s v="Report"/>
    <s v="RPT048"/>
    <s v="IC Balance Matrix: IC Balance report by GL balances [based on IC segment and specific natural accounts]_x000a_Note: Why SmartView is not useful - Many people will use it_x000a_6/22: Changed release to 1B only as per email confirmation from Erica with subject &quot;GL Reports Prioritization&quot;"/>
    <m/>
    <m/>
    <m/>
    <m/>
    <s v="Approved"/>
    <s v="Erica"/>
    <d v="2021-05-27T00:00:00"/>
    <x v="0"/>
    <m/>
    <x v="0"/>
    <x v="87"/>
    <x v="0"/>
    <s v="RTR"/>
    <x v="0"/>
    <x v="0"/>
    <s v="WESCO"/>
  </r>
  <r>
    <e v="#N/A"/>
    <s v="REP-RTR-GL-4"/>
    <x v="0"/>
    <s v="Manage General Ledger Accounting"/>
    <s v="Period-End Closing &amp; Reporting"/>
    <s v="Legacy Report Name:GL I/C Activity_x000a_Legacy Report Description:As an Accountant, I need a report of  I/C Payables and Receivables activity by LE, account, affiliate (or GL cloud equivalent), cost center, and other chartfield values. Capability to filter by LE, Affliate, account, and other chartfield values.  This report is used to analyze I/C activity._x000a_Reference ID:AXE-GL-4"/>
    <m/>
    <m/>
    <x v="0"/>
    <x v="1"/>
    <s v="Gap"/>
    <s v="Build"/>
    <s v="Report"/>
    <s v="RPT009"/>
    <s v="Merge with GL Drill down report - User story RTR-GL-077"/>
    <m/>
    <m/>
    <m/>
    <m/>
    <s v="Approved"/>
    <s v="Erica"/>
    <d v="2021-05-27T00:00:00"/>
    <x v="2"/>
    <m/>
    <x v="3"/>
    <x v="81"/>
    <x v="1"/>
    <s v="RTR"/>
    <x v="0"/>
    <x v="0"/>
    <s v="WESCO"/>
  </r>
  <r>
    <e v="#N/A"/>
    <s v="REP-RTR-GL-5"/>
    <x v="0"/>
    <s v="Manage General Ledger Accounting"/>
    <s v="Period-End Closing &amp; Reporting"/>
    <s v="Legacy Report Name:GL Revaluation_x000a_Legacy Report Description:As an Accountant, I need a report of FX revaluation (using month-end rate) by account, LE, location and other chartfield values. This report is used to analyze current period FX exposure (currently GL 36)_x000a_Reference ID:AXE-GL-5"/>
    <m/>
    <m/>
    <x v="1"/>
    <x v="1"/>
    <s v="Gap"/>
    <s v="Build"/>
    <s v="Report"/>
    <s v="RPT049"/>
    <s v="Revaluation summary at COA level [all COA segments]. Run report after reval is executed in system"/>
    <m/>
    <m/>
    <m/>
    <m/>
    <s v="Approved"/>
    <s v="Erica"/>
    <d v="2021-05-27T00:00:00"/>
    <x v="5"/>
    <m/>
    <x v="1"/>
    <x v="80"/>
    <x v="1"/>
    <s v="RTR"/>
    <x v="0"/>
    <x v="0"/>
    <s v="WESCO"/>
  </r>
  <r>
    <e v="#N/A"/>
    <s v="REP-RTR-GL-6"/>
    <x v="0"/>
    <s v="Manage General Ledger Accounting"/>
    <s v="Period-End Closing &amp; Reporting"/>
    <s v="Legacy Report Name:GL Revaluation by account_x000a_Legacy Report Description:As an accountant, I need a report which shows the monthly revaluation amount for each account for a particular LE. This report is used for FX analysis_x000a_Reference ID:AXE-GL-6"/>
    <m/>
    <m/>
    <x v="1"/>
    <x v="1"/>
    <s v="Gap"/>
    <s v="Build"/>
    <s v="Report"/>
    <s v="RPT050"/>
    <s v="Revaluation summary at COA level [only LE &amp; Account]. Run report after reval is executed in system"/>
    <m/>
    <m/>
    <m/>
    <m/>
    <s v="Approved"/>
    <s v="Erica"/>
    <d v="2021-05-27T00:00:00"/>
    <x v="5"/>
    <m/>
    <x v="1"/>
    <x v="80"/>
    <x v="1"/>
    <s v="RTR"/>
    <x v="0"/>
    <x v="0"/>
    <s v="WESCO"/>
  </r>
  <r>
    <e v="#N/A"/>
    <s v="REP-RTR-GL-7"/>
    <x v="0"/>
    <s v="Manage General Ledger Accounting"/>
    <s v="Period-End Closing &amp; Reporting"/>
    <s v="Legacy Report Name:GL Activity by journal enter and post date_x000a_Legacy Report Description:As an Accountant, I need a report of GL activity by LE, GL Account, trans currency, functional currency, and all other charfield values. Capability to filter by any chartfield value, Journal entered date, journal posted data or date ranges.  This report is used to analyze GL activity by posted date._x000a_Reference ID:AXE-GL-7"/>
    <m/>
    <m/>
    <x v="0"/>
    <x v="1"/>
    <s v="Gap"/>
    <s v="Build"/>
    <s v="Report"/>
    <s v="RPT046"/>
    <s v="GL Journal Line detail report [Merge AXE-GL-1, AXE-GL-7, , AXE-GL-8, AXE-GL-9, AXE-GL-12, AXE-GL-13]. Ensure there is filter criteria by Period status"/>
    <m/>
    <m/>
    <m/>
    <m/>
    <s v="Approved"/>
    <s v="Erica"/>
    <d v="2021-05-27T00:00:00"/>
    <x v="2"/>
    <m/>
    <x v="1"/>
    <x v="80"/>
    <x v="1"/>
    <s v="RTR"/>
    <x v="0"/>
    <x v="0"/>
    <s v="WESCO"/>
  </r>
  <r>
    <e v="#N/A"/>
    <s v="REP-RTR-GL-8"/>
    <x v="0"/>
    <s v="Manage General Ledger Accounting"/>
    <s v="Period-End Closing &amp; Reporting"/>
    <s v="Legacy Report Name:GL Journal detail_x000a_Legacy Report Description:As an accountant, I need a report which shows all journal lines for the specific JE (JE ID and period is the input data). Currently in PS GL 28_x000a_Reference ID:AXE-GL-8"/>
    <m/>
    <m/>
    <x v="0"/>
    <x v="1"/>
    <s v="Gap"/>
    <s v="Build"/>
    <s v="Report"/>
    <s v="RPT046"/>
    <s v="GL Journal Line detail report [Merge AXE-GL-1, AXE-GL-7, , AXE-GL-8, AXE-GL-9, AXE-GL-12, AXE-GL-13]. Ensure there is filter criteria by Period status"/>
    <m/>
    <m/>
    <m/>
    <m/>
    <s v="Approved"/>
    <s v="Erica"/>
    <d v="2021-05-27T00:00:00"/>
    <x v="2"/>
    <m/>
    <x v="1"/>
    <x v="80"/>
    <x v="1"/>
    <s v="RTR"/>
    <x v="0"/>
    <x v="0"/>
    <s v="WESCO"/>
  </r>
  <r>
    <e v="#N/A"/>
    <s v="REP-RTR-GL-9"/>
    <x v="0"/>
    <s v="Manage General Ledger Accounting"/>
    <s v="Period-End Closing &amp; Reporting"/>
    <s v="Legacy Report Name:Journal activity by status_x000a_Legacy Report Description:As an accountant, I need a report of all journals processed by status foe example: posted, entered, validated, deleted…. (JE status and period is the input data). Currently in PS GL 08_x000a_Reference ID:AXE-GL-9"/>
    <m/>
    <m/>
    <x v="0"/>
    <x v="1"/>
    <s v="Gap"/>
    <s v="Build"/>
    <s v="Report"/>
    <s v="RPT046"/>
    <s v="GL Journal Line detail report [Merge AXE-GL-1, AXE-GL-7, , AXE-GL-8, AXE-GL-9, AXE-GL-12, AXE-GL-13]. Ensure there is filter criteria by Period status"/>
    <m/>
    <m/>
    <m/>
    <m/>
    <s v="Approved"/>
    <m/>
    <d v="2021-05-27T00:00:00"/>
    <x v="2"/>
    <m/>
    <x v="1"/>
    <x v="80"/>
    <x v="1"/>
    <s v="RTR"/>
    <x v="0"/>
    <x v="0"/>
    <s v="WESCO"/>
  </r>
  <r>
    <e v="#N/A"/>
    <s v="REP-RTR-GL-10"/>
    <x v="0"/>
    <s v="Manage General Ledger Accounting"/>
    <s v="Period-End Closing &amp; Reporting"/>
    <s v="Legacy Report Name:Current month FX rates_x000a_Legacy Report Description:As an accountant, I need a report of all current FX rates loaded in GL by currency and rate type (budget, month end, average, daily). Currently in PS GL 35_x000a_Reference ID:AXE-GL-10"/>
    <m/>
    <m/>
    <x v="0"/>
    <x v="1"/>
    <s v="Gap"/>
    <s v="Build"/>
    <s v="Report"/>
    <s v="RPT051"/>
    <s v="FX Rates loaded in ERP to be pulled out for reporting [Create date range and period as parameters]. Created separate EPM line for budget rates"/>
    <m/>
    <m/>
    <m/>
    <m/>
    <s v="Approved"/>
    <m/>
    <d v="2021-05-27T00:00:00"/>
    <x v="2"/>
    <m/>
    <x v="6"/>
    <x v="82"/>
    <x v="1"/>
    <s v="RTR"/>
    <x v="0"/>
    <x v="0"/>
    <s v="WESCO"/>
  </r>
  <r>
    <e v="#N/A"/>
    <s v="REP-RTR-GL-12"/>
    <x v="0"/>
    <s v="Manage General Ledger Accounting"/>
    <s v="Period-End Closing &amp; Reporting"/>
    <s v="Legacy Report Name:Historical FX rates by date_x000a_Legacy Report Description:As an accountant, I need a report of all historical FX rates loaded in GL by date, currency and rate type (budget, month end, average, daily). Ability to filter by date and currency and geography (if loaded multiple times per day). Currently in PS GL 60_x000a_Reference ID:AXE-GL-11"/>
    <m/>
    <m/>
    <x v="0"/>
    <x v="1"/>
    <s v="Gap"/>
    <s v="Build"/>
    <s v="Report"/>
    <s v="RPT051"/>
    <s v="FX Rates loaded in ERP to be pulled out for reporting [Create date range and period as parameters]. Created separate EPM line for budget rates"/>
    <m/>
    <m/>
    <m/>
    <m/>
    <s v="Approved"/>
    <m/>
    <d v="2021-05-27T00:00:00"/>
    <x v="2"/>
    <m/>
    <x v="6"/>
    <x v="82"/>
    <x v="1"/>
    <s v="RTR"/>
    <x v="0"/>
    <x v="0"/>
    <s v="WESCO"/>
  </r>
  <r>
    <e v="#N/A"/>
    <s v="REP-RTR-GL-14"/>
    <x v="0"/>
    <s v="Manage General Ledger Accounting"/>
    <s v="Period-End Closing &amp; Reporting"/>
    <s v="Legacy Report Name:Report of journals which failed CVR_x000a_Legacy Report Description:I need a report that Lists all accounting events and journal entries that fail period close validation. Groups report by ledger, period, journal source, journal category, and event class at submission._x000a_Reference ID:AXE-GL-12"/>
    <m/>
    <m/>
    <x v="0"/>
    <x v="1"/>
    <s v="Gap"/>
    <s v="Build"/>
    <s v="Report"/>
    <s v="RPT046"/>
    <s v="GL Journal Line detail report [Merge AXE-GL-1, AXE-GL-7, , AXE-GL-8, AXE-GL-9, AXE-GL-12, AXE-GL-13]. Ensure there is filter criteria by Period status"/>
    <m/>
    <m/>
    <m/>
    <m/>
    <s v="Approved"/>
    <m/>
    <d v="2021-05-27T00:00:00"/>
    <x v="2"/>
    <m/>
    <x v="1"/>
    <x v="80"/>
    <x v="1"/>
    <s v="RTR"/>
    <x v="0"/>
    <x v="0"/>
    <s v="WESCO"/>
  </r>
  <r>
    <e v="#N/A"/>
    <s v="REP-RTR-GL-15"/>
    <x v="0"/>
    <s v="Manage General Ledger Accounting"/>
    <s v="Period-End Closing &amp; Reporting"/>
    <s v="Legacy Report Name:Journals entered not posted_x000a_Legacy Report Description:I need a report that Lists journal entries that have been entered not posted._x000a_Reference ID:AXE-GL-13"/>
    <m/>
    <m/>
    <x v="0"/>
    <x v="1"/>
    <s v="Gap"/>
    <s v="Build"/>
    <s v="Report"/>
    <s v="RPT046"/>
    <s v="GL Journal Line detail report [Merge AXE-GL-1, AXE-GL-7, , AXE-GL-8, AXE-GL-9, AXE-GL-12, AXE-GL-13]. Ensure there is filter criteria by Period status"/>
    <m/>
    <m/>
    <m/>
    <m/>
    <s v="Approved"/>
    <m/>
    <d v="2021-05-27T00:00:00"/>
    <x v="2"/>
    <m/>
    <x v="1"/>
    <x v="80"/>
    <x v="1"/>
    <s v="RTR"/>
    <x v="0"/>
    <x v="0"/>
    <s v="WESCO"/>
  </r>
  <r>
    <e v="#N/A"/>
    <s v="REP-RTR-GL-67-A"/>
    <x v="0"/>
    <s v="Manage General Ledger Accounting"/>
    <s v="Period-End Closing &amp; Reporting"/>
    <s v="Legacy Report Name:IT extracts GL data for Tax compliance work_x000a_Legacy Report Description:"/>
    <m/>
    <m/>
    <x v="4"/>
    <x v="1"/>
    <s v="Gap"/>
    <s v="Build"/>
    <s v="Report"/>
    <s v="RPT046"/>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GL Journal line detail report"/>
    <m/>
    <m/>
    <m/>
    <m/>
    <s v="Approved"/>
    <s v="Erica"/>
    <d v="2021-06-10T00:00:00"/>
    <x v="2"/>
    <m/>
    <x v="1"/>
    <x v="80"/>
    <x v="1"/>
    <s v="RTR"/>
    <x v="0"/>
    <x v="0"/>
    <s v="WESCO"/>
  </r>
  <r>
    <e v="#N/A"/>
    <s v="REP-RTR-GL-67-B"/>
    <x v="0"/>
    <s v="Manage General Ledger Accounting"/>
    <s v="Period-End Closing &amp; Reporting"/>
    <s v="Legacy Report Name:IT extracts GL data for Tax compliance work_x000a_Legacy Report Description:"/>
    <m/>
    <m/>
    <x v="4"/>
    <x v="6"/>
    <s v="Gap"/>
    <s v="Build"/>
    <s v="Extension"/>
    <s v="EXT013"/>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COA mapping extension that user can trigger where user provides multiple old/legacy COA values &amp; utility returns new COA values"/>
    <m/>
    <m/>
    <m/>
    <m/>
    <s v="Approved"/>
    <s v="Erica"/>
    <d v="2021-06-10T00:00:00"/>
    <x v="2"/>
    <m/>
    <x v="3"/>
    <x v="81"/>
    <x v="4"/>
    <s v="RTR"/>
    <x v="0"/>
    <x v="0"/>
    <s v="WESCO"/>
  </r>
  <r>
    <e v="#N/A"/>
    <s v="RTR-AHCS-054"/>
    <x v="0"/>
    <s v="Manage Subledger Accounting"/>
    <s v="Create Subledger Accounting"/>
    <s v="As a Financial Controller, I want a user role that will provide the access to only EBS AR subledger so that the user is restricted to a specific AHCS subledger"/>
    <m/>
    <m/>
    <x v="0"/>
    <x v="0"/>
    <s v="Fit"/>
    <s v="Configuration"/>
    <s v="Functional"/>
    <m/>
    <s v="Enabling EBS AR subledger security by user roles"/>
    <s v="Ensure all the chart of accounts segments are available for mapping including the future segments"/>
    <m/>
    <m/>
    <m/>
    <s v="Approved"/>
    <s v="Erica"/>
    <d v="2021-05-26T00:00:00"/>
    <x v="3"/>
    <m/>
    <x v="4"/>
    <x v="88"/>
    <x v="0"/>
    <s v="RTR"/>
    <x v="3"/>
    <x v="4"/>
    <m/>
  </r>
  <r>
    <e v="#N/A"/>
    <s v="RTR-AHCS-055"/>
    <x v="0"/>
    <s v="Manage Subledger Accounting"/>
    <s v="Create Subledger Accounting"/>
    <s v="As an IT administrator, I want the capability to modify the source transaction information for any exceptions post business approval so that the transactions completd in error can be re-porcessed with corrections"/>
    <m/>
    <m/>
    <x v="0"/>
    <x v="8"/>
    <s v=""/>
    <s v=""/>
    <s v=""/>
    <m/>
    <s v="IT administrator should able to make modifications to the data except accoutning attributes in error post business approval to reprocess data in AHCS"/>
    <m/>
    <m/>
    <m/>
    <m/>
    <s v="Drafted"/>
    <m/>
    <m/>
    <x v="0"/>
    <m/>
    <x v="4"/>
    <x v="88"/>
    <x v="0"/>
    <s v="RTR"/>
    <x v="3"/>
    <x v="4"/>
    <m/>
  </r>
  <r>
    <e v="#N/A"/>
    <s v="RTR-AHCS-056"/>
    <x v="0"/>
    <s v="Manage Subledger Accounting"/>
    <s v="Create Subledger Accounting"/>
    <s v="As GL Accountant I want all  transactions from concur are imported and posted into AHCS concur subledger, so that transactions are accounted with detail transaction information in AHCS"/>
    <m/>
    <m/>
    <x v="1"/>
    <x v="7"/>
    <s v="Gap"/>
    <s v="Build"/>
    <s v="Interface"/>
    <s v="INT125"/>
    <s v="Concur will be providing the data in the new cloud COA and no mapping transformation will take place"/>
    <s v="Ensure concur transactions accurately posted into AHCS. Validate AHCS contains all supporting references as per business design. Ensure transactions are posted in both primary and secondary ledger."/>
    <m/>
    <m/>
    <m/>
    <s v="Submitted for Approval"/>
    <m/>
    <m/>
    <x v="0"/>
    <m/>
    <x v="4"/>
    <x v="86"/>
    <x v="0"/>
    <s v="RTR"/>
    <x v="3"/>
    <x v="5"/>
    <m/>
  </r>
  <r>
    <e v="#N/A"/>
    <s v="RTR-AHCS-057"/>
    <x v="0"/>
    <s v="Manage Subledger Accounting"/>
    <s v="Create Subledger Accounting"/>
    <s v="As an IT administrator, I want the ability to make changes to AHCS configuration so that meet business requirments"/>
    <m/>
    <m/>
    <x v="0"/>
    <x v="0"/>
    <s v="Fit"/>
    <s v="Configuration"/>
    <s v="Functional"/>
    <m/>
    <m/>
    <m/>
    <m/>
    <m/>
    <m/>
    <s v="Drafted"/>
    <m/>
    <m/>
    <x v="0"/>
    <m/>
    <x v="4"/>
    <x v="88"/>
    <x v="0"/>
    <s v="RTR"/>
    <x v="3"/>
    <x v="4"/>
    <m/>
  </r>
  <r>
    <e v="#N/A"/>
    <s v="RTR-AHCS-058"/>
    <x v="0"/>
    <s v="Manage Subledger Accounting"/>
    <s v="Create Subledger Accounting"/>
    <s v="As a Financial controller,I want to users to have access only specific ledger/ledger set so that data security by ledger/ledger set is enabled"/>
    <m/>
    <m/>
    <x v="0"/>
    <x v="8"/>
    <s v=""/>
    <s v=""/>
    <s v=""/>
    <m/>
    <m/>
    <m/>
    <m/>
    <m/>
    <m/>
    <s v="Drafted"/>
    <m/>
    <m/>
    <x v="0"/>
    <m/>
    <x v="4"/>
    <x v="88"/>
    <x v="0"/>
    <s v="RTR"/>
    <x v="3"/>
    <x v="4"/>
    <m/>
  </r>
  <r>
    <e v="#N/A"/>
    <s v="RTR-AHCS-059"/>
    <x v="0"/>
    <s v="Manage Subledger Accounting"/>
    <s v="Create Subledger Accounting"/>
    <s v="As a GL accountant, I want the ability to run create accounting on demand so that any errors/exceptions can be reprocessed during period close"/>
    <m/>
    <m/>
    <x v="0"/>
    <x v="0"/>
    <s v="Fit"/>
    <s v="Configuration"/>
    <s v="Functional"/>
    <m/>
    <s v="Create Accounting job execution on-demand for un-accounted transnactions by user"/>
    <m/>
    <m/>
    <m/>
    <m/>
    <s v="Drafted"/>
    <m/>
    <m/>
    <x v="0"/>
    <m/>
    <x v="4"/>
    <x v="88"/>
    <x v="0"/>
    <s v="RTR"/>
    <x v="3"/>
    <x v="4"/>
    <m/>
  </r>
  <r>
    <s v="CSTONE-50_x000a_CSTONE-107"/>
    <s v="RTR-GL-119"/>
    <x v="0"/>
    <s v="Manage General Ledger Accounting"/>
    <s v="Period-End Closing &amp; Reporting"/>
    <s v="GL Open Balances (YTD plus Current Fiscal Year period balances) - WESCO Primary Ledgers"/>
    <m/>
    <m/>
    <x v="4"/>
    <x v="5"/>
    <s v="Gap"/>
    <s v="Build"/>
    <s v="Conversions"/>
    <s v="CNV001"/>
    <s v="GL Conversion for Legacy WESCO Primary ledgers"/>
    <s v="Validate / reconcile data loads from legacy to cloud"/>
    <m/>
    <m/>
    <m/>
    <s v="Approved"/>
    <s v="Erica"/>
    <d v="2021-06-02T00:00:00"/>
    <x v="4"/>
    <m/>
    <x v="0"/>
    <x v="82"/>
    <x v="2"/>
    <s v="RTR"/>
    <x v="0"/>
    <x v="0"/>
    <s v="WESCO"/>
  </r>
  <r>
    <e v="#N/A"/>
    <s v="RTR-GL-120"/>
    <x v="0"/>
    <s v="Manage General Ledger Accounting"/>
    <s v="Period-End Closing &amp; Reporting"/>
    <s v="Currency Rates required to support reporting ledgers with translation [for beginnging balances]"/>
    <m/>
    <m/>
    <x v="1"/>
    <x v="5"/>
    <s v="Gap"/>
    <s v="Build"/>
    <s v="Conversions"/>
    <s v="CNV002"/>
    <s v="Exchange rates needed to support month end TB translation for reporting ledgers"/>
    <s v="Validate rates were acurately loaded in the system. Ensure the beginning balances for reporting ledger matches legacy balances. "/>
    <m/>
    <m/>
    <m/>
    <s v="Initial Fit/Gap Complete"/>
    <m/>
    <m/>
    <x v="0"/>
    <m/>
    <x v="4"/>
    <x v="88"/>
    <x v="0"/>
    <s v="RTR"/>
    <x v="0"/>
    <x v="0"/>
    <s v="WESCO"/>
  </r>
  <r>
    <e v="#N/A"/>
    <s v="RTR-GL-121"/>
    <x v="0"/>
    <s v="Manage General Ledger Accounting"/>
    <s v="Period-End Closing &amp; Reporting"/>
    <s v="GL Open Balances (YTD plus Current Fiscal Year period balances) - Anixter Secondary Ledger"/>
    <m/>
    <m/>
    <x v="1"/>
    <x v="5"/>
    <s v="Gap"/>
    <s v="Build"/>
    <s v="Conversions"/>
    <s v="CNV003"/>
    <s v="GL Conversion for Legacy Anixter Secondary ledgers"/>
    <m/>
    <m/>
    <m/>
    <m/>
    <s v="Approved"/>
    <s v="Erica"/>
    <d v="2021-06-04T00:00:00"/>
    <x v="0"/>
    <m/>
    <x v="0"/>
    <x v="86"/>
    <x v="0"/>
    <s v="RTR"/>
    <x v="0"/>
    <x v="0"/>
    <s v="WESCO"/>
  </r>
  <r>
    <e v="#N/A"/>
    <s v="RTR-GL-122"/>
    <x v="0"/>
    <s v="Manage General Ledger Accounting"/>
    <s v="Period-End Closing &amp; Reporting"/>
    <s v="GL Open Balances (YTD plus Current Fiscal Year period balances) - Anixter Primary Ledger"/>
    <m/>
    <m/>
    <x v="1"/>
    <x v="5"/>
    <s v="Gap"/>
    <s v="Build"/>
    <s v="Conversions"/>
    <s v="CNV004"/>
    <s v="GL Conversion for Legacy Anixter Primary ledgers"/>
    <m/>
    <m/>
    <m/>
    <m/>
    <s v="Approved"/>
    <s v="Erica"/>
    <d v="2021-06-04T00:00:00"/>
    <x v="0"/>
    <m/>
    <x v="0"/>
    <x v="86"/>
    <x v="0"/>
    <s v="RTR"/>
    <x v="0"/>
    <x v="0"/>
    <s v="WESCO"/>
  </r>
  <r>
    <e v="#N/A"/>
    <s v="RTR-GL-123"/>
    <x v="0"/>
    <s v="Manage General Ledger Accounting"/>
    <s v="Period-End Closing &amp; Reporting"/>
    <s v="GL Open Balances (YTD plus Current Fiscal Year period balances) - Anixter Reporting Ledgers. As a GL Accountant, I want the ability to load beginning balances for reporting ledgers."/>
    <m/>
    <m/>
    <x v="1"/>
    <x v="5"/>
    <s v="Gap"/>
    <s v="Build"/>
    <s v="Conversions"/>
    <s v="CNV010"/>
    <s v="GL Conversion for Legacy Anixter Reporting ledgers E.g. Reporting ledgers for Russia, Turkey and Indonesia_x000a_Note: This user story is not applicable to reporting ledgers with month end translation. For month end translations there will be no extract from legacy. Rates as per RTR-GL-120 will be loaded &amp; source ledger data will be translated. Any differences in translation as compared to legacy offline computations cannot be adjusted"/>
    <s v="Validate the beginning balances for all reporting ledgers have been loaded correctly. Reconciled loaded balances to source data. Validate the configuration of reporting ledgers as per business design."/>
    <m/>
    <m/>
    <m/>
    <s v="Submitted for Approval"/>
    <s v="Erica"/>
    <d v="2021-07-11T00:00:00"/>
    <x v="0"/>
    <m/>
    <x v="4"/>
    <x v="86"/>
    <x v="0"/>
    <s v="RTR"/>
    <x v="0"/>
    <x v="0"/>
    <s v="WESCO"/>
  </r>
  <r>
    <s v="CSTONE-60_x000a_CSTONE-115"/>
    <s v="RTR-GL-124"/>
    <x v="0"/>
    <s v="Manage General Ledger Accounting"/>
    <s v="Maintain Chart of Accounts"/>
    <s v="COA Mapping - COA Mapping Service"/>
    <m/>
    <m/>
    <x v="0"/>
    <x v="6"/>
    <s v="Gap"/>
    <s v="Build"/>
    <s v="Extension"/>
    <s v="EXT001"/>
    <s v="Use case: Ability to build a Centralized COA Mapping Engine to support COA transformation to future state for multiple legacy COA scenarios"/>
    <m/>
    <m/>
    <m/>
    <m/>
    <s v="Approved"/>
    <s v="Erica"/>
    <d v="2021-06-04T00:00:00"/>
    <x v="4"/>
    <m/>
    <x v="0"/>
    <x v="83"/>
    <x v="4"/>
    <s v="RTR"/>
    <x v="0"/>
    <x v="0"/>
    <s v="WESCO"/>
  </r>
  <r>
    <s v="CSTONE-61_x000a_CSTONE-118"/>
    <s v="RTR-GL-125"/>
    <x v="0"/>
    <s v="Manage General Ledger Accounting"/>
    <s v="Maintain Chart of Accounts"/>
    <s v="COA Mapping -  Mapping Engine "/>
    <m/>
    <m/>
    <x v="0"/>
    <x v="6"/>
    <s v="Gap"/>
    <s v="Build"/>
    <s v="Extension"/>
    <s v="EXT002"/>
    <s v="Use case: Ability to build a Centralized COA Mapping Engine to support COA transformation to future state for multiple legacy COA scenarios"/>
    <m/>
    <m/>
    <m/>
    <m/>
    <s v="Approved"/>
    <s v="Erica"/>
    <d v="2021-06-04T00:00:00"/>
    <x v="4"/>
    <m/>
    <x v="0"/>
    <x v="83"/>
    <x v="4"/>
    <s v="RTR"/>
    <x v="0"/>
    <x v="0"/>
    <s v="WESCO"/>
  </r>
  <r>
    <s v="CSTONE-65_x000a_CSTONE-119"/>
    <s v="RTR-GL-126"/>
    <x v="0"/>
    <s v="Manage General Ledger Accounting"/>
    <s v="Maintain Chart of Accounts"/>
    <s v="COA Mapping - Validation Engine - France Local COA "/>
    <m/>
    <m/>
    <x v="1"/>
    <x v="6"/>
    <s v="Gap"/>
    <s v="Build"/>
    <s v="Extension"/>
    <s v="EXT003"/>
    <s v="Use case: Ability to build a Centralized COA Mapping Engine to support COA transformation to future state for multiple legacy COA scenarios"/>
    <m/>
    <m/>
    <m/>
    <m/>
    <s v="Approved"/>
    <s v="Erica"/>
    <d v="2021-06-04T00:00:00"/>
    <x v="0"/>
    <m/>
    <x v="0"/>
    <x v="86"/>
    <x v="0"/>
    <s v="RTR"/>
    <x v="0"/>
    <x v="0"/>
    <s v="WESCO"/>
  </r>
  <r>
    <s v="CSTONE-66_x000a_CSTONE-120"/>
    <s v="RTR-GL-127"/>
    <x v="0"/>
    <s v="Manage General Ledger Accounting"/>
    <s v="Maintain Chart of Accounts"/>
    <s v="COA Mapping -  Mapping Report"/>
    <m/>
    <m/>
    <x v="0"/>
    <x v="6"/>
    <s v="Gap"/>
    <s v="Build"/>
    <s v="Extension"/>
    <s v="INT120"/>
    <s v="Use case: Ability to pull report of current state code block mapping values"/>
    <m/>
    <m/>
    <m/>
    <m/>
    <s v="Approved"/>
    <s v="Erica"/>
    <d v="2021-06-04T00:00:00"/>
    <x v="4"/>
    <m/>
    <x v="0"/>
    <x v="83"/>
    <x v="3"/>
    <s v="RTR"/>
    <x v="0"/>
    <x v="0"/>
    <s v="WESCO"/>
  </r>
  <r>
    <s v="CSTONE-69_x000a_CSTONE-121"/>
    <s v="RTR-GL-128"/>
    <x v="0"/>
    <s v="Manage General Ledger Accounting"/>
    <s v="Maintain Chart of Accounts"/>
    <s v="COA Mapping -  Oracle COA value import for validations"/>
    <m/>
    <m/>
    <x v="0"/>
    <x v="6"/>
    <s v="Gap"/>
    <s v="Build"/>
    <s v="Extension"/>
    <s v="INT121"/>
    <s v="Use case: Ability to build a Centralized COA Mapping Engine to support COA transformation to future state for multiple legacy COA scenarios"/>
    <m/>
    <m/>
    <m/>
    <m/>
    <s v="Approved"/>
    <s v="Erica"/>
    <d v="2021-06-04T00:00:00"/>
    <x v="4"/>
    <m/>
    <x v="0"/>
    <x v="83"/>
    <x v="3"/>
    <s v="RTR"/>
    <x v="0"/>
    <x v="0"/>
    <s v="WESCO"/>
  </r>
  <r>
    <s v="CSTONE-70_x000a_CSTONE-122"/>
    <s v="RTR-GL-129"/>
    <x v="0"/>
    <s v="Manage General Ledger Accounting"/>
    <s v="Maintain Chart of Accounts"/>
    <s v="COA Mapping - Validation Engine - Global COA"/>
    <m/>
    <m/>
    <x v="0"/>
    <x v="6"/>
    <s v="Gap"/>
    <s v="Build"/>
    <s v="Extension"/>
    <s v="EXT004"/>
    <s v="Use case: Ability to build a Centralized COA Mapping Engine to support COA transformation to future state for multiple legacy COA scenarios"/>
    <m/>
    <m/>
    <m/>
    <m/>
    <s v="Approved"/>
    <s v="Erica"/>
    <d v="2021-06-04T00:00:00"/>
    <x v="4"/>
    <m/>
    <x v="0"/>
    <x v="83"/>
    <x v="4"/>
    <s v="RTR"/>
    <x v="0"/>
    <x v="0"/>
    <s v="WESCO"/>
  </r>
  <r>
    <e v="#N/A"/>
    <s v="RTR-GL-130"/>
    <x v="0"/>
    <s v="Manage General Ledger Accounting"/>
    <s v="Maintain Chart of Accounts"/>
    <s v="COA Mapping - UI - Chart structure definition in COA engine [Configuration screen]"/>
    <m/>
    <m/>
    <x v="2"/>
    <x v="3"/>
    <s v="Not Required"/>
    <s v="Not Required"/>
    <s v="Not Required"/>
    <s v="EXT005"/>
    <s v="Use case: Ability to use COA Mapping engine &amp; mapping rules maintenance for Off-systems_x000a__x000a_7/7: No longer required based on approved KDD23A. Approved Lean spec document &quot;EXT001- EXT002- EXT014-COA Mapping Engine&quot; documents that engine configs will be loaded as installation scripts and not through UI build"/>
    <m/>
    <m/>
    <m/>
    <m/>
    <s v="Submitted for Approval"/>
    <s v="Erica"/>
    <d v="2021-07-11T00:00:00"/>
    <x v="6"/>
    <m/>
    <x v="5"/>
    <x v="86"/>
    <x v="4"/>
    <s v="RTR"/>
    <x v="0"/>
    <x v="0"/>
    <s v="WESCO"/>
  </r>
  <r>
    <e v="#N/A"/>
    <s v="RTR-GL-131"/>
    <x v="0"/>
    <s v="Manage General Ledger Accounting"/>
    <s v="Maintain Chart of Accounts"/>
    <s v="COA Mapping - UI - Mapping rule definition for pair of charts."/>
    <m/>
    <m/>
    <x v="2"/>
    <x v="3"/>
    <s v="Not Required"/>
    <s v="Not Required"/>
    <s v="Not Required"/>
    <s v="EXT006"/>
    <s v="Use case: Ability to use COA Mapping engine &amp; mapping rules maintenance for Off-systems_x000a__x000a__x000a_7/7: No longer required based on approved KDD23A. Approved Lean spec document &quot;EXT001- EXT002- EXT014-COA Mapping Engine&quot; documents that engine configs will be loaded as installation scripts and not through UI build"/>
    <m/>
    <m/>
    <m/>
    <m/>
    <s v="Submitted for Approval"/>
    <s v="Erica"/>
    <d v="2021-07-11T00:00:00"/>
    <x v="6"/>
    <m/>
    <x v="5"/>
    <x v="86"/>
    <x v="4"/>
    <s v="RTR"/>
    <x v="0"/>
    <x v="0"/>
    <s v="WESCO"/>
  </r>
  <r>
    <e v="#N/A"/>
    <s v="RTR-GL-132"/>
    <x v="0"/>
    <s v="Manage General Ledger Accounting"/>
    <s v="Maintain Chart of Accounts"/>
    <s v="COA Mapping - UI - Mapping values for a rule [group of segments to group of segments mapping]"/>
    <m/>
    <m/>
    <x v="2"/>
    <x v="3"/>
    <s v="Not Required"/>
    <s v="Not Required"/>
    <s v="Not Required"/>
    <s v="EXT007"/>
    <s v="Duplicate of multiple user stories E.g. RTR-AHCS-015_x000a_RTR-AHCS-016_x000a_RTR-AHCS-017"/>
    <m/>
    <m/>
    <m/>
    <m/>
    <s v="Approved"/>
    <s v="Erica"/>
    <d v="2021-06-04T00:00:00"/>
    <x v="0"/>
    <m/>
    <x v="0"/>
    <x v="87"/>
    <x v="0"/>
    <s v="RTR"/>
    <x v="0"/>
    <x v="0"/>
    <s v="WESCO"/>
  </r>
  <r>
    <e v="#N/A"/>
    <s v="RTR-GL-133"/>
    <x v="0"/>
    <s v="Manage General Ledger Accounting"/>
    <s v="Maintain Chart of Accounts"/>
    <s v="COA Mapping - UI - Code combination to code combination mapping for a chart structure pair"/>
    <m/>
    <m/>
    <x v="0"/>
    <x v="6"/>
    <s v="Gap"/>
    <s v="Build"/>
    <s v="Extension"/>
    <s v="EXT008"/>
    <s v="Use case: Ability to support COA mapping updates using UI  (including Bulk upload)"/>
    <m/>
    <m/>
    <m/>
    <m/>
    <s v="Approved"/>
    <s v="Erica"/>
    <d v="2021-06-04T00:00:00"/>
    <x v="2"/>
    <m/>
    <x v="6"/>
    <x v="82"/>
    <x v="4"/>
    <s v="RTR"/>
    <x v="0"/>
    <x v="0"/>
    <s v="WESCO"/>
  </r>
  <r>
    <e v="#N/A"/>
    <s v="RTR-GL-134"/>
    <x v="0"/>
    <s v="Manage General Ledger Accounting"/>
    <s v="Maintain Chart of Accounts"/>
    <s v="COA Mapping - UI - Bulk upload support"/>
    <m/>
    <m/>
    <x v="0"/>
    <x v="6"/>
    <s v="Gap"/>
    <s v="Build"/>
    <s v="Extension"/>
    <s v="EXT009"/>
    <s v="Use case: Ability to support COA mapping updates using UI  (including Bulk upload)"/>
    <m/>
    <m/>
    <m/>
    <m/>
    <s v="Approved"/>
    <s v="Erica"/>
    <d v="2021-06-04T00:00:00"/>
    <x v="2"/>
    <m/>
    <x v="6"/>
    <x v="82"/>
    <x v="4"/>
    <s v="RTR"/>
    <x v="0"/>
    <x v="0"/>
    <s v="WESCO"/>
  </r>
  <r>
    <e v="#N/A"/>
    <s v="RTR-GL-135"/>
    <x v="0"/>
    <s v="Manage General Ledger Accounting"/>
    <s v="Maintain Chart of Accounts"/>
    <s v="COA Mapping - Enable Page / application level security to COA Mapper custom application"/>
    <m/>
    <m/>
    <x v="0"/>
    <x v="6"/>
    <s v="Gap"/>
    <s v="Build"/>
    <s v="Extension"/>
    <s v="EXT012"/>
    <s v="Use case: Ability to support COA mapping updates using UI  (including Bulk upload)"/>
    <m/>
    <m/>
    <m/>
    <m/>
    <s v="Approved"/>
    <s v="Erica"/>
    <d v="2021-06-04T00:00:00"/>
    <x v="2"/>
    <m/>
    <x v="3"/>
    <x v="81"/>
    <x v="4"/>
    <s v="RTR"/>
    <x v="0"/>
    <x v="0"/>
    <s v="WESCO"/>
  </r>
  <r>
    <e v="#N/A"/>
    <s v="RTR-GL-136"/>
    <x v="0"/>
    <s v="Manage General Ledger Accounting"/>
    <s v="Maintain Chart of Accounts"/>
    <s v="COA Mapping - Derive user initiated bulk Old COA to new COA mapping"/>
    <m/>
    <m/>
    <x v="2"/>
    <x v="3"/>
    <s v="Not Required"/>
    <s v="Not Required"/>
    <s v="Not Required"/>
    <s v="EXT013"/>
    <s v="Duplicate of RTR-GL-117"/>
    <m/>
    <m/>
    <m/>
    <m/>
    <s v="Approved"/>
    <s v="Erica"/>
    <d v="2021-06-04T00:00:00"/>
    <x v="0"/>
    <m/>
    <x v="0"/>
    <x v="81"/>
    <x v="0"/>
    <s v="RTR"/>
    <x v="0"/>
    <x v="0"/>
    <s v="WESCO"/>
  </r>
  <r>
    <s v="CSTONE-74_x000a_CSTONE-123"/>
    <s v="RTR-GL-137"/>
    <x v="0"/>
    <s v="Manage General Ledger Accounting"/>
    <s v="Period-End Closing &amp; Reporting"/>
    <s v="Outbound to:Teradata_x000a_Outbound from:Cloud GL_x000a_Feed Type:GL Balance [Functional currency, Actuals]_x000a_Feed#:Tera Data Feed 2"/>
    <m/>
    <m/>
    <x v="0"/>
    <x v="7"/>
    <s v="Gap"/>
    <s v="Build"/>
    <s v="Interface"/>
    <s v="INT010"/>
    <s v="Interface to BI tool as per KDD8"/>
    <s v="Validate / reconcile data loads from Cloud GL to Teradata"/>
    <m/>
    <m/>
    <m/>
    <s v="Approved"/>
    <s v="Erica"/>
    <d v="2021-06-02T00:00:00"/>
    <x v="4"/>
    <m/>
    <x v="0"/>
    <x v="83"/>
    <x v="3"/>
    <s v="RTR"/>
    <x v="0"/>
    <x v="0"/>
    <s v="WESCO"/>
  </r>
  <r>
    <e v="#N/A"/>
    <s v="RTR-GL-138"/>
    <x v="0"/>
    <s v="Manage General Ledger Accounting"/>
    <s v="Period-End Closing &amp; Reporting"/>
    <s v="Outbound to:IAP_x000a_Outbound from:Cloud GL_x000a_Feed Type:GL Balances_x000a_Feed#:IAP Feed 3"/>
    <m/>
    <m/>
    <x v="1"/>
    <x v="7"/>
    <s v="Gap"/>
    <s v="Build"/>
    <s v="Interface"/>
    <s v="INT042"/>
    <s v="Interface to BI tool as per KDD8"/>
    <m/>
    <m/>
    <m/>
    <m/>
    <s v="Approved"/>
    <s v="Erica"/>
    <d v="2021-06-04T00:00:00"/>
    <x v="0"/>
    <m/>
    <x v="0"/>
    <x v="86"/>
    <x v="0"/>
    <s v="RTR"/>
    <x v="0"/>
    <x v="0"/>
    <s v="WESCO"/>
  </r>
  <r>
    <s v="CSTONE-75_x000a_CSTONE-124"/>
    <s v="RTR-GL-139"/>
    <x v="0"/>
    <s v="Manage General Ledger Accounting"/>
    <s v="Period-End Closing &amp; Reporting"/>
    <s v="Outbound to:Teradata_x000a_Outbound from:Cloud GL_x000a_Feed Type:GL Journals_x000a_Feed#:Tera Data Feed 1"/>
    <m/>
    <m/>
    <x v="0"/>
    <x v="7"/>
    <s v="Gap"/>
    <s v="Build"/>
    <s v="Interface"/>
    <s v="INT011"/>
    <s v="Interface to BI tool as per KDD8"/>
    <s v="Validate / reconcile data loads from Cloud GL to Teradata"/>
    <s v="Confirm expense exceptions tool queries and reports Cloud GL journals stored in Teradata correctly"/>
    <m/>
    <m/>
    <s v="Approved"/>
    <s v="Erica"/>
    <d v="2021-06-02T00:00:00"/>
    <x v="4"/>
    <m/>
    <x v="0"/>
    <x v="83"/>
    <x v="3"/>
    <s v="RTR"/>
    <x v="0"/>
    <x v="0"/>
    <s v="WESCO"/>
  </r>
  <r>
    <e v="#N/A"/>
    <s v="RTR-GL-140"/>
    <x v="0"/>
    <s v="Manage General Ledger Accounting"/>
    <s v="Period-End Closing &amp; Reporting"/>
    <s v="Outbound to:IAP_x000a_Outbound from:Cloud GL_x000a_Feed Type:GL Journals_x000a_Feed#:IAP Feed 1"/>
    <m/>
    <m/>
    <x v="1"/>
    <x v="7"/>
    <s v="Gap"/>
    <s v="Build"/>
    <s v="Interface"/>
    <s v="INT021"/>
    <s v="Interface to BI tool as per KDD8"/>
    <m/>
    <m/>
    <m/>
    <m/>
    <s v="Approved"/>
    <s v="Erica"/>
    <d v="2021-06-04T00:00:00"/>
    <x v="0"/>
    <m/>
    <x v="0"/>
    <x v="87"/>
    <x v="0"/>
    <s v="RTR"/>
    <x v="0"/>
    <x v="0"/>
    <s v="WESCO"/>
  </r>
  <r>
    <e v="#N/A"/>
    <s v="RTR-GL-141"/>
    <x v="0"/>
    <s v="Manage General Ledger Accounting"/>
    <s v="Period-End Closing &amp; Reporting"/>
    <s v="Outbound to:TeraData_x000a_Outbound from:Cloud AHCS_x000a_Feed Type:AHCS Details_x000a_Feed#:Tera Data Feed 4"/>
    <m/>
    <m/>
    <x v="4"/>
    <x v="7"/>
    <s v="Gap"/>
    <s v="Build"/>
    <s v="Interface"/>
    <s v="INT012"/>
    <s v="Interface to BI tool as per KDD8"/>
    <s v="Validate / reconcile data loads from Cloud HUB to Teradata"/>
    <m/>
    <m/>
    <m/>
    <s v="Approved"/>
    <s v="Erica"/>
    <d v="2021-06-02T00:00:00"/>
    <x v="2"/>
    <m/>
    <x v="3"/>
    <x v="81"/>
    <x v="3"/>
    <s v="RTR"/>
    <x v="3"/>
    <x v="5"/>
    <s v="WESCO"/>
  </r>
  <r>
    <e v="#N/A"/>
    <s v="RTR-GL-142"/>
    <x v="0"/>
    <s v="Manage General Ledger Accounting"/>
    <s v="Period-End Closing &amp; Reporting"/>
    <s v="Outbound to:IAP [or Auditable BI tool]_x000a_Outbound from:Cloud AHCS_x000a_Feed Type:AHCS Details_x000a_Feed#:IAP Feed 2"/>
    <m/>
    <m/>
    <x v="1"/>
    <x v="7"/>
    <s v="Gap"/>
    <s v="Build"/>
    <s v="Interface"/>
    <s v="INT043"/>
    <s v="Interface to BI tool as per KDD8"/>
    <m/>
    <m/>
    <m/>
    <m/>
    <s v="Approved"/>
    <s v="Erica"/>
    <d v="2021-06-04T00:00:00"/>
    <x v="0"/>
    <m/>
    <x v="0"/>
    <x v="87"/>
    <x v="0"/>
    <s v="RTR"/>
    <x v="0"/>
    <x v="0"/>
    <s v="WESCO"/>
  </r>
  <r>
    <e v="#N/A"/>
    <s v="RTR-GL-143"/>
    <x v="0"/>
    <s v="Manage General Ledger Accounting"/>
    <s v="Period-End Closing &amp; Reporting"/>
    <s v="Outbound to:TeraData_x000a_Outbound from:Cloud AHCS_x000a_Feed Type:AHCS Reconciliation Balances_x000a_Feed#:Tera Data Feed 3"/>
    <m/>
    <m/>
    <x v="4"/>
    <x v="7"/>
    <s v="Gap"/>
    <s v="Build"/>
    <s v="Interface"/>
    <s v="INT041"/>
    <s v="Interface to BI tool as per KDD8"/>
    <s v="Validate / reconcile data loads from Cloud HUB to Teradata"/>
    <m/>
    <m/>
    <m/>
    <s v="Approved"/>
    <s v="Erica"/>
    <d v="2021-06-02T00:00:00"/>
    <x v="2"/>
    <m/>
    <x v="3"/>
    <x v="81"/>
    <x v="3"/>
    <s v="RTR"/>
    <x v="3"/>
    <x v="5"/>
    <s v="WESCO"/>
  </r>
  <r>
    <e v="#N/A"/>
    <s v="RTR-GL-144"/>
    <x v="0"/>
    <s v="Manage General Ledger Accounting"/>
    <s v="Period-End Closing &amp; Reporting"/>
    <s v="Outbound to:IAP [or Auditable BI tool]_x000a_Outbound from:Cloud AHCS_x000a_Feed Type:AHCS Reconciliation Balances_x000a_Feed#:IAP Feed 4"/>
    <m/>
    <m/>
    <x v="1"/>
    <x v="7"/>
    <s v="Gap"/>
    <s v="Build"/>
    <s v="Interface"/>
    <s v="INT044"/>
    <s v="Interface to BI tool as per KDD8"/>
    <m/>
    <m/>
    <m/>
    <m/>
    <s v="Approved"/>
    <s v="Erica"/>
    <d v="2021-06-04T00:00:00"/>
    <x v="0"/>
    <m/>
    <x v="0"/>
    <x v="87"/>
    <x v="0"/>
    <s v="RTR"/>
    <x v="0"/>
    <x v="0"/>
    <s v="WESCO"/>
  </r>
  <r>
    <e v="#N/A"/>
    <s v="RTR-GL-145"/>
    <x v="0"/>
    <s v="Manage General Ledger Accounting"/>
    <s v="Period-End Closing &amp; Reporting"/>
    <s v="Outbound to:OnDemand_x000a_Outbound from:Cloud GL_x000a_Feed Type:GL Balances &amp; Daily Journal summary [specific accounts]_x000a_Feed#:On Demand Feed 1 "/>
    <m/>
    <m/>
    <x v="4"/>
    <x v="7"/>
    <s v="Gap"/>
    <s v="Build"/>
    <s v="Interface"/>
    <s v="INT007"/>
    <s v="Interface to BI tool as per KDD8"/>
    <s v="Validate daily Flash report "/>
    <m/>
    <m/>
    <m/>
    <s v="Approved"/>
    <s v="Erica"/>
    <d v="2021-06-02T00:00:00"/>
    <x v="2"/>
    <m/>
    <x v="6"/>
    <x v="82"/>
    <x v="3"/>
    <s v="RTR"/>
    <x v="0"/>
    <x v="0"/>
    <s v="WESCO"/>
  </r>
  <r>
    <e v="#N/A"/>
    <s v="RTR-GL-146"/>
    <x v="0"/>
    <s v="Manage General Ledger Accounting"/>
    <s v="Period-End Closing &amp; Reporting"/>
    <s v="Outbound to:Central_x000a_Outbound from:Cloud GL_x000a_Feed Type:GL Balances - Certain accounts_x000a_Feed#:Central Feed 1"/>
    <m/>
    <m/>
    <x v="4"/>
    <x v="7"/>
    <s v="Gap"/>
    <s v="Build"/>
    <s v="Interface"/>
    <s v="INT040"/>
    <s v="GL Interface to Central as per KDD25"/>
    <s v="Validate Cloud GL data extracts and load to Central"/>
    <m/>
    <m/>
    <m/>
    <s v="Approved"/>
    <s v="Erica"/>
    <d v="2021-06-02T00:00:00"/>
    <x v="2"/>
    <m/>
    <x v="6"/>
    <x v="82"/>
    <x v="3"/>
    <s v="RTR"/>
    <x v="0"/>
    <x v="0"/>
    <s v="WESCO"/>
  </r>
  <r>
    <s v="CSTONE-76_x000a_CSTONE-125"/>
    <s v="RTR-GL-147"/>
    <x v="0"/>
    <s v="Manage General Ledger Accounting"/>
    <s v="Period-End Closing &amp; Reporting"/>
    <s v="COA Mapping - BI / Analytics tool bulk invoke support"/>
    <m/>
    <m/>
    <x v="0"/>
    <x v="6"/>
    <s v="Gap"/>
    <s v="Build"/>
    <s v="Extension"/>
    <s v="EXT014"/>
    <s v="Use case: Ability for BI tools to use Centralized COA mapping engine to map legacy COA to Cloud COA"/>
    <m/>
    <m/>
    <m/>
    <m/>
    <s v="Approved"/>
    <s v="Erica"/>
    <d v="2021-06-04T00:00:00"/>
    <x v="4"/>
    <m/>
    <x v="0"/>
    <x v="82"/>
    <x v="4"/>
    <s v="RTR"/>
    <x v="0"/>
    <x v="0"/>
    <m/>
  </r>
  <r>
    <e v="#N/A"/>
    <s v="REP-FSG-RTR-GL-001"/>
    <x v="0"/>
    <s v="Manage General Ledger Accounting"/>
    <s v="Period-End Closing &amp; Reporting"/>
    <s v="Current Type: FSG_x000a_PROD NAME: GA_BS (GAAP)_TRENDED_YTD_x000a_PROD Report Title: BALANCE SHEET TRENDED (GAAP)"/>
    <m/>
    <m/>
    <x v="0"/>
    <x v="1"/>
    <s v="Gap"/>
    <s v="Build"/>
    <s v="Report"/>
    <s v="RPT052"/>
    <s v="Build GL ERP balance based report based on LE actuals only [does not include consolidated/eliminated/budget/forecast etc.]"/>
    <m/>
    <m/>
    <m/>
    <m/>
    <s v="Approved"/>
    <s v="Erica"/>
    <d v="2021-06-04T00:00:00"/>
    <x v="3"/>
    <m/>
    <x v="1"/>
    <x v="80"/>
    <x v="1"/>
    <s v="RTR"/>
    <x v="0"/>
    <x v="0"/>
    <s v="WESCO"/>
  </r>
  <r>
    <e v="#N/A"/>
    <s v="REP-FSG-RTR-GL-002"/>
    <x v="0"/>
    <s v="Manage General Ledger Accounting"/>
    <s v="Period-End Closing &amp; Reporting"/>
    <s v="Current Type: FSG_x000a_PROD NAME: GA_TB (ACCOUNT)_LE_YTD_x000a_PROD Report Title: TRIAL BALANCE BY LEGAL ENTITY (ACCOUNT)"/>
    <m/>
    <m/>
    <x v="0"/>
    <x v="1"/>
    <s v="Gap"/>
    <s v="Build"/>
    <s v="Report"/>
    <s v="RPT053"/>
    <s v="Build GL ERP balance based report based on LE actuals only [does not include consolidated/eliminated/budget/forecast etc.]"/>
    <m/>
    <m/>
    <m/>
    <m/>
    <s v="Approved"/>
    <s v="Erica"/>
    <d v="2021-06-04T00:00:00"/>
    <x v="2"/>
    <m/>
    <x v="1"/>
    <x v="80"/>
    <x v="1"/>
    <s v="RTR"/>
    <x v="0"/>
    <x v="0"/>
    <s v="WESCO"/>
  </r>
  <r>
    <e v="#N/A"/>
    <s v="REP-FSG-RTR-GL-003"/>
    <x v="0"/>
    <s v="Manage General Ledger Accounting"/>
    <s v="Period-End Closing &amp; Reporting"/>
    <s v="Current Type: FSG_x000a_PROD NAME: GA_IS (GAAP)_MONTHLY_PTD_x000a_PROD Report Title: INCOME STATEMENT TRAILING BY MONTH (GAAP)"/>
    <m/>
    <m/>
    <x v="0"/>
    <x v="1"/>
    <s v="Gap"/>
    <s v="Build"/>
    <s v="Report"/>
    <s v="RPT054"/>
    <s v="Build GL ERP balance based report based on LE actuals only [does not include consolidated/eliminated/budget/forecast etc.]"/>
    <m/>
    <m/>
    <m/>
    <m/>
    <s v="Approved"/>
    <s v="Erica"/>
    <d v="2021-06-04T00:00:00"/>
    <x v="3"/>
    <m/>
    <x v="1"/>
    <x v="80"/>
    <x v="1"/>
    <s v="RTR"/>
    <x v="0"/>
    <x v="0"/>
    <s v="WESCO"/>
  </r>
  <r>
    <e v="#N/A"/>
    <s v="REP-FSG-RTR-GL-004"/>
    <x v="0"/>
    <s v="Manage General Ledger Accounting"/>
    <s v="Period-End Closing &amp; Reporting"/>
    <s v="Current Type: FSG_x000a_PROD NAME: GA_BS (GAAP)_COUNTRY_YTD_x000a_PROD Report Title: BALANCE SHEET BY COUNTRY (GAAP)"/>
    <m/>
    <m/>
    <x v="0"/>
    <x v="1"/>
    <s v="Gap"/>
    <s v="Build"/>
    <s v="Report"/>
    <s v="RPT055"/>
    <s v="Build GL ERP balance based report based on LE actuals only [does not include consolidated/eliminated/budget/forecast etc.]"/>
    <m/>
    <m/>
    <m/>
    <m/>
    <s v="Approved"/>
    <s v="Erica"/>
    <d v="2021-06-04T00:00:00"/>
    <x v="5"/>
    <m/>
    <x v="7"/>
    <x v="79"/>
    <x v="1"/>
    <s v="RTR"/>
    <x v="0"/>
    <x v="0"/>
    <s v="WESCO"/>
  </r>
  <r>
    <e v="#N/A"/>
    <s v="REP-FSG-RTR-GL-005"/>
    <x v="0"/>
    <s v="Manage General Ledger Accounting"/>
    <s v="Period-End Closing &amp; Reporting"/>
    <s v="Current Type: FSG_x000a_PROD NAME: GA_IS (GAAP)_COUNTRY_YTD_x000a_PROD Report Title: INCOME STATEMENT BY COUNTRY (GAAP)"/>
    <m/>
    <m/>
    <x v="0"/>
    <x v="1"/>
    <s v="Gap"/>
    <s v="Build"/>
    <s v="Report"/>
    <s v="RPT056"/>
    <s v="Build GL ERP balance based report based on LE actuals only [does not include consolidated/eliminated/budget/forecast etc.]"/>
    <m/>
    <m/>
    <m/>
    <m/>
    <s v="Approved"/>
    <s v="Erica"/>
    <d v="2021-06-04T00:00:00"/>
    <x v="5"/>
    <m/>
    <x v="7"/>
    <x v="79"/>
    <x v="1"/>
    <s v="RTR"/>
    <x v="0"/>
    <x v="0"/>
    <s v="WESCO"/>
  </r>
  <r>
    <e v="#N/A"/>
    <s v="REP-FSG-RTR-GL-006"/>
    <x v="0"/>
    <s v="Manage General Ledger Accounting"/>
    <s v="Period-End Closing &amp; Reporting"/>
    <s v="Current Type: FSG_x000a_PROD NAME: GA_IS (OPER)_TRAILING_QTD_x000a_PROD Report Title: Income Statement Trailing by Quarter (Operating) with %"/>
    <m/>
    <m/>
    <x v="0"/>
    <x v="1"/>
    <s v="Gap"/>
    <s v="Build"/>
    <s v="Report"/>
    <s v="RPT057"/>
    <s v="Build GL ERP balance based report based on LE actuals only [does not include consolidated/eliminated/budget/forecast etc.]"/>
    <m/>
    <m/>
    <m/>
    <m/>
    <s v="Approved"/>
    <s v="Erica"/>
    <d v="2021-06-04T00:00:00"/>
    <x v="5"/>
    <m/>
    <x v="7"/>
    <x v="79"/>
    <x v="1"/>
    <s v="RTR"/>
    <x v="0"/>
    <x v="0"/>
    <s v="WESCO"/>
  </r>
  <r>
    <e v="#N/A"/>
    <s v="REP-FSG-RTR-GL-007"/>
    <x v="0"/>
    <s v="Manage General Ledger Accounting"/>
    <s v="Period-End Closing &amp; Reporting"/>
    <s v="Current Type: FSG_x000a_PROD NAME: GA_TB_BRANCH_ACTUAL_x000a_PROD Report Title: Trial Balance by Branch - Actual"/>
    <m/>
    <m/>
    <x v="0"/>
    <x v="1"/>
    <s v="Gap"/>
    <s v="Build"/>
    <s v="Report"/>
    <s v="RPT058"/>
    <s v="Build GL ERP balance based report based on LE actuals only [does not include consolidated/eliminated/budget/forecast etc.]"/>
    <m/>
    <m/>
    <m/>
    <m/>
    <s v="Approved"/>
    <s v="Erica"/>
    <d v="2021-06-04T00:00:00"/>
    <x v="3"/>
    <m/>
    <x v="1"/>
    <x v="80"/>
    <x v="1"/>
    <s v="RTR"/>
    <x v="0"/>
    <x v="0"/>
    <s v="WESCO"/>
  </r>
  <r>
    <e v="#N/A"/>
    <s v="REP-FSG-RTR-GL-008"/>
    <x v="0"/>
    <s v="Manage General Ledger Accounting"/>
    <s v="Period-End Closing &amp; Reporting"/>
    <s v="Current Type: FSG_x000a_PROD NAME: GA_TB_BRANCH_STAT_x000a_PROD Report Title: Trial Balance by Branch - STAT"/>
    <m/>
    <m/>
    <x v="0"/>
    <x v="1"/>
    <s v="Gap"/>
    <s v="Build"/>
    <s v="Report"/>
    <s v="RPT059"/>
    <s v="Build GL ERP balance based report based on LE actuals only [does not include consolidated/eliminated/budget/forecast etc.]"/>
    <m/>
    <m/>
    <m/>
    <m/>
    <s v="Approved"/>
    <s v="Erica"/>
    <d v="2021-06-04T00:00:00"/>
    <x v="3"/>
    <m/>
    <x v="1"/>
    <x v="80"/>
    <x v="1"/>
    <s v="RTR"/>
    <x v="0"/>
    <x v="0"/>
    <s v="WESCO"/>
  </r>
  <r>
    <e v="#N/A"/>
    <s v="REP-FSG-RTR-GL-009"/>
    <x v="0"/>
    <s v="Manage General Ledger Accounting"/>
    <s v="Period-End Closing &amp; Reporting"/>
    <s v="Current Type: FSG_x000a_PROD NAME: GA_TB_BRANCH_TRAILING_YTD_ACTUAL_x000a_PROD Report Title: Trial Balance by Branch Trailing YTD - Actual"/>
    <m/>
    <m/>
    <x v="0"/>
    <x v="1"/>
    <s v="Gap"/>
    <s v="Build"/>
    <s v="Report"/>
    <s v="RPT060"/>
    <s v="Build GL ERP balance based report based on LE actuals only [does not include consolidated/eliminated/budget/forecast etc.]"/>
    <m/>
    <m/>
    <m/>
    <m/>
    <s v="Approved"/>
    <s v="Erica"/>
    <d v="2021-06-04T00:00:00"/>
    <x v="1"/>
    <m/>
    <x v="1"/>
    <x v="79"/>
    <x v="1"/>
    <s v="RTR"/>
    <x v="0"/>
    <x v="0"/>
    <s v="WESCO"/>
  </r>
  <r>
    <e v="#N/A"/>
    <s v="REP-FSG-RTR-GL-010"/>
    <x v="0"/>
    <s v="Manage General Ledger Accounting"/>
    <s v="Period-End Closing &amp; Reporting"/>
    <s v="Current Type: FSG_x000a_PROD NAME: GA_TB_BRANCH_TRAILING_PTD_ACTUAL_x000a_PROD Report Title: Trial Balance by Branch Trailing PTD - Actual"/>
    <m/>
    <m/>
    <x v="0"/>
    <x v="1"/>
    <s v="Gap"/>
    <s v="Build"/>
    <s v="Report"/>
    <s v="RPT061"/>
    <s v="Build GL ERP balance based report based on LE actuals only [does not include consolidated/eliminated/budget/forecast etc.]"/>
    <m/>
    <m/>
    <m/>
    <m/>
    <s v="Approved"/>
    <s v="Erica"/>
    <d v="2021-06-04T00:00:00"/>
    <x v="1"/>
    <m/>
    <x v="1"/>
    <x v="79"/>
    <x v="1"/>
    <s v="RTR"/>
    <x v="0"/>
    <x v="0"/>
    <s v="WESCO"/>
  </r>
  <r>
    <e v="#N/A"/>
    <s v="REP-FSG-RTR-GL-011"/>
    <x v="0"/>
    <s v="Manage General Ledger Accounting"/>
    <s v="Period-End Closing &amp; Reporting"/>
    <s v="Current Type: FSG_x000a_PROD NAME: GA_TB_BRANCH_TRAILING_PTD_STAT_x000a_PROD Report Title: Trial Balance by Branch Trailing PTD - STAT"/>
    <m/>
    <m/>
    <x v="0"/>
    <x v="1"/>
    <s v="Gap"/>
    <s v="Build"/>
    <s v="Report"/>
    <s v="RPT062"/>
    <s v="Build GL ERP balance based report based on LE actuals only [does not include consolidated/eliminated/budget/forecast etc.]"/>
    <m/>
    <m/>
    <m/>
    <m/>
    <s v="Approved"/>
    <s v="Erica"/>
    <d v="2021-06-04T00:00:00"/>
    <x v="1"/>
    <m/>
    <x v="1"/>
    <x v="79"/>
    <x v="1"/>
    <s v="RTR"/>
    <x v="0"/>
    <x v="0"/>
    <s v="WESCO"/>
  </r>
  <r>
    <e v="#N/A"/>
    <s v="REP-FSG-RTR-GL-012"/>
    <x v="0"/>
    <s v="Manage General Ledger Accounting"/>
    <s v="Period-End Closing &amp; Reporting"/>
    <s v="Current Type: FSG_x000a_PROD NAME: GA_IS(STDCST)_MONTHLY_PTD_x000a_PROD Report Title: Income Statement Trailing by Month (Standard Cost Operating)"/>
    <m/>
    <m/>
    <x v="0"/>
    <x v="1"/>
    <s v="Gap"/>
    <s v="Build"/>
    <s v="Report"/>
    <s v="RPT063"/>
    <s v="Build GL ERP balance based report based on LE actuals only [does not include consolidated/eliminated/budget/forecast etc.]"/>
    <m/>
    <m/>
    <m/>
    <m/>
    <s v="Approved"/>
    <s v="Erica"/>
    <d v="2021-06-04T00:00:00"/>
    <x v="3"/>
    <m/>
    <x v="1"/>
    <x v="80"/>
    <x v="1"/>
    <s v="RTR"/>
    <x v="0"/>
    <x v="0"/>
    <s v="WESCO"/>
  </r>
  <r>
    <e v="#N/A"/>
    <s v="RTR-AHCS-060"/>
    <x v="0"/>
    <s v="Manage Subledger Accounting"/>
    <s v="Run Subledger Reports"/>
    <s v="As an IT administrator, I need a dashboard to track the daily exceptions for Create Accounting Jobs in AHCS so that there is complete visibility of job completion status by source system"/>
    <m/>
    <m/>
    <x v="0"/>
    <x v="6"/>
    <s v="Gap"/>
    <s v="Build"/>
    <s v="Extension"/>
    <s v="EXT011"/>
    <s v="Use case: Interface Monitoring Dashboard_x000a_Extension to derive the status of the Create Accounting jobs for each source system and update them in the AHCS dashboard"/>
    <s v="Validate the data with subledger period close exceptions. Compare the data with the dashboard and ensure accuracy"/>
    <m/>
    <m/>
    <m/>
    <s v="Approved"/>
    <s v="Erica"/>
    <d v="2021-06-04T00:00:00"/>
    <x v="2"/>
    <m/>
    <x v="6"/>
    <x v="82"/>
    <x v="4"/>
    <s v="RTR"/>
    <x v="3"/>
    <x v="5"/>
    <s v="WESCO"/>
  </r>
  <r>
    <e v="#N/A"/>
    <s v="RTR-AHCS-061"/>
    <x v="0"/>
    <s v="Manage Subledger Accounting"/>
    <s v="Create Subledger Accounting"/>
    <s v="As GL Accountant I want all  transactions from concur for Wesco and Anixter employees imported with Cloud COA segments and posted into AHCS concur subledger, so that transactions are accounted with detail transaction information in AHCS"/>
    <m/>
    <m/>
    <x v="1"/>
    <x v="7"/>
    <s v="Gap"/>
    <s v="Build"/>
    <s v="Interface"/>
    <s v="New Interface for Phase 1B"/>
    <s v="Concur team to extract provide data and interface into Oracle Cloud Middleware"/>
    <s v="Verify transactions from Concur are imported and accounted for in AHCS. Review details for Concur ties to source AHCS details."/>
    <m/>
    <m/>
    <m/>
    <s v="Approved"/>
    <s v="Erica"/>
    <d v="2021-06-04T00:00:00"/>
    <x v="0"/>
    <m/>
    <x v="4"/>
    <x v="87"/>
    <x v="0"/>
    <s v="RTR"/>
    <x v="3"/>
    <x v="5"/>
    <s v="Deloitte"/>
  </r>
  <r>
    <e v="#N/A"/>
    <s v="RTR-AHCS-062"/>
    <x v="0"/>
    <s v="Manage Subledger Accounting"/>
    <s v="Run Subledger Reports"/>
    <s v=" As  GL Accountant, I want the ability to generate a report which reconciles legacy and AHCS balance so that I can perform period end reconciliations"/>
    <m/>
    <m/>
    <x v="0"/>
    <x v="7"/>
    <s v="Gap"/>
    <s v="Build"/>
    <s v="Interface"/>
    <s v="INT041"/>
    <s v="Legacy to AHCS Account Balances Reconciliation- BI: Shows legacy code combination and AHCS code combination side by side with AHCS balances. "/>
    <s v="Validate report and compare to legacy subledger to GL reconciliations."/>
    <s v="Review AHCS to GL Reconciliation report for variances between legacy, AHCS. Resolve variances as needed."/>
    <m/>
    <m/>
    <s v="Approved"/>
    <s v="Erica"/>
    <d v="2021-06-04T00:00:00"/>
    <x v="2"/>
    <m/>
    <x v="3"/>
    <x v="81"/>
    <x v="3"/>
    <s v="RTR"/>
    <x v="3"/>
    <x v="5"/>
    <s v="Deloitte"/>
  </r>
  <r>
    <e v="#N/A"/>
    <s v="RTR-AHCS-063"/>
    <x v="0"/>
    <s v="Manage Subledger Accounting"/>
    <s v="Run Subledger Reports"/>
    <s v=" As  GL Accountant, I want the ability to generate a report for the spend by employee based on the Concur feed in AHCS so that I can ensure reconciliation of expenses between Concur and AHCS"/>
    <m/>
    <m/>
    <x v="2"/>
    <x v="3"/>
    <s v="Not Required"/>
    <s v="Not Required"/>
    <s v="Not Required"/>
    <m/>
    <s v="6/3: To be built in BI. Hence marked as Not Required_x000a__x000a_Spend Analysis by Employee:The report displays the employee expense data for a particular month for reconciliation"/>
    <m/>
    <m/>
    <m/>
    <m/>
    <s v="Approved"/>
    <s v="Erica"/>
    <d v="2021-06-04T00:00:00"/>
    <x v="0"/>
    <m/>
    <x v="4"/>
    <x v="87"/>
    <x v="0"/>
    <s v="RTR"/>
    <x v="3"/>
    <x v="5"/>
    <s v="Deloitte"/>
  </r>
  <r>
    <e v="#N/A"/>
    <s v="RTR-AHCS-064"/>
    <x v="0"/>
    <s v="Manage Subledger Accounting"/>
    <s v="Run Subledger Reports"/>
    <s v=" As  GL Accountant, I want the ability to generate a report with the subledger transaction details so that I can perform ad-hoc analysis on subledger data in AHCS"/>
    <m/>
    <m/>
    <x v="0"/>
    <x v="1"/>
    <s v="Gap"/>
    <s v="Build"/>
    <s v="Report"/>
    <s v="RPT009"/>
    <s v="Subledger Account Analysis Report: The report to provide the details of the subledger for ad-hoc analysis"/>
    <s v="Validate report and compare to legacy subledger for reconciliations."/>
    <m/>
    <m/>
    <m/>
    <s v="Approved"/>
    <s v="Erica"/>
    <d v="2021-06-08T00:00:00"/>
    <x v="2"/>
    <m/>
    <x v="3"/>
    <x v="81"/>
    <x v="1"/>
    <s v="RTR"/>
    <x v="3"/>
    <x v="5"/>
    <s v="Deloitte"/>
  </r>
  <r>
    <s v="CSTONE-434"/>
    <s v="RTR-AHCS-065"/>
    <x v="0"/>
    <s v="Manage Subledger Accounting"/>
    <s v="Create Subledger Accounting"/>
    <s v="As GL Accountant,  I want the EBS POC source system to extract the transactions with based on the approved data model and AHCS to process the transactions with relevant attributes so that that transactions are accounted with detail  information in AHCS_x000a_"/>
    <m/>
    <m/>
    <x v="4"/>
    <x v="7"/>
    <s v="Gap"/>
    <s v="Build"/>
    <s v="Interface"/>
    <s v="INT122"/>
    <s v="Legacy data extract from EBS POC and interface into Oracle Cloud Middleware"/>
    <s v="Build a systematic/automated data completeness check to support the daily imports.   Validate / test.  "/>
    <s v="All attributes defined in EBS POC data model are brought in AHCS and detailed inforrmation is available in AHCS"/>
    <m/>
    <m/>
    <s v="Approved"/>
    <s v="Erica"/>
    <d v="2021-06-10T00:00:00"/>
    <x v="4"/>
    <m/>
    <x v="6"/>
    <x v="82"/>
    <x v="3"/>
    <s v="RTR"/>
    <x v="3"/>
    <x v="5"/>
    <s v="Deloitte"/>
  </r>
  <r>
    <e v="#N/A"/>
    <s v="RTR-AHCS-066"/>
    <x v="0"/>
    <s v="Manage Subledger Accounting"/>
    <s v="Create Subledger Accounting"/>
    <s v="As GL Accountant,  I want the ADP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ADP data and interface into Oracle Cloud Middleware"/>
    <s v="Build a systematic/automated data completeness check to support the daily imports.   Validate / test.  "/>
    <s v="All attributes defined in ADP data model are brought in AHCS and detailed information is available in AHCS"/>
    <m/>
    <m/>
    <s v="Submitted for Approval"/>
    <m/>
    <m/>
    <x v="0"/>
    <m/>
    <x v="4"/>
    <x v="87"/>
    <x v="0"/>
    <s v="RTR"/>
    <x v="3"/>
    <x v="5"/>
    <s v="Deloitte"/>
  </r>
  <r>
    <e v="#N/A"/>
    <s v="RTR-AHCS-067"/>
    <x v="0"/>
    <s v="Manage Subledger Accounting"/>
    <s v="Create Subledger Accounting"/>
    <s v="As GL Accountant,  I want the Cloud Pay (UK)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Cloud Pay (UK) data and interface into Oracle Cloud Middleware"/>
    <s v="Build a systematic/automated data completeness check to support the daily imports.   Validate / test.  "/>
    <s v="All attributes defined in Cloud Pay (UK) data model are brought in AHCS and detailed information is available in AHCS"/>
    <m/>
    <m/>
    <s v="Submitted for Approval"/>
    <m/>
    <m/>
    <x v="0"/>
    <m/>
    <x v="4"/>
    <x v="87"/>
    <x v="0"/>
    <s v="RTR"/>
    <x v="3"/>
    <x v="5"/>
    <s v="Deloitte"/>
  </r>
  <r>
    <e v="#N/A"/>
    <s v="RTR-AHCS-068"/>
    <x v="0"/>
    <s v="Manage Subledger Accounting"/>
    <s v="Create Subledger Accounting"/>
    <s v="As GL Accountant,  I want the Concur source system to extract the transactions based on the approved data model and AHCS to process the transactions with relevant attributes so that the transactions are accounted with detail  information in AHCS"/>
    <m/>
    <m/>
    <x v="1"/>
    <x v="7"/>
    <s v="Gap"/>
    <s v="Build"/>
    <s v="Interface"/>
    <s v="INT016"/>
    <s v="This is for Wesco post Phase 1B go-live, Concur will send the data in Future state COA and no COA transformation is required."/>
    <s v="Build a systematic/automated data completeness check to support the daily imports.   Validate / test.  "/>
    <s v="All attributes defined in Concur data model are brought in AHCS and detailed information is available in AHCS"/>
    <m/>
    <m/>
    <s v="Submitted for Approval"/>
    <m/>
    <m/>
    <x v="3"/>
    <m/>
    <x v="5"/>
    <x v="89"/>
    <x v="0"/>
    <s v="RTR"/>
    <x v="3"/>
    <x v="5"/>
    <s v="Deloitte"/>
  </r>
  <r>
    <e v="#N/A"/>
    <s v="RTR-AHCS-070"/>
    <x v="0"/>
    <s v="Manage Subledger Accounting"/>
    <s v="Create Subledger Accounting"/>
    <s v="As GL Accountant,  I want the Treasury Workstation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Treasury Workstation data and interface into Oracle Cloud Middleware"/>
    <s v="Build a systematic/automated data completeness check to support the daily imports.   Validate / test.  "/>
    <s v="All attributes defined in Treasury Workstation data model are brought in AHCS and detailed information is available in AHCS"/>
    <m/>
    <m/>
    <s v="Submitted for Approval"/>
    <m/>
    <m/>
    <x v="0"/>
    <m/>
    <x v="4"/>
    <x v="87"/>
    <x v="0"/>
    <s v="RTR"/>
    <x v="3"/>
    <x v="5"/>
    <s v="Deloitte"/>
  </r>
  <r>
    <e v="#N/A"/>
    <s v="RTR-AHCS-071"/>
    <x v="0"/>
    <s v="Manage Subledger Accounting"/>
    <s v="Create Subledger Accounting"/>
    <s v="As GL Accountant,  I want the SXE-US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SXE data and interface into Oracle Cloud Middleware"/>
    <s v="Build a systematic/automated data completeness check to support the daily imports.   Validate / test.  "/>
    <s v="All attributes defined in SXE data model are brought in AHCS and detailed information is available in AHCS"/>
    <m/>
    <m/>
    <s v="Submitted for Approval"/>
    <m/>
    <m/>
    <x v="0"/>
    <m/>
    <x v="4"/>
    <x v="87"/>
    <x v="0"/>
    <s v="RTR"/>
    <x v="3"/>
    <x v="5"/>
    <s v="Deloitte"/>
  </r>
  <r>
    <e v="#N/A"/>
    <s v="RTR-AHCS-072"/>
    <x v="0"/>
    <s v="Manage Subledger Accounting"/>
    <s v="Create Subledger Accounting"/>
    <s v="As GL Accountant,  I want the Eclipse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Eclipse data and interface into Oracle Cloud Middleware"/>
    <s v="Build a systematic/automated data completeness check to support the daily imports.   Validate / test.  "/>
    <s v="All attributes defined in Eclipse data model are brought in AHCS and detailed information is available in AHCS"/>
    <m/>
    <m/>
    <s v="Submitted for Approval"/>
    <m/>
    <m/>
    <x v="0"/>
    <m/>
    <x v="4"/>
    <x v="87"/>
    <x v="0"/>
    <s v="RTR"/>
    <x v="3"/>
    <x v="5"/>
    <s v="Deloitte"/>
  </r>
  <r>
    <e v="#N/A"/>
    <s v="RTR-AHCS-073"/>
    <x v="0"/>
    <s v="Manage Subledger Accounting"/>
    <s v="Create Subledger Accounting"/>
    <s v="As GL Accountant,  I want the IAP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Eclipse data and interface into Oracle Cloud Middleware"/>
    <s v="Build a systematic/automated data completeness check to support the daily imports.   Validate / test.  "/>
    <s v="All attributes defined in Eclipse data model are brought in AHCS and detailed information is available in AHCS"/>
    <m/>
    <m/>
    <s v="Submitted for Approval"/>
    <m/>
    <m/>
    <x v="0"/>
    <m/>
    <x v="4"/>
    <x v="87"/>
    <x v="0"/>
    <s v="RTR"/>
    <x v="3"/>
    <x v="5"/>
    <s v="Deloitte"/>
  </r>
  <r>
    <e v="#N/A"/>
    <s v="RTR-AHCS-074"/>
    <x v="0"/>
    <s v="Manage Subledger Accounting"/>
    <s v="Create Subledger Accounting"/>
    <s v="As GL Accountant,  I want thePeopleSoft FA source system to extract the transactions based on the approved data model and AHCS to process the transactions with relevant attributes so that the transactions are accounted with detail  information in AHCS"/>
    <m/>
    <m/>
    <x v="1"/>
    <x v="7"/>
    <s v="Gap"/>
    <s v="Build"/>
    <s v="Interface"/>
    <m/>
    <s v="Legacy team to extract legacy Eclipse data and interface into Oracle Cloud Middleware"/>
    <s v="Build a systematic/automated data completeness check to support the daily imports.   Validate / test.  "/>
    <s v="All attributes defined in Eclipse data model are brought in AHCS and detailed information is available in AHCS"/>
    <m/>
    <m/>
    <s v="Submitted for Approval"/>
    <m/>
    <m/>
    <x v="0"/>
    <m/>
    <x v="4"/>
    <x v="87"/>
    <x v="0"/>
    <s v="RTR"/>
    <x v="3"/>
    <x v="5"/>
    <s v="Deloitte"/>
  </r>
  <r>
    <e v="#N/A"/>
    <s v="RTR-AHCS-075"/>
    <x v="0"/>
    <s v="Manage Subledger Accounting"/>
    <s v="Create Subledger Accounting"/>
    <s v="As a GL Accountant, I want all the journals for 3rd party apps (ADP, Cloud Pay UK, Lease Harbor, Treasury Workstation, SXE US, Eclipse, IAP) and Peoplesoft FA to use accounting date attribute as an accounting date so that all transactions are created in the accurate accounting period"/>
    <m/>
    <m/>
    <x v="1"/>
    <x v="0"/>
    <s v="Fit"/>
    <s v="Configuration"/>
    <s v="Functional"/>
    <m/>
    <s v="Accounting date from SLA / XLA tables will be utilized for determining the date for AHCS transactions"/>
    <s v="Confirm accounting dates in legacy subledger and HUB is same"/>
    <s v="Verify accounting date in AHCS aligns with correct accounting period for subledger journal."/>
    <m/>
    <m/>
    <s v="Submitted for Approval"/>
    <m/>
    <m/>
    <x v="0"/>
    <m/>
    <x v="4"/>
    <x v="87"/>
    <x v="0"/>
    <s v="RTR"/>
    <x v="3"/>
    <x v="5"/>
    <s v="Deloitte"/>
  </r>
  <r>
    <e v="#N/A"/>
    <s v="RTR-AHCS-077"/>
    <x v="0"/>
    <s v="Manage Subledger Accounting"/>
    <s v="Create Subledger Accounting"/>
    <s v="As a GL Accountant, I want all the journals for Concur to use accounting date attribute as a transaction date so that all transactions are created in the accurate accounting period."/>
    <m/>
    <m/>
    <x v="1"/>
    <x v="0"/>
    <s v="Fit"/>
    <s v="Configuration"/>
    <s v="Functional"/>
    <m/>
    <s v="Accounting date from SLA / XLA tables will be utilized for determining the date for AHCS transactions"/>
    <s v="Confirm accounting dates in legacy subledger and HUB is same"/>
    <s v="Verify transaction date in AHCS aligns with correct accounting period for subledger journal."/>
    <m/>
    <m/>
    <s v="Submitted for Approval"/>
    <m/>
    <m/>
    <x v="0"/>
    <m/>
    <x v="6"/>
    <x v="87"/>
    <x v="0"/>
    <s v="RTR"/>
    <x v="3"/>
    <x v="5"/>
    <s v="Deloitte"/>
  </r>
  <r>
    <e v="#N/A"/>
    <s v="RTR-AHCS-087"/>
    <x v="0"/>
    <s v="Manage Subledger Accounting"/>
    <s v="Create Subledger Accounting"/>
    <s v="As a GL accountant, I want a report which needs to be extracted based on the File Name on an Ad hoc basis in order to capture all the details associated with a specific transaction"/>
    <m/>
    <m/>
    <x v="1"/>
    <x v="1"/>
    <s v="Gap"/>
    <s v="Build"/>
    <s v="Report"/>
    <s v="RPT064"/>
    <s v="Legacy Report Name: AHCS File Extract Report. Similar to this legacy report a new report needs to be created which captures all the details associated to a specific transaction. This report is to be extracted based on the File Name on an Ad hoc basis"/>
    <s v="Validate the report with test transactions.  "/>
    <m/>
    <m/>
    <m/>
    <s v="Submitted for Approval"/>
    <m/>
    <m/>
    <x v="0"/>
    <m/>
    <x v="4"/>
    <x v="87"/>
    <x v="0"/>
    <s v="RTR"/>
    <x v="3"/>
    <x v="5"/>
    <s v="Deloitte"/>
  </r>
  <r>
    <e v="#N/A"/>
    <s v="RTR-GL-148"/>
    <x v="0"/>
    <s v="Manage General Ledger Accounting"/>
    <s v="Period-End Closing &amp; Reporting"/>
    <s v="As an accountant, I will need a Gl trial balance by LE which shows the Debit and Credit in separate columns. Balances should be accumulated separately by debit and credit column."/>
    <m/>
    <m/>
    <x v="1"/>
    <x v="1"/>
    <s v="Gap"/>
    <s v="Build"/>
    <s v="Report"/>
    <s v="New TB report to be added"/>
    <s v="Required for International reporting. Accounting would not want planned TB report to show Dr/Cr &amp; hence a new custom report"/>
    <s v="Reviewed TB for completeness and accuracy. Valid balances in Debit and Credit columns."/>
    <m/>
    <m/>
    <m/>
    <s v="Submitted for Approval"/>
    <s v="Erica"/>
    <d v="2021-07-11T00:00:00"/>
    <x v="0"/>
    <m/>
    <x v="4"/>
    <x v="87"/>
    <x v="0"/>
    <s v="RTR"/>
    <x v="0"/>
    <x v="0"/>
    <s v="WESCO"/>
  </r>
  <r>
    <e v="#N/A"/>
    <s v="RTR-GL-149"/>
    <x v="0"/>
    <s v="Manage General Ledger Accounting"/>
    <s v="Maintain Chart of Accounts"/>
    <s v="As an accountant, I need the ability to assign alternate account values as part of my COA in the secondary ledger (as a supporting reference), the alternate values are linked to the USGAAP GL accounts. The alternate values will be used for statutory reporting."/>
    <m/>
    <m/>
    <x v="1"/>
    <x v="0"/>
    <s v="Fit"/>
    <s v="Configuration"/>
    <s v="Functional"/>
    <m/>
    <s v="Assumption: 1 to 1 between USGAAP and local GAAP account. Alternate account number to be stored in translated language description [if language translations enabled and language available in patch applied] OR if all required alternate languages are not available, alternate account numbers to be stored in DFF_x000a__x000a_Acceptance criteria 1 &amp; user story: Not sure what supporting reference is referring to here. As part of this soln we will not be storing alternate accounts in AHCS, but rather will be at COA natural account level as either as DFF or in language translations_x000a_"/>
    <s v="Validated alternate accounts as part of supporting reference ties back to USGAAP GL accounts."/>
    <m/>
    <m/>
    <m/>
    <s v="Submitted for Approval"/>
    <s v="Erica"/>
    <d v="2021-07-11T00:00:00"/>
    <x v="0"/>
    <m/>
    <x v="4"/>
    <x v="87"/>
    <x v="0"/>
    <s v="RTR"/>
    <x v="0"/>
    <x v="0"/>
    <s v="WESCO"/>
  </r>
  <r>
    <e v="#N/A"/>
    <s v="RTR-IC-012"/>
    <x v="0"/>
    <s v="Manage Intercompany Accounting"/>
    <s v="Process Intercompany AR/AP Invoices"/>
    <s v="As a GL accountant, I need a non-material I/C TB report by legal entity. Report should provide a detail at invoice level."/>
    <m/>
    <m/>
    <x v="1"/>
    <x v="1"/>
    <s v="Gap"/>
    <s v="Build"/>
    <s v="Report"/>
    <s v="OSS-BATCH2-REP2"/>
    <s v="non-material I/C TB report by legal entity. Report should provide a detail at invoice level."/>
    <s v="Reviewed detailed non-material I/C TB report "/>
    <m/>
    <m/>
    <m/>
    <s v="Submitted for Approval"/>
    <s v="Erica"/>
    <d v="2021-07-11T00:00:00"/>
    <x v="0"/>
    <m/>
    <x v="4"/>
    <x v="87"/>
    <x v="0"/>
    <s v="RTR"/>
    <x v="0"/>
    <x v="1"/>
    <m/>
  </r>
  <r>
    <e v="#N/A"/>
    <s v="RTR-IC-013"/>
    <x v="0"/>
    <s v="Manage Intercompany Accounting"/>
    <s v="Process Intercompany AR/AP Invoices"/>
    <s v="As a GL accountant, I need a non-material I/C TB report by legal entity. Report should provide a summary at account level."/>
    <m/>
    <m/>
    <x v="1"/>
    <x v="1"/>
    <s v="Gap"/>
    <s v="Build"/>
    <s v="Report"/>
    <s v="OSS-BATCH2-REP3"/>
    <s v="need a non-material I/C TB report by legal entity. Report should provide a summary at account level."/>
    <s v="Reviewed summarized non-material I/C TB report "/>
    <m/>
    <m/>
    <m/>
    <s v="Submitted for Approval"/>
    <s v="Erica"/>
    <d v="2021-07-11T00:00:00"/>
    <x v="0"/>
    <m/>
    <x v="4"/>
    <x v="87"/>
    <x v="0"/>
    <s v="RTR"/>
    <x v="0"/>
    <x v="1"/>
    <m/>
  </r>
  <r>
    <e v="#N/A"/>
    <s v="RTR-IC-014A"/>
    <x v="0"/>
    <s v="Manage Intercompany Accounting"/>
    <s v="Process Intercompany AR/AP Invoices"/>
    <s v="As a GL accountant, I need a report of all non-material I/C AR  invoices created by LE and period."/>
    <m/>
    <m/>
    <x v="1"/>
    <x v="1"/>
    <s v="Gap"/>
    <s v="Build"/>
    <s v="Report"/>
    <s v="OSS-BATCH2-REP1"/>
    <s v="Need a report of all non-material I/C AR invoices created by LE and period."/>
    <s v="Reviewed non-material I/C AR invoices report. Ensure all AR invoices generated by period is captured in the report. Ensure format of report matches business design."/>
    <m/>
    <m/>
    <m/>
    <s v="Review In Progress"/>
    <m/>
    <m/>
    <x v="0"/>
    <m/>
    <x v="4"/>
    <x v="87"/>
    <x v="0"/>
    <s v="RTR"/>
    <x v="0"/>
    <x v="1"/>
    <m/>
  </r>
  <r>
    <e v="#N/A"/>
    <s v="RTR-IC-014B"/>
    <x v="0"/>
    <s v="Manage Intercompany Accounting"/>
    <s v="Process Intercompany AR/AP Invoices"/>
    <s v="As a GL accountant, I need a report of all non-material I/C AP  invoices created by LE and period."/>
    <m/>
    <m/>
    <x v="1"/>
    <x v="1"/>
    <s v="Gap"/>
    <s v="Build"/>
    <s v="Report"/>
    <s v="OSS-BATCH2-REP1"/>
    <s v="need a report of all non-material I/C AP invoices created by LE and period."/>
    <s v="Reviewed non-material I/C AP invoices report. Ensure all AP invoices generated by period is captured in the report. Ensure format of report matches business design."/>
    <m/>
    <m/>
    <m/>
    <s v="Review In Progress"/>
    <m/>
    <m/>
    <x v="0"/>
    <m/>
    <x v="4"/>
    <x v="87"/>
    <x v="0"/>
    <s v="RTR"/>
    <x v="0"/>
    <x v="1"/>
    <m/>
  </r>
  <r>
    <e v="#N/A"/>
    <s v="RTR-GL-150"/>
    <x v="0"/>
    <s v="Manage General Ledger Accounting"/>
    <s v="Period-End Closing &amp; Reporting"/>
    <s v="As a GL accountant, I want the exchange rates for foreign currency transnactions imported from FXLoader into Cloud ERP so that I can perform transactions in foreign currencies"/>
    <m/>
    <m/>
    <x v="4"/>
    <x v="0"/>
    <s v="Fit"/>
    <s v="Configuration"/>
    <s v="Functional"/>
    <m/>
    <s v="As per KDD3B1 FXLoader will be utilized to import rates. All required computations as per KDD3A would be performed in FXLoader including cross reciprocation. _x000a_No additional development is required in Cloud ERP. FXLoader will also manage import in Cloud ERP. FXLoader setup and management will be by WESCO team"/>
    <s v="Validate the Exchange Rates Import from FXLoader into OracleCloud GL "/>
    <m/>
    <m/>
    <m/>
    <s v="Approved"/>
    <s v="Erica"/>
    <d v="2021-06-22T00:00:00"/>
    <x v="0"/>
    <m/>
    <x v="0"/>
    <x v="87"/>
    <x v="0"/>
    <s v="RTR"/>
    <x v="0"/>
    <x v="0"/>
    <s v="WESCO"/>
  </r>
  <r>
    <e v="#N/A"/>
    <s v="RTR-GL-151"/>
    <x v="0"/>
    <s v="Manage General Ledger Accounting"/>
    <s v="Period-End Closing &amp; Reporting"/>
    <s v="As a GL accountant, I want the exchange rates for foreign currency transnactions transferred from Cloud ERP to Oracle EBS so that I can perform transactions in foreign currencies"/>
    <m/>
    <m/>
    <x v="4"/>
    <x v="7"/>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No transactions will be interfaced as part of this interface"/>
    <s v="Validate the Exchange Rates Import from OracleCloudGL into EBS"/>
    <m/>
    <m/>
    <m/>
    <s v="Approved"/>
    <s v="Erica"/>
    <d v="2021-06-22T00:00:00"/>
    <x v="2"/>
    <m/>
    <x v="6"/>
    <x v="82"/>
    <x v="3"/>
    <s v="RTR"/>
    <x v="0"/>
    <x v="0"/>
    <s v="WESCO"/>
  </r>
  <r>
    <e v="#N/A"/>
    <m/>
    <x v="1"/>
    <m/>
    <m/>
    <s v="As a GL accountant, I want the exchange rates for foreign currency transnactions transferred from Cloud ERP to Oracle EPM so that I can perform close consolidations"/>
    <m/>
    <m/>
    <x v="4"/>
    <x v="8"/>
    <s v=""/>
    <s v=""/>
    <s v=""/>
    <m/>
    <m/>
    <s v="Validate the Exchange Rates Import from OracleCloudGL into EPM"/>
    <m/>
    <m/>
    <m/>
    <m/>
    <m/>
    <m/>
    <x v="0"/>
    <m/>
    <x v="4"/>
    <x v="87"/>
    <x v="0"/>
    <m/>
    <x v="4"/>
    <x v="6"/>
    <m/>
  </r>
  <r>
    <e v="#N/A"/>
    <s v="RTR-GL-152"/>
    <x v="0"/>
    <s v="Manage General Ledger Accounting"/>
    <s v="Period-End Closing &amp; Reporting"/>
    <s v="As a GL accountant, I want the Central Bank exchange rates for foreign currency transnactions imported from FXLoader into Cloud ERP so that I can perform transactions in foreign currencies"/>
    <m/>
    <m/>
    <x v="1"/>
    <x v="0"/>
    <s v="Fit"/>
    <s v="Configuration"/>
    <s v="Functional"/>
    <m/>
    <s v="As per KDD3B2 FXLoader will be utilized to import rates. All required computations as per KDD3A would be performed in FXLoader including cross reciprocation &amp; Central Bank Rates. _x000a_No additional development is required in Cloud ERP. FXLoader will also manage import in Cloud ERP. FXLoader setup and management will be by WESCO team"/>
    <s v="Validate the Exchange Rates Import along with the Central Bank Rates into OracleCloud GL"/>
    <m/>
    <m/>
    <m/>
    <s v="Submitted for Approval"/>
    <s v="Erica"/>
    <d v="2021-07-11T00:00:00"/>
    <x v="0"/>
    <m/>
    <x v="4"/>
    <x v="87"/>
    <x v="0"/>
    <s v="RTR"/>
    <x v="0"/>
    <x v="0"/>
    <s v="WESCO"/>
  </r>
  <r>
    <e v="#N/A"/>
    <s v="RTR-GL-153"/>
    <x v="0"/>
    <s v="Manage General Ledger Accounting"/>
    <s v="Period-End Closing &amp; Reporting"/>
    <s v="As a GL accountant, I want the exchange rates for foreign currency transnactions transferred from Cloud ERP to Main Frame so that I can perform transactions in foreign currencies"/>
    <m/>
    <m/>
    <x v="1"/>
    <x v="7"/>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s v="Validate the Exchange Rate feed into MainFrame System with Cross reciprocation"/>
    <m/>
    <m/>
    <m/>
    <s v="Submitted for Approval"/>
    <s v="Erica"/>
    <d v="2021-07-11T00:00:00"/>
    <x v="0"/>
    <m/>
    <x v="4"/>
    <x v="87"/>
    <x v="0"/>
    <s v="RTR"/>
    <x v="0"/>
    <x v="0"/>
    <s v="WESCO"/>
  </r>
  <r>
    <e v="#N/A"/>
    <s v="EPM-FCCS-001"/>
    <x v="2"/>
    <s v="Master Data Management"/>
    <s v="Maintain Chart of Accounts"/>
    <s v="As a Financial Systems Analyst, I need the ability to add ERP GL account structure to match the structure in Close and Consolidations"/>
    <s v="Must Have"/>
    <m/>
    <x v="4"/>
    <x v="0"/>
    <s v="Fit"/>
    <s v="Configuration"/>
    <s v="Functional"/>
    <m/>
    <s v="As part of metadata maintenance, Metadata available in ERP will be replicated in Close and Consolidations.  This will only apply to dimensions that are configured in Close and Consolidations (i.e. if project is not used as a custom dimension there is no need to replicate the dimensionality)"/>
    <s v="User should be able to add new accounts in the account dimension hierarchy via the application"/>
    <s v="Admin adds accounts to Enterprise Data Management and loads new account to Close and Consolidations"/>
    <m/>
    <m/>
    <s v="Approved"/>
    <s v="Joe"/>
    <m/>
    <x v="7"/>
    <m/>
    <x v="2"/>
    <x v="87"/>
    <x v="0"/>
    <s v="EPM"/>
    <x v="4"/>
    <x v="7"/>
    <m/>
  </r>
  <r>
    <e v="#N/A"/>
    <s v="EPM-FCCS-002"/>
    <x v="2"/>
    <s v="Master Data Management"/>
    <s v="Maintain Chart of Accounts"/>
    <s v="As a GL Accountant, I need the ability to align the accounts hierarchy to the Traditional Balance Sheet hierarchy, so that we can leverage the out of the box functionality"/>
    <s v="Must Have"/>
    <m/>
    <x v="4"/>
    <x v="0"/>
    <s v="Fit"/>
    <s v="Configuration"/>
    <s v="Functional"/>
    <m/>
    <s v="As part of Application Configuration, Traditional Balance Sheet hierarchy can be selected for the account dimension setup"/>
    <s v="User will be able to view the account hierarchy under Traditional Balance Sheet Hierarchy.  Can review in configuration settings/enable features to confirm setup"/>
    <m/>
    <m/>
    <m/>
    <s v="Approved"/>
    <s v="Joe"/>
    <m/>
    <x v="8"/>
    <m/>
    <x v="2"/>
    <x v="87"/>
    <x v="0"/>
    <s v="EPM"/>
    <x v="4"/>
    <x v="7"/>
    <m/>
  </r>
  <r>
    <e v="#N/A"/>
    <s v="EPM-FCCS-003"/>
    <x v="2"/>
    <s v="Master Data Management"/>
    <s v="Maintain Reporting Entities"/>
    <s v="As a GL Accountant, I need the ability to set up my Entity hierarchy geographically so that it facilitates external reporting requirements"/>
    <s v="Must Have"/>
    <m/>
    <x v="4"/>
    <x v="0"/>
    <s v="Fit"/>
    <s v="Configuration"/>
    <s v="Functional"/>
    <m/>
    <s v="As part of metadata maintenance, Entity Dimension hierarchy will be set up geographically"/>
    <s v="User will be able to view the entities by geography under the Entity dimension, using reports or smartview"/>
    <m/>
    <m/>
    <m/>
    <s v="Approved"/>
    <s v="Joe"/>
    <m/>
    <x v="8"/>
    <m/>
    <x v="2"/>
    <x v="87"/>
    <x v="0"/>
    <s v="EPM"/>
    <x v="4"/>
    <x v="7"/>
    <m/>
  </r>
  <r>
    <e v="#N/A"/>
    <s v="EPM-FCCS-004"/>
    <x v="2"/>
    <s v="Master Data Management"/>
    <s v="Maintain Reporting Entities"/>
    <s v="As a Financial Reporting Manager, I need a way to pull all legacy WESCO entities, separate of Anixter so we can report or allocate as needed"/>
    <s v="Must Have"/>
    <m/>
    <x v="4"/>
    <x v="0"/>
    <s v="Fit"/>
    <s v="Configuration"/>
    <s v="Functional"/>
    <m/>
    <s v="As part of metadata maintenance, separate hierarchies for legacy WESCO and legacy Anixter entities can be created in the Entity Dimension. "/>
    <s v="User will be able to view separate hierarchies for WESCO and Anixter under the Entity dimension, using reports or smartview"/>
    <m/>
    <m/>
    <m/>
    <s v="Approved"/>
    <s v="Joe"/>
    <m/>
    <x v="9"/>
    <m/>
    <x v="2"/>
    <x v="87"/>
    <x v="0"/>
    <s v="EPM"/>
    <x v="4"/>
    <x v="7"/>
    <m/>
  </r>
  <r>
    <e v="#N/A"/>
    <s v="EPM-FCCS-005"/>
    <x v="2"/>
    <s v="Master Data Management"/>
    <s v="Maintain Standard Dimensionality"/>
    <s v="As a Financial Reporting Manager, I need 4-quarters in the period dimension"/>
    <s v="Must Have"/>
    <m/>
    <x v="4"/>
    <x v="0"/>
    <s v="Fit"/>
    <s v="Configuration"/>
    <s v="Functional"/>
    <m/>
    <s v="As part of Application Configuration, 4 quarters will be included in the period dimension"/>
    <s v="User will be able to view 4 quarters under the Period dimension, using reports or smartview"/>
    <m/>
    <m/>
    <m/>
    <s v="Approved"/>
    <s v="Joe"/>
    <m/>
    <x v="7"/>
    <m/>
    <x v="2"/>
    <x v="87"/>
    <x v="0"/>
    <s v="EPM"/>
    <x v="4"/>
    <x v="7"/>
    <m/>
  </r>
  <r>
    <e v="#N/A"/>
    <s v="EPM-FCCS-006"/>
    <x v="2"/>
    <s v="Master Data Management"/>
    <s v="Maintain Standard Dimensionality"/>
    <s v="As a Financial Reporting Manager, I need the ability (within the Data Source dimension) to segregate and view data by type of transaction (i.e. Topside Journal, FCCS Calc, Elimination)"/>
    <s v="Must Have"/>
    <m/>
    <x v="4"/>
    <x v="0"/>
    <s v="Fit"/>
    <s v="Configuration"/>
    <s v="Functional"/>
    <m/>
    <s v="As part of Application Configuration, the out-of-box functionality of the Data Source dimension can be leveraged"/>
    <s v="User will be able to review 4 this dimensionality, using reports or smartview"/>
    <m/>
    <m/>
    <m/>
    <s v="Approved"/>
    <s v="Joe"/>
    <m/>
    <x v="7"/>
    <m/>
    <x v="2"/>
    <x v="87"/>
    <x v="0"/>
    <s v="EPM"/>
    <x v="4"/>
    <x v="7"/>
    <m/>
  </r>
  <r>
    <e v="#N/A"/>
    <s v="EPM-FCCS-007"/>
    <x v="2"/>
    <s v="Master Data Management"/>
    <s v="Maintain Standard Dimensionality"/>
    <s v="As a Financial Reporting Manager, I need the ability to review the data per YTD, QTD and periodic view"/>
    <s v="Must Have"/>
    <m/>
    <x v="4"/>
    <x v="0"/>
    <s v="Fit"/>
    <s v="Configuration"/>
    <s v="Functional"/>
    <m/>
    <s v="As part of Application Configuration, MTD, QTD and YTD members will be included in the View Dimesnion"/>
    <s v="User will be able to view  YTD, QTD and Periodic data using the View dimension, using reports or smartview"/>
    <m/>
    <m/>
    <m/>
    <s v="Approved"/>
    <s v="Joe"/>
    <m/>
    <x v="7"/>
    <m/>
    <x v="2"/>
    <x v="87"/>
    <x v="0"/>
    <s v="EPM"/>
    <x v="4"/>
    <x v="7"/>
    <m/>
  </r>
  <r>
    <e v="#N/A"/>
    <s v="EPM-FCCS-008"/>
    <x v="2"/>
    <s v="Master Data Management"/>
    <s v="Maintain Standard Dimensionality"/>
    <s v="As a Financial Reporting Supervisor, I need a 12-month period dimension starting in January"/>
    <s v="Must Have"/>
    <m/>
    <x v="4"/>
    <x v="0"/>
    <s v="Fit"/>
    <s v="Configuration"/>
    <s v="Functional"/>
    <m/>
    <s v="As part of Application Configuration, 12 months will be included in the year dimension"/>
    <s v="User will be able to view the first month as January under the Period dimension, using reports or smartview"/>
    <m/>
    <m/>
    <m/>
    <s v="Approved"/>
    <s v="Joe"/>
    <m/>
    <x v="10"/>
    <m/>
    <x v="2"/>
    <x v="87"/>
    <x v="0"/>
    <s v="EPM"/>
    <x v="4"/>
    <x v="7"/>
    <m/>
  </r>
  <r>
    <e v="#N/A"/>
    <s v="EPM-FCCS-009"/>
    <x v="2"/>
    <s v="Master Data Management"/>
    <s v="Maintain Standard Dimensionality"/>
    <s v="As an EPM Admin, I need the ability to add members to the movements dimension in order to assist with roll forward and cash flow reporting"/>
    <s v="Must Have"/>
    <m/>
    <x v="4"/>
    <x v="0"/>
    <s v="Fit"/>
    <s v="Configuration"/>
    <s v="Functional"/>
    <m/>
    <s v="As part of Application Configuration, the movement dimension comes with pre-seeded members.  Additional members can be added in the Movements dimension to satisfy reporting requirements"/>
    <s v="User should be able to add new members in the movement dimension using Enterprise Data Management and pushing new members to Close and Consolidations"/>
    <m/>
    <m/>
    <m/>
    <s v="Approved"/>
    <s v="Joe"/>
    <m/>
    <x v="11"/>
    <m/>
    <x v="0"/>
    <x v="87"/>
    <x v="0"/>
    <s v="EPM"/>
    <x v="4"/>
    <x v="7"/>
    <m/>
  </r>
  <r>
    <e v="#N/A"/>
    <s v="EPM-FCCS-010"/>
    <x v="2"/>
    <s v="Master Data Management"/>
    <s v="Maintain Standard Dimensionality"/>
    <s v="As a GL Accountant, I need the application to be configured to hold 10 years of financials starting in 2020"/>
    <s v="Must Have"/>
    <m/>
    <x v="4"/>
    <x v="0"/>
    <s v="Fit"/>
    <s v="Configuration"/>
    <s v="Functional"/>
    <m/>
    <s v="As part of Application Configuration, FY20 will be the first financial year in the application and will include additional 10 years i.e. FY20 to FY29"/>
    <s v="User will be able to view 10 years starting from 2020 under the Years dimension"/>
    <s v="In edit Manage accounting calender, user can view all years pertaining to a calendar"/>
    <m/>
    <m/>
    <s v="Approved"/>
    <s v="Joe"/>
    <m/>
    <x v="8"/>
    <m/>
    <x v="2"/>
    <x v="87"/>
    <x v="0"/>
    <s v="EPM"/>
    <x v="4"/>
    <x v="7"/>
    <m/>
  </r>
  <r>
    <e v="#N/A"/>
    <s v="EPM-FCCS-011"/>
    <x v="2"/>
    <s v="Master Data Management"/>
    <s v="Maintain Standard Dimensionality"/>
    <s v="As a GL Accountant , I need the closing balances for 2020 which need to roll as opening balances for 2021."/>
    <s v="Must Have"/>
    <m/>
    <x v="4"/>
    <x v="5"/>
    <s v="Gap"/>
    <s v="Build"/>
    <s v="Conversions"/>
    <m/>
    <s v="FY20 data will be pushed in Close and Consolidations to get opening balances for FY21"/>
    <s v="Using Movement Dimension members, Opening and Closing balance, user can validate that 2020 closing balance reflects in 2021 opening balance"/>
    <m/>
    <m/>
    <m/>
    <s v="Approved"/>
    <s v="Joe"/>
    <m/>
    <x v="8"/>
    <m/>
    <x v="2"/>
    <x v="87"/>
    <x v="0"/>
    <s v="EPM"/>
    <x v="4"/>
    <x v="7"/>
    <m/>
  </r>
  <r>
    <e v="#N/A"/>
    <s v="EPM-FCCS-012"/>
    <x v="2"/>
    <s v="Master Data Management"/>
    <s v="Maintain Standard Dimensionality"/>
    <s v="As a Financial Reporting Supervisor, I need prefix for Entity dimension as 'LE_', in order to avoid referential integrity issues with other dimensions that may have the same id."/>
    <s v="Must Have"/>
    <m/>
    <x v="4"/>
    <x v="0"/>
    <s v="Fit"/>
    <s v="Configuration"/>
    <s v="Functional"/>
    <m/>
    <s v="All members in entity will have prefix as &quot;LE_&quot; to avoid referential integrity issues in Close and Consolidations."/>
    <s v="User should be able to view entities prefixed with &quot;LE_&quot; in the Entity dimension "/>
    <m/>
    <m/>
    <m/>
    <s v="Approved"/>
    <s v="Joe"/>
    <m/>
    <x v="8"/>
    <m/>
    <x v="2"/>
    <x v="87"/>
    <x v="0"/>
    <s v="EPM"/>
    <x v="4"/>
    <x v="7"/>
    <m/>
  </r>
  <r>
    <e v="#N/A"/>
    <s v="EPM-FCCS-013"/>
    <x v="2"/>
    <s v="Master Data Management"/>
    <s v="Maintain Standard Dimensionality"/>
    <s v="As a Financial Reporting Supervisor, I need prefix for Account dimension as 'AC_', in order to avoid referential integrity issues with other dimensions that may have the same id."/>
    <s v="Must Have"/>
    <m/>
    <x v="4"/>
    <x v="0"/>
    <s v="Fit"/>
    <s v="Configuration"/>
    <s v="Functional"/>
    <m/>
    <s v="All members in account will have prefix as &quot;AC_&quot; to avoid referential integrity issues in Close and Consolidations."/>
    <s v="User should be able to view entities prefixed with &quot;AC_&quot; in the Account dimension "/>
    <m/>
    <m/>
    <m/>
    <s v="Approved"/>
    <s v="Joe"/>
    <m/>
    <x v="8"/>
    <m/>
    <x v="2"/>
    <x v="87"/>
    <x v="0"/>
    <s v="EPM"/>
    <x v="4"/>
    <x v="7"/>
    <m/>
  </r>
  <r>
    <e v="#N/A"/>
    <s v="EPM-FCCS-014"/>
    <x v="2"/>
    <s v="Master Data Management"/>
    <s v="Maintain Standard Dimensionality"/>
    <s v="As a Financial Reporting Supervisor, I need prefix for Operating Group dimension as 'OG_', in order to avoid referential integrity issues with other dimensions that may have the same id."/>
    <s v="Must Have"/>
    <m/>
    <x v="4"/>
    <x v="0"/>
    <s v="Fit"/>
    <s v="Configuration"/>
    <s v="Functional"/>
    <m/>
    <s v="All members in operating group will have prefix as &quot;OG_&quot; to avoid referential integrity issues in Close and Consolidations."/>
    <s v="User should be able to view entities prefixed with &quot;OG_&quot; in the Operating Group dimension "/>
    <m/>
    <m/>
    <m/>
    <s v="Approved"/>
    <s v="Joe"/>
    <m/>
    <x v="8"/>
    <m/>
    <x v="2"/>
    <x v="87"/>
    <x v="0"/>
    <s v="EPM"/>
    <x v="4"/>
    <x v="7"/>
    <m/>
  </r>
  <r>
    <e v="#N/A"/>
    <s v="EPM-FCCS-015"/>
    <x v="2"/>
    <s v="Master Data Management"/>
    <s v="Maintain Standard Dimensionality"/>
    <s v="As a Financial Reporting Supervisor, I need prefix for Site dimension as 'ST_', in order to avoid referential integrity issues with other dimensions that may have the same id."/>
    <s v="Must Have"/>
    <m/>
    <x v="4"/>
    <x v="0"/>
    <s v="Fit"/>
    <s v="Configuration"/>
    <s v="Functional"/>
    <m/>
    <s v="All members in site will have prefix as &quot;ST_&quot; to avoid referential integrity issues in Close and Consolidations."/>
    <s v="User should be able to view entities prefixed with &quot;ST_&quot; in the Site dimension "/>
    <m/>
    <m/>
    <m/>
    <s v="Approved"/>
    <s v="Joe"/>
    <m/>
    <x v="8"/>
    <m/>
    <x v="2"/>
    <x v="87"/>
    <x v="0"/>
    <s v="EPM"/>
    <x v="4"/>
    <x v="7"/>
    <m/>
  </r>
  <r>
    <e v="#N/A"/>
    <s v="EPM-FCCS-016"/>
    <x v="2"/>
    <s v="Master Data Management"/>
    <s v="Maintain Standard Dimensionality"/>
    <s v="As a Financial Reporting Supervisor, I need prefix for Department dimension as 'DT_', in order to avoid referential integrity issues with other dimensions that may have the same id."/>
    <s v="Must Have"/>
    <m/>
    <x v="4"/>
    <x v="0"/>
    <s v="Fit"/>
    <s v="Configuration"/>
    <s v="Functional"/>
    <m/>
    <s v="All members in department will have prefix as &quot;DT_&quot; to avoid referential integrity issues in Close and Consolidations."/>
    <s v="User should be able to view entities prefixed with &quot;DT_&quot; in the Department dimension "/>
    <m/>
    <m/>
    <m/>
    <s v="Approved"/>
    <s v="Joe"/>
    <m/>
    <x v="8"/>
    <m/>
    <x v="2"/>
    <x v="87"/>
    <x v="0"/>
    <s v="EPM"/>
    <x v="4"/>
    <x v="7"/>
    <m/>
  </r>
  <r>
    <e v="#N/A"/>
    <s v="EPM-FCCS-017"/>
    <x v="2"/>
    <s v="Master Data Management"/>
    <s v="Maintain Standard Dimensionality"/>
    <s v="As a GL Accountant, I need the ability for the application to consolidate financials in USD"/>
    <s v="Must Have"/>
    <m/>
    <x v="4"/>
    <x v="0"/>
    <s v="Fit"/>
    <s v="Configuration"/>
    <s v="Functional"/>
    <m/>
    <s v="As part of Application Configuration, USD can be set up as the reporting currency in the application"/>
    <s v="User will be able to view USD under Reporting Currency hierarchy in the Currency dimension.  "/>
    <s v="Can view using a report or smartview showing entity currency and USD Reporting"/>
    <m/>
    <m/>
    <s v="Approved"/>
    <s v="Joe"/>
    <m/>
    <x v="12"/>
    <m/>
    <x v="2"/>
    <x v="87"/>
    <x v="0"/>
    <s v="EPM"/>
    <x v="4"/>
    <x v="7"/>
    <m/>
  </r>
  <r>
    <e v="#N/A"/>
    <s v="EPM-FCCS-018"/>
    <x v="2"/>
    <s v="Master Data Management"/>
    <s v="Maintain Standard Dimensionality"/>
    <s v="As a GL Accountant, I need the 2021 monthly Income Statement &amp; Balance Sheet data conversions for go-live"/>
    <s v="Must Have"/>
    <m/>
    <x v="4"/>
    <x v="5"/>
    <s v="Gap"/>
    <s v="Build"/>
    <s v="Conversions"/>
    <m/>
    <s v="Periodic financial statements for FY21 will be required for go-live"/>
    <s v="Users will be able to view periodic Income statement and Balance Sheet for 2021"/>
    <m/>
    <m/>
    <m/>
    <s v="Approved"/>
    <s v="Joe"/>
    <m/>
    <x v="0"/>
    <m/>
    <x v="4"/>
    <x v="87"/>
    <x v="0"/>
    <s v="EPM"/>
    <x v="4"/>
    <x v="7"/>
    <m/>
  </r>
  <r>
    <e v="#N/A"/>
    <s v="EPM-FCCS-019"/>
    <x v="2"/>
    <s v="Master Data Management"/>
    <s v="Maintain Industry and Company Specific Attributes"/>
    <s v="As a Financial Reporting Manager, I need the application to capture data in the functional currency of the entity"/>
    <s v="Must Have"/>
    <m/>
    <x v="4"/>
    <x v="0"/>
    <s v="Fit"/>
    <s v="Configuration"/>
    <s v="Functional"/>
    <m/>
    <s v="As part of Application Configuration, the functional currency of each entity will be tagged as an attribute for that entity"/>
    <s v="User will be able to view functional currencies data using  Entity Currency member in the Currency dimension"/>
    <m/>
    <m/>
    <m/>
    <s v="Approved"/>
    <s v="Joe"/>
    <m/>
    <x v="7"/>
    <m/>
    <x v="2"/>
    <x v="87"/>
    <x v="0"/>
    <s v="EPM"/>
    <x v="4"/>
    <x v="7"/>
    <m/>
  </r>
  <r>
    <e v="#N/A"/>
    <s v="EPM-FCCS-020"/>
    <x v="2"/>
    <s v="Master Data Management"/>
    <s v="Maintain Industry and Company Specific Attributes"/>
    <s v="As a GL Accountant, I need the ability to capture expenses data broken down by Department as captured in GL"/>
    <s v="Must Have"/>
    <m/>
    <x v="4"/>
    <x v="0"/>
    <s v="Fit"/>
    <s v="Configuration"/>
    <s v="Functional"/>
    <m/>
    <s v="As part of metadata maintenance, Department dimension will be setup in the application to capture additional information for an expense"/>
    <s v="User will be able to view the expenses by department using the combination of Department and Account Dimension"/>
    <m/>
    <m/>
    <m/>
    <s v="Approved"/>
    <s v="Joe"/>
    <m/>
    <x v="13"/>
    <m/>
    <x v="2"/>
    <x v="87"/>
    <x v="0"/>
    <s v="EPM"/>
    <x v="4"/>
    <x v="7"/>
    <m/>
  </r>
  <r>
    <e v="#N/A"/>
    <s v="EPM-FCCS-021"/>
    <x v="2"/>
    <s v="Master Data Management"/>
    <s v="Manage Information Interface and Transformation"/>
    <s v="As an EPM Admin, I need a solution that requires metadata and application changes to remain centralized and controlled by the application admin to increase control"/>
    <s v="Must Have"/>
    <m/>
    <x v="4"/>
    <x v="0"/>
    <s v="Fit"/>
    <s v="Configuration"/>
    <s v="Functional"/>
    <m/>
    <s v="Metadata for Financial Close and Consolidation will be managed through the Enterprise Data Management tool"/>
    <s v="Users with Admin access will be to modify metadata and accordingly load those changes to Close and Consolidations"/>
    <m/>
    <m/>
    <m/>
    <s v="Approved"/>
    <s v="Joe"/>
    <m/>
    <x v="0"/>
    <m/>
    <x v="3"/>
    <x v="87"/>
    <x v="0"/>
    <s v="EPM"/>
    <x v="4"/>
    <x v="7"/>
    <m/>
  </r>
  <r>
    <e v="#N/A"/>
    <s v="EPM-FCCS-022"/>
    <x v="2"/>
    <s v="Master Data Management"/>
    <s v="Manage Information Interface and Transformation"/>
    <s v="As a GL Accountant, I need the ability to segregate data at different stages of consolidation, including trial balance, translated, eliminations, consolidated trial balance"/>
    <s v="Must Have"/>
    <m/>
    <x v="4"/>
    <x v="0"/>
    <s v="Fit"/>
    <s v="Configuration"/>
    <s v="Functional"/>
    <m/>
    <s v="Out of the box setup as a part of the Consolidation dimension"/>
    <s v="User will be able to utilise the various members under the Consolidation dimension to segregate the type of data at different levels of consolidtaion"/>
    <m/>
    <m/>
    <m/>
    <s v="Approved"/>
    <s v="Joe"/>
    <m/>
    <x v="7"/>
    <m/>
    <x v="2"/>
    <x v="87"/>
    <x v="0"/>
    <s v="EPM"/>
    <x v="4"/>
    <x v="7"/>
    <m/>
  </r>
  <r>
    <e v="#N/A"/>
    <s v="EPM-FCCS-023"/>
    <x v="2"/>
    <s v="Master Data Management"/>
    <s v="Manage Users and Access Rights"/>
    <s v="As an EPM Admin, I need a solution that gives us the ability to secure data by Entity to increase control and reduce risk"/>
    <s v="Must Have"/>
    <m/>
    <x v="4"/>
    <x v="0"/>
    <s v="Fit"/>
    <s v="Configuration"/>
    <s v="Functional"/>
    <m/>
    <s v="Data can be secured by entity ensuring that users are restricted on what entities they can see in the application"/>
    <s v="Users with view only access to specific entities should only be able to view data for that entity while not being able to view data for other entities"/>
    <m/>
    <m/>
    <m/>
    <s v="Approved"/>
    <s v="Joe"/>
    <m/>
    <x v="0"/>
    <m/>
    <x v="3"/>
    <x v="87"/>
    <x v="0"/>
    <s v="EPM"/>
    <x v="4"/>
    <x v="7"/>
    <m/>
  </r>
  <r>
    <e v="#N/A"/>
    <s v="EPM-FCCS-024"/>
    <x v="2"/>
    <s v="Master Data Management"/>
    <s v="Manage Users and Access Rights"/>
    <s v="As an EPM Admin, I need a solution that gives us the ability to secure data by objects (i.e. Specific Reports, user Roles) to increase control and reduce risk"/>
    <s v="Must Have"/>
    <m/>
    <x v="4"/>
    <x v="0"/>
    <s v="Fit"/>
    <s v="Configuration"/>
    <s v="Functional"/>
    <m/>
    <s v="Users will have ability to view and modify only those reports and forms for which they have rights."/>
    <s v="User will be able to access web form"/>
    <s v="User will be able to update web forms"/>
    <m/>
    <m/>
    <s v="Approved"/>
    <s v="Joe"/>
    <m/>
    <x v="0"/>
    <m/>
    <x v="3"/>
    <x v="87"/>
    <x v="0"/>
    <s v="EPM"/>
    <x v="4"/>
    <x v="7"/>
    <m/>
  </r>
  <r>
    <e v="#N/A"/>
    <s v="EPM-FCCS-025"/>
    <x v="2"/>
    <s v="Close"/>
    <s v="Ensure Close Readiness"/>
    <s v="As a GL Accountant, I want the ability to identify tasks; I need to complete and mark them as complete, in order to gain efficiencies in the close process"/>
    <s v="Must Have"/>
    <m/>
    <x v="4"/>
    <x v="0"/>
    <s v="Fit"/>
    <s v="Configuration"/>
    <s v="Functional"/>
    <m/>
    <s v="Task list will have option to filter open, close and late task."/>
    <s v="Users will be able to view, complete and submit the completed task allocated to them via the Task Manager"/>
    <m/>
    <m/>
    <m/>
    <s v="Approved"/>
    <s v="Joe"/>
    <m/>
    <x v="14"/>
    <m/>
    <x v="6"/>
    <x v="87"/>
    <x v="0"/>
    <s v="EPM"/>
    <x v="4"/>
    <x v="7"/>
    <m/>
  </r>
  <r>
    <e v="#N/A"/>
    <s v="EPM-FCCS-026"/>
    <x v="2"/>
    <s v="Close"/>
    <s v="Ensure Close Readiness"/>
    <s v="As a GL Accountant, I want the ability to receive emails for upcoming / late tasks to maintain efficiency."/>
    <s v="Must Have"/>
    <m/>
    <x v="4"/>
    <x v="0"/>
    <s v="Fit"/>
    <s v="Configuration"/>
    <s v="Functional"/>
    <m/>
    <s v="Email configuration option will be enabled to receive notification on upcoming/late tasks, as part of the task manager configuration."/>
    <s v="Users will receive emails about the status of tasks allocated to them via Task Manager"/>
    <m/>
    <m/>
    <m/>
    <s v="Approved"/>
    <s v="Joe"/>
    <m/>
    <x v="14"/>
    <m/>
    <x v="6"/>
    <x v="87"/>
    <x v="0"/>
    <s v="EPM"/>
    <x v="4"/>
    <x v="7"/>
    <m/>
  </r>
  <r>
    <e v="#N/A"/>
    <s v="EPM-FCCS-027"/>
    <x v="2"/>
    <s v="Close"/>
    <s v="Ensure Close Readiness"/>
    <s v="As an EPM Admin, I want the ability to maintain multiple close schedules (Monthly, &amp; Quarterly)"/>
    <s v="Must Have"/>
    <m/>
    <x v="4"/>
    <x v="0"/>
    <s v="Fit"/>
    <s v="Configuration"/>
    <s v="Functional"/>
    <m/>
    <s v="Task scheduler functionality provide option to schedule checklist quarterly/monthly. Any new checklist post the previous schedule can be added to a new checklist altogether."/>
    <s v="Users with the appropriate access will be able to add multiple close schedules in Task Manager"/>
    <m/>
    <m/>
    <m/>
    <s v="Approved"/>
    <s v="Joe"/>
    <m/>
    <x v="14"/>
    <m/>
    <x v="6"/>
    <x v="87"/>
    <x v="0"/>
    <s v="EPM"/>
    <x v="4"/>
    <x v="7"/>
    <m/>
  </r>
  <r>
    <e v="#N/A"/>
    <s v="EPM-FCCS-028"/>
    <x v="2"/>
    <s v="Close"/>
    <s v="Ensure Close Readiness"/>
    <s v="As a GL Accountant, I want the ability to monitor the status of consolidation and reporting tasks through dashboards and reporting"/>
    <s v="Must Have"/>
    <m/>
    <x v="4"/>
    <x v="0"/>
    <s v="Fit"/>
    <s v="Configuration"/>
    <s v="Functional"/>
    <m/>
    <s v="As part of the task manager configuration out of to box dashboards and reports help monitor with monitoring the close process."/>
    <s v="User will be able to see the status of consolidation using reports and dashboards"/>
    <m/>
    <m/>
    <m/>
    <s v="Approved"/>
    <s v="Joe"/>
    <m/>
    <x v="14"/>
    <m/>
    <x v="6"/>
    <x v="87"/>
    <x v="0"/>
    <s v="EPM"/>
    <x v="4"/>
    <x v="7"/>
    <m/>
  </r>
  <r>
    <e v="#N/A"/>
    <s v="EPM-FCCS-029"/>
    <x v="2"/>
    <s v="Close"/>
    <s v="Ensure Close Readiness"/>
    <s v="As an EPM Admin, I want the ability to manage templates, tasks, and schedules."/>
    <s v="Must Have"/>
    <m/>
    <x v="4"/>
    <x v="6"/>
    <s v="Gap"/>
    <s v="Build"/>
    <s v="Extension"/>
    <m/>
    <s v="EPM admin or owner will have ability to manage the tasks within a template and schedule"/>
    <s v="Users with appropriate access will have the ability to edit or create templates, tasks and schedules using Task Manager"/>
    <m/>
    <m/>
    <m/>
    <s v="Approved"/>
    <s v="Joe"/>
    <m/>
    <x v="14"/>
    <m/>
    <x v="6"/>
    <x v="87"/>
    <x v="0"/>
    <s v="EPM"/>
    <x v="4"/>
    <x v="7"/>
    <m/>
  </r>
  <r>
    <e v="#N/A"/>
    <s v="EPM-FCCS-030"/>
    <x v="2"/>
    <s v="Close"/>
    <s v="Ensure Close Readiness"/>
    <s v="As an EPM Admin, I want the ability to lock and unlock entities to ensure that user cannot override data in a closed period."/>
    <s v="Must Have"/>
    <m/>
    <x v="4"/>
    <x v="0"/>
    <s v="Fit"/>
    <s v="Configuration"/>
    <s v="Functional"/>
    <m/>
    <s v="As part of the manual control process, users cannot modify data in an entity once it is locked"/>
    <s v="User will not be able to modify or enter data in a locked entity"/>
    <m/>
    <m/>
    <m/>
    <s v="Approved"/>
    <s v="Joe"/>
    <m/>
    <x v="14"/>
    <m/>
    <x v="6"/>
    <x v="87"/>
    <x v="0"/>
    <s v="EPM"/>
    <x v="4"/>
    <x v="7"/>
    <m/>
  </r>
  <r>
    <e v="#N/A"/>
    <s v="EPM-FCCS-031"/>
    <x v="2"/>
    <s v="Close"/>
    <s v="Ensure Close Readiness"/>
    <s v="As a GL Accountant, I want the ability to see the holistic close and consolidation reporting calendar (not just my tasks)"/>
    <s v="Must Have"/>
    <m/>
    <x v="4"/>
    <x v="0"/>
    <s v="Fit"/>
    <s v="Configuration"/>
    <s v="Functional"/>
    <m/>
    <s v="User will have ability to view all tasks in task manager"/>
    <s v="When user is in application under the worklist option they should have ability to view tasks in the workflow and all tasks in the current close schedule"/>
    <m/>
    <m/>
    <m/>
    <s v="Approved"/>
    <s v="Joe"/>
    <m/>
    <x v="0"/>
    <m/>
    <x v="6"/>
    <x v="87"/>
    <x v="0"/>
    <s v="EPM"/>
    <x v="4"/>
    <x v="7"/>
    <m/>
  </r>
  <r>
    <e v="#N/A"/>
    <s v="EPM-FCCS-032"/>
    <x v="2"/>
    <s v="Close"/>
    <s v="Prepare Financial Statements"/>
    <s v="As a financial reporting manager, I need a report GA_BS (GAAP)_TRENDED_YTD so I can report my BALANCE SHEET TRENDED (GAAP)"/>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3"/>
    <x v="2"/>
    <s v="Close"/>
    <s v="Prepare Financial Statements"/>
    <s v="As a financial reporting manager, I need a report GA_TB (ACCOUNT)_LE_YTD so I can report my TRIAL BALANCE BY LEGAL ENTITY (ACCOUNT)"/>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4"/>
    <x v="2"/>
    <s v="Close"/>
    <s v="Prepare Financial Statements"/>
    <s v="As a financial reporting manager, I need a report GA_IS (GAAP)_MONTHLY_PTD so I can report my INCOME STATEMENT TRAILING BY MONTH (GAAP)"/>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5"/>
    <x v="2"/>
    <s v="Close"/>
    <s v="Prepare Financial Statements"/>
    <s v="As a financial reporting manager, I need a report GA_BS (GAAP)_COUNTRY_YTD so I can report my BALANCE SHEET BY COUNTRY (GAAP)"/>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6"/>
    <x v="2"/>
    <s v="Close"/>
    <s v="Prepare Financial Statements"/>
    <s v="As a financial reporting manager, I need a report GA_IS (GAAP)_COUNTRY_YTD so I can report my INCOME STATEMENT BY COUNTRY (GAAP)"/>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7"/>
    <x v="2"/>
    <s v="Close"/>
    <s v="Prepare Financial Statements"/>
    <s v="As a financial reporting manager, I need a report GA_BS(PC)_LEGAL ENTITY_YTD so I can report my Balance Sheet by Legal Entity - Preliminary Close"/>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8"/>
    <x v="2"/>
    <s v="Close"/>
    <s v="Prepare Financial Statements"/>
    <s v="As a financial reporting manager, I need a report GA_IS(PC)_LEGAL ENTITY_PTD so I can report my Income Statement by Legal Entity - Preliminary Close"/>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39"/>
    <x v="2"/>
    <s v="Close"/>
    <s v="Prepare Financial Statements"/>
    <s v="As a financial reporting manager, I need a report GA_IS(PC)_HISTORY so I can report my Income Statement History - Preliminary Close"/>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40"/>
    <x v="2"/>
    <s v="Close"/>
    <s v="Prepare Financial Statements"/>
    <s v="As a financial reporting manager, I need a report GA_IS (OPER)_TRAILING_QTD so I can report my Income Statement Trailing by Quarter (Operating) with %"/>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41"/>
    <x v="2"/>
    <s v="Close"/>
    <s v="Prepare Financial Statements"/>
    <s v="As a financial reporting manager, I need a report GA_BS(GAAP)_LEDGER_YTD_F$ so I can report my Balance Sheet by Ledger (GAAP) Functional Currency"/>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42"/>
    <x v="2"/>
    <s v="Close"/>
    <s v="Prepare Financial Statements"/>
    <s v="As a financial reporting manager, I need a report GA_BS(GAAP)_SEGMENT so I can report my Balance Sheet by Reporting Segment"/>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43"/>
    <x v="2"/>
    <s v="Close"/>
    <s v="Prepare Financial Statements"/>
    <s v="As a financial reporting manager, I need a report GA_IS(GAAP)_SEGMENT_YTD so I can report my Income Statement by Reporting Segment"/>
    <s v="Must Have"/>
    <m/>
    <x v="4"/>
    <x v="1"/>
    <s v="Gap"/>
    <s v="Build"/>
    <s v="Report"/>
    <m/>
    <s v="From summary review, creating the report looks feasible using dimensionality in Close and Consolidations… deleted stories 44 and 45.  Single report can be built to run YTD, PTD and QTD."/>
    <s v="User should check that the formatting is correct"/>
    <s v="User can validate the values with historical data"/>
    <m/>
    <m/>
    <s v="Approved"/>
    <s v="Joe"/>
    <m/>
    <x v="15"/>
    <m/>
    <x v="0"/>
    <x v="87"/>
    <x v="0"/>
    <s v="EPM"/>
    <x v="4"/>
    <x v="7"/>
    <m/>
  </r>
  <r>
    <e v="#N/A"/>
    <s v="EPM-FCCS-046"/>
    <x v="2"/>
    <s v="Close"/>
    <s v="Prepare Financial Statements"/>
    <s v="As a financial reporting manager, I need a report Trial Balance - Detail"/>
    <s v="Must Have"/>
    <m/>
    <x v="4"/>
    <x v="1"/>
    <s v="Gap"/>
    <s v="Build"/>
    <s v="Report"/>
    <m/>
    <s v="From summary review, creating the report looks feasible using dimensionality in Close and Consolidations.deleted story 47.  Single report can be built to run detailed as well as translated Trial balance."/>
    <s v="User should check that the formatting is correct"/>
    <s v="User can validate the values with historical data"/>
    <m/>
    <m/>
    <s v="Approved"/>
    <s v="Joe"/>
    <m/>
    <x v="15"/>
    <m/>
    <x v="0"/>
    <x v="87"/>
    <x v="0"/>
    <s v="EPM"/>
    <x v="4"/>
    <x v="7"/>
    <m/>
  </r>
  <r>
    <e v="#N/A"/>
    <s v="EPM-FCCS-048"/>
    <x v="2"/>
    <s v="Close"/>
    <s v="Prepare Financial Statements"/>
    <s v="As a financial reporting manager, I need a report TAX_TB_LE_ACCOUNT so I can report my Tax Trial Balance by Legal Entity &amp; Account"/>
    <s v="Must Have"/>
    <m/>
    <x v="4"/>
    <x v="1"/>
    <s v="Gap"/>
    <s v="Build"/>
    <s v="Report"/>
    <m/>
    <s v="From summary review, creating the report looks feasible using dimensionality in Close and Consolidations"/>
    <s v="User should check that the formatting is correct"/>
    <s v="User can validate the values with historical data"/>
    <m/>
    <m/>
    <s v="Approved"/>
    <s v="Joe"/>
    <m/>
    <x v="15"/>
    <m/>
    <x v="0"/>
    <x v="87"/>
    <x v="0"/>
    <s v="EPM"/>
    <x v="4"/>
    <x v="7"/>
    <m/>
  </r>
  <r>
    <e v="#N/A"/>
    <s v="EPM-FCCS-049"/>
    <x v="2"/>
    <s v="Close"/>
    <s v="Prepare Financial Statements"/>
    <s v="As a financial reporting manager, I need a report GA_IS(STDCST)_MONTHLY_PTD so I can report my Income Statement Trailing by Month (Standard Cost Operating)"/>
    <s v="Must Have"/>
    <m/>
    <x v="4"/>
    <x v="1"/>
    <s v="Gap"/>
    <s v="Build"/>
    <s v="Report"/>
    <m/>
    <s v="From summary review, creating the report looks feasible using dimensionality in Close and Consolidations_x000a_However, we need to identify the source of EBITDA and other ratios (FSG 10)"/>
    <s v="User should check that the formatting is correct"/>
    <s v="User can validate the values with historical data"/>
    <m/>
    <m/>
    <s v="Approved"/>
    <s v="Joe"/>
    <m/>
    <x v="15"/>
    <m/>
    <x v="0"/>
    <x v="87"/>
    <x v="0"/>
    <s v="EPM"/>
    <x v="4"/>
    <x v="7"/>
    <m/>
  </r>
  <r>
    <e v="#N/A"/>
    <s v="EPM-FCCS-050"/>
    <x v="2"/>
    <s v="Close"/>
    <s v="Prepare Financial Statements"/>
    <s v="As a financial reporting manager, I need a report GA_IS(PC_STDCST)_HISTORY so I can report my Income Statement Standard Cost History - Preliminary Close"/>
    <s v="Must Have"/>
    <m/>
    <x v="4"/>
    <x v="1"/>
    <s v="Gap"/>
    <s v="Build"/>
    <s v="Report"/>
    <m/>
    <s v="From summary review, creating the report looks feasible using dimensionality in Close and Consolidations_x000a_However, we need to identify the source of EBITDA and other ratios (FSG 12)"/>
    <s v="User should check that the formatting is correct"/>
    <s v="User can validate the values with historical data"/>
    <m/>
    <m/>
    <s v="Approved"/>
    <s v="Joe"/>
    <m/>
    <x v="15"/>
    <m/>
    <x v="0"/>
    <x v="87"/>
    <x v="0"/>
    <s v="EPM"/>
    <x v="4"/>
    <x v="7"/>
    <m/>
  </r>
  <r>
    <e v="#N/A"/>
    <s v="EPM-FCCS-051"/>
    <x v="2"/>
    <s v="Close"/>
    <s v="Prepare Financial Statements"/>
    <s v="As a financial reporting manager, I need a report GA_IS(PC_STDCST)_LEGAL ENT_PTD so I can report my Income Statement Standard Cost by Legal Entity - Preliminary Close"/>
    <s v="Must Have"/>
    <m/>
    <x v="4"/>
    <x v="1"/>
    <s v="Gap"/>
    <s v="Build"/>
    <s v="Report"/>
    <m/>
    <s v="From summary review, creating the report looks feasible using dimensionality in Close and Consolidations_x000a_However, we need to identify the source of EBITDA and other ratios (FSG 13)"/>
    <s v="User should check that the formatting is correct"/>
    <s v="User can validate the values with historical data"/>
    <m/>
    <m/>
    <s v="Approved"/>
    <s v="Joe"/>
    <m/>
    <x v="15"/>
    <m/>
    <x v="0"/>
    <x v="87"/>
    <x v="0"/>
    <s v="EPM"/>
    <x v="4"/>
    <x v="7"/>
    <m/>
  </r>
  <r>
    <e v="#N/A"/>
    <s v="EPM-FCCS-167"/>
    <x v="2"/>
    <s v="Close"/>
    <s v="Prepare Financial Statements"/>
    <s v="As a financial reporting manager, I need a report z9-Adm-trail.htm so I can support MIP calculations"/>
    <s v="Could Have"/>
    <m/>
    <x v="4"/>
    <x v="1"/>
    <s v="Gap"/>
    <s v="Build"/>
    <s v="Report"/>
    <m/>
    <s v="From summary review, report can be built using dimensionality in Close and Consolidations"/>
    <s v="User should check that the formatting is correct"/>
    <s v="User can validate the values with historical data"/>
    <m/>
    <m/>
    <s v="Approved"/>
    <s v="Joe"/>
    <m/>
    <x v="0"/>
    <m/>
    <x v="0"/>
    <x v="87"/>
    <x v="0"/>
    <s v="EPM"/>
    <x v="4"/>
    <x v="7"/>
    <m/>
  </r>
  <r>
    <e v="#N/A"/>
    <s v="EPM-FCCS-168"/>
    <x v="2"/>
    <s v="Close"/>
    <s v="Prepare Financial Statements"/>
    <s v="As a financial reporting manager, I need a report z9-VarAnUSDtrail-all.htm so I can support MIP calculations"/>
    <s v="Could Have"/>
    <m/>
    <x v="4"/>
    <x v="1"/>
    <s v="Gap"/>
    <s v="Build"/>
    <s v="Report"/>
    <m/>
    <s v="From summary review, report can be built using dimensionality in Close and Consolidations"/>
    <s v="User should check that the formatting is correct"/>
    <s v="User can validate the values with historical data"/>
    <m/>
    <m/>
    <s v="Approved"/>
    <s v="Joe"/>
    <m/>
    <x v="0"/>
    <m/>
    <x v="0"/>
    <x v="87"/>
    <x v="0"/>
    <s v="EPM"/>
    <x v="4"/>
    <x v="7"/>
    <m/>
  </r>
  <r>
    <e v="#N/A"/>
    <s v="EPM-FCCS-169"/>
    <x v="2"/>
    <s v="Close"/>
    <s v="Prepare Financial Statements"/>
    <s v="As a financial reporting manager, I need a report z9-10000-CAD-YTD.txt so I can support MIP calculations"/>
    <s v="Could Have"/>
    <m/>
    <x v="4"/>
    <x v="1"/>
    <s v="Gap"/>
    <s v="Build"/>
    <s v="Report"/>
    <m/>
    <s v="From summary review, report can be built using dimensionality in Close and Consolidations"/>
    <s v="User should check that the formatting is correct"/>
    <s v="User can validate the values with historical data"/>
    <m/>
    <m/>
    <s v="Approved"/>
    <s v="Joe"/>
    <m/>
    <x v="0"/>
    <m/>
    <x v="0"/>
    <x v="87"/>
    <x v="0"/>
    <s v="EPM"/>
    <x v="4"/>
    <x v="7"/>
    <m/>
  </r>
  <r>
    <e v="#N/A"/>
    <s v="EPM-FCCS-170"/>
    <x v="2"/>
    <s v="Close"/>
    <s v="Prepare Financial Statements"/>
    <s v="As a financial reporting manager, I need a z9-10000-FUN-YTD.txt so I can support MIP calculations"/>
    <s v="Could Have"/>
    <m/>
    <x v="4"/>
    <x v="1"/>
    <s v="Gap"/>
    <s v="Build"/>
    <s v="Report"/>
    <m/>
    <s v="From summary review, report can be built using dimensionality in Close and Consolidations"/>
    <s v="User should check that the formatting is correct"/>
    <s v="User can validate the values with historical data"/>
    <m/>
    <m/>
    <s v="Approved"/>
    <s v="Joe"/>
    <m/>
    <x v="0"/>
    <m/>
    <x v="0"/>
    <x v="87"/>
    <x v="0"/>
    <s v="EPM"/>
    <x v="4"/>
    <x v="7"/>
    <m/>
  </r>
  <r>
    <e v="#N/A"/>
    <s v="EPM-FCCS-171"/>
    <x v="2"/>
    <s v="Close"/>
    <s v="Prepare Financial Statements"/>
    <s v="As a financial reporting manager, I need a report z9-10000-USD-YTD.txt so I can support MIP calculations"/>
    <s v="Could Have"/>
    <m/>
    <x v="4"/>
    <x v="1"/>
    <s v="Gap"/>
    <s v="Build"/>
    <s v="Report"/>
    <m/>
    <s v="From summary review, report can be built using dimensionality in Close and Consolidations"/>
    <s v="User should check that the formatting is correct"/>
    <s v="User can validate the values with historical data"/>
    <m/>
    <m/>
    <s v="Approved"/>
    <s v="Joe"/>
    <m/>
    <x v="0"/>
    <m/>
    <x v="0"/>
    <x v="87"/>
    <x v="0"/>
    <s v="EPM"/>
    <x v="4"/>
    <x v="7"/>
    <m/>
  </r>
  <r>
    <e v="#N/A"/>
    <s v="EPM-FCCS-172"/>
    <x v="2"/>
    <s v="Close"/>
    <s v="Prepare Financial Statements"/>
    <s v="As a financial reporting manager, I need a report z03-I&amp;E-YTD-Grp.csv so I can support MIP calculations"/>
    <s v="Could Have"/>
    <m/>
    <x v="4"/>
    <x v="1"/>
    <s v="Gap"/>
    <s v="Build"/>
    <s v="Report"/>
    <m/>
    <s v="From summary review, report can be built using dimensionality in Close and Consolidations but we cannot include budget, Line ID"/>
    <s v="User should check that the formatting is correct"/>
    <s v="User can validate the values with historical data"/>
    <m/>
    <m/>
    <s v="Approved"/>
    <s v="Joe"/>
    <m/>
    <x v="0"/>
    <m/>
    <x v="0"/>
    <x v="87"/>
    <x v="0"/>
    <s v="EPM"/>
    <x v="4"/>
    <x v="7"/>
    <m/>
  </r>
  <r>
    <e v="#N/A"/>
    <s v="EPM-FCCS-173"/>
    <x v="2"/>
    <s v="Close"/>
    <s v="Prepare Financial Statements"/>
    <s v="As a financial reporting manager, I need a report z03-I&amp;E-YTD-GrpBr.csv so I can support MIP calculations"/>
    <s v="Could Have"/>
    <m/>
    <x v="4"/>
    <x v="1"/>
    <s v="Gap"/>
    <s v="Build"/>
    <s v="Report"/>
    <m/>
    <s v="From summary review, report can be built using dimensionality in Close and Consolidations but we cannot include budget, Line ID"/>
    <s v="User should check that the formatting is correct"/>
    <s v="User can validate the values with historical data"/>
    <m/>
    <m/>
    <s v="Approved"/>
    <s v="Joe"/>
    <m/>
    <x v="0"/>
    <m/>
    <x v="0"/>
    <x v="87"/>
    <x v="0"/>
    <s v="EPM"/>
    <x v="4"/>
    <x v="7"/>
    <m/>
  </r>
  <r>
    <e v="#N/A"/>
    <s v="EPM-FCCS-174"/>
    <x v="2"/>
    <s v="Close"/>
    <s v="Prepare Financial Statements"/>
    <s v="As a financial reporting manager, I need a report z03-I&amp;E-YTD-GrpReg.csv so I can support MIP calculations"/>
    <s v="Could Have"/>
    <m/>
    <x v="4"/>
    <x v="1"/>
    <s v="Gap"/>
    <s v="Build"/>
    <s v="Report"/>
    <m/>
    <s v="From summary review, report can be built using dimensionality in Close and Consolidations but we cannot include budget, Line ID"/>
    <s v="User should check that the formatting is correct"/>
    <s v="User can validate the values with historical data"/>
    <m/>
    <m/>
    <s v="Approved"/>
    <s v="Joe"/>
    <m/>
    <x v="0"/>
    <m/>
    <x v="0"/>
    <x v="87"/>
    <x v="0"/>
    <s v="EPM"/>
    <x v="4"/>
    <x v="7"/>
    <m/>
  </r>
  <r>
    <e v="#N/A"/>
    <s v="EPM-FCCS-175"/>
    <x v="2"/>
    <s v="Close"/>
    <s v="Prepare Financial Statements"/>
    <s v="As a financial reporting manager, I need a report z11-PY2selected lines.csv so I can support MIP calculations"/>
    <s v="Could Have"/>
    <m/>
    <x v="4"/>
    <x v="1"/>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s v="Approved"/>
    <s v="Joe"/>
    <m/>
    <x v="0"/>
    <m/>
    <x v="0"/>
    <x v="87"/>
    <x v="0"/>
    <s v="EPM"/>
    <x v="4"/>
    <x v="7"/>
    <m/>
  </r>
  <r>
    <e v="#N/A"/>
    <s v="EPM-FCCS-176"/>
    <x v="2"/>
    <s v="Close"/>
    <s v="Prepare Financial Statements"/>
    <s v="As a financial reporting manager, I need a report z12-PYselected lines.csv so I can support MIP calculations"/>
    <s v="Could Have"/>
    <m/>
    <x v="4"/>
    <x v="1"/>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s v="Approved"/>
    <s v="Joe"/>
    <m/>
    <x v="0"/>
    <m/>
    <x v="0"/>
    <x v="87"/>
    <x v="0"/>
    <s v="EPM"/>
    <x v="4"/>
    <x v="7"/>
    <m/>
  </r>
  <r>
    <e v="#N/A"/>
    <s v="EPM-FCCS-177"/>
    <x v="2"/>
    <s v="Close"/>
    <s v="Prepare Financial Statements"/>
    <s v="As a financial reporting manager, I need a report z13-CYselected lines.csv so I can support MIP calculations"/>
    <s v="Could Have"/>
    <m/>
    <x v="4"/>
    <x v="1"/>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s v="Approved"/>
    <s v="Joe"/>
    <m/>
    <x v="0"/>
    <m/>
    <x v="0"/>
    <x v="87"/>
    <x v="0"/>
    <s v="EPM"/>
    <x v="4"/>
    <x v="7"/>
    <m/>
  </r>
  <r>
    <e v="#N/A"/>
    <s v="EPM-FCCS-178"/>
    <x v="2"/>
    <s v="Close"/>
    <s v="Prepare Financial Statements"/>
    <s v="As a financial reporting manager, I need a report z9-Adm-all.htm so I can support MIP calculations"/>
    <s v="Could Have"/>
    <m/>
    <x v="4"/>
    <x v="1"/>
    <s v="Gap"/>
    <s v="Build"/>
    <s v="Report"/>
    <m/>
    <s v="From summary review, report can be built using dimensionality in Close and Consolidations but we cannot include budget"/>
    <s v="User should check that the formatting is correct"/>
    <s v="User can validate the values with historical data"/>
    <m/>
    <m/>
    <s v="Approved"/>
    <s v="Joe"/>
    <m/>
    <x v="0"/>
    <m/>
    <x v="0"/>
    <x v="87"/>
    <x v="0"/>
    <s v="EPM"/>
    <x v="4"/>
    <x v="7"/>
    <m/>
  </r>
  <r>
    <e v="#N/A"/>
    <s v="EPM-FCCS-179"/>
    <x v="2"/>
    <s v="Close"/>
    <s v="Prepare Financial Statements"/>
    <s v="As a financial reporting manager, I need a report z9-VarAnCAD.htm so I can support MIP calculations"/>
    <s v="Could Have"/>
    <m/>
    <x v="4"/>
    <x v="1"/>
    <s v="Gap"/>
    <s v="Build"/>
    <s v="Report"/>
    <m/>
    <s v="From summary review, report can be built using dimensionality in Close and Consolidations but we cannot include budget"/>
    <s v="User should check that the formatting is correct"/>
    <s v="User can validate the values with historical data"/>
    <m/>
    <m/>
    <s v="Approved"/>
    <s v="Joe"/>
    <m/>
    <x v="0"/>
    <m/>
    <x v="0"/>
    <x v="87"/>
    <x v="0"/>
    <s v="EPM"/>
    <x v="4"/>
    <x v="7"/>
    <m/>
  </r>
  <r>
    <e v="#N/A"/>
    <s v="EPM-FCCS-180"/>
    <x v="2"/>
    <s v="Close"/>
    <s v="Prepare Financial Statements"/>
    <s v="As a financial reporting manager, I need a report z9-VarAnUSD-all.htm so I can support MIP calculations"/>
    <s v="Could Have"/>
    <m/>
    <x v="4"/>
    <x v="1"/>
    <s v="Gap"/>
    <s v="Build"/>
    <s v="Report"/>
    <m/>
    <s v="From summary review, report can be built using dimensionality in Close and Consolidations but we cannot include budget"/>
    <s v="User should check that the formatting is correct"/>
    <s v="User can validate the values with historical data"/>
    <m/>
    <m/>
    <s v="Approved"/>
    <s v="Joe"/>
    <m/>
    <x v="0"/>
    <m/>
    <x v="0"/>
    <x v="87"/>
    <x v="0"/>
    <s v="EPM"/>
    <x v="4"/>
    <x v="7"/>
    <m/>
  </r>
  <r>
    <e v="#N/A"/>
    <s v="EPM-FCCS-181"/>
    <x v="2"/>
    <s v="Close"/>
    <s v="Prepare Financial Statements"/>
    <s v="As a financial reporting manager, I need a report z9-VarAnUSDconsol.htm so I can support MIP calculations"/>
    <s v="Could Have"/>
    <m/>
    <x v="4"/>
    <x v="1"/>
    <s v="Gap"/>
    <s v="Build"/>
    <s v="Report"/>
    <m/>
    <s v="From summary review, report can be built using dimensionality in Close and Consolidations but we cannot include budget"/>
    <s v="User should check that the formatting is correct"/>
    <s v="User can validate the values with historical data"/>
    <m/>
    <m/>
    <s v="Approved"/>
    <s v="Joe"/>
    <m/>
    <x v="0"/>
    <m/>
    <x v="0"/>
    <x v="87"/>
    <x v="0"/>
    <s v="EPM"/>
    <x v="4"/>
    <x v="7"/>
    <m/>
  </r>
  <r>
    <e v="#N/A"/>
    <s v="EPM-FCCS-182"/>
    <x v="2"/>
    <s v="Close"/>
    <s v="Prepare Financial Statements"/>
    <s v="As a financial reporting manager, I need a report OS_Pull-2020-12.xlsx so I can support MIP calculations"/>
    <s v="Could Have"/>
    <m/>
    <x v="4"/>
    <x v="1"/>
    <s v="Gap"/>
    <s v="Build"/>
    <s v="Report"/>
    <m/>
    <s v="Cannot comment as report structure is unavailable."/>
    <s v="User should check that the formatting is correct"/>
    <s v="User can validate the values with historical data"/>
    <m/>
    <m/>
    <s v="Approved"/>
    <s v="Joe"/>
    <m/>
    <x v="0"/>
    <m/>
    <x v="0"/>
    <x v="87"/>
    <x v="0"/>
    <s v="EPM"/>
    <x v="4"/>
    <x v="7"/>
    <m/>
  </r>
  <r>
    <e v="#N/A"/>
    <s v="EPM-FCCS-183"/>
    <x v="2"/>
    <s v="Close"/>
    <s v="Prepare Financial Statements"/>
    <s v="As a financial reporting manager, I need a report z6-Branch Header.csv so I can support MIP calculations"/>
    <s v="Could Have"/>
    <m/>
    <x v="4"/>
    <x v="1"/>
    <s v="Gap"/>
    <s v="Build"/>
    <s v="Report"/>
    <m/>
    <s v="From summary review, report looks unfeasible to be built using dimensionality in Close and Consolidations."/>
    <s v="User should check that the formatting is correct"/>
    <s v="User can validate the values with historical data"/>
    <m/>
    <m/>
    <s v="Approved"/>
    <s v="Joe"/>
    <m/>
    <x v="0"/>
    <m/>
    <x v="0"/>
    <x v="87"/>
    <x v="0"/>
    <s v="EPM"/>
    <x v="4"/>
    <x v="7"/>
    <m/>
  </r>
  <r>
    <e v="#N/A"/>
    <s v="EPM-FCCS-052"/>
    <x v="2"/>
    <s v="Close"/>
    <s v="Prepare Financial Statements"/>
    <s v="As a Financial Reporting Manager, I need the ability to allocate data, to properly report our Operating Group data"/>
    <s v="Must Have"/>
    <m/>
    <x v="4"/>
    <x v="0"/>
    <s v="Fit"/>
    <s v="Configuration"/>
    <s v="Functional"/>
    <m/>
    <s v="automated allocations are not standard within close and consolidations.  Process can be managed via journal entries"/>
    <s v="User will create manual journal entry and verify the data is accurately reported after running consolidations in the application"/>
    <m/>
    <m/>
    <m/>
    <s v="Approved"/>
    <s v="Joe"/>
    <m/>
    <x v="9"/>
    <m/>
    <x v="2"/>
    <x v="87"/>
    <x v="0"/>
    <s v="EPM"/>
    <x v="4"/>
    <x v="7"/>
    <m/>
  </r>
  <r>
    <e v="#N/A"/>
    <s v="EPM-FCCS-053"/>
    <x v="2"/>
    <s v="Close"/>
    <s v="Prepare Financial Statements"/>
    <s v="As a GL Accountant, I need the ability to adjust EBITDA calculations through data forms for non-recurring entries "/>
    <s v="Must Have"/>
    <m/>
    <x v="4"/>
    <x v="6"/>
    <s v="Gap"/>
    <s v="Build"/>
    <s v="Extension"/>
    <m/>
    <s v="A form can be built to enter EBITDA adjustments for non-recurring entries"/>
    <s v="User will be able to enter non-recurring EBITDA adjustment values via data form"/>
    <s v="user verifies EBITDA is accurately calculating using the adjusted data"/>
    <m/>
    <m/>
    <s v="Approved"/>
    <s v="Joe"/>
    <m/>
    <x v="11"/>
    <m/>
    <x v="2"/>
    <x v="87"/>
    <x v="0"/>
    <s v="EPM"/>
    <x v="4"/>
    <x v="7"/>
    <m/>
  </r>
  <r>
    <e v="#N/A"/>
    <s v="EPM-FCCS-054"/>
    <x v="2"/>
    <s v="Close"/>
    <s v="Prepare Financial Statements"/>
    <s v="As a Financial Reporting Manager, I want the ability to capture internal EBITDA"/>
    <s v="Must Have"/>
    <m/>
    <x v="4"/>
    <x v="6"/>
    <s v="Gap"/>
    <s v="Build"/>
    <s v="Extension"/>
    <m/>
    <s v="An internal EBITDA hierarchy can be built within the account dimension to capture the required reporting elements."/>
    <s v="Users can view the internal EBITDA calculated by the system using the members in account dimension"/>
    <s v="user verifies EBITDA is accurately calculating"/>
    <m/>
    <m/>
    <s v="Approved"/>
    <s v="Joe"/>
    <m/>
    <x v="11"/>
    <m/>
    <x v="2"/>
    <x v="87"/>
    <x v="0"/>
    <s v="EPM"/>
    <x v="4"/>
    <x v="7"/>
    <m/>
  </r>
  <r>
    <e v="#N/A"/>
    <s v="EPM-FCCS-055"/>
    <x v="2"/>
    <s v="Close"/>
    <s v="Prepare Financial Statements"/>
    <s v="As financial reporting manager, we need the ability to produce all roll forward data at consolidated level in Close and Consolidations on a monthly basis (Main examples include Fixed Assets, Equity, Leases, Intangibles, Goodwill, Debt, Deferred Financing Fees, Pensions, Deferred Income Taxes (Assets and Liabilities), Deferred Revenue) "/>
    <s v="Must Have"/>
    <m/>
    <x v="4"/>
    <x v="6"/>
    <s v="Gap"/>
    <s v="Build"/>
    <s v="Extension"/>
    <m/>
    <s v="A form can be created to accommodate the roll forwards data.  Will need to review how data can be entered at a consolidated level_x000a_(Deleted story 56 here and combined here) "/>
    <s v="User can enter the rollforwards data using data forms"/>
    <s v="verify and validate roll forward data is consolidating and calculating as expected"/>
    <m/>
    <m/>
    <s v="Approved"/>
    <s v="Joe"/>
    <m/>
    <x v="16"/>
    <m/>
    <x v="2"/>
    <x v="87"/>
    <x v="0"/>
    <s v="EPM"/>
    <x v="4"/>
    <x v="7"/>
    <m/>
  </r>
  <r>
    <e v="#N/A"/>
    <s v="EPM-FCCS-184"/>
    <x v="2"/>
    <s v="Close"/>
    <s v="Prepare Financial Statements"/>
    <s v="As financial reporting manager, we need the ability to produce roll forward data at base level entities in Close and Consolidations on a monthly basis (Main examples include Fixed Assets, Equity, Leases, Intangibles, Goodwill, Debt, Deferred Financing Fees, Pensions, Deferred Income Taxes (Assets and Liabilities), Deferred Revenue)"/>
    <s v="Must Have"/>
    <m/>
    <x v="4"/>
    <x v="6"/>
    <s v="Gap"/>
    <s v="Build"/>
    <s v="Extension"/>
    <m/>
    <s v="A form can be created to accommodate the roll forwards data. _x000a_(Deleted story 56 here and combined here) "/>
    <s v="User can enter the rollforwards data using data forms"/>
    <s v="verify and validate roll forward data is consolidating and calculating as expected"/>
    <m/>
    <m/>
    <s v="Approved"/>
    <s v="Joe"/>
    <m/>
    <x v="0"/>
    <m/>
    <x v="2"/>
    <x v="87"/>
    <x v="0"/>
    <s v="EPM"/>
    <x v="4"/>
    <x v="7"/>
    <m/>
  </r>
  <r>
    <e v="#N/A"/>
    <s v="EPM-FCCS-057"/>
    <x v="2"/>
    <s v="Close"/>
    <s v="Prepare Financial Statements"/>
    <s v="As financial reporting manager, we need the ability to produce an Indirect Cash Flow Statement"/>
    <s v="Must Have"/>
    <m/>
    <x v="4"/>
    <x v="1"/>
    <s v="Gap"/>
    <s v="Build"/>
    <s v="Report"/>
    <m/>
    <s v="As part of reporting configuration, GAAP Indirect Cash Flow Statement will be built in SmartView or as FR report."/>
    <s v="User can view the Indirect Cash Flow Statement using the Movements dimension of Close and Consolidations"/>
    <s v="verify and validate roll forward data is consolidating and calculating as expected"/>
    <m/>
    <m/>
    <s v="Approved"/>
    <s v="Joe"/>
    <m/>
    <x v="16"/>
    <m/>
    <x v="0"/>
    <x v="87"/>
    <x v="0"/>
    <s v="EPM"/>
    <x v="4"/>
    <x v="7"/>
    <m/>
  </r>
  <r>
    <e v="#N/A"/>
    <s v="EPM-FCCS-058"/>
    <x v="2"/>
    <s v="Close"/>
    <s v="Prepare Financial Statements"/>
    <s v="As financial reporting manager, we need the ability to produce a Cash Flow Statement on a monthly basis"/>
    <s v="Must Have"/>
    <m/>
    <x v="4"/>
    <x v="0"/>
    <s v="Fit"/>
    <s v="Configuration"/>
    <s v="Functional"/>
    <m/>
    <s v="As part of reporting configuration, the system will be able to generate Cash Flow Statement on a monthly basis in SmartView or as FR report."/>
    <s v="User can view the Indirect Cash Flow Statement using the Movements dimension of Close and Consolidations"/>
    <m/>
    <m/>
    <m/>
    <s v="Approved"/>
    <s v="Joe"/>
    <m/>
    <x v="16"/>
    <m/>
    <x v="0"/>
    <x v="87"/>
    <x v="0"/>
    <s v="EPM"/>
    <x v="4"/>
    <x v="7"/>
    <m/>
  </r>
  <r>
    <e v="#N/A"/>
    <s v="EPM-FCCS-059"/>
    <x v="2"/>
    <s v="Close"/>
    <s v="Prepare Financial Statements"/>
    <s v="As a GL Accountant, I need the ability to report Free Cashflow"/>
    <s v="Must Have"/>
    <m/>
    <x v="4"/>
    <x v="6"/>
    <s v="Gap"/>
    <s v="Build"/>
    <s v="Extension"/>
    <m/>
    <s v="An alternative hierarchy can be created in Close and Consolidations to accommodate this reporting requirement"/>
    <s v="User can view the Free Cash Flow report in Close and Consolidations"/>
    <s v="User can validate the values with historical data"/>
    <m/>
    <m/>
    <s v="Approved"/>
    <s v="Joe"/>
    <m/>
    <x v="11"/>
    <m/>
    <x v="0"/>
    <x v="87"/>
    <x v="0"/>
    <s v="EPM"/>
    <x v="4"/>
    <x v="7"/>
    <m/>
  </r>
  <r>
    <e v="#N/A"/>
    <s v="EPM-FCCS-060"/>
    <x v="2"/>
    <s v="Close"/>
    <s v="Prepare Financial Statements"/>
    <s v="As financial reporting manager, we need the ability to produce a Cash Flow Worksheet"/>
    <s v="Must Have"/>
    <m/>
    <x v="4"/>
    <x v="1"/>
    <s v="Gap"/>
    <s v="Build"/>
    <s v="Report"/>
    <m/>
    <s v="A Cash Flow Worksheet can be developed in SmartView"/>
    <s v="User can view the Cash Flow worksheet in Close and Consolidations"/>
    <m/>
    <m/>
    <m/>
    <s v="Approved"/>
    <s v="Joe"/>
    <m/>
    <x v="11"/>
    <m/>
    <x v="0"/>
    <x v="87"/>
    <x v="0"/>
    <s v="EPM"/>
    <x v="4"/>
    <x v="7"/>
    <m/>
  </r>
  <r>
    <e v="#N/A"/>
    <s v="EPM-FCCS-061"/>
    <x v="2"/>
    <s v="Close"/>
    <s v="Prepare Financial Statements"/>
    <s v="As financial reporting manager, we need the ability to account for divestitures and acquisitions (roll forward movement) in order to properly report our cashflow"/>
    <s v="Must Have"/>
    <m/>
    <x v="4"/>
    <x v="0"/>
    <s v="Fit"/>
    <s v="Configuration"/>
    <s v="Functional"/>
    <m/>
    <s v="A movement member can be created to accommodate the roll forwards data for divestures and acquisitions. "/>
    <s v="User can view the divestures and acquisitions in Cash Flow report in Close and Consolidations"/>
    <s v="User can validate the values with historical data"/>
    <m/>
    <m/>
    <s v="Approved"/>
    <s v="Joe"/>
    <m/>
    <x v="11"/>
    <m/>
    <x v="0"/>
    <x v="87"/>
    <x v="0"/>
    <s v="EPM"/>
    <x v="4"/>
    <x v="7"/>
    <m/>
  </r>
  <r>
    <e v="#N/A"/>
    <s v="EPM-FCCS-062"/>
    <x v="2"/>
    <s v="Close"/>
    <s v="Prepare Financial Statements"/>
    <s v="As a Financial Reporting manager I need the trial balance report to show debits as positive and credits as negative"/>
    <s v="Must Have"/>
    <m/>
    <x v="4"/>
    <x v="0"/>
    <s v="Fit"/>
    <s v="Configuration"/>
    <s v="Functional"/>
    <m/>
    <s v="When data is brought into Close and consolidations Revenue, liability and equity accounts have their sign flipped so that it aligns with the finance intelligence built into the application.  To report Revenues, Liabilities, and Equity as true credit balances (with a negative) a negative sign can be added to the report to ensure it shows with a minus preceding the value"/>
    <s v="Users can validate the same in the reports"/>
    <s v="User can validate the values with historical data"/>
    <m/>
    <m/>
    <s v="Approved"/>
    <s v="Joe"/>
    <m/>
    <x v="7"/>
    <m/>
    <x v="0"/>
    <x v="87"/>
    <x v="0"/>
    <s v="EPM"/>
    <x v="4"/>
    <x v="7"/>
    <m/>
  </r>
  <r>
    <e v="#N/A"/>
    <s v="EPM-FCCS-063"/>
    <x v="2"/>
    <s v="Close"/>
    <s v="Prepare Financial Statements"/>
    <s v="As an EPM Admin, I need the ability to leverage the movement members to drive the cash flow "/>
    <s v="Must Have"/>
    <m/>
    <x v="4"/>
    <x v="0"/>
    <s v="Fit"/>
    <s v="Configuration"/>
    <s v="Functional"/>
    <m/>
    <s v="As part of Application Configuration, movement dimension will be configured to capture the cash flow line items/roll forward movements"/>
    <s v="Users can validate the same in the reports"/>
    <s v="User can validate the values with historical data"/>
    <m/>
    <m/>
    <s v="Approved"/>
    <s v="Joe"/>
    <m/>
    <x v="0"/>
    <m/>
    <x v="0"/>
    <x v="87"/>
    <x v="0"/>
    <s v="EPM"/>
    <x v="4"/>
    <x v="7"/>
    <m/>
  </r>
  <r>
    <e v="#N/A"/>
    <s v="EPM-FCCS-064"/>
    <x v="2"/>
    <s v="Close"/>
    <s v="Prepare Financial Statements"/>
    <s v="As a Financial Reporting Manager, I need the ability to produce consolidated Cash Flow Reports"/>
    <s v="Must Have"/>
    <m/>
    <x v="4"/>
    <x v="1"/>
    <s v="Gap"/>
    <s v="Build"/>
    <s v="Report"/>
    <m/>
    <s v="As part of application configuration, the application will be built to allow for cash flow reporting from Financial Close and Consolidation.  Out of the box functionality should provide for roughly 80% of the cash flow calculation.  The other 20% would be adjusted through forms, journals and or offline adjustments"/>
    <s v="User can view the Consolidated Cash Flow in Close and Consolidations"/>
    <s v="User can validate the values with historical data"/>
    <m/>
    <m/>
    <s v="Approved"/>
    <s v="Joe"/>
    <m/>
    <x v="0"/>
    <m/>
    <x v="0"/>
    <x v="87"/>
    <x v="0"/>
    <s v="EPM"/>
    <x v="4"/>
    <x v="7"/>
    <m/>
  </r>
  <r>
    <e v="#N/A"/>
    <s v="EPM-FCCS-065"/>
    <x v="2"/>
    <s v="Close"/>
    <s v="Prepare Financial Statements"/>
    <s v="As a Financial Reporting Manager, I need the ability to export WebFR reports into Microsoft Excel"/>
    <s v="Must Have"/>
    <m/>
    <x v="4"/>
    <x v="0"/>
    <s v="Fit"/>
    <s v="Configuration"/>
    <s v="Functional"/>
    <m/>
    <s v="As part of the out of the box functionality, FR Reports can be exported to Microsoft Excel"/>
    <s v="User can export the WebFR reports into Microsoft Excel with the help of Web Interface"/>
    <m/>
    <m/>
    <m/>
    <s v="Approved"/>
    <s v="Joe"/>
    <m/>
    <x v="0"/>
    <m/>
    <x v="0"/>
    <x v="87"/>
    <x v="0"/>
    <s v="EPM"/>
    <x v="4"/>
    <x v="7"/>
    <m/>
  </r>
  <r>
    <e v="#N/A"/>
    <s v="EPM-FCCS-066"/>
    <x v="2"/>
    <s v="Close"/>
    <s v="Prepare Financial Statements"/>
    <s v="As a GL Accountant, I want the solution to support report access in web, Excel, and PDF format"/>
    <s v="Must Have"/>
    <m/>
    <x v="4"/>
    <x v="0"/>
    <s v="Fit"/>
    <s v="Configuration"/>
    <s v="Functional"/>
    <m/>
    <s v="As part of the out of the box functionality, reports can be generated as web, Excel and PDF format"/>
    <s v="User can export the WebFR reports into Web, Microsoft Excel and PDF with the help of Web Interface"/>
    <m/>
    <m/>
    <m/>
    <s v="Approved"/>
    <s v="Joe"/>
    <m/>
    <x v="0"/>
    <m/>
    <x v="0"/>
    <x v="87"/>
    <x v="0"/>
    <s v="EPM"/>
    <x v="4"/>
    <x v="7"/>
    <m/>
  </r>
  <r>
    <e v="#N/A"/>
    <s v="EPM-FCCS-067"/>
    <x v="2"/>
    <s v="Consolidate"/>
    <s v="Collect Data"/>
    <s v="As an EPM Admin, I want the ability to review why the trial balance load has failed, in the case of failure"/>
    <s v="Must Have"/>
    <m/>
    <x v="4"/>
    <x v="0"/>
    <s v="Fit"/>
    <s v="Configuration"/>
    <s v="Functional"/>
    <m/>
    <s v="Data Management can be used to show the validation errors in case the trial balance load has failed"/>
    <s v="User can view the error using the automated report generated in Data Management"/>
    <m/>
    <m/>
    <m/>
    <s v="Approved"/>
    <s v="Joe"/>
    <m/>
    <x v="0"/>
    <m/>
    <x v="2"/>
    <x v="87"/>
    <x v="0"/>
    <s v="EPM"/>
    <x v="4"/>
    <x v="7"/>
    <m/>
  </r>
  <r>
    <e v="#N/A"/>
    <s v="EPM-FCCS-068"/>
    <x v="2"/>
    <s v="Consolidate"/>
    <s v="Collect Data"/>
    <s v="As a GL Accountant, I want the ability to auto trigger the calculations &amp; consolidations for the legal entities after the trial balance load "/>
    <s v="Must Have"/>
    <m/>
    <x v="4"/>
    <x v="6"/>
    <s v="Gap"/>
    <s v="Build"/>
    <s v="Extension"/>
    <m/>
    <s v="EPM Automate can be used to auto trigger consolidations and translations once the trial balance is loaded"/>
    <s v="Consolidations and translations will be auto-triggered using EPM Automate"/>
    <s v="after a load has completed user can view consolidation and translation grid and verify data has consolidated"/>
    <m/>
    <m/>
    <s v="Approved"/>
    <s v="Joe"/>
    <m/>
    <x v="0"/>
    <m/>
    <x v="6"/>
    <x v="87"/>
    <x v="0"/>
    <s v="EPM"/>
    <x v="4"/>
    <x v="7"/>
    <m/>
  </r>
  <r>
    <e v="#N/A"/>
    <s v="EPM-FCCS-069"/>
    <x v="2"/>
    <s v="Consolidate"/>
    <s v="Collect Data"/>
    <s v="As an EPM Admin, I want the ability to create mapping rules to map data from the source system to Close and Consolidations"/>
    <s v="Must Have"/>
    <m/>
    <x v="4"/>
    <x v="0"/>
    <s v="Fit"/>
    <s v="Configuration"/>
    <s v="Functional"/>
    <m/>
    <s v="Data Management can be used to create mapping from source systems to Close and Consolidations"/>
    <s v="User can add mapping rules in Data Management under Data Load Mapping section"/>
    <m/>
    <m/>
    <m/>
    <s v="Approved"/>
    <s v="Joe"/>
    <m/>
    <x v="0"/>
    <m/>
    <x v="2"/>
    <x v="87"/>
    <x v="0"/>
    <s v="EPM"/>
    <x v="4"/>
    <x v="7"/>
    <m/>
  </r>
  <r>
    <e v="#N/A"/>
    <s v="EPM-FCCS-070"/>
    <x v="2"/>
    <s v="Consolidate"/>
    <s v="Collect Data"/>
    <s v="As a GL Accountant, I need the ability to load data into functional currency/ bookkeeping currency of the legal Entity"/>
    <s v="Must Have"/>
    <m/>
    <x v="4"/>
    <x v="0"/>
    <s v="Fit"/>
    <s v="Configuration"/>
    <s v="Functional"/>
    <m/>
    <s v="As part of Application Configuration, functional currency of each entity will be added in the currency dimension"/>
    <s v="User can load data in functional currency of the entity in Data Management"/>
    <s v="user can validate that data has loaded in funcitonal currency of the entity"/>
    <m/>
    <m/>
    <s v="Approved"/>
    <s v="Joe"/>
    <m/>
    <x v="7"/>
    <m/>
    <x v="2"/>
    <x v="87"/>
    <x v="0"/>
    <s v="EPM"/>
    <x v="4"/>
    <x v="7"/>
    <m/>
  </r>
  <r>
    <e v="#N/A"/>
    <s v="EPM-FCCS-071"/>
    <x v="2"/>
    <s v="Consolidate"/>
    <s v="Collect Data"/>
    <s v="As a Financial Reporting Manager, I need the ability to load FX rates for end of month rate and average rate from Oracle ERP cloud platform"/>
    <s v="Must Have"/>
    <m/>
    <x v="4"/>
    <x v="7"/>
    <s v="Gap"/>
    <s v="Build"/>
    <s v="Interface"/>
    <m/>
    <s v="An intergration can be developed to automatically load fx rates to system once the files have been loaded to a shared file"/>
    <s v="User can verify the exchange rates grid to verify and validate that the fx rates have been successfully loaded"/>
    <m/>
    <m/>
    <m/>
    <s v="Approved"/>
    <s v="Joe"/>
    <m/>
    <x v="12"/>
    <m/>
    <x v="2"/>
    <x v="87"/>
    <x v="0"/>
    <s v="EPM"/>
    <x v="4"/>
    <x v="7"/>
    <m/>
  </r>
  <r>
    <e v="#N/A"/>
    <s v="EPM-FCCS-072"/>
    <x v="2"/>
    <s v="Consolidate"/>
    <s v="Collect Data"/>
    <s v="As an EPM Admin, I need the ability to facilitate loading data from close and consolidations to Workiva"/>
    <s v="Must Have"/>
    <m/>
    <x v="4"/>
    <x v="7"/>
    <s v="Gap"/>
    <s v="Build"/>
    <s v="Interface"/>
    <m/>
    <s v="Standard extract can be built using Data Management to extract a flat file to load to Workiva."/>
    <s v="User can load data from Close and Consolidations to Workiva"/>
    <s v="Validate data in Workiva to Close and Consolidations"/>
    <m/>
    <m/>
    <s v="Approved"/>
    <s v="Joe"/>
    <m/>
    <x v="11"/>
    <m/>
    <x v="0"/>
    <x v="87"/>
    <x v="0"/>
    <s v="EPM"/>
    <x v="4"/>
    <x v="7"/>
    <m/>
  </r>
  <r>
    <e v="#N/A"/>
    <s v="EPM-FCCS-073"/>
    <x v="2"/>
    <s v="Consolidate"/>
    <s v="Collect Data"/>
    <s v="As an EPM Admin, I need the ability to facilitate loading data from close and consolidations to Enterprise Planning"/>
    <s v="Must Have"/>
    <m/>
    <x v="4"/>
    <x v="7"/>
    <s v="Gap"/>
    <s v="Build"/>
    <s v="Interface"/>
    <m/>
    <s v="Standard extract can be built using Data Management to extract a flat file to load to Enterprise Planning."/>
    <s v="User can load data from Close and Consolidations to Enterprise Planning via flatfiles"/>
    <m/>
    <m/>
    <m/>
    <s v="Approved"/>
    <s v="Joe"/>
    <m/>
    <x v="11"/>
    <m/>
    <x v="0"/>
    <x v="87"/>
    <x v="0"/>
    <s v="EPM"/>
    <x v="4"/>
    <x v="7"/>
    <m/>
  </r>
  <r>
    <e v="#N/A"/>
    <s v="EPM-FCCS-074"/>
    <x v="2"/>
    <s v="Consolidate"/>
    <s v="Collect Data"/>
    <s v="As an EPM Admin, I need the ability to facilitate loading data from close and consolidations to TeraData"/>
    <s v="Must Have"/>
    <m/>
    <x v="4"/>
    <x v="7"/>
    <s v="Gap"/>
    <s v="Build"/>
    <s v="Interface"/>
    <m/>
    <s v="Standard extract can be built using Data Management to extract a flat file to load to TeraData."/>
    <s v="User can load data from Close and Consolidations to TeraData via flatfiles"/>
    <m/>
    <m/>
    <m/>
    <s v="Approved"/>
    <s v="Joe"/>
    <m/>
    <x v="11"/>
    <m/>
    <x v="0"/>
    <x v="87"/>
    <x v="0"/>
    <s v="EPM"/>
    <x v="4"/>
    <x v="7"/>
    <m/>
  </r>
  <r>
    <e v="#N/A"/>
    <s v="EPM-FCCS-075"/>
    <x v="2"/>
    <s v="Consolidate"/>
    <s v="Collect Data"/>
    <s v="As an EPM Admin, I need the ability to facilitate loading data from close and consolidations to OneSource Tax Provision"/>
    <s v="Must Have"/>
    <m/>
    <x v="4"/>
    <x v="7"/>
    <s v="Gap"/>
    <s v="Build"/>
    <s v="Interface"/>
    <m/>
    <s v="Standard extract can be built using Data Management to extract a flat file to load to OneSource Tax Provision."/>
    <s v="User can load data from Close and Consolidations to OneSource Tax Provision via flatfiles"/>
    <m/>
    <m/>
    <m/>
    <s v="Approved"/>
    <s v="Joe"/>
    <m/>
    <x v="11"/>
    <m/>
    <x v="0"/>
    <x v="87"/>
    <x v="0"/>
    <s v="EPM"/>
    <x v="4"/>
    <x v="7"/>
    <m/>
  </r>
  <r>
    <e v="#N/A"/>
    <s v="EPM-FCCS-076"/>
    <x v="2"/>
    <s v="Consolidate"/>
    <s v="Collect Data"/>
    <s v="As an EPM Admin, I want the ability to load flatfile extracts from PeopleSoft for Anixter System"/>
    <s v="Must Have"/>
    <m/>
    <x v="4"/>
    <x v="7"/>
    <s v="Gap"/>
    <s v="Build"/>
    <s v="Interface"/>
    <m/>
    <s v="Location will be built in Data Management to load a flat file extract from PeopleSoft for Anixter**** system to Close and Consolidations"/>
    <s v="User can load data to Close and Consolidations from PeopleSoft for Anixter via flatfiles"/>
    <s v="Run report to validate data"/>
    <m/>
    <m/>
    <s v="Approved"/>
    <s v="Joe"/>
    <m/>
    <x v="0"/>
    <m/>
    <x v="0"/>
    <x v="87"/>
    <x v="0"/>
    <s v="EPM"/>
    <x v="4"/>
    <x v="7"/>
    <m/>
  </r>
  <r>
    <e v="#N/A"/>
    <s v="EPM-FCCS-077"/>
    <x v="2"/>
    <s v="Consolidate"/>
    <s v="Collect Data"/>
    <s v="As an EPM Admin, I want the ability to load flatfile extracts from P21 for Network Infrastructure &amp; Security - Puerto Rico System"/>
    <s v="Must Have"/>
    <m/>
    <x v="4"/>
    <x v="7"/>
    <s v="Gap"/>
    <s v="Build"/>
    <s v="Interface"/>
    <m/>
    <s v="Location will be built in Data Management to load a flat file extract from P21 for Network Infrastructure &amp; Security - Puerto Rico system to Close and Consolidations"/>
    <s v="User can load data to Close and Consolidations from P21 for Network Infrastructure &amp; Security - Puerto Rico via flatfiles"/>
    <s v="Run report to validate data"/>
    <m/>
    <m/>
    <s v="Approved"/>
    <s v="Joe"/>
    <m/>
    <x v="0"/>
    <m/>
    <x v="0"/>
    <x v="87"/>
    <x v="0"/>
    <s v="EPM"/>
    <x v="4"/>
    <x v="7"/>
    <m/>
  </r>
  <r>
    <e v="#N/A"/>
    <s v="EPM-FCCS-078"/>
    <x v="2"/>
    <s v="Consolidate"/>
    <s v="Collect Data"/>
    <s v="As an EPM Admin, I want the ability to load flatfile extracts from Pronto for CSD - APAC System"/>
    <s v="Must Have"/>
    <m/>
    <x v="4"/>
    <x v="7"/>
    <s v="Gap"/>
    <s v="Build"/>
    <s v="Interface"/>
    <m/>
    <s v="Location will be built in Data Management to load a flat file extract from Pronto for CSD - APAC system to Close and Consolidations"/>
    <s v="User can load data to Close and Consolidations from Pronto for CSD - APAC via flatfiles"/>
    <s v="Run report to validate data"/>
    <m/>
    <m/>
    <s v="Approved"/>
    <s v="Joe"/>
    <m/>
    <x v="0"/>
    <m/>
    <x v="0"/>
    <x v="87"/>
    <x v="0"/>
    <s v="EPM"/>
    <x v="4"/>
    <x v="7"/>
    <m/>
  </r>
  <r>
    <e v="#N/A"/>
    <s v="EPM-FCCS-079"/>
    <x v="2"/>
    <s v="Consolidate"/>
    <s v="Collect Data"/>
    <s v="As an EPM Admin, I want the ability to load flatfile extracts from MS - Dynamics for Atlas - APAC System"/>
    <s v="Must Have"/>
    <m/>
    <x v="4"/>
    <x v="7"/>
    <s v="Gap"/>
    <s v="Build"/>
    <s v="Interface"/>
    <m/>
    <s v="Location will be built in Data Management to load a flat file extract from MS - Dynamics for Atlas - APAC system to Close and Consolidations"/>
    <s v="User can load data to Close and Consolidations from MS - Dynamics for Atlas - APAC via flatfiles"/>
    <s v="Run report to validate data"/>
    <m/>
    <m/>
    <s v="Approved"/>
    <s v="Joe"/>
    <m/>
    <x v="0"/>
    <m/>
    <x v="0"/>
    <x v="87"/>
    <x v="0"/>
    <s v="EPM"/>
    <x v="4"/>
    <x v="7"/>
    <m/>
  </r>
  <r>
    <e v="#N/A"/>
    <s v="EPM-FCCS-080"/>
    <x v="2"/>
    <s v="Consolidate"/>
    <s v="Collect Data"/>
    <s v="As an EPM Admin, I want the ability to load flatfile extracts from Oracle SCM for CBC - Austin/ Connect System"/>
    <s v="Must Have"/>
    <m/>
    <x v="4"/>
    <x v="7"/>
    <s v="Gap"/>
    <s v="Build"/>
    <s v="Interface"/>
    <m/>
    <s v="Location will be built in Data Management to load a flat file extract from Oracle SCM for CBC - Austin/ Connect system to Close and Consolidations"/>
    <s v="User can load data to Close and Consolidations from Oracle SCM for CBC - Austin/ Connect via flatfiles"/>
    <s v="Run report to validate data"/>
    <m/>
    <m/>
    <s v="Approved"/>
    <s v="Joe"/>
    <m/>
    <x v="0"/>
    <m/>
    <x v="0"/>
    <x v="87"/>
    <x v="0"/>
    <s v="EPM"/>
    <x v="4"/>
    <x v="7"/>
    <m/>
  </r>
  <r>
    <e v="#N/A"/>
    <s v="EPM-FCCS-081"/>
    <x v="2"/>
    <s v="Consolidate"/>
    <s v="Collect Data"/>
    <s v="As an EPM Admin, I want the ability to load flatfile extracts from Dax for China - 7248 &amp; 7255 System"/>
    <s v="Must Have"/>
    <m/>
    <x v="4"/>
    <x v="7"/>
    <s v="Gap"/>
    <s v="Build"/>
    <s v="Interface"/>
    <m/>
    <s v="Location will be built in Data Management to load a flat file extract from Dax for China - 7248 &amp; 7255 system to Close and Consolidations"/>
    <s v="User can load data to Close and Consolidations from Dax for China - 7248 &amp; 7255 via flatfiles"/>
    <s v="Run report to validate data"/>
    <m/>
    <m/>
    <s v="Approved"/>
    <s v="Joe"/>
    <m/>
    <x v="0"/>
    <m/>
    <x v="0"/>
    <x v="87"/>
    <x v="0"/>
    <s v="EPM"/>
    <x v="4"/>
    <x v="7"/>
    <m/>
  </r>
  <r>
    <e v="#N/A"/>
    <s v="EPM-FCCS-083"/>
    <x v="2"/>
    <s v="Consolidate"/>
    <s v="Collect Data"/>
    <s v="As an EPM Admin, I want the ability to load flatfile extracts from Eclipse for AED - Atlantic Electric Dist.  System"/>
    <s v="Must Have"/>
    <m/>
    <x v="4"/>
    <x v="7"/>
    <s v="Gap"/>
    <s v="Build"/>
    <s v="Interface"/>
    <m/>
    <s v="Location will be built in Data Management to load a flat file extract from Eclipse for AED - Atlantic Electric Dist.  system to Close and Consolidations"/>
    <s v="User can load data to Close and Consolidations from Eclipse for AED - Atlantic Electric Dist.  via flatfiles"/>
    <s v="Run report to validate data"/>
    <m/>
    <m/>
    <s v="Approved"/>
    <s v="Joe"/>
    <m/>
    <x v="0"/>
    <m/>
    <x v="0"/>
    <x v="87"/>
    <x v="0"/>
    <s v="EPM"/>
    <x v="4"/>
    <x v="7"/>
    <m/>
  </r>
  <r>
    <e v="#N/A"/>
    <s v="EPM-FCCS-084"/>
    <x v="2"/>
    <s v="Consolidate"/>
    <s v="Collect Data"/>
    <s v="As an EPM Admin, I want the ability to load flatfile extracts from Microsoft DAX for Netherlands System"/>
    <s v="Must Have"/>
    <m/>
    <x v="4"/>
    <x v="7"/>
    <s v="Gap"/>
    <s v="Build"/>
    <s v="Interface"/>
    <m/>
    <s v="Location will be built in Data Management to load a flat file extract from Microsoft DAX for Netherlands system to Close and Consolidations"/>
    <s v="User can load data to Close and Consolidations from Microsoft DAX for Netherlands via flatfiles"/>
    <s v="Run report to validate data"/>
    <m/>
    <m/>
    <s v="Approved"/>
    <s v="Joe"/>
    <m/>
    <x v="0"/>
    <m/>
    <x v="0"/>
    <x v="87"/>
    <x v="0"/>
    <s v="EPM"/>
    <x v="4"/>
    <x v="7"/>
    <m/>
  </r>
  <r>
    <e v="#N/A"/>
    <s v="EPM-FCCS-085"/>
    <x v="2"/>
    <s v="Consolidate"/>
    <s v="Collect Data"/>
    <s v="As an EPM Admin, I want the ability to load flatfile extracts from AS/400 - Legacy for WIS Europe - Poland System"/>
    <s v="Must Have"/>
    <m/>
    <x v="4"/>
    <x v="7"/>
    <s v="Gap"/>
    <s v="Build"/>
    <s v="Interface"/>
    <m/>
    <s v="Location will be built in Data Management to load a flat file extract from AS/400 - Legacy for WIS Europe - Poland system to Close and Consolidations"/>
    <s v="User can load data to Close and Consolidations from AS/400 - Legacy for WIS Europe - Poland via flatfiles"/>
    <s v="Run report to validate data"/>
    <m/>
    <m/>
    <s v="Approved"/>
    <s v="Joe"/>
    <m/>
    <x v="0"/>
    <m/>
    <x v="0"/>
    <x v="87"/>
    <x v="0"/>
    <s v="EPM"/>
    <x v="4"/>
    <x v="7"/>
    <m/>
  </r>
  <r>
    <e v="#N/A"/>
    <s v="EPM-FCCS-086"/>
    <x v="2"/>
    <s v="Consolidate"/>
    <s v="Collect Data"/>
    <s v="As an EPM Admin, I want the ability to load flatfile extracts from Mocasoft for SPS Aberdeen System"/>
    <s v="Must Have"/>
    <m/>
    <x v="4"/>
    <x v="7"/>
    <s v="Gap"/>
    <s v="Build"/>
    <s v="Interface"/>
    <m/>
    <s v="Location will be built in Data Management to load a flat file extract from Mocasoft for SPS Aberdeen system to Close and Consolidations"/>
    <s v="User can load data to Close and Consolidations from Mocasoft for SPS Aberdeen via flatfiles"/>
    <s v="Run report to validate data"/>
    <m/>
    <m/>
    <s v="Approved"/>
    <s v="Joe"/>
    <m/>
    <x v="0"/>
    <m/>
    <x v="0"/>
    <x v="87"/>
    <x v="0"/>
    <s v="EPM"/>
    <x v="4"/>
    <x v="7"/>
    <m/>
  </r>
  <r>
    <e v="#N/A"/>
    <s v="EPM-FCCS-087"/>
    <x v="2"/>
    <s v="Consolidate"/>
    <s v="Collect Data"/>
    <s v="As an EPM Admin, I want the ability to load flatfile extracts from Microsoft DAX for Wesco UK System"/>
    <s v="Must Have"/>
    <m/>
    <x v="4"/>
    <x v="7"/>
    <s v="Gap"/>
    <s v="Build"/>
    <s v="Interface"/>
    <m/>
    <s v="Location will be built in Data Management to load a flat file extract from Microsoft DAX for Wesco UK system to Close and Consolidations"/>
    <s v="User can load data to Close and Consolidations from Microsoft DAX for Wesco UK via flatfiles"/>
    <s v="Run report to validate data"/>
    <m/>
    <m/>
    <s v="Approved"/>
    <s v="Joe"/>
    <m/>
    <x v="0"/>
    <m/>
    <x v="0"/>
    <x v="87"/>
    <x v="0"/>
    <s v="EPM"/>
    <x v="4"/>
    <x v="7"/>
    <m/>
  </r>
  <r>
    <e v="#N/A"/>
    <s v="EPM-FCCS-088"/>
    <x v="2"/>
    <s v="Consolidate"/>
    <s v="Collect Data"/>
    <s v="As an EPM Admin, I want the ability to load flatfile extracts from AS/400 - Legacy for WIS Europe - Czech System"/>
    <s v="Must Have"/>
    <m/>
    <x v="4"/>
    <x v="7"/>
    <s v="Gap"/>
    <s v="Build"/>
    <s v="Interface"/>
    <m/>
    <s v="Location will be built in Data Management to load a flat file extract from AS/400 - Legacy for WIS Europe - Czech system to Close and Consolidations"/>
    <s v="User can load data to Close and Consolidations from AS/400 - Legacy for WIS Europe - Czech via flatfiles"/>
    <s v="Run report to validate data"/>
    <m/>
    <m/>
    <s v="Approved"/>
    <s v="Joe"/>
    <m/>
    <x v="0"/>
    <m/>
    <x v="0"/>
    <x v="87"/>
    <x v="0"/>
    <s v="EPM"/>
    <x v="4"/>
    <x v="7"/>
    <m/>
  </r>
  <r>
    <e v="#N/A"/>
    <s v="EPM-FCCS-089"/>
    <x v="2"/>
    <s v="Consolidate"/>
    <s v="Collect Data"/>
    <s v="As an EPM Admin, I want the ability to load flatfile extracts from AS/400 - Legacy for WIS UK System"/>
    <s v="Must Have"/>
    <m/>
    <x v="4"/>
    <x v="7"/>
    <s v="Gap"/>
    <s v="Build"/>
    <s v="Interface"/>
    <m/>
    <s v="Location will be built in Data Management to load a flat file extract from AS/400 - Legacy for WIS UK system to Close and Consolidations"/>
    <s v="User can load data to Close and Consolidations from AS/400 - Legacy for WIS UK via flatfiles"/>
    <s v="Run report to validate data"/>
    <m/>
    <m/>
    <s v="Approved"/>
    <s v="Joe"/>
    <m/>
    <x v="0"/>
    <m/>
    <x v="0"/>
    <x v="87"/>
    <x v="0"/>
    <s v="EPM"/>
    <x v="4"/>
    <x v="7"/>
    <m/>
  </r>
  <r>
    <e v="#N/A"/>
    <s v="EPM-FCCS-090"/>
    <x v="2"/>
    <s v="Consolidate"/>
    <s v="Collect Data"/>
    <s v="As an EPM Admin, I want the ability to load flatfile extracts from AS/400 - Legacy for WIS Europe - France System"/>
    <s v="Must Have"/>
    <m/>
    <x v="4"/>
    <x v="7"/>
    <s v="Gap"/>
    <s v="Build"/>
    <s v="Interface"/>
    <m/>
    <s v="Location will be built in Data Management to load a flat file extract from AS/400 - Legacy for WIS Europe - France system to Close and Consolidations"/>
    <s v="User can load data to Close and Consolidations from AS/400 - Legacy for WIS Europe - France via flatfiles"/>
    <s v="Run report to validate data"/>
    <m/>
    <m/>
    <s v="Approved"/>
    <s v="Joe"/>
    <m/>
    <x v="0"/>
    <m/>
    <x v="0"/>
    <x v="87"/>
    <x v="0"/>
    <s v="EPM"/>
    <x v="4"/>
    <x v="7"/>
    <m/>
  </r>
  <r>
    <e v="#N/A"/>
    <s v="EPM-FCCS-091"/>
    <x v="2"/>
    <s v="Consolidate"/>
    <s v="Collect Data"/>
    <s v="As an EPM Admin, I want the ability to load flatfile extracts from AS/400 - Legacy for WIS Europe - Germany System"/>
    <s v="Must Have"/>
    <m/>
    <x v="4"/>
    <x v="7"/>
    <s v="Gap"/>
    <s v="Build"/>
    <s v="Interface"/>
    <m/>
    <s v="Location will be built in Data Management to load a flat file extract from AS/400 - Legacy for WIS Europe - Germany system to Close and Consolidations"/>
    <s v="User can load data to Close and Consolidations from AS/400 - Legacy for WIS Europe - Germany via flatfiles"/>
    <s v="Run report to validate data"/>
    <m/>
    <m/>
    <s v="Approved"/>
    <s v="Joe"/>
    <m/>
    <x v="0"/>
    <m/>
    <x v="0"/>
    <x v="87"/>
    <x v="0"/>
    <s v="EPM"/>
    <x v="4"/>
    <x v="7"/>
    <m/>
  </r>
  <r>
    <e v="#N/A"/>
    <s v="EPM-FCCS-092"/>
    <x v="2"/>
    <s v="Consolidate"/>
    <s v="Collect Data"/>
    <s v="As an EPM Admin, I want the ability to load flatfile extracts from Mocasoft for SPS Admin System"/>
    <s v="Must Have"/>
    <m/>
    <x v="4"/>
    <x v="7"/>
    <s v="Gap"/>
    <s v="Build"/>
    <s v="Interface"/>
    <m/>
    <s v="Location will be built in Data Management to load a flat file extract from Mocasoft for SPS Admin system to Close and Consolidations"/>
    <s v="User can load data to Close and Consolidations from Mocasoft for SPS Admin via flatfiles"/>
    <s v="Run report to validate data"/>
    <m/>
    <m/>
    <s v="Approved"/>
    <s v="Joe"/>
    <m/>
    <x v="0"/>
    <m/>
    <x v="0"/>
    <x v="87"/>
    <x v="0"/>
    <s v="EPM"/>
    <x v="4"/>
    <x v="7"/>
    <m/>
  </r>
  <r>
    <e v="#N/A"/>
    <s v="EPM-FCCS-093"/>
    <x v="2"/>
    <s v="Consolidate"/>
    <s v="Collect Data"/>
    <s v="As an EPM Admin, I want the ability to load flatfile extracts from Mocasoft for SPS Houston System"/>
    <s v="Must Have"/>
    <m/>
    <x v="4"/>
    <x v="7"/>
    <s v="Gap"/>
    <s v="Build"/>
    <s v="Interface"/>
    <m/>
    <s v="Location will be built in Data Management to load a flat file extract from Mocasoft for SPS Houston system to Close and Consolidations"/>
    <s v="User can load data to Close and Consolidations from Mocasoft for SPS Houston via flatfiles"/>
    <s v="Run report to validate data"/>
    <m/>
    <m/>
    <s v="Approved"/>
    <s v="Joe"/>
    <m/>
    <x v="0"/>
    <m/>
    <x v="0"/>
    <x v="87"/>
    <x v="0"/>
    <s v="EPM"/>
    <x v="4"/>
    <x v="7"/>
    <m/>
  </r>
  <r>
    <e v="#N/A"/>
    <s v="EPM-FCCS-094"/>
    <x v="2"/>
    <s v="Consolidate"/>
    <s v="Collect Data"/>
    <s v="As an EPM Admin, I want the ability to load flatfile extracts from Microsoft DAX for Dubai System"/>
    <s v="Must Have"/>
    <m/>
    <x v="4"/>
    <x v="7"/>
    <s v="Gap"/>
    <s v="Build"/>
    <s v="Interface"/>
    <m/>
    <s v="Location will be built in Data Management to load a flat file extract from Microsoft DAX for Dubai system to Close and Consolidations"/>
    <s v="User can load data to Close and Consolidations from Microsoft DAX for Dubai via flatfiles"/>
    <s v="Run report to validate data"/>
    <m/>
    <m/>
    <s v="Approved"/>
    <s v="Joe"/>
    <m/>
    <x v="0"/>
    <m/>
    <x v="0"/>
    <x v="87"/>
    <x v="0"/>
    <s v="EPM"/>
    <x v="4"/>
    <x v="7"/>
    <m/>
  </r>
  <r>
    <e v="#N/A"/>
    <s v="EPM-FCCS-095"/>
    <x v="2"/>
    <s v="Consolidate"/>
    <s v="Collect Data"/>
    <s v="As an EPM Admin, I want the ability to load flatfile extracts from DAX for SPS Singapore System"/>
    <s v="Must Have"/>
    <m/>
    <x v="4"/>
    <x v="7"/>
    <s v="Gap"/>
    <s v="Build"/>
    <s v="Interface"/>
    <m/>
    <s v="Location will be built in Data Management to load a flat file extract from DAX for SPS Singapore system to Close and Consolidations"/>
    <s v="User can load data to Close and Consolidations from DAX for SPS Singapore via flatfiles"/>
    <s v="Run report to validate data"/>
    <m/>
    <m/>
    <s v="Approved"/>
    <s v="Joe"/>
    <m/>
    <x v="0"/>
    <m/>
    <x v="0"/>
    <x v="87"/>
    <x v="0"/>
    <s v="EPM"/>
    <x v="4"/>
    <x v="7"/>
    <m/>
  </r>
  <r>
    <e v="#N/A"/>
    <s v="EPM-FCCS-096"/>
    <x v="2"/>
    <s v="Consolidate"/>
    <s v="Collect Data"/>
    <s v="As an EPM Admin, I want the ability to load flatfile extracts from AS/400 - Legacy for WIS Singapore System"/>
    <s v="Must Have"/>
    <m/>
    <x v="4"/>
    <x v="7"/>
    <s v="Gap"/>
    <s v="Build"/>
    <s v="Interface"/>
    <m/>
    <s v="Location will be built in Data Management to load a flat file extract from AS/400 - Legacy for WIS Singapore system to Close and Consolidations"/>
    <s v="User can load data to Close and Consolidations from AS/400 - Legacy for WIS Singapore via flatfiles"/>
    <s v="Run report to validate data"/>
    <m/>
    <m/>
    <s v="Approved"/>
    <s v="Joe"/>
    <m/>
    <x v="0"/>
    <m/>
    <x v="0"/>
    <x v="87"/>
    <x v="0"/>
    <s v="EPM"/>
    <x v="4"/>
    <x v="7"/>
    <m/>
  </r>
  <r>
    <e v="#N/A"/>
    <s v="EPM-FCCS-097"/>
    <x v="2"/>
    <s v="Consolidate"/>
    <s v="Collect Data"/>
    <s v="As an EPM Admin, I want the ability to load flatfile extracts from Hyperion/DAX for TVC CAD System"/>
    <s v="Must Have"/>
    <m/>
    <x v="4"/>
    <x v="7"/>
    <s v="Gap"/>
    <s v="Build"/>
    <s v="Interface"/>
    <m/>
    <s v="Location will be built in Data Management to load a flat file extract from Hyperion/DAX for TVC CAD system to Close and Consolidations"/>
    <s v="User can load data to Close and Consolidations from Hyperion/DAX for TVC CAD via flatfiles"/>
    <s v="Run report to validate data"/>
    <m/>
    <m/>
    <s v="Approved"/>
    <s v="Joe"/>
    <m/>
    <x v="0"/>
    <m/>
    <x v="0"/>
    <x v="87"/>
    <x v="0"/>
    <s v="EPM"/>
    <x v="4"/>
    <x v="7"/>
    <m/>
  </r>
  <r>
    <e v="#N/A"/>
    <s v="EPM-FCCS-098"/>
    <x v="2"/>
    <s v="Consolidate"/>
    <s v="Collect Data"/>
    <s v="As an EPM Admin, I want the ability to load flatfile extracts from QuickBooks for SLS - CAD System"/>
    <s v="Must Have"/>
    <m/>
    <x v="4"/>
    <x v="7"/>
    <s v="Gap"/>
    <s v="Build"/>
    <s v="Interface"/>
    <m/>
    <s v="Location will be built in Data Management to load a flat file extract from QuickBooks for SLS - CAD system to Close and Consolidations"/>
    <s v="User can load data to Close and Consolidations from QuickBooks for SLS - CAD via flatfiles"/>
    <s v="Run report to validate data"/>
    <m/>
    <m/>
    <s v="Approved"/>
    <s v="Joe"/>
    <m/>
    <x v="0"/>
    <m/>
    <x v="0"/>
    <x v="87"/>
    <x v="0"/>
    <s v="EPM"/>
    <x v="4"/>
    <x v="7"/>
    <m/>
  </r>
  <r>
    <e v="#N/A"/>
    <s v="EPM-FCCS-099"/>
    <x v="2"/>
    <s v="Consolidate"/>
    <s v="Collect Data"/>
    <s v="As an EPM Admin, I want the ability to load flatfile extracts from AS/400 - Legacy for WIS CAD System"/>
    <s v="Must Have"/>
    <m/>
    <x v="4"/>
    <x v="7"/>
    <s v="Gap"/>
    <s v="Build"/>
    <s v="Interface"/>
    <m/>
    <s v="Location will be built in Data Management to load a flat file extract from AS/400 - Legacy for WIS CAD system to Close and Consolidations"/>
    <s v="User can load data to Close and Consolidations from AS/400 - Legacy for WIS CAD via flatfiles"/>
    <s v="Run report to validate data"/>
    <m/>
    <m/>
    <s v="Approved"/>
    <s v="Joe"/>
    <m/>
    <x v="0"/>
    <m/>
    <x v="0"/>
    <x v="87"/>
    <x v="0"/>
    <s v="EPM"/>
    <x v="4"/>
    <x v="7"/>
    <m/>
  </r>
  <r>
    <e v="#N/A"/>
    <s v="EPM-FCCS-100"/>
    <x v="2"/>
    <s v="Consolidate"/>
    <s v="Collect Data"/>
    <s v="As an EPM Admin, I want the ability to load flatfile extracts from QuickBooks for SLS - US System"/>
    <s v="Must Have"/>
    <m/>
    <x v="4"/>
    <x v="7"/>
    <s v="Gap"/>
    <s v="Build"/>
    <s v="Interface"/>
    <m/>
    <s v="Location will be built in Data Management to load a flat file extract from QuickBooks for SLS - US system to Close and Consolidations"/>
    <s v="User can load data to Close and Consolidations from QuickBooks for SLS - US via flatfiles"/>
    <s v="Run report to validate data"/>
    <m/>
    <m/>
    <s v="Approved"/>
    <s v="Joe"/>
    <m/>
    <x v="0"/>
    <m/>
    <x v="0"/>
    <x v="87"/>
    <x v="0"/>
    <s v="EPM"/>
    <x v="4"/>
    <x v="7"/>
    <m/>
  </r>
  <r>
    <e v="#N/A"/>
    <s v="EPM-FCCS-101"/>
    <x v="2"/>
    <s v="Consolidate"/>
    <s v="Collect Data"/>
    <s v="As an EPM Admin, I want the ability to load flatfile extracts from QuickBooks for EcoInsight System"/>
    <s v="Must Have"/>
    <m/>
    <x v="4"/>
    <x v="7"/>
    <s v="Gap"/>
    <s v="Build"/>
    <s v="Interface"/>
    <m/>
    <s v="Location will be built in Data Management to load a flat file extract from QuickBooks for EcoInsight system to Close and Consolidations"/>
    <s v="User can load data to Close and Consolidations from QuickBooks for EcoInsight via flatfiles"/>
    <s v="Run report to validate data"/>
    <m/>
    <m/>
    <s v="Approved"/>
    <s v="Joe"/>
    <m/>
    <x v="0"/>
    <m/>
    <x v="0"/>
    <x v="87"/>
    <x v="0"/>
    <s v="EPM"/>
    <x v="4"/>
    <x v="7"/>
    <m/>
  </r>
  <r>
    <e v="#N/A"/>
    <s v="EPM-FCCS-102"/>
    <x v="2"/>
    <s v="Consolidate"/>
    <s v="Collect Data"/>
    <s v="As an EPM Admin, I want the ability to load flatfile extracts from Quickbooks for Aelux System"/>
    <s v="Must Have"/>
    <m/>
    <x v="4"/>
    <x v="7"/>
    <s v="Gap"/>
    <s v="Build"/>
    <s v="Interface"/>
    <m/>
    <s v="Location will be built in Data Management to load a flat file extract from Quickbooks for Aelux system to Close and Consolidations"/>
    <s v="User can load data to Close and Consolidations from Quickbooks for Aelux via flatfiles"/>
    <s v="Run report to validate data"/>
    <m/>
    <m/>
    <s v="Approved"/>
    <s v="Joe"/>
    <m/>
    <x v="0"/>
    <m/>
    <x v="0"/>
    <x v="87"/>
    <x v="0"/>
    <s v="EPM"/>
    <x v="4"/>
    <x v="7"/>
    <m/>
  </r>
  <r>
    <e v="#N/A"/>
    <s v="EPM-FCCS-103"/>
    <x v="2"/>
    <s v="Consolidate"/>
    <s v="Collect Data"/>
    <s v="As an EPM Admin, I want the ability to load flatfile extracts from Rubicon - Fibertron for CSC - Fibertron System"/>
    <s v="Must Have"/>
    <m/>
    <x v="4"/>
    <x v="7"/>
    <s v="Gap"/>
    <s v="Build"/>
    <s v="Interface"/>
    <m/>
    <s v="Location will be built in Data Management to load a flat file extract from Rubicon - Fibertron for CSC - Fibertron system to Close and Consolidations"/>
    <s v="User can load data to Close and Consolidations from Rubicon - Fibertron for CSC - Fibertron via flatfiles"/>
    <s v="Run report to validate data"/>
    <m/>
    <m/>
    <s v="Approved"/>
    <s v="Joe"/>
    <m/>
    <x v="0"/>
    <m/>
    <x v="0"/>
    <x v="87"/>
    <x v="0"/>
    <s v="EPM"/>
    <x v="4"/>
    <x v="7"/>
    <m/>
  </r>
  <r>
    <e v="#N/A"/>
    <s v="EPM-FCCS-104"/>
    <x v="2"/>
    <s v="Consolidate"/>
    <s v="Collect Data"/>
    <s v="As an EPM Admin, I want the ability to load flatfile extracts from Microsoft DAX for Ireland System"/>
    <s v="Must Have"/>
    <m/>
    <x v="4"/>
    <x v="7"/>
    <s v="Gap"/>
    <s v="Build"/>
    <s v="Interface"/>
    <m/>
    <s v="Location will be built in Data Management to load a flat file extract from Microsoft DAX for Ireland system to Close and Consolidations"/>
    <s v="User can load data to Close and Consolidations from Microsoft DAX for Ireland via flatfiles"/>
    <s v="Run report to validate data"/>
    <m/>
    <m/>
    <s v="Approved"/>
    <s v="Joe"/>
    <m/>
    <x v="0"/>
    <m/>
    <x v="0"/>
    <x v="87"/>
    <x v="0"/>
    <s v="EPM"/>
    <x v="4"/>
    <x v="7"/>
    <m/>
  </r>
  <r>
    <e v="#N/A"/>
    <s v="EPM-FCCS-105"/>
    <x v="2"/>
    <s v="Consolidate"/>
    <s v="Collect Data"/>
    <s v="As an EPM Admin, I want the ability to load flatfile extracts from AS/400 - Legacy for WIS Europe - Ireland System"/>
    <s v="Must Have"/>
    <m/>
    <x v="4"/>
    <x v="7"/>
    <s v="Gap"/>
    <s v="Build"/>
    <s v="Interface"/>
    <m/>
    <s v="Location will be built in Data Management to load a flat file extract from AS/400 - Legacy for WIS Europe - Ireland system to Close and Consolidations"/>
    <s v="User can load data to Close and Consolidations from AS/400 - Legacy for WIS Europe - Ireland via flatfiles"/>
    <s v="Run report to validate data"/>
    <m/>
    <m/>
    <s v="Approved"/>
    <s v="Joe"/>
    <m/>
    <x v="0"/>
    <m/>
    <x v="0"/>
    <x v="87"/>
    <x v="0"/>
    <s v="EPM"/>
    <x v="4"/>
    <x v="7"/>
    <m/>
  </r>
  <r>
    <e v="#N/A"/>
    <s v="EPM-FCCS-106"/>
    <x v="2"/>
    <s v="Consolidate"/>
    <s v="Collect Data"/>
    <s v="As an EPM Admin, I want the ability to load flatfile extracts from AS/400 - Legacy for WIS US System"/>
    <s v="Must Have"/>
    <m/>
    <x v="4"/>
    <x v="7"/>
    <s v="Gap"/>
    <s v="Build"/>
    <s v="Interface"/>
    <m/>
    <s v="Location will be built in Data Management to load a flat file extract from AS/400 - Legacy for WIS US system to Close and Consolidations"/>
    <s v="User can load data to Close and Consolidations from AS/400 - Legacy for WIS US via flatfiles"/>
    <s v="Run report to validate data"/>
    <m/>
    <m/>
    <s v="Approved"/>
    <s v="Joe"/>
    <m/>
    <x v="0"/>
    <m/>
    <x v="0"/>
    <x v="87"/>
    <x v="0"/>
    <s v="EPM"/>
    <x v="4"/>
    <x v="7"/>
    <m/>
  </r>
  <r>
    <e v="#N/A"/>
    <s v="EPM-FCCS-107"/>
    <x v="2"/>
    <s v="Consolidate"/>
    <s v="Collect Data"/>
    <s v="As an EPM Admin, I want the ability to load flatfile extracts from AS/400 - Legacy for WIS Malaysia System"/>
    <s v="Must Have"/>
    <m/>
    <x v="4"/>
    <x v="7"/>
    <s v="Gap"/>
    <s v="Build"/>
    <s v="Interface"/>
    <m/>
    <s v="Location will be built in Data Management to load a flat file extract from AS/400 - Legacy for WIS Malaysia system to Close and Consolidations"/>
    <s v="User can load data to Close and Consolidations from AS/400 - Legacy for WIS Malaysia via flatfiles"/>
    <s v="Run report to validate data"/>
    <m/>
    <m/>
    <s v="Approved"/>
    <s v="Joe"/>
    <m/>
    <x v="0"/>
    <m/>
    <x v="0"/>
    <x v="87"/>
    <x v="0"/>
    <s v="EPM"/>
    <x v="4"/>
    <x v="7"/>
    <m/>
  </r>
  <r>
    <e v="#N/A"/>
    <s v="EPM-FCCS-108"/>
    <x v="2"/>
    <s v="Consolidate"/>
    <s v="Collect Data"/>
    <s v="As an EPM Admin, I want the ability to load flatfile extracts from Mocasoft for SPS Angola System"/>
    <s v="Must Have"/>
    <m/>
    <x v="4"/>
    <x v="7"/>
    <s v="Gap"/>
    <s v="Build"/>
    <s v="Interface"/>
    <m/>
    <s v="Location will be built in Data Management to load a flat file extract from Mocasoft for SPS Angola system to Close and Consolidations"/>
    <s v="User can load data to Close and Consolidations from Mocasoft for SPS Angola via flatfiles"/>
    <s v="Run report to validate data"/>
    <m/>
    <m/>
    <s v="Approved"/>
    <s v="Joe"/>
    <m/>
    <x v="0"/>
    <m/>
    <x v="0"/>
    <x v="87"/>
    <x v="0"/>
    <s v="EPM"/>
    <x v="4"/>
    <x v="7"/>
    <m/>
  </r>
  <r>
    <e v="#N/A"/>
    <s v="EPM-FCCS-109"/>
    <x v="2"/>
    <s v="Consolidate"/>
    <s v="Collect Data"/>
    <s v="As an EPM Admin, I want the ability to load flatfile extracts from DAX for Thailand System"/>
    <s v="Must Have"/>
    <m/>
    <x v="4"/>
    <x v="7"/>
    <s v="Gap"/>
    <s v="Build"/>
    <s v="Interface"/>
    <m/>
    <s v="Location will be built in Data Management to load a flat file extract from DAX for Thailand system to Close and Consolidations"/>
    <s v="User can load data to Close and Consolidations from DAX for Thailand via flatfiles"/>
    <s v="Run report to validate data"/>
    <m/>
    <m/>
    <s v="Approved"/>
    <s v="Joe"/>
    <m/>
    <x v="0"/>
    <m/>
    <x v="0"/>
    <x v="87"/>
    <x v="0"/>
    <s v="EPM"/>
    <x v="4"/>
    <x v="7"/>
    <m/>
  </r>
  <r>
    <e v="#N/A"/>
    <s v="EPM-FCCS-110"/>
    <x v="2"/>
    <s v="Consolidate"/>
    <s v="Collect Data"/>
    <s v="As an EPM Admin, I want the ability to load flatfile extracts from Hyperion / DAX for TVC Mexico Services System"/>
    <s v="Must Have"/>
    <m/>
    <x v="4"/>
    <x v="7"/>
    <s v="Gap"/>
    <s v="Build"/>
    <s v="Interface"/>
    <m/>
    <s v="Location will be built in Data Management to load a flat file extract from Hyperion / DAX for TVC Mexico Services system to Close and Consolidations"/>
    <s v="User can load data to Close and Consolidations from Hyperion / DAX for TVC Mexico Services via flatfiles"/>
    <s v="Run report to validate data"/>
    <m/>
    <m/>
    <s v="Approved"/>
    <s v="Joe"/>
    <m/>
    <x v="0"/>
    <m/>
    <x v="0"/>
    <x v="87"/>
    <x v="0"/>
    <s v="EPM"/>
    <x v="4"/>
    <x v="7"/>
    <m/>
  </r>
  <r>
    <e v="#N/A"/>
    <s v="EPM-FCCS-111"/>
    <x v="2"/>
    <s v="Consolidate"/>
    <s v="Collect Data"/>
    <s v="As an EPM Admin, I want the ability to load flatfile extracts from Hyperion / DAX for TVC Mexico Distribution System"/>
    <s v="Must Have"/>
    <m/>
    <x v="4"/>
    <x v="7"/>
    <s v="Gap"/>
    <s v="Build"/>
    <s v="Interface"/>
    <m/>
    <s v="Location will be built in Data Management to load a flat file extract from Hyperion / DAX for TVC Mexico Distribution system to Close and Consolidations"/>
    <s v="User can load data to Close and Consolidations from Hyperion / DAX for TVC Mexico Distribution via flatfiles"/>
    <s v="Run report to validate data"/>
    <m/>
    <m/>
    <s v="Approved"/>
    <s v="Joe"/>
    <m/>
    <x v="0"/>
    <m/>
    <x v="0"/>
    <x v="87"/>
    <x v="0"/>
    <s v="EPM"/>
    <x v="4"/>
    <x v="7"/>
    <m/>
  </r>
  <r>
    <e v="#N/A"/>
    <s v="EPM-FCCS-112"/>
    <x v="2"/>
    <s v="Consolidate"/>
    <s v="Collect Data"/>
    <s v="As an EPM Admin, I want the ability to load flatfile extracts from Hyperion / DAX for TVC UK System"/>
    <s v="Must Have"/>
    <m/>
    <x v="4"/>
    <x v="7"/>
    <s v="Gap"/>
    <s v="Build"/>
    <s v="Interface"/>
    <m/>
    <s v="Location will be built in Data Management to load a flat file extract from Hyperion / DAX for TVC UK system to Close and Consolidations"/>
    <s v="User can load data to Close and Consolidations from Hyperion / DAX for TVC UK via flatfiles"/>
    <s v="Run report to validate data"/>
    <m/>
    <m/>
    <s v="Approved"/>
    <s v="Joe"/>
    <m/>
    <x v="0"/>
    <m/>
    <x v="0"/>
    <x v="87"/>
    <x v="0"/>
    <s v="EPM"/>
    <x v="4"/>
    <x v="7"/>
    <m/>
  </r>
  <r>
    <e v="#N/A"/>
    <s v="EPM-FCCS-113"/>
    <x v="2"/>
    <s v="Consolidate"/>
    <s v="Collect Data"/>
    <s v="As an EPM Admin, I want the ability to load flatfile extracts from Hyperion / DAX for TVC Spain System"/>
    <s v="Must Have"/>
    <m/>
    <x v="4"/>
    <x v="7"/>
    <s v="Gap"/>
    <s v="Build"/>
    <s v="Interface"/>
    <m/>
    <s v="Location will be built in Data Management to load a flat file extract from Hyperion / DAX for TVC Spain system to Close and Consolidations"/>
    <s v="User can load data to Close and Consolidations from Hyperion / DAX for TVC Spain via flatfiles"/>
    <s v="Run report to validate data"/>
    <m/>
    <m/>
    <s v="Approved"/>
    <s v="Joe"/>
    <m/>
    <x v="0"/>
    <m/>
    <x v="0"/>
    <x v="87"/>
    <x v="0"/>
    <s v="EPM"/>
    <x v="4"/>
    <x v="7"/>
    <m/>
  </r>
  <r>
    <e v="#N/A"/>
    <s v="EPM-FCCS-114"/>
    <x v="2"/>
    <s v="Consolidate"/>
    <s v="Collect Data"/>
    <s v="As an EPM Admin, I want the ability to load flatfile extracts from Hyperion/DAX for TVC US System"/>
    <s v="Must Have"/>
    <m/>
    <x v="4"/>
    <x v="7"/>
    <s v="Gap"/>
    <s v="Build"/>
    <s v="Interface"/>
    <m/>
    <s v="Location will be built in Data Management to load a flat file extract from Hyperion/DAX for TVC US system to Close and Consolidations"/>
    <s v="User can load data to Close and Consolidations from Hyperion/DAX for TVC US via flatfiles"/>
    <s v="Run report to validate data"/>
    <m/>
    <m/>
    <s v="Approved"/>
    <s v="Joe"/>
    <m/>
    <x v="0"/>
    <m/>
    <x v="0"/>
    <x v="87"/>
    <x v="0"/>
    <s v="EPM"/>
    <x v="4"/>
    <x v="7"/>
    <m/>
  </r>
  <r>
    <e v="#N/A"/>
    <s v="EPM-FCCS-115"/>
    <x v="2"/>
    <s v="Consolidate"/>
    <s v="Collect Data"/>
    <s v="As an EPM Admin, I want the ability to load flatfile extracts from Microsoft DAX for WESCO Australia System"/>
    <s v="Must Have"/>
    <m/>
    <x v="4"/>
    <x v="7"/>
    <s v="Gap"/>
    <s v="Build"/>
    <s v="Interface"/>
    <m/>
    <s v="Location will be built in Data Management to load a flat file extract from Microsoft DAX for WESCO Australia system to Close and Consolidations"/>
    <s v="User can load data to Close and Consolidations from Microsoft DAX for WESCO Australia via flatfiles"/>
    <s v="Run report to validate data"/>
    <m/>
    <m/>
    <s v="Approved"/>
    <s v="Joe"/>
    <m/>
    <x v="0"/>
    <m/>
    <x v="0"/>
    <x v="87"/>
    <x v="0"/>
    <s v="EPM"/>
    <x v="4"/>
    <x v="7"/>
    <m/>
  </r>
  <r>
    <e v="#N/A"/>
    <s v="EPM-FCCS-116"/>
    <x v="2"/>
    <s v="Consolidate"/>
    <s v="Collect Data"/>
    <s v="As an EPM Admin, I want the ability to load flatfile extracts from Microsoft DAX for Hong Kong System"/>
    <s v="Must Have"/>
    <m/>
    <x v="4"/>
    <x v="7"/>
    <s v="Gap"/>
    <s v="Build"/>
    <s v="Interface"/>
    <m/>
    <s v="Location will be built in Data Management to load a flat file extract from Microsoft DAX for Hong Kong system to Close and Consolidations"/>
    <s v="User can load data to Close and Consolidations from Microsoft DAX for Hong Kong via flatfiles"/>
    <s v="Run report to validate data"/>
    <m/>
    <m/>
    <s v="Approved"/>
    <s v="Joe"/>
    <m/>
    <x v="0"/>
    <m/>
    <x v="0"/>
    <x v="87"/>
    <x v="0"/>
    <s v="EPM"/>
    <x v="4"/>
    <x v="7"/>
    <m/>
  </r>
  <r>
    <e v="#N/A"/>
    <s v="EPM-FCCS-117"/>
    <x v="2"/>
    <s v="Consolidate"/>
    <s v="Collect Data"/>
    <s v="As an EPM Admin, I want the ability to load flatfile extracts from AS400 for Conney System"/>
    <s v="Must Have"/>
    <m/>
    <x v="4"/>
    <x v="7"/>
    <s v="Gap"/>
    <s v="Build"/>
    <s v="Interface"/>
    <m/>
    <s v="Location will be built in Data Management to load a flat file extract from AS400 for Conney system to Close and Consolidations"/>
    <s v="User can load data to Close and Consolidations from AS400 for Conney via flatfiles"/>
    <s v="Run report to validate data"/>
    <m/>
    <m/>
    <s v="Approved"/>
    <s v="Joe"/>
    <m/>
    <x v="0"/>
    <m/>
    <x v="0"/>
    <x v="87"/>
    <x v="0"/>
    <s v="EPM"/>
    <x v="4"/>
    <x v="7"/>
    <m/>
  </r>
  <r>
    <e v="#N/A"/>
    <s v="EPM-FCCS-118"/>
    <x v="2"/>
    <s v="Consolidate"/>
    <s v="Collect Data"/>
    <s v="As an EPM Admin, I want the ability to load flatfile extracts from Eclipse for Hill Country System"/>
    <s v="Must Have"/>
    <m/>
    <x v="4"/>
    <x v="7"/>
    <s v="Gap"/>
    <s v="Build"/>
    <s v="Interface"/>
    <m/>
    <s v="Location will be built in Data Management to load a flat file extract from Eclipse for Hill Country system to Close and Consolidations"/>
    <s v="User can load data to Close and Consolidations from Eclipse for Hill Country via flatfiles"/>
    <s v="Run report to validate data"/>
    <m/>
    <m/>
    <s v="Approved"/>
    <s v="Joe"/>
    <m/>
    <x v="0"/>
    <m/>
    <x v="0"/>
    <x v="87"/>
    <x v="0"/>
    <s v="EPM"/>
    <x v="4"/>
    <x v="7"/>
    <m/>
  </r>
  <r>
    <e v="#N/A"/>
    <s v="EPM-FCCS-119"/>
    <x v="2"/>
    <s v="Consolidate"/>
    <s v="Collect Data"/>
    <s v="As an EPM Admin, I want the ability to load flatfile extracts from Prophet 21 for Hazmasters System"/>
    <s v="Must Have"/>
    <m/>
    <x v="4"/>
    <x v="7"/>
    <s v="Gap"/>
    <s v="Build"/>
    <s v="Interface"/>
    <m/>
    <s v="Location will be built in Data Management to load a flat file extract from Prophet 21 for Hazmasters system to Close and Consolidations"/>
    <s v="User can load data to Close and Consolidations from Prophet 21 for Hazmasters via flatfiles"/>
    <s v="Run report to validate data"/>
    <m/>
    <m/>
    <s v="Approved"/>
    <s v="Joe"/>
    <m/>
    <x v="0"/>
    <m/>
    <x v="0"/>
    <x v="87"/>
    <x v="0"/>
    <s v="EPM"/>
    <x v="4"/>
    <x v="7"/>
    <m/>
  </r>
  <r>
    <e v="#N/A"/>
    <s v="EPM-FCCS-120"/>
    <x v="2"/>
    <s v="Consolidate"/>
    <s v="Collect Data"/>
    <s v="As an EPM Admin, I want the ability to load flatfile extracts from WDM - Eclipse for Mexico System"/>
    <s v="Must Have"/>
    <m/>
    <x v="4"/>
    <x v="7"/>
    <s v="Gap"/>
    <s v="Build"/>
    <s v="Interface"/>
    <m/>
    <s v="Location will be built in Data Management to load a flat file extract from WDM - Eclipse for Mexico System to Close and Consolidations"/>
    <s v="User can load data to Close and Consolidations from WDM - Eclipse for Mexico System via flatfiles"/>
    <s v="Run report to validate data"/>
    <m/>
    <m/>
    <s v="Approved"/>
    <s v="Joe"/>
    <m/>
    <x v="0"/>
    <m/>
    <x v="0"/>
    <x v="87"/>
    <x v="0"/>
    <s v="EPM"/>
    <x v="4"/>
    <x v="7"/>
    <m/>
  </r>
  <r>
    <e v="#N/A"/>
    <s v="EPM-FCCS-187"/>
    <x v="2"/>
    <s v="Consolidate"/>
    <s v="Collect Data"/>
    <s v="As an EPM Admin, I want the ability to load flatfile extracts from WEAS - Aspel Coi for Mexico System"/>
    <s v="Must Have"/>
    <m/>
    <x v="4"/>
    <x v="7"/>
    <s v="Gap"/>
    <s v="Build"/>
    <s v="Interface"/>
    <m/>
    <s v="Location will be built in Data Management to load a flat file extract from WEAS - Aspel Coi for Mexico System to Close and Consolidations"/>
    <s v="User can load data to Close and Consolidations from WEAS - Aspel Coi for Mexico System via flatfiles"/>
    <s v="Run report to validate data"/>
    <m/>
    <m/>
    <s v="Approved"/>
    <s v="Joe"/>
    <m/>
    <x v="0"/>
    <m/>
    <x v="0"/>
    <x v="87"/>
    <x v="0"/>
    <s v="EPM"/>
    <x v="4"/>
    <x v="7"/>
    <m/>
  </r>
  <r>
    <e v="#N/A"/>
    <s v="EPM-FCCS-188"/>
    <x v="2"/>
    <s v="Consolidate"/>
    <s v="Collect Data"/>
    <s v="As an EPM Admin, I want the ability to load flatfile extracts from Mexico - AS400 for Mexico System"/>
    <s v="Must Have"/>
    <m/>
    <x v="4"/>
    <x v="7"/>
    <s v="Gap"/>
    <s v="Build"/>
    <s v="Interface"/>
    <m/>
    <s v="Location will be built in Data Management to load a flat file extract from Mexico - AS400 for Mexico System to Close and Consolidations"/>
    <s v="User can load data to Close and Consolidations from Mexico - AS400 for Mexico System via flatfiles"/>
    <s v="Run report to validate data"/>
    <m/>
    <m/>
    <s v="Approved"/>
    <s v="Joe"/>
    <m/>
    <x v="0"/>
    <m/>
    <x v="0"/>
    <x v="87"/>
    <x v="0"/>
    <s v="EPM"/>
    <x v="4"/>
    <x v="7"/>
    <m/>
  </r>
  <r>
    <e v="#N/A"/>
    <s v="EPM-FCCS-121"/>
    <x v="2"/>
    <s v="Consolidate"/>
    <s v="Collect Data"/>
    <s v="As an EPM Admin, I want the ability to load flatfile extracts from Sage 300 for EECOL Properties System"/>
    <s v="Must Have"/>
    <m/>
    <x v="4"/>
    <x v="7"/>
    <s v="Gap"/>
    <s v="Build"/>
    <s v="Interface"/>
    <m/>
    <s v="Location will be built in Data Management to load a flat file extract from Sage 300 for EECOL Properties system to Close and Consolidations"/>
    <s v="User can load data to Close and Consolidations from Sage 300 for EECOL Properties via flatfiles"/>
    <s v="Run report to validate data"/>
    <m/>
    <m/>
    <s v="Approved"/>
    <s v="Joe"/>
    <m/>
    <x v="0"/>
    <m/>
    <x v="0"/>
    <x v="87"/>
    <x v="0"/>
    <s v="EPM"/>
    <x v="4"/>
    <x v="7"/>
    <m/>
  </r>
  <r>
    <e v="#N/A"/>
    <s v="EPM-FCCS-122"/>
    <x v="2"/>
    <s v="Consolidate"/>
    <s v="Collect Data"/>
    <s v="As an EPM Admin, I want the ability to load flatfile extracts from regional branches - D3 for EECOL Electric System"/>
    <s v="Must Have"/>
    <m/>
    <x v="4"/>
    <x v="7"/>
    <s v="Gap"/>
    <s v="Build"/>
    <s v="Interface"/>
    <m/>
    <s v="Location will be built in Data Management to load a flat file extract from regional branches - D3 for EECOL Electric System to Close and Consolidations"/>
    <s v="User can load data to Close and Consolidations from regional branches - D3 for EECOL Electric System via flatfiles"/>
    <s v="Run report to validate data"/>
    <m/>
    <m/>
    <s v="Approved"/>
    <s v="Joe"/>
    <m/>
    <x v="0"/>
    <m/>
    <x v="0"/>
    <x v="87"/>
    <x v="0"/>
    <s v="EPM"/>
    <x v="4"/>
    <x v="7"/>
    <m/>
  </r>
  <r>
    <e v="#N/A"/>
    <s v="EPM-FCCS-189"/>
    <x v="2"/>
    <s v="Consolidate"/>
    <s v="Collect Data"/>
    <s v="As an EPM Admin, I want the ability to load flatfile extracts from Head Office - Sage 300 for EECOL Electric System"/>
    <s v="Must Have"/>
    <m/>
    <x v="4"/>
    <x v="7"/>
    <s v="Gap"/>
    <s v="Build"/>
    <s v="Interface"/>
    <m/>
    <s v="Location will be built in Data Management to load a flat file extract from Head Office - Sage 300 for EECOL Electric System to Close and Consolidations"/>
    <s v="User can load data to Close and Consolidations from Head Office - Sage 300 for EECOL Electric System via flatfiles"/>
    <s v="Run report to validate data"/>
    <m/>
    <m/>
    <s v="Approved"/>
    <s v="Joe"/>
    <m/>
    <x v="0"/>
    <m/>
    <x v="0"/>
    <x v="87"/>
    <x v="0"/>
    <s v="EPM"/>
    <x v="4"/>
    <x v="7"/>
    <m/>
  </r>
  <r>
    <e v="#N/A"/>
    <s v="EPM-FCCS-123"/>
    <x v="2"/>
    <s v="Consolidate"/>
    <s v="Collect Data"/>
    <s v="As an EPM Admin, I want the ability to load flatfile extracts from Microsoft DAX for EECOL Sudamerica System"/>
    <s v="Must Have"/>
    <m/>
    <x v="4"/>
    <x v="7"/>
    <s v="Gap"/>
    <s v="Build"/>
    <s v="Interface"/>
    <m/>
    <s v="Location will be built in Data Management to load a flat file extract from Microsoft DAX for EECOL Sudamerica system to Close and Consolidations"/>
    <s v="User can load data to Close and Consolidations from Microsoft DAX for EECOL Sudamerica via flatfiles"/>
    <s v="Run report to validate data"/>
    <m/>
    <m/>
    <s v="Approved"/>
    <s v="Joe"/>
    <m/>
    <x v="0"/>
    <m/>
    <x v="0"/>
    <x v="87"/>
    <x v="0"/>
    <s v="EPM"/>
    <x v="4"/>
    <x v="7"/>
    <m/>
  </r>
  <r>
    <e v="#N/A"/>
    <s v="EPM-FCCS-124"/>
    <x v="2"/>
    <s v="Consolidate"/>
    <s v="Collect Data"/>
    <s v="As an EPM Admin, I want the ability to load flatfile extracts from Microsoft DAX for EECOL Chile Power System"/>
    <s v="Must Have"/>
    <m/>
    <x v="4"/>
    <x v="7"/>
    <s v="Gap"/>
    <s v="Build"/>
    <s v="Interface"/>
    <m/>
    <s v="Location will be built in Data Management to load a flat file extract from Microsoft DAX for EECOL Chile Power system to Close and Consolidations"/>
    <s v="User can load data to Close and Consolidations from Microsoft DAX for EECOL Chile Power via flatfiles"/>
    <s v="Run report to validate data"/>
    <m/>
    <m/>
    <s v="Approved"/>
    <s v="Joe"/>
    <m/>
    <x v="0"/>
    <m/>
    <x v="0"/>
    <x v="87"/>
    <x v="0"/>
    <s v="EPM"/>
    <x v="4"/>
    <x v="7"/>
    <m/>
  </r>
  <r>
    <e v="#N/A"/>
    <s v="EPM-FCCS-125"/>
    <x v="2"/>
    <s v="Consolidate"/>
    <s v="Collect Data"/>
    <s v="As an EPM Admin, I want the ability to load flatfile extracts from Microsoft DAX for EECOL Peru System"/>
    <s v="Must Have"/>
    <m/>
    <x v="4"/>
    <x v="7"/>
    <s v="Gap"/>
    <s v="Build"/>
    <s v="Interface"/>
    <m/>
    <s v="Location will be built in Data Management to load a flat file extract from Microsoft DAX for EECOL Peru system to Close and Consolidations"/>
    <s v="User can load data to Close and Consolidations from Microsoft DAX for EECOL Peru via flatfiles"/>
    <s v="Run report to validate data"/>
    <m/>
    <m/>
    <s v="Approved"/>
    <s v="Joe"/>
    <m/>
    <x v="0"/>
    <m/>
    <x v="0"/>
    <x v="87"/>
    <x v="0"/>
    <s v="EPM"/>
    <x v="4"/>
    <x v="7"/>
    <m/>
  </r>
  <r>
    <e v="#N/A"/>
    <s v="EPM-FCCS-126"/>
    <x v="2"/>
    <s v="Consolidate"/>
    <s v="Collect Data"/>
    <s v="As an EPM Admin, I want the ability to load flatfile extracts from Microsoft DAX for EECOL Ecuador System"/>
    <s v="Must Have"/>
    <m/>
    <x v="4"/>
    <x v="7"/>
    <s v="Gap"/>
    <s v="Build"/>
    <s v="Interface"/>
    <m/>
    <s v="Location will be built in Data Management to load a flat file extract from Microsoft DAX for EECOL Ecuador system to Close and Consolidations"/>
    <s v="User can load data to Close and Consolidations from Microsoft DAX for EECOL Ecuador via flatfiles"/>
    <s v="Run report to validate data"/>
    <m/>
    <m/>
    <s v="Approved"/>
    <s v="Joe"/>
    <m/>
    <x v="0"/>
    <m/>
    <x v="0"/>
    <x v="87"/>
    <x v="0"/>
    <s v="EPM"/>
    <x v="4"/>
    <x v="7"/>
    <m/>
  </r>
  <r>
    <e v="#N/A"/>
    <s v="EPM-FCCS-127"/>
    <x v="2"/>
    <s v="Consolidate"/>
    <s v="Collect Data"/>
    <s v="As an EPM Admin, I want the ability to load flatfile extracts from Microsoft DAX for EECOL E-Supply System"/>
    <s v="Must Have"/>
    <m/>
    <x v="4"/>
    <x v="7"/>
    <s v="Gap"/>
    <s v="Build"/>
    <s v="Interface"/>
    <m/>
    <s v="Location will be built in Data Management to load a flat file extract from Microsoft DAX for EECOL E-Supply system to Close and Consolidations"/>
    <s v="User can load data to Close and Consolidations from Microsoft DAX for EECOL E-Supply via flatfiles"/>
    <s v="Run report to validate data"/>
    <m/>
    <m/>
    <s v="Approved"/>
    <s v="Joe"/>
    <m/>
    <x v="0"/>
    <m/>
    <x v="0"/>
    <x v="87"/>
    <x v="0"/>
    <s v="EPM"/>
    <x v="4"/>
    <x v="7"/>
    <m/>
  </r>
  <r>
    <e v="#N/A"/>
    <s v="EPM-FCCS-128"/>
    <x v="2"/>
    <s v="Consolidate"/>
    <s v="Collect Data"/>
    <s v="As an EPM Admin, I want the ability to load flatfile extracts from Oracle SCM for HiLine System"/>
    <s v="Must Have"/>
    <m/>
    <x v="4"/>
    <x v="7"/>
    <s v="Gap"/>
    <s v="Build"/>
    <s v="Interface"/>
    <m/>
    <s v="Location will be built in Data Management to load a flat file extract from Oracle SCM for HiLine system to Close and Consolidations"/>
    <s v="User can load data to Close and Consolidations from Oracle SCM for HiLine via flatfiles"/>
    <s v="Run report to validate data"/>
    <m/>
    <m/>
    <s v="Approved"/>
    <s v="Joe"/>
    <m/>
    <x v="0"/>
    <m/>
    <x v="0"/>
    <x v="87"/>
    <x v="0"/>
    <s v="EPM"/>
    <x v="4"/>
    <x v="7"/>
    <m/>
  </r>
  <r>
    <e v="#N/A"/>
    <s v="EPM-FCCS-129"/>
    <x v="2"/>
    <s v="Consolidate"/>
    <s v="Collect Data"/>
    <s v="As an EPM Admin, I want the ability to load flatfile extracts from Rubicon - Liberty for Liberty System"/>
    <s v="Must Have"/>
    <m/>
    <x v="4"/>
    <x v="7"/>
    <s v="Gap"/>
    <s v="Build"/>
    <s v="Interface"/>
    <m/>
    <s v="Location will be built in Data Management to load a flat file extract from Rubicon - Liberty for Liberty system to Close and Consolidations"/>
    <s v="User can load data to Close and Consolidations from Rubicon - Liberty for Liberty via flatfiles"/>
    <s v="Run report to validate data"/>
    <m/>
    <m/>
    <s v="Approved"/>
    <s v="Joe"/>
    <m/>
    <x v="0"/>
    <m/>
    <x v="0"/>
    <x v="87"/>
    <x v="0"/>
    <s v="EPM"/>
    <x v="4"/>
    <x v="7"/>
    <m/>
  </r>
  <r>
    <e v="#N/A"/>
    <s v="EPM-FCCS-130"/>
    <x v="2"/>
    <s v="Consolidate"/>
    <s v="Collect Data"/>
    <s v="As an EPM Admin, I want the ability to load flatfile extracts from Eclipse - Needham for Needham System"/>
    <s v="Must Have"/>
    <m/>
    <x v="4"/>
    <x v="7"/>
    <s v="Gap"/>
    <s v="Build"/>
    <s v="Interface"/>
    <m/>
    <s v="Location will be built in Data Management to load a flat file extract from Eclipse - Needham for Needham system to Close and Consolidations"/>
    <s v="User can load data to Close and Consolidations from Eclipse - Needham for Needham via flatfiles"/>
    <s v="Run report to validate data"/>
    <m/>
    <m/>
    <s v="Approved"/>
    <s v="Joe"/>
    <m/>
    <x v="0"/>
    <m/>
    <x v="0"/>
    <x v="87"/>
    <x v="0"/>
    <s v="EPM"/>
    <x v="4"/>
    <x v="7"/>
    <m/>
  </r>
  <r>
    <e v="#N/A"/>
    <s v="EPM-FCCS-185"/>
    <x v="2"/>
    <s v="Consolidate"/>
    <s v="Collect Data"/>
    <s v="As an EPM Admin, I want the ability to load flatfile extracts from EDIG for EECOL Holding Sask System"/>
    <s v="Must Have"/>
    <m/>
    <x v="4"/>
    <x v="7"/>
    <s v="Gap"/>
    <s v="Build"/>
    <s v="Interface"/>
    <m/>
    <s v="Location will be built in Data Management to load a flat file extract from EDIG for EECOL Holding Sask System to Close and Consolidations"/>
    <s v="User can load data to Close and Consolidations from EDIG for EECOL Holding Sask System via flatfiles"/>
    <s v="Run report to validate data"/>
    <m/>
    <m/>
    <s v="Approved"/>
    <s v="Joe"/>
    <m/>
    <x v="0"/>
    <m/>
    <x v="0"/>
    <x v="87"/>
    <x v="0"/>
    <s v="EPM"/>
    <x v="4"/>
    <x v="7"/>
    <m/>
  </r>
  <r>
    <e v="#N/A"/>
    <s v="EPM-FCCS-186"/>
    <x v="2"/>
    <s v="Consolidate"/>
    <s v="Collect Data"/>
    <s v="As an EPM Admin, I want the ability to load flatfile extracts from EDIG for EECOL Holding Industrial System"/>
    <s v="Must Have"/>
    <m/>
    <x v="4"/>
    <x v="7"/>
    <s v="Gap"/>
    <s v="Build"/>
    <s v="Interface"/>
    <m/>
    <s v="Location will be built in Data Management to load a flat file extract from EDIG for EECOL Holding Industrial System to Close and Consolidations"/>
    <s v="User can load data to Close and Consolidations from EDIG for EECOL Holding Industrial System via flatfiles"/>
    <s v="Run report to validate data"/>
    <m/>
    <m/>
    <s v="Approved"/>
    <s v="Joe"/>
    <m/>
    <x v="0"/>
    <m/>
    <x v="0"/>
    <x v="87"/>
    <x v="0"/>
    <s v="EPM"/>
    <x v="4"/>
    <x v="7"/>
    <m/>
  </r>
  <r>
    <e v="#N/A"/>
    <s v="EPM-FCCS-131"/>
    <x v="2"/>
    <s v="Consolidate"/>
    <s v="Collect Data"/>
    <s v="As financial reporting manager, I need the Offline systems to error out their data loads when loading data from Data Management to Close and Consolidation."/>
    <s v="Must Have"/>
    <m/>
    <x v="4"/>
    <x v="0"/>
    <s v="Fit"/>
    <s v="Configuration"/>
    <s v="Functional"/>
    <m/>
    <s v="This can be accomodated in Data Management, where it shows the error report on data load failure"/>
    <s v="User can view the error using the Data Load Workbench in Data Management"/>
    <m/>
    <m/>
    <m/>
    <s v="Approved"/>
    <s v="Joe"/>
    <m/>
    <x v="17"/>
    <m/>
    <x v="2"/>
    <x v="87"/>
    <x v="0"/>
    <s v="EPM"/>
    <x v="4"/>
    <x v="7"/>
    <m/>
  </r>
  <r>
    <e v="#N/A"/>
    <s v="EPM-FCCS-132"/>
    <x v="2"/>
    <s v="Consolidate"/>
    <s v="Collect Data"/>
    <s v="As financial reporting manager, I need a check report from Data Management to validate initial load of data."/>
    <s v="Must Have"/>
    <m/>
    <x v="4"/>
    <x v="1"/>
    <s v="Gap"/>
    <s v="Build"/>
    <s v="Report"/>
    <m/>
    <s v="Check report is available in Close and Consolidations to validate the initial data load in Data Management"/>
    <s v="User can validate initial data load using the check report generated in Data Management"/>
    <m/>
    <m/>
    <m/>
    <s v="Approved"/>
    <s v="Joe"/>
    <m/>
    <x v="17"/>
    <m/>
    <x v="2"/>
    <x v="87"/>
    <x v="0"/>
    <s v="EPM"/>
    <x v="4"/>
    <x v="7"/>
    <m/>
  </r>
  <r>
    <e v="#N/A"/>
    <s v="EPM-FCCS-133"/>
    <x v="2"/>
    <s v="Consolidate"/>
    <s v="Collect Data"/>
    <s v="As financial reporting manager, I need an overall validation report to tie GL system to consolidated system."/>
    <s v="Must Have"/>
    <m/>
    <x v="4"/>
    <x v="1"/>
    <s v="Gap"/>
    <s v="Build"/>
    <s v="Report"/>
    <m/>
    <s v="Validation report is generated after loading data which shows source GL as well as target GL data"/>
    <s v="User can validate data loaded using the customised validation report created"/>
    <m/>
    <m/>
    <m/>
    <s v="Approved"/>
    <s v="Joe"/>
    <m/>
    <x v="17"/>
    <m/>
    <x v="0"/>
    <x v="87"/>
    <x v="0"/>
    <s v="EPM"/>
    <x v="4"/>
    <x v="7"/>
    <m/>
  </r>
  <r>
    <e v="#N/A"/>
    <s v="EPM-FCCS-134"/>
    <x v="2"/>
    <s v="Consolidate"/>
    <s v="Collect Data"/>
    <s v="As a GL Accountant, I need the ability to load YTD balances (Trial balance) from the GL to the Close and Consolidations application "/>
    <s v="Must Have"/>
    <m/>
    <x v="4"/>
    <x v="6"/>
    <s v="Gap"/>
    <s v="Build"/>
    <s v="Extension"/>
    <m/>
    <s v="Adjustment Entity can be used to load YTD balances from GL to Close and Consolidations"/>
    <s v="User will be able to load YTD balances via GL"/>
    <m/>
    <m/>
    <m/>
    <s v="Approved"/>
    <s v="Joe"/>
    <m/>
    <x v="0"/>
    <m/>
    <x v="2"/>
    <x v="87"/>
    <x v="0"/>
    <s v="EPM"/>
    <x v="4"/>
    <x v="7"/>
    <m/>
  </r>
  <r>
    <e v="#N/A"/>
    <s v="EPM-FCCS-135"/>
    <x v="2"/>
    <s v="Consolidate"/>
    <s v="Collect Data"/>
    <s v="As a General Ledger Manager for off systems, I need to be able to load my data in a timely manner, in order to meet month end close reporting requirements."/>
    <s v="Must Have"/>
    <m/>
    <x v="4"/>
    <x v="0"/>
    <s v="Fit"/>
    <s v="Configuration"/>
    <s v="Functional"/>
    <m/>
    <s v="Data can be loaded in Data Management on a timely basis"/>
    <s v="Tasks will be tracked in task manager"/>
    <m/>
    <m/>
    <m/>
    <s v="Approved"/>
    <s v="Joe"/>
    <m/>
    <x v="0"/>
    <m/>
    <x v="2"/>
    <x v="87"/>
    <x v="0"/>
    <s v="EPM"/>
    <x v="4"/>
    <x v="7"/>
    <m/>
  </r>
  <r>
    <e v="#N/A"/>
    <s v="EPM-FCCS-136"/>
    <x v="2"/>
    <s v="Consolidate"/>
    <s v="Collect Data"/>
    <s v="As an EPM Admin, I need to the ability to control the mapping process in Data Management, to ensure proper governance and controls."/>
    <s v="Must Have"/>
    <m/>
    <x v="4"/>
    <x v="0"/>
    <s v="Fit"/>
    <s v="Configuration"/>
    <s v="Functional"/>
    <m/>
    <s v="Security can be applied to users to control mapping process"/>
    <s v="Only Admins and Power Users can control mapping process"/>
    <m/>
    <m/>
    <m/>
    <s v="Approved"/>
    <s v="Joe"/>
    <m/>
    <x v="0"/>
    <m/>
    <x v="3"/>
    <x v="87"/>
    <x v="0"/>
    <s v="EPM"/>
    <x v="4"/>
    <x v="7"/>
    <m/>
  </r>
  <r>
    <e v="#N/A"/>
    <s v="EPM-FCCS-137"/>
    <x v="2"/>
    <s v="Consolidate"/>
    <s v="Collect Data"/>
    <s v="As a General Ledger Accountant, I need the ability to compare data loaded by the off-system to the off-system local trial balance for prior month, current activity and current month to ensure completeness and control for prior period adjustments."/>
    <s v="Must Have"/>
    <m/>
    <x v="4"/>
    <x v="1"/>
    <s v="Gap"/>
    <s v="Build"/>
    <s v="Report"/>
    <m/>
    <s v="Data values loaded can be viewed in Data Load Workbench"/>
    <s v="Data load workbench shows the values loaded from the off-systems"/>
    <m/>
    <m/>
    <m/>
    <s v="Approved"/>
    <s v="Joe"/>
    <m/>
    <x v="0"/>
    <m/>
    <x v="2"/>
    <x v="87"/>
    <x v="0"/>
    <s v="EPM"/>
    <x v="4"/>
    <x v="7"/>
    <m/>
  </r>
  <r>
    <e v="#N/A"/>
    <s v="EPM-FCCS-138"/>
    <x v="2"/>
    <s v="Consolidate"/>
    <s v="Prepare Financial Statements"/>
    <s v="As a General Ledger Accountant, I need the ability to produce a trend analysis file for each off-system to request the off-system provide explanations and support for fluctuations over defined percentages and amounts."/>
    <s v="Must Have"/>
    <m/>
    <x v="4"/>
    <x v="1"/>
    <s v="Gap"/>
    <s v="Build"/>
    <s v="Report"/>
    <m/>
    <s v="Off-systems should produce a trend analysis file to provide more clarity"/>
    <s v="Off-system provides a trend-analysis file from each off-system for explanations and clarity"/>
    <m/>
    <m/>
    <m/>
    <s v="Approved"/>
    <s v="Joe"/>
    <m/>
    <x v="0"/>
    <m/>
    <x v="0"/>
    <x v="87"/>
    <x v="0"/>
    <s v="EPM"/>
    <x v="4"/>
    <x v="7"/>
    <m/>
  </r>
  <r>
    <e v="#N/A"/>
    <s v="EPM-FCCS-165"/>
    <x v="2"/>
    <s v="Consolidate"/>
    <s v="Collect Data"/>
    <s v="As a General Ledger Manager for off systems, I need automated consolidations and translations run after I load my data, in order to report my financial data at a legal entity level."/>
    <s v="Must Have"/>
    <m/>
    <x v="4"/>
    <x v="6"/>
    <s v="Gap"/>
    <s v="Build"/>
    <s v="Extension"/>
    <m/>
    <s v="Consolidations and translations will be run after loading data from offsystems"/>
    <s v="Scripts can be written to automate consolidations and translations after loading data from offsystems"/>
    <m/>
    <m/>
    <m/>
    <s v="Approved"/>
    <s v="Joe"/>
    <m/>
    <x v="0"/>
    <m/>
    <x v="0"/>
    <x v="87"/>
    <x v="0"/>
    <s v="EPM"/>
    <x v="4"/>
    <x v="7"/>
    <m/>
  </r>
  <r>
    <e v="#N/A"/>
    <s v="EPM-FCCS-139"/>
    <x v="2"/>
    <s v="Consolidate"/>
    <s v="Eliminate Intercompany"/>
    <s v="As a Financial Reporting Manager, I need intercompany accounts set up in close and consolidations metadata for all the intercompany accounts present in Oracle GL system"/>
    <s v="Must Have"/>
    <m/>
    <x v="4"/>
    <x v="0"/>
    <s v="Fit"/>
    <s v="Configuration"/>
    <s v="Functional"/>
    <m/>
    <s v="As part of metadata maintenance, intercompany accounts available in ERP will be replicated in Close and Consolidations. "/>
    <s v="User can view the intercompany accounts as per the Oracle GL in the account dimension hierarchy"/>
    <m/>
    <m/>
    <m/>
    <s v="Approved"/>
    <s v="Joe"/>
    <m/>
    <x v="9"/>
    <m/>
    <x v="2"/>
    <x v="87"/>
    <x v="0"/>
    <s v="EPM"/>
    <x v="4"/>
    <x v="7"/>
    <m/>
  </r>
  <r>
    <e v="#N/A"/>
    <s v="EPM-FCCS-140"/>
    <x v="2"/>
    <s v="Consolidate"/>
    <s v="Eliminate Intercompany"/>
    <s v="As a Financial Reporting Manager, I need the ability to eliminate intercompany data by Operating Group"/>
    <s v="Must Have"/>
    <m/>
    <x v="4"/>
    <x v="0"/>
    <s v="Fit"/>
    <s v="Configuration"/>
    <s v="Functional"/>
    <m/>
    <s v="Multi-Dimension mapping can be used in Data Management to eliminate IC data by Operating Group"/>
    <s v="User can view the intercompany data eliminated by Operating Group in the output report"/>
    <m/>
    <m/>
    <m/>
    <s v="Approved"/>
    <s v="Joe"/>
    <m/>
    <x v="9"/>
    <m/>
    <x v="2"/>
    <x v="87"/>
    <x v="0"/>
    <s v="EPM"/>
    <x v="4"/>
    <x v="7"/>
    <m/>
  </r>
  <r>
    <e v="#N/A"/>
    <s v="EPM-FCCS-141"/>
    <x v="2"/>
    <s v="Consolidate"/>
    <s v="Eliminate Intercompany"/>
    <s v="As a Financial Reporting Manager, I need the ability to automate intercompany eliminations at the first common parent level in the entity hierarchy."/>
    <s v="Must Have"/>
    <m/>
    <x v="4"/>
    <x v="0"/>
    <s v="Fit"/>
    <s v="Configuration"/>
    <s v="Functional"/>
    <m/>
    <s v="Elimination of intercompany balances will be done at first common parent of the entity.  "/>
    <s v="User can view the intercompany data eliminated at the first common parent in the output report"/>
    <m/>
    <m/>
    <m/>
    <s v="Approved"/>
    <s v="Joe"/>
    <m/>
    <x v="9"/>
    <m/>
    <x v="2"/>
    <x v="87"/>
    <x v="0"/>
    <s v="EPM"/>
    <x v="4"/>
    <x v="7"/>
    <m/>
  </r>
  <r>
    <e v="#N/A"/>
    <s v="EPM-FCCS-166"/>
    <x v="2"/>
    <s v="Consolidate"/>
    <s v="Eliminate Intercompany"/>
    <s v="As a Financial Reporting Manager, I need the ability to automate intercompany eliminations at consolidated level in the entity hierarchy for identified accounts."/>
    <s v="Must Have"/>
    <m/>
    <x v="4"/>
    <x v="0"/>
    <s v="Fit"/>
    <s v="Configuration"/>
    <s v="Functional"/>
    <m/>
    <s v="Elimination of intercompany balances will be done at consolidated level for identified accounts.  "/>
    <s v="User can validate the intercompany data eliminated at the consolidated level in the output report for identified accounts."/>
    <m/>
    <m/>
    <m/>
    <s v="Approved"/>
    <s v="Joe"/>
    <m/>
    <x v="0"/>
    <m/>
    <x v="2"/>
    <x v="87"/>
    <x v="0"/>
    <s v="EPM"/>
    <x v="4"/>
    <x v="7"/>
    <m/>
  </r>
  <r>
    <e v="#N/A"/>
    <s v="EPM-FCCS-142"/>
    <x v="2"/>
    <s v="Consolidate"/>
    <s v="Eliminate Intercompany"/>
    <s v="As a Financial Reporting Manager, I need the ability to view intercompany differences within a plug account"/>
    <s v="Must Have"/>
    <m/>
    <x v="4"/>
    <x v="0"/>
    <s v="Fit"/>
    <s v="Configuration"/>
    <s v="Functional"/>
    <m/>
    <s v="A Plug Account will be created, as part of a normal Close and Consolidations setup, to track intercompany elimination differences."/>
    <s v="User can view the intercompany difference in the plug account in the intercompany report"/>
    <m/>
    <m/>
    <m/>
    <s v="Approved"/>
    <s v="Joe"/>
    <m/>
    <x v="9"/>
    <m/>
    <x v="2"/>
    <x v="87"/>
    <x v="0"/>
    <s v="EPM"/>
    <x v="4"/>
    <x v="7"/>
    <m/>
  </r>
  <r>
    <e v="#N/A"/>
    <s v="EPM-FCCS-143"/>
    <x v="2"/>
    <s v="Consolidate"/>
    <s v="Eliminate Intercompany"/>
    <s v="As a Financial Reporting Manager, I need the ability to view intercompany differences within an intercompany report"/>
    <s v="Must Have"/>
    <m/>
    <x v="4"/>
    <x v="1"/>
    <s v="Gap"/>
    <s v="Build"/>
    <s v="Report"/>
    <m/>
    <s v="Standard out-of-box report is available in Close and Consolidations to view intercompany differences, assuming that the standard dimensionality for eliminating intercompany balances is populated (Entity, Account, and ICP)… Update… Standard OOB report may not work if we levarage an approach where multiple entities roll to a single reporting Legal entity.  May have to build a custom report for this"/>
    <s v="User can view the intercompany difference in the plug account in the intercompany report"/>
    <m/>
    <m/>
    <m/>
    <s v="Approved"/>
    <s v="Joe"/>
    <m/>
    <x v="9"/>
    <m/>
    <x v="0"/>
    <x v="87"/>
    <x v="0"/>
    <s v="EPM"/>
    <x v="4"/>
    <x v="7"/>
    <m/>
  </r>
  <r>
    <e v="#N/A"/>
    <s v="EPM-FCCS-144"/>
    <x v="2"/>
    <s v="Consolidate"/>
    <s v="Perform Equity Accounting"/>
    <s v="As a Financial Reporting Manager, I need a reporting solution with the ability to calculate Minority Interest for reporting needs"/>
    <s v="Must Have"/>
    <m/>
    <x v="4"/>
    <x v="0"/>
    <s v="Fit"/>
    <s v="Configuration"/>
    <s v="Functional"/>
    <m/>
    <s v="Ownership Management can be used to calculate the minority interest"/>
    <s v="Minority interest is calculated and seen in the reports"/>
    <s v="User can validate the values with historical data"/>
    <m/>
    <m/>
    <s v="Approved"/>
    <s v="Joe"/>
    <m/>
    <x v="0"/>
    <m/>
    <x v="2"/>
    <x v="87"/>
    <x v="0"/>
    <s v="EPM"/>
    <x v="4"/>
    <x v="7"/>
    <m/>
  </r>
  <r>
    <e v="#N/A"/>
    <s v="EPM-FCCS-145"/>
    <x v="2"/>
    <s v="Consolidate"/>
    <s v="Perform Equity Accounting"/>
    <s v="As a Financial Reporting Manager, I need to have 100% of the data for partially owned entities (e.g., joint ventures, equity entities) reside in the system for financial reporting purposes"/>
    <s v="Must Have"/>
    <m/>
    <x v="4"/>
    <x v="0"/>
    <s v="Fit"/>
    <s v="Configuration"/>
    <s v="Functional"/>
    <m/>
    <s v="Ownership Management can be used to incorporate the data of the partially owned entities"/>
    <s v="Data for partially owned entities is correctly calcluated"/>
    <s v="User can validate the values with historical data"/>
    <m/>
    <m/>
    <s v="Approved"/>
    <s v="Joe"/>
    <m/>
    <x v="0"/>
    <m/>
    <x v="2"/>
    <x v="87"/>
    <x v="0"/>
    <s v="EPM"/>
    <x v="4"/>
    <x v="7"/>
    <m/>
  </r>
  <r>
    <e v="#N/A"/>
    <s v="EPM-FCCS-146"/>
    <x v="2"/>
    <s v="Consolidate"/>
    <s v="Perform Equity Accounting"/>
    <s v="As a Financial Reporting Supervisor , I need the ability to change ownership percentage of parent over child(ren) entities"/>
    <s v="Must Have"/>
    <m/>
    <x v="4"/>
    <x v="0"/>
    <s v="Fit"/>
    <s v="Configuration"/>
    <s v="Functional"/>
    <m/>
    <s v="Ownership percentage of child entities can be changed in Ownership Management"/>
    <s v="User can change the ownership percentage of child entities in Ownership Management"/>
    <m/>
    <m/>
    <m/>
    <s v="Approved"/>
    <s v="Joe"/>
    <m/>
    <x v="0"/>
    <m/>
    <x v="2"/>
    <x v="87"/>
    <x v="0"/>
    <s v="EPM"/>
    <x v="4"/>
    <x v="7"/>
    <m/>
  </r>
  <r>
    <e v="#N/A"/>
    <s v="EPM-FCCS-147"/>
    <x v="2"/>
    <s v="Consolidate"/>
    <s v="Analyze Financials"/>
    <s v="As a Financial Reporting Manager, I need the ability to drill down from the top (parent) level members to the child (base) level members in Close and Consolidations"/>
    <s v="Must Have"/>
    <m/>
    <x v="4"/>
    <x v="0"/>
    <s v="Fit"/>
    <s v="Configuration"/>
    <s v="Functional"/>
    <m/>
    <s v="Drill down capibilty in reports will be available at SmartView Adhoc functionality and WebFR Reports"/>
    <s v="User can drill down from parent to child level in SmartView or FR Reports"/>
    <m/>
    <m/>
    <m/>
    <s v="Approved"/>
    <s v="Joe"/>
    <m/>
    <x v="7"/>
    <m/>
    <x v="2"/>
    <x v="87"/>
    <x v="0"/>
    <s v="EPM"/>
    <x v="4"/>
    <x v="7"/>
    <m/>
  </r>
  <r>
    <e v="#N/A"/>
    <s v="EPM-FCCS-148"/>
    <x v="2"/>
    <s v="Consolidate"/>
    <s v="Analyze Financials"/>
    <s v="As a GL Accountant, I want the ability to utilize Smart View for Ad-Hoc Reporting for actuals"/>
    <s v="Must Have"/>
    <m/>
    <x v="4"/>
    <x v="0"/>
    <s v="Fit"/>
    <s v="Configuration"/>
    <s v="Functional"/>
    <m/>
    <s v="Adhoc reporting can be done using SmartView Excel Addin for all sets of data"/>
    <s v="User can view adhoc grid in SmartView"/>
    <m/>
    <m/>
    <m/>
    <s v="Approved"/>
    <s v="Joe"/>
    <m/>
    <x v="18"/>
    <m/>
    <x v="2"/>
    <x v="87"/>
    <x v="0"/>
    <s v="EPM"/>
    <x v="4"/>
    <x v="7"/>
    <m/>
  </r>
  <r>
    <e v="#N/A"/>
    <s v="EPM-FCCS-149"/>
    <x v="2"/>
    <s v="Consolidate"/>
    <s v="Analyze Financials"/>
    <s v="As a Financial Reporting Manager, I want the ability to run a report to help validate my CTA calculation"/>
    <s v="Must Have"/>
    <m/>
    <x v="4"/>
    <x v="1"/>
    <s v="Gap"/>
    <s v="Build"/>
    <s v="Report"/>
    <m/>
    <s v="As part of reporting configuration, CTA reconciliation report will be built to use for validation purposes."/>
    <s v="User can view the CTA Calculation in the customised report created for CTA validation"/>
    <m/>
    <m/>
    <m/>
    <s v="Approved"/>
    <s v="Joe"/>
    <m/>
    <x v="9"/>
    <m/>
    <x v="0"/>
    <x v="87"/>
    <x v="0"/>
    <s v="EPM"/>
    <x v="4"/>
    <x v="7"/>
    <m/>
  </r>
  <r>
    <e v="#N/A"/>
    <s v="EPM-FCCS-150"/>
    <x v="2"/>
    <s v="Consolidate"/>
    <s v="Analyze Financials"/>
    <s v="As financial reporting manager, I need the ability to drill back from Close and Consolidations to cloud GL."/>
    <s v="Must Have"/>
    <m/>
    <x v="4"/>
    <x v="0"/>
    <s v="Fit"/>
    <s v="Configuration"/>
    <s v="Functional"/>
    <m/>
    <s v="Data integration in data management will help us achieve drilling back from Close and Conoslidations to cloud GL. Can only be done to Cloud GL and not other systems"/>
    <s v="User can drill back from Close and Consolidations to cloud GL via forms"/>
    <m/>
    <m/>
    <m/>
    <s v="Approved"/>
    <s v="Joe"/>
    <m/>
    <x v="17"/>
    <m/>
    <x v="6"/>
    <x v="87"/>
    <x v="0"/>
    <s v="EPM"/>
    <x v="4"/>
    <x v="7"/>
    <m/>
  </r>
  <r>
    <e v="#N/A"/>
    <s v="EPM-FCCS-151"/>
    <x v="2"/>
    <s v="Consolidate"/>
    <s v="Prepare Group Financial Statements"/>
    <s v="As a Financial Reporting Manager, I need the ability to report consolidated financials for current period Actuals "/>
    <s v="Must Have"/>
    <m/>
    <x v="4"/>
    <x v="0"/>
    <s v="Fit"/>
    <s v="Configuration"/>
    <s v="Functional"/>
    <m/>
    <s v="As part of Application Configuration, Actuals will be included in the scenario dimension"/>
    <s v="User can view Actuals data in consolidated reports"/>
    <m/>
    <m/>
    <m/>
    <s v="Approved"/>
    <s v="Joe"/>
    <m/>
    <x v="7"/>
    <m/>
    <x v="0"/>
    <x v="87"/>
    <x v="0"/>
    <s v="EPM"/>
    <x v="4"/>
    <x v="7"/>
    <m/>
  </r>
  <r>
    <e v="#N/A"/>
    <s v="EPM-FCCS-152"/>
    <x v="2"/>
    <s v="Consolidate"/>
    <s v="Prepare Group Financial Statements"/>
    <s v="As a Financial Reporting Manager, I need the ability to input the historical dollar amount for Investment or Equity accounts to properly report USD amount for non-USD legal entities"/>
    <s v="Must Have"/>
    <m/>
    <x v="4"/>
    <x v="0"/>
    <s v="Fit"/>
    <s v="Configuration"/>
    <s v="Functional"/>
    <m/>
    <s v="A form can be built to enter the historical rates to override the for investment or equity accounts"/>
    <s v="User can add historical rates using Historical Override form to properly report the Equity and Investment USD figures for non-USD entities"/>
    <s v="user can validate that once data is translated that the proper USD amount is reflected for the account"/>
    <m/>
    <m/>
    <s v="Approved"/>
    <s v="Joe"/>
    <m/>
    <x v="19"/>
    <m/>
    <x v="2"/>
    <x v="87"/>
    <x v="0"/>
    <s v="EPM"/>
    <x v="4"/>
    <x v="7"/>
    <m/>
  </r>
  <r>
    <e v="#N/A"/>
    <s v="EPM-FCCS-153"/>
    <x v="2"/>
    <s v="Consolidate"/>
    <s v="Prepare Group Financial Statements"/>
    <s v="As a Financial Reporting Manager, I need the ability to perform topsides into the application through journal entries"/>
    <s v="Must Have"/>
    <m/>
    <x v="4"/>
    <x v="0"/>
    <s v="Fit"/>
    <s v="Configuration"/>
    <s v="Functional"/>
    <m/>
    <s v="Journal Module will be enabled to capture top side adjustments"/>
    <s v="User can pass a topside journal in Close and Consolidations via adjustment entity"/>
    <m/>
    <m/>
    <m/>
    <s v="Approved"/>
    <s v="Joe"/>
    <m/>
    <x v="12"/>
    <m/>
    <x v="2"/>
    <x v="87"/>
    <x v="0"/>
    <s v="EPM"/>
    <x v="4"/>
    <x v="7"/>
    <m/>
  </r>
  <r>
    <e v="#N/A"/>
    <s v="EPM-FCCS-154"/>
    <x v="2"/>
    <s v="Consolidate"/>
    <s v="Prepare Group Financial Statements"/>
    <s v="As a Financial Reporting Manager, I need the ability to monitor journal entries through a journal audit report"/>
    <s v="Must Have"/>
    <m/>
    <x v="4"/>
    <x v="0"/>
    <s v="Fit"/>
    <s v="Configuration"/>
    <s v="Functional"/>
    <m/>
    <s v="Journal Report will be available to view all the topside adjustments passed in the application during the period"/>
    <s v="User can validate journal entries to Journal Audit Report"/>
    <m/>
    <m/>
    <m/>
    <s v="Approved"/>
    <s v="Joe"/>
    <m/>
    <x v="12"/>
    <m/>
    <x v="0"/>
    <x v="87"/>
    <x v="0"/>
    <s v="EPM"/>
    <x v="4"/>
    <x v="7"/>
    <m/>
  </r>
  <r>
    <e v="#N/A"/>
    <s v="EPM-FCCS-155"/>
    <x v="2"/>
    <s v="Consolidate"/>
    <s v="Prepare Group Financial Statements"/>
    <s v="As a Financial Reporting Manager, I need the ability to incorporate a workflow to segregate journals by duties "/>
    <s v="Must Have"/>
    <m/>
    <x v="4"/>
    <x v="0"/>
    <s v="Fit"/>
    <s v="Configuration"/>
    <s v="Functional"/>
    <m/>
    <s v="All adjustments made by non-administrator users must be approved prior to posting under journal workflow feature"/>
    <s v="User can approve journal only if it has approval journal right"/>
    <m/>
    <m/>
    <m/>
    <s v="Approved"/>
    <s v="Joe"/>
    <m/>
    <x v="12"/>
    <m/>
    <x v="2"/>
    <x v="87"/>
    <x v="0"/>
    <s v="EPM"/>
    <x v="4"/>
    <x v="7"/>
    <m/>
  </r>
  <r>
    <e v="#N/A"/>
    <s v="EPM-FCCS-156"/>
    <x v="2"/>
    <s v="Consolidate"/>
    <s v="Prepare Group Financial Statements"/>
    <s v="As a GL Accountant, I want the ability to report EBITDA"/>
    <s v="Must Have"/>
    <m/>
    <x v="4"/>
    <x v="6"/>
    <s v="Gap"/>
    <s v="Build"/>
    <s v="Extension"/>
    <m/>
    <s v="As part of metadata maintenance, EBITDA can be setup in the account dimension"/>
    <s v="User can view EBITDA in the reports or smartview"/>
    <s v="User can validate the values with historical data"/>
    <m/>
    <m/>
    <s v="Approved"/>
    <s v="Joe"/>
    <m/>
    <x v="18"/>
    <m/>
    <x v="2"/>
    <x v="87"/>
    <x v="0"/>
    <s v="EPM"/>
    <x v="4"/>
    <x v="7"/>
    <m/>
  </r>
  <r>
    <e v="#N/A"/>
    <s v="EPM-FCCS-157"/>
    <x v="2"/>
    <s v="Consolidate"/>
    <s v="Prepare Group Financial Statements"/>
    <s v="As a Reporting Analyst, I want the ability to report Workdays"/>
    <s v="Must Have"/>
    <m/>
    <x v="4"/>
    <x v="6"/>
    <s v="Gap"/>
    <s v="Build"/>
    <s v="Extension"/>
    <m/>
    <s v="As part of metadata maintenance, Workdays can be setup in the account dimension"/>
    <s v="User can view Workdays in the reports"/>
    <s v="User can validate the values with historical data"/>
    <m/>
    <m/>
    <s v="Approved"/>
    <s v="Joe"/>
    <m/>
    <x v="18"/>
    <m/>
    <x v="2"/>
    <x v="87"/>
    <x v="0"/>
    <s v="EPM"/>
    <x v="4"/>
    <x v="7"/>
    <m/>
  </r>
  <r>
    <e v="#N/A"/>
    <s v="EPM-FCCS-160"/>
    <x v="2"/>
    <s v="Consolidate"/>
    <s v="Prepare Group Financial Statements"/>
    <s v="As a Reporting Analyst, I want the ability to report Headcount"/>
    <s v="Must Have"/>
    <m/>
    <x v="4"/>
    <x v="6"/>
    <s v="Gap"/>
    <s v="Build"/>
    <s v="Extension"/>
    <m/>
    <s v="As part of metadata maintenance, Headcount can be setup in the account dimension"/>
    <s v="User can view Headcount in the reports"/>
    <s v="User can validate the values with historical data"/>
    <m/>
    <m/>
    <s v="Approved"/>
    <s v="Joe"/>
    <m/>
    <x v="18"/>
    <m/>
    <x v="2"/>
    <x v="87"/>
    <x v="0"/>
    <s v="EPM"/>
    <x v="4"/>
    <x v="7"/>
    <m/>
  </r>
  <r>
    <e v="#N/A"/>
    <s v="EPM-FCCS-162"/>
    <x v="2"/>
    <s v="Report"/>
    <s v="Perform External Reporting"/>
    <s v="As a Financial Reporting Manager, I want the ability to capture external EBITDA in the financial statements"/>
    <s v="Must Have"/>
    <m/>
    <x v="4"/>
    <x v="6"/>
    <s v="Gap"/>
    <s v="Build"/>
    <s v="Extension"/>
    <m/>
    <s v="An external EBITDA hierarchy can be built within the account dimension to capture the required reporting elements."/>
    <s v="User can view external EBITDA in reports in Close and Consolidation"/>
    <m/>
    <m/>
    <m/>
    <s v="Approved"/>
    <s v="Joe"/>
    <m/>
    <x v="11"/>
    <m/>
    <x v="2"/>
    <x v="87"/>
    <x v="0"/>
    <s v="EPM"/>
    <x v="4"/>
    <x v="7"/>
    <m/>
  </r>
  <r>
    <e v="#N/A"/>
    <s v="EPM-FCCS-163"/>
    <x v="2"/>
    <s v="Report"/>
    <s v="Perform External Reporting"/>
    <s v="As a Financial Reporting Manager, I want the ability to capture adjusted external EBITDA in the financial statements"/>
    <s v="Must Have"/>
    <m/>
    <x v="4"/>
    <x v="6"/>
    <s v="Gap"/>
    <s v="Build"/>
    <s v="Extension"/>
    <m/>
    <s v="An adjusted external EBITDA hierarchy can be built within the account dimension to capture the required reporting elements."/>
    <s v="User can view adjustedexternal EBITDA in reports in Close and Consolidation"/>
    <m/>
    <m/>
    <m/>
    <s v="Approved"/>
    <s v="Joe"/>
    <m/>
    <x v="11"/>
    <m/>
    <x v="2"/>
    <x v="87"/>
    <x v="0"/>
    <s v="EPM"/>
    <x v="4"/>
    <x v="7"/>
    <m/>
  </r>
  <r>
    <e v="#N/A"/>
    <s v="EPM-FCCS-164"/>
    <x v="2"/>
    <s v="Report"/>
    <s v="Perform External Reporting"/>
    <s v="As a Financial Reporting Manager, I want the ability to capture EBITDA by Strategic Business Unit"/>
    <s v="Must Have"/>
    <m/>
    <x v="4"/>
    <x v="6"/>
    <s v="Gap"/>
    <s v="Build"/>
    <s v="Extension"/>
    <m/>
    <s v="As part of metadata maintenance, SBUs (Operating Group) will be setup in the application to capture additional information for EBITDA"/>
    <s v="User can view EBITDA by SBU (Operating group) in reports in Close and Consolidation"/>
    <m/>
    <m/>
    <m/>
    <s v="Approved"/>
    <s v="Joe"/>
    <m/>
    <x v="11"/>
    <m/>
    <x v="2"/>
    <x v="87"/>
    <x v="0"/>
    <s v="EPM"/>
    <x v="4"/>
    <x v="7"/>
    <m/>
  </r>
  <r>
    <e v="#N/A"/>
    <s v="EPM-ARCS-001"/>
    <x v="2"/>
    <s v="Close"/>
    <s v="Reconcile Accounts"/>
    <s v="As an Accounting Manager, I want the ability to do reconciliation based on an Legal Entity-Operating Group-Account- Department- Site-Project  combination (unique reconciliations)"/>
    <s v="Must Have"/>
    <m/>
    <x v="4"/>
    <x v="6"/>
    <s v="Gap"/>
    <s v="Build"/>
    <s v="Extension"/>
    <m/>
    <s v="Profile segments are the components of the Account ID used to uniquely identify profiles and reconciliations.  As part of the WESCO-Anixter configuration, we will use the Legal Entity-Operating Group-Account- Department- Site-Project to define the profile segment."/>
    <s v="Users can create reconciliations based on Legal Entity-Operating Group-Account- Department- Site-Project combination"/>
    <m/>
    <m/>
    <m/>
    <s v="Approved"/>
    <s v="Joe"/>
    <m/>
    <x v="0"/>
    <m/>
    <x v="2"/>
    <x v="87"/>
    <x v="0"/>
    <s v="EPM"/>
    <x v="4"/>
    <x v="8"/>
    <m/>
  </r>
  <r>
    <e v="#N/A"/>
    <s v="EPM-ARCS-002"/>
    <x v="2"/>
    <s v="Close"/>
    <s v="Reconcile Accounts"/>
    <s v="As an Accountant, I want the ability to perform reconciliations by comparing and / or justifying GL balances "/>
    <s v="Must Have"/>
    <m/>
    <x v="4"/>
    <x v="0"/>
    <s v="Fit"/>
    <s v="Configuration"/>
    <s v="Functional"/>
    <m/>
    <s v="User has the ability to update the reconciliation by either entering transactions against the reconciliations or justifying the balance using a tracking method and attaching support to the reconciliations"/>
    <s v="Preparer prepares the reconciliation, Reviewer reviews and submits/rejects the reconciliation"/>
    <m/>
    <m/>
    <m/>
    <s v="Approved"/>
    <s v="Joe"/>
    <m/>
    <x v="0"/>
    <m/>
    <x v="2"/>
    <x v="87"/>
    <x v="0"/>
    <s v="EPM"/>
    <x v="4"/>
    <x v="8"/>
    <m/>
  </r>
  <r>
    <e v="#N/A"/>
    <s v="EPM-ARCS-003"/>
    <x v="2"/>
    <s v="Close"/>
    <s v="Reconcile Accounts"/>
    <s v="As a GL Accountant, I need ability to group my reconciliations in order to gain efficiencies in reconciliation process "/>
    <s v="Must Have"/>
    <m/>
    <x v="4"/>
    <x v="0"/>
    <s v="Fit"/>
    <s v="Configuration"/>
    <s v="Functional"/>
    <m/>
    <s v="As part of the configuration, group reconciliations can be set up to accommodate for grouping. It will allow reconciling  multiple profiles at once"/>
    <s v="Admins can create group reconciliations"/>
    <s v="Users confirm that the group reconciliations have been set up appropriately"/>
    <s v="preparers can prepare the group reconciliatons, and submit to reviewer.  Reviewer reviews the reconciliation and submits to close the reconcilation"/>
    <m/>
    <s v="Approved"/>
    <s v="Joe"/>
    <m/>
    <x v="0"/>
    <m/>
    <x v="2"/>
    <x v="87"/>
    <x v="0"/>
    <s v="EPM"/>
    <x v="4"/>
    <x v="8"/>
    <m/>
  </r>
  <r>
    <e v="#N/A"/>
    <s v="EPM-ARCS-004"/>
    <x v="2"/>
    <s v="Close"/>
    <s v="Reconcile Accounts"/>
    <s v="As an Accounting Manager, I want to filter reconciliations by different statuses (assigned to me, to be prepared, ready for review, late, incomplete, etc.)"/>
    <s v="Must Have"/>
    <m/>
    <x v="4"/>
    <x v="0"/>
    <s v="Fit"/>
    <s v="Configuration"/>
    <s v="Functional"/>
    <m/>
    <s v="As a part of application configuration, numerous pre-built attributes are setup to accommodate for this detailed reporting status."/>
    <s v="Users confirm that the group reconciliations have been set up appropriately"/>
    <s v="preparers can prepare the group reconciliatons, and submit to reviewer.  Reviewer reviews the reconciliation and submits to close the reconcilation"/>
    <m/>
    <m/>
    <s v="Approved"/>
    <s v="Joe"/>
    <m/>
    <x v="0"/>
    <m/>
    <x v="2"/>
    <x v="87"/>
    <x v="0"/>
    <s v="EPM"/>
    <x v="4"/>
    <x v="8"/>
    <m/>
  </r>
  <r>
    <e v="#N/A"/>
    <s v="EPM-ARCS-005"/>
    <x v="2"/>
    <s v="Close"/>
    <s v="Reconcile Accounts"/>
    <s v="As a GL Manager/Accountant I need the ability to reconcile and review all my balance sheet accounts in order to ensure 100% completeness. (process)"/>
    <s v="Must Have"/>
    <m/>
    <x v="4"/>
    <x v="0"/>
    <s v="Fit"/>
    <s v="Configuration"/>
    <s v="Functional"/>
    <m/>
    <s v="As a part of the configuration, the reconciliation compliance process will be set up in ARCS to accommodate for balance sheet reconciliations"/>
    <s v="as part of the initial load into Account Reconciliations the load will determine if all accounts have been loaded to Account Reconciliations (100% compliance) or if there are kickouts which need to be fixed in order to achieve 100% compliance"/>
    <m/>
    <m/>
    <m/>
    <s v="Approved"/>
    <s v="Joe"/>
    <m/>
    <x v="0"/>
    <m/>
    <x v="2"/>
    <x v="87"/>
    <x v="0"/>
    <s v="EPM"/>
    <x v="4"/>
    <x v="8"/>
    <m/>
  </r>
  <r>
    <e v="#N/A"/>
    <s v="EPM-ARCS-006"/>
    <x v="2"/>
    <s v="Close"/>
    <s v="Reconcile Accounts"/>
    <s v="As an Accountant, I need the ability to get notifications when accounts are out of balance/real time update if there are changes in GL Balance"/>
    <s v="Must Have"/>
    <m/>
    <x v="4"/>
    <x v="0"/>
    <s v="Fit"/>
    <s v="Configuration"/>
    <s v="Functional"/>
    <m/>
    <s v="As a part of reconciliation process, as data is loaded from the ERP, any changes to balances will trigger it to change from closed to open to a preparer . It will change based on the users preferred notification status"/>
    <s v="user receives email notifications whenever there is a reconciliation status change (i.e. reconciliation goes from closed to open with preparer)"/>
    <m/>
    <m/>
    <m/>
    <s v="Approved"/>
    <s v="Joe"/>
    <m/>
    <x v="0"/>
    <m/>
    <x v="2"/>
    <x v="87"/>
    <x v="0"/>
    <s v="EPM"/>
    <x v="4"/>
    <x v="8"/>
    <m/>
  </r>
  <r>
    <e v="#N/A"/>
    <s v="EPM-ARCS-007"/>
    <x v="2"/>
    <s v="Close"/>
    <s v="Reconcile Accounts"/>
    <s v="As GL Admin, I need the ability to review through dashboards, WESCO's overall reconciliation status"/>
    <s v="Must Have"/>
    <m/>
    <x v="4"/>
    <x v="0"/>
    <s v="Fit"/>
    <s v="Configuration"/>
    <s v="Functional"/>
    <m/>
    <s v="Accounts Reconciliation out of the box dashboarding can be utilized to meet this reporting requirement"/>
    <s v="users should be able to see the status of reconciliations in the overview and compliance dashboards"/>
    <m/>
    <m/>
    <m/>
    <s v="Approved"/>
    <s v="Joe"/>
    <m/>
    <x v="0"/>
    <m/>
    <x v="2"/>
    <x v="87"/>
    <x v="0"/>
    <s v="EPM"/>
    <x v="4"/>
    <x v="8"/>
    <m/>
  </r>
  <r>
    <e v="#N/A"/>
    <s v="EPM-ARCS-008"/>
    <x v="2"/>
    <s v="Close"/>
    <s v="Reconcile Accounts"/>
    <s v="As a GL Administrator I need the ability to update due dates on reconciliations. (period/frequency &amp; workflow) "/>
    <s v="Must Have"/>
    <m/>
    <x v="4"/>
    <x v="0"/>
    <s v="Fit"/>
    <s v="Configuration"/>
    <s v="Functional"/>
    <m/>
    <s v="An Accounts Reconciliation administrator can update the workflow at any point to update future due dates"/>
    <s v="For balance sheet reconciliations, Admins can  setup due dates in the workflow section of the profiles"/>
    <s v="Users can verify due dates are aligned with requirements"/>
    <m/>
    <m/>
    <s v="Approved"/>
    <s v="Joe"/>
    <m/>
    <x v="0"/>
    <m/>
    <x v="2"/>
    <x v="87"/>
    <x v="0"/>
    <s v="EPM"/>
    <x v="4"/>
    <x v="8"/>
    <m/>
  </r>
  <r>
    <e v="#N/A"/>
    <s v="EPM-ARCS-009"/>
    <x v="2"/>
    <s v="Close"/>
    <s v="Reconcile Accounts"/>
    <s v="As a GL Admin, I want the ability to map multiple balances into a single target reconciliation profile"/>
    <s v="Must Have"/>
    <m/>
    <x v="4"/>
    <x v="0"/>
    <s v="Fit"/>
    <s v="Configuration"/>
    <s v="Functional"/>
    <m/>
    <s v="Data will be loaded through Data Management. Data will be extracted from the source systems to ARCS to support the reconciliation.  Mappings can be configured to load data to group or individual reconciliations"/>
    <s v="Users verify account balances in Accounts Reconciliation match to the source system"/>
    <m/>
    <m/>
    <m/>
    <s v="Approved"/>
    <s v="Joe"/>
    <m/>
    <x v="0"/>
    <m/>
    <x v="2"/>
    <x v="87"/>
    <x v="0"/>
    <s v="EPM"/>
    <x v="4"/>
    <x v="8"/>
    <m/>
  </r>
  <r>
    <e v="#N/A"/>
    <s v="EPM-ARCS-010"/>
    <x v="2"/>
    <s v="Close"/>
    <s v="Reconcile Accounts"/>
    <s v="As a GL Admin, I want the ability to identify when a data set does not have a corresponding reconciliation profile in ARCS"/>
    <s v="Must Have"/>
    <m/>
    <x v="4"/>
    <x v="0"/>
    <s v="Fit"/>
    <s v="Configuration"/>
    <s v="Functional"/>
    <m/>
    <s v="During load process when an account has kicked out there are 2 ways ad admin can identify the issue.  One is that the invaid profiles in the mapping support indicates what has failed or the admin needs to identify the kickout using the workbench in Data Managment."/>
    <s v="Admin identifies the load issue, fixes the issue and succesfully reloads file"/>
    <m/>
    <m/>
    <m/>
    <s v="Approved"/>
    <s v="Joe"/>
    <m/>
    <x v="0"/>
    <m/>
    <x v="2"/>
    <x v="87"/>
    <x v="0"/>
    <s v="EPM"/>
    <x v="4"/>
    <x v="8"/>
    <m/>
  </r>
  <r>
    <e v="#N/A"/>
    <s v="EPM-ARCS-011"/>
    <x v="2"/>
    <s v="Close"/>
    <s v="Reconcile Accounts"/>
    <s v="As a GL Accountant, I want my reconciliations to auto certify if there is no balance (zero balance) and no activity in the gl account in order to gain efficiencies in the reconciliation process"/>
    <s v="Must Have"/>
    <m/>
    <x v="4"/>
    <x v="7"/>
    <s v="Gap"/>
    <s v="Build"/>
    <s v="Interface"/>
    <m/>
    <s v="Account Reconciliation defines zero balance and no activity reconciliations as 0 balance from previous period and 0 balance in current period.  Debit and Credit activity in a period is not availaible as part of the out of the box setup.  A flat file interface may be required to support this use case"/>
    <s v="Reconciliations meeting this criteria will automatically certify"/>
    <m/>
    <m/>
    <m/>
    <s v="Approved"/>
    <s v="Joe"/>
    <m/>
    <x v="0"/>
    <m/>
    <x v="0"/>
    <x v="87"/>
    <x v="0"/>
    <s v="EPM"/>
    <x v="4"/>
    <x v="8"/>
    <m/>
  </r>
  <r>
    <e v="#N/A"/>
    <s v="EPM-ARCS-012"/>
    <x v="2"/>
    <s v="Close"/>
    <s v="Reconcile Accounts"/>
    <s v="As a GL Accountant, I want to be able to perform reconciliations on a Monthly , Quarterly  and Quarterly-1 (Feb), Quarterly-2 (Jan) basis depending on account "/>
    <s v="Must Have"/>
    <m/>
    <x v="4"/>
    <x v="0"/>
    <s v="Fit"/>
    <s v="Configuration"/>
    <s v="Functional"/>
    <m/>
    <s v="As part of the configuration, account reconciliation profiles will be setup for monthly, quarterly, or quarterly -1 frequencies "/>
    <s v="Users can verify that only reconciliations with a monthly, Quarterly, Quarterly-1, and Quarterly-2 frequency have been created"/>
    <m/>
    <m/>
    <m/>
    <s v="Approved"/>
    <s v="Joe"/>
    <m/>
    <x v="20"/>
    <m/>
    <x v="2"/>
    <x v="87"/>
    <x v="0"/>
    <s v="EPM"/>
    <x v="4"/>
    <x v="8"/>
    <m/>
  </r>
  <r>
    <e v="#N/A"/>
    <s v="EPM-ARCS-014"/>
    <x v="2"/>
    <s v="Close"/>
    <s v="Reconcile Accounts"/>
    <s v="As a GL Manager, I need the preparer to have the ability to create an action plan for reconciling transactions so that I have visibility into items that impact the balance on the account"/>
    <s v="Must Have"/>
    <m/>
    <x v="4"/>
    <x v="0"/>
    <s v="Fit"/>
    <s v="Configuration"/>
    <s v="Functional"/>
    <m/>
    <s v="Create action plan on how to address action items and prevent user from submitting recon if it's over past the action plan due date, use miscoding example and create action plan and do not allow to submit if it's past resolution date"/>
    <s v="user creates a reconciling item in a prior period and has it aged past the action plan due date, rules should prevent user from submitting the transaction until action plan due date has been updated"/>
    <m/>
    <m/>
    <m/>
    <s v="Approved"/>
    <s v="Joe"/>
    <m/>
    <x v="20"/>
    <m/>
    <x v="0"/>
    <x v="87"/>
    <x v="0"/>
    <s v="EPM"/>
    <x v="4"/>
    <x v="8"/>
    <m/>
  </r>
  <r>
    <e v="#N/A"/>
    <s v="EPM-ARCS-015"/>
    <x v="2"/>
    <s v="Close"/>
    <s v="Reconcile Accounts"/>
    <s v="As a GL Accountant, I need the ability to reconcile at Functional currencies"/>
    <s v="Must Have"/>
    <m/>
    <x v="4"/>
    <x v="0"/>
    <s v="Fit"/>
    <s v="Configuration"/>
    <s v="Functional"/>
    <m/>
    <s v="All legal entities will load into Accounts Reconciliation in functional currency. As part of the configuration, the Functional currency category will be activated."/>
    <s v="User is able to reconcile at functional currency"/>
    <m/>
    <m/>
    <m/>
    <s v="Approved"/>
    <s v="Joe"/>
    <m/>
    <x v="20"/>
    <m/>
    <x v="2"/>
    <x v="87"/>
    <x v="0"/>
    <s v="EPM"/>
    <x v="4"/>
    <x v="8"/>
    <m/>
  </r>
  <r>
    <e v="#N/A"/>
    <s v="EPM-ARCS-016"/>
    <x v="2"/>
    <s v="Close"/>
    <s v="Reconcile Accounts"/>
    <s v="As a GL Accountant, I need the ability to reconcile at Entered currencies "/>
    <s v="Must Have"/>
    <m/>
    <x v="4"/>
    <x v="0"/>
    <s v="Fit"/>
    <s v="Configuration"/>
    <s v="Functional"/>
    <m/>
    <s v="All legal entities will load into Accounts Reconciliationin Entered currency. As part of the configuration, the Entered currency category will be activated."/>
    <s v="User is able to reconcile at entered currency"/>
    <m/>
    <m/>
    <m/>
    <s v="Approved"/>
    <s v="Joe"/>
    <m/>
    <x v="20"/>
    <m/>
    <x v="2"/>
    <x v="87"/>
    <x v="0"/>
    <s v="EPM"/>
    <x v="4"/>
    <x v="8"/>
    <m/>
  </r>
  <r>
    <e v="#N/A"/>
    <s v="EPM-ARCS-017"/>
    <x v="2"/>
    <s v="Close"/>
    <s v="Reconcile Accounts"/>
    <s v="As a GL Accountant, I need supporting documentation for any transaction amount over $25k."/>
    <s v="Must Have"/>
    <m/>
    <x v="4"/>
    <x v="6"/>
    <s v="Gap"/>
    <s v="Build"/>
    <s v="Extension"/>
    <m/>
    <s v="As a part of application configuration, customized rule will be setup to accommodate for this attachment requirement"/>
    <s v="If transaction amount is over $25k, User can submit the reconciliation only after attaching supporting documentation"/>
    <m/>
    <m/>
    <m/>
    <s v="Approved"/>
    <s v="Joe"/>
    <m/>
    <x v="20"/>
    <m/>
    <x v="0"/>
    <x v="87"/>
    <x v="0"/>
    <s v="EPM"/>
    <x v="4"/>
    <x v="8"/>
    <m/>
  </r>
  <r>
    <e v="#N/A"/>
    <s v="EPM-ARCS-018"/>
    <x v="2"/>
    <s v="Close"/>
    <s v="Reconcile Accounts"/>
    <s v="As a GL Accountant, I  need the ability to load all balance including accounts with a zero balance"/>
    <s v="Must Have"/>
    <m/>
    <x v="4"/>
    <x v="0"/>
    <s v="Fit"/>
    <s v="Configuration"/>
    <s v="Functional"/>
    <m/>
    <s v="As part of the data management load all accounts (including those with a zero balance) will be loaded into Account Reconciliations"/>
    <s v="Users verify account balances in Accounts Reconciliation match to the source system"/>
    <m/>
    <m/>
    <m/>
    <s v="Approved"/>
    <s v="Joe"/>
    <m/>
    <x v="20"/>
    <m/>
    <x v="2"/>
    <x v="87"/>
    <x v="0"/>
    <s v="EPM"/>
    <x v="4"/>
    <x v="8"/>
    <m/>
  </r>
  <r>
    <e v="#N/A"/>
    <s v="EPM-ARCS-019"/>
    <x v="2"/>
    <s v="Close"/>
    <s v="Reconcile Accounts"/>
    <s v="As a GL Accountant, I need the reconciliations to be categorized in three levels – high, medium or low"/>
    <s v="Must Have"/>
    <m/>
    <x v="4"/>
    <x v="0"/>
    <s v="Fit"/>
    <s v="Configuration"/>
    <s v="Functional"/>
    <m/>
    <s v="As a part of application configuration the risk rating will be configured as high, medium, or low and attached to the appropriate profiles.  High risk accounts will be static in nature.  Medium or low risk accounts will have a dynamic risk rating in which the prior quarter balance will determine if the risk on the profile changes.  Need to determine what that threshold is"/>
    <s v="Users can review the risk rating for each reconciliation under the reconciliations tab"/>
    <m/>
    <m/>
    <m/>
    <s v="Approved"/>
    <s v="Joe"/>
    <m/>
    <x v="20"/>
    <m/>
    <x v="2"/>
    <x v="87"/>
    <x v="0"/>
    <s v="EPM"/>
    <x v="4"/>
    <x v="8"/>
    <m/>
  </r>
  <r>
    <e v="#N/A"/>
    <s v="EPM-ARCS-020"/>
    <x v="2"/>
    <s v="Close"/>
    <s v="Reconcile Accounts"/>
    <s v="As a GL Accountant, I need a team of users by account string, and legal entity to assist with the reconciliation process"/>
    <s v="Must Have"/>
    <m/>
    <x v="4"/>
    <x v="0"/>
    <s v="Fit"/>
    <s v="Configuration"/>
    <s v="Functional"/>
    <m/>
    <s v="As a part of the reconciliation configuration, teams can be setup to help manage the reconciliation process"/>
    <s v="Admin will set up a team of users to prepare or review a set of accounts"/>
    <s v="team members should receive email notification that they are responsible for preparing or reviewing the account"/>
    <s v="users of the team will go in and claim the reconciliation as part of the reconciliation cycle"/>
    <m/>
    <s v="Approved"/>
    <s v="Joe"/>
    <m/>
    <x v="20"/>
    <m/>
    <x v="6"/>
    <x v="87"/>
    <x v="0"/>
    <s v="EPM"/>
    <x v="4"/>
    <x v="8"/>
    <m/>
  </r>
  <r>
    <e v="#N/A"/>
    <s v="EPM-ARCS-021"/>
    <x v="2"/>
    <s v="Close"/>
    <s v="Reconcile Accounts"/>
    <s v="As a GL Accountant, I need tracking only reconciliations to have a mandatory attachment rule before submission"/>
    <s v="Must Have"/>
    <m/>
    <x v="4"/>
    <x v="6"/>
    <s v="Gap"/>
    <s v="Build"/>
    <s v="Extension"/>
    <m/>
    <s v="As a part of application configuration, customized attributes will be setup to accommodate for this attachment requirement"/>
    <s v="For all tracking only reconciliations, User can submit the reconciliation only after attaching supporting documentation"/>
    <m/>
    <m/>
    <m/>
    <s v="Approved"/>
    <s v="Joe"/>
    <m/>
    <x v="20"/>
    <m/>
    <x v="0"/>
    <x v="87"/>
    <x v="0"/>
    <s v="EPM"/>
    <x v="4"/>
    <x v="8"/>
    <m/>
  </r>
  <r>
    <e v="#N/A"/>
    <s v="EPM-ARCS-022"/>
    <x v="2"/>
    <s v="Close"/>
    <s v="Reconcile Accounts"/>
    <s v="As a GL Accountant, I need ability to reassign reconciliations (Admins or Power Users to approve) "/>
    <s v="Must Have"/>
    <m/>
    <x v="4"/>
    <x v="0"/>
    <s v="Fit"/>
    <s v="Configuration"/>
    <s v="Functional"/>
    <m/>
    <s v="As a part of the reconciliation configuration, users can be assigned to an application (either preparer or reviewer) using one of the 3 options highlighted below:_x000a_1. reassign users (admin process)._x000a_2. assign back up users _x000a_3. set up teams to handle"/>
    <s v="user is able to reassign a reconciliation/reconciliations"/>
    <s v="admin receives the reconciliation reassignment and approve it, new user has reconciliation in worklist"/>
    <m/>
    <m/>
    <s v="Approved"/>
    <s v="Joe"/>
    <m/>
    <x v="20"/>
    <m/>
    <x v="2"/>
    <x v="87"/>
    <x v="0"/>
    <s v="EPM"/>
    <x v="4"/>
    <x v="8"/>
    <m/>
  </r>
  <r>
    <e v="#N/A"/>
    <s v="EPM-ARCS-023"/>
    <x v="2"/>
    <s v="Close"/>
    <s v="Reconcile Accounts"/>
    <s v="As a GL Accountant, I need ability to reopen reconciliations after they have been submitted "/>
    <s v="Must Have"/>
    <m/>
    <x v="4"/>
    <x v="0"/>
    <s v="Fit"/>
    <s v="Configuration"/>
    <s v="Functional"/>
    <m/>
    <s v="This can be configured as part of system settings as long as reconciliation has not been approved"/>
    <s v="User is able to reopen reconciliations after it has been submitted to reviewer level 1"/>
    <s v="User is unable to claim the reconciliation after it is closed or with reviewer level 2"/>
    <m/>
    <m/>
    <s v="Approved"/>
    <s v="Joe"/>
    <m/>
    <x v="20"/>
    <m/>
    <x v="2"/>
    <x v="87"/>
    <x v="0"/>
    <s v="EPM"/>
    <x v="4"/>
    <x v="8"/>
    <m/>
  </r>
  <r>
    <e v="#N/A"/>
    <s v="EPM-ARCS-024"/>
    <x v="2"/>
    <s v="Close"/>
    <s v="Reconcile Accounts"/>
    <s v="As a GL Accountant, I want the ability to maintain an approval workflow and track commentary on each account reconciliation. "/>
    <s v="Must Have"/>
    <m/>
    <x v="4"/>
    <x v="0"/>
    <s v="Fit"/>
    <s v="Configuration"/>
    <s v="Functional"/>
    <m/>
    <s v="As admin this relates to maintaining ability to manage the workflow and being able to track adjustments made to profiles or reconciliations "/>
    <s v="EPM admin has ability to make workflow adjustments"/>
    <s v="Canned reports from Application provide adjustments made"/>
    <m/>
    <m/>
    <s v="Approved"/>
    <s v="Joe"/>
    <m/>
    <x v="20"/>
    <m/>
    <x v="6"/>
    <x v="87"/>
    <x v="0"/>
    <s v="EPM"/>
    <x v="4"/>
    <x v="8"/>
    <m/>
  </r>
  <r>
    <e v="#N/A"/>
    <s v="EPM-ARCS-025"/>
    <x v="2"/>
    <s v="Close"/>
    <s v="Reconcile Accounts"/>
    <s v="As an GL Accountant, I want the ability to continue performing certain complex reconciliations within Excel (or offline)."/>
    <s v="Must Have"/>
    <m/>
    <x v="4"/>
    <x v="0"/>
    <s v="Fit"/>
    <s v="Configuration"/>
    <s v="Functional"/>
    <m/>
    <s v="As a part of application configuration, reconciliations will be setup to accommodate the option of attaching documents of size upto 20MB"/>
    <s v="User is able to attach documents of size upto 20MB in reconciliations."/>
    <m/>
    <m/>
    <m/>
    <s v="Approved"/>
    <s v="Joe"/>
    <m/>
    <x v="20"/>
    <m/>
    <x v="2"/>
    <x v="87"/>
    <x v="0"/>
    <s v="EPM"/>
    <x v="4"/>
    <x v="8"/>
    <m/>
  </r>
  <r>
    <e v="#N/A"/>
    <s v="EPM-ARCS-026"/>
    <x v="2"/>
    <s v="Close"/>
    <s v="Reconcile Accounts"/>
    <s v="As an Accountant, I want the ability to automatically send notifications to users when certain items are due for reconciliation."/>
    <s v="Must Have"/>
    <m/>
    <x v="4"/>
    <x v="0"/>
    <s v="Fit"/>
    <s v="Configuration"/>
    <s v="Functional"/>
    <m/>
    <s v="As a part of reconciliation process, email notifications to be sent out can be setup for these circumstances:_x000a_1. Late Notification_x000a_2. Status Change Notification_x000a_3. Due Date Reminder Notification"/>
    <s v="Users receive email notifications that reconciliations are due "/>
    <m/>
    <m/>
    <m/>
    <s v="Approved"/>
    <s v="Joe"/>
    <m/>
    <x v="20"/>
    <m/>
    <x v="2"/>
    <x v="87"/>
    <x v="0"/>
    <s v="EPM"/>
    <x v="4"/>
    <x v="8"/>
    <m/>
  </r>
  <r>
    <e v="#N/A"/>
    <s v="EPM-ARCS-027"/>
    <x v="2"/>
    <s v="Close"/>
    <s v="Reconcile Accounts"/>
    <s v="As an GL Accountant, I want all the reconciliations with a variance to be submitted with explainations."/>
    <s v="Must Have"/>
    <m/>
    <x v="4"/>
    <x v="6"/>
    <s v="Gap"/>
    <s v="Build"/>
    <s v="Extension"/>
    <m/>
    <s v="As a part of application configuration, customized rule will be setup to accommodate for this attachment requirement"/>
    <s v="For all reconciliations with varience, User can submit the reconciliation only after attaching supporting documentation"/>
    <s v="balance to be fully explained"/>
    <m/>
    <m/>
    <s v="Approved"/>
    <s v="Joe"/>
    <m/>
    <x v="21"/>
    <m/>
    <x v="0"/>
    <x v="87"/>
    <x v="0"/>
    <s v="EPM"/>
    <x v="4"/>
    <x v="8"/>
    <m/>
  </r>
  <r>
    <e v="#N/A"/>
    <s v="EPM-ARCS-028"/>
    <x v="2"/>
    <s v="Close"/>
    <s v="Reconcile Accounts"/>
    <s v="As a GL Accountant with the service administrator role, I want the ability to reopen a closed reconciliation to the corresponding preparer."/>
    <s v="Must Have"/>
    <m/>
    <x v="4"/>
    <x v="0"/>
    <s v="Fit"/>
    <s v="Configuration"/>
    <s v="Functional"/>
    <m/>
    <s v="As a part of application configuration, reconciliations will be setup to make the reopen option available if reconciliation is still closed."/>
    <s v="User can  reopen a closed reconciliation to the corresponding preparer"/>
    <m/>
    <m/>
    <m/>
    <s v="Approved"/>
    <s v="Joe"/>
    <m/>
    <x v="21"/>
    <m/>
    <x v="0"/>
    <x v="87"/>
    <x v="0"/>
    <s v="EPM"/>
    <x v="4"/>
    <x v="8"/>
    <m/>
  </r>
  <r>
    <e v="#N/A"/>
    <s v="EPM-ARCS-030"/>
    <x v="2"/>
    <s v="Close"/>
    <s v="Reconcile Accounts"/>
    <s v="As an Auditor with the Viewer role, I want the ability to view the reconciliations only if they are closed."/>
    <s v="Must Have"/>
    <m/>
    <x v="4"/>
    <x v="2"/>
    <s v="Gap"/>
    <s v="Work Around"/>
    <s v="Work Around"/>
    <m/>
    <s v="Auditors  can be manually assigned to the reconciliations by the admin once the reconciliations are closed"/>
    <s v="Admin can assign the viewer access for the reconciliations"/>
    <s v="Auditor can view the reconciliations assigned to them"/>
    <m/>
    <m/>
    <s v="Approved"/>
    <s v="Joe"/>
    <m/>
    <x v="21"/>
    <m/>
    <x v="6"/>
    <x v="87"/>
    <x v="0"/>
    <s v="EPM"/>
    <x v="4"/>
    <x v="8"/>
    <m/>
  </r>
  <r>
    <e v="#N/A"/>
    <s v="EPM-ARCS-031"/>
    <x v="2"/>
    <s v="Close"/>
    <s v="Reconcile Accounts"/>
    <s v="As an Auditor with the Viewer role, I want to receive notifications once the reconciliations are closed."/>
    <s v="Must Have"/>
    <m/>
    <x v="4"/>
    <x v="6"/>
    <s v="Gap"/>
    <s v="Build"/>
    <s v="Extension"/>
    <m/>
    <s v="Viewers can get a notification once the reconciliation is closed. However, the notifictaions go out to specific addresses and will have to updated manually."/>
    <m/>
    <m/>
    <m/>
    <m/>
    <s v="Approved"/>
    <s v="Joe"/>
    <m/>
    <x v="21"/>
    <m/>
    <x v="6"/>
    <x v="87"/>
    <x v="0"/>
    <s v="EPM"/>
    <x v="4"/>
    <x v="8"/>
    <m/>
  </r>
  <r>
    <e v="#N/A"/>
    <s v="EPM-ARCS-032"/>
    <x v="2"/>
    <s v="Close"/>
    <s v="Reconcile Accounts"/>
    <s v="As a GL Accountant, I want the ability to run data loads once per day during close."/>
    <s v="Must Have"/>
    <m/>
    <x v="4"/>
    <x v="0"/>
    <s v="Fit"/>
    <s v="Configuration"/>
    <s v="Functional"/>
    <m/>
    <s v="As part of the data management load, all accounts can be loaded once a day into Account Reconciliations"/>
    <s v="User is able to load data once a day into Accounts Reconciliations"/>
    <m/>
    <m/>
    <m/>
    <s v="Approved"/>
    <s v="Joe"/>
    <m/>
    <x v="21"/>
    <m/>
    <x v="2"/>
    <x v="87"/>
    <x v="0"/>
    <s v="EPM"/>
    <x v="4"/>
    <x v="8"/>
    <m/>
  </r>
  <r>
    <e v="#N/A"/>
    <s v="EPM-ARCS-033"/>
    <x v="2"/>
    <s v="Close"/>
    <s v="Reconcile Accounts"/>
    <s v="As a GL Accountant, I want the ability to load data from Oracle Cloud GL  to reconcile my functional currency balances"/>
    <s v="Must Have"/>
    <m/>
    <x v="4"/>
    <x v="7"/>
    <s v="Gap"/>
    <s v="Build"/>
    <s v="Interface"/>
    <m/>
    <s v="Data will be extracted from Oracle Cloud GL and loaded into Accounts Reconciliation"/>
    <s v="User is able to load functional Currency data from Oracle Cloud GL into Accounts Reconciliation."/>
    <s v="User validates the data from Account Reconciliations to the source system"/>
    <m/>
    <m/>
    <s v="Approved"/>
    <s v="Joe"/>
    <m/>
    <x v="21"/>
    <m/>
    <x v="2"/>
    <x v="87"/>
    <x v="0"/>
    <s v="EPM"/>
    <x v="4"/>
    <x v="8"/>
    <m/>
  </r>
  <r>
    <e v="#N/A"/>
    <s v="EPM-ARCS-034"/>
    <x v="2"/>
    <s v="Close"/>
    <s v="Reconcile Accounts"/>
    <s v="As a GL Accountant, I want the ability to load data from PeopleSoft to reconcile my functional currency balances"/>
    <s v="Must Have"/>
    <m/>
    <x v="4"/>
    <x v="7"/>
    <s v="Gap"/>
    <s v="Build"/>
    <s v="Interface"/>
    <m/>
    <s v="Data will be extracted from PeopleSoft and loaded into Accounts Reconciliation"/>
    <s v="User is able to load functional currency data from PeopleSoft into Accounts Reconciliation."/>
    <s v="User validates the data from Account Reconciliations to the source system"/>
    <m/>
    <m/>
    <s v="Approved"/>
    <s v="Joe"/>
    <m/>
    <x v="21"/>
    <m/>
    <x v="2"/>
    <x v="87"/>
    <x v="0"/>
    <s v="EPM"/>
    <x v="4"/>
    <x v="8"/>
    <m/>
  </r>
  <r>
    <e v="#N/A"/>
    <s v="EPM-ARCS-035"/>
    <x v="2"/>
    <s v="Close"/>
    <s v="Reconcile Accounts"/>
    <s v="As a GL Accountant, I want the ability to load data from Close and Consolidations to reconcile my functional currency balances"/>
    <s v="Must Have"/>
    <m/>
    <x v="4"/>
    <x v="7"/>
    <s v="Gap"/>
    <s v="Build"/>
    <s v="Interface"/>
    <m/>
    <s v="Data will be extracted from Close and Consolidations and loaded into Accounts Reconciliation"/>
    <s v="User is able to load data functional currency from Close and Consolidations into Accounts Reconciliation."/>
    <s v="User validates the data from Account Reconciliations to the source system"/>
    <m/>
    <m/>
    <s v="Approved"/>
    <s v="Joe"/>
    <m/>
    <x v="21"/>
    <m/>
    <x v="2"/>
    <x v="87"/>
    <x v="0"/>
    <s v="EPM"/>
    <x v="4"/>
    <x v="8"/>
    <m/>
  </r>
  <r>
    <e v="#N/A"/>
    <s v="EPM-ARCS-036"/>
    <x v="2"/>
    <s v="Close"/>
    <s v="Reconcile Accounts"/>
    <s v="As a GL Accountant, I want the ability to load data from FX Exchange Rates"/>
    <s v="Must Have"/>
    <m/>
    <x v="4"/>
    <x v="7"/>
    <s v="Gap"/>
    <s v="Build"/>
    <s v="Interface"/>
    <m/>
    <s v="Data will be extracted from FX Exchange Rates and loaded into Accounts Reconciliation"/>
    <s v="User is able to load data from FX exchnage Rates into Accounts Reconciliation."/>
    <s v="User validates the data from Account Reconciliations to the source system"/>
    <m/>
    <m/>
    <s v="Approved"/>
    <s v="Joe"/>
    <m/>
    <x v="21"/>
    <m/>
    <x v="2"/>
    <x v="87"/>
    <x v="0"/>
    <s v="EPM"/>
    <x v="4"/>
    <x v="8"/>
    <m/>
  </r>
  <r>
    <e v="#N/A"/>
    <s v="EPM-ARCS-037"/>
    <x v="2"/>
    <s v="Close"/>
    <s v="Reconcile Accounts"/>
    <s v="As a GL Accountant, I want the ability to load data from PeopleSoft to reconcile my entered currency balances"/>
    <s v="Must Have"/>
    <m/>
    <x v="4"/>
    <x v="7"/>
    <s v="Gap"/>
    <s v="Build"/>
    <s v="Interface"/>
    <m/>
    <s v="Data will be extracted from PeopleSoft and loaded into Accounts Reconciliation"/>
    <s v="User is able to load Entered currency data from PeopleSoft into Accounts Reconciliation."/>
    <s v="User validates the data from Account Reconciliations to the source system"/>
    <m/>
    <m/>
    <s v="Approved"/>
    <s v="Joe"/>
    <m/>
    <x v="0"/>
    <m/>
    <x v="2"/>
    <x v="87"/>
    <x v="0"/>
    <s v="EPM"/>
    <x v="4"/>
    <x v="8"/>
    <m/>
  </r>
  <r>
    <e v="#N/A"/>
    <s v="EPM-ARCS-038"/>
    <x v="2"/>
    <s v="Close"/>
    <s v="Reconcile Accounts"/>
    <s v="As a GL Accountant, I want the ability to load data from Oracle Cloud GL  to reconcile my entered currency balances"/>
    <s v="Must Have"/>
    <m/>
    <x v="4"/>
    <x v="7"/>
    <s v="Gap"/>
    <s v="Build"/>
    <s v="Interface"/>
    <m/>
    <s v="Data will be extracted from Oracle Cloud GL and loaded into Accounts Reconciliation"/>
    <s v="User is able to load entered Currency data from Oracle Cloud GL into Accounts Reconciliation."/>
    <s v="User validates the data from Account Reconciliations to the source system"/>
    <m/>
    <m/>
    <s v="Approved"/>
    <s v="Joe"/>
    <m/>
    <x v="21"/>
    <m/>
    <x v="2"/>
    <x v="87"/>
    <x v="0"/>
    <s v="EPM"/>
    <x v="4"/>
    <x v="8"/>
    <m/>
  </r>
  <r>
    <e v="#N/A"/>
    <s v="EPM-ARCS-039"/>
    <x v="2"/>
    <s v="Close"/>
    <s v="Reconcile Accounts"/>
    <s v="As a GL Accountant, I want the ability to load balance comparison data from Lease Harbor (flat file) to reconcile my functional currency balances"/>
    <s v="Must Have"/>
    <m/>
    <x v="4"/>
    <x v="7"/>
    <s v="Gap"/>
    <s v="Build"/>
    <s v="Interface"/>
    <m/>
    <s v="Data will be extracted from Lease Harbor flat file and loaded into Accounts Reconciliation"/>
    <s v="User is able to load functional currency balance comparison data from Lease Harbor into Accounts Reconciliation."/>
    <s v="User validates the data from Account Reconciliations to the source system"/>
    <m/>
    <m/>
    <s v="Approved"/>
    <s v="Joe"/>
    <m/>
    <x v="0"/>
    <m/>
    <x v="2"/>
    <x v="87"/>
    <x v="0"/>
    <s v="EPM"/>
    <x v="4"/>
    <x v="8"/>
    <m/>
  </r>
  <r>
    <e v="#N/A"/>
    <s v="EPM-ARCS-040"/>
    <x v="2"/>
    <s v="Close"/>
    <s v="Reconcile Accounts"/>
    <s v="As a GL Accountant, I want the reconciliations to have the following Risk Rating :_x000a_Medium : Balance is more than $x_x000a_Low : Balance is less than $x"/>
    <s v="Must Have"/>
    <m/>
    <x v="4"/>
    <x v="6"/>
    <s v="Gap"/>
    <s v="Build"/>
    <s v="Interface"/>
    <m/>
    <s v="As a part of application configuration the risk rating will be configured as high, medium, or low and attached to the appropriate profiles.  High risk accounts will be static in nature.  Medium or low risk accounts will have a dynamic risk rating in which the prior quarter balance will determine if the risk on the profile changes.  Need to determine what that threshold is. The determined threshold will be applied to all accounts."/>
    <s v="Users can review the risk rating for each reconciliation under the reconciliations tab."/>
    <s v="Users confirm that the dynamic risk rating is getting updated as per balance updates (Medium/Low)"/>
    <m/>
    <m/>
    <s v="Approved"/>
    <s v="Joe"/>
    <m/>
    <x v="0"/>
    <m/>
    <x v="2"/>
    <x v="87"/>
    <x v="0"/>
    <s v="EPM"/>
    <x v="4"/>
    <x v="8"/>
    <m/>
  </r>
  <r>
    <e v="#N/A"/>
    <s v="RTR-IC-015"/>
    <x v="0"/>
    <s v="Manage Intercompany Accounting"/>
    <s v="Process Intercompany AR/AP Invoices"/>
    <s v="As a GL Accountant, I need the ability to generate IC invoices in the IC module. The invoice format must comply with local requirements based on the business design."/>
    <m/>
    <m/>
    <x v="1"/>
    <x v="1"/>
    <s v="Gap"/>
    <s v="Build"/>
    <s v="Report"/>
    <m/>
    <s v="Need to build invoice templates as per local format assuming required information is avialable in Oracle. Awaiting format details"/>
    <s v="Validate that IC invoice was created with the correct format per business design. Must validate every invoice template created to ensure compliance across all the countries."/>
    <m/>
    <m/>
    <m/>
    <s v="Review In Progress"/>
    <m/>
    <m/>
    <x v="0"/>
    <m/>
    <x v="4"/>
    <x v="87"/>
    <x v="0"/>
    <s v="RTR"/>
    <x v="0"/>
    <x v="1"/>
    <s v="WESCO"/>
  </r>
  <r>
    <e v="#N/A"/>
    <s v="RTR-IC-016"/>
    <x v="0"/>
    <s v="Manage Intercompany Accounting"/>
    <s v="Process Intercompany AR/AP Invoices"/>
    <s v="As a Intercompany GL Accountant, I need the ability to create intercompany journal entries using a spreadsheet for  the Intercompany Accounting Module"/>
    <m/>
    <m/>
    <x v="1"/>
    <x v="0"/>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journal was entered correctly and posted in GL and generated IC invoice. Validate all values including entered and accounted currencies. _x000a_ "/>
    <m/>
    <m/>
    <m/>
    <s v="Submitted for Approval"/>
    <s v="Erica"/>
    <d v="2021-07-11T00:00:00"/>
    <x v="0"/>
    <m/>
    <x v="4"/>
    <x v="87"/>
    <x v="0"/>
    <s v="RTR"/>
    <x v="0"/>
    <x v="1"/>
    <s v="WESCO"/>
  </r>
  <r>
    <e v="#N/A"/>
    <s v="RTR-IC-017"/>
    <x v="0"/>
    <s v="Manage Intercompany Accounting"/>
    <s v="Process Intercompany AR/AP Invoices"/>
    <s v="As a GL Manager I want the ability to reject IC journals if they don't meet business requirements"/>
    <m/>
    <m/>
    <x v="1"/>
    <x v="0"/>
    <s v="Fit"/>
    <s v="Configuration"/>
    <s v="Functional"/>
    <m/>
    <s v="Approvers can reject IC batches_x000a__x000a_For acceptance criteria 1: Submitted by can be configured to receive rejection notifications. Format of notification is planned standard format. If custom format is required please log a separate user story describing format"/>
    <s v="Validate the ability to reject IC journals. Ensure that rejected journals do not get posted. Also ensure preparer is notified once journal has been rejected. Review notification format matches business design."/>
    <m/>
    <m/>
    <m/>
    <s v="Review In Progress"/>
    <m/>
    <m/>
    <x v="0"/>
    <m/>
    <x v="4"/>
    <x v="87"/>
    <x v="0"/>
    <s v="RTR"/>
    <x v="0"/>
    <x v="1"/>
    <s v="WESCO"/>
  </r>
  <r>
    <e v="#N/A"/>
    <s v="RTR-IC-018"/>
    <x v="0"/>
    <s v="Manage Intercompany Accounting"/>
    <s v="Process Intercompany AR/AP Invoices"/>
    <s v="As a GL Accountant I want the ability to resubmit IC journals which was previously rejected."/>
    <m/>
    <m/>
    <x v="1"/>
    <x v="0"/>
    <s v="Fit"/>
    <s v="Configuration"/>
    <s v="Functional"/>
    <m/>
    <s v="Rejected transactions cannot be re-routed for approval. Users can copy rejected IC transactions and then route them for approval again after making any edits as required"/>
    <s v="Review the submission of previously rejected journal. Validated journal has posted correctly in the ledger after approval. Review IC AR and AP invoices to ensure accuracy."/>
    <m/>
    <m/>
    <m/>
    <s v="Submitted for Approval"/>
    <s v="Erica"/>
    <d v="2021-07-11T00:00:00"/>
    <x v="0"/>
    <m/>
    <x v="4"/>
    <x v="87"/>
    <x v="0"/>
    <s v="RTR"/>
    <x v="0"/>
    <x v="1"/>
    <s v="WESCO"/>
  </r>
  <r>
    <e v="#N/A"/>
    <s v="RTR-IC-019"/>
    <x v="0"/>
    <s v="Manage Intercompany Accounting"/>
    <s v="Process Intercompany AR/AP Invoices"/>
    <s v="As a GL Accountant I want the ability to enter IC journals transferring charges from one entity to many entities."/>
    <m/>
    <m/>
    <x v="1"/>
    <x v="0"/>
    <s v="Fit"/>
    <s v="Configuration"/>
    <s v="Functional"/>
    <m/>
    <s v="Create one IC batch with singe provider IC Org and multiple receiver IC org i.e. one batch with multiple transactions. Approval will be at transaction level"/>
    <s v="Review IC journal and validate IC balance for each entity. Validate AR and AP invoices for each entity. Ensure journal only had one provider (AR) and multiple debtors (AP). Validate both entered and accounted currencies. Ensure transactions posted in both primary and secondary ledger."/>
    <m/>
    <m/>
    <m/>
    <s v="Submitted for Approval"/>
    <s v="Erica"/>
    <d v="2021-07-11T00:00:00"/>
    <x v="0"/>
    <m/>
    <x v="4"/>
    <x v="87"/>
    <x v="0"/>
    <s v="RTR"/>
    <x v="0"/>
    <x v="1"/>
    <s v="WESCO"/>
  </r>
  <r>
    <e v="#N/A"/>
    <s v="RTR-IC-020"/>
    <x v="0"/>
    <s v="Manage Intercompany Accounting"/>
    <s v="Process Intercompany AR/AP Invoices"/>
    <s v="As a GL Accountant I want the ability to enter IC journals transferring charges from many entities to many entities."/>
    <m/>
    <m/>
    <x v="1"/>
    <x v="6"/>
    <s v="Gap"/>
    <s v="Build"/>
    <s v="Extension"/>
    <m/>
    <s v="Create one IC batch with singe provider IC Org and multiple receiver IC org i.e. one batch with multiple transactions. Approval will be at transaction level_x000a_Create many such batches to achieve many to many requirement. One batch with multiple providers is not supported_x000a_"/>
    <s v="Review IC journal and validate IC balance for each entity. Validate AR and AP invoices for each entity. Ensure journal only had multiple providers (AR) and multiple debtors (AP). Validate both entered and accounted currencies. Ensure transactions posted in both primary and secondary ledger."/>
    <m/>
    <m/>
    <m/>
    <s v="Drafted"/>
    <m/>
    <m/>
    <x v="0"/>
    <m/>
    <x v="4"/>
    <x v="87"/>
    <x v="0"/>
    <s v="RTR"/>
    <x v="0"/>
    <x v="1"/>
    <s v="WESCO"/>
  </r>
  <r>
    <e v="#N/A"/>
    <s v="RTR-IC-021"/>
    <x v="0"/>
    <s v="Manage Intercompany Accounting"/>
    <s v="Process Intercompany AR/AP Invoices"/>
    <s v="As a GL Accountant I want the capability to generate IC invoice credits."/>
    <m/>
    <m/>
    <x v="1"/>
    <x v="0"/>
    <s v="Fit"/>
    <s v="Configuration"/>
    <s v="Functional"/>
    <m/>
    <s v="IC batch will generate negative amount AR invoice and credit memo if signs are inversed or dr/cr are flipped_x000a__x000a_Discussed verbiage of acceptance criteria with Vitaliy in light of commments noted, he is okay with comments. Acceptance criteria is more  of business terminology"/>
    <s v="Validate that IC transaction created credit note in AR and a debit note in AP. Validate AR and AP is recorded for the correct provider and debtor. Validate both entered and accounted currecies."/>
    <m/>
    <m/>
    <m/>
    <s v="Submitted for Approval"/>
    <s v="Erica"/>
    <d v="2021-07-11T00:00:00"/>
    <x v="0"/>
    <m/>
    <x v="4"/>
    <x v="87"/>
    <x v="0"/>
    <s v="RTR"/>
    <x v="0"/>
    <x v="1"/>
    <s v="WESCO"/>
  </r>
  <r>
    <e v="#N/A"/>
    <s v="RTR-IC-022"/>
    <x v="0"/>
    <s v="Manage Intercompany Accounting"/>
    <s v="Process Intercompany AR/AP Invoices"/>
    <s v="As a GL Accountant I should not have the capability to book a reversing journal which generates an invoice."/>
    <m/>
    <m/>
    <x v="1"/>
    <x v="0"/>
    <s v="Fit"/>
    <s v="Configuration"/>
    <s v="Functional"/>
    <m/>
    <s v="IC batches with Trx Type requiring invoicing will create AR and AP invoices. These invoices when accounted will create GL journals. Soruces for AR and AP will be frozen i.e. these journals cannot be reversed_x000a__x000a_Note: Above comments were updated after discussing with Vitaliy"/>
    <s v="Ensure transactions cannot be marked for auto reversal if they are generating an IC invoice."/>
    <m/>
    <m/>
    <m/>
    <s v="Submitted for Approval"/>
    <s v="Erica"/>
    <d v="2021-07-11T00:00:00"/>
    <x v="0"/>
    <m/>
    <x v="4"/>
    <x v="87"/>
    <x v="0"/>
    <s v="RTR"/>
    <x v="0"/>
    <x v="1"/>
    <s v="WESCO"/>
  </r>
  <r>
    <e v="#N/A"/>
    <s v="RTR-IC-023"/>
    <x v="0"/>
    <s v="Manage Intercompany Accounting"/>
    <s v="Process Intercompany AR/AP Invoices"/>
    <s v="As a GL Accountant I should not have the capability to book a reversing journal which generates an invoice. But I should have ability to create reversing invoices/credit/debit memos"/>
    <m/>
    <m/>
    <x v="1"/>
    <x v="0"/>
    <s v="Fit"/>
    <s v="Configuration"/>
    <s v="Functional"/>
    <m/>
    <s v="1. For IC batches that had originally generated invoices: You can reverse at IC batch or transaction level. If reversing at batch level, all transactions must have invoices created [both AR &amp; AP] i.e. batch must be in complete status.  If reversing at transaction level, transaction must have both AR &amp; AP invoices created i.e. transaction must be in complete status. _x000a_While reversing select batch date = original batch date, this would create reversal AR and AP invoices with invoice date &amp; exchange date of original invoices. _x000a_When reversing if AR invoice was positive, reversal invoice will be negative and vice versa. _x000a_When reversing if AP invoice was standard invoice, reversal invoice will be credit memo and vice versa_x000a__x000a_2. For IC batches that had originally created journals: Pass reversing journals in GL. If you use standard IC reversal fucntonality across period, system will create exchange rate differences"/>
    <s v="Validate that journal and reversal posted correctly in the ledger. Ensure transactions posted in both primary and secondary ledger."/>
    <m/>
    <m/>
    <m/>
    <s v="Submitted for Approval"/>
    <s v="Erica"/>
    <d v="2021-07-11T00:00:00"/>
    <x v="0"/>
    <m/>
    <x v="4"/>
    <x v="87"/>
    <x v="0"/>
    <s v="RTR"/>
    <x v="0"/>
    <x v="1"/>
    <s v="WESCO"/>
  </r>
  <r>
    <e v="#N/A"/>
    <m/>
    <x v="0"/>
    <s v="Manage Intercompany Accounting"/>
    <s v="Process Intercompany AR/AP Invoices"/>
    <s v="As a GL accountant, I will need a report of I/C AR and AP invoices that have been settled by period and legal entity."/>
    <m/>
    <m/>
    <x v="1"/>
    <x v="8"/>
    <m/>
    <m/>
    <m/>
    <m/>
    <m/>
    <s v="Validate accuracy of the report. Ensure all settled AR and AP invoices are captured. Ensure format of report matches business design."/>
    <m/>
    <m/>
    <m/>
    <m/>
    <m/>
    <m/>
    <x v="0"/>
    <m/>
    <x v="4"/>
    <x v="87"/>
    <x v="0"/>
    <m/>
    <x v="4"/>
    <x v="6"/>
    <m/>
  </r>
  <r>
    <e v="#N/A"/>
    <m/>
    <x v="0"/>
    <s v="Manage Intercompany Accounting"/>
    <s v="Process Intercompany AR/AP Invoices"/>
    <s v="As an intercompany Accountant, I need to be able to process netting of Payables and Receivables transactions for related intercompany organizations"/>
    <m/>
    <m/>
    <x v="1"/>
    <x v="8"/>
    <m/>
    <m/>
    <m/>
    <m/>
    <m/>
    <s v="Validate the netting process accurately closed the required AP and AR invoices and posted to the GL. Ensure the netting agreements are set up in the module per business design.  Ensure netting was performed for the correct entities as per business design. Ensure all clearing accounts used for netting zeroes out. Validate proper FX gain/loss was recognized."/>
    <m/>
    <m/>
    <m/>
    <m/>
    <m/>
    <m/>
    <x v="0"/>
    <m/>
    <x v="4"/>
    <x v="87"/>
    <x v="0"/>
    <m/>
    <x v="4"/>
    <x v="6"/>
    <m/>
  </r>
  <r>
    <e v="#N/A"/>
    <m/>
    <x v="0"/>
    <s v="Manage Intercompany Accounting"/>
    <s v="Process Intercompany AR/AP Invoices"/>
    <s v="As a GL Accountant, I need the ability to reverse IC settlements which may have been processed in error."/>
    <m/>
    <m/>
    <x v="1"/>
    <x v="8"/>
    <m/>
    <m/>
    <m/>
    <m/>
    <m/>
    <s v="Validate IC settlement has been reversed. Ensure both AR and AP invoices are marked as open in the subledger. Ensure reversal accurately recorded in the GL. Ensure transactions are recorded in both primary and secondary ledger"/>
    <m/>
    <m/>
    <m/>
    <m/>
    <m/>
    <m/>
    <x v="0"/>
    <m/>
    <x v="4"/>
    <x v="87"/>
    <x v="0"/>
    <m/>
    <x v="4"/>
    <x v="6"/>
    <m/>
  </r>
  <r>
    <e v="#N/A"/>
    <m/>
    <x v="0"/>
    <s v="Manage Intercompany Accounting"/>
    <s v="Process Intercompany AR/AP Invoices"/>
    <s v="As a GL Accountant, I need the ability to reverse IC netting that may have been processed in error."/>
    <m/>
    <m/>
    <x v="1"/>
    <x v="8"/>
    <m/>
    <m/>
    <m/>
    <m/>
    <m/>
    <s v="Validate IC netting has been reversed. Ensure both AR and AP invoices are marked as open in the subledger. Ensure reversal accurately recorded in the GL. Ensure transactions are recorded in both primary and secondary ledger"/>
    <m/>
    <m/>
    <m/>
    <m/>
    <m/>
    <m/>
    <x v="0"/>
    <m/>
    <x v="4"/>
    <x v="87"/>
    <x v="0"/>
    <m/>
    <x v="4"/>
    <x v="6"/>
    <m/>
  </r>
  <r>
    <e v="#N/A"/>
    <m/>
    <x v="0"/>
    <s v="Manage Intercompany Accounting"/>
    <s v="Process Intercompany AR/AP Invoices"/>
    <s v="As a GL Accountant, I will need a report of I/C AP invoices that have been selected (not yet settled) for settlement. Report should show I/C AR and AP invoices side by side. This report will be used to approve the settlement of I/C invoices."/>
    <m/>
    <m/>
    <x v="1"/>
    <x v="8"/>
    <m/>
    <m/>
    <m/>
    <m/>
    <m/>
    <s v="Review format of report to ensure matches business design. Ensure AP invoices selected for settlement from the report have not been settled in the subledger. Validate that invoices selected for settlement cannot be settled on another batch."/>
    <m/>
    <m/>
    <m/>
    <m/>
    <m/>
    <m/>
    <x v="0"/>
    <m/>
    <x v="4"/>
    <x v="87"/>
    <x v="0"/>
    <m/>
    <x v="4"/>
    <x v="6"/>
    <m/>
  </r>
  <r>
    <e v="#N/A"/>
    <m/>
    <x v="0"/>
    <s v="Manage Intercompany Accounting"/>
    <s v="Process Intercompany AR/AP Invoices"/>
    <s v="As an I/C accountant, when creating journals in I/C modules the FX rate should default to daily rate of when journal is entered or ME rate if entered in the following period."/>
    <m/>
    <m/>
    <x v="1"/>
    <x v="8"/>
    <m/>
    <m/>
    <m/>
    <m/>
    <m/>
    <m/>
    <m/>
    <m/>
    <m/>
    <m/>
    <m/>
    <m/>
    <x v="0"/>
    <m/>
    <x v="4"/>
    <x v="87"/>
    <x v="0"/>
    <m/>
    <x v="4"/>
    <x v="6"/>
    <m/>
  </r>
  <r>
    <e v="#N/A"/>
    <m/>
    <x v="0"/>
    <s v="Manage Intercompany Accounting"/>
    <s v="Process Intercompany AR/AP Invoices"/>
    <s v="As an I/C accountant, when I/C transaction is created in primary ledger, it should also be recorded in secondary ledger (if enabled). "/>
    <m/>
    <m/>
    <x v="1"/>
    <x v="8"/>
    <m/>
    <m/>
    <m/>
    <m/>
    <m/>
    <s v="Ensure transactions are accurately posted in both primary and secondary ledger."/>
    <m/>
    <m/>
    <m/>
    <m/>
    <m/>
    <m/>
    <x v="0"/>
    <m/>
    <x v="4"/>
    <x v="87"/>
    <x v="0"/>
    <m/>
    <x v="4"/>
    <x v="6"/>
    <m/>
  </r>
  <r>
    <e v="#N/A"/>
    <m/>
    <x v="0"/>
    <s v="Manage Intercompany Accounting"/>
    <s v="Process Intercompany AR/AP Invoices"/>
    <s v="As an I/C accountant, when AR/AP invoices are settled in primary ledger, it should also be recorded in the secondary ledger. "/>
    <m/>
    <m/>
    <x v="1"/>
    <x v="8"/>
    <m/>
    <m/>
    <m/>
    <m/>
    <m/>
    <s v="Ensure transactions are accurately posted in both primary and secondary ledger."/>
    <m/>
    <m/>
    <m/>
    <m/>
    <m/>
    <m/>
    <x v="0"/>
    <m/>
    <x v="4"/>
    <x v="87"/>
    <x v="0"/>
    <m/>
    <x v="4"/>
    <x v="6"/>
    <m/>
  </r>
  <r>
    <e v="#N/A"/>
    <m/>
    <x v="0"/>
    <s v="Manage Intercompany Accounting"/>
    <s v="Process Intercompany AR/AP Invoices"/>
    <s v="As an I/C accountant, when AR/AP invoices are netted in primary ledger, it should also be recorded in the secondary ledger. "/>
    <m/>
    <m/>
    <x v="1"/>
    <x v="8"/>
    <m/>
    <m/>
    <m/>
    <m/>
    <m/>
    <s v="Ensure transactions are accurately posted in both primary and secondary ledger."/>
    <m/>
    <m/>
    <m/>
    <m/>
    <m/>
    <m/>
    <x v="0"/>
    <m/>
    <x v="4"/>
    <x v="87"/>
    <x v="0"/>
    <m/>
    <x v="4"/>
    <x v="6"/>
    <m/>
  </r>
  <r>
    <e v="#N/A"/>
    <m/>
    <x v="0"/>
    <s v="Manage Intercompany Accounting"/>
    <s v="Process Intercompany AR/AP Invoices"/>
    <s v="As an I/C accountant, when AR/AP invoices are switched (LSI) in primary ledger, it should also be recorded in the secondary ledger. FX impact may be different in primary vs secondary ledger."/>
    <m/>
    <m/>
    <x v="1"/>
    <x v="8"/>
    <m/>
    <m/>
    <m/>
    <m/>
    <m/>
    <s v="Ensure transactions are accurately posted in both primary and secondary ledger."/>
    <m/>
    <m/>
    <m/>
    <m/>
    <m/>
    <m/>
    <x v="0"/>
    <m/>
    <x v="4"/>
    <x v="87"/>
    <x v="0"/>
    <m/>
    <x v="4"/>
    <x v="6"/>
    <m/>
  </r>
  <r>
    <e v="#N/A"/>
    <s v="EPM-EDM-001"/>
    <x v="2"/>
    <s v="Master Data Management"/>
    <s v="Maintain Chart of Accounts"/>
    <s v="As a Service Administrator, I need the ability to maintain a global COA for Cloud GL application in EDM"/>
    <s v="Must Have"/>
    <m/>
    <x v="4"/>
    <x v="0"/>
    <s v="Fit"/>
    <s v="Configuration"/>
    <s v="Functional"/>
    <m/>
    <s v="A single GL application will be configured within EDM to setup segments for Global and Local COA"/>
    <s v="Successfully able to configure and register cloud GL application within EDM using out-of-box adapters"/>
    <m/>
    <m/>
    <m/>
    <m/>
    <m/>
    <m/>
    <x v="0"/>
    <m/>
    <x v="4"/>
    <x v="87"/>
    <x v="0"/>
    <m/>
    <x v="4"/>
    <x v="6"/>
    <m/>
  </r>
  <r>
    <e v="#N/A"/>
    <s v="EPM-EDM-002"/>
    <x v="2"/>
    <s v="Master Data Management"/>
    <s v="Maintain Chart of Accounts"/>
    <s v="As a Service Administrator, I need the ability to maintain a Local COA for Cloud GL application in EDM"/>
    <s v="Must Have"/>
    <m/>
    <x v="1"/>
    <x v="0"/>
    <s v="Fit"/>
    <s v="Configuration"/>
    <s v="Functional"/>
    <m/>
    <s v="A single GL application will be configured within EDM to setup segments for Global and Local COA"/>
    <s v="Successfully able to configure and register cloud GL application within EDM using out-of-box adapters"/>
    <m/>
    <m/>
    <m/>
    <m/>
    <m/>
    <m/>
    <x v="0"/>
    <m/>
    <x v="4"/>
    <x v="87"/>
    <x v="0"/>
    <m/>
    <x v="4"/>
    <x v="6"/>
    <m/>
  </r>
  <r>
    <e v="#N/A"/>
    <s v="EPM-EDM-003"/>
    <x v="2"/>
    <s v="Master Data Management"/>
    <s v="Maintain Standard Dimensionality"/>
    <s v="As a Service Administrator, I need the ability to create and manage all Cloud GL segments for the global COA in EDM using out of box adapter available for Oracle FCGL"/>
    <s v="Must Have"/>
    <m/>
    <x v="4"/>
    <x v="0"/>
    <s v="Fit"/>
    <s v="Configuration"/>
    <s v="Functional"/>
    <m/>
    <s v="GL segments are configured and associated data objects are created (automatically) while setting up the cloud GL application in EDM"/>
    <s v="Succesfully able to setup global COA segments for GL in EDM"/>
    <m/>
    <m/>
    <m/>
    <m/>
    <m/>
    <m/>
    <x v="0"/>
    <m/>
    <x v="4"/>
    <x v="87"/>
    <x v="0"/>
    <m/>
    <x v="4"/>
    <x v="6"/>
    <m/>
  </r>
  <r>
    <e v="#N/A"/>
    <s v="EPM-EDM-004"/>
    <x v="2"/>
    <s v="Master Data Management"/>
    <s v="Maintain Standard Dimensionality"/>
    <s v="As a Service Administrator, I need the ability to create and manage all Cloud GL segments for the local COA in EDM using out of box adapter available for Oracle FCGL"/>
    <s v="Must Have"/>
    <m/>
    <x v="1"/>
    <x v="0"/>
    <s v="Fit"/>
    <s v="Configuration"/>
    <s v="Functional"/>
    <m/>
    <s v="GL segments are configured and associated data objects are created (automatically) while setting up the cloud GL application in EDM"/>
    <s v="Succesfully able to setup local COA segments for GL in EDM"/>
    <m/>
    <m/>
    <m/>
    <m/>
    <m/>
    <m/>
    <x v="0"/>
    <m/>
    <x v="4"/>
    <x v="87"/>
    <x v="0"/>
    <m/>
    <x v="4"/>
    <x v="6"/>
    <m/>
  </r>
  <r>
    <e v="#N/A"/>
    <s v="EPM-EDM-005"/>
    <x v="2"/>
    <s v="Master Data Management"/>
    <s v="Maintain Standard Dimensionality"/>
    <s v="As a Service Administrator, I need the ability to create and manage dimensionality for EPM applications (EPBCS, FCCS) as per KDDs in EDM using available out of box adapters for Oracle EPM cloud applications"/>
    <s v="Must Have"/>
    <m/>
    <x v="4"/>
    <x v="0"/>
    <s v="Fit"/>
    <s v="Configuration"/>
    <s v="Functional"/>
    <m/>
    <s v="EPM dimensions are configured and associated data objects are created (automatically) while setting up the cloud EPM applications in EDM"/>
    <s v="Successfully able to setup and register EPM application (FCCS/EPBCS) using out-of-box adapters and configure their dimensioanlity in EDM"/>
    <m/>
    <m/>
    <m/>
    <m/>
    <m/>
    <m/>
    <x v="0"/>
    <m/>
    <x v="4"/>
    <x v="87"/>
    <x v="0"/>
    <m/>
    <x v="4"/>
    <x v="6"/>
    <m/>
  </r>
  <r>
    <e v="#N/A"/>
    <s v="EPM-EDM-006"/>
    <x v="2"/>
    <s v="Master Data Management"/>
    <s v="Maintain Standard Dimensionality"/>
    <s v="As a Service Administrator, I need the ability to add unique qualifiers (prefixes) all COA members being maintained for EPM applications as well as ability to have certain members for EPM applications only."/>
    <s v="Must Have"/>
    <m/>
    <x v="4"/>
    <x v="0"/>
    <s v="Fit"/>
    <s v="Configuration"/>
    <s v="Functional"/>
    <m/>
    <s v="Following prefixing will be used for EPM dimensions - _x000a_Account = AC_, Legal Entity = LE_, Site = ST_, Department = DT_, Operating Group = OG_, Project = PJ_"/>
    <s v="Succesfully able to setup prefix identifiers by dimensions for the EPM application node types"/>
    <m/>
    <m/>
    <m/>
    <m/>
    <m/>
    <m/>
    <x v="0"/>
    <m/>
    <x v="4"/>
    <x v="87"/>
    <x v="0"/>
    <m/>
    <x v="4"/>
    <x v="6"/>
    <m/>
  </r>
  <r>
    <e v="#N/A"/>
    <s v="EPM-EDM-007"/>
    <x v="2"/>
    <s v="Master Data Management"/>
    <s v="Maintain Standard Dimensionality"/>
    <s v="As a Service Administrator, I need the ability to setup approval policies in EDM with a designated approver, group of approvers, or multiple approver levels"/>
    <s v="Must Have"/>
    <m/>
    <x v="4"/>
    <x v="0"/>
    <s v="Fit"/>
    <s v="Configuration"/>
    <s v="Functional"/>
    <m/>
    <s v="Approval polocies within EDM would be setup by dimension and can be further split by hierarchy depending upon future involvement of super users. Policies will be setup on the GL metadata only"/>
    <s v="Successfully able to enable and configure approval policies by segment for GL metadata within EDM"/>
    <m/>
    <m/>
    <m/>
    <m/>
    <m/>
    <m/>
    <x v="0"/>
    <m/>
    <x v="4"/>
    <x v="87"/>
    <x v="0"/>
    <m/>
    <x v="4"/>
    <x v="6"/>
    <m/>
  </r>
  <r>
    <e v="#N/A"/>
    <s v="EPM-EDM-008"/>
    <x v="2"/>
    <s v="Master Data Management"/>
    <s v="Maintain Standard Dimensionality"/>
    <s v="As an EDM Admin/Data Steward, I need the ability to submit metadata changes in EDM and as policies evolve, request for approval from dimension owner/finance track leads"/>
    <s v="Must Have"/>
    <m/>
    <x v="4"/>
    <x v="0"/>
    <s v="Fit"/>
    <s v="Configuration"/>
    <s v="Functional"/>
    <m/>
    <s v="Approval on a metadata request would depend on a combination of the policy setup and the security access of the user submitting the change in EDM"/>
    <s v="Metadata change requests submitted require approval before being available in the metadata"/>
    <m/>
    <m/>
    <m/>
    <m/>
    <m/>
    <m/>
    <x v="0"/>
    <m/>
    <x v="4"/>
    <x v="87"/>
    <x v="0"/>
    <m/>
    <x v="4"/>
    <x v="6"/>
    <m/>
  </r>
  <r>
    <e v="#N/A"/>
    <s v="EPM-EDM-009"/>
    <x v="2"/>
    <s v="Master Data Management"/>
    <s v="Maintain Standard Dimensionality"/>
    <s v="As a Service administrator, I need the ability to setup and manage specific target views (e.g. for EPM applications) to subscribe to source application views for any metadata changes (add/updates etc.)"/>
    <s v="Must Have"/>
    <m/>
    <x v="4"/>
    <x v="0"/>
    <s v="Fit"/>
    <s v="Configuration"/>
    <s v="Functional"/>
    <m/>
    <s v="Subscriptions would be setup on target viewpoints for both inter-application (GL to EPM) and intra-application (primary to alternate heirarchy) to ensure changes are copied from source viewpoints"/>
    <s v="Successfully able to configure and trigger subscriptions for metadata changes submitted and approved in the source viewpoints"/>
    <m/>
    <m/>
    <m/>
    <m/>
    <m/>
    <m/>
    <x v="0"/>
    <m/>
    <x v="4"/>
    <x v="87"/>
    <x v="0"/>
    <m/>
    <x v="4"/>
    <x v="6"/>
    <m/>
  </r>
  <r>
    <e v="#N/A"/>
    <s v="EPM-EDM-010"/>
    <x v="2"/>
    <s v="Master Data Management"/>
    <s v="Maintain Standard Dimensionality"/>
    <s v="As an EDM Admin/Data Steward, I would like the ability to maintain metadata for cloud GL and EPM applications through bulk upload of changes using out of box templates"/>
    <s v="Must Have"/>
    <m/>
    <x v="4"/>
    <x v="0"/>
    <s v="Fit"/>
    <s v="Configuration"/>
    <s v="Functional"/>
    <m/>
    <s v="out-of-box EDM capability to use excel files in a predefined format to bulk upload metadata changes to a request"/>
    <s v="Succesfully able to upload metadata changes in a request using an excel file"/>
    <m/>
    <m/>
    <m/>
    <m/>
    <m/>
    <m/>
    <x v="0"/>
    <m/>
    <x v="4"/>
    <x v="87"/>
    <x v="0"/>
    <m/>
    <x v="4"/>
    <x v="6"/>
    <m/>
  </r>
  <r>
    <e v="#N/A"/>
    <s v="EPM-EDM-011"/>
    <x v="2"/>
    <s v="Master Data Management"/>
    <s v="Maintain Standard Dimensionality"/>
    <s v="As an EPM Application admin, I would like the ability to configure and maintain explicit cloud GL to EPM data management mappings (where applicable) in EDM using  out of box capabilities."/>
    <s v="Must Have"/>
    <m/>
    <x v="4"/>
    <x v="0"/>
    <s v="Fit"/>
    <s v="Configuration"/>
    <s v="Functional"/>
    <m/>
    <s v="EDM currently only allows explicit (one to one) mappings to be setup for GL to EPM data mappings. More complex mappings (Like, Multi-dim etc.) to be maintained within EPM applications' Data Management module. Mapping maintenance in EDM to be determined on a case by case basis by dimension, if required at all."/>
    <s v="Successfully able to configure mapping maintenance views in EDM to manage GL to EPM explicit mappings"/>
    <m/>
    <m/>
    <m/>
    <m/>
    <m/>
    <m/>
    <x v="0"/>
    <m/>
    <x v="4"/>
    <x v="87"/>
    <x v="0"/>
    <m/>
    <x v="4"/>
    <x v="6"/>
    <m/>
  </r>
  <r>
    <e v="#N/A"/>
    <s v="EPM-EDM-012"/>
    <x v="2"/>
    <s v="Master Data Management"/>
    <s v="Maintain Reporting Entities"/>
    <s v="As an EDM Admin/Data Steward, I need the ability to manage alternate hierarchies (tax, reporting, allocations etc.) for Cloud GL application across all COAs in EDM"/>
    <s v="Must Have"/>
    <m/>
    <x v="4"/>
    <x v="0"/>
    <s v="Fit"/>
    <s v="Configuration"/>
    <s v="Functional"/>
    <m/>
    <s v="All GL hierarchies require standard configuration steps to be completed before metadata can be loaded to the available viewpoints."/>
    <s v="Successfully able to configure and load hierarchy structure to alternate viewpoints for GL metadata"/>
    <m/>
    <m/>
    <m/>
    <m/>
    <m/>
    <m/>
    <x v="0"/>
    <m/>
    <x v="4"/>
    <x v="87"/>
    <x v="0"/>
    <m/>
    <x v="4"/>
    <x v="6"/>
    <m/>
  </r>
  <r>
    <e v="#N/A"/>
    <s v="EPM-EDM-013"/>
    <x v="2"/>
    <s v="Master Data Management"/>
    <s v="Maintain Reporting Entities"/>
    <s v="As an EDM Admin/Data Steward, I need the ability to manage alternate hierarchies (for tax, reporting etc.) for EPM (EPBCS, FCCS) applications in EDM"/>
    <s v="Must Have"/>
    <m/>
    <x v="4"/>
    <x v="0"/>
    <s v="Fit"/>
    <s v="Configuration"/>
    <s v="Functional"/>
    <m/>
    <s v="Each dimension in EPM is allotted a single viewpoint where all primary and alternate structures reside"/>
    <s v="Succseefully able to load alternate structure to EPM dimension viewpoints"/>
    <m/>
    <m/>
    <m/>
    <m/>
    <m/>
    <m/>
    <x v="0"/>
    <m/>
    <x v="4"/>
    <x v="87"/>
    <x v="0"/>
    <m/>
    <x v="4"/>
    <x v="6"/>
    <m/>
  </r>
  <r>
    <e v="#N/A"/>
    <s v="EPM-EDM-014"/>
    <x v="2"/>
    <s v="Master Data Management"/>
    <s v="Maintain Industry and Company Specific Attributes"/>
    <s v="as a Service administrator, I need the ability to define &amp; configure the out of the box properties for the various Cloud GL segments and EPM dimensions in EDM"/>
    <s v="Must Have"/>
    <m/>
    <x v="4"/>
    <x v="0"/>
    <s v="Fit"/>
    <s v="Configuration"/>
    <s v="Functional"/>
    <m/>
    <s v="Out-of-box attributes are enabled autoamtically based on configuration options and type of application (GL vs EPM) registered within EDM"/>
    <s v="Succesfully able to setup out of box attributes for GL and EPM applications in EDM"/>
    <m/>
    <m/>
    <m/>
    <m/>
    <m/>
    <m/>
    <x v="0"/>
    <m/>
    <x v="4"/>
    <x v="87"/>
    <x v="0"/>
    <m/>
    <x v="4"/>
    <x v="6"/>
    <m/>
  </r>
  <r>
    <e v="#N/A"/>
    <s v="EPM-EDM-015"/>
    <x v="2"/>
    <s v="Master Data Management"/>
    <s v="Maintain Industry and Company Specific Attributes"/>
    <s v="As a Service administrator, I need the ability to have validation rules for all Segments to avoid erroneous input when submitting a request. This will include MANDATORY Properties check, Value already exists in the hierarchy check, and standard OOB validations provided by Oracle for cloud GL and cloud EPM applications"/>
    <s v="Must Have"/>
    <m/>
    <x v="4"/>
    <x v="0"/>
    <s v="Fit"/>
    <s v="Configuration"/>
    <s v="Functional"/>
    <m/>
    <s v="Out-of-box validations are enabled autoamtically based on type of application (GL vs EPM) registered within EDM"/>
    <s v="Succesfully able to setup out of box validations for GL and EPM applications in EDM"/>
    <m/>
    <m/>
    <m/>
    <m/>
    <m/>
    <m/>
    <x v="0"/>
    <m/>
    <x v="4"/>
    <x v="87"/>
    <x v="0"/>
    <m/>
    <x v="4"/>
    <x v="6"/>
    <m/>
  </r>
  <r>
    <e v="#N/A"/>
    <s v="EPM-EDM-016"/>
    <x v="2"/>
    <s v="Master Data Management"/>
    <s v="Manage Information Interface and Transformation"/>
    <s v="As a Service administrator, I need the ability to setup connection with the Cloud GL application and interface metadata to the UCM server"/>
    <s v="Must Have"/>
    <m/>
    <x v="4"/>
    <x v="0"/>
    <s v="Fit"/>
    <s v="Configuration"/>
    <s v="Functional"/>
    <m/>
    <s v="EDM out of box capablity to configure connection details and connect with cloud GL application"/>
    <s v="successfully able to send metadata files from EDM to cloud GL application"/>
    <m/>
    <m/>
    <m/>
    <m/>
    <m/>
    <m/>
    <x v="0"/>
    <m/>
    <x v="4"/>
    <x v="87"/>
    <x v="0"/>
    <m/>
    <x v="4"/>
    <x v="6"/>
    <m/>
  </r>
  <r>
    <e v="#N/A"/>
    <s v="EPM-EDM-017"/>
    <x v="2"/>
    <s v="Master Data Management"/>
    <s v="Manage Information Interface and Transformation"/>
    <s v="As a Service administrator, I need the ability to setup connection with the EPM applications and directly interface metadata to the target application"/>
    <s v="Must Have"/>
    <m/>
    <x v="4"/>
    <x v="0"/>
    <s v="Fit"/>
    <s v="Configuration"/>
    <s v="Interface"/>
    <m/>
    <s v="EDM out of box capablity to configure connection details and connect with cloud EPM applications"/>
    <s v="successfully able to send metadata files from EDM to cloud EPM applications"/>
    <m/>
    <m/>
    <m/>
    <m/>
    <m/>
    <m/>
    <x v="0"/>
    <m/>
    <x v="4"/>
    <x v="87"/>
    <x v="0"/>
    <m/>
    <x v="4"/>
    <x v="6"/>
    <m/>
  </r>
  <r>
    <e v="#N/A"/>
    <s v="EPM-EDM-018"/>
    <x v="2"/>
    <s v="Master Data Management"/>
    <s v="Manage Information Interface and Transformation"/>
    <s v="As a service administrator, I need the ability to automate and schedule Export of metadata to Cloud GL &amp; Cloud EPM applications using available capabilities of EPM Automate"/>
    <s v="Must Have"/>
    <m/>
    <x v="4"/>
    <x v="0"/>
    <s v="Fit"/>
    <s v="Build"/>
    <s v="Interface"/>
    <m/>
    <s v="EPMAutotamte utility has predefined commands available that can be incorporated into batch scripts and schedule and automate jobs"/>
    <s v="successfully able to run export from EDM and/or import into target application processes automatically"/>
    <m/>
    <m/>
    <m/>
    <m/>
    <m/>
    <m/>
    <x v="0"/>
    <m/>
    <x v="4"/>
    <x v="87"/>
    <x v="0"/>
    <m/>
    <x v="4"/>
    <x v="6"/>
    <m/>
  </r>
  <r>
    <e v="#N/A"/>
    <s v="EPM-EDM-019"/>
    <x v="2"/>
    <s v="Master Data Management"/>
    <s v="Manage Information Interface and Transformation"/>
    <s v="As a service administrator, I need the ability to automate and schedule Export of data management mappings to Cloud EPM applications using available capabilities of EPM Automate"/>
    <s v="Must Have"/>
    <m/>
    <x v="4"/>
    <x v="0"/>
    <s v="Fit"/>
    <s v="Build"/>
    <s v="Interface"/>
    <m/>
    <s v="EPMAutotamte utility has predefined commands available that can be incorporated into batch scripts and schedule and automate jobs"/>
    <s v="successfully able to run export from EDM and/or import into target application processes automatically"/>
    <m/>
    <m/>
    <m/>
    <m/>
    <m/>
    <m/>
    <x v="0"/>
    <m/>
    <x v="4"/>
    <x v="87"/>
    <x v="0"/>
    <m/>
    <x v="4"/>
    <x v="6"/>
    <m/>
  </r>
  <r>
    <e v="#N/A"/>
    <s v="EPM-EDM-020"/>
    <x v="2"/>
    <s v="Master Data Management"/>
    <s v="Manage Users and Access Rights"/>
    <s v="As a Service administrator, I need the ability to maintain Application and Metadata Security in EDM"/>
    <s v="Must Have"/>
    <m/>
    <x v="4"/>
    <x v="0"/>
    <s v="Fit"/>
    <s v="Configuration"/>
    <s v="Functional"/>
    <m/>
    <s v="Out-of-box security roles and accesses will be utilized to provision users access to the various data objects within EDM"/>
    <s v="Successfully able to assign users appropriate access to EDM"/>
    <m/>
    <m/>
    <m/>
    <m/>
    <m/>
    <m/>
    <x v="0"/>
    <m/>
    <x v="4"/>
    <x v="87"/>
    <x v="0"/>
    <m/>
    <x v="4"/>
    <x v="6"/>
    <m/>
  </r>
  <r>
    <e v="#N/A"/>
    <s v="EPM-EDM-021"/>
    <x v="2"/>
    <s v="Master Data Management"/>
    <s v="Manage Users and Access Rights"/>
    <s v="As a Service administrator, I need the ability to run Audit Reports in EDM for all metadata changes made in the application"/>
    <s v="Must Have"/>
    <m/>
    <x v="4"/>
    <x v="0"/>
    <s v="Fit"/>
    <s v="Configuration"/>
    <s v="Functional"/>
    <m/>
    <s v="Out-of-box capability of EDM to allow Auditors and Admins to audit all change requests raised within the application"/>
    <s v="Successfully able to audit metadata changes in EDM"/>
    <m/>
    <m/>
    <m/>
    <m/>
    <m/>
    <m/>
    <x v="0"/>
    <m/>
    <x v="4"/>
    <x v="87"/>
    <x v="0"/>
    <m/>
    <x v="4"/>
    <x v="6"/>
    <m/>
  </r>
  <r>
    <e v="#N/A"/>
    <s v="EPM-EDM-022"/>
    <x v="2"/>
    <s v="Master Data Management"/>
    <s v="Manage Users and Access Rights"/>
    <s v="As a Service administrator, I need the ability to schedule Nightly backups of the EDM application"/>
    <s v="Must Have"/>
    <m/>
    <x v="4"/>
    <x v="0"/>
    <s v="Fit"/>
    <s v="Configuration"/>
    <s v="Functional"/>
    <m/>
    <s v="out-of-box capability available for taking nightly backups"/>
    <s v="Successfully able to schedule nightly backups in EDM"/>
    <m/>
    <m/>
    <m/>
    <m/>
    <m/>
    <m/>
    <x v="0"/>
    <m/>
    <x v="4"/>
    <x v="87"/>
    <x v="0"/>
    <m/>
    <x v="4"/>
    <x v="6"/>
    <m/>
  </r>
  <r>
    <e v="#N/A"/>
    <s v="EPM-EDM-023"/>
    <x v="2"/>
    <s v="Master Data Management"/>
    <s v="Manage Users and Access Rights"/>
    <s v="As a Service administrator, I need the ability to migrate application snapshots of the latest EDM configurations from one environment (Eg:Test) to another (Eg: Stg)"/>
    <s v="Must Have"/>
    <m/>
    <x v="4"/>
    <x v="0"/>
    <s v="Fit"/>
    <s v="Configuration"/>
    <s v="Functional"/>
    <m/>
    <s v="out-of-box capability available for taking backups and directly migration to another EDM env."/>
    <s v="Successfully able to migrate backups from one EDM env. to another"/>
    <m/>
    <m/>
    <m/>
    <m/>
    <m/>
    <m/>
    <x v="0"/>
    <m/>
    <x v="4"/>
    <x v="87"/>
    <x v="0"/>
    <m/>
    <x v="4"/>
    <x v="6"/>
    <m/>
  </r>
  <r>
    <e v="#N/A"/>
    <s v="EPM-EDM-024"/>
    <x v="2"/>
    <s v="Master Data Management"/>
    <s v="Maintain Industry and Company Specific Attributes"/>
    <s v="As a Service Administrator, I need the ability to block updates to Account Type and Summary attributes in EDM for Cloud GL application"/>
    <s v="Must Have"/>
    <m/>
    <x v="4"/>
    <x v="0"/>
    <s v="Fit"/>
    <s v="Configuration"/>
    <s v="Functional"/>
    <m/>
    <s v="Configuration option available in properties to Lock property value on commit"/>
    <s v="User is not able to update the attributes once initial change request has been approved"/>
    <m/>
    <m/>
    <m/>
    <m/>
    <m/>
    <m/>
    <x v="0"/>
    <m/>
    <x v="4"/>
    <x v="87"/>
    <x v="0"/>
    <m/>
    <x v="4"/>
    <x v="6"/>
    <m/>
  </r>
  <r>
    <e v="#N/A"/>
    <s v="EPM-EDM-025"/>
    <x v="2"/>
    <s v="Master Data Management"/>
    <s v="Maintain Standard Dimensionality"/>
    <s v="As a Service Administrator, I need the ability to block the ability to Delete existing members in EDM for Cloud GL application"/>
    <s v="Must Have"/>
    <m/>
    <x v="4"/>
    <x v="0"/>
    <s v="Fit"/>
    <s v="Configuration"/>
    <s v="Functional"/>
    <m/>
    <s v="Configuration option available in EDM to determine which activities users can perform in a given viewpoint"/>
    <s v="User is not able to delete any segment values from EDM"/>
    <m/>
    <m/>
    <m/>
    <m/>
    <m/>
    <m/>
    <x v="0"/>
    <m/>
    <x v="4"/>
    <x v="87"/>
    <x v="0"/>
    <m/>
    <x v="4"/>
    <x v="6"/>
    <m/>
  </r>
  <r>
    <e v="#N/A"/>
    <s v="EPM-EDM-026"/>
    <x v="2"/>
    <s v="Master Data Management"/>
    <s v="Maintain Standard Dimensionality"/>
    <s v="As an EDM Admin/Data Steward, I need the ability to create and manage two versions of the same hierarchy/tree in EDM for cloud GL application and keep them in sync."/>
    <s v="Must Have"/>
    <m/>
    <x v="4"/>
    <x v="0"/>
    <s v="Fit"/>
    <s v="Configuration"/>
    <s v="Functional"/>
    <m/>
    <s v="when configuring new viewpoints for GL, we can add multiple tree versions under the same tree code to facilitate this. They are kept in sync through auto submit subscriptions"/>
    <s v="Successfully able to manage and keep in sync two versions of same hierarchy for GL"/>
    <m/>
    <m/>
    <m/>
    <m/>
    <m/>
    <m/>
    <x v="0"/>
    <m/>
    <x v="4"/>
    <x v="87"/>
    <x v="0"/>
    <m/>
    <x v="4"/>
    <x v="6"/>
    <m/>
  </r>
  <r>
    <e v="#N/A"/>
    <s v="EPM-EDM-027"/>
    <x v="2"/>
    <s v="Master Data Management"/>
    <s v="Maintain Standard Dimensionality"/>
    <s v="As a Service administrator, I need the ability to restrict updates to only one version of the cloud GL hierarchy/tree (out of the two) being maintained in EDM"/>
    <s v="Must Have"/>
    <m/>
    <x v="4"/>
    <x v="0"/>
    <s v="Fit"/>
    <s v="Configuration"/>
    <s v="Functional"/>
    <m/>
    <s v="Additional maintenance views will be configured allowing users access to only one of the version of the GL hierarchy to make updates to. The other version will be updated via auto sumbit subscriptions"/>
    <s v="User is only able to make updates to one version of the GL hierarchy in EDM"/>
    <m/>
    <m/>
    <m/>
    <m/>
    <m/>
    <m/>
    <x v="0"/>
    <m/>
    <x v="4"/>
    <x v="87"/>
    <x v="0"/>
    <m/>
    <x v="4"/>
    <x v="6"/>
    <m/>
  </r>
  <r>
    <e v="#N/A"/>
    <s v="EPM-EDM-028"/>
    <x v="2"/>
    <s v="Master Data Management"/>
    <s v="Manage Information Interface and Transformation"/>
    <s v="As an EDM Admin/Data Steward, I need the ability to manually Export metadata for cloud GL and EPM applications to share with Non-Cloud target applications (HCM and BI-Teradata)"/>
    <s v="Must Have"/>
    <m/>
    <x v="4"/>
    <x v="0"/>
    <s v="Fit"/>
    <s v="Configuration"/>
    <s v="Interface"/>
    <m/>
    <s v="out-of-box capability to download metadata files by dimension to local machine"/>
    <s v="Successfully able to manually export and download to local machine GL and EPM metadata files for sharing"/>
    <m/>
    <m/>
    <m/>
    <m/>
    <m/>
    <m/>
    <x v="0"/>
    <m/>
    <x v="4"/>
    <x v="87"/>
    <x v="0"/>
    <m/>
    <x v="4"/>
    <x v="6"/>
    <m/>
  </r>
  <r>
    <e v="#N/A"/>
    <s v="EPM-EDM-029"/>
    <x v="2"/>
    <s v="Master Data Management"/>
    <s v="Maintain Standard Dimensionality"/>
    <s v="As a Service administrator, I need the ability to copy and archive heirarchy versions not in use for comparison/analysis purposes while implementing organizational changes"/>
    <s v="Must Have"/>
    <m/>
    <x v="4"/>
    <x v="0"/>
    <s v="Fit"/>
    <s v="Configuration"/>
    <s v="Functional"/>
    <m/>
    <s v="Additional viewpoints can be configured and created in any view by either copying existing viewpoints or by configuring net new ones. these can be used to take snapshots of existing hierarchies for future reference and comparison"/>
    <s v="Successfully able to take a snapshot of existing hierarchy and copy to another viewpoint for reference"/>
    <m/>
    <m/>
    <m/>
    <m/>
    <m/>
    <m/>
    <x v="0"/>
    <m/>
    <x v="4"/>
    <x v="87"/>
    <x v="0"/>
    <m/>
    <x v="4"/>
    <x v="6"/>
    <m/>
  </r>
  <r>
    <e v="#N/A"/>
    <m/>
    <x v="0"/>
    <s v="Manage Intercompany Accounting"/>
    <s v="Process Intercompany AR/AP Invoices"/>
    <s v="As a GL Accountant I want the ability to enter IC journals transferring charges from many entities to many entities. Also journal will contain charges transferred between departments within an entity."/>
    <m/>
    <m/>
    <x v="1"/>
    <x v="8"/>
    <m/>
    <m/>
    <m/>
    <m/>
    <m/>
    <s v="Review IC journal and validate IC balance for each entity. Validate AR and AP invoices for each entity. Ensure journal only had multiple providers (AR) and multiple debtors (AP). Ensure transactions that balance within the entity do not create IC. Validate both entered and accounted currencies. Ensure transactions posted in both primary and secondary ledger."/>
    <m/>
    <m/>
    <m/>
    <m/>
    <m/>
    <m/>
    <x v="0"/>
    <m/>
    <x v="4"/>
    <x v="87"/>
    <x v="0"/>
    <m/>
    <x v="4"/>
    <x v="6"/>
    <m/>
  </r>
  <r>
    <e v="#N/A"/>
    <m/>
    <x v="0"/>
    <s v="Manage Intercompany Accounting"/>
    <s v="Process Intercompany AR/AP Invoices"/>
    <s v="As a GL accountant, I need a non-material I/C Aging report by legal entity. Report should provide a detail at invoice level."/>
    <m/>
    <m/>
    <x v="1"/>
    <x v="8"/>
    <m/>
    <m/>
    <m/>
    <m/>
    <m/>
    <m/>
    <m/>
    <m/>
    <m/>
    <m/>
    <m/>
    <m/>
    <x v="0"/>
    <m/>
    <x v="4"/>
    <x v="87"/>
    <x v="0"/>
    <m/>
    <x v="4"/>
    <x v="6"/>
    <m/>
  </r>
  <r>
    <e v="#N/A"/>
    <m/>
    <x v="0"/>
    <s v="Manage Intercompany Accounting"/>
    <s v="Process Intercompany AR/AP Invoices"/>
    <s v="As a GL accountant, I need a non-material I/C Aging report by legal entity. Report should provide a summary at account level."/>
    <m/>
    <m/>
    <x v="1"/>
    <x v="8"/>
    <m/>
    <m/>
    <m/>
    <m/>
    <m/>
    <m/>
    <m/>
    <m/>
    <m/>
    <m/>
    <m/>
    <m/>
    <x v="0"/>
    <m/>
    <x v="4"/>
    <x v="87"/>
    <x v="0"/>
    <m/>
    <x v="4"/>
    <x v="6"/>
    <m/>
  </r>
  <r>
    <e v="#N/A"/>
    <m/>
    <x v="0"/>
    <s v="Manage Intercompany Accounting"/>
    <s v="Process Intercompany AR/AP Invoices"/>
    <s v="As a GL accountant, I need a report of all IC transactions entered but not approved."/>
    <m/>
    <m/>
    <x v="1"/>
    <x v="8"/>
    <m/>
    <m/>
    <m/>
    <m/>
    <m/>
    <m/>
    <m/>
    <m/>
    <m/>
    <m/>
    <m/>
    <m/>
    <x v="0"/>
    <m/>
    <x v="4"/>
    <x v="87"/>
    <x v="0"/>
    <m/>
    <x v="4"/>
    <x v="6"/>
    <m/>
  </r>
  <r>
    <e v="#N/A"/>
    <m/>
    <x v="0"/>
    <s v="Manage Intercompany Accounting"/>
    <s v="Process Intercompany AR/AP Invoices"/>
    <s v="As a GL accountant, I need a report of all IC transactions that are in error (part of the subledger close process)."/>
    <m/>
    <m/>
    <x v="1"/>
    <x v="8"/>
    <m/>
    <m/>
    <m/>
    <m/>
    <m/>
    <m/>
    <m/>
    <m/>
    <m/>
    <m/>
    <m/>
    <m/>
    <x v="0"/>
    <m/>
    <x v="4"/>
    <x v="87"/>
    <x v="0"/>
    <m/>
    <x v="4"/>
    <x v="6"/>
    <m/>
  </r>
  <r>
    <e v="#N/A"/>
    <m/>
    <x v="0"/>
    <s v="Manage Intercompany Accounting"/>
    <s v="Process Intercompany AR/AP Invoices"/>
    <s v="As a GL accountant, I need a report of all IC AR invoices recorded but not yet transferred to AP."/>
    <m/>
    <m/>
    <x v="1"/>
    <x v="8"/>
    <m/>
    <m/>
    <m/>
    <m/>
    <m/>
    <m/>
    <m/>
    <m/>
    <m/>
    <m/>
    <m/>
    <m/>
    <x v="0"/>
    <m/>
    <x v="4"/>
    <x v="87"/>
    <x v="0"/>
    <m/>
    <x v="4"/>
    <x v="6"/>
    <m/>
  </r>
  <r>
    <e v="#N/A"/>
    <m/>
    <x v="0"/>
    <s v="Manage Intercompany Accounting"/>
    <s v="Process Intercompany AR/AP Invoices"/>
    <s v="As a Financial Systems Analyst, I need the ability to close IC AR and AP subledger."/>
    <m/>
    <m/>
    <x v="1"/>
    <x v="8"/>
    <m/>
    <m/>
    <m/>
    <m/>
    <m/>
    <m/>
    <m/>
    <m/>
    <m/>
    <m/>
    <m/>
    <m/>
    <x v="0"/>
    <m/>
    <x v="4"/>
    <x v="87"/>
    <x v="0"/>
    <m/>
    <x v="4"/>
    <x v="6"/>
    <m/>
  </r>
  <r>
    <e v="#N/A"/>
    <m/>
    <x v="0"/>
    <s v="Manage Intercompany Accounting"/>
    <s v="Process Intercompany AR/AP Invoices"/>
    <s v="As a Financial Systems Analyst, I need the ability to open IC AR and AP subledger for the next period."/>
    <m/>
    <m/>
    <x v="1"/>
    <x v="8"/>
    <m/>
    <m/>
    <m/>
    <m/>
    <m/>
    <m/>
    <m/>
    <m/>
    <m/>
    <m/>
    <m/>
    <m/>
    <x v="0"/>
    <m/>
    <x v="4"/>
    <x v="87"/>
    <x v="0"/>
    <m/>
    <x v="4"/>
    <x v="6"/>
    <m/>
  </r>
  <r>
    <e v="#N/A"/>
    <m/>
    <x v="0"/>
    <s v="Manage Intercompany Accounting"/>
    <s v="Process Intercompany AR/AP Invoices"/>
    <s v="As a Financial Systems Analyst, I need the ability to reopen IC AR and AP subledger for the period previously closed."/>
    <m/>
    <m/>
    <x v="1"/>
    <x v="8"/>
    <m/>
    <m/>
    <m/>
    <m/>
    <m/>
    <m/>
    <m/>
    <m/>
    <m/>
    <m/>
    <m/>
    <m/>
    <x v="0"/>
    <m/>
    <x v="4"/>
    <x v="87"/>
    <x v="0"/>
    <m/>
    <x v="4"/>
    <x v="6"/>
    <m/>
  </r>
  <r>
    <e v="#N/A"/>
    <m/>
    <x v="0"/>
    <s v="Manage Intercompany Accounting"/>
    <s v="Process Intercompany AR/AP Invoices"/>
    <s v="As an Intercompany Accountant, I want the ability to create many to many IC journals and the system to auto balance the journal (for US and Canadian entities)."/>
    <m/>
    <m/>
    <x v="1"/>
    <x v="8"/>
    <m/>
    <m/>
    <m/>
    <m/>
    <m/>
    <s v="Validate that balancing lines were correctly created for each IC journal. Validate both entered and accounted currencies. Validate balancing is only enabled for US and Canadian entities."/>
    <m/>
    <m/>
    <m/>
    <m/>
    <m/>
    <m/>
    <x v="0"/>
    <m/>
    <x v="4"/>
    <x v="87"/>
    <x v="0"/>
    <m/>
    <x v="4"/>
    <x v="6"/>
    <m/>
  </r>
  <r>
    <e v="#N/A"/>
    <m/>
    <x v="0"/>
    <s v="Manage Intercompany Accounting"/>
    <s v="Process Intercompany AR/AP Invoices"/>
    <s v="As a GL accountant, I need a report of all non-material I/C AP  invoices created by LE and period."/>
    <m/>
    <m/>
    <x v="1"/>
    <x v="8"/>
    <m/>
    <m/>
    <m/>
    <m/>
    <m/>
    <s v="Reviewed non-material I/C AP invoices report. Ensure all AP invoices generated by period is captured in the report. Ensure format of report matches business design."/>
    <m/>
    <m/>
    <m/>
    <m/>
    <m/>
    <m/>
    <x v="0"/>
    <m/>
    <x v="4"/>
    <x v="87"/>
    <x v="0"/>
    <m/>
    <x v="4"/>
    <x v="6"/>
    <m/>
  </r>
  <r>
    <m/>
    <s v="RTR-GL-154"/>
    <x v="0"/>
    <s v="Manage General Ledger Accounting"/>
    <s v="Process Manual Journal Entries"/>
    <s v="Enter a journal with Debit in USD and Credit in CAD, unbalanced by Entered currency and balanced by accounted currency. "/>
    <m/>
    <m/>
    <x v="0"/>
    <x v="0"/>
    <s v="Fit"/>
    <s v="Configuration"/>
    <s v="Functional"/>
    <m/>
    <s v="This will be controlled by the ‘Limit journal to a single currency’ flag."/>
    <m/>
    <m/>
    <m/>
    <m/>
    <m/>
    <m/>
    <m/>
    <x v="0"/>
    <m/>
    <x v="4"/>
    <x v="87"/>
    <x v="0"/>
    <m/>
    <x v="0"/>
    <x v="0"/>
    <s v="WESCO"/>
  </r>
  <r>
    <s v="*"/>
    <s v="*"/>
    <x v="3"/>
    <m/>
    <m/>
    <m/>
    <m/>
    <m/>
    <x v="5"/>
    <x v="8"/>
    <m/>
    <m/>
    <m/>
    <m/>
    <m/>
    <m/>
    <m/>
    <m/>
    <m/>
    <m/>
    <m/>
    <m/>
    <x v="0"/>
    <m/>
    <x v="4"/>
    <x v="87"/>
    <x v="0"/>
    <m/>
    <x v="4"/>
    <x v="6"/>
    <m/>
  </r>
  <r>
    <m/>
    <m/>
    <x v="3"/>
    <m/>
    <m/>
    <m/>
    <m/>
    <m/>
    <x v="5"/>
    <x v="8"/>
    <m/>
    <m/>
    <m/>
    <m/>
    <m/>
    <m/>
    <m/>
    <m/>
    <m/>
    <m/>
    <m/>
    <m/>
    <x v="0"/>
    <m/>
    <x v="4"/>
    <x v="87"/>
    <x v="0"/>
    <m/>
    <x v="4"/>
    <x v="6"/>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4">
  <r>
    <s v="RTR-GL-001"/>
    <s v="Record to Report"/>
    <s v="Manage General Ledger Accounting"/>
    <x v="0"/>
    <s v="As a GL Accountant Financial Systems Analyst, I want to be able to define and update chart of accounts segment values so that the values defined reflect in the accounting. "/>
    <m/>
    <m/>
    <x v="0"/>
    <s v="1-Fit-Configuration-Functional"/>
    <s v="Fit"/>
    <s v="Configuration"/>
    <s v="Functional"/>
    <m/>
    <s v="USGAAP COA values will integrate from EDMCS. Local GAAP COA values is TBD. If not maintained in EDMCS can be maintained / updated directly in ERP_x000a_User story GL-006 tracks a report for creating COA value extract with created by and last updated by column. Can be used for comparison process with EDMCS"/>
    <s v="Successfully updated chart of account segments which includes creation of new value and end dating existing values. Validate all business segments were created per business design."/>
    <m/>
    <m/>
    <m/>
    <x v="0"/>
    <s v="Erica"/>
    <d v="2021-05-04T00:00:00"/>
    <m/>
    <m/>
    <s v="Sprint 2"/>
    <e v="#N/A"/>
    <m/>
    <s v="RTR"/>
    <x v="0"/>
    <x v="0"/>
    <s v="Deloitte"/>
    <m/>
    <m/>
    <s v="Ian/Vitaliy"/>
    <m/>
    <m/>
    <m/>
    <m/>
    <m/>
    <m/>
    <m/>
    <s v="W1"/>
    <s v="User Stories - Approval - GL Batch 1"/>
  </r>
  <r>
    <s v="RTR-GL-002"/>
    <s v="Record to Report"/>
    <s v="Manage General Ledger Accounting"/>
    <x v="0"/>
    <s v="As As a GL Accountant Financial Systems Analyst, I need to ensure we have the ability to configure the parent child relationship within segments of the COA so that roll up reporting is supported."/>
    <m/>
    <m/>
    <x v="0"/>
    <s v="1-Fit-Configuration-Functional"/>
    <s v="Fit"/>
    <s v="Configuration"/>
    <s v="Functional"/>
    <m/>
    <s v="Account hierarchies are defined in Oracle Cloud applications using tree functionality. Each account hierarchy is defined as a tree with one or more versions. Chart of accounts values can be associated with multiple hierarchies by defining multiple trees. Using multiple trees enable create financial reports for different target audiences._x000a_Amounts at each hierarchy node are pre-aggregated. Using account inquiry screen or smartview etc. balances can be validated"/>
    <s v="Successfully updated tree hierarchies"/>
    <s v="Successfully validated amounts of roll-ups"/>
    <m/>
    <m/>
    <x v="0"/>
    <s v="Erica"/>
    <d v="2021-05-04T00:00:00"/>
    <m/>
    <m/>
    <s v="Sprint 2"/>
    <e v="#N/A"/>
    <m/>
    <s v="RTR"/>
    <x v="0"/>
    <x v="0"/>
    <s v="Deloitte"/>
    <m/>
    <m/>
    <s v="Ian/Vitaliy"/>
    <m/>
    <m/>
    <m/>
    <m/>
    <m/>
    <m/>
    <m/>
    <s v="W1"/>
    <s v="User Stories - Approval - GL Batch 1"/>
  </r>
  <r>
    <s v="RTR-GL-003"/>
    <s v="Record to Report"/>
    <s v="Manage General Ledger Accounting"/>
    <x v="0"/>
    <s v="As a GL Accountant Financial Systems Analyst, I want to be able to restrict access to COA segments during journal entry so that I can prevent users from accessing values that they should not been accessing, specifically Branch values"/>
    <m/>
    <m/>
    <x v="0"/>
    <s v="1-Fit-Configuration-Functional"/>
    <s v="Fit"/>
    <s v="Configuration"/>
    <s v="Functional"/>
    <m/>
    <s v="For LE / Primary balancing segment, use PBSV data access set. _x000a__x000a_For security on other COA segments: _x000a_Set up segment value security rules on value sets to control access to parent or detail segment values for chart of accounts segments, also called flexfield segments. Segment value security rules restrict data entry, online inquiry, and reporting. _x000a__x000a_For acceptance criteria 1&amp;2: perform required testing aligned to roles &amp; data access access setup as part of config values"/>
    <s v="Successfully added access restrictions to COA business segments based on business design"/>
    <s v="_x000a_Validate data restrictions for each defined role"/>
    <m/>
    <m/>
    <x v="0"/>
    <s v="Erica"/>
    <d v="2021-05-04T00:00:00"/>
    <m/>
    <m/>
    <s v="Sprint 2"/>
    <e v="#N/A"/>
    <m/>
    <s v="RTR"/>
    <x v="0"/>
    <x v="0"/>
    <s v="Deloitte"/>
    <m/>
    <m/>
    <s v="Ian/Vitaliy"/>
    <m/>
    <m/>
    <m/>
    <m/>
    <m/>
    <m/>
    <m/>
    <s v="W1"/>
    <s v="User Stories - Approval - GL Batch 1"/>
  </r>
  <r>
    <s v="RTR-GL-004"/>
    <s v="Record to Report"/>
    <s v="Manage General Ledger Accounting"/>
    <x v="0"/>
    <s v="As a GL Accountant Financial Systems Analyst, I want to be able to define and maintain cross validation rules so that only correct code combinations are entered."/>
    <m/>
    <m/>
    <x v="0"/>
    <s v="1-Fit-Configuration-Functional"/>
    <s v="Fit"/>
    <s v="Configuration"/>
    <s v="Functional"/>
    <m/>
    <s v="In Oracle Cloud General Ledger, cross validation rules are used to determine the account combinations that users can create dynamically when they enter transactions or journal entries. Once enabled, cross validation rule determines whether a selected value for a particular segment of the account combination can be combined with specific values in the other segments to form a new account combination._x000a_For acceptance criteria 2: CVR rules can be reviewed from Setup and Maintenance access"/>
    <s v="Successfully created cross validation rules based on business design. Also ability to add or removed existing CVRs."/>
    <s v="Validate cross-validation rules"/>
    <m/>
    <m/>
    <x v="0"/>
    <s v="Erica"/>
    <d v="2021-05-04T00:00:00"/>
    <m/>
    <m/>
    <s v="Sprint 2"/>
    <e v="#N/A"/>
    <m/>
    <s v="RTR"/>
    <x v="0"/>
    <x v="0"/>
    <s v="Deloitte"/>
    <m/>
    <m/>
    <s v="Ian/Vitaliy"/>
    <m/>
    <m/>
    <m/>
    <m/>
    <m/>
    <m/>
    <m/>
    <s v="W1"/>
    <s v="User Stories - Approval - GL Batch 1"/>
  </r>
  <r>
    <s v="RTR-GL-005"/>
    <s v="Record to Report"/>
    <s v="Manage General Ledger Accounting"/>
    <x v="0"/>
    <s v="As a GL Accountant Financial Systems Analyst, I want to be able to maintain an alternative account structure, so that adjustments required for external regulatory reporting are supported."/>
    <m/>
    <m/>
    <x v="1"/>
    <s v="1-Fit-Configuration-Functional"/>
    <s v="Fit"/>
    <s v="Configuration"/>
    <s v="Functional"/>
    <m/>
    <s v="Create Alternate Chart of account and assign i to secondary ledger to fulfill LOCAL GAAP reporting requirements as per Enterprise Structure KDD_x000a_For acceptance criteria 2: TB report on primary ledger and then on secondary ledger can be used to extract balances &amp; document required reconciliation between primary vs secondary ledger. For this either standard TB can be used or a custom TB proposed as part of RTR-GL-090 [if approved] can be leveraged"/>
    <s v="Successfully added and updated alternate structure."/>
    <s v="Validate alternate account structure and reconcile to primary ledger"/>
    <m/>
    <m/>
    <x v="0"/>
    <s v="Erica"/>
    <d v="2021-05-04T00:00:00"/>
    <m/>
    <m/>
    <s v="Sprint 2"/>
    <e v="#N/A"/>
    <m/>
    <s v="RTR"/>
    <x v="0"/>
    <x v="0"/>
    <s v="Deloitte"/>
    <m/>
    <m/>
    <s v="Ian/Vitaliy"/>
    <m/>
    <m/>
    <m/>
    <m/>
    <m/>
    <m/>
    <m/>
    <s v="N/A for 1A"/>
    <s v="User Stories - Approval - GL Batch 1"/>
  </r>
  <r>
    <s v="RTR-GL-006"/>
    <s v="Record to Report"/>
    <s v="Manage General Ledger Accounting"/>
    <x v="0"/>
    <s v="As GL Manager Financial Systems Analyst, I need to confirm that the system supports viewing the chart of accounts segment, value, description online (COA screen) and through reports (COA report) so that account review and analysis is supported."/>
    <m/>
    <m/>
    <x v="0"/>
    <s v="2-Gap-Build-Report"/>
    <s v="Gap"/>
    <s v="Build"/>
    <s v="Report"/>
    <s v="RPT001"/>
    <s v="COA value Details can be viewed from  Manage Chart of Accounts Value set values.  Seeded Enterprise Structure report pulls too many details as compared to COA only. If COA report is required from ERP, custom report needs to be built. Report should pull in WHO columns [Created by, creation date, updated by, update date] to enable review with EDMCS_x000a_For acceptance criteria 1: Use Setup and Maintenance - Manage Chart of Account Values"/>
    <s v="View COA in real time on screen"/>
    <s v="Validate report"/>
    <m/>
    <m/>
    <x v="0"/>
    <s v="Erica"/>
    <d v="2021-05-04T00:00:00"/>
    <s v="Sprint 4"/>
    <m/>
    <s v="Sprint 5"/>
    <s v="Sprint 5"/>
    <s v="Report"/>
    <s v="RTR"/>
    <x v="0"/>
    <x v="0"/>
    <s v="Deloitte"/>
    <m/>
    <m/>
    <s v="Ian/Vitaliy"/>
    <m/>
    <m/>
    <m/>
    <m/>
    <m/>
    <m/>
    <m/>
    <s v="W1"/>
    <s v="User Stories - Approval - GL Batch 1"/>
  </r>
  <r>
    <s v="RTR-GL-007"/>
    <s v="Record to Report"/>
    <s v="Manage General Ledger Accounting"/>
    <x v="1"/>
    <s v="As a GL Accountant, I want to be able to enter manual journal entries (monetary or statistical) "/>
    <m/>
    <m/>
    <x v="0"/>
    <s v="1-Fit-Configuration-Functional"/>
    <s v="Fit"/>
    <s v="Configuration"/>
    <s v="Functional"/>
    <m/>
    <s v="Enter journals using monetary (non STAT) currency and STAT currency as the case may be_x000a_KDD of COA structure to confirm balancing segment &amp; in turn drive balancing behavior by currencies._x000a__x000a_JE will be by ledger [header level field] for US &amp; CA, by LE for rest of countries to align to sequencing requirement. In US &amp; CA, user can still choose to only enter for one LE by using it as a BSV [assuming KDD of COA makes LE as Primary balancing segment]. Journal Source &amp; Category are mandatory fields on journal"/>
    <s v="Enter JE's by LE and in functional currency, foreign currency or stat currency. It is critical that for monetary JE's both foreign and functional currencies balance. Identify the JE category (source code in AXE legacy PS) for the entry and also the JE source as well. Validate journal after posted"/>
    <s v="Validate unbalanced STAT entries post"/>
    <s v="Validate users can change currency of entry, change period, add multiple journal attachments, change Fx rate._x000a_Test CVR rules_x000a_Test prior period posting_x000a_Test disabled account string"/>
    <s v="Ledger with suspense:  Validate unbalanced journals post amount to correct suspense code.  _x000a_Ledger without suspense:  Validate unbalanced journal errors."/>
    <x v="0"/>
    <s v="Erica"/>
    <d v="2021-05-04T00:00:00"/>
    <m/>
    <m/>
    <s v="Sprint 1"/>
    <e v="#N/A"/>
    <m/>
    <s v="RTR"/>
    <x v="0"/>
    <x v="0"/>
    <s v="Deloitte"/>
    <m/>
    <m/>
    <s v="Ian/Vitaliy"/>
    <m/>
    <m/>
    <m/>
    <m/>
    <m/>
    <m/>
    <m/>
    <s v="W1"/>
    <s v="User Stories - Approval - GL Batch 1"/>
  </r>
  <r>
    <s v="RTR-GL-008"/>
    <s v="Record to Report"/>
    <s v="Manage General Ledger Accounting"/>
    <x v="1"/>
    <s v="As a GL Accountant, I want to be able to  upload journals from excel or .csv formats, including verification, validation and correction of individual entries so that I can experience efficient journal processing"/>
    <m/>
    <m/>
    <x v="0"/>
    <s v="1-Fit-Configuration-Functional"/>
    <s v="Fit"/>
    <s v="Configuration"/>
    <s v="Functional"/>
    <m/>
    <s v="Use ADFDI template to load data. _x000a_Validate system performance and practice field mapping using files that will mimic post go-live scenarios including anticipated journal line volume_x000a__x000a_Standard ADFDI shows error messages and status in spreadsheet once load is attempted. Journal approval will be based on KDD7 Journal approval [Spreadsheet source i.e. source used by ADFDI spreadsheet is currently planned to enabled for journal approval. Approval hierarchy etc. will be based on KDD7 Journal approval]_x000a__x000a_If there are system performance impacts, WESCO IT will need to work with Oracle via SR for system slowness. Snippet from Oracle note Doc ID 1622476.1 around performance expectations:_x000a_Typical performance is 1,000 rows in 1 minute but this depends on the chart of accounts setup, number of new combinations in the sheet and number of distinct combination in the spreadsheet._x000a_So for example, if the columns like journal name, batch name, descriptions are not as verbose then the number of rows uploaded would be higher. The number of rows that can be processed_x000a_depends on how much data is present in each row._x000a__x000a_In general it is recommended to use File Based Import (FBDI) if data being entered is in thousands of rows (approximately over 30K rows) since this sheet does not have any validations_x000a__x000a_Based on volumes of lines per journal shared so far (&lt;20K per upload) there is no plan to enable FBDI to users. Enabling FBDI to users may pose challenge around approvals &amp; should be used as a last option once other performance options like Disabling validations, reviewing size of journals, Oracle SR etc. have been eliminated"/>
    <s v="File uploaded via excel and once uploaded identified if successful or any errors associated with the upload. Once uploaded JE should follow the appropriate levels of approvals based on established criterias (dollar threshold, loa, etc). Also when uploading large volume of data should not take a long time to process through the system. Validate all journals, including journals over 10k + lines for accuracy and performance once posted."/>
    <s v="Validate unbalanced STAT entries post"/>
    <s v="Test CVR rules_x000a_Test prior period posting_x000a_Test disabled account string_x000a_"/>
    <s v="Ledger with suspense:  Validate unbalanced journals post amount to correct suspense code.  _x000a_Ledger without suspense:  Validate unbalanced journal errors."/>
    <x v="0"/>
    <s v="Erica"/>
    <d v="2021-05-04T00:00:00"/>
    <m/>
    <m/>
    <s v="Sprint 1"/>
    <e v="#N/A"/>
    <m/>
    <s v="RTR"/>
    <x v="0"/>
    <x v="0"/>
    <s v="Deloitte"/>
    <m/>
    <m/>
    <s v="Ian/Vitaliy"/>
    <m/>
    <m/>
    <m/>
    <m/>
    <m/>
    <m/>
    <m/>
    <s v="W1"/>
    <s v="User Stories - Approval - GL Batch 1"/>
  </r>
  <r>
    <s v="RTR-GL-009"/>
    <s v="Record to Report"/>
    <s v="Manage General Ledger Accounting"/>
    <x v="1"/>
    <s v="As a GL Accountant Financial Systems Analyst I need the ability to import journal  entries from subledger modules (Create Accounting for Cloud Subledgers), so that I can see subledger  balances coming to GL"/>
    <m/>
    <m/>
    <x v="0"/>
    <s v="1-Fit-Configuration-Functional"/>
    <s v="Fit"/>
    <s v="Configuration"/>
    <s v="Functional"/>
    <m/>
    <s v="Subledger journals can be imported with source subledger. _x000a_Approval design will be driven based on GL Journal approval"/>
    <s v="Journals from subledgers should go through auto approve process. Validate subledger journals posted correctly. Compare posted journals to legacy system to ensure completeness."/>
    <m/>
    <m/>
    <m/>
    <x v="0"/>
    <s v="Erica"/>
    <d v="2021-05-14T00:00:00"/>
    <m/>
    <m/>
    <s v="Sprint 1"/>
    <e v="#N/A"/>
    <m/>
    <s v="RTR"/>
    <x v="0"/>
    <x v="0"/>
    <s v="Deloitte"/>
    <m/>
    <m/>
    <s v="Ian/Vitaliy"/>
    <m/>
    <m/>
    <m/>
    <m/>
    <m/>
    <m/>
    <m/>
    <s v="W1"/>
    <s v="User Stories - Approval - GL Batch 1"/>
  </r>
  <r>
    <s v="RTR-GL-010"/>
    <s v="Record to Report"/>
    <s v="Manage General Ledger Accounting"/>
    <x v="1"/>
    <s v="As a GL Accountant, I want to be able to review journal entries so that I am aware of what has been entered and posted in the system"/>
    <m/>
    <m/>
    <x v="0"/>
    <s v="2-Gap-Build-Report"/>
    <s v="Gap"/>
    <s v="Build"/>
    <s v="Report"/>
    <s v="RPT002"/>
    <s v="Go to Manage Journal Entries task --&gt; search the journals and extract the data in Excel. You may additionally run standard Journal details report to review the journals that are posted_x000a_Discuss: Build a custom flat excel journal extract report with custom parameters for review. Report output should inlcude columns like posting status, approval status, reversed yes/no, WHO columns etc. Ensure report parameter includes Created By [Journal Batch + Journal Header report]"/>
    <s v="Run real time data as part of my analysis when reviewing entered and posted entries. Review entered and posted journals via report."/>
    <s v="Validate Journals&gt;Enter query (Manage Journal)"/>
    <m/>
    <m/>
    <x v="0"/>
    <s v="Erica"/>
    <d v="2021-05-04T00:00:00"/>
    <s v="Sprint 2"/>
    <m/>
    <s v="Sprint 4"/>
    <s v="Sprint 4"/>
    <s v="Report"/>
    <s v="RTR"/>
    <x v="0"/>
    <x v="0"/>
    <s v="Deloitte"/>
    <m/>
    <m/>
    <s v="Ian/Vitaliy"/>
    <m/>
    <m/>
    <m/>
    <m/>
    <m/>
    <m/>
    <m/>
    <s v="W1"/>
    <s v="User Stories - Approval - GL Batch 1"/>
  </r>
  <r>
    <s v="RTR-GL-011"/>
    <s v="Record to Report"/>
    <s v="Manage General Ledger Accounting"/>
    <x v="2"/>
    <s v="As a GL Accountant, I need the ability to review unposted entries so that I can determine the appropriate action to get the entries posted"/>
    <m/>
    <m/>
    <x v="0"/>
    <s v="1-Fit-Configuration-Functional"/>
    <s v="Fit"/>
    <s v="Configuration"/>
    <s v="Functional"/>
    <m/>
    <s v="System allows  to select unposted/posted/error journals from the search tile of Manage Journal Entries. Additionally details can be extracted in Excel. Fields that are available for view standard Oracle provided and do include Created By [based on HR record], Posting Status, Approval Status, Ledger name"/>
    <s v="Run real time data as part of my analysis when reviewing entered and posted entries."/>
    <s v="Identify all entries not having a 'posted' status using a single filter that allows for a single export of data.  The data elements should include enough information to follow-up on the open item (i.e. user, ledger, journal status, etc.)"/>
    <m/>
    <m/>
    <x v="0"/>
    <s v="Erica"/>
    <d v="2021-05-04T00:00:00"/>
    <m/>
    <m/>
    <s v="Sprint 1"/>
    <e v="#N/A"/>
    <m/>
    <s v="RTR"/>
    <x v="0"/>
    <x v="0"/>
    <s v="Deloitte"/>
    <m/>
    <m/>
    <s v="Ian/Vitaliy"/>
    <m/>
    <m/>
    <m/>
    <m/>
    <m/>
    <m/>
    <m/>
    <s v="W1"/>
    <s v="User Stories - Approval - GL Batch 1"/>
  </r>
  <r>
    <s v="RTR-GL-012"/>
    <s v="Record to Report"/>
    <s v="Manage General Ledger Accounting"/>
    <x v="2"/>
    <s v="As a GL Accountant Financial Systems Analyst, I need the ability to post entries to general ledger so that the GL balances can be updated"/>
    <m/>
    <m/>
    <x v="0"/>
    <s v="1-Fit-Configuration-Functional"/>
    <s v="Fit"/>
    <s v="Configuration"/>
    <s v="Functional"/>
    <m/>
    <s v="System allows  to post subledger and manual/spreadsheet journals._x000a_AutoPost will post journals that are already approved or don’t need approval. It will also initiate approval for journals that need approval &amp; approval has not been initiated. In such a case, approval will go through as per KDD on Journal approval. _x000a_For manual post, posting will not be allowed if journal needs approval &amp; is not yet approved_x000a_For acceptance criteria 2: It is not possible to configure autopost to not trigger approval. System behavior as noted above. Based on accceptance criteria 2 marking as a Gap. Workaround would be to turn off auto-post"/>
    <s v="If entry is below indicated threshold then allow auto approval. If outside threshold then submit to next level approval based on approval rules and thresholds set up. Validate posted entries."/>
    <s v="Confirm Posting functionality for entry above indicated threshold is disabled.  Confirm AutoPost does not capture an entry above indicated threshold. "/>
    <m/>
    <m/>
    <x v="0"/>
    <s v="Erica"/>
    <d v="2021-05-14T00:00:00"/>
    <m/>
    <m/>
    <s v="Sprint 1"/>
    <e v="#N/A"/>
    <m/>
    <s v="RTR"/>
    <x v="0"/>
    <x v="0"/>
    <s v="Deloitte"/>
    <m/>
    <m/>
    <s v="Ian/Vitaliy"/>
    <m/>
    <m/>
    <m/>
    <m/>
    <m/>
    <m/>
    <m/>
    <s v="W1"/>
    <s v="User Stories - Approval - GL Batch 1"/>
  </r>
  <r>
    <s v="RTR-GL-013"/>
    <s v="Record to Report"/>
    <s v="Manage General Ledger Accounting"/>
    <x v="2"/>
    <s v="As a GL Accountant, I need the ability to inform my manager to approve journal entries, so that they can be posted"/>
    <m/>
    <m/>
    <x v="0"/>
    <s v="2-Gap-Build-Report"/>
    <s v="Gap"/>
    <s v="Build"/>
    <s v="Report"/>
    <s v="RPT003"/>
    <s v="Journal can be sent for approval by requesting for approval as per Journal approval KDD_x000a_For acceptance criteria 2, need to build a new report that shows journals and action history log for journals pending approval"/>
    <s v="There should be email notification and a flag in cloud as well to alert approver that an approval is needed. Ensure notification includes all the criterias per business design."/>
    <s v="Requirement to build a report that identifies all unposted journals and current level of approval."/>
    <m/>
    <m/>
    <x v="0"/>
    <s v="Erica"/>
    <d v="2021-05-12T00:00:00"/>
    <s v="Sprint 3"/>
    <m/>
    <s v="Sprint 4"/>
    <s v="Sprint 4"/>
    <s v="Report"/>
    <s v="RTR"/>
    <x v="0"/>
    <x v="0"/>
    <s v="Deloitte"/>
    <m/>
    <m/>
    <s v="Ian/Vitaliy"/>
    <m/>
    <m/>
    <m/>
    <m/>
    <m/>
    <m/>
    <m/>
    <s v="W1"/>
    <s v="User Stories - Approval - GL Batch 1"/>
  </r>
  <r>
    <s v="RTR-GL-014"/>
    <s v="Record to Report"/>
    <s v="Manage General Ledger Accounting"/>
    <x v="2"/>
    <s v="As a GL Manager, I want to be able to review and approve the allocation journals (Calc Manager)before posting so that I can ensure their accuracy"/>
    <m/>
    <m/>
    <x v="0"/>
    <s v="6-Gap-Work Around-Work Around"/>
    <s v="Gap"/>
    <s v="Work Around"/>
    <s v="Work Around"/>
    <m/>
    <s v="1-Approvals are not applicable for allocations. Allocation source will be freeze. In such case users are not allowed to do any changes. Any updates would be separate journal entry, which would route for approval as it is a manual entry._x000a_2- Use lower test environment to test allocation and approve outputs prior to loading in PROD.  Acceptance Criteria 1 will be implemented in a lower (non-production) instance_x000a_"/>
    <s v="Review allocation journals prepared prior to posting. Validate journal after it has been posted."/>
    <m/>
    <m/>
    <m/>
    <x v="0"/>
    <s v="Erica"/>
    <d v="2021-05-12T00:00:00"/>
    <m/>
    <m/>
    <s v="Sprint 2"/>
    <e v="#N/A"/>
    <m/>
    <s v="RTR"/>
    <x v="0"/>
    <x v="0"/>
    <s v="Deloitte"/>
    <m/>
    <m/>
    <s v="Ian/Vitaliy"/>
    <m/>
    <m/>
    <m/>
    <m/>
    <m/>
    <m/>
    <m/>
    <s v="W1"/>
    <s v="User Stories - Approval - GL Batch 1"/>
  </r>
  <r>
    <s v="RTR-GL-015"/>
    <s v="Record to Report"/>
    <s v="Manage General Ledger Accounting"/>
    <x v="2"/>
    <s v="As a GL Accountant, I need the ability to make necessary revisions to journals so that I can send the corrected entry for approval."/>
    <m/>
    <m/>
    <x v="0"/>
    <s v="1-Fit-Configuration-Functional"/>
    <s v="Fit"/>
    <s v="Configuration"/>
    <s v="Functional"/>
    <m/>
    <s v="System does not allow to edit posted journal. If the journals are not posted, user can make changes or withdraw journal if it is sent for an approval and make the changes. "/>
    <s v="Once Journal is posted it should not be editted. If changes are required to post the journal, need to book a separate entry to make corrections. Make appropriate revisions to unposted journals and submit for approval. Validate posted journal."/>
    <s v="Test a reversing entry.  Test auto-copy entry followed by editing entry.  "/>
    <m/>
    <m/>
    <x v="0"/>
    <s v="Erica"/>
    <d v="2021-05-04T00:00:00"/>
    <m/>
    <m/>
    <s v="Sprint 1"/>
    <e v="#N/A"/>
    <m/>
    <s v="RTR"/>
    <x v="0"/>
    <x v="0"/>
    <s v="Deloitte"/>
    <m/>
    <m/>
    <s v="Ian/Vitaliy"/>
    <m/>
    <m/>
    <m/>
    <m/>
    <m/>
    <m/>
    <m/>
    <s v="W1"/>
    <s v="User Stories - Approval - GL Batch 1"/>
  </r>
  <r>
    <s v="RTR-GL-016"/>
    <s v="Record to Report"/>
    <s v="Manage General Ledger Accounting"/>
    <x v="2"/>
    <s v="As a GL Manager, I want to be able to receive email and in-application notifications so that I don't have to go out of the application to see notification"/>
    <m/>
    <m/>
    <x v="0"/>
    <s v="1-Fit-Configuration-Functional"/>
    <s v="Fit"/>
    <s v="Configuration"/>
    <s v="Functional"/>
    <m/>
    <s v="Through approval workflow, Email notification and Oracle notification (bell icon) is sent to the manager as and when journals are requested for an approval. _x000a_Journal approval notifications can also be sent to submitter of approval [not necessarily created by]_x000a_For Acceptance Criteria 2, for internal audit and PwC review of journal flow, Front End Action Log to be used"/>
    <s v="Receive email notification and oracle notification when journals are requested for an approval. Ensure notification includes all the criterias per business design."/>
    <s v="Test journal approval rejections and confirm preparer is able to edit the journal.  Preparer should also receive notifications as the entry routes through the approval.  Consider developing a report for the audit trail of the journal approval hierarchies; PwC and IA request support."/>
    <s v="As an approver, test journal workflow vacation rules and confirm delegation of approval and journal limit is successful."/>
    <s v="As an approver, test journal workflow reassignment and confirm reassignment is successful.  (I don't believe limit is reassigned)"/>
    <x v="0"/>
    <s v="Erica"/>
    <d v="2021-05-12T00:00:00"/>
    <m/>
    <m/>
    <s v="Sprint 1"/>
    <e v="#N/A"/>
    <m/>
    <s v="RTR"/>
    <x v="0"/>
    <x v="0"/>
    <s v="Deloitte"/>
    <m/>
    <m/>
    <s v="Ian/Vitaliy"/>
    <m/>
    <m/>
    <m/>
    <m/>
    <m/>
    <m/>
    <m/>
    <s v="W1"/>
    <s v="User Stories - Approval - GL Batch 1"/>
  </r>
  <r>
    <s v="RTR-GL-017"/>
    <s v="Record to Report"/>
    <s v="Manage General Ledger Accounting"/>
    <x v="2"/>
    <s v="As a GL Manager  Financial System Analyst, I want to be able to modify approval notifications template for GL workflows so that the predefined template can be updated to display information based on specific business requirements and policies."/>
    <m/>
    <m/>
    <x v="0"/>
    <s v="2-Gap-Build-Report"/>
    <s v="Gap"/>
    <s v="Build"/>
    <s v="Report"/>
    <s v="RPT004"/>
    <s v="Approval notification template can be updated as per requirement. Requirement to have code combination string added to output_x000a_For acceptance criteria 1: Customization of notification template to be discussed in RICE lean spec once user story is approved &amp; RICE build is scheduled"/>
    <s v="Notification contains all the required information previously defined by users."/>
    <m/>
    <m/>
    <m/>
    <x v="0"/>
    <s v="Erica"/>
    <d v="2021-05-04T00:00:00"/>
    <s v="Sprint 2"/>
    <m/>
    <s v="Sprint 4"/>
    <s v="Sprint 4"/>
    <s v="Report"/>
    <s v="RTR"/>
    <x v="0"/>
    <x v="0"/>
    <s v="Deloitte"/>
    <m/>
    <m/>
    <s v="Ian/Vitaliy"/>
    <m/>
    <m/>
    <m/>
    <m/>
    <m/>
    <m/>
    <m/>
    <s v="W1"/>
    <s v="User Stories - Approval - GL Batch 1"/>
  </r>
  <r>
    <s v="RTR-GL-018"/>
    <s v="Record to Report"/>
    <s v="Manage General Ledger Accounting"/>
    <x v="2"/>
    <s v="As a GL Manager (an approver of journal) like to know the Journal created creator and submitter so that I know who is creating and submitting the batch for approval"/>
    <m/>
    <m/>
    <x v="0"/>
    <s v="2-Gap-Build-Report"/>
    <s v="Gap"/>
    <s v="Build"/>
    <s v="Report"/>
    <s v="RPT004"/>
    <s v="Submitted by details (with time and date stamp) are captured in the standard approval workflow. Customize template to add Created by"/>
    <s v="Review Journal creator and submitter including date and time stamp at time of approval."/>
    <m/>
    <m/>
    <m/>
    <x v="0"/>
    <s v="Erica"/>
    <d v="2021-05-07T00:00:00"/>
    <s v="Sprint 2"/>
    <m/>
    <s v="Sprint 4"/>
    <s v="Sprint 4"/>
    <s v="Report"/>
    <s v="RTR"/>
    <x v="0"/>
    <x v="0"/>
    <s v="Deloitte"/>
    <m/>
    <m/>
    <s v="Ian/Vitaliy"/>
    <m/>
    <m/>
    <m/>
    <m/>
    <m/>
    <m/>
    <m/>
    <s v="W1"/>
    <s v="User Stories - Approval - GL Batch 1"/>
  </r>
  <r>
    <s v="RTR-GL-019"/>
    <s v="Record to Report"/>
    <s v="Manage General Ledger Accounting"/>
    <x v="3"/>
    <s v="As a GL Accountant, I want to be able to create and save journal entry templates so that I can take advantage of quick and efficient data entry [Flavors: Standard, Skeleton, Formula]"/>
    <m/>
    <m/>
    <x v="0"/>
    <s v="1-Fit-Configuration-Functional"/>
    <s v="Fit"/>
    <s v="Configuration"/>
    <s v="Functional"/>
    <m/>
    <s v="Three options: _x000a_1. Excel template - User can upload it every month [Ensure to check template for changes as part of upgrade regression testing]_x000a_2. Allocations - This will not flow through approval process per current functionality_x000a_3. Auto Copy_x000a__x000a_1 future open period is planned. Entries can be booked to it but not posted"/>
    <s v="Create and save entry templates based on specific criterias (amortize, month to month, budget). Load the saved template to the Cloud GL. Review for any load errors and correct is required. Validate posted entry."/>
    <m/>
    <m/>
    <m/>
    <x v="0"/>
    <s v="Erica"/>
    <d v="2021-05-12T00:00:00"/>
    <m/>
    <m/>
    <s v="Sprint 1"/>
    <e v="#N/A"/>
    <m/>
    <s v="RTR"/>
    <x v="0"/>
    <x v="0"/>
    <s v="Deloitte"/>
    <m/>
    <m/>
    <s v="Ian/Vitaliy"/>
    <m/>
    <m/>
    <m/>
    <m/>
    <m/>
    <m/>
    <m/>
    <s v="W2"/>
    <s v="User Stories - Approval - GL Batch 1"/>
  </r>
  <r>
    <s v="RTR-GL-020"/>
    <s v="Record to Report"/>
    <s v="Manage General Ledger Accounting"/>
    <x v="3"/>
    <s v="As a GL Accountant I need the ability to enter standard journal entry lines so that respective recurring entries can be taken care of"/>
    <m/>
    <m/>
    <x v="2"/>
    <s v="10-Not Required-Not Required-Not Required"/>
    <s v="Not Required"/>
    <s v="Not Required"/>
    <s v="Not Required"/>
    <m/>
    <s v="Excel template - User can upload it every month_x000a__x000a_Not required as combined with RTR-GL-019"/>
    <m/>
    <m/>
    <m/>
    <m/>
    <x v="0"/>
    <s v="Erica"/>
    <d v="2021-05-14T00:00:00"/>
    <m/>
    <m/>
    <s v="Sprint 1"/>
    <e v="#N/A"/>
    <m/>
    <s v="RTR"/>
    <x v="0"/>
    <x v="0"/>
    <s v="Deloitte"/>
    <m/>
    <m/>
    <s v="Ian/Vitaliy"/>
    <m/>
    <m/>
    <m/>
    <m/>
    <m/>
    <m/>
    <m/>
    <s v="W2"/>
    <s v="User Stories - Approval - GL Batch 1"/>
  </r>
  <r>
    <s v="RTR-GL-021"/>
    <s v="Record to Report"/>
    <s v="Manage General Ledger Accounting"/>
    <x v="3"/>
    <s v="As a GL Accountant I need the ability to enter formula journal entry lines so that complex recurring entries can be taken care of"/>
    <m/>
    <m/>
    <x v="2"/>
    <s v="10-Not Required-Not Required-Not Required"/>
    <s v="Not Required"/>
    <s v="Not Required"/>
    <s v="Not Required"/>
    <m/>
    <s v="Allocations - This will not flow through approval process per current functionality_x000a__x000a_Not required as combined with RTR-GL-019"/>
    <m/>
    <m/>
    <m/>
    <m/>
    <x v="0"/>
    <s v="Erica"/>
    <d v="2021-05-14T00:00:00"/>
    <m/>
    <m/>
    <s v="Sprint 1"/>
    <e v="#N/A"/>
    <m/>
    <s v="RTR"/>
    <x v="0"/>
    <x v="0"/>
    <s v="Deloitte"/>
    <m/>
    <m/>
    <s v="Ian/Vitaliy"/>
    <m/>
    <m/>
    <m/>
    <m/>
    <m/>
    <m/>
    <m/>
    <s v="W2"/>
    <s v="User Stories - Approval - GL Batch 1"/>
  </r>
  <r>
    <s v="RTR-GL-022"/>
    <s v="Record to Report"/>
    <s v="Manage General Ledger Accounting"/>
    <x v="3"/>
    <s v="As a GL Accountant I need the ability to enter skeleton journal entry lines so that recurring entries where amounts change monthly can be taken care of"/>
    <m/>
    <m/>
    <x v="2"/>
    <s v="10-Not Required-Not Required-Not Required"/>
    <s v="Not Required"/>
    <s v="Not Required"/>
    <s v="Not Required"/>
    <m/>
    <s v="Three options: _x000a_1. Excel template - User can upload it every month_x000a_2. Allocations - This will not flow through approval process per current functionality [will need dummy amounts]_x000a_3. Auto Copy_x000a__x000a_1 future open period is planned. Entries can be booked to it but not posted_x000a__x000a_Not required as combined with RTR-GL-019"/>
    <m/>
    <m/>
    <m/>
    <m/>
    <x v="0"/>
    <s v="Erica"/>
    <d v="2021-05-14T00:00:00"/>
    <m/>
    <m/>
    <s v="Sprint 1"/>
    <e v="#N/A"/>
    <m/>
    <s v="RTR"/>
    <x v="0"/>
    <x v="0"/>
    <s v="Deloitte"/>
    <m/>
    <m/>
    <s v="Ian/Vitaliy"/>
    <m/>
    <m/>
    <m/>
    <m/>
    <m/>
    <m/>
    <m/>
    <s v="W2"/>
    <s v="User Stories - Approval - GL Batch 1"/>
  </r>
  <r>
    <s v="RTR-GL-023"/>
    <s v="Record to Report"/>
    <s v="Manage General Ledger Accounting"/>
    <x v="3"/>
    <s v="As a GL Manager I need the ability to review template entries  sent for my approval so that I can approve / reject them"/>
    <m/>
    <m/>
    <x v="0"/>
    <s v="1-Fit-Configuration-Functional"/>
    <s v="Fit"/>
    <s v="Configuration"/>
    <s v="Functional"/>
    <m/>
    <s v=" Excel template (ADFDI Journal upload) - User can upload it every month. User may additionally attach the template as an attachment for review during journal approval._x000a_For acceptance  criteria 1: Calc manager entries do not route for approval. As per KDD5 discussion, interpreted Acceptance criteria 1 as ADFDI manual journal entry upload"/>
    <s v="Review template entries through approval process related to recurring entries. Ensure the approval notification contains all the required fields based on business design. Validate journal after posted."/>
    <m/>
    <m/>
    <m/>
    <x v="0"/>
    <s v="Erica"/>
    <d v="2021-05-14T00:00:00"/>
    <m/>
    <m/>
    <s v="Sprint 1"/>
    <e v="#N/A"/>
    <m/>
    <s v="RTR"/>
    <x v="0"/>
    <x v="0"/>
    <s v="Deloitte"/>
    <m/>
    <m/>
    <s v="Ian/Vitaliy"/>
    <m/>
    <m/>
    <m/>
    <m/>
    <m/>
    <m/>
    <m/>
    <s v="W2"/>
    <s v="User Stories - Approval - GL Batch 1"/>
  </r>
  <r>
    <s v="RTR-GL-024"/>
    <s v="Record to Report"/>
    <s v="Manage General Ledger Accounting"/>
    <x v="3"/>
    <s v="As a GL Manager, I want to be able to define recurring journals so that I can quickly enter journal lines for recurring expenses"/>
    <m/>
    <m/>
    <x v="2"/>
    <s v="10-Not Required-Not Required-Not Required"/>
    <s v="Not Required"/>
    <s v="Not Required"/>
    <s v="Not Required"/>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Not required as covered in RTR-GL-019"/>
    <m/>
    <m/>
    <m/>
    <m/>
    <x v="0"/>
    <s v="Erica"/>
    <d v="2021-05-14T00:00:00"/>
    <m/>
    <m/>
    <s v="Sprint 1"/>
    <e v="#N/A"/>
    <m/>
    <s v="RTR"/>
    <x v="0"/>
    <x v="0"/>
    <s v="Deloitte"/>
    <m/>
    <m/>
    <s v="Ian/Vitaliy"/>
    <m/>
    <m/>
    <m/>
    <m/>
    <m/>
    <m/>
    <m/>
    <s v="W2"/>
    <s v="User Stories - Approval - GL Batch 1"/>
  </r>
  <r>
    <s v="RTR-GL-025"/>
    <s v="Record to Report"/>
    <s v="Manage General Ledger Accounting"/>
    <x v="3"/>
    <s v="As a GL Accountant I need the ability to review recurring journal entries so that I can confirm their accuracy before sending for approval"/>
    <m/>
    <m/>
    <x v="0"/>
    <s v="1-Fit-Configuration-Functional"/>
    <s v="Fit"/>
    <s v="Configuration"/>
    <s v="Functional"/>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For acceptance  criteria 1: Calc manager entries do not route for approval. As per KDD5 discussion, interpreted Acceptance criteria 1 as ADFDI manual journal entry upload"/>
    <s v="Review recurring journal entries and make any modifications prior to sending for approval. "/>
    <m/>
    <m/>
    <m/>
    <x v="0"/>
    <s v="Erica"/>
    <d v="2021-05-14T00:00:00"/>
    <m/>
    <m/>
    <s v="Sprint 1"/>
    <e v="#N/A"/>
    <m/>
    <s v="RTR"/>
    <x v="0"/>
    <x v="0"/>
    <s v="Deloitte"/>
    <m/>
    <m/>
    <s v="Ian/Vitaliy"/>
    <m/>
    <m/>
    <m/>
    <m/>
    <m/>
    <m/>
    <m/>
    <s v="W2"/>
    <s v="User Stories - Approval - GL Batch 1"/>
  </r>
  <r>
    <s v="RTR-GL-026"/>
    <s v="Record to Report"/>
    <s v="Manage General Ledger Accounting"/>
    <x v="4"/>
    <s v="As a GL Accountant, I want to enable the auto-reversal for certain journal categories so that balances are accurately reflected and redundant manual effort is reduced"/>
    <m/>
    <m/>
    <x v="0"/>
    <s v="1-Fit-Configuration-Functional"/>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Ensure reversal posted is exact value as the original if original was posted in multiple currencies."/>
    <m/>
    <m/>
    <m/>
    <x v="0"/>
    <s v="Erica"/>
    <d v="2021-05-07T00:00:00"/>
    <m/>
    <m/>
    <s v="Sprint 1"/>
    <e v="#N/A"/>
    <m/>
    <s v="RTR"/>
    <x v="0"/>
    <x v="0"/>
    <s v="Deloitte"/>
    <m/>
    <m/>
    <s v="Ian/Vitaliy"/>
    <m/>
    <m/>
    <m/>
    <m/>
    <m/>
    <m/>
    <m/>
    <s v="W1"/>
    <s v="User Stories - Approval - GL Batch 1"/>
  </r>
  <r>
    <s v="RTR-GL-027"/>
    <s v="Record to Report"/>
    <s v="Manage General Ledger Accounting"/>
    <x v="5"/>
    <s v="As a GL Accountant Financial Systems Analyst, I need the ability to open a new accounting period so that users can start transaction entry for the month"/>
    <m/>
    <m/>
    <x v="0"/>
    <s v="1-Fit-Configuration-Functional"/>
    <s v="Fit"/>
    <s v="Configuration"/>
    <s v="Functional"/>
    <m/>
    <s v="Use period open functionality. "/>
    <s v="Open 1 future accounting period"/>
    <m/>
    <m/>
    <m/>
    <x v="0"/>
    <s v="Erica"/>
    <d v="2021-05-14T00:00:00"/>
    <m/>
    <m/>
    <s v="Sprint 2"/>
    <e v="#N/A"/>
    <m/>
    <s v="RTR"/>
    <x v="0"/>
    <x v="0"/>
    <s v="Deloitte"/>
    <m/>
    <m/>
    <s v="Ian/Vitaliy"/>
    <m/>
    <m/>
    <m/>
    <m/>
    <m/>
    <m/>
    <m/>
    <s v="W2"/>
    <s v="User Stories - Approval - GL Batch 1"/>
  </r>
  <r>
    <s v="RTR-GL-028"/>
    <s v="Record to Report"/>
    <s v="Manage General Ledger Accounting"/>
    <x v="4"/>
    <s v="As a GL Accountant I want to auto-reverse current month accruals in the next month so that I can reduce the amount of time my team spends manually reversing journal entries at the beginning of a new period. "/>
    <m/>
    <m/>
    <x v="0"/>
    <s v="1-Fit-Configuration-Functional"/>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m/>
    <m/>
    <m/>
    <x v="0"/>
    <s v="Erica"/>
    <d v="2021-05-07T00:00:00"/>
    <m/>
    <m/>
    <s v="Sprint 1"/>
    <e v="#N/A"/>
    <m/>
    <s v="RTR"/>
    <x v="0"/>
    <x v="0"/>
    <s v="Deloitte"/>
    <m/>
    <m/>
    <s v="Ian/Vitaliy"/>
    <m/>
    <m/>
    <m/>
    <m/>
    <m/>
    <m/>
    <m/>
    <s v="W1"/>
    <s v="User Stories - Approval - GL Batch 1"/>
  </r>
  <r>
    <s v="RTR-GL-029"/>
    <s v="Record to Report"/>
    <s v="Manage General Ledger Accounting"/>
    <x v="4"/>
    <s v="As a GL Accountant, I need the ability to create manual journal reversals so that entries posted by mistake can be corrected"/>
    <m/>
    <m/>
    <x v="0"/>
    <s v="1-Fit-Configuration-Functional"/>
    <s v="Fit"/>
    <s v="Configuration"/>
    <s v="Functional"/>
    <m/>
    <s v="Manually reverse the journal in manage journal page. Enter reversal period and reverse. User can also manually reverse by loading a new journal entry _x000a_Acceptance criteria 2: Keep Manual, AutoCopy and Spreadsheet source's &quot;Freeze&quot; as No"/>
    <s v="Once entry has posted, system should not allow user to reverse the entry. Validate the new entry has been posted to correct prior entry."/>
    <s v="Users require the ability to manually reverse entries that are non-subledger, non-allocation sourced."/>
    <m/>
    <m/>
    <x v="0"/>
    <s v="Erica"/>
    <d v="2021-05-04T00:00:00"/>
    <m/>
    <m/>
    <s v="Sprint 1"/>
    <e v="#N/A"/>
    <m/>
    <s v="RTR"/>
    <x v="0"/>
    <x v="0"/>
    <s v="Deloitte"/>
    <m/>
    <m/>
    <s v="Ian/Vitaliy"/>
    <m/>
    <m/>
    <m/>
    <m/>
    <m/>
    <m/>
    <m/>
    <s v="W1"/>
    <s v="User Stories - Approval - GL Batch 1"/>
  </r>
  <r>
    <s v="RTR-GL-030"/>
    <s v="Record to Report"/>
    <s v="Manage General Ledger Accounting"/>
    <x v="4"/>
    <s v="As a GL Accountant, I need the ability to select journals to be reversed so that I can quickly reverse selected journal entries."/>
    <m/>
    <m/>
    <x v="0"/>
    <s v="1-Fit-Configuration-Functional"/>
    <s v="Fit"/>
    <s v="Configuration"/>
    <s v="Functional"/>
    <m/>
    <s v="Use ADFDI template to reverse large number of journals by passing new entry for equivalent reversal details. Oracle Cloud now also supports ability to reverse Journal batch"/>
    <s v="Able to confirm batch/ journal reversal."/>
    <m/>
    <m/>
    <m/>
    <x v="0"/>
    <s v="Erica"/>
    <d v="2021-05-07T00:00:00"/>
    <m/>
    <m/>
    <s v="Sprint 1"/>
    <e v="#N/A"/>
    <m/>
    <s v="RTR"/>
    <x v="0"/>
    <x v="0"/>
    <s v="Deloitte"/>
    <m/>
    <m/>
    <s v="Ian/Vitaliy"/>
    <m/>
    <m/>
    <m/>
    <m/>
    <m/>
    <m/>
    <m/>
    <s v="W1"/>
    <s v="User Stories - Approval - GL Batch 1"/>
  </r>
  <r>
    <s v="RTR-GL-031"/>
    <s v="Record to Report"/>
    <s v="Manage General Ledger Accounting"/>
    <x v="4"/>
    <s v="As a GL Accountant, I need the ability to open enter journal window and search for journals to be reversed so that I can proceed with reversing these entries"/>
    <m/>
    <m/>
    <x v="0"/>
    <s v="1-Fit-Configuration-Functional"/>
    <s v="Fit"/>
    <s v="Configuration"/>
    <s v="Functional"/>
    <m/>
    <s v="Search for the journal from Manage Journals Search task and open the journal. System allows to _x000a_   - Manually select for reversal and generate in the current period_x000a_   -  Manually select for reversal and generate in a later period_x000a_   -  Automatically using Journal Reversal Criteria Sets_x000a__x000a_One consistent global reversal criteria set to be used. 1 future enterable period"/>
    <s v="Review ability to search journal real time. Enter the reversal. Validate posted entry."/>
    <m/>
    <m/>
    <m/>
    <x v="0"/>
    <s v="Erica"/>
    <d v="2021-05-04T00:00:00"/>
    <m/>
    <m/>
    <s v="Sprint 1"/>
    <e v="#N/A"/>
    <m/>
    <s v="RTR"/>
    <x v="0"/>
    <x v="0"/>
    <s v="Deloitte"/>
    <m/>
    <m/>
    <s v="Ian/Vitaliy"/>
    <m/>
    <m/>
    <m/>
    <m/>
    <m/>
    <m/>
    <m/>
    <s v="W1"/>
    <s v="User Stories - Approval - GL Batch 1"/>
  </r>
  <r>
    <s v="RTR-GL-032"/>
    <s v="Record to Report"/>
    <s v="Manage General Ledger Accounting"/>
    <x v="4"/>
    <s v="As a GL Accountant, I need the ability to review reversed journal entries so that I can determine whether they are correct before submitting for approval"/>
    <m/>
    <m/>
    <x v="0"/>
    <s v="1-Fit-Configuration-Functional"/>
    <s v="Fit"/>
    <s v="Configuration"/>
    <s v="Functional"/>
    <m/>
    <s v="Manually reversed journal entries follow approval yes/no flag as original journal entries. Auto-Reversed journal entries do no go through approval process_x000a_For acceptance criteria 1: Once a journal is tagged for approval, it will follow journal approval rules prevalent in system. These rules iwll be configured as per KDD"/>
    <s v="If entry is below indicated threshold then allow auto approval. If outside threshold then submit to next level approval based on approval rules and thresholds set up."/>
    <m/>
    <m/>
    <m/>
    <x v="0"/>
    <s v="Erica"/>
    <d v="2021-05-04T00:00:00"/>
    <m/>
    <m/>
    <s v="Sprint 1"/>
    <e v="#N/A"/>
    <m/>
    <s v="RTR"/>
    <x v="0"/>
    <x v="0"/>
    <s v="Deloitte"/>
    <m/>
    <m/>
    <s v="Ian/Vitaliy"/>
    <m/>
    <m/>
    <m/>
    <m/>
    <m/>
    <m/>
    <m/>
    <s v="W1"/>
    <s v="User Stories - Approval - GL Batch 1"/>
  </r>
  <r>
    <s v="RTR-GL-033"/>
    <s v="Record to Report"/>
    <s v="Manage General Ledger Accounting"/>
    <x v="4"/>
    <s v="As a GL Manager I would need to automatically approve reversal journals in a secondary ledger when the corresponding reversal journal in the primary ledger is approved so that a separate approval is not required in secondary ledger. As a GL manager all reversing Journals in the primary ledger should be automatically approved and posted in the secondary ledger ( for journals that need to be posted in both primary and secondary ledger)."/>
    <m/>
    <m/>
    <x v="1"/>
    <s v="1-Fit-Configuration-Functional"/>
    <s v="Fit"/>
    <s v="Configuration"/>
    <s v="Functional"/>
    <m/>
    <s v="Setup synchronize reversals to secondary"/>
    <s v="Reversing journal posted in primary ledger has automatically posted in secondary ledger (for journals that need to be posted in both primary and secondary ledgers)"/>
    <m/>
    <m/>
    <m/>
    <x v="0"/>
    <s v="Erica"/>
    <d v="2021-05-04T00:00:00"/>
    <m/>
    <m/>
    <s v="Sprint 1"/>
    <e v="#N/A"/>
    <m/>
    <s v="RTR"/>
    <x v="0"/>
    <x v="0"/>
    <s v="Deloitte"/>
    <m/>
    <m/>
    <s v="Ian/Vitaliy"/>
    <m/>
    <m/>
    <m/>
    <m/>
    <m/>
    <m/>
    <m/>
    <s v="W1"/>
    <s v="User Stories - Approval - GL Batch 1"/>
  </r>
  <r>
    <s v="RTR-GL-034"/>
    <s v="Record to Report"/>
    <s v="Manage General Ledger Accounting"/>
    <x v="1"/>
    <s v="As a GL Accountant Financial System Analyst, I need the ability to auto post entries to the GL so that the posting process can be made more efficient"/>
    <m/>
    <m/>
    <x v="0"/>
    <s v="1-Fit-Configuration-Functional"/>
    <s v="Fit"/>
    <s v="Configuration"/>
    <s v="Functional"/>
    <m/>
    <s v="Schedule AutoPost"/>
    <s v="Schedule journal entries that meet the necessary requirements based on period, source, category to post based on scheduled processes. Any journals which require approvals should be routed as part of the process. Any journals which are rejected should not be picked up as part of process. Validate posted entry."/>
    <s v="Validate only approved journals are posted  _x000a_Validate journal sources set as freeze post without approval via AutoPost."/>
    <m/>
    <m/>
    <x v="0"/>
    <s v="Erica"/>
    <d v="2021-05-07T00:00:00"/>
    <m/>
    <m/>
    <s v="Sprint 1"/>
    <e v="#N/A"/>
    <m/>
    <s v="RTR"/>
    <x v="0"/>
    <x v="0"/>
    <s v="Deloitte"/>
    <m/>
    <m/>
    <s v="Ian/Vitaliy"/>
    <m/>
    <m/>
    <m/>
    <m/>
    <m/>
    <m/>
    <m/>
    <s v="W1"/>
    <s v="User Stories - Approval - GL Batch 1"/>
  </r>
  <r>
    <s v="RTR-GL-035"/>
    <s v="Record to Report"/>
    <s v="Manage General Ledger Accounting"/>
    <x v="6"/>
    <s v="As a GL Accountant, I need the ability to send a request for review and approval for allocation rules so that I can be certain that they are defined as per management expectations"/>
    <m/>
    <m/>
    <x v="0"/>
    <s v="6-Gap-Work Around-Work Around"/>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Offline review and approval of global allocation rules for combined company. Review allocation results to ensure accuracy."/>
    <m/>
    <m/>
    <m/>
    <x v="0"/>
    <s v="Erica"/>
    <d v="2021-05-14T00:00:00"/>
    <m/>
    <m/>
    <s v="Sprint 2"/>
    <e v="#N/A"/>
    <m/>
    <s v="RTR"/>
    <x v="0"/>
    <x v="0"/>
    <s v="Deloitte"/>
    <m/>
    <m/>
    <s v="Ian/Vitaliy"/>
    <m/>
    <m/>
    <m/>
    <m/>
    <m/>
    <m/>
    <m/>
    <s v="W2"/>
    <s v="User Stories - Approval - GL Batch 1"/>
  </r>
  <r>
    <s v="RTR-GL-036"/>
    <s v="Record to Report"/>
    <s v="Manage General Ledger Accounting"/>
    <x v="6"/>
    <s v="As a GL Manager, I want to be able to perform what-if analysis on the allocations to ensure accurate allocations calculations and I need the ability to review new allocation rules so that I can validate them before sending for approval"/>
    <m/>
    <m/>
    <x v="0"/>
    <s v="6-Gap-Work Around-Work Around"/>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After agreed global allocation rules are approved, any new or additional rules are reviewed and approved offline prior to being added and implemented. Review new allocation results for accuracy."/>
    <m/>
    <m/>
    <m/>
    <x v="0"/>
    <s v="Erica"/>
    <d v="2021-05-14T00:00:00"/>
    <m/>
    <m/>
    <s v="Sprint 2"/>
    <e v="#N/A"/>
    <m/>
    <s v="RTR"/>
    <x v="0"/>
    <x v="0"/>
    <s v="Deloitte"/>
    <m/>
    <m/>
    <s v="Ian/Vitaliy"/>
    <m/>
    <m/>
    <m/>
    <m/>
    <m/>
    <m/>
    <m/>
    <s v="W2"/>
    <s v="User Stories - Approval - GL Batch 1"/>
  </r>
  <r>
    <s v="RTR-GL-037"/>
    <s v="Record to Report"/>
    <s v="Manage General Ledger Accounting"/>
    <x v="6"/>
    <s v="As a GL Accountant Financial Systems Analyst, I want the ability to generate allocation Journals so that costs can be transferred from a source to a target"/>
    <m/>
    <m/>
    <x v="0"/>
    <s v="1-Fit-Configuration-Functional"/>
    <s v="Fit"/>
    <s v="Configuration"/>
    <s v="Functional"/>
    <m/>
    <s v="Allocation Manager feature is used to create allocation and other formulaic journal templates for generating periodic journal entries automatically."/>
    <s v="Generated allocation journals for specified process based on defined source criterias which resulted in appropriate target outcome."/>
    <m/>
    <m/>
    <m/>
    <x v="0"/>
    <s v="Erica"/>
    <d v="2021-05-14T00:00:00"/>
    <m/>
    <m/>
    <s v="Sprint 2"/>
    <e v="#N/A"/>
    <m/>
    <s v="RTR"/>
    <x v="0"/>
    <x v="0"/>
    <s v="Deloitte"/>
    <m/>
    <m/>
    <s v="Ian/Vitaliy"/>
    <m/>
    <m/>
    <m/>
    <m/>
    <m/>
    <m/>
    <m/>
    <s v="W2"/>
    <s v="User Stories - Approval - GL Batch 1"/>
  </r>
  <r>
    <s v="RTR-GL-038"/>
    <s v="Record to Report"/>
    <s v="Manage General Ledger Accounting"/>
    <x v="6"/>
    <s v="As a GL Accountant I want the ability to review allocation Journals so that I can confirm that they are correctly generated"/>
    <m/>
    <m/>
    <x v="0"/>
    <s v="1-Fit-Configuration-Functional"/>
    <s v="Fit"/>
    <s v="Configuration"/>
    <s v="Functional"/>
    <m/>
    <s v="Review the allocation journals with source Allocation from Manage Journal Entries task"/>
    <s v="Review allocation journals using Manage Journal Entries task. "/>
    <s v="Business owners to review and validate financials (detective control)."/>
    <m/>
    <m/>
    <x v="0"/>
    <s v="Erica"/>
    <d v="2021-05-14T00:00:00"/>
    <m/>
    <m/>
    <s v="Sprint 2"/>
    <e v="#N/A"/>
    <m/>
    <s v="RTR"/>
    <x v="0"/>
    <x v="0"/>
    <s v="Deloitte"/>
    <m/>
    <m/>
    <s v="Ian/Vitaliy"/>
    <m/>
    <m/>
    <m/>
    <m/>
    <m/>
    <m/>
    <m/>
    <s v="W2"/>
    <s v="User Stories - Approval - GL Batch 1"/>
  </r>
  <r>
    <s v="RTR-GL-039"/>
    <s v="Record to Report"/>
    <s v="Manage General Ledger Accounting"/>
    <x v="6"/>
    <s v="As a GL Accountant Financial Systems Analyst, I need the ability to define new rules in create allocation rules so that any new allocations can be taken care of"/>
    <m/>
    <m/>
    <x v="0"/>
    <s v="1-Fit-Configuration-Functional"/>
    <s v="Fit"/>
    <s v="Configuration"/>
    <s v="Functional"/>
    <m/>
    <s v="Allocation Manager feature is used to create allocation and other formulaic journal templates for generating periodic journal entries automatically."/>
    <s v="Define and create new allocation rules using Allocation Manager feature. Completed once new allocation rules have been approved offline. Review allocation results for accuracy."/>
    <m/>
    <m/>
    <m/>
    <x v="0"/>
    <s v="Erica"/>
    <d v="2021-05-14T00:00:00"/>
    <m/>
    <m/>
    <s v="Sprint 2"/>
    <e v="#N/A"/>
    <m/>
    <s v="RTR"/>
    <x v="0"/>
    <x v="0"/>
    <s v="Deloitte"/>
    <m/>
    <m/>
    <s v="Ian/Vitaliy"/>
    <m/>
    <m/>
    <m/>
    <m/>
    <m/>
    <m/>
    <m/>
    <s v="W2"/>
    <s v="User Stories - Approval - GL Batch 1"/>
  </r>
  <r>
    <s v="RTR-GL-040"/>
    <s v="Record to Report"/>
    <s v="Manage General Ledger Accounting"/>
    <x v="6"/>
    <s v="As a GL Accountant Financial Systems Analyst, I need the ability to use wizard to select source, Range, Target, Offset, Exclude, Basis details"/>
    <m/>
    <m/>
    <x v="0"/>
    <s v="1-Fit-Configuration-Functional"/>
    <s v="Fit"/>
    <s v="Configuration"/>
    <s v="Functional"/>
    <m/>
    <s v="Allocation Wizard is available while defining the allocation to select source, Range, Target, Offset, Exclude, Basis details. Defining a rule, the user can define a run-time prompt (RTP) variable.  An RTP variable is an optional component of a rule.  When the user generates an allocation based on a rule with an RTP variable, the user is prompted at run-time to specify a dimension member for which an RTPhas been defined to use in the allocation calculation. A Point of View is used to define dimension values that remain fixed throughout the entire allocation rule.   "/>
    <s v="Used allocation wizard to create allocation rules so as to achieve allocation outcome by inputing source, range, target, offset, exclude and basis criterias."/>
    <m/>
    <m/>
    <m/>
    <x v="0"/>
    <s v="Erica"/>
    <d v="2021-05-14T00:00:00"/>
    <m/>
    <m/>
    <s v="Sprint 2"/>
    <e v="#N/A"/>
    <m/>
    <s v="RTR"/>
    <x v="0"/>
    <x v="0"/>
    <s v="Deloitte"/>
    <m/>
    <m/>
    <s v="Ian/Vitaliy"/>
    <m/>
    <m/>
    <m/>
    <m/>
    <m/>
    <m/>
    <m/>
    <s v="W2"/>
    <s v="User Stories - Approval - GL Batch 1"/>
  </r>
  <r>
    <s v="RTR-GL-041"/>
    <s v="Record to Report"/>
    <s v="Manage General Ledger Accounting"/>
    <x v="6"/>
    <s v="As a GL Accountant Financial Systems Analyst, I want the ability to correct allocation formula as required so that I can ensure that they are accurate"/>
    <m/>
    <m/>
    <x v="0"/>
    <s v="1-Fit-Configuration-Functional"/>
    <s v="Fit"/>
    <s v="Configuration"/>
    <s v="Functional"/>
    <m/>
    <s v="Allocations can be edited from Allocation manager. Once the update is complete , it is mandatory to validate and deploy the allocation for it adhere the changes"/>
    <s v="Able to update allocation formula. Once updated, review results."/>
    <m/>
    <m/>
    <m/>
    <x v="0"/>
    <s v="Erica"/>
    <d v="2021-05-14T00:00:00"/>
    <m/>
    <m/>
    <s v="Sprint 2"/>
    <e v="#N/A"/>
    <m/>
    <s v="RTR"/>
    <x v="0"/>
    <x v="0"/>
    <s v="Deloitte"/>
    <m/>
    <m/>
    <s v="Ian/Vitaliy"/>
    <m/>
    <m/>
    <m/>
    <m/>
    <m/>
    <m/>
    <m/>
    <s v="W2"/>
    <s v="User Stories - Approval - GL Batch 1"/>
  </r>
  <r>
    <s v="RTR-GL-042"/>
    <s v="Record to Report"/>
    <s v="Manage General Ledger Accounting"/>
    <x v="6"/>
    <s v="As a GL Accountant, I want to be able to run validation and deploy the rules so that accuracy is ensured"/>
    <m/>
    <m/>
    <x v="0"/>
    <s v="1-Fit-Configuration-Functional"/>
    <s v="Fit"/>
    <s v="Configuration"/>
    <s v="Functional"/>
    <m/>
    <s v="All allocation rules are required to be Validated and Deploy using validate and deployed icon respectively. Only then the allocation will be active for use"/>
    <s v="Run validation and deployment prior to allocation being active. Once completed execute allocation."/>
    <m/>
    <m/>
    <m/>
    <x v="0"/>
    <s v="Erica"/>
    <d v="2021-05-14T00:00:00"/>
    <m/>
    <m/>
    <s v="Sprint 2"/>
    <e v="#N/A"/>
    <m/>
    <s v="RTR"/>
    <x v="0"/>
    <x v="0"/>
    <s v="Deloitte"/>
    <m/>
    <m/>
    <s v="Ian/Vitaliy"/>
    <m/>
    <m/>
    <m/>
    <m/>
    <m/>
    <m/>
    <m/>
    <s v="W2"/>
    <s v="User Stories - Approval - GL Batch 1"/>
  </r>
  <r>
    <s v="RTR-GL-043"/>
    <s v="Record to Report"/>
    <s v="Manage General Ledger Accounting"/>
    <x v="7"/>
    <s v="As a GL Accountant, I need the ability to request for update of revaluation definition (Add/remove accounts to be revalued) so that all changes are included in that "/>
    <m/>
    <m/>
    <x v="0"/>
    <s v="6-Gap-Work Around-Work Around"/>
    <s v="Gap"/>
    <s v="Work Around"/>
    <s v="Work Around"/>
    <m/>
    <s v="This would be achieved by offline review and approval process"/>
    <s v="Review the revaluation definitions as per business design_x000a_Validate that revaluation has run on all required accounts"/>
    <m/>
    <m/>
    <m/>
    <x v="0"/>
    <s v="Erica"/>
    <d v="2021-05-14T00:00:00"/>
    <m/>
    <m/>
    <s v="Sprint 2"/>
    <e v="#N/A"/>
    <m/>
    <s v="RTR"/>
    <x v="0"/>
    <x v="0"/>
    <s v="Deloitte"/>
    <m/>
    <m/>
    <s v="Ian/Vitaliy"/>
    <m/>
    <m/>
    <m/>
    <m/>
    <m/>
    <m/>
    <m/>
    <s v="W2"/>
    <s v="User Stories - Approval - GL Batch 1"/>
  </r>
  <r>
    <s v="RTR-GL-044"/>
    <s v="Record to Report"/>
    <s v="Manage General Ledger Accounting"/>
    <x v="7"/>
    <s v="As a GL Manager, I need the ability to review request for change of revaluation (Add/remove accounts to be revalued) so that nothing is implemented before the review"/>
    <m/>
    <m/>
    <x v="0"/>
    <s v="6-Gap-Work Around-Work Around"/>
    <s v="Gap"/>
    <s v="Work Around"/>
    <s v="Work Around"/>
    <m/>
    <s v="This would be achieved by offline review and approval process"/>
    <s v="Review the revaluation definitions as per business design_x000a_Validate that revaluation has run on all required accounts"/>
    <m/>
    <m/>
    <m/>
    <x v="0"/>
    <s v="Erica"/>
    <d v="2021-05-14T00:00:00"/>
    <m/>
    <m/>
    <s v="Sprint 2"/>
    <e v="#N/A"/>
    <m/>
    <s v="RTR"/>
    <x v="0"/>
    <x v="0"/>
    <s v="Deloitte"/>
    <m/>
    <m/>
    <s v="Ian/Vitaliy"/>
    <m/>
    <m/>
    <m/>
    <m/>
    <m/>
    <m/>
    <m/>
    <s v="W2"/>
    <s v="User Stories - Approval - GL Batch 1"/>
  </r>
  <r>
    <s v="RTR-GL-045"/>
    <s v="Record to Report"/>
    <s v="Manage General Ledger Accounting"/>
    <x v="7"/>
    <s v="As a GL Accountant Financial Systems Analyst, I want to be able to configure, modify and apply the revaluation criteria so that I can ensure timely and accurate revaluation of the applicable accounts"/>
    <m/>
    <m/>
    <x v="0"/>
    <s v="1-Fit-Configuration-Functional"/>
    <s v="Fit"/>
    <s v="Configuration"/>
    <s v="Functional"/>
    <m/>
    <s v="Revaluation rules can be updated on need basis"/>
    <s v="Configure revaluation per busness design. Validate that revaluation was calculated and posted correctly in the ledger."/>
    <m/>
    <m/>
    <m/>
    <x v="0"/>
    <s v="Erica"/>
    <d v="2021-05-14T00:00:00"/>
    <m/>
    <m/>
    <s v="Sprint 2"/>
    <e v="#N/A"/>
    <m/>
    <s v="RTR"/>
    <x v="0"/>
    <x v="0"/>
    <s v="Deloitte"/>
    <m/>
    <m/>
    <s v="Ian/Vitaliy"/>
    <m/>
    <m/>
    <m/>
    <m/>
    <m/>
    <m/>
    <m/>
    <s v="W2"/>
    <s v="User Stories - Approval - GL Batch 1"/>
  </r>
  <r>
    <s v="RTR-GL-046"/>
    <s v="Record to Report"/>
    <s v="Manage General Ledger Accounting"/>
    <x v="7"/>
    <s v="As a GL Accountant Financial Systems Analyst, want to be able to run foreign currency revaluations and record revaluation gain/loss so that foreign currency account balances are revalued accurately at the defined COA level"/>
    <m/>
    <m/>
    <x v="0"/>
    <s v="1-Fit-Configuration-Functional"/>
    <s v="Fit"/>
    <s v="Configuration"/>
    <s v="Functional"/>
    <m/>
    <s v="Run Revaluation, gain loss account will be picked from configured revaluation rules._x000a__x000a_Run a given revaluation template by Ledger Set. Revaluation template consists of accounts being revalued and rate type to be used etc. If multiple templates are required due to specific requirements, run each revaluation template by ledger set._x000a__x000a_Ledger set cannot span ledgers with different COA or calendar. Hence some secondary ledgers will need separate revaluation execution_x000a__x000a_For acceptance criteria 1: Revaluation can be executed multiple times. Subsequent runs will create additional incremental revaluation journals leading to muliple journal entries. All multiple run revals will reverse in next month. Essentially multiple runs of revals do not impact correctness of data, but impact number of journal entries created. Also reval will need last calendar day's rate to be available for month being revalued as per KDD3A"/>
    <s v="Run revaluation and post to offset revaluation gain/loss. Revaluation should run frequently during close period as multiple entries are being posted. Review and validate results of revaluation"/>
    <m/>
    <m/>
    <m/>
    <x v="0"/>
    <s v="Erica"/>
    <d v="2021-05-14T00:00:00"/>
    <m/>
    <m/>
    <s v="Sprint 2"/>
    <e v="#N/A"/>
    <m/>
    <s v="RTR"/>
    <x v="0"/>
    <x v="0"/>
    <s v="Deloitte"/>
    <m/>
    <m/>
    <s v="Ian/Vitaliy"/>
    <m/>
    <m/>
    <m/>
    <m/>
    <m/>
    <m/>
    <m/>
    <s v="W2"/>
    <s v="User Stories - Approval - GL Batch 1"/>
  </r>
  <r>
    <s v="RTR-GL-047"/>
    <s v="Record to Report"/>
    <s v="Manage General Ledger Accounting"/>
    <x v="7"/>
    <s v="As a GL Accountant Financial Systems Analyst, want to be able to run foreign currency revaluations and record revaluation gain/loss so that foreign currency account balances are revalued accurately at branch level"/>
    <m/>
    <m/>
    <x v="2"/>
    <s v="10-Not Required-Not Required-Not Required"/>
    <s v="Not Required"/>
    <s v="Not Required"/>
    <s v="Not Required"/>
    <m/>
    <s v="Assuming Branch is a segment in COA structure, Revaluation label will be assigned and optional feature of multiple segment revaluation tracking will be enabled to track revaluation at LE and Branch level_x000a__x000a_Marked as not required as duplicate of RTR-GL-046"/>
    <m/>
    <m/>
    <m/>
    <m/>
    <x v="0"/>
    <s v="Erica"/>
    <d v="2021-05-14T00:00:00"/>
    <m/>
    <m/>
    <s v="Sprint 2"/>
    <e v="#N/A"/>
    <m/>
    <s v="RTR"/>
    <x v="0"/>
    <x v="0"/>
    <s v="Deloitte"/>
    <m/>
    <m/>
    <m/>
    <m/>
    <m/>
    <m/>
    <m/>
    <m/>
    <m/>
    <m/>
    <s v="W2"/>
    <s v="User Stories - Approval - GL Batch 1"/>
  </r>
  <r>
    <s v="RTR-GL-048"/>
    <s v="Record to Report"/>
    <s v="Manage General Ledger Accounting"/>
    <x v="7"/>
    <s v="As a GL Accountant, I need the ability to review revaluation journals so that I can determine whether they are accurately generated"/>
    <m/>
    <m/>
    <x v="0"/>
    <s v="1-Fit-Configuration-Functional"/>
    <s v="Fit"/>
    <s v="Configuration"/>
    <s v="Functional"/>
    <m/>
    <s v="Use the Revaluation Execution Report to review the status of your account revaluation. General Ledger automatically generates this report when you run revaluation. Can also use Journal Entry report"/>
    <s v="Review revaluation results to ensure accuracy."/>
    <m/>
    <m/>
    <m/>
    <x v="0"/>
    <s v="Erica"/>
    <d v="2021-05-14T00:00:00"/>
    <m/>
    <m/>
    <s v="Sprint 2"/>
    <e v="#N/A"/>
    <m/>
    <s v="RTR"/>
    <x v="0"/>
    <x v="0"/>
    <s v="Deloitte"/>
    <m/>
    <m/>
    <s v="Ian/Vitaliy"/>
    <m/>
    <m/>
    <m/>
    <m/>
    <m/>
    <m/>
    <m/>
    <s v="W2"/>
    <s v="User Stories - Approval - GL Batch 1"/>
  </r>
  <r>
    <s v="RTR-GL-049"/>
    <s v="Record to Report"/>
    <s v="Manage General Ledger Accounting"/>
    <x v="7"/>
    <s v="As a GL Accountant Financial Systems Analyst, I want to be able to configure revaluation as per statutory regulations so that I can ensure accurate revaluation results and gain/loss calculations"/>
    <m/>
    <m/>
    <x v="0"/>
    <s v="1-Fit-Configuration-Functional"/>
    <s v="Fit"/>
    <s v="Configuration"/>
    <s v="Functional"/>
    <m/>
    <s v="Configure revaluation rules &amp; rate types as per need. Rate types to be configured as per approved KDD_x000a__x000a_For acceptance criteria 1: Revaluation template is for a COA structure. Reval templates created for global COA will also be available for secondary ledger having global COA . While executing revaluation select appropriate ledger set for which reval template is applicable"/>
    <s v="Configure revaluation in primary ledger based on business design. Configure revaluation in secondary ledger based on business design. Review results"/>
    <m/>
    <m/>
    <m/>
    <x v="0"/>
    <s v="Erica"/>
    <d v="2021-05-14T00:00:00"/>
    <m/>
    <m/>
    <s v="Sprint 2"/>
    <e v="#N/A"/>
    <m/>
    <s v="RTR"/>
    <x v="0"/>
    <x v="0"/>
    <s v="Deloitte"/>
    <m/>
    <m/>
    <s v="Ian/Vitaliy"/>
    <m/>
    <m/>
    <m/>
    <m/>
    <m/>
    <m/>
    <m/>
    <s v="W2"/>
    <s v="User Stories - Approval - GL Batch 1"/>
  </r>
  <r>
    <s v="RTR-GL-050"/>
    <s v="Record to Report"/>
    <s v="Manage General Ledger Accounting"/>
    <x v="5"/>
    <s v="As a GL Manager, I want to be able to establish a period closing schedule so that I can have an efficient period closing"/>
    <m/>
    <m/>
    <x v="0"/>
    <s v="6-Gap-Work Around-Work Around"/>
    <s v="Gap"/>
    <s v="Work Around"/>
    <s v="Work Around"/>
    <m/>
    <s v="This has to be agreed upon and schedule to be maintained outside the ERP"/>
    <s v="Review and approve period closing schedule offline."/>
    <m/>
    <m/>
    <m/>
    <x v="0"/>
    <s v="Erica"/>
    <d v="2021-05-14T00:00:00"/>
    <m/>
    <m/>
    <s v="Sprint 2"/>
    <e v="#N/A"/>
    <m/>
    <s v="RTR"/>
    <x v="0"/>
    <x v="0"/>
    <s v="Deloitte"/>
    <m/>
    <m/>
    <s v="Ian/Vitaliy"/>
    <m/>
    <m/>
    <m/>
    <m/>
    <m/>
    <m/>
    <m/>
    <s v="W2"/>
    <s v="User Stories - Approval - GL Batch 1"/>
  </r>
  <r>
    <s v="RTR-GL-051"/>
    <s v="Record to Report"/>
    <s v="Manage General Ledger Accounting"/>
    <x v="5"/>
    <s v="As a GL Accountant Financial Systems Analyst, I want to be able to initiate the month close so that I can have a smooth period closing"/>
    <m/>
    <m/>
    <x v="3"/>
    <s v="7-Out of Scope-Out of Scope-Out of Scope"/>
    <s v="Out of Scope"/>
    <s v="Out of Scope"/>
    <s v="Out of Scope"/>
    <m/>
    <s v="Period opening and closing is by ledger in GL, AP, AR. FA close is by books. _x000a__x000a_Moved user story to future phase [Out of scope] based on acceptnance criteria 1 &amp; Erica's question &quot;Also unsure why this is a user story?&quot;_x000a_"/>
    <s v="Move user story to future subledger implementations."/>
    <m/>
    <m/>
    <m/>
    <x v="0"/>
    <s v="Erica"/>
    <d v="2021-05-14T00:00:00"/>
    <m/>
    <m/>
    <s v="Sprint 2"/>
    <e v="#N/A"/>
    <m/>
    <s v="RTR"/>
    <x v="0"/>
    <x v="0"/>
    <s v="Deloitte"/>
    <m/>
    <m/>
    <s v="Ian/Vitaliy"/>
    <m/>
    <m/>
    <m/>
    <m/>
    <m/>
    <m/>
    <m/>
    <s v="W2"/>
    <s v="User Stories - Approval - GL Batch 1"/>
  </r>
  <r>
    <s v="RTR-GL-052"/>
    <s v="Record to Report"/>
    <s v="Manage General Ledger Accounting"/>
    <x v="5"/>
    <s v="As a GL Accountant, I want to be able to view the subledger period closing status so that I can follow up to expedite the close"/>
    <m/>
    <m/>
    <x v="3"/>
    <s v="7-Out of Scope-Out of Scope-Out of Scope"/>
    <s v="Out of Scope"/>
    <s v="Out of Scope"/>
    <s v="Out of Scope"/>
    <m/>
    <s v="Gl Period Close Dashboard gives an overall view of period close activity for both GL and subledgers. Navigate to the Close Monitor by clicking the Open Subledgers info let on the General Accounting Info lets page, or by selecting the Close Monitor task from the Period Close work area. _x000a__x000a_Updated status to Out of Scope to move it to future phase as it pertains to Subledger close"/>
    <m/>
    <m/>
    <m/>
    <m/>
    <x v="0"/>
    <s v="Erica"/>
    <d v="2021-05-14T00:00:00"/>
    <m/>
    <m/>
    <s v="Sprint 2"/>
    <e v="#N/A"/>
    <m/>
    <s v="RTR"/>
    <x v="0"/>
    <x v="0"/>
    <s v="Deloitte"/>
    <m/>
    <m/>
    <m/>
    <m/>
    <m/>
    <m/>
    <m/>
    <m/>
    <s v="Will be updated during phase 1B discussions"/>
    <m/>
    <s v="W2"/>
    <s v="User Stories - Approval - GL Batch 1"/>
  </r>
  <r>
    <s v="RTR-GL-053"/>
    <s v="Record to Report"/>
    <s v="Manage General Ledger Accounting"/>
    <x v="5"/>
    <s v="As a GL Accountant, I want to be able to reconcile GL balance with subledger account balance so that I can tie up their balances."/>
    <m/>
    <m/>
    <x v="2"/>
    <s v="10-Not Required-Not Required-Not Required"/>
    <s v="Not Required"/>
    <s v="Not Required"/>
    <s v="Not Required"/>
    <s v="Need to add report"/>
    <s v="Need to add relevant reports (may be more than one) for GL to AHCS reconciliation_x000a_Reconciliation Tools exist in Oracle Cloud AR and AP _x000a__x000a_Note: Marked as Not Required as relevant user stories as discussed in AHCS workshops as per recon approach being aligned in KDD6A and KDD6B will be added"/>
    <s v="Review the GL to AHCS reconciliation report. Identify cause of variance. Resolve variance. Review results once corrected."/>
    <s v="Ability to reconcile four levels:  (1) HUB to Subledger, (2) HUB to Cloud, (3) HUB to EBS/Peoplesoft, (4) EBS/PS to Subledger.  "/>
    <m/>
    <m/>
    <x v="0"/>
    <s v="Erica"/>
    <d v="2021-05-14T00:00:00"/>
    <m/>
    <m/>
    <s v="Sprint 2"/>
    <e v="#N/A"/>
    <m/>
    <s v="RTR"/>
    <x v="0"/>
    <x v="0"/>
    <s v="Deloitte"/>
    <m/>
    <m/>
    <s v="Ian/Vitaliy"/>
    <m/>
    <m/>
    <m/>
    <m/>
    <m/>
    <m/>
    <s v="Note: Marked as Not Required as relevant user stories as discussed in AHCS workshops as per recon approach being aligned in KDD6A and KDD6B will be added"/>
    <s v="W2"/>
    <s v="User Stories - Approval - GL Batch 1"/>
  </r>
  <r>
    <s v="RTR-GL-054"/>
    <s v="Record to Report"/>
    <s v="Manage General Ledger Accounting"/>
    <x v="5"/>
    <s v="As a GL Accountant, I want to be able to make sure all the journal entries are posted so that I can experience an error free period closing"/>
    <m/>
    <m/>
    <x v="0"/>
    <s v="1-Fit-Configuration-Functional"/>
    <s v="Fit"/>
    <s v="Configuration"/>
    <s v="Functional"/>
    <m/>
    <s v="Unposted Journals can be queried from Manual journal entries screen with status unposted. More over , one of the mandatory Period end report i.e.  Subledger exception report will show case subledger transactions are in error state or incase have not been posted to GL"/>
    <s v="Review all journals that are not posted via report. "/>
    <m/>
    <m/>
    <m/>
    <x v="0"/>
    <s v="Erica"/>
    <d v="2021-05-14T00:00:00"/>
    <m/>
    <m/>
    <s v="Sprint 2"/>
    <e v="#N/A"/>
    <m/>
    <s v="RTR"/>
    <x v="0"/>
    <x v="0"/>
    <s v="Deloitte"/>
    <m/>
    <m/>
    <s v="Ian/Vitaliy"/>
    <m/>
    <m/>
    <m/>
    <m/>
    <m/>
    <m/>
    <m/>
    <s v="W2"/>
    <s v="User Stories - Approval - GL Batch 1"/>
  </r>
  <r>
    <s v="RTR-GL-055"/>
    <s v="Record to Report"/>
    <s v="Manage General Ledger Accounting"/>
    <x v="5"/>
    <s v="As a GL Manager Financial Systems Analyst, I want to be able to perform period closing for each ledger so that I can experience an efficient and smooth period closing"/>
    <m/>
    <m/>
    <x v="0"/>
    <s v="1-Fit-Configuration-Functional"/>
    <s v="Fit"/>
    <s v="Configuration"/>
    <s v="Functional"/>
    <m/>
    <s v="Period closing is performed at Ledger level and has to be performed for every ledger. You can use ledger set to close multiple ledgers in one go"/>
    <s v="Use the defined ledger sets to close all primary ledgers."/>
    <m/>
    <m/>
    <m/>
    <x v="0"/>
    <s v="Erica"/>
    <d v="2021-05-14T00:00:00"/>
    <m/>
    <m/>
    <s v="Sprint 2"/>
    <e v="#N/A"/>
    <m/>
    <s v="RTR"/>
    <x v="0"/>
    <x v="0"/>
    <s v="Deloitte"/>
    <m/>
    <m/>
    <s v="Ian/Vitaliy"/>
    <m/>
    <m/>
    <m/>
    <m/>
    <m/>
    <m/>
    <m/>
    <s v="W2"/>
    <s v="User Stories - Approval - GL Batch 1"/>
  </r>
  <r>
    <s v="RTR-GL-056"/>
    <s v="Record to Report"/>
    <s v="Manage General Ledger Accounting"/>
    <x v="5"/>
    <s v="As a GL Manager, I want to be able to reuse search criteria on the inquire on detail balances page so that I am able to retrieve account balances quickly and efficiently"/>
    <m/>
    <m/>
    <x v="0"/>
    <s v="1-Fit-Configuration-Functional"/>
    <s v="Fit"/>
    <s v="Configuration"/>
    <s v="Functional"/>
    <m/>
    <s v="Search criteria can be saved"/>
    <s v="Use the saved search criteria to view results."/>
    <m/>
    <m/>
    <m/>
    <x v="0"/>
    <s v="Erica"/>
    <d v="2021-05-14T00:00:00"/>
    <m/>
    <m/>
    <s v="Sprint 2"/>
    <e v="#N/A"/>
    <m/>
    <s v="RTR"/>
    <x v="0"/>
    <x v="0"/>
    <s v="Deloitte"/>
    <m/>
    <m/>
    <s v="Ian/Vitaliy"/>
    <m/>
    <m/>
    <m/>
    <m/>
    <m/>
    <m/>
    <m/>
    <s v="W2"/>
    <s v="User Stories - Approval - GL Batch 1"/>
  </r>
  <r>
    <s v="RTR-GL-057"/>
    <s v="Record to Report"/>
    <s v="Manage General Ledger Accounting"/>
    <x v="5"/>
    <s v="As a GL Accountant, I want to be able to run and review preliminary reports in the secondary ledger so that I can verify the accuracy of the accounts "/>
    <m/>
    <m/>
    <x v="1"/>
    <s v="1-Fit-Configuration-Functional"/>
    <s v="Fit"/>
    <s v="Configuration"/>
    <s v="Functional"/>
    <m/>
    <s v="Seeded GL reports will be operational for Secondary Ledger as well. Custom reports in lean specs conversations can be required to be made available for secondary. Assumption is as part of this user story there is no specific report being requested"/>
    <s v="Review seeded GL reports. Ensure secondary ledger data is available, complete and accurate in the reports. Review custom reports built. Ensure secondary ledger data is available(if needed for secondary ledger per business design). Validate accuracy and completeness of custom report."/>
    <m/>
    <m/>
    <m/>
    <x v="0"/>
    <s v="Erica"/>
    <d v="2021-07-11T00:00:00"/>
    <m/>
    <m/>
    <s v="Sprint 2"/>
    <e v="#N/A"/>
    <m/>
    <s v="RTR"/>
    <x v="0"/>
    <x v="0"/>
    <s v="Deloitte"/>
    <m/>
    <m/>
    <s v="Ian/Vitaliy"/>
    <m/>
    <s v="Bhim"/>
    <m/>
    <m/>
    <m/>
    <m/>
    <m/>
    <s v="N/A for 1A"/>
    <s v="RTR-GL Batch 6 - GPO Approval Requested"/>
  </r>
  <r>
    <s v="RTR-GL-058"/>
    <s v="Record to Report"/>
    <s v="Manage General Ledger Accounting"/>
    <x v="5"/>
    <s v="As a GL Manager Financial Systems Analyst, I want to be able to close the period in the secondary ledger so that no further entries can be posted."/>
    <m/>
    <m/>
    <x v="1"/>
    <s v="1-Fit-Configuration-Functional"/>
    <s v="Fit"/>
    <s v="Configuration"/>
    <s v="Functional"/>
    <m/>
    <s v="This depends on the security roles provided to user.Once period is closed  no journals can be posted to the journal"/>
    <s v="Successfully closed period in secondary ledger. Verify that no journals can be posted in the close period. Validate ability to close primary ledger but keep secondary ledger open. Validate journals can be posted only to the secondary ledger and not the primary ledger."/>
    <m/>
    <m/>
    <m/>
    <x v="0"/>
    <s v="Erica"/>
    <d v="2021-07-11T00:00:00"/>
    <m/>
    <m/>
    <s v="Sprint 2"/>
    <e v="#N/A"/>
    <m/>
    <s v="RTR"/>
    <x v="0"/>
    <x v="0"/>
    <s v="Deloitte"/>
    <m/>
    <m/>
    <s v="Ian/Vitaliy"/>
    <m/>
    <s v="Bhim"/>
    <m/>
    <m/>
    <m/>
    <m/>
    <m/>
    <s v="N/A for 1A"/>
    <s v="User Stories - GL Batch 6 GPO Approval"/>
  </r>
  <r>
    <s v="RTR-GL-059"/>
    <s v="Record to Report"/>
    <s v="Manage General Ledger Accounting"/>
    <x v="5"/>
    <s v="As a GL Manager, Financial Systems Analyst, I want to be able to open the period in the secondary ledger so that transactions can flow into it from the primary ledger."/>
    <m/>
    <m/>
    <x v="1"/>
    <s v="1-Fit-Configuration-Functional"/>
    <s v="Fit"/>
    <s v="Configuration"/>
    <s v="Functional"/>
    <m/>
    <s v="This depends on the security roles provided to user"/>
    <s v="Successfully opened the period for the secondary ledger."/>
    <m/>
    <m/>
    <m/>
    <x v="0"/>
    <s v="Erica"/>
    <d v="2021-07-11T00:00:00"/>
    <m/>
    <m/>
    <s v="Sprint 2"/>
    <e v="#N/A"/>
    <m/>
    <s v="RTR"/>
    <x v="0"/>
    <x v="0"/>
    <s v="Deloitte"/>
    <m/>
    <m/>
    <s v="Ian/Vitaliy"/>
    <m/>
    <m/>
    <m/>
    <m/>
    <m/>
    <m/>
    <m/>
    <s v="N/A for 1A"/>
    <s v="User Stories - GL Batch 6 GPO Approval"/>
  </r>
  <r>
    <s v="RTR-GL-060"/>
    <s v="Record to Report"/>
    <s v="Manage General Ledger Accounting"/>
    <x v="5"/>
    <s v="As a GL Accountant, I want to be able to generate reversal entries in secondary ledger after opening new period so that any journal not reversed in secondary ledger is taken care of"/>
    <m/>
    <m/>
    <x v="1"/>
    <s v="1-Fit-Configuration-Functional"/>
    <s v="Fit"/>
    <s v="Configuration"/>
    <s v="Functional"/>
    <m/>
    <s v="Create auto-reversing journals to enter adjustments that you want to reverse in the next period. Synchronize reversals between primary and secondary will be enabled i.e. journals that are copied from primary and reversed in primary, will also reverse in secondary_x000a_Acceptance criteria 1: Note that in current ent structure design all secondary ledger functional currencies are same as primary ledger functional currencies &amp; hence &quot;Ensure the entered and accounted currency exchange matches the original journal.&quot; from acceptance criteria is valid"/>
    <s v="Validate that reversal journals posted in primary ledger also posted in secondary ledger. Ensure the entered and accounted currency exchange matches the original journal. Validate that the reversing journal posted only in secondary ledger reverses only in the secondary ledger (validate entered and accounted currency)."/>
    <m/>
    <m/>
    <m/>
    <x v="0"/>
    <s v="Erica"/>
    <d v="2021-07-11T00:00:00"/>
    <m/>
    <m/>
    <s v="Sprint 2"/>
    <e v="#N/A"/>
    <m/>
    <s v="RTR"/>
    <x v="0"/>
    <x v="0"/>
    <s v="Deloitte"/>
    <m/>
    <m/>
    <s v="Ian/Vitaliy"/>
    <m/>
    <m/>
    <m/>
    <m/>
    <m/>
    <m/>
    <m/>
    <s v="N/A for 1A"/>
    <s v="User Stories - GL Batch 6 GPO Approval"/>
  </r>
  <r>
    <s v="RTR-GL-061"/>
    <s v="Record to Report"/>
    <s v="Manage General Ledger Accounting"/>
    <x v="2"/>
    <s v="As a GL Manager, I want to be able to verify and see the error message in journal spreadsheet so that the reason for the failure when journals are created using the ADFdi Create Journals spreadsheet and some transactions fail can be tracked and corrected accordingly. "/>
    <m/>
    <m/>
    <x v="0"/>
    <s v="1-Fit-Configuration-Functional"/>
    <s v="Fit"/>
    <s v="Configuration"/>
    <s v="Functional"/>
    <m/>
    <s v="When upload fails, Create Journal ADFDI shows error. _x000a_If upload is successful but improt fails, journal Interface captures all errors encountered. System allows users to review and correct those journals by downloading the error record sheet"/>
    <s v="Identify any journal uploads that failed. Identify the source of the error. In addition correct them and resubmit the entry. Validate journal after posted."/>
    <m/>
    <m/>
    <m/>
    <x v="0"/>
    <s v="Erica"/>
    <d v="2021-05-07T00:00:00"/>
    <m/>
    <m/>
    <s v="Sprint 1"/>
    <e v="#N/A"/>
    <m/>
    <s v="RTR"/>
    <x v="0"/>
    <x v="0"/>
    <s v="Deloitte"/>
    <m/>
    <m/>
    <s v="Ian/Vitaliy"/>
    <m/>
    <m/>
    <m/>
    <m/>
    <m/>
    <m/>
    <m/>
    <s v="W1"/>
    <s v="User Stories - Approval - GL Batch 1"/>
  </r>
  <r>
    <s v="RTR-GL-062"/>
    <s v="Record to Report"/>
    <s v="Manage General Ledger Accounting"/>
    <x v="0"/>
    <s v="As GL Administrator Financial Systems Analyst I want to create and manage multiple legal entities and assign the company code as the balancing segment so that I can ensure proper legal entity accounting &amp; reporting"/>
    <m/>
    <m/>
    <x v="0"/>
    <s v="1-Fit-Configuration-Functional"/>
    <s v="Fit"/>
    <s v="Configuration"/>
    <s v="Functional"/>
    <m/>
    <s v="Setup Legal Entities from Manage Legal Entities using manual or rapid method. Assign BSV's as a part of configuration finalization. Pending COA design finalization"/>
    <s v="Created balancing segments for multiple LE's. Validate that all LE's have been setup per business design."/>
    <s v="Validate applicable intercompany balancing rules.  Validate new legal entity and related BSVs with a test journal followed by reversal.  Validate CVR and data access rules.  Validate applicable reports."/>
    <m/>
    <m/>
    <x v="0"/>
    <s v="Erica"/>
    <d v="2021-05-07T00:00:00"/>
    <m/>
    <m/>
    <s v="Sprint 2"/>
    <e v="#N/A"/>
    <m/>
    <s v="RTR"/>
    <x v="0"/>
    <x v="0"/>
    <s v="Deloitte"/>
    <m/>
    <m/>
    <s v="Ian/Vitaliy"/>
    <m/>
    <m/>
    <m/>
    <m/>
    <m/>
    <m/>
    <m/>
    <s v="W1"/>
    <s v="User Stories - Approval - GL Batch 1"/>
  </r>
  <r>
    <s v="RTR-GL-063"/>
    <s v="Record to Report"/>
    <s v="Manage General Ledger Accounting"/>
    <x v="0"/>
    <s v="As a GL Accountant Financial Systems Analyst, I want to be able to define multiple ledgers so that various statutory and management reporting requirements are supported"/>
    <m/>
    <m/>
    <x v="0"/>
    <s v="1-Fit-Configuration-Functional"/>
    <s v="Fit"/>
    <s v="Configuration"/>
    <s v="Functional"/>
    <m/>
    <s v="This will be based on KDD for Enterprise Structure . System allows you to create various ledgers for US GAAP and LOCAL GAAP reporting_x000a_For Acceptance Criteria 2, security track to add user stories and validate roles / access"/>
    <s v="Create ledgers based on country, currency combination for primary and secondary ledgers, Validate ledger setup as per business design."/>
    <s v="Validate data access rules and defined roles.  Validate applicable reports."/>
    <m/>
    <m/>
    <x v="0"/>
    <s v="Erica"/>
    <d v="2021-05-07T00:00:00"/>
    <m/>
    <m/>
    <s v="Sprint 2"/>
    <e v="#N/A"/>
    <m/>
    <s v="RTR"/>
    <x v="0"/>
    <x v="0"/>
    <s v="Deloitte"/>
    <m/>
    <m/>
    <s v="Ian/Vitaliy"/>
    <m/>
    <m/>
    <m/>
    <m/>
    <m/>
    <m/>
    <m/>
    <s v="W1"/>
    <s v="User Stories - Approval - GL Batch 1"/>
  </r>
  <r>
    <s v="RTR-GL-064"/>
    <s v="Record to Report"/>
    <s v="Manage General Ledger Accounting"/>
    <x v="0"/>
    <s v="As a GL Manager Financial Systems Analyst, I want to be able to maintain flexible and multiple accounting calendars so that I am able to cater for statutory reporting requirements"/>
    <m/>
    <m/>
    <x v="1"/>
    <s v="1-Fit-Configuration-Functional"/>
    <s v="Fit"/>
    <s v="Configuration"/>
    <s v="Functional"/>
    <m/>
    <s v="Create Alternative calendar (different from US GAAP) and assign it to Secondary Ledger as per LOCAL GAAP reporting requirement_x000a_For acceptance criteria 1: As per approved KDD on Ent Structure for phase 1 there is no separate calendar for any secondary ledgers"/>
    <s v="Maintained Accounting calendar in both primary and secondary ledger"/>
    <m/>
    <m/>
    <m/>
    <x v="0"/>
    <s v="Erica"/>
    <d v="2021-05-04T00:00:00"/>
    <m/>
    <m/>
    <s v="Sprint 2"/>
    <e v="#N/A"/>
    <m/>
    <s v="RTR"/>
    <x v="0"/>
    <x v="0"/>
    <s v="Deloitte"/>
    <m/>
    <m/>
    <s v="Ian/Vitaliy"/>
    <m/>
    <m/>
    <m/>
    <m/>
    <m/>
    <m/>
    <m/>
    <s v="W1"/>
    <s v="User Stories - Approval - GL Batch 1"/>
  </r>
  <r>
    <s v="RTR-GL-065"/>
    <s v="Record to Report"/>
    <s v="Manage General Ledger Accounting"/>
    <x v="0"/>
    <s v="As GL Manager Financial Systems Analyst, I need the ability to validate enterprise structure before loading it into the system so that I can be sure that system expectations are met correctly."/>
    <m/>
    <m/>
    <x v="0"/>
    <s v="1-Fit-Configuration-Functional"/>
    <s v="Fit"/>
    <s v="Configuration"/>
    <s v="Functional"/>
    <m/>
    <s v="Define Enterprise Structure as per approved KDD. Review Config documents prior to configurations in system as part of program governance process. Use various testing cycles prior to production to confirm Ent Structure config "/>
    <s v="Review and sign off on enterprise structure"/>
    <s v="Validate test / prod instances"/>
    <m/>
    <m/>
    <x v="0"/>
    <s v="Erica"/>
    <d v="2021-05-04T00:00:00"/>
    <m/>
    <m/>
    <s v="Sprint 2"/>
    <e v="#N/A"/>
    <m/>
    <s v="RTR"/>
    <x v="0"/>
    <x v="0"/>
    <s v="Deloitte"/>
    <m/>
    <m/>
    <s v="Ian/Vitaliy"/>
    <m/>
    <m/>
    <m/>
    <m/>
    <m/>
    <m/>
    <m/>
    <s v="W1"/>
    <s v="User Stories - Approval - GL Batch 1"/>
  </r>
  <r>
    <s v="RTR-GL-066"/>
    <s v="Record to Report"/>
    <s v="Manage General Ledger Accounting"/>
    <x v="0"/>
    <s v="As GL Manager Financial Systems Analyst, I want to ensure the system facilitates the addition of a new entity with an existing or a different chart of accounts so that to I can support future growth"/>
    <m/>
    <m/>
    <x v="1"/>
    <s v="1-Fit-Configuration-Functional"/>
    <s v="Fit"/>
    <s v="Configuration"/>
    <s v="Functional"/>
    <m/>
    <s v="Create new primary or secondary ledger with different COA, Currency, Calendar and accounting standards as per requirement. Design COA value size and ranges with future expansion scope in consideration"/>
    <s v="Review secondary ledger for France which contains alternate chart of accounts. Ensure chart of accounts are compliant with local requirements."/>
    <m/>
    <m/>
    <m/>
    <x v="0"/>
    <s v="Erica"/>
    <d v="2021-05-04T00:00:00"/>
    <m/>
    <m/>
    <s v="Sprint 2"/>
    <e v="#N/A"/>
    <m/>
    <s v="RTR"/>
    <x v="0"/>
    <x v="0"/>
    <s v="Deloitte"/>
    <m/>
    <m/>
    <s v="Ian/Vitaliy"/>
    <m/>
    <m/>
    <m/>
    <m/>
    <m/>
    <m/>
    <m/>
    <s v="W1"/>
    <s v="User Stories - Approval - GL Batch 1"/>
  </r>
  <r>
    <s v="RTR-GL-067"/>
    <s v="Record to Report"/>
    <s v="Manage General Ledger Accounting"/>
    <x v="2"/>
    <s v="As a GL Manager Financial Systems Analyst, I want to be able to post 24/7 to the general ledger for efficient journal processing"/>
    <m/>
    <m/>
    <x v="0"/>
    <s v="1-Fit-Configuration-Functional"/>
    <s v="Fit"/>
    <s v="Configuration"/>
    <s v="Functional"/>
    <m/>
    <s v="Users with posting access can post anytime. Schedule AutoPost_x000a_Acceptance criteria 1: Oracle allows posting only to open periods"/>
    <s v="Post/upload via spreadsheet. Validate posted entry."/>
    <m/>
    <m/>
    <m/>
    <x v="0"/>
    <s v="Erica"/>
    <d v="2021-05-04T00:00:00"/>
    <m/>
    <m/>
    <s v="Sprint 1"/>
    <e v="#N/A"/>
    <m/>
    <s v="RTR"/>
    <x v="0"/>
    <x v="0"/>
    <s v="Deloitte"/>
    <m/>
    <m/>
    <s v="Ian/Vitaliy"/>
    <m/>
    <m/>
    <m/>
    <m/>
    <m/>
    <m/>
    <m/>
    <s v="W1"/>
    <s v="User Stories - Approval - GL Batch 1"/>
  </r>
  <r>
    <s v="RTR-GL-068"/>
    <s v="Record to Report"/>
    <s v="Manage General Ledger Accounting"/>
    <x v="2"/>
    <s v="As a GL Manager, I want to be able to restrict updates to posted journals for accurate balances and appropriate audit trail."/>
    <m/>
    <m/>
    <x v="0"/>
    <s v="1-Fit-Configuration-Functional"/>
    <s v="Fit"/>
    <s v="Configuration"/>
    <s v="Functional"/>
    <m/>
    <s v="System does not allow to edit posted journal"/>
    <s v="Once entry has posted, system should not allow user to modify the entry."/>
    <m/>
    <m/>
    <m/>
    <x v="0"/>
    <s v="Erica"/>
    <d v="2021-05-04T00:00:00"/>
    <m/>
    <m/>
    <s v="Sprint 1"/>
    <e v="#N/A"/>
    <m/>
    <s v="RTR"/>
    <x v="0"/>
    <x v="0"/>
    <s v="Deloitte"/>
    <m/>
    <m/>
    <s v="Ian/Vitaliy"/>
    <m/>
    <m/>
    <m/>
    <m/>
    <m/>
    <m/>
    <m/>
    <s v="W1"/>
    <s v="User Stories - Approval - GL Batch 1"/>
  </r>
  <r>
    <s v="RTR-GL-069"/>
    <s v="Record to Report"/>
    <s v="Manage General Ledger Accounting"/>
    <x v="4"/>
    <s v="As a GL Accountant, I want to be able to copy journal entries and to reverse signs switch debit/credit or ability to automatically reverse a journal entry to make the journal process more accurate and efficient"/>
    <m/>
    <m/>
    <x v="0"/>
    <s v="1-Fit-Configuration-Functional"/>
    <s v="Fit"/>
    <s v="Configuration"/>
    <s v="Functional"/>
    <m/>
    <s v="Use Accrual category to reverse next month (auto-reverse) or manually reverse the journal in manage journal page. Enter reversal period and reverse. User can also manually reverse by loading a new journal entry "/>
    <s v="Reverse journal by reversing debits and credits. Validate that reversed following month."/>
    <m/>
    <m/>
    <m/>
    <x v="0"/>
    <s v="Erica"/>
    <d v="2021-05-12T00:00:00"/>
    <m/>
    <m/>
    <s v="Sprint 1"/>
    <e v="#N/A"/>
    <m/>
    <s v="RTR"/>
    <x v="0"/>
    <x v="0"/>
    <s v="Deloitte"/>
    <m/>
    <m/>
    <s v="Ian/Vitaliy"/>
    <m/>
    <m/>
    <m/>
    <m/>
    <m/>
    <m/>
    <m/>
    <s v="W1"/>
    <s v="User Stories - Approval - GL Batch 1"/>
  </r>
  <r>
    <s v="RTR-GL-070"/>
    <s v="Record to Report"/>
    <s v="Manage General Ledger Accounting"/>
    <x v="1"/>
    <s v="As a GL Accountant, I want to be able to create transactions in future periods (e.g., reversing entries) so that I can timely capture future journal entries"/>
    <m/>
    <m/>
    <x v="0"/>
    <s v="1-Fit-Configuration-Functional"/>
    <s v="Fit"/>
    <s v="Configuration"/>
    <s v="Functional"/>
    <m/>
    <s v="1 future open period is planned. Entries can be booked to it but not posted. Use Accrual category for entries reversing in next period._x000a__x000a_If for some type of accruals reversals are not required than need to create different accrual categories in Oracle and non-reversing journal should be booked on this category"/>
    <s v="Create transaction in the available future period. Validate once entry has posted."/>
    <m/>
    <m/>
    <m/>
    <x v="0"/>
    <s v="Erica"/>
    <d v="2021-05-07T00:00:00"/>
    <m/>
    <m/>
    <s v="Sprint 1"/>
    <e v="#N/A"/>
    <m/>
    <s v="RTR"/>
    <x v="0"/>
    <x v="0"/>
    <s v="Deloitte"/>
    <m/>
    <m/>
    <s v="Ian/Vitaliy"/>
    <m/>
    <m/>
    <m/>
    <m/>
    <m/>
    <m/>
    <m/>
    <s v="W1"/>
    <s v="User Stories - Approval - GL Batch 1"/>
  </r>
  <r>
    <s v="RTR-GL-071"/>
    <s v="Record to Report"/>
    <s v="Manage General Ledger Accounting"/>
    <x v="1"/>
    <s v="As a GL Manager , I want to be able to access multiple ledgers within Journal entry and other pages for quick transaction entry and reporting purposes"/>
    <m/>
    <m/>
    <x v="0"/>
    <s v="1-Fit-Configuration-Functional"/>
    <s v="Fit"/>
    <s v="Configuration"/>
    <s v="Functional"/>
    <m/>
    <s v="Data access security - part of security design"/>
    <s v="Access and review multiple ledgers sets &amp; validate security setup based on business design "/>
    <m/>
    <m/>
    <m/>
    <x v="0"/>
    <s v="Erica"/>
    <d v="2021-05-04T00:00:00"/>
    <m/>
    <m/>
    <s v="Sprint 1"/>
    <e v="#N/A"/>
    <m/>
    <s v="RTR"/>
    <x v="0"/>
    <x v="0"/>
    <s v="Deloitte"/>
    <m/>
    <m/>
    <s v="Ian/Vitaliy"/>
    <m/>
    <m/>
    <m/>
    <m/>
    <m/>
    <m/>
    <m/>
    <s v="W1"/>
    <s v="User Stories - Approval - GL Batch 1"/>
  </r>
  <r>
    <s v="RTR-GL-072"/>
    <s v="Record to Report"/>
    <s v="Manage General Ledger Accounting"/>
    <x v="1"/>
    <s v="As a GL Manager, I want to be able to record statistical journal entries with no offset(i.e. on side statistical journal entries) in order to capture and maintain non-monetary metrics and also to leverage these for allocation purposes"/>
    <m/>
    <m/>
    <x v="0"/>
    <s v="1-Fit-Configuration-Functional"/>
    <s v="Fit"/>
    <s v="Configuration"/>
    <s v="Functional"/>
    <m/>
    <s v="Book journal in STAT currency"/>
    <s v="Book stat entries in stat currency which may not balance. Validate posted entry."/>
    <m/>
    <m/>
    <m/>
    <x v="0"/>
    <s v="Erica"/>
    <d v="2021-05-07T00:00:00"/>
    <m/>
    <m/>
    <s v="Sprint 1"/>
    <e v="#N/A"/>
    <m/>
    <s v="RTR"/>
    <x v="0"/>
    <x v="0"/>
    <s v="Deloitte"/>
    <m/>
    <m/>
    <s v="Ian/Vitaliy"/>
    <m/>
    <m/>
    <m/>
    <m/>
    <m/>
    <m/>
    <m/>
    <s v="W1"/>
    <s v="User Stories - Approval - GL Batch 1"/>
  </r>
  <r>
    <s v="RTR-GL-073"/>
    <s v="Record to Report"/>
    <s v="Manage General Ledger Accounting"/>
    <x v="1"/>
    <s v="As a GL Manager , I want to be able to maintain primary ledgers and secondary ledgers for US GAAP and local regulatory reporting by country and currency"/>
    <m/>
    <m/>
    <x v="0"/>
    <s v="1-Fit-Configuration-Functional"/>
    <s v="Fit"/>
    <s v="Configuration"/>
    <s v="Functional"/>
    <m/>
    <s v="Define Enterprise Structure as per approved KDD"/>
    <s v="Validate required primary and secondary ledgers have been created in the system by country and currency. Per business design."/>
    <m/>
    <m/>
    <m/>
    <x v="0"/>
    <s v="Erica"/>
    <d v="2021-05-12T00:00:00"/>
    <m/>
    <m/>
    <s v="Sprint 1"/>
    <e v="#N/A"/>
    <m/>
    <s v="RTR"/>
    <x v="0"/>
    <x v="0"/>
    <s v="Deloitte"/>
    <m/>
    <m/>
    <s v="Ian/Vitaliy"/>
    <m/>
    <m/>
    <m/>
    <m/>
    <m/>
    <m/>
    <m/>
    <s v="W1"/>
    <s v="User Stories - Approval - GL Batch 1"/>
  </r>
  <r>
    <s v="RTR-GL-074"/>
    <s v="Record to Report"/>
    <s v="Manage General Ledger Accounting"/>
    <x v="5"/>
    <s v="As an accountant, I will need to have availability to both IDR secondary ledger for Indonesia and USD reporting ledger generation from the IDR secondary ledger. These ledgers will need to be available once ERP modules such as AR/AP and Inv are enabled in Oracle cloud. These new ledger will be used for statutory reporting."/>
    <m/>
    <m/>
    <x v="3"/>
    <s v="7-Out of Scope-Out of Scope-Out of Scope"/>
    <s v="Out of Scope"/>
    <s v="Out of Scope"/>
    <s v="Out of Scope"/>
    <m/>
    <m/>
    <m/>
    <m/>
    <m/>
    <m/>
    <x v="0"/>
    <s v="Erica"/>
    <d v="2021-05-14T00:00:00"/>
    <m/>
    <m/>
    <s v="Sprint 2"/>
    <e v="#N/A"/>
    <m/>
    <s v="RTR"/>
    <x v="0"/>
    <x v="0"/>
    <s v="WESCO"/>
    <m/>
    <m/>
    <m/>
    <m/>
    <m/>
    <m/>
    <m/>
    <m/>
    <s v="Will be updated during phase 1B discussions"/>
    <m/>
    <s v="W2"/>
    <s v="User Stories - Approval - GL Batch 1"/>
  </r>
  <r>
    <s v="RTR-GL-075"/>
    <s v="Record to Report"/>
    <s v="Manage General Ledger Accounting"/>
    <x v="5"/>
    <s v="As an accountant, I need a Journal approval audit compliance report that pulls _x000a_1. Journals with negative dr or cr_x000a_2. Journals where created by = final approver_x000a_3. Journals where first stage and 2nd stage approver are same"/>
    <m/>
    <m/>
    <x v="0"/>
    <s v="2-Gap-Build-Report"/>
    <s v="Gap"/>
    <s v="Build"/>
    <s v="Report"/>
    <s v="RPT005"/>
    <s v="Custom report based GL_JE_ACTION_LOG &amp; GL_JE_BATCHES table"/>
    <s v="Review results of report to ensure accuracy."/>
    <s v="KDD4 Report to identify (1) batches with negative DR and negative CR, (2) journals whose created by = final approver, (3) journals where step 1 approver = step 2 approver.  Validate report by testing all three scenarios."/>
    <m/>
    <m/>
    <x v="0"/>
    <s v="Erica"/>
    <d v="2021-05-14T00:00:00"/>
    <s v="Sprint 3"/>
    <m/>
    <s v="Sprint 4"/>
    <s v="Sprint 4"/>
    <s v="Report"/>
    <s v="RTR"/>
    <x v="0"/>
    <x v="0"/>
    <s v="WESCO"/>
    <m/>
    <m/>
    <s v="Ian/Vitaliy"/>
    <m/>
    <m/>
    <m/>
    <m/>
    <m/>
    <m/>
    <m/>
    <s v="W2"/>
    <s v="User Stories - Approval - GL Batch 1"/>
  </r>
  <r>
    <s v="RTR-GL-076"/>
    <s v="Record to Report"/>
    <s v="Manage General Ledger Accounting"/>
    <x v="5"/>
    <s v="As an accountant, I need to be able to create FEC reporting"/>
    <m/>
    <m/>
    <x v="1"/>
    <s v="2-Gap-Build-Report"/>
    <s v="Gap"/>
    <s v="Build"/>
    <s v="Report"/>
    <s v="RPT026"/>
    <s v="Custom report to be built for FEC report. Confirm if standard report does not meet requirement as part of lean spec design"/>
    <s v="Review results of report to ensure accuracy."/>
    <m/>
    <m/>
    <m/>
    <x v="0"/>
    <s v="Erica"/>
    <d v="2021-07-11T00:00:00"/>
    <m/>
    <m/>
    <s v="Sprint 2"/>
    <s v="TBD"/>
    <m/>
    <s v="RTR"/>
    <x v="0"/>
    <x v="0"/>
    <s v="Deloitte"/>
    <m/>
    <m/>
    <s v="Ian/Vitaliy"/>
    <m/>
    <m/>
    <m/>
    <m/>
    <m/>
    <m/>
    <m/>
    <s v="N/A for 1A"/>
    <s v="User Stories - GL Batch 6 GPO Approval"/>
  </r>
  <r>
    <s v="RTR-GL-077"/>
    <s v="Record to Report"/>
    <s v="Manage General Ledger Accounting"/>
    <x v="5"/>
    <s v="As an accountant, I need a report which can bring GL journal and SLA journal line details together in a single output"/>
    <m/>
    <m/>
    <x v="0"/>
    <s v="2-Gap-Build-Report"/>
    <s v="Gap"/>
    <s v="Build"/>
    <s v="Report"/>
    <s v="RPT009"/>
    <s v="Custom report to bring GL and SLA details together. This report will not go to seeded subledger tables, but will only pull details avaiable in GL and SLA tables "/>
    <s v="Review results of report to ensure accuracy."/>
    <m/>
    <m/>
    <m/>
    <x v="0"/>
    <s v="Erica"/>
    <d v="2021-05-14T00:00:00"/>
    <s v="Sprint 2"/>
    <m/>
    <s v="Sprint 4"/>
    <s v="Sprint 4"/>
    <s v="Report"/>
    <s v="RTR"/>
    <x v="0"/>
    <x v="0"/>
    <s v="Deloitte"/>
    <m/>
    <m/>
    <s v="Ian/Vitaliy"/>
    <m/>
    <m/>
    <m/>
    <m/>
    <m/>
    <m/>
    <m/>
    <s v="W2"/>
    <s v="User Stories - Approval - GL Batch 1"/>
  </r>
  <r>
    <s v="RTR-GL-078"/>
    <s v="Record to Report"/>
    <s v="Manage General Ledger Accounting"/>
    <x v="5"/>
    <s v="As an accountant, I want to make sure journal entries from subledger cannot be edited"/>
    <m/>
    <m/>
    <x v="0"/>
    <s v="1-Fit-Configuration-Functional"/>
    <s v="Fit"/>
    <s v="Configuration"/>
    <s v="Functional"/>
    <m/>
    <s v="Enable Freeze flag on subledger source"/>
    <s v="review that 'Freeze' flag was enabled on subledger source"/>
    <s v="Validate subledger source journals cannot be edited, reversed, unapproved, etc."/>
    <m/>
    <m/>
    <x v="0"/>
    <s v="Erica"/>
    <d v="2021-05-14T00:00:00"/>
    <m/>
    <m/>
    <s v="Sprint 2"/>
    <e v="#N/A"/>
    <m/>
    <s v="RTR"/>
    <x v="0"/>
    <x v="0"/>
    <s v="Deloitte"/>
    <m/>
    <m/>
    <s v="Ian/Vitaliy"/>
    <m/>
    <m/>
    <m/>
    <m/>
    <m/>
    <m/>
    <m/>
    <s v="W2"/>
    <s v="User Stories - Approval - GL Batch 1"/>
  </r>
  <r>
    <s v="RTR-GL-079"/>
    <s v="Record to Report"/>
    <s v="Manage General Ledger Accounting"/>
    <x v="1"/>
    <s v="As an accountant, I need ability to categorize journal entries"/>
    <m/>
    <m/>
    <x v="0"/>
    <s v="1-Fit-Configuration-Functional"/>
    <s v="Fit"/>
    <s v="Configuration"/>
    <s v="Functional"/>
    <m/>
    <s v="Create journal categories as per requirement to categorize journals. Assign journal category to them. AHCS journal entry will have one unique category per AHCS subledger"/>
    <s v=" Review available journal categories to ensure they align with business design. Validate category within the posted journal."/>
    <m/>
    <m/>
    <m/>
    <x v="0"/>
    <s v="Erica"/>
    <d v="2021-05-12T00:00:00"/>
    <m/>
    <m/>
    <s v="Sprint 1"/>
    <e v="#N/A"/>
    <m/>
    <s v="RTR"/>
    <x v="0"/>
    <x v="0"/>
    <s v="Deloitte"/>
    <m/>
    <m/>
    <s v="Ian/Vitaliy"/>
    <m/>
    <m/>
    <m/>
    <m/>
    <m/>
    <m/>
    <m/>
    <s v="W1"/>
    <s v="User Stories - Approval - GL Batch 1"/>
  </r>
  <r>
    <s v="RTR-GL-080"/>
    <s v="Record to Report"/>
    <s v="Manage General Ledger Accounting"/>
    <x v="5"/>
    <s v="As a statutory accountant, I need ability to sequence my GL and Subledger journals by Source / Category"/>
    <m/>
    <m/>
    <x v="2"/>
    <s v="10-Not Required-Not Required-Not Required"/>
    <s v="Not Required"/>
    <s v="Not Required"/>
    <s v="Not Required"/>
    <m/>
    <s v="As per confirmation from International team separate sequencing by source/category is not required. Lowest level of sequencing is LE. Dispositioned as Not Required user story"/>
    <s v="Review sequencing in GL and subledger to ensure compliance with local requirments"/>
    <m/>
    <m/>
    <m/>
    <x v="0"/>
    <s v="Erica"/>
    <d v="2021-07-11T00:00:00"/>
    <m/>
    <m/>
    <s v="Sprint 2"/>
    <e v="#N/A"/>
    <m/>
    <s v="RTR"/>
    <x v="0"/>
    <x v="0"/>
    <s v="Deloitte"/>
    <m/>
    <m/>
    <m/>
    <m/>
    <m/>
    <m/>
    <m/>
    <m/>
    <m/>
    <m/>
    <s v="N/A for 1A"/>
    <s v="User Stories - GL Batch 6 GPO Approval"/>
  </r>
  <r>
    <s v="RTR-GL-081"/>
    <s v="Record to Report"/>
    <s v="Manage General Ledger Accounting"/>
    <x v="0"/>
    <s v="As a GL administrator, I need to minimize need to create code combinations manually by allowing users to create them subject to accounting policies that govern usage of values in one segment with values in other segment"/>
    <m/>
    <m/>
    <x v="2"/>
    <s v="10-Not Required-Not Required-Not Required"/>
    <s v="Not Required"/>
    <s v="Not Required"/>
    <s v="Not Required"/>
    <m/>
    <s v="Before strike-through:_x000a_Enable dynamic inserts, configure CVRs as per accounting policies to govern cross segment value usage. _x000a_CVRs will be enable during conversion cycles as well to avoid creation of code combination and subsequent cleanup due to data conversion process. Data violating accounting policy must be cleaned up in legacy system prior to conversion_x000a__x000a_After strike through:_x000a_This is no longer required as business has strike-through user story i.e. not required"/>
    <m/>
    <m/>
    <m/>
    <m/>
    <x v="0"/>
    <s v="Erica"/>
    <d v="2021-05-12T00:00:00"/>
    <m/>
    <m/>
    <s v="Sprint 2"/>
    <e v="#N/A"/>
    <m/>
    <s v="RTR"/>
    <x v="0"/>
    <x v="0"/>
    <s v="Deloitte"/>
    <m/>
    <m/>
    <s v="Ian/Vitaliy"/>
    <m/>
    <m/>
    <m/>
    <m/>
    <m/>
    <m/>
    <m/>
    <s v="W1"/>
    <s v="User Stories - Approval - GL Batch 1"/>
  </r>
  <r>
    <s v="RTR-GL-082"/>
    <s v="Record to Report"/>
    <s v="Manage General Ledger Accounting"/>
    <x v="1"/>
    <s v="As a GL accountant, I should have ability to create journal entries in various currencies"/>
    <m/>
    <m/>
    <x v="0"/>
    <s v="1-Fit-Configuration-Functional"/>
    <s v="Fit"/>
    <s v="Configuration"/>
    <s v="Functional"/>
    <m/>
    <s v="Enable currencies as per requirement [In upgrade, as part of regression validate any new currency being enabled]. Currency precision to be set to ISO precision"/>
    <s v="Book journal entries in various foreign currencies as well as functional currencies. Validate posted journal."/>
    <m/>
    <m/>
    <m/>
    <x v="0"/>
    <s v="Erica"/>
    <d v="2021-05-04T00:00:00"/>
    <m/>
    <m/>
    <s v="Sprint 1"/>
    <e v="#N/A"/>
    <m/>
    <s v="RTR"/>
    <x v="0"/>
    <x v="0"/>
    <s v="Deloitte"/>
    <m/>
    <m/>
    <s v="Ian/Vitaliy"/>
    <m/>
    <m/>
    <m/>
    <m/>
    <m/>
    <m/>
    <m/>
    <s v="W1"/>
    <s v="User Stories - Approval - GL Batch 1"/>
  </r>
  <r>
    <s v="RTR-GL-083"/>
    <s v="Record to Report"/>
    <s v="Manage General Ledger Accounting"/>
    <x v="1"/>
    <s v="As a GL accountant, I need ability to book USGAAP only entries which do not copy to local GAAP ledgers"/>
    <m/>
    <m/>
    <x v="1"/>
    <s v="1-Fit-Configuration-Functional"/>
    <s v="Fit"/>
    <s v="Configuration"/>
    <s v="Functional"/>
    <m/>
    <s v="Create Journal category &amp; at ledger level turn off its copy to secondary ledger"/>
    <s v="Book journal in primary ledger that did not copy to secondary ledger. Validate journal did not post in secondary ledger. Also book a journal in the secondary ledger that did not copy to the primary ledger. Validate that journal did not post to the primary ledger."/>
    <m/>
    <m/>
    <m/>
    <x v="0"/>
    <s v="Erica"/>
    <d v="2021-05-12T00:00:00"/>
    <m/>
    <m/>
    <m/>
    <e v="#N/A"/>
    <m/>
    <s v="RTR"/>
    <x v="0"/>
    <x v="0"/>
    <s v="Deloitte"/>
    <m/>
    <m/>
    <s v="Ian/Vitaliy"/>
    <m/>
    <m/>
    <m/>
    <m/>
    <m/>
    <m/>
    <m/>
    <s v="W1"/>
    <s v="User Stories - Approval - GL Batch 1"/>
  </r>
  <r>
    <s v="RTR-GL-084"/>
    <s v="Record to Report"/>
    <s v="Manage General Ledger Accounting"/>
    <x v="5"/>
    <s v="As a GL administrator, I need ability to close multiple ledgers"/>
    <m/>
    <m/>
    <x v="2"/>
    <s v="10-Not Required-Not Required-Not Required"/>
    <s v="Not Required"/>
    <s v="Not Required"/>
    <s v="Not Required"/>
    <m/>
    <s v="Design ledger set as required groupings. Use ledger sets to close / open periods, execute revaluation. _x000a__x000a_Marked as not required as Reference RTR-GL-055 which captures this user story"/>
    <s v="Delete user story, already exists."/>
    <m/>
    <m/>
    <m/>
    <x v="0"/>
    <s v="Erica"/>
    <d v="2021-05-14T00:00:00"/>
    <m/>
    <m/>
    <s v="Sprint 2"/>
    <e v="#N/A"/>
    <m/>
    <s v="RTR"/>
    <x v="0"/>
    <x v="0"/>
    <s v="Deloitte"/>
    <m/>
    <m/>
    <s v="Ian/Vitaliy"/>
    <m/>
    <m/>
    <m/>
    <m/>
    <m/>
    <m/>
    <m/>
    <s v="W2"/>
    <s v="User Stories - Approval - GL Batch 1"/>
  </r>
  <r>
    <s v="RTR-GL-085"/>
    <s v="Record to Report"/>
    <s v="Manage General Ledger Accounting"/>
    <x v="1"/>
    <s v="As a GL accountant, I need ability to book journal entries in foreign currency using daily exchange rates OR month end or month average rates or central bank rates"/>
    <m/>
    <m/>
    <x v="0"/>
    <s v="1-Fit-Configuration-Functional"/>
    <s v="Fit"/>
    <s v="Configuration"/>
    <s v="Functional"/>
    <m/>
    <s v="Design rate types as per KDD3A_x000a_Clarification on Acceptance Criteria 2 from Erica - User Rate pertains to rate type of 'User' and rate entered by user manually"/>
    <s v="Book journal entries in various foreign currencies as well as functional currencies using daily,monthly, average or central bank rates. Validate journal after posted."/>
    <s v="Add user rate to support bank rates specific to transaction / journal."/>
    <m/>
    <m/>
    <x v="0"/>
    <s v="Erica"/>
    <d v="2021-05-12T00:00:00"/>
    <m/>
    <m/>
    <s v="Sprint 1"/>
    <e v="#N/A"/>
    <m/>
    <s v="RTR"/>
    <x v="0"/>
    <x v="0"/>
    <s v="Deloitte"/>
    <m/>
    <m/>
    <s v="Ian/Vitaliy"/>
    <m/>
    <m/>
    <m/>
    <m/>
    <m/>
    <m/>
    <m/>
    <s v="W1"/>
    <s v="User Stories - Approval - GL Batch 1"/>
  </r>
  <r>
    <s v="RTR-GL-086"/>
    <s v="Record to Report"/>
    <s v="Manage General Ledger Accounting"/>
    <x v="1"/>
    <s v="As a GL administrator, I need ability to automate exchange rate load process"/>
    <m/>
    <m/>
    <x v="0"/>
    <s v="1-Fit-Configuration-Functional"/>
    <s v="Fit"/>
    <s v="Configuration"/>
    <s v="Functional"/>
    <m/>
    <s v="Implement exchange rate integration as per KDD3B. Since FXLoader will be loading rates automatically as per KDD3A &amp; also doing any computations required for cross-currency, this is marked as Fit as there is no integration to be buitl"/>
    <s v="Exchange rates have been loaded automatically. Validate rates are correctly reflected in the system."/>
    <m/>
    <m/>
    <m/>
    <x v="0"/>
    <s v="Erica"/>
    <d v="2021-05-14T00:00:00"/>
    <m/>
    <m/>
    <s v="Sprint 2"/>
    <e v="#N/A"/>
    <m/>
    <s v="RTR"/>
    <x v="0"/>
    <x v="0"/>
    <s v="Deloitte"/>
    <m/>
    <m/>
    <s v="Ian/Vitaliy"/>
    <m/>
    <m/>
    <m/>
    <m/>
    <m/>
    <m/>
    <m/>
    <s v="W1"/>
    <s v="User Stories - Approval - GL Batch 1"/>
  </r>
  <r>
    <s v="RTR-GL-087"/>
    <s v="Record to Report"/>
    <s v="Manage General Ledger Accounting"/>
    <x v="7"/>
    <s v="As GL Accountant, I would like to build consistent revaluation rules  to align with accounting policies of WESCO [combined legacy WESCO and legacy Anixter]. As a Financial Systems Analyst, I would like the revaluation to be generated and posted in the ledger to specified COA determined in the business design."/>
    <m/>
    <m/>
    <x v="0"/>
    <s v="1-Fit-Configuration-Functional"/>
    <s v="Fit"/>
    <s v="Configuration"/>
    <s v="Functional"/>
    <m/>
    <s v="Common revaluation template to be built _x000a_Assumption: COA account mapping from legacy COA supports consistent revaluation templates"/>
    <s v="Reviewed the revaluation rules to ensure accounts revalued aligned with the business design."/>
    <m/>
    <m/>
    <m/>
    <x v="0"/>
    <s v="Erica"/>
    <d v="2021-05-14T00:00:00"/>
    <m/>
    <m/>
    <s v="Sprint 2"/>
    <e v="#N/A"/>
    <m/>
    <s v="RTR"/>
    <x v="0"/>
    <x v="0"/>
    <s v="Deloitte"/>
    <m/>
    <m/>
    <s v="Ian/Vitaliy"/>
    <m/>
    <m/>
    <m/>
    <m/>
    <m/>
    <m/>
    <m/>
    <s v="W2"/>
    <s v="User Stories - Approval - GL Batch 1"/>
  </r>
  <r>
    <s v="RTR-GL-088"/>
    <s v="Record to Report"/>
    <s v="Manage General Ledger Accounting"/>
    <x v="6"/>
    <s v="As GL Accountant Financial Systems Analyst, I would like to build consistent allocation rules in system to help allocate costs  to align with accounting policies of WESCO [combined legacy WESCO and legacy Anixter]"/>
    <m/>
    <m/>
    <x v="2"/>
    <s v="10-Not Required-Not Required-Not Required"/>
    <s v="Not Required"/>
    <s v="Not Required"/>
    <s v="Not Required"/>
    <m/>
    <s v="Define rules in Calc Manager as per WESCO accounting requirements_x000a_5/14 Not required - Duplicate"/>
    <s v="Review all allocations that were set up per business design. Validate all allocations posted correctly in ledger."/>
    <m/>
    <m/>
    <m/>
    <x v="0"/>
    <s v="Erica"/>
    <d v="2021-05-14T00:00:00"/>
    <m/>
    <m/>
    <s v="Sprint 2"/>
    <e v="#N/A"/>
    <m/>
    <s v="RTR"/>
    <x v="0"/>
    <x v="0"/>
    <s v="Deloitte"/>
    <m/>
    <m/>
    <s v="Ian/Vitaliy"/>
    <m/>
    <m/>
    <m/>
    <m/>
    <m/>
    <m/>
    <m/>
    <s v="W2"/>
    <s v="User Stories - Approval - GL Batch 1"/>
  </r>
  <r>
    <s v="RTR-GL-089"/>
    <s v="Record to Report"/>
    <s v="Manage General Ledger Accounting"/>
    <x v="5"/>
    <s v="As a GL Accountant IT, I need ability to initialize GL balances when we migrate to new system"/>
    <m/>
    <m/>
    <x v="0"/>
    <s v="4-Gap-Build-Conversions"/>
    <s v="Gap"/>
    <s v="Build"/>
    <s v="Conversions"/>
    <s v="CNV001, CNV003, CNV004, CNV010"/>
    <s v="Build GL actual balance conversion as per KDD"/>
    <s v="Review beginning balance load in new system. Complete reconciliation between Oracle and legacy system."/>
    <m/>
    <m/>
    <m/>
    <x v="0"/>
    <s v="Erica"/>
    <d v="2021-05-14T00:00:00"/>
    <s v="Sprint 1"/>
    <m/>
    <s v="Sprint 2"/>
    <e v="#N/A"/>
    <s v="Conversion"/>
    <s v="RTR"/>
    <x v="0"/>
    <x v="0"/>
    <s v="Deloitte"/>
    <m/>
    <m/>
    <s v="Ian/Vitaliy"/>
    <m/>
    <m/>
    <m/>
    <m/>
    <m/>
    <m/>
    <m/>
    <s v="W2"/>
    <s v="User Stories - Approval - GL Batch 1"/>
  </r>
  <r>
    <s v="RTR-GL-090"/>
    <s v="Record to Report"/>
    <s v="Manage General Ledger Accounting"/>
    <x v="5"/>
    <s v="As a GL Accountant, I need a GL Trial Balance from which I can drill down to a report that shows GL and Subledger lines together"/>
    <m/>
    <m/>
    <x v="0"/>
    <s v="2-Gap-Build-Report"/>
    <s v="Gap"/>
    <s v="Build"/>
    <s v="Report"/>
    <s v="RPT041"/>
    <s v="Will develop a report that pulls TB in excel. When clicking on amount, it will drill down to GL/SLA report to be built as part of user story RTR-GL-077"/>
    <s v="Review results of report to ensure accuracy."/>
    <m/>
    <m/>
    <m/>
    <x v="0"/>
    <s v="Erica"/>
    <d v="2021-05-14T00:00:00"/>
    <s v="Sprint 2"/>
    <m/>
    <s v="TBD"/>
    <s v="TBD"/>
    <s v="Report"/>
    <s v="RTR"/>
    <x v="0"/>
    <x v="0"/>
    <s v="Deloitte"/>
    <m/>
    <m/>
    <s v="Ian/Vitaliy"/>
    <m/>
    <m/>
    <m/>
    <m/>
    <m/>
    <m/>
    <m/>
    <s v="W2"/>
    <s v="User Stories - Approval - GL Batch 1"/>
  </r>
  <r>
    <s v="RTR-GL-091"/>
    <s v="Record to Report"/>
    <s v="Manage General Ledger Accounting"/>
    <x v="5"/>
    <s v="As a GL accountant, I need the capability to view all journal entries by a unique indentifier in sequential order"/>
    <m/>
    <m/>
    <x v="1"/>
    <s v="1-Fit-Configuration-Functional"/>
    <s v="Fit"/>
    <s v="Configuration"/>
    <s v="Functional"/>
    <m/>
    <s v="Journal sequencing will be configured as per aligned sequencing for all USGAAP Ledgers &amp; secondary ledgers. For US &amp; CA sequencing at Ledger level. For rest of world sequencing at LE level. _x000a_No requirement to sequence by source / category &amp; accordingly impact to AHCS was discussed in AHCS workshops_x000a_For acceptance criteria 1: Awaiting accounting vs reporting requiremetn confirmation from Patrick"/>
    <s v="View the reporting sequence for journals in sequential order."/>
    <m/>
    <m/>
    <m/>
    <x v="0"/>
    <s v="Erica"/>
    <d v="2021-07-11T00:00:00"/>
    <m/>
    <m/>
    <s v="Sprint 2"/>
    <e v="#N/A"/>
    <m/>
    <s v="RTR"/>
    <x v="0"/>
    <x v="0"/>
    <s v="WESCO"/>
    <m/>
    <m/>
    <s v="Ian/Vitaliy"/>
    <m/>
    <m/>
    <m/>
    <m/>
    <m/>
    <m/>
    <m/>
    <s v="W2"/>
    <s v="User Stories - GL Batch 6 GPO Approval"/>
  </r>
  <r>
    <s v="RTR-GL-092"/>
    <s v="Record to Report"/>
    <s v="Manage General Ledger Accounting"/>
    <x v="1"/>
    <s v="As a GL accountant, I would like to enter journal with multiple LE's, all lines balanced at LE level. "/>
    <m/>
    <m/>
    <x v="0"/>
    <s v="1-Fit-Configuration-Functional"/>
    <s v="Fit"/>
    <s v="Configuration"/>
    <s v="Functional"/>
    <m/>
    <s v="Use ADFDI  spreadsheet with appropriate PBSV values corresponding to various LEs. If entry is balanceed for each LE, Oracle will not add any balancing lines"/>
    <s v="Review posted journals, there should be no I/C balancing created"/>
    <s v="Review posted journals, I/C balancing will exist for cross-legal-entity transactions"/>
    <m/>
    <m/>
    <x v="0"/>
    <s v="Erica"/>
    <d v="2021-05-07T00:00:00"/>
    <m/>
    <m/>
    <s v="Sprint 1"/>
    <e v="#N/A"/>
    <m/>
    <s v="RTR"/>
    <x v="0"/>
    <x v="0"/>
    <s v="WESCO"/>
    <m/>
    <m/>
    <s v="Ian/Vitaliy"/>
    <m/>
    <m/>
    <m/>
    <m/>
    <m/>
    <m/>
    <m/>
    <s v="W1"/>
    <s v="User Stories - Approval - GL Batch 1"/>
  </r>
  <r>
    <s v="RTR-GL-093"/>
    <s v="Record to Report"/>
    <s v="Manage General Ledger Accounting"/>
    <x v="1"/>
    <s v="As a GL accountant, I would like to enter journals with multiple LE's, lines not balances at LE level, only balanced in total"/>
    <m/>
    <m/>
    <x v="0"/>
    <s v="1-Fit-Configuration-Functional"/>
    <s v="Fit"/>
    <s v="Configuration"/>
    <s v="Functional"/>
    <m/>
    <s v="Decision for non-US &amp; Canada ledger: Enable sequencing for LE level. LE will be field at header level. If you create journal from front end, you cannot see PBSV for any other LE at line level. If you create journal from spreadsheet, while importing oracle will split journal by LE. IC balancing rules for GL sources will not be enabled for non-US &amp; CA Ledgers_x000a__x000a_Decision for US &amp; Canada ledger: Enable sequencing at Ledger level. IC balancing rules at ledger level will be setup allowing journals that are unbalanced by LE [but balanced in totality] to be created. _x000a__x000a_Acceptance criteria 1: It does not seem to consider US &amp; Canada entities_x000a_"/>
    <s v="Journal should not be allowe for international entitiesd. I/C lines should be inserted for US and Canada."/>
    <m/>
    <m/>
    <m/>
    <x v="0"/>
    <s v="Erica"/>
    <d v="2021-05-12T00:00:00"/>
    <m/>
    <m/>
    <s v="Sprint 1"/>
    <e v="#N/A"/>
    <m/>
    <s v="RTR"/>
    <x v="0"/>
    <x v="0"/>
    <s v="WESCO"/>
    <m/>
    <m/>
    <s v="Ian/Vitaliy"/>
    <m/>
    <m/>
    <m/>
    <m/>
    <m/>
    <m/>
    <m/>
    <s v="W1"/>
    <s v="User Stories - Approval - GL Batch 1"/>
  </r>
  <r>
    <s v="RTR-GL-094"/>
    <s v="Record to Report"/>
    <s v="Manage General Ledger Accounting"/>
    <x v="1"/>
    <s v="As a GL accountant, I cannot post journal that do not follow the predetermined CVR rules."/>
    <m/>
    <m/>
    <x v="0"/>
    <s v="1-Fit-Configuration-Functional"/>
    <s v="Fit"/>
    <s v="Configuration"/>
    <s v="Functional"/>
    <m/>
    <s v="If Code combination is not already created, JE will be blocked as part of CVR validation_x000a_If code combination already exists, when a new CVR is being deployed as part of COA maintenance process please ensure to disable code combinations violating CVRs to achieve this user story. Else system will process such journals successfully"/>
    <s v="Entered journal that does not meet CVR. Ensure journal cannot be posted."/>
    <m/>
    <m/>
    <m/>
    <x v="0"/>
    <s v="Erica"/>
    <d v="2021-05-04T00:00:00"/>
    <m/>
    <m/>
    <s v="Sprint 1"/>
    <e v="#N/A"/>
    <m/>
    <s v="RTR"/>
    <x v="0"/>
    <x v="0"/>
    <s v="WESCO"/>
    <m/>
    <m/>
    <s v="Ian/Vitaliy"/>
    <m/>
    <m/>
    <m/>
    <m/>
    <m/>
    <m/>
    <m/>
    <s v="W1"/>
    <s v="User Stories - Approval - GL Batch 1"/>
  </r>
  <r>
    <s v="RTR-GL-095"/>
    <s v="Record to Report"/>
    <s v="Manage General Ledger Accounting"/>
    <x v="1"/>
    <s v="As a GL Accountant, I want to be able to prevent the posting of manual journal entries to control accounts as a means of ensuring that control accounts reconcile to the applicable subledger"/>
    <m/>
    <m/>
    <x v="0"/>
    <s v="2-Gap-Build-Report"/>
    <s v="Gap"/>
    <s v="Build"/>
    <s v="Report"/>
    <s v="RPT042"/>
    <s v="Oracle cloud allows ability to define COA natural account values as control accounts. These accounts then cannot be posted to from front end in GL. But when using spreadsheet [ADFDI] approach Oracle allows users to select &quot;delay validation&quot; option. In this case Control account validaiton is not performed in spreadsheet. At this point in time Journal Import process does not perform Control account validation i.e. this validaiton will not be performed. Currently ORacle does not allow ability to take away this ability to &quot;delay validations&quot; from users. Hence a custom reprot needs to be built to reivew non subledger source entries hitting control accounts"/>
    <s v="Entered journal in restricted account. Ensure journal cannot be posted."/>
    <m/>
    <m/>
    <m/>
    <x v="0"/>
    <s v="Erica"/>
    <d v="2021-05-14T00:00:00"/>
    <s v="Sprint 4"/>
    <m/>
    <s v="Sprint 5"/>
    <s v="Sprint 5"/>
    <s v="Report"/>
    <s v="RTR"/>
    <x v="0"/>
    <x v="0"/>
    <s v="WESCO"/>
    <m/>
    <m/>
    <s v="Ian/Vitaliy"/>
    <m/>
    <m/>
    <m/>
    <m/>
    <m/>
    <m/>
    <m/>
    <s v="W1"/>
    <s v="User Stories - Approval - GL Batch 1"/>
  </r>
  <r>
    <s v="RTR-GL-096"/>
    <s v="Record to Report"/>
    <s v="Manage General Ledger Accounting"/>
    <x v="1"/>
    <s v="As a GL accountant, I would like to enter a batch with multiple journals in the batch."/>
    <m/>
    <m/>
    <x v="0"/>
    <s v="1-Fit-Configuration-Functional"/>
    <s v="Fit"/>
    <s v="Configuration"/>
    <s v="Functional"/>
    <m/>
    <s v="In ADFDI Multiple spreadsheet can be used to enter multiple journals under batch by appropriately populating batch name. ADFDI spreadsheet allows upload within a given Data Access "/>
    <s v="Successfully entered batch containing multiple JE's. Validate journal after posted."/>
    <m/>
    <m/>
    <m/>
    <x v="0"/>
    <s v="Erica"/>
    <d v="2021-05-12T00:00:00"/>
    <m/>
    <m/>
    <s v="Sprint 1"/>
    <e v="#N/A"/>
    <m/>
    <s v="RTR"/>
    <x v="0"/>
    <x v="0"/>
    <s v="WESCO"/>
    <m/>
    <m/>
    <s v="Ian/Vitaliy"/>
    <m/>
    <m/>
    <m/>
    <m/>
    <m/>
    <m/>
    <m/>
    <s v="W1"/>
    <s v="User Stories - Approval - GL Batch 1"/>
  </r>
  <r>
    <s v="RTR-GL-097"/>
    <s v="Record to Report"/>
    <s v="Manage General Ledger Accounting"/>
    <x v="1"/>
    <s v="As a GL accountant, I should not be able to book journal with category designated to subledger."/>
    <m/>
    <m/>
    <x v="0"/>
    <s v="1-Fit-Configuration-Functional"/>
    <s v="Fit"/>
    <s v="Configuration"/>
    <s v="Functional"/>
    <m/>
    <s v="Ability to restrict journal categories is currently not available. In 21B release notes functionality to make journal categories unavailable for manual entries is confirmed. We anticipate to use this functionality [have not tested as don’t have a 21B instance yet] &amp; hence marked as Fit based on anticipated functionality meeting this requirement"/>
    <s v="Entered journal with subledger category(all subledger categories should be tested). Ensure journal cannot be posted."/>
    <m/>
    <m/>
    <m/>
    <x v="0"/>
    <s v="Erica"/>
    <d v="2021-05-12T00:00:00"/>
    <m/>
    <m/>
    <s v="Sprint 1"/>
    <e v="#N/A"/>
    <m/>
    <s v="RTR"/>
    <x v="0"/>
    <x v="0"/>
    <s v="WESCO"/>
    <m/>
    <m/>
    <s v="Ian/Vitaliy"/>
    <m/>
    <m/>
    <m/>
    <m/>
    <m/>
    <m/>
    <m/>
    <s v="W1"/>
    <s v="User Stories - Approval - GL Batch 1"/>
  </r>
  <r>
    <s v="RTR-GL-098"/>
    <s v="Record to Report"/>
    <s v="Manage General Ledger Accounting"/>
    <x v="1"/>
    <s v="As a GL accountant, I cannot post journal in LE I do not have access."/>
    <m/>
    <m/>
    <x v="0"/>
    <s v="1-Fit-Configuration-Functional"/>
    <s v="Fit"/>
    <s v="Configuration"/>
    <s v="Functional"/>
    <m/>
    <s v="JE entry is based on Data Access Set"/>
    <s v="JE was unsuccessful "/>
    <m/>
    <m/>
    <m/>
    <x v="0"/>
    <s v="Erica"/>
    <d v="2021-05-04T00:00:00"/>
    <m/>
    <m/>
    <s v="Sprint 1"/>
    <e v="#N/A"/>
    <m/>
    <s v="RTR"/>
    <x v="0"/>
    <x v="0"/>
    <s v="WESCO"/>
    <m/>
    <m/>
    <s v="Ian/Vitaliy"/>
    <m/>
    <m/>
    <m/>
    <m/>
    <m/>
    <m/>
    <m/>
    <s v="W1"/>
    <s v="User Stories - Approval - GL Batch 1"/>
  </r>
  <r>
    <s v="RTR-GL-099"/>
    <s v="Record to Report"/>
    <s v="Manage General Ledger Accounting"/>
    <x v="1"/>
    <s v="As a GL Accountant, I want to be able to enter manual journal entries with two or more journal lines."/>
    <m/>
    <m/>
    <x v="0"/>
    <s v="1-Fit-Configuration-Functional"/>
    <s v="Fit"/>
    <s v="Configuration"/>
    <s v="Functional"/>
    <m/>
    <s v="ADFDI or front end approach can be used to create journal entries with multiple lines as required"/>
    <s v="Successfully entered JE with multiple lines. Validate after posted"/>
    <m/>
    <m/>
    <m/>
    <x v="0"/>
    <s v="Erica"/>
    <d v="2021-05-04T00:00:00"/>
    <m/>
    <m/>
    <s v="Sprint 1"/>
    <e v="#N/A"/>
    <m/>
    <s v="RTR"/>
    <x v="0"/>
    <x v="0"/>
    <s v="WESCO"/>
    <m/>
    <m/>
    <s v="Ian/Vitaliy"/>
    <m/>
    <m/>
    <m/>
    <m/>
    <m/>
    <m/>
    <m/>
    <s v="W1"/>
    <s v="User Stories - Approval - GL Batch 1"/>
  </r>
  <r>
    <s v="RTR-GL-100"/>
    <s v="Record to Report"/>
    <s v="Manage General Ledger Accounting"/>
    <x v="3"/>
    <s v="As a GL Accountant I need the ability to view/identify all recurring entries that have posted or future dated."/>
    <m/>
    <m/>
    <x v="2"/>
    <s v="10-Not Required-Not Required-Not Required"/>
    <s v="Not Required"/>
    <s v="Not Required"/>
    <s v="Not Required"/>
    <m/>
    <s v="5/14 Duplicate as one future period already confirmed in other user stories"/>
    <s v="Review recurring entries posted and future dated."/>
    <m/>
    <m/>
    <m/>
    <x v="0"/>
    <s v="Erica"/>
    <d v="2021-05-14T00:00:00"/>
    <m/>
    <m/>
    <s v="Sprint 1"/>
    <e v="#N/A"/>
    <m/>
    <s v="RTR"/>
    <x v="0"/>
    <x v="0"/>
    <s v="WESCO"/>
    <m/>
    <m/>
    <s v="Ian/Vitaliy"/>
    <m/>
    <m/>
    <m/>
    <m/>
    <m/>
    <m/>
    <m/>
    <s v="W2"/>
    <s v="User Stories - Approval - GL Batch 1"/>
  </r>
  <r>
    <s v="RTR-GL-101"/>
    <s v="Record to Report"/>
    <s v="Manage General Ledger Accounting"/>
    <x v="6"/>
    <s v="As a GL Accountant I need the ability to allocate based on percentage or formulas"/>
    <m/>
    <m/>
    <x v="0"/>
    <s v="1-Fit-Configuration-Functional"/>
    <s v="Fit"/>
    <s v="Configuration"/>
    <s v="Functional"/>
    <m/>
    <s v="Use allocation percentage / formula_x000a_Awaiting allocation listing"/>
    <s v="Use percentage basis to perform allocation. Also use formula basis to perform allocation."/>
    <m/>
    <m/>
    <m/>
    <x v="0"/>
    <s v="Erica "/>
    <d v="2021-05-20T00:00:00"/>
    <m/>
    <m/>
    <s v="Sprint 2"/>
    <e v="#N/A"/>
    <m/>
    <s v="RTR"/>
    <x v="0"/>
    <x v="0"/>
    <s v="WESCO"/>
    <m/>
    <m/>
    <s v="Ian/Vitaliy"/>
    <m/>
    <m/>
    <m/>
    <m/>
    <m/>
    <m/>
    <m/>
    <s v="W2"/>
    <s v="Cornerstone User Stories (RTR-GL) - GPO Approval (Batch 2)"/>
  </r>
  <r>
    <s v="RTR-GL-102"/>
    <s v="Record to Report"/>
    <s v="Manage General Ledger Accounting"/>
    <x v="6"/>
    <s v="As GL Accountant I need the ability to perform allocations in different currencies"/>
    <m/>
    <m/>
    <x v="1"/>
    <s v="2-Gap-Build-Report"/>
    <s v="Gap"/>
    <s v="Build"/>
    <s v="Report"/>
    <s v="RPT047"/>
    <s v="Allocations can be built to extract data and generate entries based on entered currencies. Actual rate type will be used to convert these allocation journals to functional currency_x000a__x000a_Allocations cannot pull both entered and accounted amounts. Based on conversation understanding of expectation here is that &quot;Allocation takes the Entered Amounts and the already converted Accounting Amounts and moves these balances to HQ location&quot;. This is not achieveable through standard allocations_x000a__x000a_Workaround: Use Entered and accounted currency TB report [RPT047] and pass manual journal entries "/>
    <s v="Able to allocate balance based on specified conversion rate criteria. "/>
    <m/>
    <m/>
    <m/>
    <x v="0"/>
    <s v="Erica"/>
    <d v="2021-07-11T00:00:00"/>
    <m/>
    <m/>
    <s v="Sprint 2"/>
    <s v="Sprint 5"/>
    <m/>
    <s v="RTR"/>
    <x v="0"/>
    <x v="0"/>
    <s v="WESCO"/>
    <m/>
    <m/>
    <s v="Ian/Vitaliy"/>
    <m/>
    <m/>
    <m/>
    <m/>
    <m/>
    <m/>
    <m/>
    <s v="W2"/>
    <s v="User Stories - GL Batch 6 GPO Approval"/>
  </r>
  <r>
    <s v="RTR-GL-103"/>
    <s v="Record to Report"/>
    <s v="Manage General Ledger Accounting"/>
    <x v="6"/>
    <s v="As a GL Accountant, I want to be able to allocate a specific balance at the end of each period and then reverses the same balance at the beginning of the following period."/>
    <m/>
    <m/>
    <x v="0"/>
    <s v="1-Fit-Configuration-Functional"/>
    <s v="Fit"/>
    <s v="Configuration"/>
    <s v="Functional"/>
    <m/>
    <s v="Create relevant allocation formula in Calc Manager. While Generating Allocation entries select a category that is set to auto-reverse as per auto-reverse setup"/>
    <s v="Allocated balance in functional currency. Reversal of balance beginning of next period."/>
    <m/>
    <m/>
    <m/>
    <x v="0"/>
    <s v="Erica"/>
    <d v="2021-05-14T00:00:00"/>
    <m/>
    <m/>
    <s v="Sprint 2"/>
    <e v="#N/A"/>
    <m/>
    <s v="RTR"/>
    <x v="0"/>
    <x v="0"/>
    <s v="WESCO"/>
    <m/>
    <m/>
    <s v="Ian/Vitaliy"/>
    <m/>
    <m/>
    <m/>
    <m/>
    <m/>
    <m/>
    <m/>
    <s v="W2"/>
    <s v="User Stories - Approval - GL Batch 1"/>
  </r>
  <r>
    <s v="RTR-GL-104"/>
    <s v="Record to Report"/>
    <s v="Manage General Ledger Accounting"/>
    <x v="5"/>
    <s v="As a GL Accountant, I would like to ensure that GL account cannot be overwritten once journal is posted"/>
    <m/>
    <m/>
    <x v="0"/>
    <s v="1-Fit-Configuration-Functional"/>
    <s v="Fit"/>
    <s v="Configuration"/>
    <s v="Functional"/>
    <m/>
    <s v="Using role security feature ensure: Override account in subledger is disabled_x000a_"/>
    <s v="Verify that account override feature has been disabled"/>
    <m/>
    <m/>
    <m/>
    <x v="0"/>
    <s v="Erica"/>
    <d v="2021-05-14T00:00:00"/>
    <m/>
    <m/>
    <s v="Sprint 2"/>
    <e v="#N/A"/>
    <m/>
    <s v="RTR"/>
    <x v="0"/>
    <x v="0"/>
    <s v="WESCO"/>
    <m/>
    <m/>
    <s v="Ian/Vitaliy"/>
    <m/>
    <m/>
    <m/>
    <m/>
    <m/>
    <m/>
    <m/>
    <s v="W2"/>
    <s v="User Stories - Approval - GL Batch 1"/>
  </r>
  <r>
    <s v="RTR-GL-105"/>
    <s v="Record to Report"/>
    <s v="Manage General Ledger Accounting"/>
    <x v="5"/>
    <s v="As a GL Accountant Financial Systems Analyst, I would need the ability to open previously closed periods for subsequent adjustments."/>
    <m/>
    <m/>
    <x v="1"/>
    <s v="1-Fit-Configuration-Functional"/>
    <s v="Fit"/>
    <s v="Configuration"/>
    <s v="Functional"/>
    <m/>
    <s v="Users having access to open period can open periods. For this , ensure GL period is not set to &quot;Permanent Close&quot; as periods in this status cannot be re-opened  [Created a separate user story to track security requirement to remove access]_x000a_Note: This is typically not used in USGAAP ledger but in secondary ledgers as it otherwise impacts consolidated numbers in EPM. Hence changed to Phase 1B_x000a_"/>
    <s v="Ensure prior period adjustments are posted accurately"/>
    <m/>
    <m/>
    <m/>
    <x v="0"/>
    <s v="Erica"/>
    <d v="2021-05-14T00:00:00"/>
    <m/>
    <m/>
    <s v="Sprint 2"/>
    <e v="#N/A"/>
    <m/>
    <s v="RTR"/>
    <x v="0"/>
    <x v="0"/>
    <s v="WESCO"/>
    <m/>
    <m/>
    <s v="Ian/Vitaliy"/>
    <m/>
    <m/>
    <m/>
    <m/>
    <m/>
    <m/>
    <m/>
    <s v="W2"/>
    <s v="User Stories - Approval - GL Batch 1"/>
  </r>
  <r>
    <s v="RTR-GL-106"/>
    <s v="Record to Report"/>
    <s v="Manage General Ledger Accounting"/>
    <x v="4"/>
    <s v="As a GL Accountant, I need a report that shows journal entries that have reversal period captured but is not reversed or journal entries that have categories that are marked for autoreversal but are not yet reversed even when relevant period has been opened"/>
    <m/>
    <m/>
    <x v="0"/>
    <s v="2-Gap-Build-Report"/>
    <s v="Gap"/>
    <s v="Build"/>
    <s v="Report"/>
    <s v="RPT043"/>
    <s v="Create a new custom report to pull journal details satisfying relevant criteria_x000a_Related to user story RTR-GL-026"/>
    <s v="Validate journals in the report."/>
    <m/>
    <m/>
    <m/>
    <x v="0"/>
    <s v="Erica"/>
    <d v="2021-05-12T00:00:00"/>
    <s v="Sprint 3"/>
    <m/>
    <s v="Sprint 4"/>
    <s v="Sprint 5"/>
    <s v="Report"/>
    <s v="RTR"/>
    <x v="0"/>
    <x v="0"/>
    <s v="WESCO"/>
    <m/>
    <m/>
    <s v="Ian/Vitaliy"/>
    <m/>
    <m/>
    <m/>
    <m/>
    <m/>
    <m/>
    <m/>
    <s v="W1"/>
    <s v="User Stories - Approval - GL Batch 1"/>
  </r>
  <r>
    <s v="RTR-IC-001"/>
    <s v="Record to Report"/>
    <s v="Manage Intercompany Accounting"/>
    <x v="8"/>
    <s v="As a Intercompany Accountant, I need the ability to create manual intercompany journal entries in the General Ledger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m/>
    <x v="0"/>
    <s v="Erica"/>
    <d v="2021-07-11T00:00:00"/>
    <m/>
    <m/>
    <m/>
    <e v="#N/A"/>
    <m/>
    <s v="RTR"/>
    <x v="0"/>
    <x v="1"/>
    <s v="Deloitte"/>
    <m/>
    <m/>
    <s v="Ian/Vitaliy"/>
    <m/>
    <m/>
    <m/>
    <m/>
    <m/>
    <m/>
    <m/>
    <s v="W2"/>
    <s v="User Stories - GL Batch 6 GPO Approval"/>
  </r>
  <r>
    <s v="RTR-IC-002"/>
    <s v="Record to Report"/>
    <s v="Manage Intercompany Accounting"/>
    <x v="8"/>
    <s v="As a Intercompany GL Accountant, I need the ability to create intercompany journal entries using a spreadsheet in GL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m/>
    <x v="0"/>
    <s v="Erica"/>
    <d v="2021-07-11T00:00:00"/>
    <m/>
    <m/>
    <m/>
    <e v="#N/A"/>
    <m/>
    <s v="RTR"/>
    <x v="0"/>
    <x v="1"/>
    <s v="Deloitte"/>
    <m/>
    <m/>
    <s v="Ian/Vitaliy"/>
    <m/>
    <m/>
    <m/>
    <m/>
    <m/>
    <m/>
    <m/>
    <s v="W2"/>
    <s v="User Stories - GL Batch 6 GPO Approval"/>
  </r>
  <r>
    <s v="RTR-IC-003"/>
    <s v="Record to Report"/>
    <s v="Manage Intercompany Accounting"/>
    <x v="8"/>
    <s v="As a Intercompany Accountant, I need the ability to create manual intercompany journal entries in the Intercompany Accounting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IC journal was entered correctly and generated IC invoice which when posted created journals. Validate all values including entered and accounted currencies. "/>
    <m/>
    <m/>
    <m/>
    <x v="0"/>
    <s v="Erica"/>
    <d v="2021-07-11T00:00:00"/>
    <m/>
    <m/>
    <m/>
    <e v="#N/A"/>
    <m/>
    <s v="RTR"/>
    <x v="0"/>
    <x v="1"/>
    <s v="Deloitte"/>
    <m/>
    <m/>
    <s v="Ian/Vitaliy"/>
    <m/>
    <m/>
    <m/>
    <m/>
    <m/>
    <m/>
    <m/>
    <s v="W2"/>
    <s v="User Stories - GL Batch 6 GPO Approval"/>
  </r>
  <r>
    <s v="RTR-IC-004"/>
    <s v="Record to Report"/>
    <s v="Manage Intercompany Accounting"/>
    <x v="8"/>
    <s v="As an Intercompany Accountant , I want to be able to access multiple ledgers within Journal entry and other pages for quick transaction entry and reporting purposes"/>
    <m/>
    <m/>
    <x v="1"/>
    <s v="1-Fit-Configuration-Functional"/>
    <s v="Fit"/>
    <s v="Configuration"/>
    <s v="Functional"/>
    <m/>
    <s v="GL: Data Access Set can  be assigned to user using appropriate ledger set as applicable based on security requirement. Ledger Set to be designed as per GL workshop discussions on ledger sets_x000a__x000a_IC: Intercompany Org access to be assigned to user based on security requirement i.e. same user can have multiple IC org access_x000a__x000a_BU: Appropriate BU access to be assigned for ability of IC user to access IC AR and IC AP invoices i.e. same user can have multiple BU access. Note: In future phase, third party BU design should consider whether its okay to have IC team access to third party transactions and vice versa"/>
    <s v="Ensure access is granted as per role and business design"/>
    <m/>
    <m/>
    <m/>
    <x v="0"/>
    <s v="Erica"/>
    <d v="2021-07-11T00:00:00"/>
    <m/>
    <m/>
    <m/>
    <e v="#N/A"/>
    <m/>
    <s v="RTR"/>
    <x v="0"/>
    <x v="1"/>
    <s v="Deloitte"/>
    <m/>
    <m/>
    <s v="Ian/Vitaliy"/>
    <m/>
    <m/>
    <m/>
    <m/>
    <m/>
    <m/>
    <m/>
    <s v="W2"/>
    <s v="User Stories - GL Batch 6 GPO Approval"/>
  </r>
  <r>
    <s v="RTR-IC-005"/>
    <s v="Record to Report"/>
    <s v="Manage Intercompany Accounting"/>
    <x v="8"/>
    <s v="As an Intercompany Accountant, I want my journal entries to  route for approvals if necessary"/>
    <m/>
    <m/>
    <x v="1"/>
    <s v="2-Gap-Build-Report"/>
    <s v="Gap"/>
    <s v="Build"/>
    <s v="Report"/>
    <s v="RPT017"/>
    <s v="GL Journals will follow approvals as per KDD4. Autopost will initiate approvals for complete journals which are not yet routed for approvals_x000a__x000a_IC Batches will need to be submitted for users for approvals. _x000a__x000a_Need update to IC approval notificaiton to include &quot;submitted by&quot; details to meet acceptance criteria 1 comment on formats [Discussed with Vitaliy]"/>
    <s v="Validate that IC journals routed correctly for approval per business design. Validate the format of the approval request matches the business design and contains all the required information. Ensure reviewers have the ability to open attachments and reject journals if required."/>
    <m/>
    <m/>
    <m/>
    <x v="0"/>
    <s v="Erica "/>
    <d v="2021-07-15T00:00:00"/>
    <m/>
    <m/>
    <m/>
    <s v="TBD"/>
    <m/>
    <s v="RTR"/>
    <x v="0"/>
    <x v="1"/>
    <s v="Deloitte"/>
    <m/>
    <m/>
    <s v="Ian/Vitaliy"/>
    <m/>
    <m/>
    <m/>
    <m/>
    <m/>
    <m/>
    <m/>
    <s v="W2"/>
    <s v="User Stories - GL Batch 6 GPO Approval"/>
  </r>
  <r>
    <s v="RTR-IC-006"/>
    <s v="Record to Report"/>
    <s v="Manage Intercompany Accounting"/>
    <x v="8"/>
    <s v="As an Intercompany Accountant, I want my journal entries to automatically create an intercompany balancing line to streamline and speed processing"/>
    <m/>
    <m/>
    <x v="1"/>
    <s v="1-Fit-Configuration-Functional"/>
    <s v="Fit"/>
    <s v="Configuration"/>
    <s v="Functional"/>
    <m/>
    <s v="GL Auto-balancing: In US &amp; CA for journals that are unbalanced by LE but balanced as such, will use auto-balancing. _x000a_1B only -&gt; IC batch: Balancing setup will add IC AR and IC AP lines which cannot be edited by users"/>
    <s v="Validate that balancing lines were correctly created for each IC journal. Validate both entered and accounted currencies. Validate balancing is only enabled for US and Canadian entities."/>
    <m/>
    <m/>
    <m/>
    <x v="0"/>
    <s v="Erica"/>
    <d v="2021-07-14T00:00:00"/>
    <m/>
    <m/>
    <m/>
    <e v="#N/A"/>
    <m/>
    <s v="RTR"/>
    <x v="0"/>
    <x v="1"/>
    <s v="Deloitte"/>
    <m/>
    <m/>
    <s v="Ian/Vitaliy"/>
    <m/>
    <m/>
    <m/>
    <m/>
    <m/>
    <s v="Should this be two user stories? One for GL module and one for IC module. GL module should be moved to 1A."/>
    <s v="Created DP-RTR-GL-002 which will be loaded to JIRA once approved for 1A"/>
    <s v="W2"/>
    <s v="User Stories - GL Batch 6 GPO Approval"/>
  </r>
  <r>
    <s v="RTR-IC-007"/>
    <s v="Record to Report"/>
    <s v="Manage Intercompany Accounting"/>
    <x v="9"/>
    <s v="As an Intercompany Accountant, I need an automated process that will create Intercompany AP transaction invoices "/>
    <m/>
    <m/>
    <x v="1"/>
    <s v="1-Fit-Configuration-Functional"/>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7/29: As per discussion on invoice template, separate template for AP invoice will not be built. AR Invoice will be sent to SFTP server by AR invoice print program. WESCO IT to then pick from SFTP server and archive as required. This would then be used by AP IC team as well "/>
    <s v="Review  AP invoice has been created. Validate the amounts (both entered and functional), the provider listed on the invoice and format of the invoice. Ensure format of invoice is created as per business design."/>
    <m/>
    <m/>
    <m/>
    <x v="0"/>
    <s v="Erica"/>
    <d v="2021-08-05T00:00:00"/>
    <m/>
    <m/>
    <m/>
    <e v="#N/A"/>
    <m/>
    <s v="RTR"/>
    <x v="0"/>
    <x v="1"/>
    <s v="Deloitte"/>
    <m/>
    <m/>
    <s v="Ian/Vitaliy"/>
    <m/>
    <m/>
    <m/>
    <m/>
    <m/>
    <m/>
    <s v="Invoice print"/>
    <s v="W2"/>
    <s v="WESCO -User Stories - GL - Batch7 - GPO Approval"/>
  </r>
  <r>
    <s v="RTR-IC-008"/>
    <s v="Record to Report"/>
    <s v="Manage Intercompany Accounting"/>
    <x v="9"/>
    <s v="As an Intercompany Accountant, I need an automated process that will create Intercompany AR transaction invoices "/>
    <m/>
    <m/>
    <x v="1"/>
    <s v="2-Gap-Build-Report"/>
    <s v="Gap"/>
    <s v="Build"/>
    <s v="Report"/>
    <s v="RPT102_x000a_RPT103"/>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As per acceptance criteria 1 moving to Gap as business wants to validate AR invoice layout in this user story._x000a_2 invoice templates in AR need to be planned based on approval of assumptions on invoice templates by Patrick/Vitaliy/Jess. _x000a_"/>
    <s v="Review  AR invoice has been created. Validate the amounts (both entered and functional), the customer listed on the invoice and format of the invoice. Ensure format of invoice is created as per business design."/>
    <m/>
    <m/>
    <m/>
    <x v="0"/>
    <s v="Erica"/>
    <d v="2021-08-05T00:00:00"/>
    <m/>
    <m/>
    <m/>
    <e v="#N/A"/>
    <m/>
    <s v="RTR"/>
    <x v="0"/>
    <x v="1"/>
    <s v="Deloitte"/>
    <m/>
    <m/>
    <s v="Ian/Vitaliy"/>
    <m/>
    <m/>
    <m/>
    <m/>
    <m/>
    <m/>
    <s v="Invoice print"/>
    <s v="W2"/>
    <s v="WESCO -User Stories - GL - Batch7 - GPO Approval"/>
  </r>
  <r>
    <s v="RTR-IC-009"/>
    <s v="Record to Report"/>
    <s v="Manage Intercompany Accounting"/>
    <x v="9"/>
    <s v="As an Intercompany Accountant, I need an automated process that will create Intercompany GL transactions from IC module"/>
    <m/>
    <m/>
    <x v="1"/>
    <s v="1-Fit-Configuration-Functional"/>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
    <s v="Validate that IC journal correctly posted to GL. Validate both entered and accounted currencies. Ensure no IC AR/AP invoices were created."/>
    <m/>
    <m/>
    <m/>
    <x v="0"/>
    <s v="Erica"/>
    <d v="2021-07-14T00:00:00"/>
    <m/>
    <m/>
    <m/>
    <e v="#N/A"/>
    <m/>
    <s v="RTR"/>
    <x v="0"/>
    <x v="1"/>
    <s v="Deloitte"/>
    <m/>
    <m/>
    <s v="Ian/Vitaliy"/>
    <m/>
    <m/>
    <m/>
    <m/>
    <m/>
    <m/>
    <m/>
    <s v="W2"/>
    <s v="User Stories - GL Batch 6 GPO Approval"/>
  </r>
  <r>
    <s v="RTR-IC-010"/>
    <s v="Record to Report"/>
    <s v="Manage Intercompany Accounting"/>
    <x v="10"/>
    <s v="As an intercompany Accountant, I need to be able to process liability switching of Payables and Receivables transactions for related intercompany organizations"/>
    <m/>
    <m/>
    <x v="1"/>
    <s v="5-Gap-Build-Extension"/>
    <s v="Gap"/>
    <s v="Build"/>
    <s v="Extension"/>
    <s v="LSI extension needed"/>
    <s v="Netting and LSI will be designed as per KDD22 approvals_x000a__x000a_6/29: KDD22 is now approved. Multiple RICE components to be added by TECH team for this solution. Separate user story for each RICE will be added once RICE IDs are generated"/>
    <s v="Validate that liability switching process accurately closed the required AP and AR invoices and posted to the GL. Ensure new intercompany relationship was accurately established with the switching entities. Ensure FX exposure is recorded on the switching entity as per business design. Ensure the liability was switched to the correct entities as per business design. Ensure all clearing accounts used for liability switching nets to zero. Validate proper FX gain/loss was recognized. Ensure transactions posted in both primary and secondary ledger."/>
    <m/>
    <m/>
    <m/>
    <x v="0"/>
    <s v="Erica"/>
    <d v="2021-07-11T00:00:00"/>
    <m/>
    <m/>
    <m/>
    <e v="#N/A"/>
    <m/>
    <s v="RTR"/>
    <x v="0"/>
    <x v="1"/>
    <s v="Deloitte"/>
    <m/>
    <m/>
    <s v="Ian/Vitaliy"/>
    <m/>
    <m/>
    <m/>
    <m/>
    <m/>
    <m/>
    <m/>
    <s v="W2"/>
    <s v="User Stories - GL Batch 6 GPO Approval"/>
  </r>
  <r>
    <s v="RTR-IC-011"/>
    <s v="Record to Report"/>
    <s v="Manage Intercompany Accounting"/>
    <x v="11"/>
    <s v="As an Intercompany Accountant, I need to be able to settle intercompany accounts"/>
    <m/>
    <m/>
    <x v="1"/>
    <s v="1-Fit-Configuration-Functional"/>
    <s v="Fit"/>
    <s v="Configuration"/>
    <s v="Functional"/>
    <m/>
    <s v="True cash movement will happen offline &amp; will be recorded as manual receipt / payment in Oracle cloud for settlement using the dummy bank accounts that are setup [no payment or receipt integration with banks and no check printing]. These receipts / payments will account against clearing accounts &amp; which would be offset against treasury files/treasury process"/>
    <s v="Validate that IC AR and IC AP invoices were accurately closed after settlement was processed.  Ensure all settlements were recorded to the correct GL Accounts as per business design. Validate both entered and functional currencies were recorded. Ensure transactions posted in both primary and secondary ledger."/>
    <m/>
    <m/>
    <m/>
    <x v="0"/>
    <s v="Erica"/>
    <d v="2021-07-11T00:00:00"/>
    <m/>
    <m/>
    <m/>
    <e v="#N/A"/>
    <m/>
    <s v="RTR"/>
    <x v="0"/>
    <x v="1"/>
    <s v="Deloitte"/>
    <m/>
    <m/>
    <s v="Ian/Vitaliy"/>
    <m/>
    <m/>
    <m/>
    <m/>
    <m/>
    <m/>
    <m/>
    <s v="W2"/>
    <s v="User Stories - GL Batch 6 GPO Approval"/>
  </r>
  <r>
    <s v="RTR-IC-012"/>
    <s v="Record to Report"/>
    <s v="Manage Intercompany Accounting"/>
    <x v="9"/>
    <s v="As a GL accountant, I need a non-material I/C TB report by legal entity. Report should provide a detail at invoice level."/>
    <m/>
    <m/>
    <x v="1"/>
    <s v="2-Gap-Build-Report"/>
    <s v="Gap"/>
    <s v="Build"/>
    <s v="Report"/>
    <s v="RPT019"/>
    <s v="non-material I/C TB report by legal entity. Report should provide a detail at invoice level."/>
    <s v="Reviewed detailed non-material I/C TB report "/>
    <m/>
    <m/>
    <m/>
    <x v="0"/>
    <s v="Erica"/>
    <d v="2021-07-11T00:00:00"/>
    <m/>
    <m/>
    <m/>
    <m/>
    <m/>
    <s v="RTR"/>
    <x v="0"/>
    <x v="1"/>
    <m/>
    <m/>
    <m/>
    <s v="Ian/Vitaliy"/>
    <m/>
    <m/>
    <m/>
    <m/>
    <m/>
    <m/>
    <m/>
    <s v="W2"/>
    <s v="User Stories - GL Batch 6 GPO Approval"/>
  </r>
  <r>
    <s v="RTR-IC-013"/>
    <s v="Record to Report"/>
    <s v="Manage Intercompany Accounting"/>
    <x v="9"/>
    <s v="As a GL accountant, I need a non-material I/C TB report by legal entity. Report should provide a summary at account level."/>
    <m/>
    <m/>
    <x v="1"/>
    <s v="2-Gap-Build-Report"/>
    <s v="Gap"/>
    <s v="Build"/>
    <s v="Report"/>
    <s v="RPT020"/>
    <s v="need a non-material I/C TB report by legal entity. Report should provide a summary at account level."/>
    <s v="Reviewed summarized non-material I/C TB report "/>
    <m/>
    <m/>
    <m/>
    <x v="0"/>
    <s v="Erica"/>
    <d v="2021-07-11T00:00:00"/>
    <m/>
    <m/>
    <m/>
    <m/>
    <m/>
    <s v="RTR"/>
    <x v="0"/>
    <x v="1"/>
    <m/>
    <m/>
    <m/>
    <s v="Ian/Vitaliy"/>
    <m/>
    <m/>
    <m/>
    <m/>
    <m/>
    <m/>
    <m/>
    <s v="W2"/>
    <s v="User Stories - GL Batch 6 GPO Approval"/>
  </r>
  <r>
    <s v="RTR-IC-014A"/>
    <s v="Record to Report"/>
    <s v="Manage Intercompany Accounting"/>
    <x v="9"/>
    <s v="As a I/C GL accountant, I need a report of all non-material I/C AR  invoices created by LE and period."/>
    <m/>
    <m/>
    <x v="1"/>
    <s v="2-Gap-Build-Report"/>
    <s v="Gap"/>
    <s v="Build"/>
    <s v="Report"/>
    <s v="RPT027"/>
    <s v="Need a report of all non-material I/C AR invoices created by LE and period."/>
    <s v="Reviewed non-material I/C AR invoices report. Ensure all AR invoices generated by period is captured in the report. Ensure format of report matches business design."/>
    <m/>
    <m/>
    <m/>
    <x v="0"/>
    <s v="Erica "/>
    <d v="2021-07-15T00:00:00"/>
    <m/>
    <m/>
    <m/>
    <m/>
    <m/>
    <s v="RTR"/>
    <x v="0"/>
    <x v="1"/>
    <s v="WESCO"/>
    <m/>
    <m/>
    <s v="Ian/Vitaliy"/>
    <m/>
    <m/>
    <m/>
    <m/>
    <m/>
    <m/>
    <m/>
    <s v="W2"/>
    <s v="User Stories - GL Batch 6 GPO Approval"/>
  </r>
  <r>
    <s v="RTR-IC-014B"/>
    <s v="Record to Report"/>
    <s v="Manage Intercompany Accounting"/>
    <x v="9"/>
    <s v="As a I/C GL accountant, I need a report of all non-material I/C AP  invoices created by LE and period."/>
    <m/>
    <m/>
    <x v="1"/>
    <s v="2-Gap-Build-Report"/>
    <s v="Gap"/>
    <s v="Build"/>
    <s v="Report"/>
    <s v="RPT028"/>
    <s v="need a report of all non-material I/C AP invoices created by LE and period."/>
    <s v="Reviewed non-material I/C AP invoices report. Ensure all AP invoices generated by period is captured in the report. Ensure format of report matches business design."/>
    <m/>
    <m/>
    <m/>
    <x v="0"/>
    <s v="Erica "/>
    <d v="2021-07-15T00:00:00"/>
    <m/>
    <m/>
    <m/>
    <m/>
    <m/>
    <s v="RTR"/>
    <x v="0"/>
    <x v="1"/>
    <s v="WESCO"/>
    <m/>
    <m/>
    <s v="Ian/Vitaliy"/>
    <m/>
    <m/>
    <m/>
    <m/>
    <m/>
    <m/>
    <m/>
    <s v="W2"/>
    <s v="User Stories - GL Batch 6 GPO Approval"/>
  </r>
  <r>
    <s v="COA-EPM-01"/>
    <s v="Enterprise Planning, Budgeting, and Reporting"/>
    <s v="Master Data Management"/>
    <x v="0"/>
    <s v="As a Financial Systems Analyst, I will need to have control checks / comparison reviews to validate maintenance completeness across systems (EDMCS, legacy systems) to keep all financial systems in-synch.  Add to E2E COA EDMCS as well."/>
    <m/>
    <m/>
    <x v="0"/>
    <s v="1-Fit-Configuration-Functional"/>
    <s v="Fit"/>
    <s v="Configuration"/>
    <s v="Functional"/>
    <m/>
    <s v="USGAAP COA values will integrate from EDMCS. Local GAAP COA values is TBD. If not maintained in EDMCS can be maintained / updated directly in ERP"/>
    <s v="Successfully updated chart of account segments which includes creation of new value and end dating existing values."/>
    <m/>
    <m/>
    <m/>
    <x v="1"/>
    <m/>
    <m/>
    <m/>
    <m/>
    <s v="Sprint 2"/>
    <e v="#N/A"/>
    <m/>
    <s v="COA"/>
    <x v="1"/>
    <x v="2"/>
    <s v="WESCO"/>
    <m/>
    <m/>
    <s v="Ian/Vitaliy"/>
    <m/>
    <m/>
    <m/>
    <m/>
    <m/>
    <m/>
    <s v="Updated from RTR-GL-001"/>
    <s v="W1"/>
    <m/>
  </r>
  <r>
    <s v="RTR-GL-107"/>
    <s v="Record to Report"/>
    <s v="Manage General Ledger Accounting"/>
    <x v="1"/>
    <s v="As a GL Accountant, I need a report which shows exchange rates used to convert entered currency to functional currency of more than 10% based on daily rate."/>
    <m/>
    <m/>
    <x v="1"/>
    <s v="2-Gap-Build-Report"/>
    <s v="Gap"/>
    <s v="Build"/>
    <s v="Report"/>
    <s v="RPT016"/>
    <s v="Build a custom report based on effective rate computed from entered and accounted amounts which can be compared against configured threshold in lookup"/>
    <s v="Entered journal where exchange rate is significantly different from the daily rate. Validate journal after posted. Have the ability to select specific percentages or multiple predetermined percentages in the report."/>
    <m/>
    <m/>
    <m/>
    <x v="0"/>
    <s v="Erica"/>
    <d v="2021-05-12T00:00:00"/>
    <m/>
    <m/>
    <m/>
    <s v="TBD"/>
    <m/>
    <s v="RTR"/>
    <x v="0"/>
    <x v="0"/>
    <s v="WESCO"/>
    <m/>
    <m/>
    <s v="Ian/Vitaliy"/>
    <m/>
    <m/>
    <m/>
    <m/>
    <m/>
    <m/>
    <m/>
    <s v="W1"/>
    <s v="User Stories - Approval - GL Batch 1"/>
  </r>
  <r>
    <s v="RTR-GL-108"/>
    <s v="Record to Report"/>
    <s v="Manage General Ledger Accounting"/>
    <x v="5"/>
    <s v="As a GL Accountant, I would like to ensure manual SLA entry cannot be posted to ensure SLA traceability to legacy subledgers"/>
    <m/>
    <m/>
    <x v="0"/>
    <s v="1-Fit-Configuration-Functional"/>
    <s v="Fit"/>
    <s v="Configuration"/>
    <s v="Functional"/>
    <m/>
    <s v="Using role based security ensure ability to create a manual SLA entry is taken away [not allowed]. Any subledger entry should always originate from legacy"/>
    <s v="Validate that user cannot enter a manual SLA journal entry"/>
    <m/>
    <m/>
    <m/>
    <x v="0"/>
    <s v="Erica"/>
    <d v="2021-05-14T00:00:00"/>
    <m/>
    <m/>
    <s v="Sprint 2"/>
    <e v="#N/A"/>
    <m/>
    <s v="RTR"/>
    <x v="0"/>
    <x v="0"/>
    <s v="Deloitte"/>
    <m/>
    <m/>
    <s v="Ian/Vitaliy"/>
    <m/>
    <m/>
    <m/>
    <m/>
    <m/>
    <m/>
    <m/>
    <s v="W2"/>
    <s v="User Stories - Approval - GL Batch 1"/>
  </r>
  <r>
    <s v="RTR-GL-109"/>
    <s v="Record to Report"/>
    <s v="Manage General Ledger Accounting"/>
    <x v="5"/>
    <s v="As a GL Accountant, I would need the to restrict ability to permenantely close GL periods"/>
    <m/>
    <m/>
    <x v="0"/>
    <s v="1-Fit-Configuration-Functional"/>
    <s v="Fit"/>
    <s v="Configuration"/>
    <s v="Functional"/>
    <m/>
    <s v="Using role based security ensure ability to permanently close GL period is taken away. This includes _x000a_1. Access to Permanent Close Program_x000a_2. Access to Permanent close button on Period management screen"/>
    <s v="Validate that GL Periods cannot be permanently closed, either vis concurrent program or button"/>
    <m/>
    <m/>
    <m/>
    <x v="0"/>
    <s v="Erica"/>
    <d v="2021-05-14T00:00:00"/>
    <m/>
    <m/>
    <s v="Sprint 2"/>
    <e v="#N/A"/>
    <m/>
    <s v="RTR"/>
    <x v="0"/>
    <x v="0"/>
    <s v="Deloitte"/>
    <m/>
    <m/>
    <s v="Ian/Vitaliy"/>
    <m/>
    <m/>
    <m/>
    <m/>
    <m/>
    <m/>
    <m/>
    <s v="W2"/>
    <s v="User Stories - Approval - GL Batch 1"/>
  </r>
  <r>
    <s v="RTR-GL-110"/>
    <s v="Record to Report"/>
    <s v="Manage General Ledger Accounting"/>
    <x v="5"/>
    <s v="As a GL Accountant, I need a report that shows all balances from Primary Ledger has been copied to the Secondary Ledger."/>
    <m/>
    <m/>
    <x v="1"/>
    <s v="2-Gap-Build-Report"/>
    <s v="Gap"/>
    <s v="Build"/>
    <s v="Report"/>
    <s v="RPT011"/>
    <s v="6/22: Changed release to 1B only as per email confirmation from Erica with subject &quot;GL Reports Prioritization&quot;"/>
    <s v="Verified that balances in Primary Ledger copied over to Secondary Ledger."/>
    <m/>
    <m/>
    <m/>
    <x v="0"/>
    <s v="Erica"/>
    <d v="2021-05-14T00:00:00"/>
    <m/>
    <m/>
    <s v="Sprint 2"/>
    <s v="TBD"/>
    <m/>
    <s v="RTR"/>
    <x v="0"/>
    <x v="0"/>
    <s v="WESCO"/>
    <m/>
    <m/>
    <s v="Ian/Vitaliy"/>
    <m/>
    <m/>
    <m/>
    <m/>
    <m/>
    <m/>
    <m/>
    <s v="W2"/>
    <s v="User Stories - Approval - GL Batch 1"/>
  </r>
  <r>
    <s v="RTR-GL-111"/>
    <s v="Record to Report"/>
    <s v="Manage General Ledger Accounting"/>
    <x v="5"/>
    <s v="As a Tax Accountant / Manager / Director, I need to be able to efficiently extract transactional level detail (journals) from multiple systems for 2022 and map the data to the new COA string to support numerous tax audits.  "/>
    <m/>
    <m/>
    <x v="0"/>
    <s v="2-Gap-Build-Report"/>
    <s v="Gap"/>
    <s v="Build"/>
    <s v="Report"/>
    <m/>
    <m/>
    <s v="Validate and reconcile data extractions between legacy and Cloud systems"/>
    <m/>
    <m/>
    <m/>
    <x v="1"/>
    <m/>
    <m/>
    <m/>
    <m/>
    <m/>
    <e v="#N/A"/>
    <m/>
    <s v="RTR"/>
    <x v="2"/>
    <x v="3"/>
    <s v="WESCO"/>
    <m/>
    <m/>
    <s v="Ian/Vitaliy"/>
    <m/>
    <m/>
    <m/>
    <m/>
    <m/>
    <m/>
    <m/>
    <s v="W2"/>
    <m/>
  </r>
  <r>
    <s v="RTR-GL-112"/>
    <s v="Record to Report"/>
    <s v="Manage General Ledger Accounting"/>
    <x v="5"/>
    <s v="As a GL and HR Manager, the access to value sets in Oracle Cloud products either need to be segregated by role or a report needs to exist to monitor updates / additions / end dates to support SOD analysis.  Refer to Oracle EBS current SOD report GL SOD Extract - Value Set History Query."/>
    <m/>
    <m/>
    <x v="0"/>
    <s v="2-Gap-Build-Report"/>
    <s v="Gap"/>
    <s v="Build"/>
    <s v="Report"/>
    <m/>
    <s v="Security team to Valildate"/>
    <s v="Verify access restrictions across Oracle defined roles and/or verify report output."/>
    <m/>
    <m/>
    <m/>
    <x v="1"/>
    <m/>
    <m/>
    <m/>
    <m/>
    <m/>
    <e v="#N/A"/>
    <m/>
    <s v="RTR"/>
    <x v="3"/>
    <x v="0"/>
    <s v="WESCO"/>
    <m/>
    <m/>
    <s v="Ian/Vitaliy"/>
    <m/>
    <m/>
    <m/>
    <m/>
    <m/>
    <m/>
    <m/>
    <s v="W2"/>
    <m/>
  </r>
  <r>
    <s v="REP-RTR-GL-61"/>
    <s v="Record to Report"/>
    <s v="Manage General Ledger Accounting"/>
    <x v="5"/>
    <s v="Legacy Report Name:Numerous_x000a_Legacy Report Description:Oracle offers standard / seeded reports such as Account Analysis, TBs, Journals, etc."/>
    <m/>
    <m/>
    <x v="4"/>
    <s v="1-Fit-Configuration-Functional"/>
    <s v="Fit"/>
    <s v="Configuration"/>
    <s v="Functional"/>
    <m/>
    <s v="List of standard reports published as part of reporting workshop. Please review and advise if any new custom needs to be built_x000a__x000a_5/26: 5 reports shared by Erica confirmed to have excel output available [not flat table excel, but same output as seen in PDF published to excel is available out of box]_x000a_"/>
    <m/>
    <m/>
    <m/>
    <m/>
    <x v="0"/>
    <m/>
    <d v="2021-05-27T00:00:00"/>
    <m/>
    <m/>
    <s v="Sprint 2"/>
    <e v="#N/A"/>
    <m/>
    <s v="RTR"/>
    <x v="0"/>
    <x v="0"/>
    <s v="WESCO"/>
    <m/>
    <s v="WES-SUM-2"/>
    <s v="Ian/Vitaliy"/>
    <m/>
    <m/>
    <m/>
    <m/>
    <m/>
    <m/>
    <s v="Excel output requested_x000a_Erica to provide list"/>
    <s v="W1"/>
    <s v="Cornerstone User Stories (RTR-GL) - GPO Approval (Batch 2)"/>
  </r>
  <r>
    <s v="REP-RTR-GL-62"/>
    <s v="Record to Report"/>
    <s v="Manage General Ledger Accounting"/>
    <x v="5"/>
    <s v="Legacy Report Name:WES_ACCOUNT_DETAIL_PTD_YTD_x000a_WES_ACCOUNT_DETAIL_MULITPLE YEARS BY PERIOD_x000a_Legacy Report Description:Description is contained within each concurrent request name.  Prior to GL Wand, this was the only method to extract data from the GL by branch, account, periods, mgt rollups, journal detail, etc.  Users continue to use reports today."/>
    <m/>
    <m/>
    <x v="4"/>
    <s v="1-Fit-Configuration-Functional"/>
    <s v="Fit"/>
    <s v="Configuration"/>
    <s v="Functional"/>
    <m/>
    <s v="Use SmartView to pull GL balances_x000a_Assumption: Required COA hierarchy is built in Cloud ERP [Hierarchy is Branch hierarchy - District, Region, Group]"/>
    <m/>
    <m/>
    <m/>
    <m/>
    <x v="0"/>
    <s v="Erica"/>
    <d v="2021-05-12T00:00:00"/>
    <m/>
    <m/>
    <s v="Sprint 2"/>
    <e v="#N/A"/>
    <m/>
    <s v="RTR"/>
    <x v="0"/>
    <x v="0"/>
    <s v="WESCO"/>
    <m/>
    <s v="WES-SUM-3A"/>
    <m/>
    <m/>
    <m/>
    <m/>
    <m/>
    <m/>
    <m/>
    <m/>
    <s v="W1"/>
    <s v="User Stories - Approval - GL Batch 1"/>
  </r>
  <r>
    <s v="REP-RTR-GL-63"/>
    <s v="Record to Report"/>
    <s v="Manage General Ledger Accounting"/>
    <x v="5"/>
    <s v="Legacy Report Name:WES_JOURNAL_DETAIL_EXTRACT CP_x000a_Legacy Report Description:Description is contained within each concurrent request name.  Prior to GL Wand, this was the only method to extract data from the GL by branch, account, periods, mgt rollups, journal detail, etc.  Users continue to use reports today."/>
    <m/>
    <m/>
    <x v="4"/>
    <s v="2-Gap-Build-Report"/>
    <s v="Gap"/>
    <s v="Build"/>
    <s v="Report"/>
    <s v="RPT002"/>
    <s v="Journal Details report (Journal Batch + Journal Header). Merge RICE with user story RTR-GL-010"/>
    <m/>
    <m/>
    <m/>
    <m/>
    <x v="0"/>
    <s v="Erica"/>
    <d v="2021-05-12T00:00:00"/>
    <s v="Sprint 2"/>
    <m/>
    <s v="Sprint 4"/>
    <s v="Sprint 4"/>
    <s v="Report"/>
    <s v="RTR"/>
    <x v="0"/>
    <x v="0"/>
    <s v="WESCO"/>
    <m/>
    <s v="WES-SUM-3B"/>
    <m/>
    <m/>
    <m/>
    <m/>
    <m/>
    <m/>
    <m/>
    <m/>
    <s v="W1"/>
    <s v="User Stories - Approval - GL Batch 1"/>
  </r>
  <r>
    <s v="REP-RTR-GL-64"/>
    <s v="Record to Report"/>
    <s v="Manage General Ledger Accounting"/>
    <x v="5"/>
    <s v="Legacy Report Name:Numerous_x000a_Legacy Report Description:Tom Johnson in field accounting uses Discoverer for 18 GL extracts."/>
    <m/>
    <m/>
    <x v="4"/>
    <s v="1-Fit-Configuration-Functional"/>
    <s v="Fit"/>
    <s v="Configuration"/>
    <s v="Functional"/>
    <m/>
    <s v="Use SmartView to pull GL balances"/>
    <m/>
    <m/>
    <m/>
    <m/>
    <x v="0"/>
    <s v="Erica"/>
    <d v="2021-05-12T00:00:00"/>
    <m/>
    <m/>
    <s v="Sprint 2"/>
    <e v="#N/A"/>
    <m/>
    <s v="RTR"/>
    <x v="0"/>
    <x v="0"/>
    <s v="WESCO"/>
    <m/>
    <s v="WES-SUM-4"/>
    <m/>
    <m/>
    <m/>
    <m/>
    <m/>
    <m/>
    <m/>
    <m/>
    <s v="W1"/>
    <s v="User Stories - Approval - GL Batch 1"/>
  </r>
  <r>
    <s v="REP-RTR-GL-65"/>
    <s v="Record to Report"/>
    <s v="Manage General Ledger Accounting"/>
    <x v="5"/>
    <s v="Legacy Report Name:FSGs with content sets_x000a_WES_TD_EXTRACT_BS &quot;LEDGER&quot;_x000a_WES_TD_EXTRACT_IS &quot;LEDGER&quot;_x000a_WES_TD_EXTRACT_IS(STDCST) &quot;LEDGER&quot;_x000a__x000a_Legacy Report Description:Request sets reference FSGs with content sets to build a flat file of financial actual &amp; budget data and stage for Teradata.  The balance sheet does not reflect all balance sheet COA parent values and the income statement reflects operating only, not GAAP.  The request set / flat file generated reflects data from USD 2021 and CAD 2042 for a set of secure Teradata tables and data from Consol 2079 for a set of unsecure Teradata tables.  The Teradata tables are accessed by numerous users and support various BI applications."/>
    <m/>
    <m/>
    <x v="2"/>
    <s v="10-Not Required-Not Required-Not Required"/>
    <s v="Not Required"/>
    <s v="Not Required"/>
    <s v="Not Required"/>
    <m/>
    <s v="Duplicate of TeraData extracts being discussed in KDD8"/>
    <m/>
    <m/>
    <m/>
    <m/>
    <x v="0"/>
    <s v="Erica"/>
    <d v="2021-05-12T00:00:00"/>
    <m/>
    <m/>
    <s v="Sprint 2"/>
    <e v="#N/A"/>
    <m/>
    <s v="RTR"/>
    <x v="0"/>
    <x v="0"/>
    <s v="WESCO"/>
    <m/>
    <s v="WES-SUM-5"/>
    <m/>
    <m/>
    <m/>
    <m/>
    <m/>
    <m/>
    <m/>
    <m/>
    <s v="W1"/>
    <s v="User Stories - Approval - GL Batch 1"/>
  </r>
  <r>
    <s v="REP-RTR-GL-66"/>
    <s v="Record to Report"/>
    <s v="Manage General Ledger Accounting"/>
    <x v="5"/>
    <s v="Legacy Report Name:WES GL Blackline Extract_x000a_Legacy Report Description:Data extract for Blackline account reconciliation tool"/>
    <m/>
    <m/>
    <x v="2"/>
    <s v="10-Not Required-Not Required-Not Required"/>
    <s v="Not Required"/>
    <s v="Not Required"/>
    <s v="Not Required"/>
    <m/>
    <s v="Duplicate of Blackline extracts being discussed in KDD8"/>
    <m/>
    <m/>
    <m/>
    <m/>
    <x v="0"/>
    <s v="Erica"/>
    <d v="2021-05-12T00:00:00"/>
    <m/>
    <m/>
    <s v="Sprint 2"/>
    <e v="#N/A"/>
    <m/>
    <s v="RTR"/>
    <x v="0"/>
    <x v="0"/>
    <s v="WESCO"/>
    <m/>
    <s v="WES-SUM-6"/>
    <m/>
    <m/>
    <m/>
    <m/>
    <m/>
    <m/>
    <m/>
    <m/>
    <s v="W1"/>
    <s v="User Stories - Approval - GL Batch 1"/>
  </r>
  <r>
    <s v="REP-RTR-GL-68"/>
    <s v="Record to Report"/>
    <s v="Manage General Ledger Accounting"/>
    <x v="5"/>
    <s v="Legacy Report Name:Additons, Disposals by Item &amp; Capital Asset Continuity Report_x000a_Legacy Report Description:PPE reports to support Tax compliance"/>
    <m/>
    <m/>
    <x v="2"/>
    <s v="10-Not Required-Not Required-Not Required"/>
    <s v="Not Required"/>
    <s v="Not Required"/>
    <s v="Not Required"/>
    <m/>
    <s v="FA is planned to be continued in EBS. This seems a typical roll-forward report that can be pulled from legacy EBS FA subledger"/>
    <m/>
    <m/>
    <m/>
    <m/>
    <x v="0"/>
    <s v="Erica"/>
    <d v="2021-05-12T00:00:00"/>
    <m/>
    <m/>
    <s v="Sprint 2"/>
    <e v="#N/A"/>
    <m/>
    <s v="RTR"/>
    <x v="0"/>
    <x v="0"/>
    <s v="WESCO"/>
    <m/>
    <s v="WES-SUM-8"/>
    <m/>
    <m/>
    <m/>
    <m/>
    <m/>
    <m/>
    <m/>
    <m/>
    <s v="W1"/>
    <s v="User Stories - Approval - GL Batch 1"/>
  </r>
  <r>
    <s v="REP-RTR-GL-69"/>
    <s v="Record to Report"/>
    <s v="Manage General Ledger Accounting"/>
    <x v="5"/>
    <s v="Legacy Report Name:Wesco GL Balance Corruption Report_x000a_Legacy Report Description:Identifies GL table data corruption"/>
    <m/>
    <m/>
    <x v="4"/>
    <s v="2-Gap-Build-Report"/>
    <s v="Gap"/>
    <s v="Build"/>
    <s v="Report"/>
    <s v="RPT044"/>
    <s v="Build new report to compare GL balances vs GL journals"/>
    <m/>
    <m/>
    <m/>
    <m/>
    <x v="0"/>
    <s v="Erica"/>
    <d v="2021-05-12T00:00:00"/>
    <s v="Sprint 3"/>
    <m/>
    <s v="Sprint 4"/>
    <s v="Sprint 5"/>
    <s v="Report"/>
    <s v="RTR"/>
    <x v="0"/>
    <x v="0"/>
    <s v="WESCO"/>
    <m/>
    <s v="WES-SUM-9"/>
    <m/>
    <m/>
    <m/>
    <m/>
    <m/>
    <m/>
    <m/>
    <m/>
    <s v="W1"/>
    <s v="User Stories - Approval - GL Batch 1"/>
  </r>
  <r>
    <s v="REP-RTR-GL-70"/>
    <s v="Record to Report"/>
    <s v="Manage General Ledger Accounting"/>
    <x v="5"/>
    <s v="Legacy Report Name:WESCO GL Journal Approval Status Report_x000a_Legacy Report Description:Provides status of journals in approval hierarchy"/>
    <m/>
    <m/>
    <x v="4"/>
    <s v="2-Gap-Build-Report"/>
    <s v="Gap"/>
    <s v="Build"/>
    <s v="Report"/>
    <s v="RPT003"/>
    <s v="Journal Batch / Journal Header level report. Provides details where the journal is waiting for approval_x000a__x000a_[Different that other Journal report &amp; journal line report. This is more about where is journal in approval currently so that it can be followed up] [As part of lean spec design finalize information that can be pulled from GL tables for reporting]"/>
    <m/>
    <m/>
    <m/>
    <m/>
    <x v="0"/>
    <s v="Erica"/>
    <d v="2021-05-12T00:00:00"/>
    <s v="Sprint 3"/>
    <m/>
    <s v="Sprint 4"/>
    <s v="Sprint 4"/>
    <s v="Report"/>
    <s v="RTR"/>
    <x v="0"/>
    <x v="0"/>
    <s v="WESCO"/>
    <m/>
    <s v="WES-SUM-10"/>
    <m/>
    <m/>
    <m/>
    <m/>
    <m/>
    <m/>
    <m/>
    <m/>
    <s v="W1"/>
    <s v="User Stories - Approval - GL Batch 1"/>
  </r>
  <r>
    <s v="REP-RTR-GL-71"/>
    <s v="Record to Report"/>
    <s v="Manage General Ledger Accounting"/>
    <x v="5"/>
    <s v="Legacy Report Name:WES GL Journal Limits Report_x000a_Legacy Report Description:Mitigating control for SOD conflict of SuperUser having access to limits table and completing quarterly access review"/>
    <m/>
    <m/>
    <x v="2"/>
    <s v="10-Not Required-Not Required-Not Required"/>
    <s v="Not Required"/>
    <s v="Not Required"/>
    <s v="Not Required"/>
    <m/>
    <s v="Not required with future state GL approval KDD"/>
    <m/>
    <m/>
    <m/>
    <m/>
    <x v="0"/>
    <s v="Erica"/>
    <d v="2021-05-12T00:00:00"/>
    <m/>
    <m/>
    <s v="Sprint 2"/>
    <e v="#N/A"/>
    <m/>
    <s v="RTR"/>
    <x v="0"/>
    <x v="0"/>
    <s v="WESCO"/>
    <m/>
    <s v="WES-SUM-11"/>
    <m/>
    <m/>
    <m/>
    <m/>
    <m/>
    <m/>
    <m/>
    <m/>
    <s v="W1"/>
    <s v="User Stories - Approval - GL Batch 1"/>
  </r>
  <r>
    <s v="REP-RTR-GL-72"/>
    <s v="Record to Report"/>
    <s v="Manage General Ledger Accounting"/>
    <x v="5"/>
    <s v="Legacy Report Name:Journal ADI_x000a_Legacy Report Description:Three versions provided - columns added outside of macro to support user copy/paste"/>
    <m/>
    <m/>
    <x v="2"/>
    <s v="10-Not Required-Not Required-Not Required"/>
    <s v="Not Required"/>
    <s v="Not Required"/>
    <s v="Not Required"/>
    <m/>
    <s v="This is not a report. Journal ADFDI cannot have custom format in Cloud"/>
    <m/>
    <m/>
    <m/>
    <m/>
    <x v="0"/>
    <s v="Erica"/>
    <d v="2021-05-12T00:00:00"/>
    <m/>
    <m/>
    <s v="Sprint 2"/>
    <e v="#N/A"/>
    <m/>
    <s v="RTR"/>
    <x v="0"/>
    <x v="0"/>
    <s v="WESCO"/>
    <m/>
    <s v="WES-SUM-12"/>
    <m/>
    <m/>
    <m/>
    <m/>
    <m/>
    <m/>
    <m/>
    <m/>
    <s v="W1"/>
    <s v="User Stories - Approval - GL Batch 1"/>
  </r>
  <r>
    <s v="REP-RTR-GL-73"/>
    <s v="Record to Report"/>
    <s v="Manage General Ledger Accounting"/>
    <x v="5"/>
    <s v="Legacy Report Name:WES GL Income Statement - OnDemand (Standard Cost)_x000a_Legacy Report Description:Branch income statements to OnDemand"/>
    <m/>
    <m/>
    <x v="2"/>
    <s v="10-Not Required-Not Required-Not Required"/>
    <s v="Not Required"/>
    <s v="Not Required"/>
    <s v="Not Required"/>
    <m/>
    <s v="Duplicate of OnDemand extracts being discussed in KDD8"/>
    <m/>
    <m/>
    <m/>
    <m/>
    <x v="0"/>
    <s v="Erica"/>
    <d v="2021-05-12T00:00:00"/>
    <m/>
    <m/>
    <s v="Sprint 2"/>
    <e v="#N/A"/>
    <m/>
    <s v="RTR"/>
    <x v="0"/>
    <x v="0"/>
    <s v="WESCO"/>
    <m/>
    <s v="WES-SUM-13"/>
    <m/>
    <m/>
    <m/>
    <m/>
    <m/>
    <m/>
    <m/>
    <m/>
    <s v="W1"/>
    <s v="User Stories - Approval - GL Batch 1"/>
  </r>
  <r>
    <s v="REP-RTR-GL-74"/>
    <s v="Record to Report"/>
    <s v="Manage General Ledger Accounting"/>
    <x v="5"/>
    <s v="Legacy Report Name:WES GL Income Statement - OnDemand_x000a_Legacy Report Description:Branch income statements to OnDemand"/>
    <m/>
    <m/>
    <x v="2"/>
    <s v="10-Not Required-Not Required-Not Required"/>
    <s v="Not Required"/>
    <s v="Not Required"/>
    <s v="Not Required"/>
    <m/>
    <s v="Duplicate of OnDemand extracts being discussed in KDD8"/>
    <m/>
    <m/>
    <m/>
    <m/>
    <x v="0"/>
    <s v="Erica"/>
    <d v="2021-05-12T00:00:00"/>
    <m/>
    <m/>
    <s v="Sprint 2"/>
    <e v="#N/A"/>
    <m/>
    <s v="RTR"/>
    <x v="0"/>
    <x v="0"/>
    <s v="WESCO"/>
    <m/>
    <s v="WES-SUM-14"/>
    <m/>
    <m/>
    <m/>
    <m/>
    <m/>
    <m/>
    <m/>
    <m/>
    <s v="W1"/>
    <s v="User Stories - Approval - GL Batch 1"/>
  </r>
  <r>
    <s v="REP-RTR-GL-75"/>
    <s v="Record to Report"/>
    <s v="Manage General Ledger Accounting"/>
    <x v="5"/>
    <s v="Legacy Report Name:WES GL MFC Report (new)_x000a_Legacy Report Description:Branch monthly finance charge report OnDemand"/>
    <m/>
    <m/>
    <x v="2"/>
    <s v="10-Not Required-Not Required-Not Required"/>
    <s v="Not Required"/>
    <s v="Not Required"/>
    <s v="Not Required"/>
    <m/>
    <s v="Duplicate of OnDemand extracts being discussed in KDD8"/>
    <m/>
    <m/>
    <m/>
    <m/>
    <x v="0"/>
    <s v="Erica"/>
    <d v="2021-05-12T00:00:00"/>
    <m/>
    <m/>
    <s v="Sprint 2"/>
    <e v="#N/A"/>
    <m/>
    <s v="RTR"/>
    <x v="0"/>
    <x v="0"/>
    <s v="WESCO"/>
    <m/>
    <s v="WES-SUM-15"/>
    <m/>
    <m/>
    <m/>
    <m/>
    <m/>
    <m/>
    <m/>
    <m/>
    <s v="W1"/>
    <s v="User Stories - Approval - GL Batch 1"/>
  </r>
  <r>
    <s v="REP-RTR-GL-76"/>
    <s v="Record to Report"/>
    <s v="Manage General Ledger Accounting"/>
    <x v="5"/>
    <s v="Legacy Report Name:WES GL Create Branch Hierarchy File_x000a_Legacy Report Description:Branch Header (group, region, district) management rollup"/>
    <m/>
    <m/>
    <x v="2"/>
    <s v="10-Not Required-Not Required-Not Required"/>
    <s v="Not Required"/>
    <s v="Not Required"/>
    <s v="Not Required"/>
    <m/>
    <s v="Duplicate of TeraData extract being discussed in KDD8"/>
    <m/>
    <m/>
    <m/>
    <m/>
    <x v="0"/>
    <s v="Erica"/>
    <d v="2021-05-12T00:00:00"/>
    <m/>
    <m/>
    <s v="Sprint 2"/>
    <e v="#N/A"/>
    <m/>
    <s v="RTR"/>
    <x v="0"/>
    <x v="0"/>
    <s v="WESCO"/>
    <m/>
    <s v="WES-SUM-16"/>
    <m/>
    <m/>
    <m/>
    <m/>
    <m/>
    <m/>
    <m/>
    <m/>
    <s v="W1"/>
    <s v="User Stories - Approval - GL Batch 1"/>
  </r>
  <r>
    <s v="REP-RTR-GL-77"/>
    <s v="Record to Report"/>
    <s v="Manage General Ledger Accounting"/>
    <x v="5"/>
    <s v="Legacy Report Name:WES GL Flash Report (New)_x000a_Legacy Report Description:Branch flash report"/>
    <m/>
    <m/>
    <x v="2"/>
    <s v="10-Not Required-Not Required-Not Required"/>
    <s v="Not Required"/>
    <s v="Not Required"/>
    <s v="Not Required"/>
    <m/>
    <s v="Duplicate of OnDemand extracts being discussed in KDD8"/>
    <m/>
    <m/>
    <m/>
    <m/>
    <x v="0"/>
    <s v="Erica"/>
    <d v="2021-05-12T00:00:00"/>
    <m/>
    <m/>
    <s v="Sprint 2"/>
    <e v="#N/A"/>
    <m/>
    <s v="RTR"/>
    <x v="0"/>
    <x v="0"/>
    <s v="WESCO"/>
    <m/>
    <s v="WES-SUM-17"/>
    <m/>
    <m/>
    <m/>
    <m/>
    <m/>
    <m/>
    <m/>
    <m/>
    <s v="W1"/>
    <s v="User Stories - Approval - GL Batch 1"/>
  </r>
  <r>
    <s v="REP-RTR-GL-78"/>
    <s v="Record to Report"/>
    <s v="Manage General Ledger Accounting"/>
    <x v="5"/>
    <s v="Legacy Report Name:GL SOD Extract - Value Set History Query_x000a_Legacy Report Description:Mitigates SOD conflict related to HR / Finance having access to same value sets"/>
    <m/>
    <m/>
    <x v="2"/>
    <s v="10-Not Required-Not Required-Not Required"/>
    <s v="Not Required"/>
    <s v="Not Required"/>
    <s v="Not Required"/>
    <m/>
    <s v="Erica to add a new user story for security team from SOD perspective to control value set access of HCM vs Fin. As an outcome of security team user story disposition appropriate report (if required) may be built  RTR-GL-112"/>
    <m/>
    <m/>
    <m/>
    <m/>
    <x v="0"/>
    <s v="Erica"/>
    <d v="2021-05-12T00:00:00"/>
    <m/>
    <m/>
    <s v="Sprint 2"/>
    <e v="#N/A"/>
    <m/>
    <s v="RTR"/>
    <x v="0"/>
    <x v="0"/>
    <s v="WESCO"/>
    <m/>
    <s v="WES-SUM-18"/>
    <m/>
    <m/>
    <m/>
    <m/>
    <m/>
    <m/>
    <m/>
    <m/>
    <s v="W1"/>
    <s v="User Stories - Approval - GL Batch 1"/>
  </r>
  <r>
    <s v="REP-RTR-GL-79"/>
    <s v="Record to Report"/>
    <s v="Manage General Ledger Accounting"/>
    <x v="5"/>
    <s v="Legacy Report Name:GL Period Status Query_x000a_Legacy Report Description:"/>
    <m/>
    <m/>
    <x v="0"/>
    <s v="2-Gap-Build-Report"/>
    <s v="Gap"/>
    <s v="Build"/>
    <s v="Report"/>
    <s v="RPT045"/>
    <s v="This is period status report showing _x000a_1. Who columns_x000a_2. Run for entire year_x000a_3. Run for ledger Set_x000a_4. Shows period status  for GL_x000a_5. Shows period status for AR &amp; AP [Phase 1B]"/>
    <m/>
    <m/>
    <m/>
    <m/>
    <x v="0"/>
    <s v="Erica"/>
    <d v="2021-05-12T00:00:00"/>
    <s v="Sprint 3"/>
    <m/>
    <s v="Sprint 4"/>
    <s v="Sprint 5"/>
    <s v="Report"/>
    <s v="RTR"/>
    <x v="0"/>
    <x v="0"/>
    <s v="WESCO"/>
    <m/>
    <s v="WES-SUM-19"/>
    <m/>
    <m/>
    <m/>
    <m/>
    <m/>
    <m/>
    <m/>
    <m/>
    <s v="W1"/>
    <s v="User Stories - Approval - GL Batch 1"/>
  </r>
  <r>
    <s v="REP-RTR-GL-80"/>
    <s v="Record to Report"/>
    <s v="Manage General Ledger Accounting"/>
    <x v="5"/>
    <s v="Legacy Report Name:Not a report; Omkar requested to include to not lose sight of the Oracle EBS setup_x000a_Legacy Report Description:GL data rolled-up using value set parents and template definitions for each ledger"/>
    <m/>
    <m/>
    <x v="4"/>
    <s v="1-Fit-Configuration-Functional"/>
    <s v="Fit"/>
    <s v="Configuration"/>
    <s v="Functional"/>
    <m/>
    <s v="Use Account Groups in Account Monitors. Users to setup Account Groups as required"/>
    <m/>
    <m/>
    <m/>
    <m/>
    <x v="0"/>
    <s v="Erica"/>
    <d v="2021-05-12T00:00:00"/>
    <m/>
    <m/>
    <s v="Sprint 2"/>
    <e v="#N/A"/>
    <m/>
    <s v="RTR"/>
    <x v="0"/>
    <x v="0"/>
    <s v="WESCO"/>
    <m/>
    <s v="WES-SUM-20"/>
    <m/>
    <m/>
    <m/>
    <m/>
    <m/>
    <m/>
    <m/>
    <m/>
    <s v="W1"/>
    <s v="User Stories - Approval - GL Batch 1"/>
  </r>
  <r>
    <s v="REP-RTR-GL-81"/>
    <s v="Record to Report"/>
    <s v="Manage General Ledger Accounting"/>
    <x v="5"/>
    <s v="Legacy Report Name:WES Journal Detail for Expense Exceptions_x000a_Legacy Report Description:Supports expense exception tool"/>
    <m/>
    <m/>
    <x v="2"/>
    <s v="10-Not Required-Not Required-Not Required"/>
    <s v="Not Required"/>
    <s v="Not Required"/>
    <s v="Not Required"/>
    <m/>
    <s v="Duplicate of TeraData extract being discussed in KDD8"/>
    <m/>
    <m/>
    <m/>
    <m/>
    <x v="0"/>
    <s v="Erica"/>
    <d v="2021-05-12T00:00:00"/>
    <m/>
    <m/>
    <s v="Sprint 2"/>
    <e v="#N/A"/>
    <m/>
    <s v="RTR"/>
    <x v="0"/>
    <x v="0"/>
    <s v="WESCO"/>
    <m/>
    <s v="WES-SUM-21"/>
    <m/>
    <m/>
    <m/>
    <m/>
    <m/>
    <m/>
    <m/>
    <m/>
    <s v="W1"/>
    <s v="User Stories - Approval - GL Batch 1"/>
  </r>
  <r>
    <s v="RTR-AHCS-001"/>
    <s v="Record to Report"/>
    <s v="Manage Subledger Accounting"/>
    <x v="12"/>
    <s v=" As  GL Accountant, I want the ability to view transactions by GL journal source system so that data is segregated by source system"/>
    <m/>
    <m/>
    <x v="0"/>
    <s v="1-Fit-Configuration-Functional"/>
    <s v="Fit"/>
    <s v="Configuration"/>
    <s v="Functional"/>
    <m/>
    <s v="Source system visibility in GL, discussed as part of AHCS-003 &amp; AHCS-004 workshops. Subledger determination approach by source system. E.g., EBS AR in AHCS will be represented as EBS AR journal source and journal category in cloud GL. Similarly for Legacy FAH AR in AHCS will be represented  as FAH AR journal source and journal category in cloud GL."/>
    <s v="Successful reconciliation of EBS to HUB by source and category.  "/>
    <s v="Review transactions to validate account activity based on predefined source systems and categories per business design. "/>
    <m/>
    <m/>
    <x v="0"/>
    <s v="Erica"/>
    <d v="2021-05-20T00:00:00"/>
    <s v="Sprint 1"/>
    <m/>
    <s v="Sprint 1"/>
    <e v="#N/A"/>
    <m/>
    <s v="RTR"/>
    <x v="4"/>
    <x v="4"/>
    <s v="Deloitte"/>
    <m/>
    <m/>
    <s v="Ian/Vitaliy"/>
    <m/>
    <m/>
    <m/>
    <m/>
    <m/>
    <m/>
    <m/>
    <s v="W3"/>
    <s v="User Stories (AHCS Track) - Batch1 GPO Approval"/>
  </r>
  <r>
    <s v="RTR-AHCS-002"/>
    <s v="Record to Report"/>
    <s v="Manage Subledger Accounting"/>
    <x v="12"/>
    <s v=" As a Financial Controller, I do not want users with ability to modify subledger journals from Legacy subledger (source system) so that I can ensure data across systems are in sync and can be transactions are auditable"/>
    <m/>
    <m/>
    <x v="0"/>
    <s v="1-Fit-Configuration-Functional"/>
    <s v="Fit"/>
    <s v="Configuration"/>
    <s v="Functional"/>
    <m/>
    <s v="Users will not have the ability to update the AHCS journals. The journal source will be frozen. "/>
    <s v="User should not access to update any source (Legacy Subledger) transaction in AHCS"/>
    <s v="Users should only have access to view the transnactions/journals from the source (legacy system) in AHCS. Users should not have the ability to create or modify any transactions or journals in AHCS"/>
    <m/>
    <m/>
    <x v="0"/>
    <s v="Erica"/>
    <d v="2021-05-20T00:00:00"/>
    <s v="Sprint 1"/>
    <m/>
    <s v="Sprint 1"/>
    <e v="#N/A"/>
    <m/>
    <s v="RTR"/>
    <x v="4"/>
    <x v="4"/>
    <s v="Deloitte"/>
    <m/>
    <m/>
    <s v="Ian/Vitaliy"/>
    <m/>
    <m/>
    <m/>
    <m/>
    <m/>
    <m/>
    <m/>
    <s v="W3"/>
    <s v="User Stories (AHCS Track) - Batch1 GPO Approval"/>
  </r>
  <r>
    <s v="RTR-AHCS-003"/>
    <s v="Record to Report"/>
    <s v="Manage Subledger Accounting"/>
    <x v="12"/>
    <s v="As a GL Accountant, I want the system to reject/error any transactions that are created with accounting date as the prior period so that they are not posted automatically in the current period"/>
    <m/>
    <m/>
    <x v="0"/>
    <s v="1-Fit-Configuration-Functional"/>
    <s v="Fit"/>
    <s v="Configuration"/>
    <s v="Functional"/>
    <m/>
    <s v="Transactions created with accounting date for prior period should fail processing in the current period."/>
    <s v="Validate setups with a test transaction."/>
    <s v="Review error report to ensure prior period transactions are captured report to capture this."/>
    <m/>
    <m/>
    <x v="0"/>
    <m/>
    <d v="2021-05-25T00:00:00"/>
    <m/>
    <m/>
    <s v="Sprint 2"/>
    <e v="#N/A"/>
    <m/>
    <s v="RTR"/>
    <x v="4"/>
    <x v="4"/>
    <s v="Deloitte"/>
    <m/>
    <m/>
    <s v="Ian/Vitaliy"/>
    <m/>
    <m/>
    <m/>
    <m/>
    <m/>
    <m/>
    <m/>
    <s v="W3"/>
    <s v="User Stories (AHCS Track) - Batch1 GPO Approval"/>
  </r>
  <r>
    <s v="RTR-AHCS-004"/>
    <s v="Record to Report"/>
    <s v="Manage Subledger Accounting"/>
    <x v="12"/>
    <s v="As a GL Accountant, I want all the journals to use accounting date attribute as a transaction date so that all transactions are created in the accurate accounting period."/>
    <m/>
    <m/>
    <x v="4"/>
    <s v="1-Fit-Configuration-Functional"/>
    <s v="Fit"/>
    <s v="Configuration"/>
    <s v="Functional"/>
    <m/>
    <s v="Accounting date from SLA / XLA tables will be utilized for determining the date for AHCS transactions"/>
    <s v="Confirm accounting dates in legacy subledger and HUB is same"/>
    <s v="Verify transaction date in AHCS aligns with correct accounting period for subledger journal."/>
    <m/>
    <m/>
    <x v="0"/>
    <s v="Erica"/>
    <d v="2021-05-20T00:00:00"/>
    <s v="Sprint 1"/>
    <m/>
    <s v="Sprint 1"/>
    <e v="#N/A"/>
    <m/>
    <s v="RTR"/>
    <x v="4"/>
    <x v="4"/>
    <s v="Deloitte"/>
    <m/>
    <m/>
    <m/>
    <m/>
    <m/>
    <m/>
    <m/>
    <m/>
    <m/>
    <m/>
    <s v="W3"/>
    <s v="User Stories (AHCS Track) - Batch1 GPO Approval"/>
  </r>
  <r>
    <s v="RTR-AHCS-005"/>
    <s v="Record to Report"/>
    <s v="Manage Subledger Accounting"/>
    <x v="12"/>
    <s v="As a GL Accountant, I want all foreign currency transactions from source system imported with the currency exchange rate, entered and accounting amount from the source system so that transaction is properly accounted"/>
    <m/>
    <m/>
    <x v="0"/>
    <s v="1-Fit-Configuration-Functional"/>
    <s v="Fit"/>
    <s v="Configuration"/>
    <s v="Functional"/>
    <m/>
    <s v="Source system should send both entered and accounted currency for all transactions in AHCS"/>
    <s v="Confirm transaction entered and accounted in legacy and HUB"/>
    <s v="Verified that entered and accounted amounts if different currencies reflect correct amounts and also rate used in conversion process is captured."/>
    <m/>
    <m/>
    <x v="0"/>
    <s v="Erica"/>
    <d v="2021-05-20T00:00:00"/>
    <s v="Sprint 1"/>
    <m/>
    <s v="Sprint 1"/>
    <e v="#N/A"/>
    <m/>
    <s v="RTR"/>
    <x v="4"/>
    <x v="4"/>
    <s v="Deloitte"/>
    <m/>
    <m/>
    <s v="Ian/Vitaliy"/>
    <m/>
    <m/>
    <m/>
    <m/>
    <m/>
    <m/>
    <m/>
    <s v="W3"/>
    <s v="User Stories (AHCS Track) - Batch1 GPO Approval"/>
  </r>
  <r>
    <s v="RTR-AHCS-006"/>
    <s v="Record to Report"/>
    <s v="Manage Subledger Accounting"/>
    <x v="12"/>
    <s v="As a GL accountant, I want to ensure journals from the source systems are compliant with the cross validation rules and end dated, disabled account strings / segments so that accounting across cloud ERP is consistent."/>
    <m/>
    <m/>
    <x v="0"/>
    <s v="1-Fit-Configuration-Functional"/>
    <s v="Fit"/>
    <s v="Configuration"/>
    <s v="Functional"/>
    <m/>
    <s v="Legacy EBS and legacy FAH COA should be compliant with cloud COA cross validation rules. COA mapping rules should be defined. "/>
    <s v="Validate setups with test transactions that agree and violate CVRs / end dates / disabled segments and account strings."/>
    <s v="Validate incorrect transactions are carved-out of daily interface and not imported to the HUB.  Validate the remaining interface transactions that pass validations are import to the HUB."/>
    <m/>
    <m/>
    <x v="0"/>
    <s v="Erica"/>
    <d v="2021-05-20T00:00:00"/>
    <m/>
    <m/>
    <s v="Sprint 2"/>
    <e v="#N/A"/>
    <m/>
    <s v="RTR"/>
    <x v="4"/>
    <x v="4"/>
    <s v="Deloitte"/>
    <m/>
    <m/>
    <s v="Ian/Vitaliy"/>
    <m/>
    <m/>
    <m/>
    <m/>
    <m/>
    <m/>
    <m/>
    <s v="W3"/>
    <s v="User Stories (AHCS Track) - Batch1 GPO Approval"/>
  </r>
  <r>
    <s v="RTR-AHCS-007"/>
    <s v="Record to Report"/>
    <s v="Manage Subledger Accounting"/>
    <x v="12"/>
    <s v="As GL Accountant,  I want the EBS AR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5"/>
    <s v="Legacy team to extract legacy EBS AR data and interface into Oracle Cloud Middleware"/>
    <s v="Build a systematic/automated data completeness check to support the daily imports.   Validate / test.  "/>
    <s v="All attributes defined in EBS AR data model are brought in AHCS and detailed inforrmation is available in AHCS"/>
    <m/>
    <m/>
    <x v="0"/>
    <s v="Erica"/>
    <d v="2021-05-24T00:00:00"/>
    <s v="Sprint 1"/>
    <m/>
    <s v="Sprint 2"/>
    <s v="Sprint 3"/>
    <s v="Interface"/>
    <s v="RTR"/>
    <x v="4"/>
    <x v="4"/>
    <s v="Deloitte"/>
    <m/>
    <m/>
    <m/>
    <m/>
    <m/>
    <m/>
    <m/>
    <m/>
    <m/>
    <m/>
    <s v="W3"/>
    <s v="User Stories (AHCS Track) - Batch1 GPO Approval"/>
  </r>
  <r>
    <s v="RTR-AHCS-008"/>
    <s v="Record to Report"/>
    <s v="Manage Subledger Accounting"/>
    <x v="12"/>
    <s v="As GL Accountant,  I want the EBS AP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2"/>
    <s v="Legacy team to extract legacy EBS AP data and interface into Oracle Cloud Middleware"/>
    <s v="Build a systematic/automated data completeness check to support the daily imports.   Validate / test.  "/>
    <s v="All attributes defined in EBS AP data model are brought in AHCS and detailed inforrmation is available in AHCS"/>
    <m/>
    <m/>
    <x v="0"/>
    <s v="Erica"/>
    <d v="2021-05-24T00:00:00"/>
    <s v="Sprint 1"/>
    <m/>
    <s v="Sprint 2"/>
    <s v="Sprint 3"/>
    <s v="Interface"/>
    <s v="RTR"/>
    <x v="4"/>
    <x v="4"/>
    <s v="Deloitte"/>
    <m/>
    <m/>
    <m/>
    <m/>
    <m/>
    <m/>
    <m/>
    <m/>
    <m/>
    <m/>
    <s v="W3"/>
    <s v="User Stories (AHCS Track) - Batch1 GPO Approval"/>
  </r>
  <r>
    <s v="RTR-AHCS-009"/>
    <s v="Record to Report"/>
    <s v="Manage Subledger Accounting"/>
    <x v="12"/>
    <s v="As GL Accountant,  I want the EBS FA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4"/>
    <s v="Legacy team to extract legacy EBS FA data and interface into Oracle Cloud Middleware"/>
    <s v="Build a systematic/automated data completeness check to support the daily imports.   Validate / test.  "/>
    <s v="All attributes defined in EBS FA data model are brought in AHCS and detailed inforrmation is available in AHCS"/>
    <m/>
    <m/>
    <x v="0"/>
    <s v="Erica"/>
    <d v="2021-05-24T00:00:00"/>
    <s v="Sprint 1"/>
    <m/>
    <s v="Sprint 2"/>
    <s v="Sprint 3"/>
    <s v="Interface"/>
    <s v="RTR"/>
    <x v="4"/>
    <x v="4"/>
    <s v="Deloitte"/>
    <m/>
    <m/>
    <m/>
    <m/>
    <m/>
    <m/>
    <m/>
    <m/>
    <m/>
    <m/>
    <s v="W3"/>
    <s v="User Stories (AHCS Track) - Batch1 GPO Approval"/>
  </r>
  <r>
    <s v="RTR-AHCS-010"/>
    <s v="Record to Report"/>
    <s v="Manage Subledger Accounting"/>
    <x v="12"/>
    <s v="As GL Accountant,  I want the Central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33"/>
    <s v="Legacy team to extract legacy Central data and interface into Oracle Cloud Middleware"/>
    <s v="Build a systematic/automated data completeness check to support the daily imports.   Validate / test.  "/>
    <s v="All attributes defined in Central data model are brought in AHCS and detailed inforrmation is available in AHCS"/>
    <m/>
    <m/>
    <x v="0"/>
    <s v="Erica"/>
    <d v="2021-05-24T00:00:00"/>
    <s v="Sprint 2"/>
    <m/>
    <s v="Sprint 2"/>
    <s v="Sprint 3"/>
    <s v="Interface"/>
    <s v="RTR"/>
    <x v="4"/>
    <x v="4"/>
    <s v="Deloitte"/>
    <m/>
    <m/>
    <m/>
    <m/>
    <m/>
    <m/>
    <m/>
    <m/>
    <m/>
    <m/>
    <s v="W3"/>
    <s v="User Stories (AHCS Track) - Batch1 GPO Approval"/>
  </r>
  <r>
    <s v="RTR-AHCS-011"/>
    <s v="Record to Report"/>
    <s v="Manage Subledger Accounting"/>
    <x v="12"/>
    <s v="As GL Accountant,  I want the Legacy FAH AR source system to extract the transactions with based on the approved data model and AHCS to process the transactions with relevant attributes so that that transactions are accounted with detail  information in AHCS_x000a_"/>
    <m/>
    <m/>
    <x v="1"/>
    <s v="10-Not Required-Not Required-Not Required"/>
    <s v="Not Required"/>
    <s v="Not Required"/>
    <s v="Not Required"/>
    <m/>
    <s v="5/24: AB-Review complete. Ready for approval"/>
    <s v="Verify transactions from legacy FAH AR are imported and accounted for in AHCS. Review details in FAH AR subledger ties to source legacy FAH AR data."/>
    <m/>
    <m/>
    <m/>
    <x v="0"/>
    <s v="Erica"/>
    <d v="2021-05-24T00:00:00"/>
    <m/>
    <m/>
    <m/>
    <e v="#N/A"/>
    <m/>
    <s v="RTR"/>
    <x v="4"/>
    <x v="4"/>
    <s v="Deloitte"/>
    <m/>
    <m/>
    <s v="Ian/Vitaliy"/>
    <s v="Ian 11-9-21"/>
    <s v="Bhim"/>
    <s v="Boon"/>
    <s v="Rhonda"/>
    <s v="CALA: Beatriz García/Sandra Patiño/Jose Luis Ortiz"/>
    <m/>
    <m/>
    <s v="W3"/>
    <s v="User Stories (AHCS Track) - Batch1 GPO Approval"/>
  </r>
  <r>
    <s v="RTR-AHCS-012"/>
    <s v="Record to Report"/>
    <s v="Manage Subledger Accounting"/>
    <x v="12"/>
    <s v="As GL Accountant,  I want the Legacy FAH AP source system to extract the transactions based on the approved data model and AHCS to process the transactions with relevant attributes so that that transactions are accounted with detail  information in AHCS_x000a_"/>
    <m/>
    <m/>
    <x v="1"/>
    <s v="10-Not Required-Not Required-Not Required"/>
    <s v="Not Required"/>
    <s v="Not Required"/>
    <s v="Not Required"/>
    <m/>
    <s v="5/24: AB-Review complete. Ready for approval_x000a_Change the subledger name to MF"/>
    <s v="Verify transactions from legacy FAH AP are imported and accounted for in AHCS. Review details in FAH AP subledger ties to source legacy FAH AP data."/>
    <m/>
    <m/>
    <m/>
    <x v="0"/>
    <s v="Erica"/>
    <d v="2021-05-24T00:00:00"/>
    <m/>
    <m/>
    <m/>
    <e v="#N/A"/>
    <m/>
    <s v="RTR"/>
    <x v="4"/>
    <x v="4"/>
    <s v="Deloitte"/>
    <m/>
    <m/>
    <s v="Ian/Vitaliy"/>
    <s v="Ian 11-9-21"/>
    <s v="Bhim"/>
    <s v="Boon"/>
    <s v="Rhonda"/>
    <s v="CALA: Beatriz García/Sandra Patiño/Jose Luis Ortiz"/>
    <m/>
    <m/>
    <s v="W3"/>
    <s v="User Stories (AHCS Track) - Batch1 GPO Approval"/>
  </r>
  <r>
    <s v="RTR-AHCS-013"/>
    <s v="Record to Report"/>
    <s v="Manage Subledger Accounting"/>
    <x v="12"/>
    <s v="As GL Accountant,  I want the Legacy FAH Inventory source system to extract the transactions based on the approved data model and AHCS to process the transactions with relevant attributes so that that transactions are accounted with detail  information in AHCS_x000a_"/>
    <m/>
    <m/>
    <x v="1"/>
    <s v="10-Not Required-Not Required-Not Required"/>
    <s v="Not Required"/>
    <s v="Not Required"/>
    <s v="Not Required"/>
    <m/>
    <s v="5/24: AB-Review complete. Ready for approval_x000a_Change the subledger name to MF"/>
    <s v="Verify transactions from legacy FAH Inventory are imported and accounted for in AHCS. Review details in FAH Inventory subledger ties to source legacy FAH Inventory data."/>
    <m/>
    <m/>
    <m/>
    <x v="0"/>
    <s v="Erica"/>
    <d v="2021-05-24T00:00:00"/>
    <m/>
    <m/>
    <m/>
    <e v="#N/A"/>
    <m/>
    <s v="RTR"/>
    <x v="4"/>
    <x v="4"/>
    <s v="Deloitte"/>
    <m/>
    <m/>
    <s v="Ian/Vitaliy"/>
    <s v="Ian 11-9-21"/>
    <s v="Bhim"/>
    <s v="Boon"/>
    <s v="Rhonda"/>
    <s v="CALA: Beatriz García/Sandra Patiño/Jose Luis Ortiz"/>
    <m/>
    <m/>
    <s v="W3"/>
    <s v="User Stories (AHCS Track) - Batch1 GPO Approval"/>
  </r>
  <r>
    <s v="RTR-AHCS-014"/>
    <s v="Record to Report"/>
    <s v="Manage Subledger Accounting"/>
    <x v="12"/>
    <s v="As GL Accountant,  I want AHCS to be configured to process PeopleSoft Fixed Asset application data as per business and accounting rules so that transactions are accounted for correctly and ties to correctly in PS FA Subledger with appropriate line level information , Supporting Reference and other details. _x000a_"/>
    <s v="Must Have"/>
    <m/>
    <x v="1"/>
    <s v="1-Fit-Configuration-Functional"/>
    <s v="Fit"/>
    <s v="Configuration"/>
    <s v="Functional"/>
    <m/>
    <s v="5/24: AB-Pending conformation if only journal lines will be brought into AHCS"/>
    <s v="Verify transactions from PS FA are imported and accounted for in AHCS. Review details in Peoplesoft FA subledger ties to source Peoplesoft FA data."/>
    <s v="Review that data in Oracle GL ties to PS FA subledger which ties to source PS FA data"/>
    <m/>
    <m/>
    <x v="0"/>
    <s v="Erica"/>
    <d v="2021-05-24T00:00:00"/>
    <m/>
    <m/>
    <s v="Sprint 9"/>
    <e v="#N/A"/>
    <m/>
    <s v="RTR"/>
    <x v="4"/>
    <x v="4"/>
    <s v="Deloitte"/>
    <m/>
    <m/>
    <s v="Ian/Vitaliy"/>
    <s v="Ian 11-9-21"/>
    <s v="N/A"/>
    <s v="N/A"/>
    <s v="Rhonda"/>
    <s v="CALA: Beatriz García/Sandra Patiño/Jose Luis Ortiz"/>
    <m/>
    <m/>
    <s v="W3"/>
    <s v="User Stories (AHCS Track) - Batch1 GPO Approval"/>
  </r>
  <r>
    <s v="RTR-AHCS-015"/>
    <s v="Record to Report"/>
    <s v="Manage General Ledger Accounting"/>
    <x v="0"/>
    <s v="As a GL accountant Financial Systems Analyst, I want the ability to change the COA mapping rules for legacy EBS to Cloud COA so that accounting in cloud reflects accurately"/>
    <m/>
    <m/>
    <x v="4"/>
    <s v="5-Gap-Build-Extension"/>
    <s v="Gap"/>
    <s v="Build"/>
    <s v="Extension"/>
    <s v="EXT007"/>
    <s v="COA Mapping rules creation and update for legacy EBS to Cloud"/>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16"/>
    <s v="Record to Report"/>
    <s v="Manage General Ledger Accounting"/>
    <x v="0"/>
    <s v="As a  GL accountant Financial Systems Analyst, I want the ability to change the  COA mapping rules for Central to Cloud COA so that accounting in cloud reflects accurately"/>
    <m/>
    <m/>
    <x v="4"/>
    <s v="5-Gap-Build-Extension"/>
    <s v="Gap"/>
    <s v="Build"/>
    <s v="Extension"/>
    <s v="EXT007"/>
    <s v="COA Mapping rules creation and update for Central to Cloud"/>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17"/>
    <s v="Record to Report"/>
    <s v="Manage General Ledger Accounting"/>
    <x v="0"/>
    <s v="As a GL accountant Financial Systems Analyst, I want the ability to change the COA mapping rules for legacy FAH to Cloud COA so that balances in the cloud reflect accurately"/>
    <m/>
    <m/>
    <x v="0"/>
    <s v="5-Gap-Build-Extension"/>
    <s v="Gap"/>
    <s v="Build"/>
    <s v="Extension"/>
    <s v="EXT007"/>
    <s v="COA Mapping rules creation and update for legacy FAH to Cloud"/>
    <s v="Validate setups with test transactions.  Confirm mapping and successful data interface / import / post."/>
    <s v="Validate transactions after they have been mapped to the new COA"/>
    <m/>
    <m/>
    <x v="0"/>
    <s v="Erica"/>
    <d v="2021-05-24T00:00:00"/>
    <s v="Sprint 2"/>
    <m/>
    <s v="Sprint 3"/>
    <s v="Sprint 3"/>
    <s v="Extension"/>
    <s v="RTR"/>
    <x v="0"/>
    <x v="0"/>
    <s v="Deloitte"/>
    <m/>
    <m/>
    <s v="Ian/Vitaliy"/>
    <m/>
    <m/>
    <m/>
    <m/>
    <m/>
    <m/>
    <m/>
    <s v="W3"/>
    <s v="User Stories (AHCS Track) - Batch1 GPO Approval"/>
  </r>
  <r>
    <s v="RTR-AHCS-018"/>
    <s v="Record to Report"/>
    <s v="Manage General Ledger Accounting"/>
    <x v="0"/>
    <s v="As a Financial System Analyst, I want to create COA mapping (EBS to Cloud) for new COA values added in legacy EBS  so that all journals from source systems can be interfaced into AHCS"/>
    <m/>
    <m/>
    <x v="4"/>
    <s v="5-Gap-Build-Extension"/>
    <s v="Gap"/>
    <s v="Build"/>
    <s v="Extension"/>
    <s v="EXT007"/>
    <s v="COA Mapping updates based on new addition / end-dated chart of account values in legacy EBS application. New mapping to be created between legacy EBS to Cloud"/>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19"/>
    <s v="Record to Report"/>
    <s v="Manage Subledger Accounting"/>
    <x v="12"/>
    <s v="As a Financial System Analyst, I want OIC to default COA segment if mapping engine is unable to derive any COA segment due to missing legacy COA value for even based transactions so that all transactions from source systems can be interfaced into AHCS and override with business rule in AHCS"/>
    <s v="Must Have"/>
    <m/>
    <x v="1"/>
    <s v="5-Gap-Build-Extension"/>
    <s v="Gap"/>
    <s v="Build"/>
    <s v="Extension"/>
    <m/>
    <s v="COA Mapping updates based on new addition / end-dated chart of account values or a default value for blank segment value "/>
    <m/>
    <m/>
    <m/>
    <m/>
    <x v="2"/>
    <m/>
    <m/>
    <m/>
    <m/>
    <m/>
    <e v="#N/A"/>
    <m/>
    <s v="RTR"/>
    <x v="4"/>
    <x v="4"/>
    <s v="Deloitte"/>
    <m/>
    <m/>
    <m/>
    <m/>
    <s v="will there be specific deafult segment for each Source code? And how will this be chosen?_x000a_"/>
    <m/>
    <s v="Rhonda"/>
    <s v="CALA: Beatriz García/Sandra Patiño/Jose Luis Ortiz"/>
    <s v="Clarify the user story. We thought if mapping is not available it would error out. Is this user story related to potential rounding variances or if the mapping is missing? Is this applicable since no more legacy fah? - Ok IP_x000a__x000a_How will that default segment be derived? -IP"/>
    <s v="MS  11/05 - Yes, this a default COA values is stll required in COA mapping engine for allow engine to derive some default value for event based transactions"/>
    <s v="W3"/>
    <m/>
  </r>
  <r>
    <s v="RTR-AHCS-020"/>
    <s v="Record to Report"/>
    <s v="Manage General Ledger Accounting"/>
    <x v="0"/>
    <s v="As a Financial System Analyst, I want to create COA mapping (Central to Cloud) for new COA values added in Central so that all journals from source systems can be interfaced into AHCS"/>
    <m/>
    <m/>
    <x v="4"/>
    <s v="5-Gap-Build-Extension"/>
    <s v="Gap"/>
    <s v="Build"/>
    <s v="Extension"/>
    <s v="EXT007"/>
    <s v="COA Mapping updates based on new addition / end-dated chart of account values in Central application. New mapping to be created between Central to Cloud"/>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21"/>
    <s v="Record to Report"/>
    <s v="Manage General Ledger Accounting"/>
    <x v="0"/>
    <s v="As a Financial System Analyst, I want to create COA mapping (EBS to Cloud) for new COA values added in Cloud so that all journals from source systems can be interfaced into AHCS"/>
    <m/>
    <m/>
    <x v="4"/>
    <s v="5-Gap-Build-Extension"/>
    <s v="Gap"/>
    <s v="Build"/>
    <s v="Extension"/>
    <s v="EXT007"/>
    <s v="COA Mapping updates based on new addition / end-dated chart of account values in Cloud GL. New mapping to be created between Cloud to legacy EBS"/>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22"/>
    <s v="Record to Report"/>
    <s v="Manage General Ledger Accounting"/>
    <x v="0"/>
    <s v="As a Financial System Analyst, I want to create COA mapping (Legacy FAH to Cloud) for new COA values added in Cloud so that all journals from source systems can be interfaced into AHCS"/>
    <m/>
    <m/>
    <x v="1"/>
    <s v="5-Gap-Build-Extension"/>
    <s v="Gap"/>
    <s v="Build"/>
    <s v="Extension"/>
    <s v="EXT007"/>
    <s v="COA Mapping updates based on new addition / end-dated chart of account values in Cloud GL. New mapping to be created between Cloud to legacy FAH_x000a__x000a_On Hold for legacy FAH assessment"/>
    <m/>
    <m/>
    <m/>
    <m/>
    <x v="3"/>
    <m/>
    <m/>
    <s v="Sprint 2"/>
    <m/>
    <s v="Sprint 2"/>
    <s v="Sprint 3"/>
    <m/>
    <s v="RTR"/>
    <x v="0"/>
    <x v="0"/>
    <s v="Deloitte"/>
    <m/>
    <m/>
    <s v="Ian/Vitaliy"/>
    <m/>
    <m/>
    <m/>
    <m/>
    <m/>
    <m/>
    <s v="Legacy FAH decision"/>
    <s v="W3"/>
    <m/>
  </r>
  <r>
    <s v="RTR-AHCS-023"/>
    <s v="Record to Report"/>
    <s v="Manage General Ledger Accounting"/>
    <x v="0"/>
    <s v="As a Financial System Analyst, I want to create COA mapping (Central to Cloud) for new COA values added in Cloud so that all journals from source systems can be interfaced into AHCS"/>
    <m/>
    <m/>
    <x v="4"/>
    <s v="5-Gap-Build-Extension"/>
    <s v="Gap"/>
    <s v="Build"/>
    <s v="Extension"/>
    <s v="EXT007"/>
    <s v="COA Mapping updates based on new addition / end-dated chart of account values in Cloud GL. New mapping to be created between Cloud to Central"/>
    <s v="Validate setups with test transactions.  Confirm mapping and successful data interface / import / post."/>
    <m/>
    <m/>
    <m/>
    <x v="0"/>
    <s v="Erica"/>
    <d v="2021-05-24T00:00:00"/>
    <s v="Sprint 2"/>
    <m/>
    <s v="Sprint 3"/>
    <s v="Sprint 3"/>
    <s v="Extension"/>
    <s v="RTR"/>
    <x v="0"/>
    <x v="0"/>
    <s v="Deloitte"/>
    <m/>
    <m/>
    <m/>
    <m/>
    <m/>
    <m/>
    <m/>
    <m/>
    <m/>
    <m/>
    <s v="W3"/>
    <s v="User Stories (AHCS Track) - Batch1 GPO Approval"/>
  </r>
  <r>
    <s v="RTR-AHCS-024"/>
    <s v="Record to Report"/>
    <s v="Manage Subledger Accounting"/>
    <x v="13"/>
    <s v=" As  GL Accountant, I want the ability to generate a report which reconciles legacy and AHCS subledgers so that I can perform period end reconciliations"/>
    <m/>
    <m/>
    <x v="0"/>
    <s v="3-Gap-Build-Interface"/>
    <s v="Gap"/>
    <s v="Build"/>
    <s v="Interface"/>
    <s v="INT012"/>
    <s v="Legacy to AHCS Reconciliation Report - BI:AHCS to provide the feed with all detail transactions to Tera Data for reconciliations_x000a_"/>
    <s v="Validate report and compare to legacy subledger to GL reconciliations."/>
    <s v="Review AHCS to GL Reconciliation report for variances between legacy, AHCS. Resolve variances as needed."/>
    <m/>
    <m/>
    <x v="0"/>
    <s v="Erica"/>
    <d v="2021-05-24T00:00:00"/>
    <s v="Sprint 2"/>
    <m/>
    <s v="Sprint 4"/>
    <s v="Sprint 4"/>
    <s v="Interface"/>
    <s v="RTR"/>
    <x v="4"/>
    <x v="4"/>
    <s v="Deloitte"/>
    <m/>
    <m/>
    <s v="Ian/Vitaliy"/>
    <m/>
    <m/>
    <m/>
    <m/>
    <m/>
    <m/>
    <m/>
    <s v="W3"/>
    <s v="User Stories (AHCS Track) - Batch1 GPO Approval"/>
  </r>
  <r>
    <s v="RTR-AHCS-025"/>
    <s v="Record to Report"/>
    <s v="Manage Subledger Accounting"/>
    <x v="13"/>
    <s v="As a GL Accountant, I want a report to reconcile AHCS subldger and Oracle Cloud GL  so that I can perform period close reconciliations"/>
    <m/>
    <m/>
    <x v="0"/>
    <s v="2-Gap-Build-Report"/>
    <s v="Gap"/>
    <s v="Build"/>
    <s v="Report"/>
    <s v="RPT007"/>
    <s v="AHCS to GL Reconciliation Report: Shows AHCS and GL code combination balances side by side for reconciliation"/>
    <s v="Validate report and compare to legacy subledger to GL reconciliations."/>
    <s v="Review AHCS to GL Reconciliation report for variances between legacy, AHCS. Resolve variances as needed."/>
    <m/>
    <m/>
    <x v="0"/>
    <s v="Erica"/>
    <d v="2021-05-24T00:00:00"/>
    <s v="Sprint 3"/>
    <m/>
    <s v="Sprint 4"/>
    <s v="Sprint 4"/>
    <s v="Report"/>
    <s v="RTR"/>
    <x v="4"/>
    <x v="4"/>
    <s v="Deloitte"/>
    <m/>
    <m/>
    <s v="Ian/Vitaliy"/>
    <m/>
    <m/>
    <m/>
    <m/>
    <m/>
    <m/>
    <m/>
    <s v="W3"/>
    <s v="User Stories (AHCS Track) - Batch1 GPO Approval"/>
  </r>
  <r>
    <s v="RTR-AHCS-026"/>
    <s v="Record to Report"/>
    <s v="Manage Subledger Accounting"/>
    <x v="13"/>
    <s v="As a GL accountant, I want a report with error details along with error descriptions for all failures (mapping, validations etc.) so that I can review and resolve the errors_x000a_"/>
    <m/>
    <m/>
    <x v="0"/>
    <s v="2-Gap-Build-Report"/>
    <s v="Gap"/>
    <s v="Build"/>
    <s v="Report"/>
    <s v="RPT006"/>
    <s v="AHCS Error Report: Errors from Cloud AHCS after processing data by incoming file name and error description. Error / process summary with source chart of accounts and error description"/>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AHCS error report for missing coa segments. Verify that transactions did not import to AHCS until COA missing segments were updated."/>
    <m/>
    <x v="0"/>
    <s v="Erica"/>
    <d v="2021-05-24T00:00:00"/>
    <s v="Sprint 1"/>
    <m/>
    <s v="Sprint 2"/>
    <s v="Sprint 3"/>
    <s v="Report"/>
    <s v="RTR"/>
    <x v="4"/>
    <x v="4"/>
    <s v="Deloitte"/>
    <m/>
    <m/>
    <s v="Ian/Vitaliy"/>
    <m/>
    <m/>
    <m/>
    <m/>
    <m/>
    <m/>
    <m/>
    <s v="W3"/>
    <s v="User Stories (AHCS Track) - Batch1 GPO Approval"/>
  </r>
  <r>
    <s v="RTR-AHCS-027"/>
    <s v="Record to Report"/>
    <s v="Manage Subledger Accounting"/>
    <x v="13"/>
    <s v="As a GL Accountant, I want a report that shows exceptions for all AHCS subledgers so that during close I can ensure all transactions are processed from AHCS to GL."/>
    <m/>
    <m/>
    <x v="0"/>
    <s v="2-Gap-Build-Report"/>
    <s v="Gap"/>
    <s v="Build"/>
    <s v="Report"/>
    <s v="RPT008"/>
    <s v="Subledger Period Close Exception Report: This report provides the exceptions in AHCS that are unprocessed, error or invalid transactions. Report should run across all ledgers and across AHCS subledgers."/>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Subledger Period Close Exception Report for error details. Verify that transactions did not import to AHCS until details have been corrected."/>
    <m/>
    <x v="0"/>
    <s v="Erica"/>
    <d v="2021-05-25T00:00:00"/>
    <s v="Sprint 3"/>
    <m/>
    <s v="Sprint 4"/>
    <s v="Sprint 4"/>
    <s v="Report"/>
    <s v="RTR"/>
    <x v="4"/>
    <x v="4"/>
    <s v="Deloitte"/>
    <m/>
    <m/>
    <s v="Ian/Vitaliy"/>
    <m/>
    <m/>
    <m/>
    <m/>
    <m/>
    <m/>
    <m/>
    <s v="W3"/>
    <s v="User Stories (AHCS Track) - Batch1 GPO Approval"/>
  </r>
  <r>
    <s v="RTR-AHCS-028"/>
    <s v="Record to Report"/>
    <s v="Manage Subledger Accounting"/>
    <x v="12"/>
    <s v="As GL Accountant, I want all transactions interfaced to AHCS are balanced by balancing segment except Central so that no suspense entries are created and balanced journal is posted in AHCS and GL"/>
    <m/>
    <m/>
    <x v="0"/>
    <s v="1-Fit-Configuration-Functional"/>
    <s v="Fit"/>
    <s v="Configuration"/>
    <s v="Functional"/>
    <m/>
    <s v="Journals booked in legacy system will be balanced by a balancing segment value which will be legal entity/business unit/company."/>
    <s v="Validate with an unbalanced test transaction"/>
    <s v="Validate incorrect transactions are carved-out of daily interface and not imported to the HUB.  Validate the remaining interface transactions that pass validations are import to the HUB."/>
    <s v="Validate that out of balance journals do not get posted in AHCS (should not be balanced using suspense entries). The balancing error must first be resolved and only balanced journals posted in AHCS"/>
    <m/>
    <x v="0"/>
    <s v="Erica"/>
    <d v="2021-05-24T00:00:00"/>
    <m/>
    <m/>
    <s v="Sprint 2"/>
    <e v="#N/A"/>
    <m/>
    <s v="RTR"/>
    <x v="4"/>
    <x v="4"/>
    <s v="Deloitte"/>
    <m/>
    <m/>
    <s v="Ian/Vitaliy"/>
    <m/>
    <m/>
    <m/>
    <m/>
    <m/>
    <m/>
    <m/>
    <s v="W3"/>
    <s v="User Stories (AHCS Track) - Batch1 GPO Approval"/>
  </r>
  <r>
    <s v="RTR-AHCS-029"/>
    <s v="Record to Report"/>
    <s v="Manage Subledger Accounting"/>
    <x v="12"/>
    <s v="As GL Accountant I want to ensure that the subledger journals are created in both primary and secondary ledgers where applicable so that I can record journals in both US GAAP/ Local GAAP  as per accounting standards"/>
    <s v="Must Have"/>
    <m/>
    <x v="1"/>
    <s v="1-Fit-Configuration-Functional"/>
    <s v="Fit"/>
    <s v="Configuration"/>
    <s v="Functional"/>
    <m/>
    <s v="Journals from source systems will be interfaced to both primary and secondary ledgers based on the extract.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
    <m/>
    <m/>
    <m/>
    <x v="0"/>
    <s v="Chris Demko"/>
    <d v="2021-07-13T00:00:00"/>
    <m/>
    <m/>
    <s v="Sprint 10"/>
    <e v="#N/A"/>
    <m/>
    <s v="RTR"/>
    <x v="4"/>
    <x v="4"/>
    <s v="Deloitte"/>
    <m/>
    <m/>
    <s v="Ian/Vitaliy"/>
    <s v="Ian 11-9-21"/>
    <s v="Bhim"/>
    <s v="N/A"/>
    <s v="N/A"/>
    <s v="N/A"/>
    <m/>
    <m/>
    <s v="W3"/>
    <s v="User Stories (AHCS Track) - Batch1 GPO Approval"/>
  </r>
  <r>
    <s v="RTR-AHCS-030"/>
    <s v="Record to Report"/>
    <s v="Manage Subledger Accounting"/>
    <x v="12"/>
    <s v=" As a GL Accountant, I want to be able to drilldown from the GL journal to AHCS journal so that I can view supporting reference data"/>
    <m/>
    <m/>
    <x v="0"/>
    <s v="1-Fit-Configuration-Functional"/>
    <s v="Fit"/>
    <s v="Configuration"/>
    <s v="Functional"/>
    <m/>
    <s v="Drill-down capability seeded out of the box functionality from GL to AHCS journals"/>
    <s v="Validate functionality with sample drilldowns and compare between HUB and legacy"/>
    <s v="Review data for completeness after drilldown to AHCS subledger from balance on GL journal line"/>
    <m/>
    <m/>
    <x v="0"/>
    <s v="Erica"/>
    <d v="2021-05-24T00:00:00"/>
    <s v="Sprint 1"/>
    <m/>
    <s v="Sprint 1"/>
    <e v="#N/A"/>
    <m/>
    <s v="RTR"/>
    <x v="4"/>
    <x v="4"/>
    <s v="Deloitte"/>
    <m/>
    <m/>
    <s v="Ian/Vitaliy"/>
    <m/>
    <m/>
    <m/>
    <m/>
    <m/>
    <m/>
    <m/>
    <s v="W3"/>
    <s v="User Stories (AHCS Track) - Batch1 GPO Approval"/>
  </r>
  <r>
    <s v="RTR-AHCS-031"/>
    <s v="Record to Report"/>
    <s v="Manage Subledger Accounting"/>
    <x v="12"/>
    <s v="As a GL accountant, I want the system to  process prior period transactions in the current period with manual intervention so that they can be accounted in AHCS"/>
    <m/>
    <m/>
    <x v="0"/>
    <s v="6-Gap-Work Around-Work Around"/>
    <s v="Gap"/>
    <s v="Work Around"/>
    <s v="Work Around"/>
    <m/>
    <s v="No mechanism to update the date in the transaction object table (TO). As a workaround, IT needs to run the purge the error transnactions using &quot;Accounting Hub Maintainance&quot; program. The source system will resend the transaction with the appropriate corrections required for re-processing._x000a_ IT to make changes based on offline  business approval."/>
    <s v="Validate setups with a test transaction."/>
    <m/>
    <m/>
    <m/>
    <x v="0"/>
    <m/>
    <d v="2021-05-25T00:00:00"/>
    <m/>
    <m/>
    <s v="Sprint 2"/>
    <e v="#N/A"/>
    <m/>
    <s v="RTR"/>
    <x v="4"/>
    <x v="4"/>
    <s v="Deloitte"/>
    <m/>
    <m/>
    <s v="Ian/Vitaliy"/>
    <m/>
    <m/>
    <m/>
    <m/>
    <m/>
    <m/>
    <m/>
    <s v="W3"/>
    <s v="User Stories (AHCS Track) - Batch1 GPO Approval"/>
  </r>
  <r>
    <s v="RTR-AHCS-032"/>
    <s v="Record to Report"/>
    <s v="Manage Subledger Accounting"/>
    <x v="12"/>
    <s v="As a GL Accountant, I want non-balance supporting references enabled to capture reference attributes from the source system so that AHCS journals have detail information"/>
    <m/>
    <m/>
    <x v="0"/>
    <s v="1-Fit-Configuration-Functional"/>
    <s v="Fit"/>
    <s v="Configuration"/>
    <s v="Functional"/>
    <m/>
    <s v="Non-balance enabled supporting references to be enabled by each AHCS subledger based on the data model"/>
    <s v="Validate HUB supporting references by sampling transactions and compare to legacy subledgers"/>
    <s v="Review non-balance supporting references and ensure match with source system detail information per business design"/>
    <m/>
    <m/>
    <x v="0"/>
    <s v="Erica"/>
    <d v="2021-05-24T00:00:00"/>
    <s v="Sprint 1"/>
    <m/>
    <s v="Sprint 1"/>
    <e v="#N/A"/>
    <m/>
    <s v="RTR"/>
    <x v="4"/>
    <x v="4"/>
    <s v="Deloitte"/>
    <m/>
    <m/>
    <s v="Ian/Vitaliy"/>
    <m/>
    <m/>
    <m/>
    <m/>
    <m/>
    <m/>
    <m/>
    <s v="W3"/>
    <s v="User Stories (AHCS Track) - Batch1 GPO Approval"/>
  </r>
  <r>
    <s v="RTR-AHCS-033"/>
    <s v="Record to Report"/>
    <s v="Manage Subledger Accounting"/>
    <x v="12"/>
    <s v="As a GL Accountant, I want balance supporting references enabled to capture reference attributes from the source system and capture balances so that provides reporting capailities on non chart of account values"/>
    <m/>
    <m/>
    <x v="0"/>
    <s v="1-Fit-Configuration-Functional"/>
    <s v="Fit"/>
    <s v="Configuration"/>
    <s v="Functional"/>
    <m/>
    <s v="Balance enabled supporting references to be enabled by each AHCS subledger based on the data model"/>
    <s v="Validate HUB supporting references by sampling transactions and compare to legacy subledgers"/>
    <s v="Validate balanced enabled supporting references by running reports and confirming totals"/>
    <s v="Review balance supporting references and ensure match with source system detail information per business design"/>
    <m/>
    <x v="0"/>
    <s v="Erica"/>
    <d v="2021-05-24T00:00:00"/>
    <s v="Sprint 1"/>
    <m/>
    <s v="Sprint 1"/>
    <e v="#N/A"/>
    <m/>
    <s v="RTR"/>
    <x v="4"/>
    <x v="4"/>
    <s v="Deloitte"/>
    <m/>
    <m/>
    <s v="Ian/Vitaliy"/>
    <m/>
    <m/>
    <m/>
    <m/>
    <m/>
    <m/>
    <m/>
    <s v="W3"/>
    <s v="User Stories (AHCS Track) - Batch1 GPO Approval"/>
  </r>
  <r>
    <s v="RTR-AHCS-034"/>
    <s v="Record to Report"/>
    <s v="Manage Subledger Accounting"/>
    <x v="12"/>
    <s v="As a GL Accountant, I want system to have the capability to sequence all journals for EMEA both primary and statutory ledgers by legal entity so that the statutory ledgers are compliant with the local regulations and US GAAP."/>
    <s v="Must Have"/>
    <m/>
    <x v="1"/>
    <s v="1-Fit-Configuration-Functional"/>
    <s v="Fit"/>
    <s v="Configuration"/>
    <s v="Functional"/>
    <m/>
    <s v="Accounting and Reporting sequences to be enabled for statutory ledgers in EMEA for statutory compliance"/>
    <s v="Review sequencing of journals was created accurately as per business design and in compliance with local requirements and US GAAP. Ensure there are no gaps in the sequence of journals. Validate that system was configured for journal sequence to reset in countries that require new sequencing each year as per business design. Ensure sequencing of journals is created in secondary ledgers per business design."/>
    <m/>
    <m/>
    <m/>
    <x v="0"/>
    <s v="Chris Demko"/>
    <d v="2021-07-13T00:00:00"/>
    <m/>
    <m/>
    <s v="Sprint 10"/>
    <e v="#N/A"/>
    <m/>
    <s v="RTR"/>
    <x v="4"/>
    <x v="4"/>
    <s v="Deloitte"/>
    <m/>
    <m/>
    <s v="Ian/Vitaliy"/>
    <s v="Ian 11-15-21"/>
    <s v="Bhim - Confirmed by Patrick. Mentioned that this should be applicable for US GAAP as well."/>
    <m/>
    <s v="N/A"/>
    <s v="CALA: Beatriz García/Sandra Patiño/Jose Luis Ortiz"/>
    <s v="Should highlevel comments be rewritten to incorporate CALA? -Ok IP"/>
    <s v="MS 11/05 - Updated user story to only consider EMEA Stat ledger as secondary ledgers only applicable for EMEA countries"/>
    <s v="W3"/>
    <s v="User Stories (AHCS Track) - Batch1 GPO Approval"/>
  </r>
  <r>
    <s v="RTR-AHCS-035"/>
    <s v="Record to Report"/>
    <s v="Manage Subledger Accounting"/>
    <x v="12"/>
    <s v="As a GL Accountant, I want the subledger journals to be summarized when transferred to GL so that detail level transaction information is maintained in AHCS whereas the account balances are reflected in GL."/>
    <m/>
    <m/>
    <x v="0"/>
    <s v="1-Fit-Configuration-Functional"/>
    <s v="Fit"/>
    <s v="Configuration"/>
    <s v="Functional"/>
    <m/>
    <s v="Subledger journals interfaced to GL from AHCS will be summarized by accounting string(code combinations)"/>
    <s v="Validate summary totals to HUB for a sample of data.  Reconcile in total between Cloud GL and HUB."/>
    <s v="Review summarized balance in GL ties to detail balance in AHCS"/>
    <m/>
    <m/>
    <x v="0"/>
    <s v="Erica"/>
    <d v="2021-05-24T00:00:00"/>
    <s v="Sprint 1"/>
    <m/>
    <s v="Sprint 1"/>
    <e v="#N/A"/>
    <m/>
    <s v="RTR"/>
    <x v="4"/>
    <x v="4"/>
    <s v="Deloitte"/>
    <m/>
    <m/>
    <s v="Ian/Vitaliy"/>
    <m/>
    <m/>
    <m/>
    <m/>
    <m/>
    <m/>
    <m/>
    <s v="W3"/>
    <s v="User Stories (AHCS Track) - Batch1 GPO Approval"/>
  </r>
  <r>
    <s v="RTR-AHCS-036"/>
    <s v="Record to Report"/>
    <s v="Manage Subledger Accounting"/>
    <x v="12"/>
    <s v="As a GL accountant, I want journals from Central to feed AHCS daily so that the journals are reflected in cloud GL."/>
    <m/>
    <m/>
    <x v="4"/>
    <s v="3-Gap-Build-Interface"/>
    <s v="Gap"/>
    <s v="Build"/>
    <s v="Interface"/>
    <s v="INT033"/>
    <s v="Daily inbound interface for Sales and Inventory and COGS entries, Commision Accruals from Central to AHCS"/>
    <s v="Confirm interface completeness and accuracy"/>
    <m/>
    <m/>
    <m/>
    <x v="0"/>
    <s v="Erica"/>
    <d v="2021-05-24T00:00:00"/>
    <s v="Sprint 2"/>
    <m/>
    <s v="Sprint 2"/>
    <s v="Sprint 3"/>
    <s v="Interface"/>
    <s v="RTR"/>
    <x v="4"/>
    <x v="4"/>
    <s v="Deloitte"/>
    <m/>
    <m/>
    <m/>
    <m/>
    <m/>
    <m/>
    <m/>
    <m/>
    <m/>
    <m/>
    <s v="W3"/>
    <s v="User Stories (AHCS Track) - Batch1 GPO Approval"/>
  </r>
  <r>
    <s v="RTR-AHCS-037"/>
    <s v="Record to Report"/>
    <s v="Manage Subledger Accounting"/>
    <x v="12"/>
    <s v="As a GL accountant, I want statistical journals from Central to AHCS for stock items so that monthly finance charges can be booked in cloud GL."/>
    <m/>
    <m/>
    <x v="4"/>
    <s v="3-Gap-Build-Interface"/>
    <s v="Gap"/>
    <s v="Build"/>
    <s v="Interface"/>
    <s v="INT034"/>
    <s v="Monthly statistical feed for finance charges for stock items from Central to AHCS"/>
    <s v="Build a systematic/automated data completeness check to support the daily imports.   Validate / test.  _x000a_Ensure that statistical entries are not recorded as actuals"/>
    <m/>
    <m/>
    <m/>
    <x v="0"/>
    <m/>
    <d v="2021-05-26T00:00:00"/>
    <s v="Sprint 2"/>
    <m/>
    <s v="Sprint 2"/>
    <s v="Sprint 3"/>
    <s v="Interface"/>
    <s v="RTR"/>
    <x v="4"/>
    <x v="4"/>
    <s v="Deloitte"/>
    <m/>
    <m/>
    <m/>
    <m/>
    <m/>
    <m/>
    <m/>
    <m/>
    <m/>
    <m/>
    <s v="W3"/>
    <s v="User Stories (AHCS Track) - Batch1 GPO Approval"/>
  </r>
  <r>
    <s v="RTR-AHCS-038"/>
    <s v="Record to Report"/>
    <s v="Manage Subledger Accounting"/>
    <x v="12"/>
    <s v="As a GL accountant, I want statistical journals from Central to AHCS for SO/DSS items so that mothly finance charges can be booked in cloud GL."/>
    <m/>
    <m/>
    <x v="4"/>
    <s v="3-Gap-Build-Interface"/>
    <s v="Gap"/>
    <s v="Build"/>
    <s v="Interface"/>
    <s v="INT035"/>
    <s v="Monthly statistical feed for finance charges of SO/DS items from Central to AHCS"/>
    <s v="Build a systematic/automated data completeness check to support the daily imports.   Validate / test.  _x000a_Ensure that statistical entries are not recorded as actuals"/>
    <m/>
    <m/>
    <m/>
    <x v="0"/>
    <m/>
    <d v="2021-05-26T00:00:00"/>
    <s v="Sprint 2"/>
    <m/>
    <s v="Sprint 2"/>
    <s v="Sprint 3"/>
    <s v="Interface"/>
    <s v="RTR"/>
    <x v="4"/>
    <x v="4"/>
    <s v="Deloitte"/>
    <m/>
    <m/>
    <m/>
    <m/>
    <m/>
    <m/>
    <m/>
    <m/>
    <m/>
    <m/>
    <s v="W3"/>
    <s v="User Stories (AHCS Track) - Batch1 GPO Approval"/>
  </r>
  <r>
    <s v="RTR-AHCS-039"/>
    <s v="Record to Report"/>
    <s v="Manage Subledger Accounting"/>
    <x v="12"/>
    <s v="As a GL accountant, I want statistical journals from Central to AHCS for monthly finance charges so that finance charges can be booked in cloud GL."/>
    <m/>
    <m/>
    <x v="4"/>
    <s v="3-Gap-Build-Interface"/>
    <s v="Gap"/>
    <s v="Build"/>
    <s v="Interface"/>
    <s v="INT036"/>
    <s v="Monthly statistical feed for finance charges from Central to AHCS"/>
    <s v="Build a systematic/automated data completeness check to support the daily imports.   Validate / test.  _x000a_Ensure that statistical entries are not recorded as actuals"/>
    <m/>
    <m/>
    <m/>
    <x v="0"/>
    <m/>
    <d v="2021-05-26T00:00:00"/>
    <s v="Sprint 2"/>
    <m/>
    <s v="Sprint 2"/>
    <s v="Sprint 3"/>
    <s v="Interface"/>
    <s v="RTR"/>
    <x v="4"/>
    <x v="4"/>
    <s v="Deloitte"/>
    <m/>
    <m/>
    <m/>
    <m/>
    <m/>
    <m/>
    <m/>
    <m/>
    <m/>
    <m/>
    <s v="W3"/>
    <s v="User Stories (AHCS Track) - Batch1 GPO Approval"/>
  </r>
  <r>
    <s v="RTR-AHCS-040"/>
    <s v="Record to Report"/>
    <s v="Manage Subledger Accounting"/>
    <x v="12"/>
    <s v="As a GL accountant, I want statistical journals from Central to AHCS for inventory items on an order so that finance charges can be booked in cloud GL."/>
    <m/>
    <m/>
    <x v="4"/>
    <s v="3-Gap-Build-Interface"/>
    <s v="Gap"/>
    <s v="Build"/>
    <s v="Interface"/>
    <s v="INT037"/>
    <s v="Monthly feed for inventory items that are on an order from Central to AHCS"/>
    <s v="Build a systematic/automated data completeness check to support the daily imports.   Validate / test. _x000a_Ensure that statistical entries are not recorded as actuals "/>
    <m/>
    <m/>
    <m/>
    <x v="0"/>
    <m/>
    <d v="2021-05-26T00:00:00"/>
    <s v="Sprint 2"/>
    <m/>
    <s v="Sprint 2"/>
    <s v="Sprint 3"/>
    <s v="Interface"/>
    <s v="RTR"/>
    <x v="4"/>
    <x v="4"/>
    <s v="Deloitte"/>
    <m/>
    <m/>
    <m/>
    <m/>
    <m/>
    <m/>
    <m/>
    <m/>
    <m/>
    <m/>
    <s v="W3"/>
    <s v="User Stories (AHCS Track) - Batch1 GPO Approval"/>
  </r>
  <r>
    <s v="RTR-AHCS-041"/>
    <s v="Record to Report"/>
    <s v="Manage Subledger Accounting"/>
    <x v="12"/>
    <s v="As a GL accountant, I want  journals from Central to AHCS for sales commission processing and sales accruals so that commissions and  accruals can be booked in cloud GL."/>
    <m/>
    <m/>
    <x v="4"/>
    <s v="3-Gap-Build-Interface"/>
    <s v="Gap"/>
    <s v="Build"/>
    <s v="Interface"/>
    <s v="INT038"/>
    <s v="Monthly feed for journal entries from sales commision processing and sales accruals from Central to AHCS"/>
    <s v="Build a systematic/automated data completeness check to support the daily imports.   Validate / test.  "/>
    <m/>
    <m/>
    <m/>
    <x v="0"/>
    <m/>
    <d v="2021-05-26T00:00:00"/>
    <s v="Sprint 2"/>
    <m/>
    <s v="Sprint 3"/>
    <s v="Sprint 3"/>
    <s v="Interface"/>
    <s v="RTR"/>
    <x v="4"/>
    <x v="4"/>
    <s v="Deloitte"/>
    <m/>
    <m/>
    <m/>
    <m/>
    <m/>
    <m/>
    <m/>
    <m/>
    <m/>
    <m/>
    <s v="W3"/>
    <s v="User Stories (AHCS Track) - Batch1 GPO Approval"/>
  </r>
  <r>
    <s v="RTR-AHCS-042"/>
    <s v="Record to Report"/>
    <s v="Manage Subledger Accounting"/>
    <x v="12"/>
    <s v="As a GL accountant, I want all cloud GL balances to Central account  so that journal entries can be created in Central"/>
    <m/>
    <m/>
    <x v="4"/>
    <s v="3-Gap-Build-Interface"/>
    <s v="Gap"/>
    <s v="Build"/>
    <s v="Interface"/>
    <s v="INT040"/>
    <s v="Outbound cloud GL balances to Central twice (Last day of Month &amp; through 1- 15th of the month) to prepare journals in Central"/>
    <s v="Build a systematic/automated data completeness check to support feed to Central from AHCS.   Validate / test.  "/>
    <m/>
    <m/>
    <m/>
    <x v="0"/>
    <m/>
    <d v="2021-05-26T00:00:00"/>
    <s v="Sprint 2"/>
    <m/>
    <s v="Sprint 3"/>
    <s v="Sprint 3"/>
    <s v="Interface"/>
    <s v="RTR"/>
    <x v="4"/>
    <x v="4"/>
    <s v="Deloitte"/>
    <m/>
    <m/>
    <m/>
    <m/>
    <m/>
    <m/>
    <m/>
    <m/>
    <m/>
    <m/>
    <s v="W3"/>
    <s v="User Stories (AHCS Track) - Batch1 GPO Approval"/>
  </r>
  <r>
    <s v="RTR-AHCS-043"/>
    <s v="Record to Report"/>
    <s v="Manage General Ledger Accounting"/>
    <x v="0"/>
    <s v="As a Financial Systems Analyst, I need to confirm COA mapping across all systems identified in AHCS-005 workshop have the appropriate controls and security around COA mapping maintenance (i.e. legacy systems, 3rd party applications, Central, etc.).   "/>
    <m/>
    <m/>
    <x v="4"/>
    <s v="3-Gap-Build-Interface"/>
    <s v="Gap"/>
    <s v="Build"/>
    <s v="Interface"/>
    <s v="INT120"/>
    <s v="Build a report to extract COA mappings from centralized mapping engine. User story RTR-GL-135 covers need to secure Maintainance page to specific users only"/>
    <s v="Utilize a tool and/or report to validate COA maintenance mapping across systems."/>
    <m/>
    <m/>
    <m/>
    <x v="0"/>
    <s v="Erica"/>
    <d v="2021-06-04T00:00:00"/>
    <s v="Sprint 1"/>
    <m/>
    <s v="Sprint 2"/>
    <s v="Sprint 2"/>
    <s v="Interface"/>
    <s v="RTR"/>
    <x v="0"/>
    <x v="0"/>
    <s v="WESCO"/>
    <m/>
    <m/>
    <m/>
    <m/>
    <m/>
    <m/>
    <m/>
    <m/>
    <s v="Erica:  Probably need to discuss this user story"/>
    <s v="Add user stories for security related to COA mapping. Create user stories under GL."/>
    <s v="W3"/>
    <s v="Cornerstone User Stories (RTR-GL) - GPO Approval (Batch3)"/>
  </r>
  <r>
    <s v="RTR-AHCS-044"/>
    <s v="Record to Report"/>
    <s v="Manage Subledger Accounting"/>
    <x v="12"/>
    <s v="As GL Accountant I want all  transactions from concur  are imported and posted into AHCS concur subledger, so that transactions are accounted with detail transaction information in AHCS"/>
    <m/>
    <m/>
    <x v="4"/>
    <s v="3-Gap-Build-Interface"/>
    <s v="Gap"/>
    <s v="Build"/>
    <s v="Interface"/>
    <s v="INT016"/>
    <s v="Concur team to extract provide data and interface into Oracle Cloud Middleware"/>
    <s v="Verify transactions from Concur are imported and accounted for in AHCS. Review details for Concur ties to source AHCS details."/>
    <m/>
    <m/>
    <m/>
    <x v="0"/>
    <s v="Erica"/>
    <d v="2021-05-25T00:00:00"/>
    <s v="Sprint 3"/>
    <m/>
    <s v="Sprint 4"/>
    <s v="Sprint 4"/>
    <s v="Interface"/>
    <s v="RTR"/>
    <x v="4"/>
    <x v="4"/>
    <s v="WESCO"/>
    <m/>
    <m/>
    <s v="Ian/Vitaliy"/>
    <m/>
    <m/>
    <m/>
    <m/>
    <m/>
    <m/>
    <m/>
    <s v="W3"/>
    <s v="User Stories (AHCS Track) - Batch1 GPO Approval"/>
  </r>
  <r>
    <s v="RTR-AHCS-046"/>
    <s v="Record to Report"/>
    <s v="Manage Subledger Accounting"/>
    <x v="12"/>
    <s v="As GL Accountant,  I want AHCS to be configured to process Lease Interface data as per business and accounting rules so that transactions are accounted correctly in Leases Subledger with appropriate line level information , Supporting Reference and other details. "/>
    <s v="Must Have"/>
    <m/>
    <x v="1"/>
    <s v="1-Fit-Configuration-Functional"/>
    <s v="Fit"/>
    <s v="Configuration"/>
    <s v="Functional"/>
    <m/>
    <s v="Legacy team to extract third party lease harbor data and interface into Oracle Cloud Middleware"/>
    <s v="Verify transactions from 3rd party Lease Harbor are imported and accounted for in AHCS. Review details for from Lease Harbor 3rd party ties to source AHCS details."/>
    <s v="Also ensure that AHCS data ties to Oracle GL"/>
    <m/>
    <m/>
    <x v="0"/>
    <s v="Chris Demko"/>
    <d v="2021-07-13T00:00:00"/>
    <m/>
    <m/>
    <m/>
    <e v="#N/A"/>
    <m/>
    <s v="RTR"/>
    <x v="4"/>
    <x v="4"/>
    <m/>
    <m/>
    <m/>
    <s v="Ian/Vitaliy"/>
    <s v="Ian 11-9-21"/>
    <s v="Bhim"/>
    <s v="Boon"/>
    <s v="Rhonda"/>
    <s v="CALA: Beatriz García/Sandra Patiño/Jose Luis Ortiz"/>
    <m/>
    <m/>
    <s v="W3"/>
    <s v="User Stories (AHCS Track) - Batch1 GPO Approval"/>
  </r>
  <r>
    <s v="RTR-AHCS-048"/>
    <s v="Record to Report"/>
    <s v="Manage Subledger Accounting"/>
    <x v="12"/>
    <s v="As a Financial Systems Analyst, I need the ability to add suppoorting references to subledger journals so that they can provide balancing on extended chart of account values"/>
    <m/>
    <m/>
    <x v="0"/>
    <s v="1-Fit-Configuration-Functional"/>
    <s v="Fit"/>
    <s v="Configuration"/>
    <s v="Functional"/>
    <m/>
    <s v="New supporting references can be added in AHCS at any time. For adding balance enabled supporting reference  the driver is to load initial balances before usage."/>
    <s v="Validate that new supporting reference was received from source system and added to AHCS"/>
    <m/>
    <m/>
    <m/>
    <x v="0"/>
    <s v="Erica"/>
    <d v="2021-05-25T00:00:00"/>
    <s v="Sprint 2"/>
    <m/>
    <s v="Sprint 1"/>
    <e v="#N/A"/>
    <m/>
    <s v="RTR"/>
    <x v="4"/>
    <x v="4"/>
    <s v="WESCO"/>
    <m/>
    <m/>
    <s v="Ian/Vitaliy"/>
    <m/>
    <m/>
    <m/>
    <m/>
    <m/>
    <m/>
    <m/>
    <s v="W3"/>
    <s v="User Stories (AHCS Track) - Batch1 GPO Approval"/>
  </r>
  <r>
    <s v="RTR-AHCS-049"/>
    <s v="Record to Report"/>
    <s v="Manage Subledger Accounting"/>
    <x v="12"/>
    <s v="As a Financial Systems Analyst I need the ability to display user transaction identifiers so that they are visible to user journal screen(UTI)"/>
    <m/>
    <m/>
    <x v="0"/>
    <s v="1-Fit-Configuration-Functional"/>
    <s v="Fit"/>
    <s v="Configuration"/>
    <s v="Functional"/>
    <m/>
    <s v="New user transaction identifiers can be added for user to view additional information."/>
    <s v="Validate that user is able to view and access supporting reference. UTI setup by business design."/>
    <m/>
    <m/>
    <m/>
    <x v="0"/>
    <s v="Erica"/>
    <d v="2021-05-25T00:00:00"/>
    <s v="Sprint 1"/>
    <m/>
    <s v="Sprint 1"/>
    <e v="#N/A"/>
    <m/>
    <s v="RTR"/>
    <x v="4"/>
    <x v="4"/>
    <s v="WESCO"/>
    <m/>
    <m/>
    <s v="Ian/Vitaliy"/>
    <m/>
    <m/>
    <m/>
    <m/>
    <m/>
    <m/>
    <m/>
    <s v="W3"/>
    <s v="User Stories (AHCS Track) - Batch1 GPO Approval"/>
  </r>
  <r>
    <s v="RTR-GL-113"/>
    <s v="Record to Report"/>
    <s v="Manage General Ledger Accounting"/>
    <x v="6"/>
    <s v=" As a GL Accountant I need the ability to (1) Batch allocations together to run at the same time.  (2) Ability to schedule allocations to run automatically. (3) Allocation sweep / branch-in-branch (ie take balance on one account and move to other accounts  (4) need ability to reference both currency value and STAT value accounts to support allocations,(5)  Workbench group by batch in sequence or in paralell (6) Ability to grab current and prior period values"/>
    <m/>
    <m/>
    <x v="0"/>
    <s v="1-Fit-Configuration-Functional"/>
    <s v="Fit"/>
    <s v="Configuration"/>
    <s v="Functional"/>
    <m/>
    <s v="Configuration options in Calc Manager noted for each bullet in user sotry:_x000a_1. RuleSet_x000a_2. Scheduling allocations_x000a_3. Allocation Formula_x000a_4. Allocation formula and currency_x000a_5. RuleSet with option of sequence vs parallel _x000a_ 6. Ruleset with multiple Run Time Variables for periods. Different RTV for accounting periods to be used in source in different rules in a ruleset"/>
    <s v="Allocations support business requirements, run efficiently, and produce accurate results."/>
    <m/>
    <m/>
    <m/>
    <x v="0"/>
    <s v="Erica"/>
    <d v="2021-06-10T00:00:00"/>
    <m/>
    <m/>
    <s v="Sprint 2"/>
    <e v="#N/A"/>
    <m/>
    <s v="RTR"/>
    <x v="0"/>
    <x v="0"/>
    <s v="WESCO"/>
    <m/>
    <m/>
    <m/>
    <m/>
    <m/>
    <m/>
    <m/>
    <m/>
    <m/>
    <s v="@Viji -  Validate pt.6"/>
    <s v="W2"/>
    <s v="Cornerstone User Stories (RTR-GL) - GPO Approval (Batch4)"/>
  </r>
  <r>
    <s v="RTR-GL-114"/>
    <s v="Record to Report"/>
    <s v="Manage General Ledger Accounting"/>
    <x v="4"/>
    <s v="As a GL Accountant, I want to be able to  automatically reverse a multicurrency journal entry in next period to make the journal process more accurate and efficient"/>
    <m/>
    <m/>
    <x v="0"/>
    <s v="1-Fit-Configuration-Functional"/>
    <s v="Fit"/>
    <s v="Configuration"/>
    <s v="Functional"/>
    <m/>
    <s v="Use journal reversal functionality using categories enabled for autoreversal. Journal reversed using system functionality will use same entered and accounted amounts as original journals"/>
    <s v="Successfully reversed original multicurrency journal entry by selecting auto reversal criteria. Verify that original entry was reversed in following period using same rate from original entry."/>
    <m/>
    <m/>
    <m/>
    <x v="0"/>
    <m/>
    <d v="2021-05-27T00:00:00"/>
    <m/>
    <m/>
    <s v="Sprint 1"/>
    <e v="#N/A"/>
    <m/>
    <s v="RTR"/>
    <x v="0"/>
    <x v="0"/>
    <s v="WESCO"/>
    <m/>
    <m/>
    <s v="Ian/Vitaliy"/>
    <m/>
    <m/>
    <m/>
    <m/>
    <m/>
    <m/>
    <m/>
    <s v="W1"/>
    <s v="Cornerstone User Stories (RTR-GL) - GPO Approval (Batch 2)"/>
  </r>
  <r>
    <s v="RTR-GL-115"/>
    <s v="Record to Report"/>
    <s v="Manage General Ledger Accounting"/>
    <x v="4"/>
    <s v="As a GL Accountant, I want to be able to copy multicurrency journal entries and reverse signs, i.e., switch debit/credit to make the journal process more accurate and efficient"/>
    <m/>
    <m/>
    <x v="2"/>
    <s v="10-Not Required-Not Required-Not Required"/>
    <s v="Not Required"/>
    <s v="Not Required"/>
    <s v="Not Required"/>
    <m/>
    <s v="Use journal reversal functionality manually reverse the journal. Journal reversed using system functionality will use same entered and accounted amounts as original journals_x000a_Note: When you copy journal you cannot reverse signs unless user goes in and manually reverses journal_x000a__x000a_5/24: Discussed, not required. Covered in user story RTR-GL-116"/>
    <s v="Successfully reversed original multicurrency journal entry using copy/reverse option. Verify that original entry was reversed using same rate from original entry."/>
    <m/>
    <m/>
    <m/>
    <x v="0"/>
    <m/>
    <d v="2021-05-27T00:00:00"/>
    <m/>
    <m/>
    <s v="Sprint 1"/>
    <e v="#N/A"/>
    <m/>
    <s v="RTR"/>
    <x v="0"/>
    <x v="0"/>
    <s v="WESCO"/>
    <m/>
    <m/>
    <s v="Ian/Vitaliy"/>
    <m/>
    <m/>
    <m/>
    <m/>
    <m/>
    <m/>
    <s v="Incorrect user story. Copy does not update signs"/>
    <s v="W1"/>
    <s v="Cornerstone User Stories (RTR-GL) - GPO Approval (Batch 2)"/>
  </r>
  <r>
    <s v="RTR-GL-116"/>
    <s v="Record to Report"/>
    <s v="Manage General Ledger Accounting"/>
    <x v="4"/>
    <s v="As a GL Accountant, I want to be able to  manually reverse a multicurrency journal entry to make the journal process more accurate and efficient"/>
    <m/>
    <m/>
    <x v="0"/>
    <s v="1-Fit-Configuration-Functional"/>
    <s v="Fit"/>
    <s v="Configuration"/>
    <s v="Functional"/>
    <m/>
    <s v="Use journal reversal functionality manually reverse the journal. Journal reversed using system functionality will use same entered and accounted amounts as original journals"/>
    <s v="Successfully reversed original multicurrency journal entry by manually booking entry. Verify that original entry was reversed using same rate from original entry."/>
    <m/>
    <m/>
    <m/>
    <x v="0"/>
    <m/>
    <d v="2021-05-27T00:00:00"/>
    <m/>
    <m/>
    <s v="Sprint 1"/>
    <e v="#N/A"/>
    <m/>
    <s v="RTR"/>
    <x v="0"/>
    <x v="0"/>
    <s v="WESCO"/>
    <m/>
    <m/>
    <s v="Ian/Vitaliy"/>
    <m/>
    <m/>
    <m/>
    <m/>
    <m/>
    <m/>
    <m/>
    <s v="W1"/>
    <s v="Cornerstone User Stories (RTR-GL) - GPO Approval (Batch 2)"/>
  </r>
  <r>
    <s v="RTR-GL-117"/>
    <s v="Record to Report"/>
    <s v="Manage General Ledger Accounting"/>
    <x v="0"/>
    <s v="As a GL Accountant, I need the capability to enter the old chart string in the application and receive the new COA string [Both Legacy WESCO &amp; Legacy Anixter]. Should support multiple code combinations to be mapped"/>
    <m/>
    <m/>
    <x v="0"/>
    <s v="5-Gap-Build-Extension"/>
    <s v="Gap"/>
    <s v="Build"/>
    <s v="Extension"/>
    <s v="EXT013"/>
    <s v="Need to explore feasibility of UI where user can enter legacy COA string and can retrieve future state COA value. Should support multiple code combinations to be mapped"/>
    <s v="Review the new chart string results to ensure accurate results"/>
    <m/>
    <m/>
    <m/>
    <x v="0"/>
    <m/>
    <d v="2021-05-27T00:00:00"/>
    <s v="Sprint 2"/>
    <m/>
    <s v="Sprint 4"/>
    <s v="Sprint 4"/>
    <s v="Extension"/>
    <s v="RTR"/>
    <x v="0"/>
    <x v="0"/>
    <s v="WESCO"/>
    <m/>
    <m/>
    <s v="Ian/Vitaliy"/>
    <m/>
    <m/>
    <m/>
    <m/>
    <m/>
    <m/>
    <m/>
    <m/>
    <s v="Cornerstone User Stories (RTR-GL) - GPO Approval (Batch 2)"/>
  </r>
  <r>
    <s v="RTR-AHCS-051"/>
    <s v="Record to Report"/>
    <s v="Manage Subledger Accounting"/>
    <x v="13"/>
    <s v="As an IT administrator, I need a dashboard to track the daily exceptions between legacy data feed and AHCS so that there is complete visibility by source, category, count, and Dollar combination (The sample dashboard presented by Manpreet in the Core-group meeting)"/>
    <m/>
    <m/>
    <x v="0"/>
    <s v="5-Gap-Build-Extension"/>
    <s v="Gap"/>
    <s v="Build"/>
    <s v="Extension"/>
    <s v="EXT010"/>
    <s v="The user story needs to be modified as the data is based on what is received in AHCS by source, dollar amount, line count(processed vs. error).Dashboard to be real-time."/>
    <s v="Validate the data with subledger period close exceptions. Compare the data with the dashboard and ensure accuracy"/>
    <m/>
    <m/>
    <m/>
    <x v="0"/>
    <m/>
    <d v="2021-05-26T00:00:00"/>
    <s v="Sprint 2"/>
    <m/>
    <s v="Sprint 3"/>
    <s v="Sprint 3"/>
    <s v="Extension"/>
    <s v="RTR"/>
    <x v="4"/>
    <x v="4"/>
    <s v="WESCO"/>
    <m/>
    <m/>
    <m/>
    <m/>
    <m/>
    <m/>
    <m/>
    <m/>
    <m/>
    <m/>
    <s v="W3"/>
    <s v="User Stories (AHCS Track) - Batch1 GPO Approval"/>
  </r>
  <r>
    <s v="RTR-GL-118"/>
    <s v="Record to Report"/>
    <s v="Manage General Ledger Accounting"/>
    <x v="5"/>
    <s v="As an IT administrator, I want period close automation to systematically close the Subledger periods (Intercompany BU) instead of closing them manually so that  In the future Intercompany BU model (Phase 1B), WESCO ends up having 50 + BU’s that must be closed (both AP &amp; AR) manually if we don’t have the systematic solution"/>
    <m/>
    <m/>
    <x v="1"/>
    <s v="5-Gap-Build-Extension"/>
    <s v="Gap"/>
    <s v="Build"/>
    <s v="Extension"/>
    <s v="N/A"/>
    <s v="This is about a state where user has reconciled and cleared up any pending data. Requirement is now ability to automate close having a grouping [E.g. by region]_x000a__x000a_Business case: 60+ ledgers to close for AR and AP every month. Assuming 1 min per ledger close, 1*60*2 = 120 min per close cycle. Also bot will ensure all ledgers for a group are closed and someone doesnt miss lets say one ledger in his/her area of ownership_x000a__x000a_7/29: Based on input from Satheesh, WESCO IT will take it forward for Bot development etc. Changing sub-track to Legacy_x000a__x000a_8/4: Confirmed by Satheesh based on conversation with bot team that WESCO IT will take it forward"/>
    <s v="Validate the open and close of the AR &amp; AP subledgers for all ledgers systematically"/>
    <m/>
    <m/>
    <m/>
    <x v="2"/>
    <m/>
    <m/>
    <m/>
    <m/>
    <m/>
    <e v="#N/A"/>
    <m/>
    <s v="RTR"/>
    <x v="2"/>
    <x v="1"/>
    <s v="WESCO"/>
    <m/>
    <m/>
    <m/>
    <m/>
    <m/>
    <m/>
    <m/>
    <m/>
    <m/>
    <s v="Moved subtrack to LEGACY as per input from Satheesh"/>
    <s v="W3"/>
    <m/>
  </r>
  <r>
    <s v="RTR-AHCS-052"/>
    <s v="Record to Report"/>
    <s v="Manage Subledger Accounting"/>
    <x v="12"/>
    <s v="As a Financial System Analyst, I want the all legacy future segment chart of account values to default to zeros so that the mapping rule can be derived based on only actively used chart of account segments"/>
    <m/>
    <m/>
    <x v="4"/>
    <s v="1-Fit-Configuration-Functional"/>
    <s v="Fit"/>
    <s v="Configuration"/>
    <s v="Functional"/>
    <m/>
    <s v="Legacy COA future segment values will be defaulted to zeros."/>
    <s v="Validate that the future segments are not populated in AHCS"/>
    <m/>
    <m/>
    <m/>
    <x v="0"/>
    <s v="Erica"/>
    <d v="2021-05-26T00:00:00"/>
    <s v="Sprint 1"/>
    <m/>
    <s v="Sprint 2"/>
    <e v="#N/A"/>
    <m/>
    <s v="RTR"/>
    <x v="4"/>
    <x v="4"/>
    <m/>
    <m/>
    <m/>
    <m/>
    <m/>
    <m/>
    <m/>
    <m/>
    <m/>
    <m/>
    <m/>
    <m/>
    <s v="User Stories (AHCS Track) - Batch1 GPO Approval"/>
  </r>
  <r>
    <s v="RTR-AHCS-053"/>
    <s v="Record to Report"/>
    <s v="Manage Subledger Accounting"/>
    <x v="12"/>
    <s v="As a Financial System Analyst, I want the derive the complete chart of account string for cloud COA in the mapping tool so that the mapping rules are deriving all future segments"/>
    <m/>
    <m/>
    <x v="0"/>
    <s v="1-Fit-Configuration-Functional"/>
    <s v="Fit"/>
    <s v="Configuration"/>
    <s v="Functional"/>
    <m/>
    <s v="Legacy COA to Cloud COA mapping rules for all segments. "/>
    <s v="Ensure all the chart of accounts segments are available for mapping including the future segments"/>
    <m/>
    <m/>
    <m/>
    <x v="0"/>
    <s v="Erica"/>
    <d v="2021-05-26T00:00:00"/>
    <s v="Sprint 1"/>
    <m/>
    <s v="Sprint 2"/>
    <e v="#N/A"/>
    <m/>
    <s v="RTR"/>
    <x v="4"/>
    <x v="4"/>
    <m/>
    <m/>
    <m/>
    <m/>
    <m/>
    <m/>
    <m/>
    <m/>
    <m/>
    <m/>
    <m/>
    <m/>
    <s v="User Stories (AHCS Track) - Batch1 GPO Approval"/>
  </r>
  <r>
    <s v="REP-RTR-GL-1"/>
    <s v="Record to Report"/>
    <s v="Manage General Ledger Accounting"/>
    <x v="5"/>
    <s v="Legacy Report Name:GL Activity_x000a_Legacy Report Description:As an Accountant, I need a report of GL activity by LE, GL Account, trans currency, functional currency, and all other charfield values. Capability to filter by any chartfield value and date ranges.  This report is used to analyze GL activity._x000a_Reference ID:AXE-GL-1"/>
    <m/>
    <m/>
    <x v="0"/>
    <s v="2-Gap-Build-Report"/>
    <s v="Gap"/>
    <s v="Build"/>
    <s v="Report"/>
    <s v="RPT046"/>
    <s v="GL Journal Line detail report [Merge AXE-GL-1, AXE-GL-7, , AXE-GL-8, AXE-GL-9, AXE-GL-12, AXE-GL-13]. Ensure there is filter criteria by Period status"/>
    <m/>
    <m/>
    <m/>
    <m/>
    <x v="0"/>
    <s v="Erica"/>
    <d v="2021-05-27T00:00:00"/>
    <s v="Sprint 2"/>
    <m/>
    <s v="Sprint 5"/>
    <s v="Sprint 5"/>
    <s v="Report"/>
    <s v="RTR"/>
    <x v="0"/>
    <x v="0"/>
    <s v="WESCO"/>
    <m/>
    <s v="AXE-GL-1"/>
    <m/>
    <s v="Ian/Vitaliy"/>
    <m/>
    <m/>
    <m/>
    <m/>
    <m/>
    <m/>
    <m/>
    <s v="Cornerstone User Stories (RTR-GL) - GPO Approval (Batch 2)"/>
  </r>
  <r>
    <s v="REP-RTR-GL-2"/>
    <s v="Record to Report"/>
    <s v="Manage General Ledger Accounting"/>
    <x v="5"/>
    <s v="Legacy Report Name:GL Balances_x000a_Legacy Report Description:As an Accountant, I need a report of GL balances by LE, GL Account, trans currency, functional currency, and all other charfield values. Capability to filter by any chartfield value and date ranges. This report is used to analyze GL activity._x000a_Reference ID:AXE-GL-2"/>
    <m/>
    <m/>
    <x v="0"/>
    <s v="2-Gap-Build-Report"/>
    <s v="Gap"/>
    <s v="Build"/>
    <s v="Report"/>
    <s v="RPT047"/>
    <s v="New balance report by entered and accounted_x000a_Note: Why SmartView is not useful - Many people will use it"/>
    <m/>
    <m/>
    <m/>
    <m/>
    <x v="0"/>
    <s v="Erica"/>
    <d v="2021-05-27T00:00:00"/>
    <s v="Sprint 2"/>
    <m/>
    <s v="Sprint 5"/>
    <s v="Sprint 5"/>
    <s v="Report"/>
    <s v="RTR"/>
    <x v="0"/>
    <x v="0"/>
    <s v="WESCO"/>
    <m/>
    <s v="AXE-GL-2"/>
    <m/>
    <s v="Ian/Vitaliy"/>
    <m/>
    <m/>
    <m/>
    <m/>
    <m/>
    <m/>
    <m/>
    <s v="Cornerstone User Stories (RTR-GL) - GPO Approval (Batch 2)"/>
  </r>
  <r>
    <s v="REP-RTR-GL-3"/>
    <s v="Record to Report"/>
    <s v="Manage General Ledger Accounting"/>
    <x v="5"/>
    <s v="Legacy Report Name:GL I/C Balances_x000a_Legacy Report Description:As an Accountant, I need a report of  I/C Payables and Receivables balances by LE, account, affiliate (or GL cloud equivalent), cost center, and other chartfield values. Capability to filter by LE, Affliate, account, and other chartfield values.  This report is used to analyze I/C balances_x000a_Reference ID:AXE-GL-3"/>
    <m/>
    <m/>
    <x v="1"/>
    <s v="2-Gap-Build-Report"/>
    <s v="Gap"/>
    <s v="Build"/>
    <s v="Report"/>
    <s v="RPT048"/>
    <s v="IC Balance Matrix: IC Balance report by GL balances [based on IC segment and specific natural accounts]_x000a_Note: Why SmartView is not useful - Many people will use it_x000a_6/22: Changed release to 1B only as per email confirmation from Erica with subject &quot;GL Reports Prioritization&quot;"/>
    <m/>
    <m/>
    <m/>
    <m/>
    <x v="0"/>
    <s v="Erica"/>
    <d v="2021-05-27T00:00:00"/>
    <m/>
    <m/>
    <s v="Sprint 2"/>
    <s v="TBD"/>
    <m/>
    <s v="RTR"/>
    <x v="0"/>
    <x v="0"/>
    <s v="WESCO"/>
    <m/>
    <s v="AXE-GL-3"/>
    <m/>
    <s v="Ian/Vitaliy"/>
    <m/>
    <m/>
    <m/>
    <m/>
    <m/>
    <m/>
    <m/>
    <s v="Cornerstone User Stories (RTR-GL) - GPO Approval (Batch 2)"/>
  </r>
  <r>
    <s v="REP-RTR-GL-4"/>
    <s v="Record to Report"/>
    <s v="Manage General Ledger Accounting"/>
    <x v="5"/>
    <s v="Legacy Report Name:GL I/C Activity_x000a_Legacy Report Description:As an Accountant, I need a report of  I/C Payables and Receivables activity by LE, account, affiliate (or GL cloud equivalent), cost center, and other chartfield values. Capability to filter by LE, Affliate, account, and other chartfield values.  This report is used to analyze I/C activity._x000a_Reference ID:AXE-GL-4"/>
    <m/>
    <m/>
    <x v="0"/>
    <s v="2-Gap-Build-Report"/>
    <s v="Gap"/>
    <s v="Build"/>
    <s v="Report"/>
    <s v="RPT009"/>
    <s v="Merge with GL Drill down report - User story RTR-GL-077"/>
    <m/>
    <m/>
    <m/>
    <m/>
    <x v="0"/>
    <s v="Erica"/>
    <d v="2021-05-27T00:00:00"/>
    <s v="Sprint 2"/>
    <m/>
    <s v="Sprint 4"/>
    <s v="Sprint 4"/>
    <s v="Report"/>
    <s v="RTR"/>
    <x v="0"/>
    <x v="0"/>
    <s v="WESCO"/>
    <m/>
    <s v="AXE-GL-4"/>
    <m/>
    <s v="Ian/Vitaliy"/>
    <m/>
    <m/>
    <m/>
    <m/>
    <m/>
    <m/>
    <m/>
    <s v="Cornerstone User Stories (RTR-GL) - GPO Approval (Batch 2)"/>
  </r>
  <r>
    <s v="REP-RTR-GL-5"/>
    <s v="Record to Report"/>
    <s v="Manage General Ledger Accounting"/>
    <x v="5"/>
    <s v="Legacy Report Name:GL Revaluation_x000a_Legacy Report Description:As an Accountant, I need a report of FX revaluation (using month-end rate) by account, LE, location and other chartfield values. This report is used to analyze current period FX exposure (currently GL 36)_x000a_Reference ID:AXE-GL-5"/>
    <m/>
    <m/>
    <x v="1"/>
    <s v="2-Gap-Build-Report"/>
    <s v="Gap"/>
    <s v="Build"/>
    <s v="Report"/>
    <s v="RPT049"/>
    <s v="Revaluation summary at COA level [all COA segments]. Run report after reval is executed in system"/>
    <m/>
    <m/>
    <m/>
    <m/>
    <x v="0"/>
    <s v="Erica"/>
    <d v="2021-05-27T00:00:00"/>
    <s v="Sprint 5"/>
    <m/>
    <s v="Sprint 5"/>
    <s v="Sprint 5"/>
    <s v="Report"/>
    <s v="RTR"/>
    <x v="0"/>
    <x v="0"/>
    <s v="WESCO"/>
    <m/>
    <s v="AXE-GL-5"/>
    <m/>
    <s v="Ian/Vitaliy"/>
    <m/>
    <m/>
    <m/>
    <m/>
    <m/>
    <m/>
    <m/>
    <s v="Cornerstone User Stories (RTR-GL) - GPO Approval (Batch 2)"/>
  </r>
  <r>
    <s v="REP-RTR-GL-6"/>
    <s v="Record to Report"/>
    <s v="Manage General Ledger Accounting"/>
    <x v="5"/>
    <s v="Legacy Report Name:GL Revaluation by account_x000a_Legacy Report Description:As an accountant, I need a report which shows the monthly revaluation amount for each account for a particular LE. This report is used for FX analysis_x000a_Reference ID:AXE-GL-6"/>
    <m/>
    <m/>
    <x v="1"/>
    <s v="2-Gap-Build-Report"/>
    <s v="Gap"/>
    <s v="Build"/>
    <s v="Report"/>
    <s v="RPT050"/>
    <s v="Revaluation summary at COA level [only LE &amp; Account]. Run report after reval is executed in system"/>
    <m/>
    <m/>
    <m/>
    <m/>
    <x v="0"/>
    <s v="Erica"/>
    <d v="2021-05-27T00:00:00"/>
    <s v="Sprint 5"/>
    <m/>
    <s v="Sprint 5"/>
    <s v="Sprint 5"/>
    <s v="Report"/>
    <s v="RTR"/>
    <x v="0"/>
    <x v="0"/>
    <s v="WESCO"/>
    <m/>
    <s v="AXE-GL-6"/>
    <m/>
    <s v="Ian/Vitaliy"/>
    <m/>
    <m/>
    <m/>
    <m/>
    <m/>
    <m/>
    <m/>
    <s v="Cornerstone User Stories (RTR-GL) - GPO Approval (Batch 2)"/>
  </r>
  <r>
    <s v="REP-RTR-GL-7"/>
    <s v="Record to Report"/>
    <s v="Manage General Ledger Accounting"/>
    <x v="5"/>
    <s v="Legacy Report Name:GL Activity by journal enter and post date_x000a_Legacy Report Description:As an Accountant, I need a report of GL activity by LE, GL Account, trans currency, functional currency, and all other charfield values. Capability to filter by any chartfield value, Journal entered date, journal posted data or date ranges.  This report is used to analyze GL activity by posted date._x000a_Reference ID:AXE-GL-7"/>
    <m/>
    <m/>
    <x v="0"/>
    <s v="2-Gap-Build-Report"/>
    <s v="Gap"/>
    <s v="Build"/>
    <s v="Report"/>
    <s v="RPT046"/>
    <s v="GL Journal Line detail report [Merge AXE-GL-1, AXE-GL-7, , AXE-GL-8, AXE-GL-9, AXE-GL-12, AXE-GL-13]. Ensure there is filter criteria by Period status"/>
    <m/>
    <m/>
    <m/>
    <m/>
    <x v="0"/>
    <s v="Erica"/>
    <d v="2021-05-27T00:00:00"/>
    <s v="Sprint 2"/>
    <m/>
    <s v="Sprint 5"/>
    <s v="Sprint 5"/>
    <s v="Report"/>
    <s v="RTR"/>
    <x v="0"/>
    <x v="0"/>
    <s v="WESCO"/>
    <m/>
    <s v="AXE-GL-7"/>
    <m/>
    <s v="Ian/Vitaliy"/>
    <m/>
    <m/>
    <m/>
    <m/>
    <m/>
    <m/>
    <m/>
    <s v="Cornerstone User Stories (RTR-GL) - GPO Approval (Batch 2)"/>
  </r>
  <r>
    <s v="REP-RTR-GL-8"/>
    <s v="Record to Report"/>
    <s v="Manage General Ledger Accounting"/>
    <x v="5"/>
    <s v="Legacy Report Name:GL Journal detail_x000a_Legacy Report Description:As an accountant, I need a report which shows all journal lines for the specific JE (JE ID and period is the input data). Currently in PS GL 28_x000a_Reference ID:AXE-GL-8"/>
    <m/>
    <m/>
    <x v="0"/>
    <s v="2-Gap-Build-Report"/>
    <s v="Gap"/>
    <s v="Build"/>
    <s v="Report"/>
    <s v="RPT046"/>
    <s v="GL Journal Line detail report [Merge AXE-GL-1, AXE-GL-7, , AXE-GL-8, AXE-GL-9, AXE-GL-12, AXE-GL-13]. Ensure there is filter criteria by Period status"/>
    <m/>
    <m/>
    <m/>
    <m/>
    <x v="0"/>
    <s v="Erica"/>
    <d v="2021-05-27T00:00:00"/>
    <s v="Sprint 2"/>
    <m/>
    <s v="Sprint 5"/>
    <s v="Sprint 5"/>
    <s v="Report"/>
    <s v="RTR"/>
    <x v="0"/>
    <x v="0"/>
    <s v="WESCO"/>
    <m/>
    <s v="AXE-GL-8"/>
    <m/>
    <s v="Ian/Vitaliy"/>
    <m/>
    <m/>
    <m/>
    <m/>
    <m/>
    <m/>
    <m/>
    <s v="Cornerstone User Stories (RTR-GL) - GPO Approval (Batch 2)"/>
  </r>
  <r>
    <s v="REP-RTR-GL-9"/>
    <s v="Record to Report"/>
    <s v="Manage General Ledger Accounting"/>
    <x v="5"/>
    <s v="Legacy Report Name:Journal activity by status_x000a_Legacy Report Description:As an accountant, I need a report of all journals processed by status foe example: posted, entered, validated, deleted…. (JE status and period is the input data). Currently in PS GL 08_x000a_Reference ID:AXE-GL-9"/>
    <m/>
    <m/>
    <x v="0"/>
    <s v="2-Gap-Build-Report"/>
    <s v="Gap"/>
    <s v="Build"/>
    <s v="Report"/>
    <s v="RPT046"/>
    <s v="GL Journal Line detail report [Merge AXE-GL-1, AXE-GL-7, , AXE-GL-8, AXE-GL-9, AXE-GL-12, AXE-GL-13]. Ensure there is filter criteria by Period status"/>
    <m/>
    <m/>
    <m/>
    <m/>
    <x v="0"/>
    <m/>
    <d v="2021-05-27T00:00:00"/>
    <s v="Sprint 2"/>
    <m/>
    <s v="Sprint 5"/>
    <s v="Sprint 5"/>
    <s v="Report"/>
    <s v="RTR"/>
    <x v="0"/>
    <x v="0"/>
    <s v="WESCO"/>
    <m/>
    <s v="AXE-GL-9"/>
    <m/>
    <s v="Ian/Vitaliy"/>
    <m/>
    <m/>
    <m/>
    <m/>
    <m/>
    <m/>
    <m/>
    <s v="Cornerstone User Stories (RTR-GL) - GPO Approval (Batch 2)"/>
  </r>
  <r>
    <s v="REP-RTR-GL-10"/>
    <s v="Record to Report"/>
    <s v="Manage General Ledger Accounting"/>
    <x v="5"/>
    <s v="Legacy Report Name:Current month FX rates_x000a_Legacy Report Description:As an accountant, I need a report of all current FX rates loaded in GL by currency and rate type (budget, month end, average, daily). Currently in PS GL 35_x000a_Reference ID:AXE-GL-10"/>
    <m/>
    <m/>
    <x v="0"/>
    <s v="2-Gap-Build-Report"/>
    <s v="Gap"/>
    <s v="Build"/>
    <s v="Report"/>
    <s v="RPT051"/>
    <s v="FX Rates loaded in ERP to be pulled out for reporting [Create date range and period as parameters]. Created separate EPM line for budget rates"/>
    <m/>
    <m/>
    <m/>
    <m/>
    <x v="0"/>
    <m/>
    <d v="2021-05-27T00:00:00"/>
    <s v="Sprint 2"/>
    <m/>
    <s v="Sprint 3"/>
    <s v="Sprint 3"/>
    <s v="Report"/>
    <s v="RTR"/>
    <x v="0"/>
    <x v="0"/>
    <s v="WESCO"/>
    <m/>
    <s v="AXE-GL-10"/>
    <m/>
    <s v="Ian/Vitaliy"/>
    <m/>
    <m/>
    <m/>
    <m/>
    <m/>
    <m/>
    <m/>
    <s v="Cornerstone User Stories (RTR-GL) - GPO Approval (Batch 2)"/>
  </r>
  <r>
    <s v="REP-RTR-GL-12"/>
    <s v="Record to Report"/>
    <s v="Manage General Ledger Accounting"/>
    <x v="5"/>
    <s v="Legacy Report Name:Historical FX rates by date_x000a_Legacy Report Description:As an accountant, I need a report of all historical FX rates loaded in GL by date, currency and rate type (budget, month end, average, daily). Ability to filter by date and currency and geography (if loaded multiple times per day). Currently in PS GL 60_x000a_Reference ID:AXE-GL-11"/>
    <m/>
    <m/>
    <x v="0"/>
    <s v="2-Gap-Build-Report"/>
    <s v="Gap"/>
    <s v="Build"/>
    <s v="Report"/>
    <s v="RPT051"/>
    <s v="FX Rates loaded in ERP to be pulled out for reporting [Create date range and period as parameters]. Created separate EPM line for budget rates"/>
    <m/>
    <m/>
    <m/>
    <m/>
    <x v="0"/>
    <m/>
    <d v="2021-05-27T00:00:00"/>
    <s v="Sprint 2"/>
    <m/>
    <s v="Sprint 3"/>
    <s v="Sprint 3"/>
    <s v="Report"/>
    <s v="RTR"/>
    <x v="0"/>
    <x v="0"/>
    <s v="WESCO"/>
    <m/>
    <s v="AXE-GL-11"/>
    <m/>
    <s v="Ian/Vitaliy"/>
    <m/>
    <m/>
    <m/>
    <m/>
    <m/>
    <m/>
    <m/>
    <s v="Cornerstone User Stories (RTR-GL) - GPO Approval (Batch 2)"/>
  </r>
  <r>
    <s v="REP-RTR-GL-14"/>
    <s v="Record to Report"/>
    <s v="Manage General Ledger Accounting"/>
    <x v="5"/>
    <s v="Legacy Report Name:Report of journals which failed CVR_x000a_Legacy Report Description:I need a report that Lists all accounting events and journal entries that fail period close validation. Groups report by ledger, period, journal source, journal category, and event class at submission._x000a_Reference ID:AXE-GL-12"/>
    <m/>
    <m/>
    <x v="0"/>
    <s v="2-Gap-Build-Report"/>
    <s v="Gap"/>
    <s v="Build"/>
    <s v="Report"/>
    <s v="RPT046"/>
    <s v="GL Journal Line detail report [Merge AXE-GL-1, AXE-GL-7, , AXE-GL-8, AXE-GL-9, AXE-GL-12, AXE-GL-13]. Ensure there is filter criteria by Period status"/>
    <m/>
    <m/>
    <m/>
    <m/>
    <x v="0"/>
    <m/>
    <d v="2021-05-27T00:00:00"/>
    <s v="Sprint 2"/>
    <m/>
    <s v="Sprint 5"/>
    <s v="Sprint 5"/>
    <s v="Report"/>
    <s v="RTR"/>
    <x v="0"/>
    <x v="0"/>
    <s v="WESCO"/>
    <m/>
    <s v="AXE-GL-12"/>
    <m/>
    <s v="Ian/Vitaliy"/>
    <m/>
    <m/>
    <m/>
    <m/>
    <m/>
    <m/>
    <m/>
    <s v="Cornerstone User Stories (RTR-GL) - GPO Approval (Batch 2)"/>
  </r>
  <r>
    <s v="REP-RTR-GL-15"/>
    <s v="Record to Report"/>
    <s v="Manage General Ledger Accounting"/>
    <x v="5"/>
    <s v="Legacy Report Name:Journals entered not posted_x000a_Legacy Report Description:I need a report that Lists journal entries that have been entered not posted._x000a_Reference ID:AXE-GL-13"/>
    <m/>
    <m/>
    <x v="0"/>
    <s v="2-Gap-Build-Report"/>
    <s v="Gap"/>
    <s v="Build"/>
    <s v="Report"/>
    <s v="RPT046"/>
    <s v="GL Journal Line detail report [Merge AXE-GL-1, AXE-GL-7, , AXE-GL-8, AXE-GL-9, AXE-GL-12, AXE-GL-13]. Ensure there is filter criteria by Period status"/>
    <m/>
    <m/>
    <m/>
    <m/>
    <x v="0"/>
    <m/>
    <d v="2021-05-27T00:00:00"/>
    <s v="Sprint 2"/>
    <m/>
    <s v="Sprint 5"/>
    <s v="Sprint 5"/>
    <s v="Report"/>
    <s v="RTR"/>
    <x v="0"/>
    <x v="0"/>
    <s v="WESCO"/>
    <m/>
    <s v="AXE-GL-13"/>
    <m/>
    <s v="Ian/Vitaliy"/>
    <m/>
    <m/>
    <m/>
    <m/>
    <m/>
    <m/>
    <m/>
    <s v="Cornerstone User Stories (RTR-GL) - GPO Approval (Batch 2)"/>
  </r>
  <r>
    <s v="REP-RTR-GL-67-A"/>
    <s v="Record to Report"/>
    <s v="Manage General Ledger Accounting"/>
    <x v="5"/>
    <s v="Legacy Report Name:IT extracts GL data for Tax compliance work_x000a_Legacy Report Description:"/>
    <m/>
    <m/>
    <x v="4"/>
    <s v="2-Gap-Build-Report"/>
    <s v="Gap"/>
    <s v="Build"/>
    <s v="Report"/>
    <s v="RPT046"/>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GL Journal line detail report"/>
    <m/>
    <m/>
    <m/>
    <m/>
    <x v="0"/>
    <s v="Erica"/>
    <d v="2021-06-10T00:00:00"/>
    <s v="Sprint 2"/>
    <m/>
    <s v="Sprint 5"/>
    <s v="Sprint 5"/>
    <s v="Report"/>
    <s v="RTR"/>
    <x v="0"/>
    <x v="0"/>
    <s v="WESCO"/>
    <m/>
    <s v="WES-SUM-7"/>
    <m/>
    <m/>
    <m/>
    <m/>
    <m/>
    <m/>
    <m/>
    <s v="Awaiting input from Satheesh"/>
    <m/>
    <s v="Cornerstone User Stories (RTR-GL) - GPO Approval (Batch4)"/>
  </r>
  <r>
    <s v="REP-RTR-GL-67-B"/>
    <s v="Record to Report"/>
    <s v="Manage General Ledger Accounting"/>
    <x v="5"/>
    <s v="Legacy Report Name:IT extracts GL data for Tax compliance work_x000a_Legacy Report Description:"/>
    <m/>
    <m/>
    <x v="4"/>
    <s v="5-Gap-Build-Extension"/>
    <s v="Gap"/>
    <s v="Build"/>
    <s v="Extension"/>
    <s v="EXT013"/>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COA mapping extension that user can trigger where user provides multiple old/legacy COA values &amp; utility returns new COA values"/>
    <m/>
    <m/>
    <m/>
    <m/>
    <x v="0"/>
    <s v="Erica"/>
    <d v="2021-06-10T00:00:00"/>
    <s v="Sprint 2"/>
    <m/>
    <s v="Sprint 4"/>
    <s v="Sprint 4"/>
    <s v="Extension"/>
    <s v="RTR"/>
    <x v="0"/>
    <x v="0"/>
    <s v="WESCO"/>
    <m/>
    <s v="WES-SUM-7"/>
    <m/>
    <m/>
    <m/>
    <m/>
    <m/>
    <m/>
    <m/>
    <s v="Awaiting input from Satheesh"/>
    <m/>
    <s v="Cornerstone User Stories (RTR-GL) - GPO Approval (Batch4)"/>
  </r>
  <r>
    <s v="RTR-AHCS-054"/>
    <s v="Record to Report"/>
    <s v="Manage Subledger Accounting"/>
    <x v="12"/>
    <s v="As a Financial Controller, I want a user role that will provide the access to only EBS AR subledger so that the user is restricted to a specific AHCS subledger"/>
    <m/>
    <m/>
    <x v="0"/>
    <s v="1-Fit-Configuration-Functional"/>
    <s v="Fit"/>
    <s v="Configuration"/>
    <s v="Functional"/>
    <m/>
    <s v="Enabling EBS AR subledger security by user roles"/>
    <s v="Ensure all the chart of accounts segments are available for mapping including the future segments"/>
    <m/>
    <m/>
    <m/>
    <x v="0"/>
    <s v="Erica"/>
    <d v="2021-05-26T00:00:00"/>
    <s v="Sprint 3"/>
    <m/>
    <e v="#N/A"/>
    <e v="#N/A"/>
    <m/>
    <s v="RTR"/>
    <x v="3"/>
    <x v="4"/>
    <m/>
    <m/>
    <m/>
    <m/>
    <m/>
    <m/>
    <m/>
    <m/>
    <m/>
    <m/>
    <m/>
    <m/>
    <s v="User Stories (AHCS Track) - Batch1 GPO Approval"/>
  </r>
  <r>
    <s v="RTR-AHCS-055"/>
    <s v="Record to Report"/>
    <s v="Manage Subledger Accounting"/>
    <x v="12"/>
    <s v="As an IT administrator, I want the capability to modify the source transaction information for any exceptions post business approval so that the transactions completd in error can be re-porcessed with corrections"/>
    <m/>
    <m/>
    <x v="0"/>
    <m/>
    <s v=""/>
    <s v=""/>
    <s v=""/>
    <m/>
    <s v="IT administrator should able to make modifications to the data except accoutning attributes in error post business approval to reprocess data in AHCS"/>
    <m/>
    <m/>
    <m/>
    <m/>
    <x v="1"/>
    <m/>
    <m/>
    <s v="Sprint 3"/>
    <m/>
    <e v="#N/A"/>
    <e v="#N/A"/>
    <m/>
    <s v="RTR"/>
    <x v="3"/>
    <x v="4"/>
    <m/>
    <m/>
    <m/>
    <m/>
    <m/>
    <m/>
    <m/>
    <m/>
    <m/>
    <m/>
    <m/>
    <m/>
    <m/>
  </r>
  <r>
    <s v="RTR-AHCS-056"/>
    <s v="Record to Report"/>
    <s v="Manage Subledger Accounting"/>
    <x v="12"/>
    <s v="As GL Accountant I want all  transactions from concur to be sent in new COA and no COA mapping required in cloud before posting in  Concur subledger, so that transactions are accounted using source segment values"/>
    <s v="Must Have"/>
    <m/>
    <x v="1"/>
    <s v="1-Fit-Configuration-Functional"/>
    <s v="Fit"/>
    <s v="Configuration"/>
    <s v="Functional"/>
    <m/>
    <s v="Concur will be providing the data in the new cloud COA and no mapping transformation will take place"/>
    <s v="Ensure concur transactions accurately posted into AHCS. Validate AHCS contains all supporting references as per business design. Ensure transactions are posted in both primary and secondary ledger."/>
    <m/>
    <m/>
    <m/>
    <x v="0"/>
    <s v="Chris Demko"/>
    <d v="2021-07-13T00:00:00"/>
    <m/>
    <m/>
    <s v="Sprint 11"/>
    <e v="#N/A"/>
    <m/>
    <s v="RTR"/>
    <x v="4"/>
    <x v="4"/>
    <m/>
    <m/>
    <m/>
    <s v="Ian/Vitaliy"/>
    <s v="Ian 11-9-21"/>
    <s v="Bhim"/>
    <s v="N/A"/>
    <s v="Rhonda"/>
    <s v="Betty"/>
    <s v="What is the difference between -056 and 061? - Ok IP_x000a_We haven't fully discussed concur as yet. Ok per Manpreet comments 11-9-21"/>
    <s v="MS 11/05 - This story is to ensure and verify that CONCUR is sending data in new COA. _x000a_MS 11/09 - This have been program guidance and agreed with Concur project"/>
    <m/>
    <m/>
  </r>
  <r>
    <s v="RTR-AHCS-057"/>
    <s v="Record to Report"/>
    <s v="Manage Subledger Accounting"/>
    <x v="12"/>
    <s v="As an IT administrator, I want the ability to make changes to AHCS configuration so that meet business requirments"/>
    <m/>
    <m/>
    <x v="0"/>
    <s v="1-Fit-Configuration-Functional"/>
    <s v="Fit"/>
    <s v="Configuration"/>
    <s v="Functional"/>
    <m/>
    <m/>
    <m/>
    <m/>
    <m/>
    <m/>
    <x v="1"/>
    <m/>
    <m/>
    <m/>
    <m/>
    <m/>
    <e v="#N/A"/>
    <m/>
    <s v="RTR"/>
    <x v="3"/>
    <x v="4"/>
    <m/>
    <m/>
    <m/>
    <m/>
    <m/>
    <m/>
    <m/>
    <m/>
    <m/>
    <m/>
    <m/>
    <m/>
    <m/>
  </r>
  <r>
    <s v="RTR-AHCS-058"/>
    <s v="Record to Report"/>
    <s v="Manage Subledger Accounting"/>
    <x v="12"/>
    <s v="As a Financial controller,I want to users to have access only specific ledger/ledger set so that data security by ledger/ledger set is enabled"/>
    <m/>
    <m/>
    <x v="0"/>
    <m/>
    <s v=""/>
    <s v=""/>
    <s v=""/>
    <m/>
    <m/>
    <m/>
    <m/>
    <m/>
    <m/>
    <x v="1"/>
    <m/>
    <m/>
    <m/>
    <m/>
    <m/>
    <e v="#N/A"/>
    <m/>
    <s v="RTR"/>
    <x v="3"/>
    <x v="4"/>
    <m/>
    <m/>
    <m/>
    <m/>
    <m/>
    <m/>
    <m/>
    <m/>
    <m/>
    <m/>
    <m/>
    <m/>
    <m/>
  </r>
  <r>
    <s v="RTR-AHCS-059"/>
    <s v="Record to Report"/>
    <s v="Manage Subledger Accounting"/>
    <x v="12"/>
    <s v="As a GL accountant, I want the ability to run create accounting on demand so that any errors/exceptions can be reprocessed during period close"/>
    <m/>
    <m/>
    <x v="0"/>
    <s v="1-Fit-Configuration-Functional"/>
    <s v="Fit"/>
    <s v="Configuration"/>
    <s v="Functional"/>
    <m/>
    <s v="Create Accounting job execution on-demand for un-accounted transnactions by user"/>
    <m/>
    <m/>
    <m/>
    <m/>
    <x v="1"/>
    <m/>
    <m/>
    <m/>
    <m/>
    <m/>
    <e v="#N/A"/>
    <m/>
    <s v="RTR"/>
    <x v="3"/>
    <x v="4"/>
    <m/>
    <m/>
    <m/>
    <m/>
    <m/>
    <m/>
    <m/>
    <m/>
    <m/>
    <m/>
    <m/>
    <m/>
    <m/>
  </r>
  <r>
    <s v="RTR-GL-119"/>
    <s v="Record to Report"/>
    <s v="Manage General Ledger Accounting"/>
    <x v="5"/>
    <s v="GL Open Balances (YTD plus Current Fiscal Year period balances) - WESCO Primary Ledgers"/>
    <m/>
    <m/>
    <x v="4"/>
    <s v="4-Gap-Build-Conversions"/>
    <s v="Gap"/>
    <s v="Build"/>
    <s v="Conversions"/>
    <s v="CNV001"/>
    <s v="GL Conversion for Legacy WESCO Primary ledgers"/>
    <s v="Validate / reconcile data loads from legacy to cloud"/>
    <m/>
    <m/>
    <m/>
    <x v="0"/>
    <s v="Erica"/>
    <d v="2021-06-02T00:00:00"/>
    <s v="Sprint 1"/>
    <m/>
    <s v="Sprint 2"/>
    <s v="Sprint 3"/>
    <s v="Conversion"/>
    <s v="RTR"/>
    <x v="0"/>
    <x v="0"/>
    <s v="WESCO"/>
    <m/>
    <m/>
    <m/>
    <m/>
    <m/>
    <m/>
    <m/>
    <m/>
    <m/>
    <m/>
    <m/>
    <s v="Cornerstone User Stories (RTR-GL) - GPO Approval (Batch3)"/>
  </r>
  <r>
    <s v="RTR-GL-120"/>
    <s v="Record to Report"/>
    <s v="Manage General Ledger Accounting"/>
    <x v="5"/>
    <s v="Currency Rates required to support reporting ledgers with translation [for beginnging balances]"/>
    <m/>
    <m/>
    <x v="1"/>
    <s v="4-Gap-Build-Conversions"/>
    <s v="Gap"/>
    <s v="Build"/>
    <s v="Conversions"/>
    <s v="CNV002"/>
    <s v="Exchange rates needed to support month end TB translation for reporting ledgers_x000a__x000a_For acceptance criteria 1: Balance validation is covered in usr story RTR-GL-123"/>
    <s v="Validate rates were acurately loaded in the system. Ensure the beginning balances for reporting ledger matches legacy balances. "/>
    <m/>
    <m/>
    <m/>
    <x v="0"/>
    <s v="Erica"/>
    <d v="2021-07-14T00:00:00"/>
    <e v="#N/A"/>
    <m/>
    <m/>
    <e v="#N/A"/>
    <m/>
    <s v="RTR"/>
    <x v="0"/>
    <x v="0"/>
    <s v="WESCO"/>
    <m/>
    <m/>
    <s v="Ian/Vitaliy"/>
    <m/>
    <m/>
    <m/>
    <m/>
    <m/>
    <m/>
    <m/>
    <m/>
    <s v="User Stories - GL Batch 6 GPO Approval"/>
  </r>
  <r>
    <s v="RTR-GL-121"/>
    <s v="Record to Report"/>
    <s v="Manage General Ledger Accounting"/>
    <x v="5"/>
    <s v="GL Open Balances (YTD plus Current Fiscal Year period balances) - Anixter Secondary Ledger"/>
    <m/>
    <m/>
    <x v="1"/>
    <s v="4-Gap-Build-Conversions"/>
    <s v="Gap"/>
    <s v="Build"/>
    <s v="Conversions"/>
    <s v="CNV003"/>
    <s v="GL Conversion for Legacy Anixter Secondary ledgers"/>
    <m/>
    <m/>
    <m/>
    <m/>
    <x v="0"/>
    <s v="Erica"/>
    <d v="2021-06-04T00:00:00"/>
    <s v="TBD"/>
    <m/>
    <s v="Sprint 2"/>
    <s v="TBD"/>
    <m/>
    <s v="RTR"/>
    <x v="0"/>
    <x v="0"/>
    <s v="WESCO"/>
    <m/>
    <m/>
    <m/>
    <m/>
    <m/>
    <m/>
    <m/>
    <m/>
    <m/>
    <m/>
    <m/>
    <s v="Cornerstone User Stories (RTR-GL) - GPO Approval (Batch3)"/>
  </r>
  <r>
    <s v="RTR-GL-122"/>
    <s v="Record to Report"/>
    <s v="Manage General Ledger Accounting"/>
    <x v="5"/>
    <s v="GL Open Balances (YTD plus Current Fiscal Year period balances) - Anixter Primary Ledger"/>
    <m/>
    <m/>
    <x v="1"/>
    <s v="4-Gap-Build-Conversions"/>
    <s v="Gap"/>
    <s v="Build"/>
    <s v="Conversions"/>
    <s v="CNV004"/>
    <s v="GL Conversion for Legacy Anixter Primary ledgers"/>
    <m/>
    <m/>
    <m/>
    <m/>
    <x v="0"/>
    <s v="Erica"/>
    <d v="2021-06-04T00:00:00"/>
    <s v="TBD"/>
    <m/>
    <s v="Sprint 2"/>
    <s v="TBD"/>
    <m/>
    <s v="RTR"/>
    <x v="0"/>
    <x v="0"/>
    <s v="WESCO"/>
    <m/>
    <m/>
    <m/>
    <m/>
    <m/>
    <m/>
    <m/>
    <m/>
    <m/>
    <m/>
    <m/>
    <s v="Cornerstone User Stories (RTR-GL) - GPO Approval (Batch3)"/>
  </r>
  <r>
    <s v="RTR-GL-123"/>
    <s v="Record to Report"/>
    <s v="Manage General Ledger Accounting"/>
    <x v="5"/>
    <s v="GL Open Balances (YTD plus Current Fiscal Year period balances) - Anixter Reporting Ledgers. As a GL Accountant, I want the ability to load beginning balances for reporting ledgers."/>
    <m/>
    <m/>
    <x v="1"/>
    <s v="4-Gap-Build-Conversions"/>
    <s v="Gap"/>
    <s v="Build"/>
    <s v="Conversions"/>
    <s v="CNV010"/>
    <s v="GL Conversion for Legacy Anixter Reporting ledgers E.g. Reporting ledgers for Russia, Turkey and Indonesia_x000a_Note: This user story is not applicable to reporting ledgers with month end translation. For month end translations there will be no extract from legacy. Rates as per RTR-GL-120 will be loaded &amp; source ledger data will be translated. Any differences in translation as compared to legacy offline computations cannot be adjusted"/>
    <s v="Validate the beginning balances for all reporting ledgers have been loaded correctly. Reconciled loaded balances to source data. Validate the configuration of reporting ledgers as per business design."/>
    <m/>
    <m/>
    <m/>
    <x v="0"/>
    <s v="Erica"/>
    <d v="2021-07-11T00:00:00"/>
    <m/>
    <m/>
    <m/>
    <s v="TBD"/>
    <m/>
    <s v="RTR"/>
    <x v="0"/>
    <x v="0"/>
    <s v="WESCO"/>
    <m/>
    <m/>
    <s v="Ian/Vitaliy"/>
    <m/>
    <m/>
    <m/>
    <m/>
    <m/>
    <m/>
    <m/>
    <m/>
    <s v="User Stories - GL Batch 6 GPO Approval"/>
  </r>
  <r>
    <s v="RTR-GL-124"/>
    <s v="Record to Report"/>
    <s v="Manage General Ledger Accounting"/>
    <x v="0"/>
    <s v="COA Mapping - COA Mapping Service"/>
    <m/>
    <m/>
    <x v="0"/>
    <s v="5-Gap-Build-Extension"/>
    <s v="Gap"/>
    <s v="Build"/>
    <s v="Extension"/>
    <s v="EXT001"/>
    <s v="Use case: Ability to build a Centralized COA Mapping Engine to support COA transformation to future state for multiple legacy COA scenarios"/>
    <m/>
    <m/>
    <m/>
    <m/>
    <x v="0"/>
    <s v="Erica"/>
    <d v="2021-06-04T00:00:00"/>
    <s v="Sprint 1"/>
    <m/>
    <s v="Sprint 2"/>
    <s v="Sprint 2"/>
    <s v="Extension"/>
    <s v="RTR"/>
    <x v="0"/>
    <x v="0"/>
    <s v="WESCO"/>
    <m/>
    <m/>
    <m/>
    <m/>
    <m/>
    <m/>
    <m/>
    <m/>
    <m/>
    <m/>
    <m/>
    <s v="Cornerstone User Stories (RTR-GL) - GPO Approval (Batch3)"/>
  </r>
  <r>
    <s v="RTR-GL-125"/>
    <s v="Record to Report"/>
    <s v="Manage General Ledger Accounting"/>
    <x v="0"/>
    <s v="COA Mapping -  Mapping Engine "/>
    <m/>
    <m/>
    <x v="0"/>
    <s v="5-Gap-Build-Extension"/>
    <s v="Gap"/>
    <s v="Build"/>
    <s v="Extension"/>
    <s v="EXT002"/>
    <s v="Use case: Ability to build a Centralized COA Mapping Engine to support COA transformation to future state for multiple legacy COA scenarios"/>
    <m/>
    <m/>
    <m/>
    <m/>
    <x v="0"/>
    <s v="Erica"/>
    <d v="2021-06-04T00:00:00"/>
    <s v="Sprint 1"/>
    <m/>
    <s v="Sprint 2"/>
    <s v="Sprint 2"/>
    <s v="Extension"/>
    <s v="RTR"/>
    <x v="0"/>
    <x v="0"/>
    <s v="WESCO"/>
    <m/>
    <m/>
    <m/>
    <m/>
    <m/>
    <m/>
    <m/>
    <m/>
    <m/>
    <m/>
    <m/>
    <s v="Cornerstone User Stories (RTR-GL) - GPO Approval (Batch3)"/>
  </r>
  <r>
    <s v="RTR-GL-126"/>
    <s v="Record to Report"/>
    <s v="Manage General Ledger Accounting"/>
    <x v="0"/>
    <s v="COA Mapping - Validation Engine - France Local COA "/>
    <m/>
    <m/>
    <x v="1"/>
    <s v="5-Gap-Build-Extension"/>
    <s v="Gap"/>
    <s v="Build"/>
    <s v="Extension"/>
    <s v="EXT003"/>
    <s v="Use case: Ability to build a Centralized COA Mapping Engine to support COA transformation to future state for multiple legacy COA scenarios"/>
    <m/>
    <m/>
    <m/>
    <m/>
    <x v="0"/>
    <s v="Erica"/>
    <d v="2021-06-04T00:00:00"/>
    <m/>
    <m/>
    <s v="Sprint 2"/>
    <s v="TBD"/>
    <m/>
    <s v="RTR"/>
    <x v="0"/>
    <x v="0"/>
    <s v="WESCO"/>
    <m/>
    <m/>
    <m/>
    <m/>
    <m/>
    <m/>
    <m/>
    <m/>
    <m/>
    <m/>
    <m/>
    <s v="Cornerstone User Stories (RTR-GL) - GPO Approval (Batch3)"/>
  </r>
  <r>
    <s v="RTR-GL-127"/>
    <s v="Record to Report"/>
    <s v="Manage General Ledger Accounting"/>
    <x v="0"/>
    <s v="COA Mapping -  Mapping Report"/>
    <m/>
    <m/>
    <x v="0"/>
    <s v="5-Gap-Build-Extension"/>
    <s v="Gap"/>
    <s v="Build"/>
    <s v="Extension"/>
    <s v="INT120"/>
    <s v="Use case: Ability to pull report of current state code block mapping values"/>
    <m/>
    <m/>
    <m/>
    <m/>
    <x v="0"/>
    <s v="Erica"/>
    <d v="2021-06-04T00:00:00"/>
    <s v="Sprint 1"/>
    <m/>
    <s v="Sprint 2"/>
    <s v="Sprint 2"/>
    <s v="Interface"/>
    <s v="RTR"/>
    <x v="0"/>
    <x v="0"/>
    <s v="WESCO"/>
    <m/>
    <m/>
    <m/>
    <m/>
    <m/>
    <m/>
    <m/>
    <m/>
    <m/>
    <m/>
    <m/>
    <s v="Cornerstone User Stories (RTR-GL) - GPO Approval (Batch3)"/>
  </r>
  <r>
    <s v="RTR-GL-128"/>
    <s v="Record to Report"/>
    <s v="Manage General Ledger Accounting"/>
    <x v="0"/>
    <s v="COA Mapping -  Oracle COA value import for validations"/>
    <m/>
    <m/>
    <x v="0"/>
    <s v="5-Gap-Build-Extension"/>
    <s v="Gap"/>
    <s v="Build"/>
    <s v="Extension"/>
    <s v="INT121"/>
    <s v="Use case: Ability to build a Centralized COA Mapping Engine to support COA transformation to future state for multiple legacy COA scenarios"/>
    <m/>
    <m/>
    <m/>
    <m/>
    <x v="0"/>
    <s v="Erica"/>
    <d v="2021-06-04T00:00:00"/>
    <s v="Sprint 1"/>
    <m/>
    <s v="Sprint 2"/>
    <s v="Sprint 2"/>
    <s v="Interface"/>
    <s v="RTR"/>
    <x v="0"/>
    <x v="0"/>
    <s v="WESCO"/>
    <m/>
    <m/>
    <m/>
    <m/>
    <m/>
    <m/>
    <m/>
    <m/>
    <m/>
    <m/>
    <m/>
    <s v="Cornerstone User Stories (RTR-GL) - GPO Approval (Batch3)"/>
  </r>
  <r>
    <s v="RTR-GL-129"/>
    <s v="Record to Report"/>
    <s v="Manage General Ledger Accounting"/>
    <x v="0"/>
    <s v="COA Mapping - Validation Engine - Global COA"/>
    <m/>
    <m/>
    <x v="0"/>
    <s v="5-Gap-Build-Extension"/>
    <s v="Gap"/>
    <s v="Build"/>
    <s v="Extension"/>
    <s v="EXT004"/>
    <s v="Use case: Ability to build a Centralized COA Mapping Engine to support COA transformation to future state for multiple legacy COA scenarios"/>
    <m/>
    <m/>
    <m/>
    <m/>
    <x v="0"/>
    <s v="Erica"/>
    <d v="2021-06-04T00:00:00"/>
    <s v="Sprint 1"/>
    <m/>
    <s v="Sprint 2"/>
    <s v="Sprint 2"/>
    <s v="Extension"/>
    <s v="RTR"/>
    <x v="0"/>
    <x v="0"/>
    <s v="WESCO"/>
    <m/>
    <m/>
    <m/>
    <m/>
    <m/>
    <m/>
    <m/>
    <m/>
    <m/>
    <m/>
    <m/>
    <s v="Cornerstone User Stories (RTR-GL) - GPO Approval (Batch3)"/>
  </r>
  <r>
    <s v="RTR-GL-130"/>
    <s v="Record to Report"/>
    <s v="Manage General Ledger Accounting"/>
    <x v="0"/>
    <s v="COA Mapping - UI - Chart structure definition in COA engine [Configuration screen]"/>
    <m/>
    <m/>
    <x v="2"/>
    <s v="10-Not Required-Not Required-Not Required"/>
    <s v="Not Required"/>
    <s v="Not Required"/>
    <s v="Not Required"/>
    <s v="EXT005"/>
    <s v="Use case: Ability to use COA Mapping engine &amp; mapping rules maintenance for Off-systems_x000a__x000a_7/7: No longer required based on approved KDD23A. Approved Lean spec document &quot;EXT001- EXT002- EXT014-COA Mapping Engine&quot; documents that engine configs will be loaded as installation scripts and not through UI build"/>
    <m/>
    <m/>
    <m/>
    <m/>
    <x v="0"/>
    <s v="Erica"/>
    <d v="2021-07-11T00:00:00"/>
    <s v="TBD"/>
    <m/>
    <s v="TBD"/>
    <s v="TBD"/>
    <s v="Extension"/>
    <s v="RTR"/>
    <x v="0"/>
    <x v="0"/>
    <s v="WESCO"/>
    <m/>
    <m/>
    <s v="Erica:  Off-Systems TBD"/>
    <m/>
    <m/>
    <m/>
    <m/>
    <m/>
    <m/>
    <s v="KDD23A approved, comments section updated &amp; set to not required. Ready for approval"/>
    <m/>
    <s v="User Stories - GL Batch 6 GPO Approval"/>
  </r>
  <r>
    <s v="RTR-GL-131"/>
    <s v="Record to Report"/>
    <s v="Manage General Ledger Accounting"/>
    <x v="0"/>
    <s v="COA Mapping - UI - Mapping rule definition for pair of charts."/>
    <m/>
    <m/>
    <x v="2"/>
    <s v="10-Not Required-Not Required-Not Required"/>
    <s v="Not Required"/>
    <s v="Not Required"/>
    <s v="Not Required"/>
    <s v="EXT006"/>
    <s v="Use case: Ability to use COA Mapping engine &amp; mapping rules maintenance for Off-systems_x000a__x000a__x000a_7/7: No longer required based on approved KDD23A. Approved Lean spec document &quot;EXT001- EXT002- EXT014-COA Mapping Engine&quot; documents that engine configs will be loaded as installation scripts and not through UI build"/>
    <m/>
    <m/>
    <m/>
    <m/>
    <x v="0"/>
    <s v="Erica"/>
    <d v="2021-07-11T00:00:00"/>
    <s v="TBD"/>
    <m/>
    <s v="TBD"/>
    <s v="TBD"/>
    <s v="Extension"/>
    <s v="RTR"/>
    <x v="0"/>
    <x v="0"/>
    <s v="WESCO"/>
    <m/>
    <m/>
    <s v="Erica:  Off-Systems TBD"/>
    <m/>
    <m/>
    <m/>
    <m/>
    <m/>
    <m/>
    <s v="KDD23A approved, comments section updated &amp; set to not required. Ready for approval"/>
    <m/>
    <s v="User Stories - GL Batch 6 GPO Approval"/>
  </r>
  <r>
    <s v="RTR-GL-132"/>
    <s v="Record to Report"/>
    <s v="Manage General Ledger Accounting"/>
    <x v="0"/>
    <s v="COA Mapping - UI - Mapping values for a rule [group of segments to group of segments mapping]"/>
    <m/>
    <m/>
    <x v="2"/>
    <s v="10-Not Required-Not Required-Not Required"/>
    <s v="Not Required"/>
    <s v="Not Required"/>
    <s v="Not Required"/>
    <s v="EXT007"/>
    <s v="Duplicate of multiple user stories E.g. RTR-AHCS-015_x000a_RTR-AHCS-016_x000a_RTR-AHCS-017"/>
    <m/>
    <m/>
    <m/>
    <m/>
    <x v="0"/>
    <s v="Erica"/>
    <d v="2021-06-04T00:00:00"/>
    <m/>
    <m/>
    <s v="Sprint 2"/>
    <s v="Sprint 3"/>
    <m/>
    <s v="RTR"/>
    <x v="0"/>
    <x v="0"/>
    <s v="WESCO"/>
    <m/>
    <m/>
    <m/>
    <m/>
    <m/>
    <m/>
    <m/>
    <m/>
    <m/>
    <m/>
    <m/>
    <s v="Cornerstone User Stories (RTR-GL) - GPO Approval (Batch3)"/>
  </r>
  <r>
    <s v="RTR-GL-133"/>
    <s v="Record to Report"/>
    <s v="Manage General Ledger Accounting"/>
    <x v="0"/>
    <s v="COA Mapping - UI - Code combination to code combination mapping for a chart structure pair"/>
    <m/>
    <m/>
    <x v="0"/>
    <s v="5-Gap-Build-Extension"/>
    <s v="Gap"/>
    <s v="Build"/>
    <s v="Extension"/>
    <s v="EXT008"/>
    <s v="Use case: Ability to support COA mapping updates using UI  (including Bulk upload)"/>
    <m/>
    <m/>
    <m/>
    <m/>
    <x v="0"/>
    <s v="Erica"/>
    <d v="2021-06-04T00:00:00"/>
    <s v="Sprint 2"/>
    <m/>
    <s v="Sprint 3"/>
    <s v="Sprint 3"/>
    <s v="Extension"/>
    <s v="RTR"/>
    <x v="0"/>
    <x v="0"/>
    <s v="WESCO"/>
    <m/>
    <m/>
    <m/>
    <m/>
    <m/>
    <m/>
    <m/>
    <m/>
    <m/>
    <m/>
    <m/>
    <s v="Cornerstone User Stories (RTR-GL) - GPO Approval (Batch3)"/>
  </r>
  <r>
    <s v="RTR-GL-134"/>
    <s v="Record to Report"/>
    <s v="Manage General Ledger Accounting"/>
    <x v="0"/>
    <s v="COA Mapping - UI - Bulk upload support"/>
    <m/>
    <m/>
    <x v="0"/>
    <s v="5-Gap-Build-Extension"/>
    <s v="Gap"/>
    <s v="Build"/>
    <s v="Extension"/>
    <s v="EXT009"/>
    <s v="Use case: Ability to support COA mapping updates using UI  (including Bulk upload)"/>
    <m/>
    <m/>
    <m/>
    <m/>
    <x v="0"/>
    <s v="Erica"/>
    <d v="2021-06-04T00:00:00"/>
    <s v="Sprint 2"/>
    <m/>
    <s v="Sprint 3"/>
    <s v="Sprint 3"/>
    <s v="Extension"/>
    <s v="RTR"/>
    <x v="0"/>
    <x v="0"/>
    <s v="WESCO"/>
    <m/>
    <m/>
    <m/>
    <m/>
    <m/>
    <m/>
    <m/>
    <m/>
    <m/>
    <m/>
    <m/>
    <s v="Cornerstone User Stories (RTR-GL) - GPO Approval (Batch3)"/>
  </r>
  <r>
    <s v="RTR-GL-135"/>
    <s v="Record to Report"/>
    <s v="Manage General Ledger Accounting"/>
    <x v="0"/>
    <s v="COA Mapping - Enable Page / application level security to COA Mapper custom application"/>
    <m/>
    <m/>
    <x v="0"/>
    <s v="5-Gap-Build-Extension"/>
    <s v="Gap"/>
    <s v="Build"/>
    <s v="Extension"/>
    <s v="EXT012"/>
    <s v="Use case: Ability to support COA mapping updates using UI  (including Bulk upload)"/>
    <m/>
    <m/>
    <m/>
    <m/>
    <x v="0"/>
    <s v="Erica"/>
    <d v="2021-06-04T00:00:00"/>
    <s v="Sprint 2"/>
    <m/>
    <s v="Sprint 4"/>
    <s v="Sprint 4"/>
    <s v="Extension"/>
    <s v="RTR"/>
    <x v="0"/>
    <x v="0"/>
    <s v="WESCO"/>
    <m/>
    <m/>
    <m/>
    <m/>
    <m/>
    <m/>
    <m/>
    <m/>
    <m/>
    <m/>
    <m/>
    <s v="Cornerstone User Stories (RTR-GL) - GPO Approval (Batch3)"/>
  </r>
  <r>
    <s v="RTR-GL-136"/>
    <s v="Record to Report"/>
    <s v="Manage General Ledger Accounting"/>
    <x v="0"/>
    <s v="COA Mapping - Derive user initiated bulk Old COA to new COA mapping"/>
    <m/>
    <m/>
    <x v="2"/>
    <s v="10-Not Required-Not Required-Not Required"/>
    <s v="Not Required"/>
    <s v="Not Required"/>
    <s v="Not Required"/>
    <s v="EXT013"/>
    <s v="Duplicate of RTR-GL-117"/>
    <m/>
    <m/>
    <m/>
    <m/>
    <x v="0"/>
    <s v="Erica"/>
    <d v="2021-06-04T00:00:00"/>
    <m/>
    <m/>
    <s v="Sprint 2"/>
    <s v="Sprint 4"/>
    <m/>
    <s v="RTR"/>
    <x v="0"/>
    <x v="0"/>
    <s v="WESCO"/>
    <m/>
    <m/>
    <m/>
    <m/>
    <m/>
    <m/>
    <m/>
    <m/>
    <m/>
    <m/>
    <m/>
    <s v="Cornerstone User Stories (RTR-GL) - GPO Approval (Batch3)"/>
  </r>
  <r>
    <s v="RTR-GL-137"/>
    <s v="Record to Report"/>
    <s v="Manage General Ledger Accounting"/>
    <x v="5"/>
    <s v="Outbound to:Teradata_x000a_Outbound from:Cloud GL_x000a_Feed Type:GL Balance [Functional currency, Actuals]_x000a_Feed#:Tera Data Feed 2"/>
    <m/>
    <m/>
    <x v="0"/>
    <s v="3-Gap-Build-Interface"/>
    <s v="Gap"/>
    <s v="Build"/>
    <s v="Interface"/>
    <s v="INT010"/>
    <s v="Interface to BI tool as per KDD8"/>
    <s v="Validate / reconcile data loads from Cloud GL to Teradata"/>
    <m/>
    <m/>
    <m/>
    <x v="0"/>
    <s v="Erica"/>
    <d v="2021-06-02T00:00:00"/>
    <s v="Sprint 1"/>
    <m/>
    <s v="Sprint 2"/>
    <s v="Sprint 2"/>
    <s v="Interface"/>
    <s v="RTR"/>
    <x v="0"/>
    <x v="0"/>
    <s v="WESCO"/>
    <m/>
    <m/>
    <m/>
    <m/>
    <m/>
    <m/>
    <m/>
    <m/>
    <m/>
    <m/>
    <m/>
    <s v="Cornerstone User Stories (RTR-GL) - GPO Approval (Batch3)"/>
  </r>
  <r>
    <s v="RTR-GL-138"/>
    <s v="Record to Report"/>
    <s v="Manage General Ledger Accounting"/>
    <x v="5"/>
    <s v="Outbound to:IAP_x000a_Outbound from:Cloud GL_x000a_Feed Type:GL Balances_x000a_Feed#:IAP Feed 3"/>
    <m/>
    <m/>
    <x v="1"/>
    <s v="3-Gap-Build-Interface"/>
    <s v="Gap"/>
    <s v="Build"/>
    <s v="Interface"/>
    <s v="INT042"/>
    <s v="Interface to BI tool as per KDD8"/>
    <m/>
    <m/>
    <m/>
    <m/>
    <x v="0"/>
    <s v="Erica"/>
    <d v="2021-06-04T00:00:00"/>
    <m/>
    <m/>
    <s v="Sprint 2"/>
    <s v="TBD"/>
    <m/>
    <s v="RTR"/>
    <x v="0"/>
    <x v="0"/>
    <s v="WESCO"/>
    <m/>
    <m/>
    <m/>
    <m/>
    <m/>
    <m/>
    <m/>
    <m/>
    <m/>
    <m/>
    <m/>
    <s v="Cornerstone User Stories (RTR-GL) - GPO Approval (Batch3)"/>
  </r>
  <r>
    <s v="RTR-GL-139"/>
    <s v="Record to Report"/>
    <s v="Manage General Ledger Accounting"/>
    <x v="5"/>
    <s v="Outbound to:Teradata_x000a_Outbound from:Cloud GL_x000a_Feed Type:GL Journals_x000a_Feed#:Tera Data Feed 1"/>
    <m/>
    <m/>
    <x v="0"/>
    <s v="3-Gap-Build-Interface"/>
    <s v="Gap"/>
    <s v="Build"/>
    <s v="Interface"/>
    <s v="INT011"/>
    <s v="Interface to BI tool as per KDD8"/>
    <s v="Validate / reconcile data loads from Cloud GL to Teradata"/>
    <s v="Confirm expense exceptions tool queries and reports Cloud GL journals stored in Teradata correctly"/>
    <m/>
    <m/>
    <x v="0"/>
    <s v="Erica"/>
    <d v="2021-06-02T00:00:00"/>
    <s v="Sprint 1"/>
    <m/>
    <s v="Sprint 2"/>
    <s v="Sprint 2"/>
    <s v="Interface"/>
    <s v="RTR"/>
    <x v="0"/>
    <x v="0"/>
    <s v="WESCO"/>
    <m/>
    <m/>
    <m/>
    <m/>
    <m/>
    <m/>
    <m/>
    <m/>
    <m/>
    <m/>
    <m/>
    <s v="Cornerstone User Stories (RTR-GL) - GPO Approval (Batch3)"/>
  </r>
  <r>
    <s v="RTR-GL-140"/>
    <s v="Record to Report"/>
    <s v="Manage General Ledger Accounting"/>
    <x v="5"/>
    <s v="Outbound to:IAP_x000a_Outbound from:Cloud GL_x000a_Feed Type:GL Journals_x000a_Feed#:IAP Feed 1"/>
    <m/>
    <m/>
    <x v="1"/>
    <s v="3-Gap-Build-Interface"/>
    <s v="Gap"/>
    <s v="Build"/>
    <s v="Interface"/>
    <s v="INT021"/>
    <s v="Interface to BI tool as per KDD8"/>
    <m/>
    <m/>
    <m/>
    <m/>
    <x v="0"/>
    <s v="Erica"/>
    <d v="2021-06-04T00:00:00"/>
    <s v="TBD"/>
    <m/>
    <s v="Sprint 2"/>
    <s v="TBD"/>
    <m/>
    <s v="RTR"/>
    <x v="0"/>
    <x v="0"/>
    <s v="WESCO"/>
    <m/>
    <m/>
    <m/>
    <m/>
    <m/>
    <m/>
    <m/>
    <m/>
    <m/>
    <m/>
    <m/>
    <s v="Cornerstone User Stories (RTR-GL) - GPO Approval (Batch3)"/>
  </r>
  <r>
    <s v="RTR-GL-141"/>
    <s v="Record to Report"/>
    <s v="Manage General Ledger Accounting"/>
    <x v="5"/>
    <s v="Outbound to:TeraData_x000a_Outbound from:Cloud AHCS_x000a_Feed Type:AHCS Details_x000a_Feed#:Tera Data Feed 4"/>
    <m/>
    <m/>
    <x v="4"/>
    <s v="3-Gap-Build-Interface"/>
    <s v="Gap"/>
    <s v="Build"/>
    <s v="Interface"/>
    <s v="INT012"/>
    <s v="Interface to BI tool as per KDD8"/>
    <s v="Validate / reconcile data loads from Cloud HUB to Teradata"/>
    <m/>
    <m/>
    <m/>
    <x v="0"/>
    <s v="Erica"/>
    <d v="2021-06-02T00:00:00"/>
    <s v="Sprint 2"/>
    <m/>
    <s v="Sprint 4"/>
    <s v="Sprint 4"/>
    <s v="Interface"/>
    <s v="RTR"/>
    <x v="4"/>
    <x v="4"/>
    <s v="WESCO"/>
    <m/>
    <m/>
    <m/>
    <m/>
    <m/>
    <m/>
    <m/>
    <m/>
    <m/>
    <m/>
    <m/>
    <s v="Cornerstone User Stories (RTR-GL) - GPO Approval (Batch3)"/>
  </r>
  <r>
    <s v="RTR-GL-142"/>
    <s v="Record to Report"/>
    <s v="Manage General Ledger Accounting"/>
    <x v="5"/>
    <s v="Outbound to:IAP [or Auditable BI tool]_x000a_Outbound from:Cloud AHCS_x000a_Feed Type:AHCS Details_x000a_Feed#:IAP Feed 2"/>
    <m/>
    <m/>
    <x v="1"/>
    <s v="3-Gap-Build-Interface"/>
    <s v="Gap"/>
    <s v="Build"/>
    <s v="Interface"/>
    <s v="INT043"/>
    <s v="Interface to BI tool as per KDD8"/>
    <m/>
    <m/>
    <m/>
    <m/>
    <x v="0"/>
    <s v="Erica"/>
    <d v="2021-06-04T00:00:00"/>
    <m/>
    <m/>
    <s v="Sprint 2"/>
    <s v="TBD"/>
    <m/>
    <s v="RTR"/>
    <x v="0"/>
    <x v="0"/>
    <s v="WESCO"/>
    <m/>
    <m/>
    <m/>
    <m/>
    <m/>
    <m/>
    <m/>
    <m/>
    <m/>
    <m/>
    <m/>
    <s v="Cornerstone User Stories (RTR-GL) - GPO Approval (Batch3)"/>
  </r>
  <r>
    <s v="RTR-GL-143"/>
    <s v="Record to Report"/>
    <s v="Manage General Ledger Accounting"/>
    <x v="5"/>
    <s v="Outbound to:TeraData_x000a_Outbound from:Cloud AHCS_x000a_Feed Type:AHCS Reconciliation Balances_x000a_Feed#:Tera Data Feed 3"/>
    <m/>
    <m/>
    <x v="4"/>
    <s v="3-Gap-Build-Interface"/>
    <s v="Gap"/>
    <s v="Build"/>
    <s v="Interface"/>
    <s v="INT041"/>
    <s v="Interface to BI tool as per KDD8"/>
    <s v="Validate / reconcile data loads from Cloud HUB to Teradata"/>
    <m/>
    <m/>
    <m/>
    <x v="0"/>
    <s v="Erica"/>
    <d v="2021-06-02T00:00:00"/>
    <s v="Sprint 2"/>
    <m/>
    <s v="Sprint 4"/>
    <s v="Sprint 4"/>
    <s v="Interface"/>
    <s v="RTR"/>
    <x v="4"/>
    <x v="4"/>
    <s v="WESCO"/>
    <m/>
    <m/>
    <m/>
    <m/>
    <m/>
    <m/>
    <m/>
    <m/>
    <m/>
    <m/>
    <m/>
    <s v="Cornerstone User Stories (RTR-GL) - GPO Approval (Batch3)"/>
  </r>
  <r>
    <s v="RTR-GL-144"/>
    <s v="Record to Report"/>
    <s v="Manage General Ledger Accounting"/>
    <x v="5"/>
    <s v="Outbound to:IAP [or Auditable BI tool]_x000a_Outbound from:Cloud AHCS_x000a_Feed Type:AHCS Reconciliation Balances_x000a_Feed#:IAP Feed 4"/>
    <m/>
    <m/>
    <x v="1"/>
    <s v="3-Gap-Build-Interface"/>
    <s v="Gap"/>
    <s v="Build"/>
    <s v="Interface"/>
    <s v="INT044"/>
    <s v="Interface to BI tool as per KDD8"/>
    <m/>
    <m/>
    <m/>
    <m/>
    <x v="0"/>
    <s v="Erica"/>
    <d v="2021-06-04T00:00:00"/>
    <m/>
    <m/>
    <s v="Sprint 2"/>
    <s v="TBD"/>
    <m/>
    <s v="RTR"/>
    <x v="0"/>
    <x v="0"/>
    <s v="WESCO"/>
    <m/>
    <m/>
    <m/>
    <m/>
    <m/>
    <m/>
    <m/>
    <m/>
    <m/>
    <m/>
    <m/>
    <s v="Cornerstone User Stories (RTR-GL) - GPO Approval (Batch3)"/>
  </r>
  <r>
    <s v="RTR-GL-145"/>
    <s v="Record to Report"/>
    <s v="Manage General Ledger Accounting"/>
    <x v="5"/>
    <s v="Outbound to:OnDemand_x000a_Outbound from:Cloud GL_x000a_Feed Type:GL Balances &amp; Daily Journal summary [specific accounts]_x000a_Feed#:On Demand Feed 1 "/>
    <m/>
    <m/>
    <x v="4"/>
    <s v="3-Gap-Build-Interface"/>
    <s v="Gap"/>
    <s v="Build"/>
    <s v="Interface"/>
    <s v="INT007"/>
    <s v="Interface to BI tool as per KDD8"/>
    <s v="Validate daily Flash report "/>
    <m/>
    <m/>
    <m/>
    <x v="0"/>
    <s v="Erica"/>
    <d v="2021-06-02T00:00:00"/>
    <s v="Sprint 2"/>
    <m/>
    <s v="Sprint 3"/>
    <s v="Sprint 3"/>
    <s v="Interface"/>
    <s v="RTR"/>
    <x v="0"/>
    <x v="0"/>
    <s v="WESCO"/>
    <m/>
    <m/>
    <m/>
    <m/>
    <m/>
    <m/>
    <m/>
    <m/>
    <m/>
    <m/>
    <m/>
    <s v="Cornerstone User Stories (RTR-GL) - GPO Approval (Batch3)"/>
  </r>
  <r>
    <s v="RTR-GL-146"/>
    <s v="Record to Report"/>
    <s v="Manage General Ledger Accounting"/>
    <x v="5"/>
    <s v="Outbound to:Central_x000a_Outbound from:Cloud GL_x000a_Feed Type:GL Balances - Certain accounts_x000a_Feed#:Central Feed 1"/>
    <m/>
    <m/>
    <x v="4"/>
    <s v="3-Gap-Build-Interface"/>
    <s v="Gap"/>
    <s v="Build"/>
    <s v="Interface"/>
    <s v="INT040"/>
    <s v="GL Interface to Central as per KDD25"/>
    <s v="Validate Cloud GL data extracts and load to Central"/>
    <m/>
    <m/>
    <m/>
    <x v="0"/>
    <s v="Erica"/>
    <d v="2021-06-02T00:00:00"/>
    <s v="Sprint 2"/>
    <m/>
    <s v="Sprint 3"/>
    <s v="Sprint 3"/>
    <s v="Interface"/>
    <s v="RTR"/>
    <x v="0"/>
    <x v="0"/>
    <s v="WESCO"/>
    <m/>
    <m/>
    <m/>
    <m/>
    <m/>
    <m/>
    <m/>
    <m/>
    <m/>
    <m/>
    <m/>
    <s v="Cornerstone User Stories (RTR-GL) - GPO Approval (Batch3)"/>
  </r>
  <r>
    <s v="RTR-GL-147"/>
    <s v="Record to Report"/>
    <s v="Manage General Ledger Accounting"/>
    <x v="5"/>
    <s v="COA Mapping - BI / Analytics tool bulk invoke support"/>
    <m/>
    <m/>
    <x v="0"/>
    <s v="5-Gap-Build-Extension"/>
    <s v="Gap"/>
    <s v="Build"/>
    <s v="Extension"/>
    <s v="EXT014"/>
    <s v="Use case: Ability for BI tools to use Centralized COA mapping engine to map legacy COA to Cloud COA"/>
    <m/>
    <m/>
    <m/>
    <m/>
    <x v="0"/>
    <s v="Erica"/>
    <d v="2021-06-04T00:00:00"/>
    <s v="Sprint 1"/>
    <m/>
    <s v="Sprint 2"/>
    <s v="Sprint 3"/>
    <s v="Extension"/>
    <s v="RTR"/>
    <x v="0"/>
    <x v="0"/>
    <m/>
    <m/>
    <m/>
    <m/>
    <m/>
    <m/>
    <m/>
    <m/>
    <m/>
    <m/>
    <m/>
    <m/>
    <s v="Cornerstone User Stories (RTR-GL) - GPO Approval (Batch3)"/>
  </r>
  <r>
    <s v="RTR-GL-148"/>
    <s v="Record to Report"/>
    <s v="Manage General Ledger Accounting"/>
    <x v="5"/>
    <s v="As an accountant, I will need a Gl trial balance by LE which shows the Debit and Credit in separate columns. Balances should be accumulated separately by debit and credit column."/>
    <m/>
    <m/>
    <x v="1"/>
    <s v="2-Gap-Build-Report"/>
    <s v="Gap"/>
    <s v="Build"/>
    <s v="Report"/>
    <s v="RPT018"/>
    <s v="Required for International reporting. Accounting would not want planned TB report to show Dr/Cr &amp; hence a new custom report"/>
    <s v="Reviewed TB for completeness and accuracy. Valid balances in Debit and Credit columns."/>
    <m/>
    <m/>
    <m/>
    <x v="0"/>
    <s v="Erica"/>
    <d v="2021-07-11T00:00:00"/>
    <m/>
    <m/>
    <m/>
    <m/>
    <m/>
    <s v="RTR"/>
    <x v="0"/>
    <x v="0"/>
    <s v="WESCO"/>
    <m/>
    <m/>
    <s v="Ian/Vitaliy"/>
    <m/>
    <m/>
    <m/>
    <m/>
    <m/>
    <m/>
    <m/>
    <m/>
    <s v="User Stories - GL Batch 6 GPO Approval"/>
  </r>
  <r>
    <s v="RTR-GL-149"/>
    <s v="Record to Report"/>
    <s v="Manage General Ledger Accounting"/>
    <x v="0"/>
    <s v="As an accountant, I need the ability to assign alternate account values as part of my COA in the secondary ledger (as a supporting reference), the alternate values are linked to the USGAAP GL accounts. The alternate values will be used for statutory reporting."/>
    <m/>
    <m/>
    <x v="1"/>
    <s v="1-Fit-Configuration-Functional"/>
    <s v="Fit"/>
    <s v="Configuration"/>
    <s v="Functional"/>
    <m/>
    <s v="Assumption: 1 to 1 between USGAAP and local GAAP account. Alternate account number to be stored in translated language description [if language translations enabled and language available in patch applied] OR if all required alternate languages are not available, alternate account numbers to be stored in DFF_x000a__x000a_Acceptance criteria 1 &amp; user story: Not sure what supporting reference is referring to here. As part of this soln we will not be storing alternate accounts in AHCS, but rather will be at COA natural account level as either as DFF or in language translations_x000a_"/>
    <s v="Validated alternate accounts as part of supporting reference ties back to USGAAP GL accounts."/>
    <m/>
    <m/>
    <m/>
    <x v="0"/>
    <s v="Erica"/>
    <d v="2021-07-11T00:00:00"/>
    <m/>
    <m/>
    <m/>
    <m/>
    <m/>
    <s v="RTR"/>
    <x v="0"/>
    <x v="0"/>
    <s v="WESCO"/>
    <m/>
    <m/>
    <s v="Ian/Vitaliy"/>
    <m/>
    <m/>
    <m/>
    <m/>
    <m/>
    <m/>
    <m/>
    <m/>
    <s v="User Stories - GL Batch 6 GPO Approval"/>
  </r>
  <r>
    <s v="RTR-GL-150"/>
    <s v="Record to Report"/>
    <s v="Manage General Ledger Accounting"/>
    <x v="5"/>
    <s v="As a GL accountant, I want the exchange rates for foreign currency transnactions imported from FXLoader into Cloud ERP so that I can perform transactions in foreign currencies"/>
    <m/>
    <m/>
    <x v="4"/>
    <s v="1-Fit-Configuration-Functional"/>
    <s v="Fit"/>
    <s v="Configuration"/>
    <s v="Functional"/>
    <m/>
    <s v="As per KDD3B1 FXLoader will be utilized to import rates. All required computations as per KDD3A would be performed in FXLoader including cross reciprocation. _x000a_No additional development is required in Cloud ERP. FXLoader will also manage import in Cloud ERP. FXLoader setup and management will be by WESCO team"/>
    <s v="Validate the Exchange Rates Import from FXLoader into OracleCloud GL "/>
    <m/>
    <m/>
    <m/>
    <x v="0"/>
    <s v="Erica"/>
    <d v="2021-06-22T00:00:00"/>
    <m/>
    <m/>
    <s v="Sprint 2"/>
    <m/>
    <m/>
    <s v="RTR"/>
    <x v="0"/>
    <x v="0"/>
    <s v="WESCO"/>
    <m/>
    <m/>
    <m/>
    <m/>
    <m/>
    <m/>
    <m/>
    <m/>
    <m/>
    <m/>
    <m/>
    <s v="RTR-GL Batch 5 - GPO Approval"/>
  </r>
  <r>
    <s v="RTR-GL-151"/>
    <s v="Record to Report"/>
    <s v="Manage General Ledger Accounting"/>
    <x v="5"/>
    <s v="As a GL accountant, I want the exchange rates for foreign currency transnactions transferred from Cloud ERP to Oracle EBS so that I can perform transactions in foreign currencies"/>
    <m/>
    <m/>
    <x v="4"/>
    <s v="3-Gap-Build-Interface"/>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No transactions will be interfaced as part of this interface"/>
    <s v="Validate the Exchange Rates Import from OracleCloudGL into EBS"/>
    <m/>
    <m/>
    <m/>
    <x v="0"/>
    <s v="Erica"/>
    <d v="2021-06-22T00:00:00"/>
    <s v="Sprint 2"/>
    <m/>
    <s v="Sprint 3"/>
    <s v="Sprint 3"/>
    <s v="Interface"/>
    <s v="RTR"/>
    <x v="0"/>
    <x v="0"/>
    <s v="WESCO"/>
    <m/>
    <m/>
    <m/>
    <m/>
    <m/>
    <m/>
    <m/>
    <m/>
    <m/>
    <m/>
    <m/>
    <s v="RTR-GL Batch 5 - GPO Approval"/>
  </r>
  <r>
    <m/>
    <s v="Enterprise Planning, Budgeting, and Reporting"/>
    <m/>
    <x v="14"/>
    <s v="As a GL accountant, I want the exchange rates for foreign currency transnactions transferred from Cloud ERP to Oracle EPM so that I can perform close consolidations"/>
    <m/>
    <m/>
    <x v="4"/>
    <m/>
    <s v=""/>
    <s v=""/>
    <s v=""/>
    <m/>
    <m/>
    <s v="Validate the Exchange Rates Import from OracleCloudGL into EPM"/>
    <m/>
    <m/>
    <m/>
    <x v="4"/>
    <m/>
    <m/>
    <m/>
    <m/>
    <m/>
    <m/>
    <m/>
    <m/>
    <x v="5"/>
    <x v="5"/>
    <m/>
    <m/>
    <m/>
    <m/>
    <m/>
    <m/>
    <m/>
    <m/>
    <m/>
    <m/>
    <m/>
    <m/>
    <m/>
  </r>
  <r>
    <s v="RTR-GL-152"/>
    <s v="Record to Report"/>
    <s v="Manage General Ledger Accounting"/>
    <x v="5"/>
    <s v="As a GL accountant, I want the Central Bank exchange rates for foreign currency transnactions imported from FXLoader into Cloud ERP so that I can perform transactions in foreign currencies"/>
    <m/>
    <m/>
    <x v="1"/>
    <s v="1-Fit-Configuration-Functional"/>
    <s v="Fit"/>
    <s v="Configuration"/>
    <s v="Functional"/>
    <m/>
    <s v="As per KDD3B2 FXLoader will be utilized to import rates. All required computations as per KDD3A would be performed in FXLoader including cross reciprocation &amp; Central Bank Rates. _x000a_No additional development is required in Cloud ERP. FXLoader will also manage import in Cloud ERP. FXLoader setup and management will be by WESCO team"/>
    <s v="Validate the Exchange Rates Import along with the Central Bank Rates into OracleCloud GL"/>
    <m/>
    <m/>
    <m/>
    <x v="0"/>
    <s v="Erica"/>
    <d v="2021-07-11T00:00:00"/>
    <m/>
    <m/>
    <m/>
    <m/>
    <m/>
    <s v="RTR"/>
    <x v="0"/>
    <x v="0"/>
    <s v="WESCO"/>
    <m/>
    <m/>
    <s v="Ian/Vitaliy"/>
    <m/>
    <m/>
    <m/>
    <m/>
    <m/>
    <m/>
    <m/>
    <m/>
    <s v="User Stories - GL Batch 6 GPO Approval"/>
  </r>
  <r>
    <s v="RTR-GL-153"/>
    <s v="Record to Report"/>
    <s v="Manage General Ledger Accounting"/>
    <x v="5"/>
    <s v="As a GL accountant, I want the exchange rates for foreign currency transnactions transferred from Cloud ERP to Main Frame so that I can perform transactions in foreign currencies"/>
    <m/>
    <m/>
    <x v="1"/>
    <s v="3-Gap-Build-Interface"/>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s v="Validate the Exchange Rate feed into MainFrame System with Cross reciprocation"/>
    <m/>
    <m/>
    <m/>
    <x v="0"/>
    <s v="Erica"/>
    <d v="2021-07-11T00:00:00"/>
    <m/>
    <m/>
    <m/>
    <m/>
    <m/>
    <s v="RTR"/>
    <x v="0"/>
    <x v="0"/>
    <s v="WESCO"/>
    <m/>
    <m/>
    <s v="Ian/Vitaliy"/>
    <m/>
    <m/>
    <m/>
    <m/>
    <m/>
    <m/>
    <m/>
    <m/>
    <s v="User Stories - GL Batch 6 GPO Approval"/>
  </r>
  <r>
    <s v="REP-FSG-RTR-GL-001"/>
    <s v="Record to Report"/>
    <s v="Manage General Ledger Accounting"/>
    <x v="5"/>
    <s v="Current Type: FSG_x000a_PROD NAME: GA_BS (GAAP)_TRENDED_YTD_x000a_PROD Report Title: BALANCE SHEET TRENDED (GAAP)"/>
    <m/>
    <m/>
    <x v="0"/>
    <s v="2-Gap-Build-Report"/>
    <s v="Gap"/>
    <s v="Build"/>
    <s v="Report"/>
    <s v="RPT052"/>
    <s v="Build GL ERP balance based report based on LE actuals only [does not include consolidated/eliminated/budget/forecast etc.]"/>
    <m/>
    <m/>
    <m/>
    <m/>
    <x v="0"/>
    <s v="Erica"/>
    <d v="2021-06-04T00:00:00"/>
    <s v="Sprint 3"/>
    <m/>
    <s v="Sprint 5"/>
    <s v="Sprint 5"/>
    <s v="Report"/>
    <s v="RTR"/>
    <x v="0"/>
    <x v="0"/>
    <s v="WESCO"/>
    <m/>
    <m/>
    <m/>
    <m/>
    <m/>
    <m/>
    <m/>
    <m/>
    <m/>
    <m/>
    <m/>
    <s v="Cornerstone User Stories (RTR-GL) - GPO Approval (Batch3)"/>
  </r>
  <r>
    <s v="REP-FSG-RTR-GL-002"/>
    <s v="Record to Report"/>
    <s v="Manage General Ledger Accounting"/>
    <x v="5"/>
    <s v="Current Type: FSG_x000a_PROD NAME: GA_TB (ACCOUNT)_LE_YTD_x000a_PROD Report Title: TRIAL BALANCE BY LEGAL ENTITY (ACCOUNT)"/>
    <m/>
    <m/>
    <x v="0"/>
    <s v="2-Gap-Build-Report"/>
    <s v="Gap"/>
    <s v="Build"/>
    <s v="Report"/>
    <s v="RPT053"/>
    <s v="Build GL ERP balance based report based on LE actuals only [does not include consolidated/eliminated/budget/forecast etc.]"/>
    <m/>
    <m/>
    <m/>
    <m/>
    <x v="0"/>
    <s v="Erica"/>
    <d v="2021-06-04T00:00:00"/>
    <s v="Sprint 2"/>
    <m/>
    <s v="Sprint 5"/>
    <s v="Sprint 5"/>
    <s v="Report"/>
    <s v="RTR"/>
    <x v="0"/>
    <x v="0"/>
    <s v="WESCO"/>
    <m/>
    <m/>
    <m/>
    <m/>
    <m/>
    <m/>
    <m/>
    <m/>
    <m/>
    <m/>
    <m/>
    <s v="Cornerstone User Stories (RTR-GL) - GPO Approval (Batch3)"/>
  </r>
  <r>
    <s v="REP-FSG-RTR-GL-003"/>
    <s v="Record to Report"/>
    <s v="Manage General Ledger Accounting"/>
    <x v="5"/>
    <s v="Current Type: FSG_x000a_PROD NAME: GA_IS (GAAP)_MONTHLY_PTD_x000a_PROD Report Title: INCOME STATEMENT TRAILING BY MONTH (GAAP)"/>
    <m/>
    <m/>
    <x v="0"/>
    <s v="2-Gap-Build-Report"/>
    <s v="Gap"/>
    <s v="Build"/>
    <s v="Report"/>
    <s v="RPT054"/>
    <s v="Build GL ERP balance based report based on LE actuals only [does not include consolidated/eliminated/budget/forecast etc.]"/>
    <m/>
    <m/>
    <m/>
    <m/>
    <x v="0"/>
    <s v="Erica"/>
    <d v="2021-06-04T00:00:00"/>
    <s v="Sprint 3"/>
    <m/>
    <s v="Sprint 5"/>
    <s v="Sprint 5"/>
    <s v="Report"/>
    <s v="RTR"/>
    <x v="0"/>
    <x v="0"/>
    <s v="WESCO"/>
    <m/>
    <m/>
    <m/>
    <m/>
    <m/>
    <m/>
    <m/>
    <m/>
    <m/>
    <m/>
    <m/>
    <s v="Cornerstone User Stories (RTR-GL) - GPO Approval (Batch3)"/>
  </r>
  <r>
    <s v="REP-FSG-RTR-GL-004"/>
    <s v="Record to Report"/>
    <s v="Manage General Ledger Accounting"/>
    <x v="5"/>
    <s v="Current Type: FSG_x000a_PROD NAME: GA_BS (GAAP)_COUNTRY_YTD_x000a_PROD Report Title: BALANCE SHEET BY COUNTRY (GAAP)"/>
    <m/>
    <m/>
    <x v="3"/>
    <s v="2-Gap-Build-Report"/>
    <s v="Gap"/>
    <s v="Build"/>
    <s v="Report"/>
    <s v="RPT055"/>
    <s v="Build GL ERP balance based report based on LE actuals only [does not include consolidated/eliminated/budget/forecast etc.]_x000a__x000a_7/16: Phase changed to future phase as per meeting of 7/16"/>
    <m/>
    <m/>
    <m/>
    <m/>
    <x v="0"/>
    <s v="Erica"/>
    <d v="2021-06-04T00:00:00"/>
    <s v="Sprint 5"/>
    <m/>
    <s v="Sprint 6"/>
    <s v="Sprint 6"/>
    <s v="Report"/>
    <s v="RTR"/>
    <x v="0"/>
    <x v="0"/>
    <s v="WESCO"/>
    <m/>
    <m/>
    <m/>
    <m/>
    <m/>
    <m/>
    <m/>
    <m/>
    <m/>
    <m/>
    <m/>
    <s v="Cornerstone User Stories (RTR-GL) - GPO Approval (Batch3)"/>
  </r>
  <r>
    <s v="REP-FSG-RTR-GL-005"/>
    <s v="Record to Report"/>
    <s v="Manage General Ledger Accounting"/>
    <x v="5"/>
    <s v="Current Type: FSG_x000a_PROD NAME: GA_IS (GAAP)_COUNTRY_YTD_x000a_PROD Report Title: INCOME STATEMENT BY COUNTRY (GAAP)"/>
    <m/>
    <m/>
    <x v="3"/>
    <s v="2-Gap-Build-Report"/>
    <s v="Gap"/>
    <s v="Build"/>
    <s v="Report"/>
    <s v="RPT056"/>
    <s v="Build GL ERP balance based report based on LE actuals only [does not include consolidated/eliminated/budget/forecast etc.]_x000a__x000a__x000a_7/16: Phase changed to future phase as per meeting of 7/16"/>
    <m/>
    <m/>
    <m/>
    <m/>
    <x v="0"/>
    <s v="Erica"/>
    <d v="2021-06-04T00:00:00"/>
    <s v="Sprint 5"/>
    <m/>
    <s v="Sprint 6"/>
    <s v="Sprint 6"/>
    <s v="Report"/>
    <s v="RTR"/>
    <x v="0"/>
    <x v="0"/>
    <s v="WESCO"/>
    <m/>
    <m/>
    <m/>
    <m/>
    <m/>
    <m/>
    <m/>
    <m/>
    <m/>
    <m/>
    <m/>
    <s v="Cornerstone User Stories (RTR-GL) - GPO Approval (Batch3)"/>
  </r>
  <r>
    <s v="REP-FSG-RTR-GL-006"/>
    <s v="Record to Report"/>
    <s v="Manage General Ledger Accounting"/>
    <x v="5"/>
    <s v="Current Type: FSG_x000a_PROD NAME: GA_IS (OPER)_TRAILING_QTD_x000a_PROD Report Title: Income Statement Trailing by Quarter (Operating) with %"/>
    <m/>
    <m/>
    <x v="3"/>
    <s v="2-Gap-Build-Report"/>
    <s v="Gap"/>
    <s v="Build"/>
    <s v="Report"/>
    <s v="RPT057"/>
    <s v="Build GL ERP balance based report based on LE actuals only [does not include consolidated/eliminated/budget/forecast etc.]_x000a__x000a__x000a_7/16: Phase changed to future phase as per meeting of 7/16"/>
    <m/>
    <m/>
    <m/>
    <m/>
    <x v="0"/>
    <s v="Erica"/>
    <d v="2021-06-04T00:00:00"/>
    <s v="Sprint 5"/>
    <m/>
    <s v="Sprint 6"/>
    <s v="Sprint 6"/>
    <s v="Report"/>
    <s v="RTR"/>
    <x v="0"/>
    <x v="0"/>
    <s v="WESCO"/>
    <m/>
    <m/>
    <m/>
    <m/>
    <m/>
    <m/>
    <m/>
    <m/>
    <m/>
    <m/>
    <m/>
    <s v="Cornerstone User Stories (RTR-GL) - GPO Approval (Batch3)"/>
  </r>
  <r>
    <s v="REP-FSG-RTR-GL-007"/>
    <s v="Record to Report"/>
    <s v="Manage General Ledger Accounting"/>
    <x v="5"/>
    <s v="Current Type: FSG_x000a_PROD NAME: GA_TB_BRANCH_ACTUAL_x000a_PROD Report Title: Trial Balance by Branch - Actual"/>
    <m/>
    <m/>
    <x v="0"/>
    <s v="2-Gap-Build-Report"/>
    <s v="Gap"/>
    <s v="Build"/>
    <s v="Report"/>
    <s v="RPT058"/>
    <s v="Build GL ERP balance based report based on LE actuals only [does not include consolidated/eliminated/budget/forecast etc.]"/>
    <m/>
    <m/>
    <m/>
    <m/>
    <x v="0"/>
    <s v="Erica"/>
    <d v="2021-06-04T00:00:00"/>
    <s v="Sprint 3"/>
    <m/>
    <s v="Sprint 5"/>
    <s v="Sprint 5"/>
    <s v="Report"/>
    <s v="RTR"/>
    <x v="0"/>
    <x v="0"/>
    <s v="WESCO"/>
    <m/>
    <m/>
    <m/>
    <m/>
    <m/>
    <m/>
    <m/>
    <m/>
    <m/>
    <m/>
    <m/>
    <s v="Cornerstone User Stories (RTR-GL) - GPO Approval (Batch3)"/>
  </r>
  <r>
    <s v="REP-FSG-RTR-GL-008"/>
    <s v="Record to Report"/>
    <s v="Manage General Ledger Accounting"/>
    <x v="5"/>
    <s v="Current Type: FSG_x000a_PROD NAME: GA_TB_BRANCH_STAT_x000a_PROD Report Title: Trial Balance by Branch - STAT"/>
    <m/>
    <m/>
    <x v="0"/>
    <s v="2-Gap-Build-Report"/>
    <s v="Gap"/>
    <s v="Build"/>
    <s v="Report"/>
    <s v="RPT059 [Descoped]_x000a__x000a_RPT058"/>
    <s v="Build GL ERP balance based report based on LE actuals only [does not include consolidated/eliminated/budget/forecast etc.]_x000a__x000a_7/20: Descoped RPT059 and merged with RPT058. We will tag RPT058 and RPT059 as to be merged for now. Once in build we might have to revisit on whether these two can be delivered in single report or discuss with PMO if they cannot be delivered in single report. Summarily we will update RPT 059 as not required for Release 1. "/>
    <m/>
    <m/>
    <m/>
    <m/>
    <x v="0"/>
    <s v="Erica"/>
    <d v="2021-06-04T00:00:00"/>
    <e v="#N/A"/>
    <m/>
    <e v="#N/A"/>
    <e v="#N/A"/>
    <e v="#N/A"/>
    <s v="RTR"/>
    <x v="0"/>
    <x v="0"/>
    <s v="WESCO"/>
    <m/>
    <m/>
    <m/>
    <m/>
    <m/>
    <m/>
    <m/>
    <m/>
    <m/>
    <m/>
    <m/>
    <s v="Cornerstone User Stories (RTR-GL) - GPO Approval (Batch3)"/>
  </r>
  <r>
    <s v="REP-FSG-RTR-GL-009"/>
    <s v="Record to Report"/>
    <s v="Manage General Ledger Accounting"/>
    <x v="5"/>
    <s v="Current Type: FSG_x000a_PROD NAME: GA_TB_BRANCH_TRAILING_YTD_ACTUAL_x000a_PROD Report Title: Trial Balance by Branch Trailing YTD - Actual"/>
    <m/>
    <m/>
    <x v="0"/>
    <s v="2-Gap-Build-Report"/>
    <s v="Gap"/>
    <s v="Build"/>
    <s v="Report"/>
    <s v="RPT060"/>
    <s v="Build GL ERP balance based report based on LE actuals only [does not include consolidated/eliminated/budget/forecast etc.]_x000a__x000a__x000a_7/16: Phase changed to future phase as per meeting of 7/16_x000a__x000a_10/01: As per subsequent discussions RPT060 was brought in and RPT063 was moved to out of scope"/>
    <m/>
    <m/>
    <m/>
    <m/>
    <x v="0"/>
    <s v="Erica"/>
    <d v="2021-06-04T00:00:00"/>
    <s v="Sprint 4"/>
    <m/>
    <s v="Sprint 5"/>
    <s v="Sprint 6"/>
    <s v="Report"/>
    <s v="RTR"/>
    <x v="0"/>
    <x v="0"/>
    <s v="WESCO"/>
    <m/>
    <m/>
    <m/>
    <m/>
    <m/>
    <m/>
    <m/>
    <m/>
    <m/>
    <m/>
    <m/>
    <s v="Cornerstone User Stories (RTR-GL) - GPO Approval (Batch3)"/>
  </r>
  <r>
    <s v="REP-FSG-RTR-GL-010"/>
    <s v="Record to Report"/>
    <s v="Manage General Ledger Accounting"/>
    <x v="5"/>
    <s v="Current Type: FSG_x000a_PROD NAME: GA_TB_BRANCH_TRAILING_PTD_ACTUAL_x000a_PROD Report Title: Trial Balance by Branch Trailing PTD - Actual"/>
    <m/>
    <m/>
    <x v="3"/>
    <s v="2-Gap-Build-Report"/>
    <s v="Gap"/>
    <s v="Build"/>
    <s v="Report"/>
    <s v="RPT061"/>
    <s v="Build GL ERP balance based report based on LE actuals only [does not include consolidated/eliminated/budget/forecast etc.]_x000a__x000a__x000a_7/16: Phase changed to future phase as per meeting of 7/16"/>
    <m/>
    <m/>
    <m/>
    <m/>
    <x v="0"/>
    <s v="Erica"/>
    <d v="2021-06-04T00:00:00"/>
    <s v="Sprint 4"/>
    <m/>
    <s v="Sprint 5"/>
    <s v="Sprint 6"/>
    <s v="Report"/>
    <s v="RTR"/>
    <x v="0"/>
    <x v="0"/>
    <s v="WESCO"/>
    <m/>
    <m/>
    <m/>
    <m/>
    <m/>
    <m/>
    <m/>
    <m/>
    <m/>
    <m/>
    <m/>
    <s v="Cornerstone User Stories (RTR-GL) - GPO Approval (Batch3)"/>
  </r>
  <r>
    <s v="REP-FSG-RTR-GL-011"/>
    <s v="Record to Report"/>
    <s v="Manage General Ledger Accounting"/>
    <x v="5"/>
    <s v="Current Type: FSG_x000a_PROD NAME: GA_TB_BRANCH_TRAILING_PTD_STAT_x000a_PROD Report Title: Trial Balance by Branch Trailing PTD - STAT"/>
    <m/>
    <m/>
    <x v="3"/>
    <s v="2-Gap-Build-Report"/>
    <s v="Gap"/>
    <s v="Build"/>
    <s v="Report"/>
    <s v="RPT062"/>
    <s v="Build GL ERP balance based report based on LE actuals only [does not include consolidated/eliminated/budget/forecast etc.]_x000a__x000a__x000a_7/16: Phase changed to future phase as per meeting of 7/16"/>
    <m/>
    <m/>
    <m/>
    <m/>
    <x v="0"/>
    <s v="Erica"/>
    <d v="2021-06-04T00:00:00"/>
    <s v="Sprint 4"/>
    <m/>
    <s v="Sprint 5"/>
    <s v="Sprint 6"/>
    <s v="Report"/>
    <s v="RTR"/>
    <x v="0"/>
    <x v="0"/>
    <s v="WESCO"/>
    <m/>
    <m/>
    <m/>
    <m/>
    <m/>
    <m/>
    <m/>
    <m/>
    <m/>
    <m/>
    <m/>
    <s v="Cornerstone User Stories (RTR-GL) - GPO Approval (Batch3)"/>
  </r>
  <r>
    <s v="REP-FSG-RTR-GL-012"/>
    <s v="Record to Report"/>
    <s v="Manage General Ledger Accounting"/>
    <x v="5"/>
    <s v="Current Type: FSG_x000a_PROD NAME: GA_IS(STDCST)_MONTHLY_PTD_x000a_PROD Report Title: Income Statement Trailing by Month (Standard Cost Operating)"/>
    <m/>
    <m/>
    <x v="2"/>
    <s v="2-Gap-Build-Report"/>
    <s v="Gap"/>
    <s v="Build"/>
    <s v="Report"/>
    <s v="RPT063"/>
    <s v="Build GL ERP balance based report based on LE actuals only [does not include consolidated/eliminated/budget/forecast etc.]_x000a__x000a_10/1: Based on decision that internal and external statements will be same, this report is no longer required. Marked user story as not required"/>
    <m/>
    <m/>
    <m/>
    <m/>
    <x v="0"/>
    <s v="Erica"/>
    <d v="2021-06-04T00:00:00"/>
    <s v="Sprint 3"/>
    <m/>
    <s v="Sprint 5"/>
    <s v="Sprint 5"/>
    <s v="Report"/>
    <s v="RTR"/>
    <x v="0"/>
    <x v="0"/>
    <s v="WESCO"/>
    <m/>
    <m/>
    <m/>
    <m/>
    <m/>
    <m/>
    <m/>
    <m/>
    <m/>
    <m/>
    <m/>
    <s v="Cornerstone User Stories (RTR-GL) - GPO Approval (Batch3)"/>
  </r>
  <r>
    <s v="RTR-AHCS-060"/>
    <s v="Record to Report"/>
    <s v="Manage Subledger Accounting"/>
    <x v="13"/>
    <s v="As an IT administrator, I need a dashboard to track the daily exceptions for Create Accounting Jobs in AHCS so that there is complete visibility of job completion status by source system"/>
    <m/>
    <m/>
    <x v="0"/>
    <s v="5-Gap-Build-Extension"/>
    <s v="Gap"/>
    <s v="Build"/>
    <s v="Extension"/>
    <s v="EXT011"/>
    <s v="Use case: Interface Monitoring Dashboard_x000a_Extension to derive the status of the Create Accounting jobs for each source system and update them in the AHCS dashboard"/>
    <s v="Validate the data with subledger period close exceptions. Compare the data with the dashboard and ensure accuracy"/>
    <m/>
    <m/>
    <m/>
    <x v="0"/>
    <s v="Erica"/>
    <d v="2021-06-04T00:00:00"/>
    <s v="Sprint 2"/>
    <m/>
    <s v="Sprint 3"/>
    <s v="Sprint 3"/>
    <s v="Extension"/>
    <s v="RTR"/>
    <x v="4"/>
    <x v="4"/>
    <s v="WESCO"/>
    <m/>
    <m/>
    <m/>
    <m/>
    <m/>
    <m/>
    <m/>
    <m/>
    <m/>
    <m/>
    <m/>
    <s v="Cornerstone User Stories (AHCS Track) - GPO Approval (Batch3)"/>
  </r>
  <r>
    <s v="RTR-AHCS-061"/>
    <s v="Record to Report"/>
    <s v="Manage Subledger Accounting"/>
    <x v="12"/>
    <s v="As GL Accountant I want all  transactions from concur for Wesco and Anixter employees imported and posted into AHCS concur subledger, so that transactions are accounted with detail transaction information in AHCS"/>
    <s v="Must Have"/>
    <m/>
    <x v="1"/>
    <s v="1-Fit-Configuration-Functional"/>
    <s v="Fit"/>
    <s v="Configuration"/>
    <s v="Functional"/>
    <m/>
    <s v="Concur team to extract provide data and interface into Oracle Cloud Middleware"/>
    <s v="Verify transactions from Concur are imported and accounted for in AHCS from Wesco and Anixter. Review details for Concur ties to source AHCS details."/>
    <s v="Also ensure that AHCS data ties to Oracle GL"/>
    <m/>
    <m/>
    <x v="0"/>
    <s v="Erica"/>
    <d v="2021-06-04T00:00:00"/>
    <m/>
    <m/>
    <s v="Sprint 11"/>
    <e v="#N/A"/>
    <m/>
    <s v="RTR"/>
    <x v="4"/>
    <x v="4"/>
    <s v="Deloitte"/>
    <m/>
    <m/>
    <m/>
    <s v="Ian 11-9-21"/>
    <s v="Bhim"/>
    <s v="N/A"/>
    <s v="Rhonda"/>
    <s v="CALA: Beatriz García/Sandra Patiño/Jose Luis Ortiz"/>
    <s v="What is the difference between -056 and 061? - Ok IP"/>
    <s v="MS 11/05 - This story is to verify that CONCUR sends data for both Wesco and Anixter Business "/>
    <m/>
    <s v="User Stories (AHCS Track) - Batch1 GPO Approval"/>
  </r>
  <r>
    <s v="RTR-AHCS-062"/>
    <s v="Record to Report"/>
    <s v="Manage Subledger Accounting"/>
    <x v="13"/>
    <s v=" As  GL Accountant, I want the ability to generate a report which reconciles legacy and AHCS balance so that I can perform period end reconciliations"/>
    <m/>
    <m/>
    <x v="0"/>
    <s v="3-Gap-Build-Interface"/>
    <s v="Gap"/>
    <s v="Build"/>
    <s v="Interface"/>
    <s v="INT041"/>
    <s v="Legacy to AHCS Account Balances Reconciliation- BI: Shows legacy code combination and AHCS code combination side by side with AHCS balances. "/>
    <s v="Validate report and compare to legacy subledger to GL reconciliations."/>
    <s v="Review AHCS to GL Reconciliation report for variances between legacy, AHCS. Resolve variances as needed."/>
    <m/>
    <m/>
    <x v="0"/>
    <s v="Erica"/>
    <d v="2021-06-04T00:00:00"/>
    <s v="Sprint 2"/>
    <m/>
    <s v="Sprint 4"/>
    <s v="Sprint 4"/>
    <s v="Interface"/>
    <s v="RTR"/>
    <x v="4"/>
    <x v="4"/>
    <s v="Deloitte"/>
    <m/>
    <m/>
    <m/>
    <m/>
    <m/>
    <m/>
    <m/>
    <m/>
    <m/>
    <m/>
    <m/>
    <s v="Cornerstone User Stories (AHCS Track) - GPO Approval (Batch3)"/>
  </r>
  <r>
    <s v="RTR-AHCS-063"/>
    <s v="Record to Report"/>
    <s v="Manage Subledger Accounting"/>
    <x v="13"/>
    <s v=" As  GL Accountant, I want the ability to generate a report for the spend by employee based on the Concur feed in AHCS so that I can ensure reconciliation of expenses between Concur and AHCS"/>
    <m/>
    <m/>
    <x v="1"/>
    <s v="10-Not Required-Not Required-Not Required"/>
    <s v="Not Required"/>
    <s v="Not Required"/>
    <s v="Not Required"/>
    <m/>
    <s v="6/3: To be built in BI. Hence marked as Not Required_x000a__x000a_Spend Analysis by Employee:The report displays the employee expense data for a particular month for reconciliation"/>
    <m/>
    <m/>
    <m/>
    <m/>
    <x v="0"/>
    <s v="Erica"/>
    <d v="2021-06-04T00:00:00"/>
    <m/>
    <m/>
    <m/>
    <e v="#N/A"/>
    <m/>
    <s v="RTR"/>
    <x v="4"/>
    <x v="4"/>
    <s v="Deloitte"/>
    <m/>
    <m/>
    <m/>
    <s v="Ian 11-9-21"/>
    <s v="Bhim"/>
    <s v="N/A"/>
    <s v="Rhonda"/>
    <s v="CALA: Beatriz García/Sandra Patiño/Jose Luis Ortiz"/>
    <s v="CALA: Is this the same situation that was discussed on Oct 28th on session AHCS-30 related to CONCUR -- last minute--? Or the discussion was focused  if it is needed the balancing support from Concur by employee? If this user storie is a report from concur to cross the expenses vs what is in books, this is valid to have it"/>
    <m/>
    <m/>
    <s v="Cornerstone User Stories (AHCS Track) - GPO Approval (Batch3)"/>
  </r>
  <r>
    <s v="RTR-AHCS-064"/>
    <s v="Record to Report"/>
    <s v="Manage Subledger Accounting"/>
    <x v="13"/>
    <s v=" As  GL Accountant, I want the ability to generate a report with the subledger transaction details so that I can perform ad-hoc analysis on subledger data in AHCS"/>
    <m/>
    <m/>
    <x v="0"/>
    <s v="2-Gap-Build-Report"/>
    <s v="Gap"/>
    <s v="Build"/>
    <s v="Report"/>
    <s v="RPT009"/>
    <s v="Subledger Account Analysis Report: The report to provide the details of the subledger for ad-hoc analysis"/>
    <s v="Validate report and compare to legacy subledger for reconciliations."/>
    <m/>
    <m/>
    <m/>
    <x v="0"/>
    <s v="Erica"/>
    <d v="2021-06-08T00:00:00"/>
    <s v="Sprint 2"/>
    <m/>
    <s v="Sprint 4"/>
    <s v="Sprint 4"/>
    <s v="Report"/>
    <s v="RTR"/>
    <x v="4"/>
    <x v="4"/>
    <s v="Deloitte"/>
    <m/>
    <m/>
    <m/>
    <m/>
    <m/>
    <m/>
    <m/>
    <m/>
    <m/>
    <m/>
    <m/>
    <s v="AHCS user story review and approval[Batch 4] - Phase 1A"/>
  </r>
  <r>
    <s v="RTR-AHCS-065"/>
    <s v="Record to Report"/>
    <s v="Manage Subledger Accounting"/>
    <x v="12"/>
    <s v="As GL Accountant,  I want the EBS POC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122"/>
    <s v="Legacy data extract from EBS POC and interface into Oracle Cloud Middleware"/>
    <s v="Build a systematic/automated data completeness check to support the daily imports.   Validate / test.  "/>
    <s v="All attributes defined in EBS POC data model are brought in AHCS and detailed inforrmation is available in AHCS"/>
    <m/>
    <m/>
    <x v="0"/>
    <s v="Erica"/>
    <d v="2021-06-10T00:00:00"/>
    <s v="Sprint 1"/>
    <m/>
    <s v="Sprint 3"/>
    <s v="Sprint 3"/>
    <s v="Interface"/>
    <s v="RTR"/>
    <x v="4"/>
    <x v="4"/>
    <s v="Deloitte"/>
    <m/>
    <m/>
    <m/>
    <m/>
    <m/>
    <m/>
    <m/>
    <m/>
    <m/>
    <m/>
    <m/>
    <s v="User story (AHCS Track) review and approval _Batch 5_ - Phase 1A _KDD23B for POC_ "/>
  </r>
  <r>
    <s v="RTR-AHCS-066"/>
    <s v="Record to Report"/>
    <s v="Manage Subledger Accounting"/>
    <x v="12"/>
    <s v="As GL Accountant,  I want the ADP source system to extract the transactions based on the approved data model and AHCS to process the transactions with relevant attributes so that the transactions are accounted with detail information in AHCS"/>
    <m/>
    <m/>
    <x v="1"/>
    <s v="10-Not Required-Not Required-Not Required"/>
    <s v="Not Required"/>
    <s v="Not Required"/>
    <s v="Not Required"/>
    <m/>
    <s v="Legacy team to extract legacy ADP data and interface into Oracle Cloud Middleware"/>
    <s v="Build a systematic/automated data completeness check to support the daily imports.   Validate / test.  "/>
    <s v="All attributes defined in ADP data model are brought in AHCS and detailed information is available in AHCS"/>
    <m/>
    <m/>
    <x v="0"/>
    <s v="Chris Demko"/>
    <d v="2021-07-13T00:00:00"/>
    <m/>
    <m/>
    <e v="#N/A"/>
    <e v="#N/A"/>
    <m/>
    <s v="RTR"/>
    <x v="4"/>
    <x v="4"/>
    <s v="Deloitte"/>
    <m/>
    <m/>
    <s v="Ian/Vitaliy"/>
    <s v="Ian 11-9-21"/>
    <s v="N/A"/>
    <s v="N/A"/>
    <s v="Rhonda"/>
    <s v="CALA: Beatriz García/Sandra Patiño/Jose Luis Ortiz"/>
    <s v="Need to clarify why this is not required. Haven't had meeting to discuss as yet.. Meeting on 11-9-21. Going in assumption is that ADP will be vendor as of right now."/>
    <s v="10/25 - Not required as ADP will be a manual journal process in Cloud GL"/>
    <s v="W3"/>
    <m/>
  </r>
  <r>
    <s v="RTR-AHCS-067"/>
    <s v="Record to Report"/>
    <s v="Manage Subledger Accounting"/>
    <x v="12"/>
    <s v="As IT Administrator, I want Cloud Pay (UK) Source system to extract the transactions from Legacy system, send to Oracle Cloud, OIC to perform validation and transform the data in AHCS approved data model so that AHCS can process the transaction"/>
    <s v="Must Have"/>
    <m/>
    <x v="1"/>
    <s v="3-Gap-Build-Interface"/>
    <s v="Gap"/>
    <s v="Build"/>
    <s v="Interface"/>
    <s v="INT018"/>
    <s v="Legacy team to extract legacy Cloud Pay (UK) data and interface into Oracle Cloud Middleware"/>
    <s v="Build a systematic/automated data completeness check to support the daily imports.   Validate / test.  "/>
    <s v="All attributes defined in Cloud Pay (UK) data model are brought in AHCS and detailed information is available in AHCS"/>
    <m/>
    <m/>
    <x v="0"/>
    <s v="Sijo John"/>
    <d v="2021-11-28T00:00:00"/>
    <s v="Sprint 8"/>
    <m/>
    <s v="Sprint 10"/>
    <s v="TBD"/>
    <m/>
    <s v="RTR"/>
    <x v="4"/>
    <x v="4"/>
    <s v="Deloitte"/>
    <m/>
    <m/>
    <s v="Ian/Vitaliy"/>
    <s v="Ian"/>
    <m/>
    <m/>
    <m/>
    <s v="CALA: Beatriz García/Sandra Patiño/Jose Luis Ortiz"/>
    <s v="Haven't had meeting to discuss as yet. Love to set up meeting"/>
    <m/>
    <s v="W3"/>
    <m/>
  </r>
  <r>
    <s v="RTR-AHCS-068"/>
    <s v="Record to Report"/>
    <s v="Manage Subledger Accounting"/>
    <x v="12"/>
    <s v="As GL Accountant,  I want the Concur source system to extract the transactions based on the approved data model and AHCS to process the transactions with relevant attributes so that the transactions are accounted with detail  information in AHCS"/>
    <m/>
    <m/>
    <x v="1"/>
    <s v="10-Not Required-Not Required-Not Required"/>
    <s v="Not Required"/>
    <s v="Not Required"/>
    <s v="Not Required"/>
    <s v="INT016"/>
    <s v="This is for Wesco post Phase 1B go-live, Concur will send the data in Future state COA and no COA transformation is required."/>
    <s v="Build a systematic/automated data completeness check to support the daily imports.   Validate / test.  "/>
    <s v="All attributes defined in Concur data model are brought in AHCS and detailed information is available in AHCS"/>
    <m/>
    <m/>
    <x v="0"/>
    <s v="Chris Demko"/>
    <d v="2021-07-13T00:00:00"/>
    <m/>
    <m/>
    <m/>
    <m/>
    <m/>
    <s v="RTR"/>
    <x v="4"/>
    <x v="4"/>
    <s v="Deloitte"/>
    <m/>
    <m/>
    <s v="Ian/Vitaliy"/>
    <s v="Ian 11-9-21"/>
    <s v="Bhim"/>
    <s v="N/A"/>
    <s v="Rhonda"/>
    <s v="CALA: Beatriz García/Sandra Patiño/Jose Luis Ortiz"/>
    <s v="Not sure this relates to 1B Please provide further details - Ok IP"/>
    <s v="10/25 - Not required as this is duplicate"/>
    <s v="W3"/>
    <m/>
  </r>
  <r>
    <s v="RTR-AHCS-070"/>
    <s v="Record to Report"/>
    <s v="Manage Subledger Accounting"/>
    <x v="12"/>
    <s v="As GL Accountant,  I want AHCS to be configured to process Treasury workstation(Power Solutions) Interface data as per business and accounting rules so that transactions are accounted correctly in Treasury Subledger with appropriate line level information , Supporting Reference and other details. "/>
    <s v="Must Have"/>
    <m/>
    <x v="1"/>
    <s v="1-Fit-Configuration-Functional"/>
    <s v="Fit"/>
    <s v="Configuration"/>
    <s v="Functional"/>
    <m/>
    <s v="Legacy team to extract legacy Treasury Workstation (Power Solutions) data and interface into Oracle Cloud Middleware"/>
    <s v="Build a systematic/automated data completeness check to support the daily imports.   Validate / test.  "/>
    <s v="All attributes defined in Treasury Workstation data model are brought in AHCS and detailed information is available in AHCS. Also ensure that AHCS data ties to Oracle GL"/>
    <m/>
    <m/>
    <x v="0"/>
    <s v="Chris Demko"/>
    <d v="2021-07-13T00:00:00"/>
    <e v="#N/A"/>
    <m/>
    <s v="Sprint 9"/>
    <e v="#N/A"/>
    <m/>
    <s v="RTR"/>
    <x v="4"/>
    <x v="4"/>
    <s v="Deloitte"/>
    <m/>
    <m/>
    <s v="Ian/Vitaliy"/>
    <s v="Ian 11-9-21"/>
    <s v="N/A"/>
    <s v="N/A"/>
    <s v="Rhonda"/>
    <s v="CALA: Beatriz García/Sandra Patiño/Jose Luis Ortiz"/>
    <s v="Can this be identified that relates to only Power solutions? - Ok IP"/>
    <s v="MS 11/05 - Userstory updated to relate only for Power Solutions"/>
    <s v="W3"/>
    <s v="User Stories (AHCS Track) - Batch1 GPO Approval"/>
  </r>
  <r>
    <s v="RTR-AHCS-071"/>
    <s v="Record to Report"/>
    <s v="Manage Subledger Accounting"/>
    <x v="12"/>
    <s v="As GL Accountant,  I want AHCS to be configured to process SXE(US) Interface data as per business and accounting rules so that transactions are accounted correctly in SXE Subledger with appropriate line level information , Supporting Reference and other details. "/>
    <s v="Must Have"/>
    <m/>
    <x v="1"/>
    <s v="1-Fit-Configuration-Functional"/>
    <s v="Fit"/>
    <s v="Configuration"/>
    <s v="Functional"/>
    <m/>
    <s v="Legacy team to extract legacy SXE data and interface into Oracle Cloud Middleware"/>
    <s v="Build a systematic/automated data completeness check to support the daily imports.   Validate / test.  "/>
    <s v="All attributes defined in SXE data model are brought in AHCS and detailed information is available in AHCS. Also ensure that AHCS data ties to Oracle GL"/>
    <m/>
    <m/>
    <x v="0"/>
    <s v="Chris Demko"/>
    <d v="2021-07-13T00:00:00"/>
    <m/>
    <m/>
    <s v="Sprint 7"/>
    <e v="#N/A"/>
    <m/>
    <s v="RTR"/>
    <x v="4"/>
    <x v="4"/>
    <s v="Deloitte"/>
    <m/>
    <m/>
    <s v="Ian/Vitaliy"/>
    <s v="Ian 11-9-21"/>
    <s v="N/A"/>
    <s v="N/A"/>
    <s v="N/A"/>
    <s v="Rhonda"/>
    <m/>
    <m/>
    <s v="W3"/>
    <s v="User Stories (AHCS Track) - Batch1 GPO Approval"/>
  </r>
  <r>
    <s v="RTR-AHCS-072"/>
    <s v="Record to Report"/>
    <s v="Manage Subledger Accounting"/>
    <x v="12"/>
    <s v="As GL Accountant,  I want AHCS to be configured to process Eclipse Interface data as per business and accounting rules so that transactions are accounted correctly in Eclipse Subledger with appropriate line level information , Supporting Reference and other details. "/>
    <s v="Must Have"/>
    <m/>
    <x v="1"/>
    <s v="1-Fit-Configuration-Functional"/>
    <s v="Fit"/>
    <s v="Configuration"/>
    <s v="Functional"/>
    <m/>
    <s v="Legacy team to extract legacy Eclipse data and interface into Oracle Cloud Middleware"/>
    <s v="Build a systematic/automated data completeness check to support the daily imports.   Validate / test.  "/>
    <s v="All attributes defined in Eclipse data model are brought in AHCS and detailed information is available in AHCS. Also ensure that AHCS data ties to Oracle GL"/>
    <m/>
    <m/>
    <x v="0"/>
    <s v="Chris Demko"/>
    <d v="2021-07-13T00:00:00"/>
    <e v="#N/A"/>
    <m/>
    <s v="Sprint 7"/>
    <e v="#N/A"/>
    <m/>
    <s v="RTR"/>
    <x v="4"/>
    <x v="4"/>
    <s v="Deloitte"/>
    <m/>
    <m/>
    <s v="Ian/Vitaliy"/>
    <s v="Ian 11-9-21"/>
    <s v="N/A"/>
    <s v="N/A"/>
    <s v="N/A"/>
    <s v="Rhonda"/>
    <m/>
    <m/>
    <s v="W3"/>
    <s v="User Stories (AHCS Track) - Batch1 GPO Approval"/>
  </r>
  <r>
    <s v="RTR-AHCS-073"/>
    <s v="Record to Report"/>
    <s v="Manage Subledger Accounting"/>
    <x v="12"/>
    <s v="As GL Accountant,  I want the IAP source system to extract the transactions based on the approved data model and AHCS to process the transactions with relevant attributes so that the transactions are accounted with detail  information in AHCS"/>
    <m/>
    <m/>
    <x v="1"/>
    <s v="10-Not Required-Not Required-Not Required"/>
    <s v="Not Required"/>
    <s v="Not Required"/>
    <s v="Not Required"/>
    <m/>
    <s v="Legacy team to extract IAP data and interface into Oracle Cloud Middleware"/>
    <s v="Build a systematic/automated data completeness check to support the daily imports.   Validate / test.  "/>
    <m/>
    <m/>
    <m/>
    <x v="0"/>
    <s v="Chris Demko"/>
    <d v="2021-07-13T00:00:00"/>
    <e v="#N/A"/>
    <m/>
    <e v="#N/A"/>
    <e v="#N/A"/>
    <m/>
    <s v="RTR"/>
    <x v="4"/>
    <x v="4"/>
    <s v="Deloitte"/>
    <m/>
    <m/>
    <s v="Ian/Vitaliy"/>
    <s v="Ian 11-9-21"/>
    <s v="Bhim"/>
    <s v="Boon"/>
    <s v="Rhonda"/>
    <s v="CALA: Beatriz García/Sandra Patiño/Jose Luis Ortiz"/>
    <s v="I don't understand the acceptance criteria as relates to user story"/>
    <s v="MS 11/05 - Acceptance criteria updated. During revised workshops/ KDD session no one confirmed on IAP to Cloud Feed. Please crosscheck_x000a_MS 11/08 - Marked it as NOT REQUIRED"/>
    <s v="W3"/>
    <m/>
  </r>
  <r>
    <s v="RTR-AHCS-074"/>
    <s v="Record to Report"/>
    <s v="Manage Subledger Accounting"/>
    <x v="12"/>
    <s v="As GL Accountant,  I want the PeopleSoft FA source system to extract the transactions based on the approved data model and AHCS to process the transactions with relevant attributes so that the transactions are accounted with detail  information in AHCS"/>
    <m/>
    <m/>
    <x v="1"/>
    <s v="10-Not Required-Not Required-Not Required"/>
    <s v="Not Required"/>
    <s v="Not Required"/>
    <s v="Not Required"/>
    <m/>
    <s v="Legacy team to extract PeopleSoft Fixed asset data and interface into Oracle Cloud Middleware"/>
    <s v="Build a systematic/automated data completeness check to support the daily imports.   Validate / test.  "/>
    <m/>
    <m/>
    <m/>
    <x v="0"/>
    <s v="Chris Demko"/>
    <d v="2021-07-13T00:00:00"/>
    <e v="#N/A"/>
    <m/>
    <e v="#N/A"/>
    <e v="#N/A"/>
    <m/>
    <s v="RTR"/>
    <x v="4"/>
    <x v="4"/>
    <s v="Deloitte"/>
    <m/>
    <m/>
    <s v="Ian/Vitaliy"/>
    <s v="Ian 11-9-21"/>
    <s v="N/A"/>
    <s v="N/A"/>
    <s v="Rhonda"/>
    <s v="CALA: Beatriz García/Sandra Patiño/Jose Luis Ortiz"/>
    <s v="acceptance criteria not making sense and isn't this a duplicate? - Ok IP"/>
    <s v="MS 10/25 - Not Required, duplicate"/>
    <s v="W3"/>
    <m/>
  </r>
  <r>
    <s v="RTR-AHCS-075"/>
    <s v="Record to Report"/>
    <s v="Manage Subledger Accounting"/>
    <x v="12"/>
    <s v="As a GL Accountant, I want all the journals transactions for Treasury Workstation (Power Solutions) to use accounting date attribute as an accounting date so that all transactions are created in the accurate accounting period.  to be recorded in the correct accounting period."/>
    <s v="Must Have"/>
    <m/>
    <x v="1"/>
    <s v="1-Fit-Configuration-Functional"/>
    <s v="Fit"/>
    <s v="Configuration"/>
    <s v="Functional"/>
    <m/>
    <s v="Accounting date from SLA / XLA tables will be utilized for determining the date for AHCS transactions"/>
    <s v="Confirm accounting dates in legacy subledger and HUB is same"/>
    <s v="Verify accounting date in AHCS aligns with correct accounting period for subledger journal."/>
    <m/>
    <m/>
    <x v="1"/>
    <s v="Chris Demko"/>
    <d v="2021-07-13T00:00:00"/>
    <e v="#N/A"/>
    <m/>
    <e v="#N/A"/>
    <e v="#N/A"/>
    <m/>
    <s v="RTR"/>
    <x v="4"/>
    <x v="4"/>
    <s v="Deloitte"/>
    <m/>
    <m/>
    <s v="Ian/Vitaliy"/>
    <s v="Ian 11-9-21"/>
    <s v="Bhim"/>
    <s v="Boon"/>
    <s v="Rhonda"/>
    <s v="CALA: Beatriz García/Sandra Patiño/Jose Luis Ortiz"/>
    <s v="How should Cresus be accounted for?  Also are we including IAP? Thought we were not. Now updated to exclude IAP and include Cresus"/>
    <s v="MS 11/08 - Updated"/>
    <s v="W3"/>
    <m/>
  </r>
  <r>
    <s v="RTR-AHCS-077"/>
    <s v="Record to Report"/>
    <s v="Manage Subledger Accounting"/>
    <x v="12"/>
    <s v="As a GL Accountant, I want all the transactions from Concur to use Report Payment Processing date attribute as a accounting date so that all transactions are created in the accurate accounting period. to be recorded in the correct accounting period."/>
    <s v="Must Have"/>
    <m/>
    <x v="1"/>
    <s v="1-Fit-Configuration-Functional"/>
    <s v="Fit"/>
    <s v="Configuration"/>
    <s v="Functional"/>
    <s v="INT125"/>
    <s v="Accounting date from SLA / XLA tables will be utilized for determining the date for AHCS transactions"/>
    <s v="Confirm accounting dates in legacy subledger and HUB is same"/>
    <s v="Verify transaction date in AHCS aligns with correct accounting period for subledger journal."/>
    <s v="Verified accounting date in AHCS ties to date from source application through reporting."/>
    <m/>
    <x v="5"/>
    <m/>
    <m/>
    <s v="TBD"/>
    <m/>
    <s v="Sprint 11"/>
    <s v="TBD"/>
    <m/>
    <s v="RTR"/>
    <x v="4"/>
    <x v="4"/>
    <s v="Deloitte"/>
    <m/>
    <m/>
    <s v="Ian/Vitaliy"/>
    <s v="Ian 11-9-21"/>
    <s v="Bhim"/>
    <s v="N/A"/>
    <s v="Rhonda"/>
    <s v="CALA: Beatriz García/Sandra Patiño/Jose Luis Ortiz"/>
    <s v="Why not combine with 075? - ok IP"/>
    <s v="MS 11/05 - Except Concur and MF, all other systems send Accounting date. "/>
    <s v="W3"/>
    <m/>
  </r>
  <r>
    <s v="RTR-AHCS-087"/>
    <s v="Record to Report"/>
    <s v="Manage Subledger Accounting"/>
    <x v="13"/>
    <s v="As a GL accountant, I want a report which needs to be extracted based on the File Name on an Ad hoc basis in order to capture all the details associated with a specific transaction"/>
    <s v="Must Have"/>
    <m/>
    <x v="1"/>
    <s v="10-Not Required-Not Required-Not Required"/>
    <s v="Not Required"/>
    <s v="Not Required"/>
    <s v="Not Required"/>
    <s v="RPT064"/>
    <s v="Legacy Report Name: AHCS File Extract Report. Similar to this legacy report a new report needs to be created which captures all the details associated to a specific transaction. This report is to be extracted based on the File Name on an Ad hoc basis"/>
    <s v="Validate the report with test transactions.  "/>
    <m/>
    <m/>
    <m/>
    <x v="0"/>
    <s v="Chris Demko"/>
    <d v="2021-07-13T00:00:00"/>
    <s v="TBD"/>
    <m/>
    <s v="TBD"/>
    <s v="TBD"/>
    <m/>
    <s v="RTR"/>
    <x v="4"/>
    <x v="4"/>
    <s v="Deloitte"/>
    <m/>
    <m/>
    <s v="Ian/Vitaliy"/>
    <s v="Ian 11-9-21"/>
    <s v="Bhim"/>
    <s v="Boon"/>
    <s v="Rhonda"/>
    <s v="CALA: Beatriz García/Sandra Patiño/Jose Luis Ortiz"/>
    <s v="Is this same as interface extract report? Would this be replaced with RPT009? - Ok IP_x000a_What are the specifics of the report? If unique to today vs tomorrow useful to run a particular transaction to identify any differences. _x000a__x000a_Sent follow up email to Manpreet 11-9-21. Created new user story - IP"/>
    <s v="MS 11/05 - This story has been marked as NOT REQUIRED. Please reconfirm if this a requirement"/>
    <s v="W3"/>
    <m/>
  </r>
  <r>
    <s v="RTR-AHCS-088"/>
    <s v="Record to Report"/>
    <s v="Manage Subledger Accounting"/>
    <x v="12"/>
    <s v="As IT Administrator, I want SII (Sale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16, INT217, EXT118"/>
    <s v="Legacy team to extract legacy SII(Sales) data and interface into Oracle Cloud Middleware"/>
    <s v="Build a systematic/automated data completeness check to support the daily imports.   Validate / test.  "/>
    <s v="All attributes defined in SII (MF AR)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89"/>
    <s v="Record to Report"/>
    <s v="Manage Subledger Accounting"/>
    <x v="12"/>
    <s v="As IT Administrator, I want CAI (Contra)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18, INT219, EXT119"/>
    <s v="Legacy team to extract legacy CAI(Contra) data and interface into Oracle Cloud Middleware"/>
    <s v="Build a systematic/automated data completeness check to support the daily imports.   Validate / test.  "/>
    <s v="All attributes defined in CAI (MF AP)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90"/>
    <s v="Record to Report"/>
    <s v="Manage Subledger Accounting"/>
    <x v="12"/>
    <s v="As IT Administrator, I want DAI (Dropped Accrual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DAI(Dropped Accrual Invoices) data and interface into Oracle Cloud Middleware"/>
    <s v="Build a systematic/automated data completeness check to support the daily imports.   Validate / test.  "/>
    <s v="All attributes defined in DA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091"/>
    <s v="Record to Report"/>
    <s v="Manage Subledger Accounting"/>
    <x v="12"/>
    <s v="As IT Administrator, I want API (Trade Invoic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PI(Trade Invoices) data and interface into Oracle Cloud Middleware"/>
    <s v="Build a systematic/automated data completeness check to support the daily imports.   Validate / test.  "/>
    <s v="All attributes defined in API (MF AP)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92"/>
    <s v="Record to Report"/>
    <s v="Manage Subledger Accounting"/>
    <x v="12"/>
    <s v="As IT Administrator, I want ADI (Payment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DI(Trade Invoices) data and interface into Oracle Cloud Middleware"/>
    <s v="Build a systematic/automated data completeness check to support the daily imports.   Validate / test.  "/>
    <s v="All attributes defined in ADI (MF AP)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93"/>
    <s v="Record to Report"/>
    <s v="Manage Subledger Accounting"/>
    <x v="12"/>
    <s v="As IT Administrator, I want LSI (Liability Switch) Source system to extract the transactions from Legacy system, send two seperate file LSIP and LSIR to Oracle Cloud for posting to respective MF AP and MR Subledger, OIC to perform validation and transform the data in AHCS approved data model so that AHCS can processed the transaction_x000a_"/>
    <s v="Must Have"/>
    <m/>
    <x v="1"/>
    <s v="3-Gap-Build-Interface"/>
    <s v="Gap"/>
    <s v="Build"/>
    <s v="Interface"/>
    <s v="INT216, INT217, EXT118,_x000a_INT218, INT219, EXT119"/>
    <s v="Legacy team to extract legacy LSI(Liability Switch) data and interface into Oracle Cloud Middleware"/>
    <s v="Build a systematic/automated data completeness check to support the daily imports.   Validate / test.  "/>
    <s v="All attributes defined in LSIP (MF AP) data model are brought in AHCS and detailed inforrmation is available in AHCS_x000a__x000a_All attributes defined in LSIR (MF AR)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94"/>
    <s v="Record to Report"/>
    <s v="Manage Subledger Accounting"/>
    <x v="12"/>
    <s v="As GL Accountant,  I want AHCS to be configured to process LSI(Liability Switch) Interface data as per business and accounting rules so that transactions are accounted correctly in MF AP Subledger and MF AR Subledger with appropriate line level information , Supporting Reference and other details. "/>
    <s v="Must Have"/>
    <m/>
    <x v="1"/>
    <s v="3-Gap-Build-Interface"/>
    <s v="Gap"/>
    <s v="Build"/>
    <s v="Interface"/>
    <m/>
    <s v="Legacy team to extract legacy LSI(Liability Switch) data and interface into Oracle Cloud Middleware"/>
    <s v="Build a systematic/automated data completeness check to support the daily imports.   Validate / test.  "/>
    <s v="Verified that total amount entered and accounted in AHCS is denoted with status of final through review subledger journal panel. Validate that total amounts in AHCS ties to total from source application through reporting for.  Verify that LSI AR and LSI AP are broken out separately. Validate that items were reflected correctly in AHCS based on business and accounting rules. Verified that able to review detail transactions at line level through supporting refernces a per business design."/>
    <m/>
    <m/>
    <x v="5"/>
    <m/>
    <m/>
    <m/>
    <m/>
    <m/>
    <e v="#N/A"/>
    <m/>
    <s v="RTR"/>
    <x v="4"/>
    <x v="4"/>
    <s v="Deloitte"/>
    <m/>
    <m/>
    <m/>
    <m/>
    <s v="Bhim"/>
    <m/>
    <s v="Rhonda"/>
    <s v="CALA: Beatriz García/Sandra Patiño/Jose Luis Ortiz"/>
    <s v="Sent to Manisha and Sijo to review - IP 11-11"/>
    <m/>
    <s v="W3"/>
    <m/>
  </r>
  <r>
    <s v="RTR-AHCS-095"/>
    <s v="Record to Report"/>
    <s v="Manage Subledger Accounting"/>
    <x v="12"/>
    <s v="As IT Administrator, I want SSI (Spec Customer)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SSI(Special Customers) data and interface into Oracle Cloud Middleware"/>
    <s v="Build a systematic/automated data completeness check to support the daily imports.   Validate / test.  "/>
    <s v="All attributes defined in SS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096"/>
    <s v="Record to Report"/>
    <s v="Manage Subledger Accounting"/>
    <x v="12"/>
    <s v="As IT Administrator, I want AQI (Intercompany)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QI(Intercompany Invoices) data and interface into Oracle Cloud Middleware"/>
    <s v="Build a systematic/automated data completeness check to support the daily imports.   Validate / test.  "/>
    <s v="All attributes defined in AQI (MF AP)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097"/>
    <s v="Record to Report"/>
    <s v="Manage Subledger Accounting"/>
    <x v="12"/>
    <s v="As IT Administrator, I want ICI (Intransit)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ICI(Intransit) data and interface into Oracle Cloud Middleware"/>
    <s v="Build a systematic/automated data completeness check to support the daily imports.   Validate / test.  "/>
    <s v="All attributes defined in IC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098"/>
    <s v="Record to Report"/>
    <s v="Manage Subledger Accounting"/>
    <x v="12"/>
    <s v="As IT Administrator, I want AII (Intransit Backou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AII(Intransit backout) data and interface into Oracle Cloud Middleware"/>
    <s v="Build a systematic/automated data completeness check to support the daily imports.   Validate / test.  "/>
    <s v="All attributes defined in AI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099"/>
    <s v="Record to Report"/>
    <s v="Manage Subledger Accounting"/>
    <x v="12"/>
    <s v="As IT Administrator, I want FII (Input Output Freight Invoice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0, INT221, EXT120"/>
    <s v="Legacy team to extract legacy FII(Input output Freight Invoices) data and interface into Oracle Cloud Middleware"/>
    <s v="Build a systematic/automated data completeness check to support the daily imports.   Validate / test.  "/>
    <s v="All attributes defined in FI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0"/>
    <s v="Record to Report"/>
    <s v="Manage Subledger Accounting"/>
    <x v="12"/>
    <s v="As IT Administrator, I want FTI (Freight Accrual Invoic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0, INT221, EXT120"/>
    <s v="Legacy team to extract legacy FTI(Freight Accrual Invoices) data and interface into Oracle Cloud Middleware"/>
    <s v="Build a systematic/automated data completeness check to support the daily imports.   Validate / test.  "/>
    <s v="All attributes defined in FT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1"/>
    <s v="Record to Report"/>
    <s v="Manage Subledger Accounting"/>
    <x v="12"/>
    <s v="As IT Administrator, I want ARI (Adjustmen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6, INT217, EXT118"/>
    <s v="Legacy team to extract legacy ARI(Adjustments) data and interface into Oracle Cloud Middleware"/>
    <s v="Build a systematic/automated data completeness check to support the daily imports.   Validate / test.  "/>
    <s v="All attributes defined in ARI (MF AR)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102"/>
    <s v="Record to Report"/>
    <s v="Manage Subledger Accounting"/>
    <x v="12"/>
    <s v="As IT Administrator, I want ISI (Inventory Sal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SI(Inventory Sales) data and interface into Oracle Cloud Middleware"/>
    <s v="Build a systematic/automated data completeness check to support the daily imports.   Validate / test.  "/>
    <s v="All attributes defined in IS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3"/>
    <s v="Record to Report"/>
    <s v="Manage Subledger Accounting"/>
    <x v="12"/>
    <s v="As IT Administrator, I want CRI (Cash)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6, INT217, EXT118"/>
    <s v="Legacy team to extract legacy CRI(Cash) data and interface into Oracle Cloud Middleware"/>
    <s v="Build a systematic/automated data completeness check to support the daily imports.   Validate / test.  "/>
    <s v="All attributes defined in CRI (MF AR) data model are brought in AHCS and detailed inforrmation is available in AHCS"/>
    <m/>
    <m/>
    <x v="0"/>
    <s v="Sijo John"/>
    <d v="2021-11-28T00:00:00"/>
    <s v="Sprint 7"/>
    <m/>
    <m/>
    <e v="#N/A"/>
    <m/>
    <s v="RTR"/>
    <x v="4"/>
    <x v="4"/>
    <s v="Deloitte"/>
    <m/>
    <m/>
    <m/>
    <m/>
    <s v="Bhim"/>
    <m/>
    <s v="Rhonda"/>
    <s v="CALA: Beatriz García/Sandra Patiño/Jose Luis Ortiz"/>
    <s v="Sent to Manisha and Sijo to review - IP 11-11"/>
    <m/>
    <s v="W3"/>
    <m/>
  </r>
  <r>
    <s v="RTR-AHCS-104"/>
    <s v="Record to Report"/>
    <s v="Manage Subledger Accounting"/>
    <x v="12"/>
    <s v="As IT Administrator, I want IRI (Inventory Receip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RI(Inventory receipts) data and interface into Oracle Cloud Middleware"/>
    <s v="Build a systematic/automated data completeness check to support the daily imports.   Validate / test.  "/>
    <s v="All attributes defined in IR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5"/>
    <s v="Record to Report"/>
    <s v="Manage Subledger Accounting"/>
    <x v="12"/>
    <s v="As IT Administrator, I want IBI (Cost Adjustmen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BI(Cost Adjustments) data and interface into Oracle Cloud Middleware"/>
    <s v="Build a systematic/automated data completeness check to support the daily imports.   Validate / test.  "/>
    <s v="All attributes defined in IB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6"/>
    <s v="Record to Report"/>
    <s v="Manage Subledger Accounting"/>
    <x v="12"/>
    <s v="As IT Administrator, I want CQI (Cost &amp; Quantity Adjustment)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CQI(Cost Quantity Adjustment) data and interface into Oracle Cloud Middleware"/>
    <s v="Build a systematic/automated data completeness check to support the daily imports.   Validate / test.  "/>
    <s v="All attributes defined in CQI (MF Inventory) data model are brought in AHCS and detailed inforrmation is available in AHCS"/>
    <m/>
    <m/>
    <x v="0"/>
    <s v="Sijo John"/>
    <d v="2021-11-28T00:00:00"/>
    <s v="Sprint 9"/>
    <m/>
    <m/>
    <e v="#N/A"/>
    <m/>
    <s v="RTR"/>
    <x v="4"/>
    <x v="4"/>
    <s v="Deloitte"/>
    <m/>
    <m/>
    <m/>
    <m/>
    <s v="Bhim"/>
    <m/>
    <s v="Rhonda"/>
    <s v="CALA: Beatriz García/Sandra Patiño/Jose Luis Ortiz"/>
    <s v="Sent to Manisha and Sijo to review - IP 11-11"/>
    <m/>
    <s v="W3"/>
    <m/>
  </r>
  <r>
    <s v="RTR-AHCS-107"/>
    <s v="Record to Report"/>
    <s v="Manage Subledger Accounting"/>
    <x v="12"/>
    <s v="As GL Accountant I want to ensure that the subledger journals are created in both primary and secondary ledgers where applicable so that transaction are posted in both  USGAAP /STAT accounting convention for Austria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08"/>
    <s v="Record to Report"/>
    <s v="Manage Subledger Accounting"/>
    <x v="12"/>
    <s v="As GL Accountant I want to ensure that the subledger journals are created in both primary and secondary ledgers where applicable so that I can record journals in both GAAP/STAT accounting convention for Germany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DEGAAP).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09"/>
    <s v="Record to Report"/>
    <s v="Manage Subledger Accounting"/>
    <x v="12"/>
    <s v="As GL Accountant I want to ensure that the subledger journals are created in both primary and secondary ledgers where applicable so that I can record journals in both GAAP/STAT accounting convention &amp; Global COA/Local COA respectively for Norway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NOGAAP)  &amp; Norway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Norway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10"/>
    <s v="Record to Report"/>
    <s v="Manage Subledger Accounting"/>
    <x v="12"/>
    <s v="As GL Accountant I want to ensure that the subledger journals are created in both primary and secondary ledgers where applicable so that I can record journals in both GAAP/STAT accounting convention &amp; Global COA/Local COA respectively for Spain"/>
    <m/>
    <m/>
    <x v="1"/>
    <s v="1-Fit-Configuration-Functional"/>
    <s v="Fit"/>
    <s v="Configuration"/>
    <s v="Functional"/>
    <m/>
    <s v="The Subledger level conversion process will be used during the Secondary ledger creation which will be assigned with a different Subledger Accounting Method (ESGAAP) &amp; Spain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Spain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11"/>
    <s v="Record to Report"/>
    <s v="Manage Subledger Accounting"/>
    <x v="12"/>
    <s v="As GL Accountant I want to ensure that the subledger journals are created in both primary and secondary ledgers where applicable so that I can record journals in both GAAP/STAT accounting convention  &amp; Global COA/Local COA respectively for Poland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PLGAAP) &amp; Poland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Poland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12"/>
    <s v="Record to Report"/>
    <s v="Manage Subledger Accounting"/>
    <x v="12"/>
    <s v="As GL Accountant I want to ensure that the subledger journals are created in both primary and secondary ledgers where applicable so that I can record journals in both GAAP/STAT accounting convention for Saudi Arabia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m/>
    <m/>
    <m/>
    <m/>
    <s v="Sprint 11"/>
    <m/>
    <m/>
    <m/>
    <x v="5"/>
    <x v="5"/>
    <m/>
    <m/>
    <m/>
    <m/>
    <s v="Ian 12-3-21"/>
    <s v="Bhim"/>
    <s v="N/A"/>
    <s v="N/A"/>
    <s v="N/A"/>
    <m/>
    <m/>
    <m/>
    <m/>
  </r>
  <r>
    <s v="RTR-AHCS-113"/>
    <s v="Record to Report"/>
    <s v="Manage Subledger Accounting"/>
    <x v="12"/>
    <s v="As GL Accountant, I want all Concur transactions interfacing to AHCS to be balanced by generating a offset i.e. Liability lines so that transaction is posted successfully in AHCS "/>
    <m/>
    <m/>
    <x v="1"/>
    <s v="1-Fit-Configuration-Functional"/>
    <s v="Fit"/>
    <s v="Configuration"/>
    <s v="Functional"/>
    <m/>
    <s v="Concur only send Expense side of the entry (unbalanced journal), to process in AHCS it should be balanced using AHCS Configurations to create offset line"/>
    <s v="Validate if Concur transactions are balanced and posted successfully in AHCS"/>
    <m/>
    <m/>
    <m/>
    <x v="6"/>
    <m/>
    <m/>
    <m/>
    <m/>
    <m/>
    <m/>
    <m/>
    <m/>
    <x v="5"/>
    <x v="5"/>
    <m/>
    <m/>
    <m/>
    <s v="Is this related to the default balancing segment question? Where default bal seg will be used? If so we still haven't discussed and solved for. IP -11/18"/>
    <m/>
    <s v="Bhim"/>
    <m/>
    <s v="Rhonda"/>
    <m/>
    <s v="Please clarify this story. Is this related to the spefied default segment? IP 11-16"/>
    <s v="MS 11/18  _ Updated"/>
    <m/>
    <m/>
  </r>
  <r>
    <s v="RTR-AHCS-114"/>
    <s v="Record to Report"/>
    <s v="Manage Subledger Accounting"/>
    <x v="12"/>
    <s v="As GL Accountant, I want all transactions interfaced to AHCS are balanced by balancing segment except Concur and Payroll systems so that balanced journal is posted in AHCS and GL"/>
    <m/>
    <m/>
    <x v="1"/>
    <s v="1-Fit-Configuration-Functional"/>
    <s v="Fit"/>
    <s v="Configuration"/>
    <s v="Functional"/>
    <m/>
    <s v="Journals booked in legacy system will be balanced by a balancing segment value which will be legal entity/business unit/company. Suspense not enabled in Oracle for unbalanced journal"/>
    <s v="Validate if all the transactions are balanced when sent to OIC and successfully accounted in AHCS"/>
    <s v="Also ensure that AHCS data ties to Oracle GL"/>
    <m/>
    <m/>
    <x v="6"/>
    <m/>
    <m/>
    <m/>
    <m/>
    <m/>
    <m/>
    <m/>
    <m/>
    <x v="5"/>
    <x v="5"/>
    <m/>
    <m/>
    <m/>
    <s v="Is this related to the default balancing segment question? Where default bal seg will be used? If so we still haven't discussed and solved for. IP -11/18"/>
    <m/>
    <s v="Bhim"/>
    <m/>
    <s v="Rhonda"/>
    <s v="Betty"/>
    <s v="Please clarify this story. Is this related to the spefied default segment? IP 11-16"/>
    <s v="MS 11/18 - Updated"/>
    <m/>
    <m/>
  </r>
  <r>
    <s v="RTR-AHCS-115"/>
    <s v="Record to Report"/>
    <s v="Manage Subledger Accounting"/>
    <x v="13"/>
    <s v="As a GL accountant, I want a report to see the AP Trial Balance so that I can review AP opening and closing balances_x000a_"/>
    <s v="Must Have"/>
    <m/>
    <x v="1"/>
    <s v="2-Gap-Build-Report"/>
    <s v="Gap"/>
    <s v="Build"/>
    <s v="Report"/>
    <m/>
    <s v="Will develop a report that pulls TB in excel. When clicking on amount, it will drill down to SL Account Analysis report to be built as part of user story RTR-AHCS-118"/>
    <s v="Review results of report to ensure accuracy."/>
    <m/>
    <m/>
    <m/>
    <x v="1"/>
    <m/>
    <m/>
    <m/>
    <m/>
    <m/>
    <m/>
    <m/>
    <m/>
    <x v="5"/>
    <x v="5"/>
    <m/>
    <m/>
    <m/>
    <m/>
    <m/>
    <m/>
    <m/>
    <m/>
    <m/>
    <m/>
    <m/>
    <m/>
    <m/>
  </r>
  <r>
    <s v="RTR-AHCS-116"/>
    <s v="Record to Report"/>
    <s v="Manage Subledger Accounting"/>
    <x v="13"/>
    <s v="As a GL accountant, I want a report to see the AR Trial Balance so that I can review AR opening and closing balances_x000a_"/>
    <s v="Must Have"/>
    <m/>
    <x v="1"/>
    <s v="2-Gap-Build-Report"/>
    <s v="Gap"/>
    <s v="Build"/>
    <s v="Report"/>
    <m/>
    <s v="Will develop a report that pulls TB in excel. When clicking on amount, it will drill down to SL Account Analysis report to be built as part of user story RTR-AHCS-118"/>
    <s v="Review results of report to ensure accuracy."/>
    <m/>
    <m/>
    <m/>
    <x v="1"/>
    <m/>
    <m/>
    <m/>
    <m/>
    <m/>
    <m/>
    <m/>
    <m/>
    <x v="5"/>
    <x v="5"/>
    <m/>
    <m/>
    <m/>
    <m/>
    <m/>
    <m/>
    <m/>
    <m/>
    <m/>
    <m/>
    <m/>
    <m/>
    <m/>
  </r>
  <r>
    <s v="RTR-AHCS-117"/>
    <s v="Record to Report"/>
    <s v="Manage Subledger Accounting"/>
    <x v="13"/>
    <s v="As a GL accountant, I want a report to see the Close Out Search so that I can review the MF Close Out Application balances_x000a_"/>
    <s v="Must Have"/>
    <m/>
    <x v="1"/>
    <s v="2-Gap-Build-Report"/>
    <s v="Gap"/>
    <s v="Build"/>
    <s v="Report"/>
    <s v="INT226"/>
    <s v="New Subledger Account Analysis Report with only relevant subledger fields: The report to provide the details of the subledger for ad-hoc analysis "/>
    <s v="Validate report and compare to legacy subledger for reconciliations."/>
    <m/>
    <m/>
    <m/>
    <x v="1"/>
    <m/>
    <m/>
    <m/>
    <m/>
    <m/>
    <m/>
    <m/>
    <m/>
    <x v="5"/>
    <x v="5"/>
    <m/>
    <m/>
    <m/>
    <m/>
    <m/>
    <m/>
    <m/>
    <m/>
    <m/>
    <m/>
    <m/>
    <m/>
    <m/>
  </r>
  <r>
    <s v="RTR-AHCS-118"/>
    <s v="Record to Report"/>
    <s v="Manage Subledger Accounting"/>
    <x v="12"/>
    <s v="As a GL Accountant, I want all the journals to use MF derived accounting date attribute as Oracle Accounting date so that all transactions are created in the accurate accounting period for  MF(all interfaces)"/>
    <s v="Must Have"/>
    <m/>
    <x v="1"/>
    <s v="1-Fit-Configuration-Functional"/>
    <s v="Fit"/>
    <s v="Configuration"/>
    <s v="Functional"/>
    <m/>
    <s v="Accounting date from Legacy will be the Accounting Date in SLA / XLA tables and will be utilized for determining the date for AHCS transactions"/>
    <s v="Confirm accounting dates in legacy subledger and HUB is same"/>
    <s v="Verify accounting date in AHCS aligns with correct accounting period for subledger journal."/>
    <s v="Validate that date from extract file from source system ties to Accounting date in AHCS through reporting. Verify that able to query summarized related JE in Oracle GL in correct specified period."/>
    <m/>
    <x v="0"/>
    <m/>
    <m/>
    <m/>
    <m/>
    <m/>
    <m/>
    <m/>
    <m/>
    <x v="5"/>
    <x v="5"/>
    <m/>
    <m/>
    <m/>
    <m/>
    <s v="Ian 12-3-21"/>
    <s v="Consult with ian on cresus and get understanding, understand that some of the Cresus ME transaction are backdated? Discussion with stakeholder lead to thinking that the Transaction date should be the accounting date?"/>
    <m/>
    <s v="Rhonda"/>
    <s v="Betty"/>
    <s v="Need further clarification. NB: Cresus is by Trans date. Eg last day of month related items are back dated during close week so lands in correct period. Should trans date for all be used as accounting date?"/>
    <s v="MS 11/11 - Split this story and create separate story for Cresus to use transaction date (RTR-AHCS-120)"/>
    <m/>
    <m/>
  </r>
  <r>
    <s v="RTR-AHCS-119"/>
    <s v="Record to Report"/>
    <s v="Manage Subledger Accounting"/>
    <x v="12"/>
    <s v="As a GL Accountant, I want all the transactions from CloudPay to use File DateStamp attribute as accounting date so that all transactions are created in the accurate accounting period for Cloud Pay (UK). to be recorded in the correct accounting period."/>
    <m/>
    <m/>
    <x v="1"/>
    <s v="1-Fit-Configuration-Functional"/>
    <s v="Fit"/>
    <s v="Configuration"/>
    <s v="Functional"/>
    <m/>
    <s v="File Date timestamp will be used as Accounting date for AHCS processing and determine the appropriate period"/>
    <s v="Cloud Pay transaction is using File Data Timestamap as the accounting date and posted transaction to appropriate period"/>
    <s v="Verify accounting date in AHCS aligns with correct accounting period for subledger journal."/>
    <s v="Verified accounting date in AHCS ties to date from source application through reporting."/>
    <m/>
    <x v="5"/>
    <m/>
    <m/>
    <m/>
    <m/>
    <m/>
    <m/>
    <m/>
    <m/>
    <x v="5"/>
    <x v="5"/>
    <m/>
    <m/>
    <m/>
    <m/>
    <m/>
    <s v="Bhim"/>
    <m/>
    <s v="N/A"/>
    <s v="N/A"/>
    <m/>
    <m/>
    <m/>
    <m/>
  </r>
  <r>
    <s v="RTR-AHCS-120"/>
    <s v="Record to Report"/>
    <s v="Manage Subledger Accounting"/>
    <x v="12"/>
    <s v="As a GL Accountant, I want all the journals to use Transaction date  as Accounting date for BKI (Cresus) so that all transactions are created in the accurate accounting period"/>
    <m/>
    <m/>
    <x v="1"/>
    <s v="1-Fit-Configuration-Functional"/>
    <s v="Fit"/>
    <s v="Configuration"/>
    <s v="Functional"/>
    <m/>
    <s v="Transaction date from Cresus will be used as Accounting Date and period determined accrordingly in AHCS"/>
    <s v="Verify Transaction date in Cresus is used as accounting date and data posted to correct period"/>
    <s v="Validate that date from extract file from source system ties to Accounting date in AHCS through reporting. Verify that able to query summarized related JE in Oracle GL in correct specified period."/>
    <m/>
    <m/>
    <x v="0"/>
    <m/>
    <m/>
    <m/>
    <m/>
    <m/>
    <m/>
    <m/>
    <m/>
    <x v="5"/>
    <x v="5"/>
    <m/>
    <m/>
    <m/>
    <m/>
    <s v="Ian 12-3-21"/>
    <s v="Bhim"/>
    <m/>
    <s v="N/A"/>
    <s v="N/A"/>
    <m/>
    <m/>
    <m/>
    <m/>
  </r>
  <r>
    <s v="RTR-AHCS-121"/>
    <s v="Record to Report"/>
    <s v="Manage Subledger Accounting"/>
    <x v="13"/>
    <s v="As IT Adminstrator, I want to see the details of all Integrations (Inbound and Outbound) which occurred in OIC middleware and AHCS/Cloud GL during the processing of data for all Subledgers"/>
    <m/>
    <m/>
    <x v="1"/>
    <s v="1-Fit-Configuration-Functional"/>
    <s v="Fit"/>
    <s v="Configuration"/>
    <s v="Functional"/>
    <s v="Digital Pulse "/>
    <s v="Leverage the existing digital pulse platform to see the details of all Integrations (Inbound and Outbound) which occurred during the processing of data for all Subledgers in OIC Middleware and AHCS/Cloud GL"/>
    <s v="Validate all the inbound &amp; outbound processing status in Digital pulse"/>
    <s v="All OIC inbound and outbound processing status with timestamp are available in Digital Pulse"/>
    <m/>
    <m/>
    <x v="0"/>
    <s v="Sijo John"/>
    <d v="2021-11-28T00:00:00"/>
    <s v="Sprint 7"/>
    <m/>
    <m/>
    <m/>
    <m/>
    <m/>
    <x v="5"/>
    <x v="5"/>
    <m/>
    <m/>
    <m/>
    <m/>
    <m/>
    <s v="Bhim"/>
    <m/>
    <s v="Rhonda"/>
    <s v="Betty"/>
    <m/>
    <s v="MS 11/11 - Updated"/>
    <m/>
    <m/>
  </r>
  <r>
    <s v="RTR-AHCS-122"/>
    <s v="Record to Report"/>
    <s v="Manage Subledger Accounting"/>
    <x v="12"/>
    <s v="As a GL Accountant, I want balance enabled supporting references to capture reference attributes from the source system and capture balances so that provides reporting capabilities on non chart of account values"/>
    <m/>
    <m/>
    <x v="1"/>
    <s v="1-Fit-Configuration-Functional"/>
    <s v="Fit"/>
    <s v="Configuration"/>
    <s v="Functional"/>
    <m/>
    <s v="Balance enabled supporting references to be enabled by each AHCS subledger based on the data model. Balance enabled supporting references is to be defined at the Subledger level and assigned at the Event Type level. _x000a_For Phase1B MF AP,MF AR,MF INVENTORY,LEASES,PS FA,Sxe, Eclipse, treasury (powersolutions) has balanced supporting reference"/>
    <s v="Validate HUB supporting references by sampling transactions and compare to legacy subledgers"/>
    <s v="Validate through reporting that for each subledger able to run required detailed information based on the business design associated with the specific BSRs for that subledger. In addition verify that report amounts ties to total entered and accounting in AHCS and then to Oracle GL."/>
    <m/>
    <m/>
    <x v="5"/>
    <m/>
    <m/>
    <m/>
    <m/>
    <m/>
    <m/>
    <m/>
    <m/>
    <x v="5"/>
    <x v="5"/>
    <m/>
    <m/>
    <m/>
    <m/>
    <m/>
    <s v="Bhim"/>
    <m/>
    <s v="Rhonda"/>
    <s v="Betty"/>
    <m/>
    <s v="MS 11/19 - Pending confirmation from Ian to split this into multiple stories by SR"/>
    <m/>
    <m/>
  </r>
  <r>
    <s v="RTR-AHCS-123"/>
    <s v="Record to Report"/>
    <s v="Manage Subledger Accounting"/>
    <x v="12"/>
    <s v="As IT Administrator, I want BKI (Cresus) Source system to extract the transactions from Legacy system, send to Oracle Cloud, OIC to perform validation and transform the data in AHCS approved data model so that AHCS can processed the transaction"/>
    <m/>
    <m/>
    <x v="1"/>
    <s v="3-Gap-Build-Interface"/>
    <s v="Gap"/>
    <s v="Build"/>
    <s v="Interface"/>
    <s v="INT216, INT217, EXT118,_x000a_INT218, INT219, EXT119"/>
    <s v="Legacy team to extract legacy Cresus data and interface into Oracle Cloud Middleware"/>
    <s v="Build a systematic/automated data completeness check to support the daily imports.   Validate / test.  "/>
    <s v="All attributes defined in MF AP and MF AR data model (for BKI Cresus) are brought in AHCS and detailed information is available in AHCS"/>
    <m/>
    <m/>
    <x v="5"/>
    <m/>
    <m/>
    <m/>
    <m/>
    <m/>
    <m/>
    <m/>
    <m/>
    <x v="5"/>
    <x v="5"/>
    <m/>
    <m/>
    <m/>
    <m/>
    <m/>
    <s v="Bhim"/>
    <m/>
    <s v="N/A"/>
    <s v="N/A"/>
    <m/>
    <m/>
    <m/>
    <m/>
  </r>
  <r>
    <s v="RTR-AHCS-124"/>
    <s v="Record to Report"/>
    <s v="Manage Subledger Accounting"/>
    <x v="12"/>
    <s v="As IT Administrator,  I want the BKI (Cresus) source system transactions split between MF AP and MF AR Subledger based on Transaction Type to process the transactions with relevant attributes so that transaction is accounted in appropriate subledger. "/>
    <m/>
    <m/>
    <x v="1"/>
    <s v="3-Gap-Build-Interface"/>
    <s v="Gap"/>
    <s v="Build"/>
    <s v="Interface"/>
    <s v="INT216, INT217, EXT118,_x000a_INT218, INT219, EXT119"/>
    <s v="Legacy team to extract legacy Cresus data and interface into Oracle Cloud Middleware"/>
    <s v="Build a systematic/automated data completeness check to support the daily imports.   Validate / test.  "/>
    <s v="The Cresus BKI file is split between MF AP and MF AR based on the below logic:_x000a_    WHEN TRANSACTION_TYPE = ''0'' THEN ''AXE_BKIP_CHARGES''_x000a_    WHEN TRANSACTION_TYPE = ''2'' THEN ''AXE_BKIP_PAYMENTS''_x000a_    WHEN TRANSACTION_TYPE = ''B'' THEN ''AXE_BKIR_BALANCES''_x000a_    WHEN TRANSACTION_TYPE = ''1'' THEN ''AXE_BKIR_COLLECTIONS''"/>
    <m/>
    <m/>
    <x v="5"/>
    <m/>
    <m/>
    <m/>
    <m/>
    <m/>
    <m/>
    <m/>
    <m/>
    <x v="5"/>
    <x v="5"/>
    <m/>
    <m/>
    <m/>
    <m/>
    <m/>
    <s v="Bhim"/>
    <m/>
    <s v="N/A"/>
    <s v="N/A"/>
    <m/>
    <m/>
    <m/>
    <m/>
  </r>
  <r>
    <s v="RTR-AHCS-125"/>
    <s v="Record to Report"/>
    <s v="Manage Subledger Accounting"/>
    <x v="12"/>
    <s v="As GL Accountant,  I want AHCS to be configured to process SII (Sales) Interface data as per business and accounting rules so that transactions are accounted correctly in MF AR Subledger with appropriate line level information , Supporting Reference and other details. "/>
    <s v="Must Have"/>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m/>
    <m/>
    <m/>
    <m/>
    <m/>
    <e v="#N/A"/>
    <m/>
    <s v="RTR"/>
    <x v="4"/>
    <x v="4"/>
    <s v="Deloitte"/>
    <m/>
    <m/>
    <m/>
    <s v="Ian 12-3-21"/>
    <s v="Bhim"/>
    <m/>
    <s v="Rhonda"/>
    <s v="Betty"/>
    <m/>
    <m/>
    <s v="W3"/>
    <m/>
  </r>
  <r>
    <s v="RTR-AHCS-126"/>
    <s v="Record to Report"/>
    <s v="Manage Subledger Accounting"/>
    <x v="12"/>
    <s v="As GL Accountant,  I want AHCS to be configured to process CAI (Contra Invoice)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27"/>
    <s v="Record to Report"/>
    <s v="Manage Subledger Accounting"/>
    <x v="12"/>
    <s v="As GL Accountant,  I want AHCS to be configured to process DAI (Dropped Accrual)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28"/>
    <s v="Record to Report"/>
    <s v="Manage Subledger Accounting"/>
    <x v="12"/>
    <s v="As GL Accountant,  I want AHCS to be configured to process API (Trade Invoice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29"/>
    <s v="Record to Report"/>
    <s v="Manage Subledger Accounting"/>
    <x v="12"/>
    <s v="As GL Accountant,  I want AHCS to be configured to process ADI (Payment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0"/>
    <s v="Record to Report"/>
    <s v="Manage Subledger Accounting"/>
    <x v="12"/>
    <s v="As GL Accountant,  I want AHCS to be configured to process LSI(Liability Switch)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N/A"/>
    <m/>
    <m/>
    <s v="W3"/>
    <m/>
  </r>
  <r>
    <s v="RTR-AHCS-131"/>
    <s v="Record to Report"/>
    <s v="Manage Subledger Accounting"/>
    <x v="12"/>
    <s v="As GL Accountant,  I want AHCS to be configured to process LSI(Liability Switch)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N/A"/>
    <m/>
    <m/>
    <s v="W3"/>
    <m/>
  </r>
  <r>
    <s v="RTR-AHCS-132"/>
    <s v="Record to Report"/>
    <s v="Manage Subledger Accounting"/>
    <x v="12"/>
    <s v="As GL Accountant,  I want AHCS to be configured to process SSI(Special Customer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3"/>
    <s v="Record to Report"/>
    <s v="Manage Subledger Accounting"/>
    <x v="12"/>
    <s v="As GL Accountant,  I want AHCS to be configured to process AQI(Intercompany Invoice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4"/>
    <s v="Record to Report"/>
    <s v="Manage Subledger Accounting"/>
    <x v="12"/>
    <s v="As GL Accountant,  I want AHCS to be configured to process ICI(Intransi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5"/>
    <s v="Record to Report"/>
    <s v="Manage Subledger Accounting"/>
    <x v="12"/>
    <s v="As GL Accountant,  I want AHCS to be configured to process AII(Intransit Backou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6"/>
    <s v="Record to Report"/>
    <s v="Manage Subledger Accounting"/>
    <x v="12"/>
    <s v="As GL Accountant,  I want AHCS to be configured to process FII(Input Output Freight Invoic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CALA did not have transactions in 2021 for this, but eventually could have in the future) so please considerate that it is applicable for CALA too"/>
    <m/>
    <m/>
    <s v="W3"/>
    <m/>
  </r>
  <r>
    <s v="RTR-AHCS-137"/>
    <s v="Record to Report"/>
    <s v="Manage Subledger Accounting"/>
    <x v="12"/>
    <s v="As GL Accountant,  I want AHCS to be configured to process FTI( Freight Accrual Invoic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8"/>
    <s v="Record to Report"/>
    <s v="Manage Subledger Accounting"/>
    <x v="12"/>
    <s v="As GL Accountant,  I want AHCS to be configured to process ARI( Adjustments)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39"/>
    <s v="Record to Report"/>
    <s v="Manage Subledger Accounting"/>
    <x v="12"/>
    <s v="As GL Accountant,  I want AHCS to be configured to process ISI( Inventory Sal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40"/>
    <s v="Record to Report"/>
    <s v="Manage Subledger Accounting"/>
    <x v="12"/>
    <s v="As GL Accountant,  I want AHCS to be configured to process CRI( Cash)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41"/>
    <s v="Record to Report"/>
    <s v="Manage Subledger Accounting"/>
    <x v="12"/>
    <s v="As GL Accountant,  I want AHCS to be configured to process IRI( Inventory Receipt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42"/>
    <s v="Record to Report"/>
    <s v="Manage Subledger Accounting"/>
    <x v="12"/>
    <s v="As GL Accountant,  I want AHCS to be configured to process IBI( Cost Adjustment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43"/>
    <s v="Record to Report"/>
    <s v="Manage Subledger Accounting"/>
    <x v="12"/>
    <s v="As GL Accountant,  I want AHCS to be configured to process CQI( Cost quantity Adjustmen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5"/>
    <m/>
    <m/>
    <m/>
    <m/>
    <m/>
    <e v="#N/A"/>
    <m/>
    <s v="RTR"/>
    <x v="4"/>
    <x v="4"/>
    <s v="Deloitte"/>
    <m/>
    <m/>
    <m/>
    <m/>
    <s v="Bhim"/>
    <m/>
    <s v="Rhonda"/>
    <s v="Betty"/>
    <m/>
    <m/>
    <s v="W3"/>
    <m/>
  </r>
  <r>
    <s v="RTR-AHCS-144"/>
    <s v="Record to Report"/>
    <s v="Manage Subledger Accounting"/>
    <x v="12"/>
    <s v="As GL Accountant,  I want AHCS to be configured to process Concur Interface data as per business and accounting rules so that transactions are accounted correctly in Concu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entered and accounted amount related to Concur subledger Journal source in GL ties to details in AHCS based on defined accounting period. Validate that details in AHCS were accounted for based on business and accounting rules. In addition verify that supporting reference and other details match per design."/>
    <m/>
    <m/>
    <x v="2"/>
    <m/>
    <m/>
    <m/>
    <m/>
    <m/>
    <e v="#N/A"/>
    <m/>
    <s v="RTR"/>
    <x v="4"/>
    <x v="4"/>
    <s v="Deloitte"/>
    <m/>
    <m/>
    <m/>
    <m/>
    <s v="Bhim"/>
    <m/>
    <s v="Rhonda"/>
    <s v="Betty"/>
    <m/>
    <m/>
    <s v="W3"/>
    <m/>
  </r>
  <r>
    <s v="RTR-AHCS-145"/>
    <s v="Record to Report"/>
    <s v="Manage Subledger Accounting"/>
    <x v="12"/>
    <s v="As IT Administrator, I want Cloud Pay (UK) Source system to extract the transactions from Legacy system, send to Oracle Cloud, OIC to perform validation and transform the data in AHCS approved data model so that AHCS can process the transaction"/>
    <m/>
    <m/>
    <x v="1"/>
    <s v="1-Fit-Configuration-Functional"/>
    <s v="Fit"/>
    <s v="Configuration"/>
    <s v="Functional"/>
    <m/>
    <s v="AHCS Configuration"/>
    <s v="Verify transactions are accounted correctly in relevant subledger with appropriate attributes"/>
    <s v="All attributes defined in Cloud Pay (UK) data model are brought in AHCS and detailed information is available in AHCS"/>
    <m/>
    <m/>
    <x v="2"/>
    <m/>
    <m/>
    <m/>
    <m/>
    <m/>
    <e v="#N/A"/>
    <m/>
    <s v="RTR"/>
    <x v="4"/>
    <x v="4"/>
    <s v="Deloitte"/>
    <m/>
    <m/>
    <m/>
    <m/>
    <s v="Bhim"/>
    <m/>
    <s v="Rhonda"/>
    <s v="N/A"/>
    <m/>
    <m/>
    <s v="W3"/>
    <m/>
  </r>
  <r>
    <s v="RTR-AHCS-146"/>
    <s v="Record to Report"/>
    <s v="Manage Subledger Accounting"/>
    <x v="12"/>
    <s v="As GL Accountant,  I want AHCS to be configured to process Cloudpay(UK) Interface data as per business and accounting rules so that transactions are accounted correctly in Payroll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entered and accounted amount related to Cloud Pay subledger Journal source in GL ties to details in AHCS based on defined accounting period. Validate that details in AHCS were accounted for based on business and accounting rules. In addition verify that supporting reference and other details match per design."/>
    <m/>
    <m/>
    <x v="2"/>
    <m/>
    <m/>
    <m/>
    <m/>
    <m/>
    <e v="#N/A"/>
    <m/>
    <s v="RTR"/>
    <x v="4"/>
    <x v="4"/>
    <s v="Deloitte"/>
    <m/>
    <m/>
    <m/>
    <m/>
    <s v="Bhim"/>
    <m/>
    <s v="N/A"/>
    <s v="N/A"/>
    <m/>
    <m/>
    <s v="W3"/>
    <m/>
  </r>
  <r>
    <s v="RTR-AHCS-147"/>
    <s v="Record to Report"/>
    <s v="Manage Subledger Accounting"/>
    <x v="12"/>
    <s v="As GL Accountant,  I want AHCS to be setup to process Lease Harbor data using Wesco and Anixter Legacy COA structure so that transactions are accounted correctly in Leases Subledger with appropriate line level information , Supporting Reference and other details. "/>
    <s v="Must Have"/>
    <m/>
    <x v="1"/>
    <s v="1-Fit-Configuration-Functional"/>
    <s v="Fit"/>
    <s v="Configuration"/>
    <s v="Functional"/>
    <m/>
    <s v="AHCS Configuration"/>
    <s v="Verify transactions are accounted correctly in relevant subledger with appropriate attributes"/>
    <s v="Verified that entered and accounted amount related to Lease Harbor subledger Journal source in GL ties to details in AHCS based on defined accounting period for both legacy Wesco and Anixter. Validate that details in AHCS were accounted for based on business and accounting rules. In addition verify that supporting reference and other details match per design (legacy COA for both legacy Wesco/Anixter for example)."/>
    <m/>
    <m/>
    <x v="2"/>
    <m/>
    <m/>
    <m/>
    <m/>
    <m/>
    <e v="#N/A"/>
    <m/>
    <s v="RTR"/>
    <x v="4"/>
    <x v="4"/>
    <s v="Deloitte"/>
    <m/>
    <m/>
    <m/>
    <m/>
    <s v="Bhim"/>
    <m/>
    <s v="Rhonda"/>
    <s v="Betty"/>
    <m/>
    <m/>
    <s v="W3"/>
    <m/>
  </r>
  <r>
    <s v="RTR-AHCS-148"/>
    <s v="Record to Report"/>
    <s v="Manage Subledger Accounting"/>
    <x v="12"/>
    <s v="As IT Administrator, I want SxE - U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123"/>
    <s v="AHCS Configuration"/>
    <s v="Verify transactions are accounted correctly in relevant subledger with appropriate attributes"/>
    <s v="All attributes defined in SXE data model are brought in AHCS and detailed information is available in AHCS"/>
    <m/>
    <m/>
    <x v="0"/>
    <s v="Sijo John"/>
    <d v="2021-11-28T00:00:00"/>
    <s v="Sprint 7"/>
    <m/>
    <s v="Sprint 8"/>
    <e v="#N/A"/>
    <m/>
    <s v="RTR"/>
    <x v="4"/>
    <x v="4"/>
    <s v="Deloitte"/>
    <m/>
    <m/>
    <m/>
    <m/>
    <s v="Bhim"/>
    <m/>
    <s v="Rhonda"/>
    <s v="N/A"/>
    <m/>
    <m/>
    <s v="W3"/>
    <m/>
  </r>
  <r>
    <s v="RTR-AHCS-149"/>
    <s v="Record to Report"/>
    <s v="Manage Subledger Accounting"/>
    <x v="12"/>
    <s v="As IT Administrator, I want Eclipse Source system to extract the summary journals from Legacy system, send to Oracle Cloud, OIC to perform validation and transform the data in AHCS approved data model so that AHCS can processed the transaction"/>
    <m/>
    <m/>
    <x v="1"/>
    <s v="3-Gap-Build-Interface"/>
    <s v="Gap"/>
    <s v="Build"/>
    <s v="Interface"/>
    <s v="INT124"/>
    <s v="AHCS Configuration"/>
    <s v="Verify transactions are accounted correctly in relevant subledger with appropriate attributes"/>
    <s v="All attributes defined in Eclipse data model are brought in AHCS and detailed information is available in AHCS"/>
    <m/>
    <m/>
    <x v="0"/>
    <s v="Sijo John"/>
    <d v="2021-11-28T00:00:00"/>
    <s v="Sprint 7"/>
    <m/>
    <s v="Sprint 8"/>
    <e v="#N/A"/>
    <m/>
    <s v="RTR"/>
    <x v="4"/>
    <x v="4"/>
    <s v="Deloitte"/>
    <m/>
    <m/>
    <m/>
    <m/>
    <s v="Bhim"/>
    <m/>
    <s v="Rhonda"/>
    <s v="N/A"/>
    <m/>
    <m/>
    <s v="W3"/>
    <m/>
  </r>
  <r>
    <s v="RTR-AHCS-150"/>
    <s v="Record to Report"/>
    <s v="Manage Subledger Accounting"/>
    <x v="12"/>
    <s v="As IT Administrator, I want PeopleSoft Fixed Asset to extract detailed transactions from FA module, send to Oracle Cloud, OIC to perform validation and transform the data in AHCS approved data model so that AHCS can processed the transaction"/>
    <s v="Must Have"/>
    <m/>
    <x v="1"/>
    <s v="3-Gap-Build-Interface"/>
    <s v="Gap"/>
    <s v="Build"/>
    <s v="Interface"/>
    <s v="INT184"/>
    <s v="AHCS Configuration"/>
    <s v="Verify transactions are accounted correctly in relevant subledger with appropriate attributes"/>
    <s v="All attributes defined in Peoplesoft FA data model are brought in AHCS and detailed information is available in AHCS"/>
    <m/>
    <m/>
    <x v="0"/>
    <s v="Sijo John"/>
    <d v="2021-11-28T00:00:00"/>
    <s v="Sprint 8"/>
    <m/>
    <s v="Sprint 9"/>
    <e v="#N/A"/>
    <m/>
    <s v="RTR"/>
    <x v="4"/>
    <x v="4"/>
    <s v="Deloitte"/>
    <m/>
    <m/>
    <m/>
    <m/>
    <s v="Bhim"/>
    <m/>
    <s v="Rhonda"/>
    <s v="Betty (Applicable only in Puerto Rico)"/>
    <m/>
    <m/>
    <s v="W3"/>
    <m/>
  </r>
  <r>
    <s v="RTR-AHCS-151"/>
    <s v="Record to Report"/>
    <s v="Manage Subledger Accounting"/>
    <x v="12"/>
    <s v="As GL Accountant,  I want AHCS to be configured to process Cresus Interface data as per business and accounting rules so that transactions are accounted correctly in MF AP,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rough reporting and drilling back from GL to AHCS that total AR and total AP in GL for given period includes Cresus activities (event type BKI) based on business and accounting rules.  In addition verify that supporting reference and other details match per design."/>
    <m/>
    <m/>
    <x v="2"/>
    <m/>
    <m/>
    <m/>
    <m/>
    <m/>
    <e v="#N/A"/>
    <m/>
    <s v="RTR"/>
    <x v="4"/>
    <x v="4"/>
    <s v="Deloitte"/>
    <m/>
    <m/>
    <m/>
    <m/>
    <s v="Bhim"/>
    <m/>
    <s v="N/A"/>
    <s v="N/A"/>
    <m/>
    <m/>
    <s v="W3"/>
    <m/>
  </r>
  <r>
    <s v="RTR-AHCS-152"/>
    <s v="Record to Report"/>
    <s v="Manage Subledger Accounting"/>
    <x v="12"/>
    <s v=" As  GL Accountant, I want the ability to view transactions by GL journal source system (i.e. same as AHCS subledger) so that data is segregated by AHCS subledger"/>
    <m/>
    <m/>
    <x v="1"/>
    <s v="1-Fit-Configuration-Functional"/>
    <s v="Fit"/>
    <s v="Configuration"/>
    <s v="Functional"/>
    <m/>
    <s v="Existing Phase 1A Functionality                                                                                  Subledger determination approach by source system. E.g., SII, ARI in AHCS will be represented as MF AR journal source and journal category in cloud GL. "/>
    <s v="User has ability to search GL Journals by Journal Source or Journal category (i.e AHCS subledger)"/>
    <s v="Verify that Journal Source matches with AHCS subleger. Validated that selected source only relates to subledger data. "/>
    <m/>
    <m/>
    <x v="0"/>
    <m/>
    <m/>
    <m/>
    <m/>
    <m/>
    <m/>
    <m/>
    <m/>
    <x v="5"/>
    <x v="5"/>
    <m/>
    <m/>
    <m/>
    <m/>
    <s v="Ian 12-3-21"/>
    <s v="Bhim"/>
    <m/>
    <s v="Rhonda"/>
    <s v="Betty"/>
    <m/>
    <m/>
    <m/>
    <m/>
  </r>
  <r>
    <s v="RTR-AHCS-153"/>
    <s v="Record to Report"/>
    <s v="Manage Subledger Accounting"/>
    <x v="12"/>
    <s v=" As a Financial Controller, I do not want users with ability to modify Legacy subledger transaction(source system) flowing in AHCS so that I can ensure data across systems are in sync and can be transactions are auditable"/>
    <m/>
    <m/>
    <x v="1"/>
    <s v="1-Fit-Configuration-Functional"/>
    <s v="Fit"/>
    <s v="Configuration"/>
    <s v="Functional"/>
    <m/>
    <s v="Existing Phase 1A Functionality                                                                                    Users will not have the ability to update the AHCS journals. "/>
    <s v="User should not access to update any source (Legacy Subledger) transaction in AHCS"/>
    <m/>
    <m/>
    <m/>
    <x v="6"/>
    <m/>
    <m/>
    <m/>
    <m/>
    <m/>
    <m/>
    <m/>
    <m/>
    <x v="5"/>
    <x v="5"/>
    <m/>
    <m/>
    <m/>
    <s v="manisha?"/>
    <m/>
    <s v="Bhim"/>
    <m/>
    <s v="Rhonda"/>
    <s v="Betty"/>
    <m/>
    <m/>
    <m/>
    <m/>
  </r>
  <r>
    <s v="RTR-AHCS-154"/>
    <s v="Record to Report"/>
    <s v="Manage Subledger Accounting"/>
    <x v="12"/>
    <s v="As a GL Accountant, I want the system to reject/error any transactions that are created with closed period accounting date so that they are not posted automatically in the current period"/>
    <m/>
    <m/>
    <x v="1"/>
    <s v="1-Fit-Configuration-Functional"/>
    <s v="Fit"/>
    <s v="Configuration"/>
    <s v="Functional"/>
    <m/>
    <s v="Existing Phase 1A Functionality                                                                              Transactions created with accounting date for prior period should fail processing when prior period is closed"/>
    <s v="Validate setups with a test transaction. Confirm that transaction was rejected/errored out through reporting."/>
    <m/>
    <m/>
    <m/>
    <x v="0"/>
    <m/>
    <m/>
    <m/>
    <m/>
    <m/>
    <m/>
    <m/>
    <m/>
    <x v="5"/>
    <x v="5"/>
    <m/>
    <m/>
    <m/>
    <m/>
    <s v="Ian 12-3-21"/>
    <s v="Bhim"/>
    <m/>
    <s v="Rhonda"/>
    <s v="Betty"/>
    <m/>
    <m/>
    <m/>
    <m/>
  </r>
  <r>
    <s v="RTR-AHCS-155"/>
    <s v="Record to Report"/>
    <s v="Manage Subledger Accounting"/>
    <x v="12"/>
    <s v="As a GL Accountant, I want all foreign currency transactions from source system imported with the currency exchange rate, entered and accounted amount from the source system so that transaction is properly entered and accounted"/>
    <m/>
    <m/>
    <x v="1"/>
    <s v="1-Fit-Configuration-Functional"/>
    <s v="Fit"/>
    <s v="Configuration"/>
    <s v="Functional"/>
    <m/>
    <s v="Existing Phase 1A Functionality                                                                              Source system should send both entered and accounted currency along with FX Rate for all transactions in AHCS"/>
    <s v="Confirm transaction entered and accounted amount  in legacy and HUB match"/>
    <s v="Verify that entered and accounted amount ties to source system based on specified currency exchange rate from source system. In addition verified that entered and accounted amount also posted and matches in oracle GL."/>
    <m/>
    <m/>
    <x v="0"/>
    <m/>
    <m/>
    <m/>
    <m/>
    <m/>
    <m/>
    <m/>
    <m/>
    <x v="5"/>
    <x v="5"/>
    <m/>
    <m/>
    <m/>
    <m/>
    <s v="Ian 12-3-21"/>
    <s v="Bhim"/>
    <m/>
    <s v="Rhonda"/>
    <s v="Betty"/>
    <m/>
    <m/>
    <m/>
    <m/>
  </r>
  <r>
    <s v="RTR-AHCS-156"/>
    <s v="Record to Report"/>
    <s v="Manage Subledger Accounting"/>
    <x v="13"/>
    <s v=" As  GL Accountant, I want the ability to generate a report which reconciles legacy and AHCS subledgers so that I can perform period end reconciliations"/>
    <m/>
    <m/>
    <x v="1"/>
    <s v="2-Gap-Build-Report"/>
    <s v="Gap"/>
    <s v="Build"/>
    <s v="Report"/>
    <s v="INT012"/>
    <s v="Enhance Phase 1A Functionality                                                                                       Legacy to AHCS Reconciliation Report - BI:AHCS to provide the feed with all detail transactions to Tera Data for reconciliations_x000a_"/>
    <s v="Validate report and compare to legacy subledger to GL reconciliations."/>
    <m/>
    <m/>
    <m/>
    <x v="6"/>
    <m/>
    <m/>
    <m/>
    <m/>
    <m/>
    <m/>
    <m/>
    <m/>
    <x v="5"/>
    <x v="5"/>
    <m/>
    <m/>
    <m/>
    <m/>
    <m/>
    <s v="Bhim"/>
    <m/>
    <s v="Rhonda"/>
    <s v="Betty"/>
    <m/>
    <m/>
    <m/>
    <m/>
  </r>
  <r>
    <s v="RTR-AHCS-157"/>
    <s v="Record to Report"/>
    <s v="Manage Subledger Accounting"/>
    <x v="13"/>
    <s v="As a GL Accountant, I want a report to reconcile AHCS subldger and Oracle Cloud GL  so that I can perform period close reconciliations"/>
    <m/>
    <m/>
    <x v="1"/>
    <s v="1-Fit-Configuration-Functional"/>
    <s v="Fit"/>
    <s v="Configuration"/>
    <s v="Functional"/>
    <s v="RPT007"/>
    <s v="Existing Phase 1A Report                                                                                                                                                                                                                                                     AHCS to GL Reconciliation Report: Shows AHCS and GL code balances side by side for reconciliation"/>
    <s v="Validate report and compare to legacy subledger to GL reconciliations."/>
    <m/>
    <m/>
    <m/>
    <x v="6"/>
    <m/>
    <m/>
    <m/>
    <m/>
    <m/>
    <m/>
    <m/>
    <m/>
    <x v="5"/>
    <x v="5"/>
    <m/>
    <m/>
    <m/>
    <m/>
    <m/>
    <s v="Bhim"/>
    <m/>
    <s v="Rhonda"/>
    <s v="Betty"/>
    <m/>
    <m/>
    <m/>
    <m/>
  </r>
  <r>
    <s v="RTR-AHCS-158"/>
    <s v="Record to Report"/>
    <s v="Manage Subledger Accounting"/>
    <x v="13"/>
    <s v="As a GL accountant, I want a report with error details along with error descriptions for all failures (mapping, validations etc.) so that I can review and resolve the errors_x000a_"/>
    <m/>
    <m/>
    <x v="1"/>
    <s v="1-Fit-Configuration-Functional"/>
    <s v="Fit"/>
    <s v="Configuration"/>
    <s v="Functional"/>
    <s v="RPT006"/>
    <s v="Existing Phase 1A Report                                                                                                                                                                                                                                                       AHCS Error Report: Errors from Cloud AHCS after processing data by incoming file name and error description. Error / process summary with source chart of accounts and error description"/>
    <s v="Validate setups and report with test transactions.  Confirm invalid data does not interface / import / post."/>
    <m/>
    <m/>
    <m/>
    <x v="6"/>
    <m/>
    <m/>
    <m/>
    <m/>
    <m/>
    <m/>
    <m/>
    <m/>
    <x v="5"/>
    <x v="5"/>
    <m/>
    <m/>
    <m/>
    <m/>
    <m/>
    <s v="Bhim"/>
    <m/>
    <s v="Rhonda"/>
    <s v="Betty"/>
    <m/>
    <m/>
    <m/>
    <m/>
  </r>
  <r>
    <s v="RTR-AHCS-159"/>
    <s v="Record to Report"/>
    <s v="Manage Subledger Accounting"/>
    <x v="13"/>
    <s v="As a GL Accountant, I want a report that shows exceptions for all AHCS subledgers so that during close I can ensure all transactions are processed from AHCS to GL."/>
    <m/>
    <m/>
    <x v="1"/>
    <s v="1-Fit-Configuration-Functional"/>
    <s v="Fit"/>
    <s v="Configuration"/>
    <s v="Functional"/>
    <s v="RPT008"/>
    <s v="Existing Phase 1A Report                                                                                                                                                                                                                                               Subledger Period Close Exception Report: This report provides the exceptions in AHCS that are unprocessed, error or invalid transactions. Report should run across all ledgers and across AHCS subledgers."/>
    <s v="Validate setups and report with test transactions.  Confirm invalid data does not interface / import / post."/>
    <m/>
    <m/>
    <m/>
    <x v="6"/>
    <m/>
    <m/>
    <m/>
    <m/>
    <m/>
    <m/>
    <m/>
    <m/>
    <x v="5"/>
    <x v="5"/>
    <m/>
    <m/>
    <m/>
    <m/>
    <m/>
    <s v="Bhim"/>
    <m/>
    <s v="is this report available for the business to see as well as IT? Rhonda"/>
    <s v="Betty"/>
    <m/>
    <m/>
    <m/>
    <m/>
  </r>
  <r>
    <s v="RTR-AHCS-160"/>
    <s v="Record to Report"/>
    <s v="Manage Subledger Accounting"/>
    <x v="12"/>
    <s v=" As a GL Accountant, I want to be able to drilldown from the GL journal to AHCS journal so that I can view supporting reference data"/>
    <m/>
    <m/>
    <x v="1"/>
    <s v="1-Fit-Configuration-Functional"/>
    <s v="Fit"/>
    <s v="Configuration"/>
    <s v="Functional"/>
    <m/>
    <s v="                                                                                                                                                                                                                                           Drill-down capability seeded out of the box functionality from GL to AHCS journals"/>
    <s v="Validate functionality with sample drilldowns and compare between HUB and legacy"/>
    <s v="Verify the ability to drilldown from GL to AHCS subledger details. Verify supporting references are correct based on business design."/>
    <m/>
    <m/>
    <x v="0"/>
    <m/>
    <m/>
    <m/>
    <m/>
    <m/>
    <m/>
    <m/>
    <m/>
    <x v="5"/>
    <x v="5"/>
    <m/>
    <m/>
    <m/>
    <m/>
    <s v="Ian 12-3-21"/>
    <s v="Bhim"/>
    <m/>
    <s v="Rhonda"/>
    <s v="Betty"/>
    <m/>
    <m/>
    <m/>
    <m/>
  </r>
  <r>
    <s v="RTR-AHCS-161"/>
    <s v="Record to Report"/>
    <s v="Manage Subledger Accounting"/>
    <x v="12"/>
    <s v="As a GL accountant, I want the system to automatically process any unaccounted prior period transactions in next period when period is closed so that they can be accounted in AHCS"/>
    <m/>
    <m/>
    <x v="1"/>
    <s v="6-Gap-Work Around-Work Around"/>
    <s v="Gap"/>
    <s v="Work Around"/>
    <s v="Work Around"/>
    <m/>
    <s v="                                                                                                                                                                                                                                                       No mechanism to update the date in the transaction object table (TO). As a workaround, IT needs to run the purge the error transnactions using &quot;Accounting Hub Maintainance&quot; program. The source system will resend the transaction with the appropriate corrections required for re-processing._x000a_ IT to make changes based on offline  business approval."/>
    <s v="Validate setups with a test transaction."/>
    <m/>
    <m/>
    <m/>
    <x v="6"/>
    <m/>
    <m/>
    <m/>
    <m/>
    <m/>
    <m/>
    <m/>
    <m/>
    <x v="5"/>
    <x v="5"/>
    <m/>
    <m/>
    <m/>
    <m/>
    <m/>
    <s v="Bhim, but again there should be a report that should be available to the Accountants so that they are aware of such errors"/>
    <m/>
    <s v="Rhonda - agree with Bhim's statement"/>
    <s v="Betty"/>
    <m/>
    <s v="MS 11/18 - AHCS Error Report will show such errors"/>
    <m/>
    <m/>
  </r>
  <r>
    <s v="RTR-AHCS-162"/>
    <s v="Record to Report"/>
    <s v="Manage Subledger Accounting"/>
    <x v="12"/>
    <s v="As a GL Accountant, I want non-balance supporting references enabled to capture reference attributes from the source system so that AHCS journals have detail information"/>
    <m/>
    <m/>
    <x v="1"/>
    <s v="1-Fit-Configuration-Functional"/>
    <s v="Fit"/>
    <s v="Configuration"/>
    <s v="Functional"/>
    <m/>
    <s v="Existing Phase 1A Functionality                                                                                               Non-balance enabled supporting references to be enabled by each AHCS subledger based on the data model. Non-balance enabled supporting references is to be defined at the Subledger level and assigned at the Event Type level."/>
    <s v="Validate HUB supporting references by sampling transactions and compare to legacy subledgers"/>
    <s v="Verified that able to drill down from GL to AHCS by subledger. Review subledger line details have appropriate non balance enabled supporting references per business design. Validate through reporting that source attributes ties to defined non balance supporting references in AHCS."/>
    <m/>
    <m/>
    <x v="0"/>
    <m/>
    <m/>
    <m/>
    <m/>
    <m/>
    <m/>
    <m/>
    <m/>
    <x v="5"/>
    <x v="5"/>
    <m/>
    <m/>
    <m/>
    <m/>
    <s v="Ian 12-3-21"/>
    <s v="Bhim"/>
    <m/>
    <s v="Rhonda"/>
    <s v="Betty"/>
    <m/>
    <m/>
    <m/>
    <m/>
  </r>
  <r>
    <s v="RTR-AHCS-163"/>
    <s v="Record to Report"/>
    <s v="Manage Subledger Accounting"/>
    <x v="12"/>
    <s v="As a GL Accountant, I want the subledger journals to be summarized by date when posting to GL so that detail level transaction information is maintained in AHCS and GL journals is summarized"/>
    <m/>
    <m/>
    <x v="1"/>
    <s v="1-Fit-Configuration-Functional"/>
    <s v="Fit"/>
    <s v="Configuration"/>
    <s v="Functional"/>
    <m/>
    <s v="Subledger journals interfaced to GL from AHCS will be summarized by accounting string(code combinations) and GL date"/>
    <s v="Validate summary totals to HUB for a sample of data.  Reconcile in total between Cloud GL and HUB."/>
    <s v="Verified total amount in GL is summarized based on Subledger and GL source based on posted date. In addition verified summarized GL amount ties back to details in AHCS for that specific date through drilling down into the details."/>
    <m/>
    <m/>
    <x v="0"/>
    <m/>
    <m/>
    <m/>
    <m/>
    <m/>
    <m/>
    <m/>
    <m/>
    <x v="5"/>
    <x v="5"/>
    <m/>
    <m/>
    <m/>
    <m/>
    <s v="Ian 12-3-21"/>
    <s v="Bhim, agree with the approach."/>
    <m/>
    <s v="Rhonda "/>
    <s v="Betty"/>
    <m/>
    <m/>
    <m/>
    <m/>
  </r>
  <r>
    <s v="RTR-AHCS-164"/>
    <s v="Record to Report"/>
    <s v="Manage Subledger Accounting"/>
    <x v="12"/>
    <s v="As a IT Manager, I need the ability to add supporting references to AHCS journals so that they can provide balancing on extended chart of account values"/>
    <m/>
    <m/>
    <x v="1"/>
    <s v="1-Fit-Configuration-Functional"/>
    <s v="Fit"/>
    <s v="Configuration"/>
    <s v="Functional"/>
    <m/>
    <s v="New supporting references can be added in AHCS at any time. For adding balance enabled supporting reference  the driver is to load initial balances before usage."/>
    <s v="Validate that new supporting reference was received from source system and added to AHCS"/>
    <m/>
    <m/>
    <m/>
    <x v="6"/>
    <m/>
    <m/>
    <m/>
    <m/>
    <m/>
    <m/>
    <m/>
    <m/>
    <x v="5"/>
    <x v="5"/>
    <m/>
    <m/>
    <m/>
    <m/>
    <m/>
    <s v="Bhim"/>
    <m/>
    <s v="Rhonda"/>
    <s v="Betty"/>
    <m/>
    <m/>
    <m/>
    <m/>
  </r>
  <r>
    <s v="RTR-AHCS-165"/>
    <s v="Record to Report"/>
    <s v="Manage Subledger Accounting"/>
    <x v="12"/>
    <s v="As a Financial Controller, I want ability to restrict access to subledger so that only restricted users can see detailed information"/>
    <m/>
    <m/>
    <x v="1"/>
    <s v="1-Fit-Configuration-Functional"/>
    <s v="Fit"/>
    <s v="Configuration"/>
    <s v="Functional"/>
    <m/>
    <s v="Existing Phase 1A Functionality                                                                                                                                                                                                                                               Enabling MF AR subledger security by user roles"/>
    <s v="Ensure all the chart of accounts segments are available for mapping including the future segments"/>
    <s v="validate users without security access do not have access to detailed information"/>
    <m/>
    <m/>
    <x v="6"/>
    <m/>
    <m/>
    <m/>
    <m/>
    <m/>
    <m/>
    <m/>
    <m/>
    <x v="5"/>
    <x v="5"/>
    <m/>
    <m/>
    <m/>
    <m/>
    <m/>
    <s v="Bhim"/>
    <m/>
    <s v="Rhonda"/>
    <s v="Betty"/>
    <m/>
    <m/>
    <m/>
    <m/>
  </r>
  <r>
    <s v="RTR-AHCS-166"/>
    <s v="Record to Report"/>
    <s v="Manage Subledger Accounting"/>
    <x v="13"/>
    <s v="As an IT administrator, I need a dashboard to track the daily exceptions for Create Accounting Jobs in AHCS so that there is complete visibility of job completion status by source system"/>
    <m/>
    <m/>
    <x v="1"/>
    <s v="5-Gap-Build-Extension"/>
    <s v="Gap"/>
    <s v="Build"/>
    <s v="Extension"/>
    <s v="EXT123"/>
    <s v="Existing Phase 1A Dashboard needs enhancement                                                                                                      Use case: Interface Monitoring Dashboard_x000a_Extension to derive the status of the Create Accounting jobs for each source system and update them in the AHCS dashboard"/>
    <s v="Validate the data with subledger period close exceptions. Compare the data with the dashboard and ensure accuracy"/>
    <s v="The enhanced Dashboard should help to track daily exceptions for create accounting jobs and validate the data with subledger period close exceptions using additional attributes like MF Interface (SII, API etc.)"/>
    <m/>
    <m/>
    <x v="5"/>
    <m/>
    <m/>
    <m/>
    <m/>
    <m/>
    <m/>
    <m/>
    <m/>
    <x v="5"/>
    <x v="5"/>
    <m/>
    <m/>
    <m/>
    <m/>
    <m/>
    <s v="Bhim"/>
    <m/>
    <s v="Rhonda"/>
    <s v="Betty"/>
    <m/>
    <m/>
    <m/>
    <m/>
  </r>
  <r>
    <s v="RTR-AHCS-167"/>
    <s v="Record to Report"/>
    <s v="Manage Subledger Accounting"/>
    <x v="13"/>
    <s v=" As  GL Accountant, I want the ability to generate a report which reconciles legacy and AHCS balance so that I can perform period end reconciliations"/>
    <m/>
    <m/>
    <x v="1"/>
    <s v="2-Gap-Build-Report"/>
    <s v="Gap"/>
    <s v="Build"/>
    <s v="Report"/>
    <s v="INT041"/>
    <s v="Legacy to AHCS Account Balances Reconciliation- BI: Shows legacy code combination and AHCS code combination side by side with AHCS balances. "/>
    <s v="Validate report and compare to legacy subledger to GL reconciliations."/>
    <m/>
    <m/>
    <m/>
    <x v="6"/>
    <m/>
    <m/>
    <m/>
    <m/>
    <m/>
    <m/>
    <m/>
    <m/>
    <x v="5"/>
    <x v="5"/>
    <m/>
    <m/>
    <m/>
    <m/>
    <m/>
    <s v="Bhim"/>
    <m/>
    <s v="Rhonda"/>
    <s v="Betty"/>
    <m/>
    <m/>
    <m/>
    <m/>
  </r>
  <r>
    <s v="EPM-FCCS-001"/>
    <s v="Close, Consolidate, and Report"/>
    <s v="Master Data Management"/>
    <x v="0"/>
    <s v="As a Financial Systems Analyst, I need the ability to add ERP GL account structure to match the structure in Close and Consolidations"/>
    <s v="Must Have"/>
    <m/>
    <x v="4"/>
    <s v="1-Fit-Configuration-Functional"/>
    <s v="Fit"/>
    <s v="Configuration"/>
    <s v="Functional"/>
    <m/>
    <s v="As part of metadata maintenance, Metadata available in ERP will be replicated in Close and Consolidations.  This will only apply to dimensions that are configured in Close and Consolidations (i.e. if project is not used as a custom dimension there is no need to replicate the dimensionality)"/>
    <s v="User should be able to add new accounts in the account dimension hierarchy via the application"/>
    <s v="Admin adds accounts to Enterprise Data Management and loads new account to Close and Consolidations"/>
    <m/>
    <m/>
    <x v="0"/>
    <s v="Joe"/>
    <m/>
    <s v="FCCS-002"/>
    <m/>
    <s v="Sprint 3"/>
    <m/>
    <m/>
    <s v="EPM"/>
    <x v="5"/>
    <x v="6"/>
    <m/>
    <s v="WESCO"/>
    <m/>
    <m/>
    <m/>
    <s v="Updated title; per our meeting on 6/18, focus more on the actual user story and not the job tile"/>
    <s v="completed"/>
    <m/>
    <s v="FM"/>
    <m/>
    <m/>
    <m/>
    <m/>
  </r>
  <r>
    <s v="EPM-FCCS-002"/>
    <s v="Close, Consolidate, and Report"/>
    <s v="Master Data Management"/>
    <x v="0"/>
    <s v="As a GL Accountant, I need the ability to align the accounts hierarchy to the Traditional Balance Sheet hierarchy, so that we can leverage the out of the box functionality"/>
    <s v="Must Have"/>
    <m/>
    <x v="4"/>
    <s v="1-Fit-Configuration-Functional"/>
    <s v="Fit"/>
    <s v="Configuration"/>
    <s v="Functional"/>
    <m/>
    <s v="As part of Application Configuration, Traditional Balance Sheet hierarchy can be selected for the account dimension setup"/>
    <s v="User will be able to view the account hierarchy under Traditional Balance Sheet Hierarchy.  Can review in configuration settings/enable features to confirm setup"/>
    <m/>
    <m/>
    <m/>
    <x v="0"/>
    <s v="Joe"/>
    <m/>
    <s v="Open Items Review 05/25"/>
    <m/>
    <s v="Sprint 3"/>
    <m/>
    <m/>
    <s v="EPM"/>
    <x v="5"/>
    <x v="6"/>
    <m/>
    <s v="WESCO"/>
    <m/>
    <m/>
    <m/>
    <m/>
    <m/>
    <m/>
    <s v="FM"/>
    <m/>
    <m/>
    <m/>
    <m/>
  </r>
  <r>
    <s v="EPM-FCCS-003"/>
    <s v="Close, Consolidate, and Report"/>
    <s v="Master Data Management"/>
    <x v="15"/>
    <s v="As a GL Accountant, I need the ability to set up my Entity hierarchy geographically so that it facilitates external reporting requirements"/>
    <s v="Must Have"/>
    <m/>
    <x v="4"/>
    <s v="1-Fit-Configuration-Functional"/>
    <s v="Fit"/>
    <s v="Configuration"/>
    <s v="Functional"/>
    <m/>
    <s v="As part of metadata maintenance, Entity Dimension hierarchy will be set up geographically"/>
    <s v="User will be able to view the entities by geography under the Entity dimension, using reports or smartview"/>
    <m/>
    <m/>
    <m/>
    <x v="0"/>
    <s v="Joe"/>
    <m/>
    <s v="Open Items Review 05/25"/>
    <m/>
    <s v="Sprint 3"/>
    <m/>
    <m/>
    <s v="EPM"/>
    <x v="5"/>
    <x v="6"/>
    <m/>
    <s v="WESCO"/>
    <m/>
    <m/>
    <m/>
    <m/>
    <m/>
    <m/>
    <s v="FM"/>
    <m/>
    <m/>
    <m/>
    <m/>
  </r>
  <r>
    <s v="EPM-FCCS-004"/>
    <s v="Close, Consolidate, and Report"/>
    <s v="Master Data Management"/>
    <x v="15"/>
    <s v="As a Financial Reporting Manager, I need a way to pull all legacy WESCO entities, separate of Anixter so we can report or allocate as needed"/>
    <s v="Must Have"/>
    <m/>
    <x v="4"/>
    <s v="1-Fit-Configuration-Functional"/>
    <s v="Fit"/>
    <s v="Configuration"/>
    <s v="Functional"/>
    <m/>
    <s v="As part of metadata maintenance, separate hierarchies for legacy WESCO and legacy Anixter entities can be created in the Entity Dimension. "/>
    <s v="User will be able to view separate hierarchies for WESCO and Anixter under the Entity dimension, using reports or smartview"/>
    <m/>
    <m/>
    <m/>
    <x v="0"/>
    <s v="Joe"/>
    <m/>
    <s v="Current State Close and Consolidations 05/13"/>
    <m/>
    <s v="Sprint 3"/>
    <m/>
    <m/>
    <s v="EPM"/>
    <x v="5"/>
    <x v="6"/>
    <m/>
    <s v="WESCO"/>
    <m/>
    <m/>
    <m/>
    <s v="I believe we edited this on 6/18"/>
    <m/>
    <m/>
    <s v="FM"/>
    <m/>
    <m/>
    <m/>
    <m/>
  </r>
  <r>
    <s v="EPM-FCCS-005"/>
    <s v="Close, Consolidate, and Report"/>
    <s v="Master Data Management"/>
    <x v="16"/>
    <s v="As a Financial Reporting Manager, I need 4-quarters in the period dimension"/>
    <s v="Must Have"/>
    <m/>
    <x v="4"/>
    <s v="1-Fit-Configuration-Functional"/>
    <s v="Fit"/>
    <s v="Configuration"/>
    <s v="Functional"/>
    <m/>
    <s v="As part of Application Configuration, 4 quarters will be included in the period dimension"/>
    <s v="User will be able to view 4 quarters under the Period dimension, using reports or smartview"/>
    <m/>
    <m/>
    <m/>
    <x v="0"/>
    <s v="Joe"/>
    <m/>
    <s v="FCCS-002"/>
    <m/>
    <s v="Sprint 3"/>
    <m/>
    <m/>
    <s v="EPM"/>
    <x v="5"/>
    <x v="6"/>
    <m/>
    <s v="Deloitte"/>
    <m/>
    <m/>
    <m/>
    <m/>
    <m/>
    <m/>
    <s v="FM"/>
    <m/>
    <m/>
    <m/>
    <m/>
  </r>
  <r>
    <s v="EPM-FCCS-006"/>
    <s v="Close, Consolidate, and Report"/>
    <s v="Master Data Management"/>
    <x v="16"/>
    <s v="As a Financial Reporting Manager, I need the ability (within the Data Source dimension) to segregate and view data by type of transaction (i.e. Topside Journal, FCCS Calc, Elimination)"/>
    <s v="Must Have"/>
    <m/>
    <x v="4"/>
    <s v="1-Fit-Configuration-Functional"/>
    <s v="Fit"/>
    <s v="Configuration"/>
    <s v="Functional"/>
    <m/>
    <s v="As part of Application Configuration, the out-of-box functionality of the Data Source dimension can be leveraged"/>
    <s v="User will be able to review 4 this dimensionality, using reports or smartview"/>
    <m/>
    <m/>
    <m/>
    <x v="0"/>
    <s v="Joe"/>
    <m/>
    <s v="FCCS-002"/>
    <m/>
    <s v="Sprint 3"/>
    <m/>
    <m/>
    <s v="EPM"/>
    <x v="5"/>
    <x v="6"/>
    <m/>
    <s v="Deloitte"/>
    <m/>
    <m/>
    <m/>
    <m/>
    <m/>
    <m/>
    <s v="FM"/>
    <s v="This should include Off systems as part of the example"/>
    <m/>
    <m/>
    <m/>
  </r>
  <r>
    <s v="EPM-FCCS-007"/>
    <s v="Close, Consolidate, and Report"/>
    <s v="Master Data Management"/>
    <x v="16"/>
    <s v="As a Financial Reporting Manager, I need the ability to review the data per YTD, QTD and periodic view"/>
    <s v="Must Have"/>
    <m/>
    <x v="4"/>
    <s v="1-Fit-Configuration-Functional"/>
    <s v="Fit"/>
    <s v="Configuration"/>
    <s v="Functional"/>
    <m/>
    <s v="As part of Application Configuration, MTD, QTD and YTD members will be included in the View Dimesnion"/>
    <s v="User will be able to view  YTD, QTD and Periodic data using the View dimension, using reports or smartview"/>
    <m/>
    <m/>
    <m/>
    <x v="0"/>
    <s v="Joe"/>
    <m/>
    <s v="FCCS-002"/>
    <m/>
    <s v="Sprint 3"/>
    <m/>
    <m/>
    <s v="EPM"/>
    <x v="5"/>
    <x v="6"/>
    <m/>
    <s v="Deloitte"/>
    <m/>
    <m/>
    <m/>
    <m/>
    <m/>
    <m/>
    <s v="FM"/>
    <m/>
    <m/>
    <m/>
    <m/>
  </r>
  <r>
    <s v="EPM-FCCS-008"/>
    <s v="Close, Consolidate, and Report"/>
    <s v="Master Data Management"/>
    <x v="16"/>
    <s v="As a Financial Reporting Supervisor, I need a 12-month period dimension starting in January"/>
    <s v="Must Have"/>
    <m/>
    <x v="4"/>
    <s v="1-Fit-Configuration-Functional"/>
    <s v="Fit"/>
    <s v="Configuration"/>
    <s v="Functional"/>
    <m/>
    <s v="As part of Application Configuration, 12 months will be included in the year dimension"/>
    <s v="User will be able to view the first month as January under the Period dimension, using reports or smartview"/>
    <m/>
    <m/>
    <m/>
    <x v="0"/>
    <s v="Joe"/>
    <m/>
    <s v="Current State Session 1 05/10 - Cash Flow"/>
    <m/>
    <s v="Sprint 3"/>
    <m/>
    <m/>
    <s v="EPM"/>
    <x v="5"/>
    <x v="6"/>
    <m/>
    <s v="Deloitte"/>
    <m/>
    <m/>
    <m/>
    <m/>
    <m/>
    <m/>
    <s v="FM"/>
    <m/>
    <m/>
    <m/>
    <m/>
  </r>
  <r>
    <s v="EPM-FCCS-009"/>
    <s v="Close, Consolidate, and Report"/>
    <s v="Master Data Management"/>
    <x v="16"/>
    <s v="As an EPM Admin, I need the ability to add members to the movements dimension in order to assist with roll forward and cash flow reporting"/>
    <s v="Must Have"/>
    <m/>
    <x v="4"/>
    <s v="1-Fit-Configuration-Functional"/>
    <s v="Fit"/>
    <s v="Configuration"/>
    <s v="Functional"/>
    <m/>
    <s v="As part of Application Configuration, the movement dimension comes with pre-seeded members.  Additional members can be added in the Movements dimension to satisfy reporting requirements"/>
    <s v="User should be able to add new members in the movement dimension using Enterprise Data Management and pushing new members to Close and Consolidations"/>
    <m/>
    <m/>
    <m/>
    <x v="0"/>
    <s v="Joe"/>
    <m/>
    <s v="Current State Cash Flow 05/10 "/>
    <m/>
    <s v="Sprint 3"/>
    <m/>
    <m/>
    <s v="EPM"/>
    <x v="5"/>
    <x v="6"/>
    <m/>
    <s v="Deloitte"/>
    <m/>
    <m/>
    <m/>
    <m/>
    <m/>
    <m/>
    <s v="FM"/>
    <m/>
    <m/>
    <m/>
    <m/>
  </r>
  <r>
    <s v="EPM-FCCS-010"/>
    <s v="Close, Consolidate, and Report"/>
    <s v="Master Data Management"/>
    <x v="16"/>
    <s v="As a GL Accountant, I need the application to be configured to hold 10 years of financials starting in 2020"/>
    <s v="Must Have"/>
    <m/>
    <x v="4"/>
    <s v="1-Fit-Configuration-Functional"/>
    <s v="Fit"/>
    <s v="Configuration"/>
    <s v="Functional"/>
    <m/>
    <s v="As part of Application Configuration, FY20 will be the first financial year in the application and will include additional 10 years i.e. FY20 to FY29"/>
    <s v="User will be able to view 10 years starting from 2020 under the Years dimension"/>
    <s v="In edit Manage accounting calender, user can view all years pertaining to a calendar"/>
    <m/>
    <m/>
    <x v="0"/>
    <s v="Joe"/>
    <m/>
    <s v="Open Items Review 05/25"/>
    <m/>
    <s v="Sprint 3"/>
    <m/>
    <m/>
    <s v="EPM"/>
    <x v="5"/>
    <x v="6"/>
    <m/>
    <s v="Deloitte"/>
    <m/>
    <m/>
    <m/>
    <m/>
    <m/>
    <m/>
    <s v="FM"/>
    <m/>
    <m/>
    <m/>
    <m/>
  </r>
  <r>
    <s v="EPM-FCCS-011"/>
    <s v="Close, Consolidate, and Report"/>
    <s v="Master Data Management"/>
    <x v="16"/>
    <s v="As a GL Accountant , I need the closing balances for 2020 which need to roll as opening balances for 2021."/>
    <s v="Must Have"/>
    <m/>
    <x v="4"/>
    <s v="4-Gap-Build-Conversions"/>
    <s v="Gap"/>
    <s v="Build"/>
    <s v="Conversions"/>
    <m/>
    <s v="FY20 data will be pushed in Close and Consolidations to get opening balances for FY21"/>
    <s v="Using Movement Dimension members, Opening and Closing balance, user can validate that 2020 closing balance reflects in 2021 opening balance"/>
    <m/>
    <m/>
    <m/>
    <x v="0"/>
    <s v="Joe"/>
    <m/>
    <s v="Open Items Review 05/25"/>
    <m/>
    <s v="Sprint 4"/>
    <m/>
    <m/>
    <s v="EPM"/>
    <x v="5"/>
    <x v="6"/>
    <m/>
    <s v="Deloitte"/>
    <m/>
    <m/>
    <m/>
    <m/>
    <m/>
    <m/>
    <s v="FM"/>
    <m/>
    <m/>
    <m/>
    <m/>
  </r>
  <r>
    <s v="EPM-FCCS-012"/>
    <s v="Close, Consolidate, and Report"/>
    <s v="Master Data Management"/>
    <x v="16"/>
    <s v="As a Financial Reporting Supervisor, I need prefix for Entity dimension as 'LE_', in order to avoid referential integrity issues with other dimensions that may have the same id."/>
    <s v="Must Have"/>
    <m/>
    <x v="4"/>
    <s v="1-Fit-Configuration-Functional"/>
    <s v="Fit"/>
    <s v="Configuration"/>
    <s v="Functional"/>
    <m/>
    <s v="All members in entity will have prefix as &quot;LE_&quot; to avoid referential integrity issues in Close and Consolidations."/>
    <s v="User should be able to view entities prefixed with &quot;LE_&quot; in the Entity dimension "/>
    <m/>
    <m/>
    <m/>
    <x v="0"/>
    <s v="Joe"/>
    <m/>
    <s v="Open Items Review 05/25"/>
    <m/>
    <s v="Sprint 3"/>
    <m/>
    <m/>
    <s v="EPM"/>
    <x v="5"/>
    <x v="6"/>
    <m/>
    <s v="WESCO"/>
    <m/>
    <m/>
    <m/>
    <m/>
    <m/>
    <m/>
    <s v="FM"/>
    <m/>
    <m/>
    <m/>
    <m/>
  </r>
  <r>
    <s v="EPM-FCCS-013"/>
    <s v="Close, Consolidate, and Report"/>
    <s v="Master Data Management"/>
    <x v="16"/>
    <s v="As a Financial Reporting Supervisor, I need prefix for Account dimension as 'AC_', in order to avoid referential integrity issues with other dimensions that may have the same id."/>
    <s v="Must Have"/>
    <m/>
    <x v="4"/>
    <s v="1-Fit-Configuration-Functional"/>
    <s v="Fit"/>
    <s v="Configuration"/>
    <s v="Functional"/>
    <m/>
    <s v="All members in account will have prefix as &quot;AC_&quot; to avoid referential integrity issues in Close and Consolidations."/>
    <s v="User should be able to view entities prefixed with &quot;AC_&quot; in the Account dimension "/>
    <m/>
    <m/>
    <m/>
    <x v="0"/>
    <s v="Joe"/>
    <m/>
    <s v="Open Items Review 05/25"/>
    <m/>
    <s v="Sprint 3"/>
    <m/>
    <m/>
    <s v="EPM"/>
    <x v="5"/>
    <x v="6"/>
    <m/>
    <s v="WESCO"/>
    <m/>
    <m/>
    <m/>
    <m/>
    <m/>
    <m/>
    <s v="FM"/>
    <m/>
    <m/>
    <m/>
    <m/>
  </r>
  <r>
    <s v="EPM-FCCS-014"/>
    <s v="Close, Consolidate, and Report"/>
    <s v="Master Data Management"/>
    <x v="16"/>
    <s v="As a Financial Reporting Supervisor, I need prefix for Operating Group dimension as 'OG_', in order to avoid referential integrity issues with other dimensions that may have the same id."/>
    <s v="Must Have"/>
    <m/>
    <x v="4"/>
    <s v="1-Fit-Configuration-Functional"/>
    <s v="Fit"/>
    <s v="Configuration"/>
    <s v="Functional"/>
    <m/>
    <s v="All members in operating group will have prefix as &quot;OG_&quot; to avoid referential integrity issues in Close and Consolidations."/>
    <s v="User should be able to view entities prefixed with &quot;OG_&quot; in the Operating Group dimension "/>
    <m/>
    <m/>
    <m/>
    <x v="0"/>
    <s v="Joe"/>
    <m/>
    <s v="Open Items Review 05/25"/>
    <m/>
    <s v="Sprint 3"/>
    <m/>
    <m/>
    <s v="EPM"/>
    <x v="5"/>
    <x v="6"/>
    <m/>
    <s v="WESCO"/>
    <m/>
    <m/>
    <m/>
    <m/>
    <m/>
    <m/>
    <s v="FM"/>
    <m/>
    <m/>
    <m/>
    <m/>
  </r>
  <r>
    <s v="EPM-FCCS-015"/>
    <s v="Close, Consolidate, and Report"/>
    <s v="Master Data Management"/>
    <x v="16"/>
    <s v="As a Financial Reporting Supervisor, I need prefix for Site dimension as 'ST_', in order to avoid referential integrity issues with other dimensions that may have the same id."/>
    <s v="Must Have"/>
    <m/>
    <x v="4"/>
    <s v="1-Fit-Configuration-Functional"/>
    <s v="Fit"/>
    <s v="Configuration"/>
    <s v="Functional"/>
    <m/>
    <s v="All members in site will have prefix as &quot;ST_&quot; to avoid referential integrity issues in Close and Consolidations."/>
    <s v="User should be able to view entities prefixed with &quot;ST_&quot; in the Site dimension "/>
    <m/>
    <m/>
    <m/>
    <x v="0"/>
    <s v="Joe"/>
    <m/>
    <s v="Open Items Review 05/25"/>
    <m/>
    <s v="Sprint 3"/>
    <m/>
    <m/>
    <s v="EPM"/>
    <x v="5"/>
    <x v="6"/>
    <m/>
    <s v="WESCO"/>
    <m/>
    <m/>
    <m/>
    <m/>
    <m/>
    <m/>
    <s v="FM"/>
    <m/>
    <m/>
    <m/>
    <m/>
  </r>
  <r>
    <s v="EPM-FCCS-016"/>
    <s v="Close, Consolidate, and Report"/>
    <s v="Master Data Management"/>
    <x v="16"/>
    <s v="As a Financial Reporting Supervisor, I need prefix for Department dimension as 'DT_', in order to avoid referential integrity issues with other dimensions that may have the same id."/>
    <s v="Must Have"/>
    <m/>
    <x v="4"/>
    <s v="1-Fit-Configuration-Functional"/>
    <s v="Fit"/>
    <s v="Configuration"/>
    <s v="Functional"/>
    <m/>
    <s v="All members in department will have prefix as &quot;DT_&quot; to avoid referential integrity issues in Close and Consolidations."/>
    <s v="User should be able to view entities prefixed with &quot;DT_&quot; in the Department dimension "/>
    <m/>
    <m/>
    <m/>
    <x v="0"/>
    <s v="Joe"/>
    <m/>
    <s v="Open Items Review 05/25"/>
    <m/>
    <s v="Sprint 3"/>
    <m/>
    <m/>
    <s v="EPM"/>
    <x v="5"/>
    <x v="6"/>
    <m/>
    <s v="WESCO"/>
    <m/>
    <m/>
    <m/>
    <m/>
    <m/>
    <m/>
    <s v="FM"/>
    <m/>
    <m/>
    <m/>
    <m/>
  </r>
  <r>
    <s v="EPM-FCCS-017"/>
    <s v="Close, Consolidate, and Report"/>
    <s v="Master Data Management"/>
    <x v="16"/>
    <s v="As a GL Accountant, I need the ability for the application to consolidate financials in USD"/>
    <s v="Must Have"/>
    <m/>
    <x v="4"/>
    <s v="1-Fit-Configuration-Functional"/>
    <s v="Fit"/>
    <s v="Configuration"/>
    <s v="Functional"/>
    <m/>
    <s v="As part of Application Configuration, USD can be set up as the reporting currency in the application"/>
    <s v="User will be able to view USD under Reporting Currency hierarchy in the Currency dimension.  "/>
    <s v="Can view using a report or smartview showing entity currency and USD Reporting"/>
    <m/>
    <m/>
    <x v="0"/>
    <s v="Joe"/>
    <m/>
    <s v="FCCS-003"/>
    <m/>
    <s v="Sprint 3"/>
    <m/>
    <m/>
    <s v="EPM"/>
    <x v="5"/>
    <x v="6"/>
    <m/>
    <s v="WESCO"/>
    <m/>
    <m/>
    <m/>
    <m/>
    <m/>
    <m/>
    <s v="FM"/>
    <m/>
    <m/>
    <m/>
    <m/>
  </r>
  <r>
    <s v="EPM-FCCS-018"/>
    <s v="Close, Consolidate, and Report"/>
    <s v="Master Data Management"/>
    <x v="16"/>
    <s v="As a GL Accountant, I need the 2021 monthly Income Statement &amp; Balance Sheet data conversions for go-live"/>
    <s v="Must Have"/>
    <m/>
    <x v="4"/>
    <s v="4-Gap-Build-Conversions"/>
    <s v="Gap"/>
    <s v="Build"/>
    <s v="Conversions"/>
    <m/>
    <s v="Periodic financial statements for FY21 will be required for go-live"/>
    <s v="Users will be able to view periodic Income statement and Balance Sheet for 2021"/>
    <m/>
    <m/>
    <m/>
    <x v="0"/>
    <s v="Joe"/>
    <m/>
    <m/>
    <m/>
    <s v="Sprint 4"/>
    <m/>
    <m/>
    <s v="EPM"/>
    <x v="5"/>
    <x v="6"/>
    <m/>
    <s v="Deloitte"/>
    <m/>
    <m/>
    <m/>
    <m/>
    <m/>
    <m/>
    <s v="FM"/>
    <m/>
    <m/>
    <m/>
    <m/>
  </r>
  <r>
    <s v="EPM-FCCS-019"/>
    <s v="Close, Consolidate, and Report"/>
    <s v="Master Data Management"/>
    <x v="17"/>
    <s v="As a Financial Reporting Manager, I need the application to capture data in the functional currency of the entity"/>
    <s v="Must Have"/>
    <m/>
    <x v="4"/>
    <s v="1-Fit-Configuration-Functional"/>
    <s v="Fit"/>
    <s v="Configuration"/>
    <s v="Functional"/>
    <m/>
    <s v="As part of Application Configuration, the functional currency of each entity will be tagged as an attribute for that entity"/>
    <s v="User will be able to view functional currencies data using  Entity Currency member in the Currency dimension"/>
    <m/>
    <m/>
    <m/>
    <x v="0"/>
    <s v="Joe"/>
    <m/>
    <s v="FCCS-002"/>
    <m/>
    <s v="Sprint 3"/>
    <m/>
    <m/>
    <s v="EPM"/>
    <x v="5"/>
    <x v="6"/>
    <m/>
    <s v="Deloitte"/>
    <m/>
    <m/>
    <m/>
    <m/>
    <m/>
    <m/>
    <s v="FM"/>
    <m/>
    <m/>
    <m/>
    <m/>
  </r>
  <r>
    <s v="EPM-FCCS-020"/>
    <s v="Close, Consolidate, and Report"/>
    <s v="Master Data Management"/>
    <x v="17"/>
    <s v="As a GL Accountant, I need the ability to capture expenses data broken down by Department as captured in GL"/>
    <s v="Must Have"/>
    <m/>
    <x v="4"/>
    <s v="1-Fit-Configuration-Functional"/>
    <s v="Fit"/>
    <s v="Configuration"/>
    <s v="Functional"/>
    <m/>
    <s v="As part of metadata maintenance, Department dimension will be setup in the application to capture additional information for an expense"/>
    <s v="User will be able to view the expenses by department using the combination of Department and Account Dimension"/>
    <m/>
    <m/>
    <m/>
    <x v="0"/>
    <s v="Joe"/>
    <m/>
    <s v="Open Items Review 05/18"/>
    <m/>
    <s v="Sprint 3"/>
    <m/>
    <m/>
    <s v="EPM"/>
    <x v="5"/>
    <x v="6"/>
    <m/>
    <s v="WESCO"/>
    <m/>
    <m/>
    <m/>
    <m/>
    <m/>
    <m/>
    <s v="FM"/>
    <m/>
    <m/>
    <m/>
    <m/>
  </r>
  <r>
    <s v="EPM-FCCS-021"/>
    <s v="Close, Consolidate, and Report"/>
    <s v="Master Data Management"/>
    <x v="18"/>
    <s v="As an EPM Admin, I need a solution that requires metadata and application changes to remain centralized and controlled by the application admin to increase control"/>
    <s v="Must Have"/>
    <m/>
    <x v="4"/>
    <s v="1-Fit-Configuration-Functional"/>
    <s v="Fit"/>
    <s v="Configuration"/>
    <s v="Functional"/>
    <m/>
    <s v="Metadata for Financial Close and Consolidation will be managed through the Enterprise Data Management tool"/>
    <s v="Users with Admin access will be to modify metadata and accordingly load those changes to Close and Consolidations"/>
    <m/>
    <m/>
    <m/>
    <x v="0"/>
    <s v="Joe"/>
    <m/>
    <m/>
    <m/>
    <s v="Sprint 4"/>
    <m/>
    <m/>
    <s v="EPM"/>
    <x v="5"/>
    <x v="6"/>
    <m/>
    <s v="Deloitte"/>
    <m/>
    <m/>
    <m/>
    <m/>
    <m/>
    <m/>
    <s v="FM"/>
    <m/>
    <m/>
    <m/>
    <m/>
  </r>
  <r>
    <s v="EPM-FCCS-022"/>
    <s v="Close, Consolidate, and Report"/>
    <s v="Master Data Management"/>
    <x v="18"/>
    <s v="As a GL Accountant, I need the ability to segregate data at different stages of consolidation, including trial balance, translated, eliminations, consolidated trial balance"/>
    <s v="Must Have"/>
    <m/>
    <x v="4"/>
    <s v="1-Fit-Configuration-Functional"/>
    <s v="Fit"/>
    <s v="Configuration"/>
    <s v="Functional"/>
    <m/>
    <s v="Out of the box setup as a part of the Consolidation dimension"/>
    <s v="User will be able to utilise the various members under the Consolidation dimension to segregate the type of data at different levels of consolidtaion"/>
    <m/>
    <m/>
    <m/>
    <x v="0"/>
    <s v="Joe"/>
    <m/>
    <s v="FCCS-002"/>
    <m/>
    <s v="Sprint 3"/>
    <m/>
    <m/>
    <s v="EPM"/>
    <x v="5"/>
    <x v="6"/>
    <m/>
    <s v="Deloitte"/>
    <m/>
    <m/>
    <m/>
    <m/>
    <m/>
    <m/>
    <s v="FM"/>
    <m/>
    <m/>
    <m/>
    <m/>
  </r>
  <r>
    <s v="EPM-FCCS-023"/>
    <s v="Close, Consolidate, and Report"/>
    <s v="Master Data Management"/>
    <x v="19"/>
    <s v="As an EPM Admin, I need a solution that gives us the ability to secure data by Entity to increase control and reduce risk"/>
    <s v="Must Have"/>
    <m/>
    <x v="4"/>
    <s v="1-Fit-Configuration-Functional"/>
    <s v="Fit"/>
    <s v="Configuration"/>
    <s v="Functional"/>
    <m/>
    <s v="Data can be secured by entity ensuring that users are restricted on what entities they can see in the application"/>
    <s v="Users with view only access to specific entities should only be able to view data for that entity while not being able to view data for other entities"/>
    <m/>
    <m/>
    <m/>
    <x v="0"/>
    <s v="Joe"/>
    <m/>
    <m/>
    <m/>
    <s v="Sprint 4"/>
    <m/>
    <m/>
    <s v="EPM"/>
    <x v="5"/>
    <x v="6"/>
    <m/>
    <s v="Deloitte"/>
    <m/>
    <m/>
    <m/>
    <m/>
    <m/>
    <m/>
    <s v="FM"/>
    <m/>
    <m/>
    <m/>
    <m/>
  </r>
  <r>
    <s v="EPM-FCCS-024"/>
    <s v="Close, Consolidate, and Report"/>
    <s v="Master Data Management"/>
    <x v="19"/>
    <s v="As an EPM Admin, I need a solution that gives us the ability to secure data by objects (i.e. Specific Reports, user Roles) to increase control and reduce risk"/>
    <s v="Must Have"/>
    <m/>
    <x v="4"/>
    <s v="1-Fit-Configuration-Functional"/>
    <s v="Fit"/>
    <s v="Configuration"/>
    <s v="Functional"/>
    <m/>
    <s v="Users will have ability to view and modify only those reports and forms for which they have rights."/>
    <s v="User will be able to access web form"/>
    <s v="User will be able to update web forms"/>
    <m/>
    <m/>
    <x v="0"/>
    <s v="Joe"/>
    <m/>
    <m/>
    <m/>
    <s v="Sprint 4"/>
    <m/>
    <m/>
    <s v="EPM"/>
    <x v="5"/>
    <x v="6"/>
    <m/>
    <s v="Deloitte"/>
    <m/>
    <m/>
    <m/>
    <m/>
    <m/>
    <m/>
    <s v="FM"/>
    <m/>
    <m/>
    <m/>
    <m/>
  </r>
  <r>
    <s v="EPM-FCCS-025"/>
    <s v="Close, Consolidate, and Report"/>
    <s v="Close"/>
    <x v="20"/>
    <s v="As a GL Accountant, I want the ability to identify tasks; I need to complete and mark them as complete, in order to gain efficiencies in the close process"/>
    <s v="Must Have"/>
    <m/>
    <x v="4"/>
    <s v="1-Fit-Configuration-Functional"/>
    <s v="Fit"/>
    <s v="Configuration"/>
    <s v="Functional"/>
    <m/>
    <s v="Task list will have option to filter open, close and late task."/>
    <s v="Users will be able to view, complete and submit the completed task allocated to them via the Task Manager"/>
    <m/>
    <m/>
    <m/>
    <x v="0"/>
    <s v="Joe"/>
    <m/>
    <s v="FCCS-007"/>
    <m/>
    <s v="Sprint 4"/>
    <m/>
    <m/>
    <s v="EPM"/>
    <x v="5"/>
    <x v="6"/>
    <m/>
    <s v="Deloitte"/>
    <m/>
    <m/>
    <m/>
    <m/>
    <m/>
    <m/>
    <s v="FM"/>
    <m/>
    <m/>
    <m/>
    <m/>
  </r>
  <r>
    <s v="EPM-FCCS-026"/>
    <s v="Close, Consolidate, and Report"/>
    <s v="Close"/>
    <x v="20"/>
    <s v="As a GL Accountant, I want the ability to receive emails for upcoming / late tasks to maintain efficiency."/>
    <s v="Must Have"/>
    <m/>
    <x v="4"/>
    <s v="1-Fit-Configuration-Functional"/>
    <s v="Fit"/>
    <s v="Configuration"/>
    <s v="Functional"/>
    <m/>
    <s v="Email configuration option will be enabled to receive notification on upcoming/late tasks, as part of the task manager configuration."/>
    <s v="Users will receive emails about the status of tasks allocated to them via Task Manager"/>
    <m/>
    <m/>
    <m/>
    <x v="0"/>
    <s v="Joe"/>
    <m/>
    <s v="FCCS-007"/>
    <m/>
    <s v="Sprint 4"/>
    <m/>
    <m/>
    <s v="EPM"/>
    <x v="5"/>
    <x v="6"/>
    <m/>
    <s v="Deloitte"/>
    <m/>
    <m/>
    <m/>
    <s v="Discussed on 6/18 that we can modify the tasks we receive email notifications for"/>
    <s v="Yes, tasks can modified but by admin only."/>
    <m/>
    <s v="FM"/>
    <m/>
    <m/>
    <m/>
    <m/>
  </r>
  <r>
    <s v="EPM-FCCS-027"/>
    <s v="Close, Consolidate, and Report"/>
    <s v="Close"/>
    <x v="20"/>
    <s v="As an EPM Admin, I want the ability to maintain multiple close schedules (Monthly, &amp; Quarterly)"/>
    <s v="Must Have"/>
    <m/>
    <x v="4"/>
    <s v="1-Fit-Configuration-Functional"/>
    <s v="Fit"/>
    <s v="Configuration"/>
    <s v="Functional"/>
    <m/>
    <s v="Task scheduler functionality provide option to schedule checklist quarterly/monthly. Any new checklist post the previous schedule can be added to a new checklist altogether."/>
    <s v="Users with the appropriate access will be able to add multiple close schedules in Task Manager"/>
    <m/>
    <m/>
    <m/>
    <x v="0"/>
    <s v="Joe"/>
    <m/>
    <s v="FCCS-007"/>
    <m/>
    <s v="Sprint 4"/>
    <m/>
    <m/>
    <s v="EPM"/>
    <x v="5"/>
    <x v="6"/>
    <m/>
    <s v="Deloitte"/>
    <m/>
    <m/>
    <m/>
    <m/>
    <m/>
    <m/>
    <s v="FM"/>
    <m/>
    <m/>
    <m/>
    <m/>
  </r>
  <r>
    <s v="EPM-FCCS-028"/>
    <s v="Close, Consolidate, and Report"/>
    <s v="Close"/>
    <x v="20"/>
    <s v="As a GL Accountant, I want the ability to monitor the status of consolidation and reporting tasks through dashboards and reporting"/>
    <s v="Must Have"/>
    <m/>
    <x v="4"/>
    <s v="1-Fit-Configuration-Functional"/>
    <s v="Fit"/>
    <s v="Configuration"/>
    <s v="Functional"/>
    <m/>
    <s v="As part of the task manager configuration out of to box dashboards and reports help monitor with monitoring the close process."/>
    <s v="User will be able to see the status of consolidation using reports and dashboards"/>
    <m/>
    <m/>
    <m/>
    <x v="0"/>
    <s v="Joe"/>
    <m/>
    <s v="FCCS-007"/>
    <m/>
    <s v="Sprint 4"/>
    <m/>
    <m/>
    <s v="EPM"/>
    <x v="5"/>
    <x v="6"/>
    <m/>
    <s v="Deloitte"/>
    <m/>
    <m/>
    <m/>
    <m/>
    <m/>
    <m/>
    <s v="FM"/>
    <m/>
    <m/>
    <m/>
    <m/>
  </r>
  <r>
    <s v="EPM-FCCS-029"/>
    <s v="Close, Consolidate, and Report"/>
    <s v="Close"/>
    <x v="20"/>
    <s v="As an EPM Admin, I want the ability to manage templates, tasks, and schedules."/>
    <s v="Must Have"/>
    <m/>
    <x v="4"/>
    <s v="5-Gap-Build-Extension"/>
    <s v="Gap"/>
    <s v="Build"/>
    <s v="Extension"/>
    <m/>
    <s v="EPM admin or owner will have ability to manage the tasks within a template and schedule"/>
    <s v="Users with appropriate access will have the ability to edit or create templates, tasks and schedules using Task Manager"/>
    <m/>
    <m/>
    <m/>
    <x v="0"/>
    <s v="Joe"/>
    <m/>
    <s v="FCCS-007"/>
    <m/>
    <s v="Sprint 4"/>
    <m/>
    <m/>
    <s v="EPM"/>
    <x v="5"/>
    <x v="6"/>
    <m/>
    <s v="Deloitte"/>
    <m/>
    <m/>
    <m/>
    <m/>
    <m/>
    <m/>
    <m/>
    <s v="Why is this a gap?"/>
    <m/>
    <m/>
    <m/>
  </r>
  <r>
    <s v="EPM-FCCS-030"/>
    <s v="Close, Consolidate, and Report"/>
    <s v="Close"/>
    <x v="20"/>
    <s v="As an EPM Admin, I want the ability to lock and unlock entities to ensure that user cannot override data in a closed period."/>
    <s v="Must Have"/>
    <m/>
    <x v="4"/>
    <s v="1-Fit-Configuration-Functional"/>
    <s v="Fit"/>
    <s v="Configuration"/>
    <s v="Functional"/>
    <m/>
    <s v="As part of the manual control process, users cannot modify data in an entity once it is locked"/>
    <s v="User will not be able to modify or enter data in a locked entity"/>
    <m/>
    <m/>
    <m/>
    <x v="0"/>
    <s v="Joe"/>
    <m/>
    <s v="FCCS-007"/>
    <m/>
    <s v="Sprint 4"/>
    <m/>
    <m/>
    <s v="EPM"/>
    <x v="5"/>
    <x v="6"/>
    <m/>
    <s v="Deloitte"/>
    <m/>
    <m/>
    <m/>
    <m/>
    <m/>
    <m/>
    <s v="FM"/>
    <m/>
    <m/>
    <m/>
    <m/>
  </r>
  <r>
    <s v="EPM-FCCS-031"/>
    <s v="Close, Consolidate, and Report"/>
    <s v="Close"/>
    <x v="20"/>
    <s v="As a GL Accountant, I want the ability to see the holistic close and consolidation reporting calendar (not just my tasks)"/>
    <s v="Must Have"/>
    <m/>
    <x v="4"/>
    <s v="1-Fit-Configuration-Functional"/>
    <s v="Fit"/>
    <s v="Configuration"/>
    <s v="Functional"/>
    <m/>
    <s v="User will have ability to view all tasks in task manager"/>
    <s v="When user is in application under the worklist option they should have ability to view tasks in the workflow and all tasks in the current close schedule"/>
    <m/>
    <m/>
    <m/>
    <x v="0"/>
    <s v="Joe"/>
    <m/>
    <m/>
    <m/>
    <s v="Sprint 4"/>
    <m/>
    <m/>
    <s v="EPM"/>
    <x v="5"/>
    <x v="6"/>
    <m/>
    <s v="Deloitte"/>
    <m/>
    <m/>
    <m/>
    <m/>
    <m/>
    <m/>
    <s v="FM"/>
    <m/>
    <m/>
    <m/>
    <m/>
  </r>
  <r>
    <s v="EPM-FCCS-032"/>
    <s v="Close, Consolidate, and Report"/>
    <s v="Close"/>
    <x v="21"/>
    <s v="As a financial reporting manager, I need a report GA_BS (GAAP)_TRENDED_YTD so I can report my BALANCE SHEET TRENDED (GAAP)"/>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m/>
    <m/>
    <s v="EPM"/>
    <x v="5"/>
    <x v="6"/>
    <m/>
    <s v="WESCO"/>
    <m/>
    <m/>
    <m/>
    <m/>
    <m/>
    <m/>
    <s v="FM"/>
    <m/>
    <m/>
    <m/>
    <m/>
  </r>
  <r>
    <s v="EPM-FCCS-033"/>
    <s v="Close, Consolidate, and Report"/>
    <s v="Close"/>
    <x v="21"/>
    <s v="As a financial reporting manager, I need a report GA_TB (ACCOUNT)_LE_YTD so I can report my TRIAL BALANCE BY LEGAL ENTITY (ACCOUNT)"/>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m/>
    <m/>
    <s v="EPM"/>
    <x v="5"/>
    <x v="6"/>
    <m/>
    <s v="WESCO"/>
    <m/>
    <m/>
    <m/>
    <m/>
    <m/>
    <m/>
    <s v="FM"/>
    <m/>
    <m/>
    <m/>
    <m/>
  </r>
  <r>
    <s v="EPM-FCCS-034"/>
    <s v="Close, Consolidate, and Report"/>
    <s v="Close"/>
    <x v="21"/>
    <s v="As a financial reporting manager, I need a report GA_IS (GAAP)_MONTHLY_PTD so I can report my INCOME STATEMENT TRAILING BY MONTH (GAAP)"/>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m/>
    <m/>
    <s v="EPM"/>
    <x v="5"/>
    <x v="6"/>
    <m/>
    <s v="WESCO"/>
    <m/>
    <m/>
    <m/>
    <m/>
    <m/>
    <m/>
    <s v="FM"/>
    <m/>
    <m/>
    <m/>
    <m/>
  </r>
  <r>
    <s v="EPM-FCCS-035"/>
    <s v="Close, Consolidate, and Report"/>
    <s v="Close"/>
    <x v="21"/>
    <s v="As a financial reporting manager, I need a report GA_BS (GAAP)_COUNTRY_YTD so I can report my BALANCE SHEET BY COUNTRY (GAAP)"/>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m/>
    <m/>
    <s v="EPM"/>
    <x v="5"/>
    <x v="6"/>
    <m/>
    <s v="WESCO"/>
    <m/>
    <m/>
    <m/>
    <m/>
    <m/>
    <m/>
    <s v="FM"/>
    <m/>
    <m/>
    <m/>
    <m/>
  </r>
  <r>
    <s v="EPM-FCCS-036"/>
    <s v="Close, Consolidate, and Report"/>
    <s v="Close"/>
    <x v="21"/>
    <s v="As a financial reporting manager, I need a report GA_IS (GAAP)_COUNTRY_YTD so I can report my INCOME STATEMENT BY COUNTRY (GAAP)"/>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m/>
    <m/>
    <s v="EPM"/>
    <x v="5"/>
    <x v="6"/>
    <m/>
    <s v="WESCO"/>
    <m/>
    <m/>
    <m/>
    <m/>
    <m/>
    <m/>
    <s v="FM"/>
    <m/>
    <m/>
    <m/>
    <m/>
  </r>
  <r>
    <s v="EPM-FCCS-037"/>
    <s v="Close, Consolidate, and Report"/>
    <s v="Close"/>
    <x v="21"/>
    <s v="As a financial reporting manager, I need a report GA_BS(PC)_LEGAL ENTITY_YTD so I can report my Balance Sheet by Legal Entity - Preliminary Close"/>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38"/>
    <s v="Close, Consolidate, and Report"/>
    <s v="Close"/>
    <x v="21"/>
    <s v="As a financial reporting manager, I need a report GA_IS(PC)_LEGAL ENTITY_PTD so I can report my Income Statement by Legal Entity - Preliminary Close"/>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39"/>
    <s v="Close, Consolidate, and Report"/>
    <s v="Close"/>
    <x v="21"/>
    <s v="As a financial reporting manager, I need a report GA_IS(PC)_HISTORY so I can report my Income Statement History - Preliminary Close"/>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40"/>
    <s v="Close, Consolidate, and Report"/>
    <s v="Close"/>
    <x v="21"/>
    <s v="As a financial reporting manager, I need a report GA_IS (OPER)_TRAILING_QTD so I can report my Income Statement Trailing by Quarter (Operating) with %"/>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41"/>
    <s v="Close, Consolidate, and Report"/>
    <s v="Close"/>
    <x v="21"/>
    <s v="As a financial reporting manager, I need a report GA_BS(GAAP)_LEDGER_YTD_F$ so I can report my Balance Sheet by Ledger (GAAP) Functional Currency"/>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42"/>
    <s v="Close, Consolidate, and Report"/>
    <s v="Close"/>
    <x v="21"/>
    <s v="As a financial reporting manager, I need a report GA_BS(GAAP)_SEGMENT so I can report my Balance Sheet by Reporting Segment"/>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43"/>
    <s v="Close, Consolidate, and Report"/>
    <s v="Close"/>
    <x v="21"/>
    <s v="As a financial reporting manager, I need a report GA_IS(GAAP)_SEGMENT_YTD so I can report my Income Statement by Reporting Segment"/>
    <s v="Must Have"/>
    <m/>
    <x v="4"/>
    <s v="2-Gap-Build-Report"/>
    <s v="Gap"/>
    <s v="Build"/>
    <s v="Report"/>
    <m/>
    <s v="From summary review, creating the report looks feasible using dimensionality in Close and Consolidations… deleted stories 44 and 45.  Single report can be built to run YTD, PTD and QTD."/>
    <s v="User should check that the formatting is correct"/>
    <s v="User can validate the values with historical data"/>
    <m/>
    <m/>
    <x v="0"/>
    <s v="Joe"/>
    <m/>
    <s v="Report Disposition 05/24"/>
    <m/>
    <s v="Sprint 3"/>
    <e v="#N/A"/>
    <m/>
    <s v="EPM"/>
    <x v="5"/>
    <x v="6"/>
    <m/>
    <s v="WESCO"/>
    <m/>
    <m/>
    <m/>
    <m/>
    <m/>
    <m/>
    <m/>
    <m/>
    <m/>
    <m/>
    <s v="FM"/>
  </r>
  <r>
    <s v="EPM-FCCS-046"/>
    <s v="Close, Consolidate, and Report"/>
    <s v="Close"/>
    <x v="21"/>
    <s v="As a financial reporting manager, I need a report Trial Balance - Detail"/>
    <s v="Must Have"/>
    <m/>
    <x v="4"/>
    <s v="2-Gap-Build-Report"/>
    <s v="Gap"/>
    <s v="Build"/>
    <s v="Report"/>
    <m/>
    <s v="From summary review, creating the report looks feasible using dimensionality in Close and Consolidations.deleted story 47.  Single report can be built to run detailed as well as translated Trial balance."/>
    <s v="User should check that the formatting is correct"/>
    <s v="User can validate the values with historical data"/>
    <m/>
    <m/>
    <x v="0"/>
    <s v="Joe"/>
    <m/>
    <s v="Report Disposition 05/24"/>
    <m/>
    <s v="Sprint 3"/>
    <e v="#N/A"/>
    <m/>
    <s v="EPM"/>
    <x v="5"/>
    <x v="6"/>
    <m/>
    <s v="WESCO"/>
    <m/>
    <m/>
    <m/>
    <m/>
    <m/>
    <m/>
    <m/>
    <m/>
    <m/>
    <m/>
    <s v="FM"/>
  </r>
  <r>
    <s v="EPM-FCCS-048"/>
    <s v="Close, Consolidate, and Report"/>
    <s v="Close"/>
    <x v="21"/>
    <s v="As a financial reporting manager, I need a report TAX_TB_LE_ACCOUNT so I can report my Tax Trial Balance by Legal Entity &amp; Account"/>
    <s v="Must Have"/>
    <m/>
    <x v="4"/>
    <s v="2-Gap-Build-Report"/>
    <s v="Gap"/>
    <s v="Build"/>
    <s v="Report"/>
    <m/>
    <s v="From summary review, creating the report looks feasible using dimensionality in Close and Consolidations"/>
    <s v="User should check that the formatting is correct"/>
    <s v="User can validate the values with historical data"/>
    <m/>
    <m/>
    <x v="0"/>
    <s v="Joe"/>
    <m/>
    <s v="Report Disposition 05/24"/>
    <m/>
    <s v="Sprint 3"/>
    <e v="#N/A"/>
    <m/>
    <s v="EPM"/>
    <x v="5"/>
    <x v="6"/>
    <m/>
    <s v="WESCO"/>
    <m/>
    <m/>
    <m/>
    <m/>
    <m/>
    <m/>
    <m/>
    <m/>
    <m/>
    <m/>
    <s v="FM"/>
  </r>
  <r>
    <s v="EPM-FCCS-049"/>
    <s v="Close, Consolidate, and Report"/>
    <s v="Close"/>
    <x v="21"/>
    <s v="As a financial reporting manager, I need a report GA_IS(STDCST)_MONTHLY_PTD so I can report my Income Statement Trailing by Month (Standard Cost Operating)"/>
    <s v="Must Have"/>
    <m/>
    <x v="4"/>
    <s v="2-Gap-Build-Report"/>
    <s v="Gap"/>
    <s v="Build"/>
    <s v="Report"/>
    <m/>
    <s v="From summary review, creating the report looks feasible using dimensionality in Close and Consolidations_x000a_However, we need to identify the source of EBITDA and other ratios (FSG 10)"/>
    <s v="User should check that the formatting is correct"/>
    <s v="User can validate the values with historical data"/>
    <m/>
    <m/>
    <x v="0"/>
    <s v="Joe"/>
    <m/>
    <s v="Report Disposition 05/24"/>
    <m/>
    <s v="Sprint 3"/>
    <e v="#N/A"/>
    <m/>
    <s v="EPM"/>
    <x v="5"/>
    <x v="6"/>
    <m/>
    <s v="WESCO"/>
    <m/>
    <m/>
    <m/>
    <m/>
    <m/>
    <m/>
    <m/>
    <m/>
    <m/>
    <m/>
    <s v="FM"/>
  </r>
  <r>
    <s v="EPM-FCCS-050"/>
    <s v="Close, Consolidate, and Report"/>
    <s v="Close"/>
    <x v="21"/>
    <s v="As a financial reporting manager, I need a report GA_IS(PC_STDCST)_HISTORY so I can report my Income Statement Standard Cost History - Preliminary Close"/>
    <s v="Must Have"/>
    <m/>
    <x v="4"/>
    <s v="2-Gap-Build-Report"/>
    <s v="Gap"/>
    <s v="Build"/>
    <s v="Report"/>
    <m/>
    <s v="From summary review, creating the report looks feasible using dimensionality in Close and Consolidations_x000a_However, we need to identify the source of EBITDA and other ratios (FSG 12)"/>
    <s v="User should check that the formatting is correct"/>
    <s v="User can validate the values with historical data"/>
    <m/>
    <m/>
    <x v="0"/>
    <s v="Joe"/>
    <m/>
    <s v="Report Disposition 05/24"/>
    <m/>
    <s v="Sprint 3"/>
    <e v="#N/A"/>
    <m/>
    <s v="EPM"/>
    <x v="5"/>
    <x v="6"/>
    <m/>
    <s v="WESCO"/>
    <m/>
    <m/>
    <m/>
    <m/>
    <m/>
    <m/>
    <m/>
    <m/>
    <m/>
    <m/>
    <s v="FM"/>
  </r>
  <r>
    <s v="EPM-FCCS-051"/>
    <s v="Close, Consolidate, and Report"/>
    <s v="Close"/>
    <x v="21"/>
    <s v="As a financial reporting manager, I need a report GA_IS(PC_STDCST)_LEGAL ENT_PTD so I can report my Income Statement Standard Cost by Legal Entity - Preliminary Close"/>
    <s v="Must Have"/>
    <m/>
    <x v="4"/>
    <s v="2-Gap-Build-Report"/>
    <s v="Gap"/>
    <s v="Build"/>
    <s v="Report"/>
    <m/>
    <s v="From summary review, creating the report looks feasible using dimensionality in Close and Consolidations_x000a_However, we need to identify the source of EBITDA and other ratios (FSG 13)"/>
    <s v="User should check that the formatting is correct"/>
    <s v="User can validate the values with historical data"/>
    <m/>
    <m/>
    <x v="0"/>
    <s v="Joe"/>
    <m/>
    <s v="Report Disposition 05/24"/>
    <m/>
    <s v="Sprint 3"/>
    <e v="#N/A"/>
    <m/>
    <s v="EPM"/>
    <x v="5"/>
    <x v="6"/>
    <m/>
    <s v="WESCO"/>
    <m/>
    <m/>
    <m/>
    <m/>
    <m/>
    <m/>
    <m/>
    <m/>
    <m/>
    <m/>
    <s v="FM"/>
  </r>
  <r>
    <s v="EPM-FCCS-167"/>
    <s v="Close, Consolidate, and Report"/>
    <s v="Close"/>
    <x v="21"/>
    <s v="As a financial reporting manager, I need a report z9-Adm-trail.htm so I can support MIP calculations"/>
    <s v="Could Have"/>
    <m/>
    <x v="4"/>
    <s v="2-Gap-Build-Report"/>
    <s v="Gap"/>
    <s v="Build"/>
    <s v="Report"/>
    <m/>
    <s v="From summary review, report can be built using dimensionality in Close and Consolidations"/>
    <s v="User should check that the formatting is correct"/>
    <s v="User can validate the values with historical data"/>
    <m/>
    <m/>
    <x v="0"/>
    <s v="Joe"/>
    <m/>
    <m/>
    <m/>
    <m/>
    <e v="#N/A"/>
    <m/>
    <s v="EPM"/>
    <x v="5"/>
    <x v="6"/>
    <m/>
    <s v="FSG"/>
    <m/>
    <m/>
    <m/>
    <m/>
    <m/>
    <m/>
    <m/>
    <m/>
    <m/>
    <m/>
    <s v="FM"/>
  </r>
  <r>
    <s v="EPM-FCCS-168"/>
    <s v="Close, Consolidate, and Report"/>
    <s v="Close"/>
    <x v="21"/>
    <s v="As a financial reporting manager, I need a report z9-VarAnUSDtrail-all.htm so I can support MIP calculations"/>
    <s v="Could Have"/>
    <m/>
    <x v="4"/>
    <s v="2-Gap-Build-Report"/>
    <s v="Gap"/>
    <s v="Build"/>
    <s v="Report"/>
    <m/>
    <s v="From summary review, report can be built using dimensionality in Close and Consolidations"/>
    <s v="User should check that the formatting is correct"/>
    <s v="User can validate the values with historical data"/>
    <m/>
    <m/>
    <x v="0"/>
    <s v="Joe"/>
    <m/>
    <m/>
    <m/>
    <m/>
    <e v="#N/A"/>
    <m/>
    <s v="EPM"/>
    <x v="5"/>
    <x v="6"/>
    <m/>
    <s v="FSG"/>
    <m/>
    <m/>
    <m/>
    <m/>
    <m/>
    <m/>
    <m/>
    <m/>
    <m/>
    <m/>
    <s v="FM"/>
  </r>
  <r>
    <s v="EPM-FCCS-169"/>
    <s v="Close, Consolidate, and Report"/>
    <s v="Close"/>
    <x v="21"/>
    <s v="As a financial reporting manager, I need a report z9-10000-CAD-YTD.txt so I can support MIP calculations"/>
    <s v="Could Have"/>
    <m/>
    <x v="4"/>
    <s v="2-Gap-Build-Report"/>
    <s v="Gap"/>
    <s v="Build"/>
    <s v="Report"/>
    <m/>
    <s v="From summary review, report can be built using dimensionality in Close and Consolidations"/>
    <s v="User should check that the formatting is correct"/>
    <s v="User can validate the values with historical data"/>
    <m/>
    <m/>
    <x v="0"/>
    <s v="Joe"/>
    <m/>
    <m/>
    <m/>
    <m/>
    <e v="#N/A"/>
    <m/>
    <s v="EPM"/>
    <x v="5"/>
    <x v="6"/>
    <m/>
    <s v="PIPE DELIMITED CONCURRENT REQUEST"/>
    <m/>
    <m/>
    <m/>
    <m/>
    <m/>
    <m/>
    <m/>
    <m/>
    <m/>
    <m/>
    <s v="FM"/>
  </r>
  <r>
    <s v="EPM-FCCS-170"/>
    <s v="Close, Consolidate, and Report"/>
    <s v="Close"/>
    <x v="21"/>
    <s v="As a financial reporting manager, I need a z9-10000-FUN-YTD.txt so I can support MIP calculations"/>
    <s v="Could Have"/>
    <m/>
    <x v="4"/>
    <s v="2-Gap-Build-Report"/>
    <s v="Gap"/>
    <s v="Build"/>
    <s v="Report"/>
    <m/>
    <s v="From summary review, report can be built using dimensionality in Close and Consolidations"/>
    <s v="User should check that the formatting is correct"/>
    <s v="User can validate the values with historical data"/>
    <m/>
    <m/>
    <x v="0"/>
    <s v="Joe"/>
    <m/>
    <m/>
    <m/>
    <m/>
    <e v="#N/A"/>
    <m/>
    <s v="EPM"/>
    <x v="5"/>
    <x v="6"/>
    <m/>
    <s v="PIPE DELIMITED CONCURRENT REQUEST"/>
    <m/>
    <m/>
    <m/>
    <m/>
    <m/>
    <m/>
    <m/>
    <m/>
    <m/>
    <m/>
    <s v="FM"/>
  </r>
  <r>
    <s v="EPM-FCCS-171"/>
    <s v="Close, Consolidate, and Report"/>
    <s v="Close"/>
    <x v="21"/>
    <s v="As a financial reporting manager, I need a report z9-10000-USD-YTD.txt so I can support MIP calculations"/>
    <s v="Could Have"/>
    <m/>
    <x v="4"/>
    <s v="2-Gap-Build-Report"/>
    <s v="Gap"/>
    <s v="Build"/>
    <s v="Report"/>
    <m/>
    <s v="From summary review, report can be built using dimensionality in Close and Consolidations"/>
    <s v="User should check that the formatting is correct"/>
    <s v="User can validate the values with historical data"/>
    <m/>
    <m/>
    <x v="0"/>
    <s v="Joe"/>
    <m/>
    <m/>
    <m/>
    <m/>
    <e v="#N/A"/>
    <m/>
    <s v="EPM"/>
    <x v="5"/>
    <x v="6"/>
    <m/>
    <s v="PIPE DELIMITED CONCURRENT REQUEST"/>
    <m/>
    <m/>
    <m/>
    <m/>
    <m/>
    <m/>
    <m/>
    <m/>
    <m/>
    <m/>
    <s v="FM"/>
  </r>
  <r>
    <s v="EPM-FCCS-172"/>
    <s v="Close, Consolidate, and Report"/>
    <s v="Close"/>
    <x v="21"/>
    <s v="As a financial reporting manager, I need a report z03-I&amp;E-YTD-Grp.csv so I can support MIP calculations"/>
    <s v="Could Have"/>
    <m/>
    <x v="4"/>
    <s v="2-Gap-Build-Report"/>
    <s v="Gap"/>
    <s v="Build"/>
    <s v="Report"/>
    <m/>
    <s v="From summary review, report can be built using dimensionality in Close and Consolidations but we cannot include budget, Line ID"/>
    <s v="User should check that the formatting is correct"/>
    <s v="User can validate the values with historical data"/>
    <m/>
    <m/>
    <x v="0"/>
    <s v="Joe"/>
    <m/>
    <m/>
    <m/>
    <m/>
    <e v="#N/A"/>
    <m/>
    <s v="EPM"/>
    <x v="5"/>
    <x v="6"/>
    <m/>
    <s v="TERADATA"/>
    <m/>
    <m/>
    <m/>
    <m/>
    <m/>
    <m/>
    <m/>
    <m/>
    <m/>
    <m/>
    <s v="FM"/>
  </r>
  <r>
    <s v="EPM-FCCS-173"/>
    <s v="Close, Consolidate, and Report"/>
    <s v="Close"/>
    <x v="21"/>
    <s v="As a financial reporting manager, I need a report z03-I&amp;E-YTD-GrpBr.csv so I can support MIP calculations"/>
    <s v="Could Have"/>
    <m/>
    <x v="4"/>
    <s v="2-Gap-Build-Report"/>
    <s v="Gap"/>
    <s v="Build"/>
    <s v="Report"/>
    <m/>
    <s v="From summary review, report can be built using dimensionality in Close and Consolidations but we cannot include budget, Line ID"/>
    <s v="User should check that the formatting is correct"/>
    <s v="User can validate the values with historical data"/>
    <m/>
    <m/>
    <x v="0"/>
    <s v="Joe"/>
    <m/>
    <m/>
    <m/>
    <m/>
    <e v="#N/A"/>
    <m/>
    <s v="EPM"/>
    <x v="5"/>
    <x v="6"/>
    <m/>
    <s v="TERADATA"/>
    <m/>
    <m/>
    <m/>
    <m/>
    <m/>
    <m/>
    <m/>
    <m/>
    <m/>
    <m/>
    <s v="FM"/>
  </r>
  <r>
    <s v="EPM-FCCS-174"/>
    <s v="Close, Consolidate, and Report"/>
    <s v="Close"/>
    <x v="21"/>
    <s v="As a financial reporting manager, I need a report z03-I&amp;E-YTD-GrpReg.csv so I can support MIP calculations"/>
    <s v="Could Have"/>
    <m/>
    <x v="4"/>
    <s v="2-Gap-Build-Report"/>
    <s v="Gap"/>
    <s v="Build"/>
    <s v="Report"/>
    <m/>
    <s v="From summary review, report can be built using dimensionality in Close and Consolidations but we cannot include budget, Line ID"/>
    <s v="User should check that the formatting is correct"/>
    <s v="User can validate the values with historical data"/>
    <m/>
    <m/>
    <x v="0"/>
    <s v="Joe"/>
    <m/>
    <m/>
    <m/>
    <m/>
    <e v="#N/A"/>
    <m/>
    <s v="EPM"/>
    <x v="5"/>
    <x v="6"/>
    <m/>
    <s v="TERADATA"/>
    <m/>
    <m/>
    <m/>
    <m/>
    <m/>
    <m/>
    <m/>
    <m/>
    <m/>
    <m/>
    <s v="FM"/>
  </r>
  <r>
    <s v="EPM-FCCS-175"/>
    <s v="Close, Consolidate, and Report"/>
    <s v="Close"/>
    <x v="21"/>
    <s v="As a financial reporting manager, I need a report z11-PY2selected lines.csv so I can support MIP calculations"/>
    <s v="Could Have"/>
    <m/>
    <x v="4"/>
    <s v="2-Gap-Build-Report"/>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x v="0"/>
    <s v="Joe"/>
    <m/>
    <m/>
    <m/>
    <m/>
    <e v="#N/A"/>
    <m/>
    <s v="EPM"/>
    <x v="5"/>
    <x v="6"/>
    <m/>
    <s v="TERADATA"/>
    <m/>
    <m/>
    <m/>
    <m/>
    <m/>
    <m/>
    <m/>
    <m/>
    <m/>
    <m/>
    <s v="FM"/>
  </r>
  <r>
    <s v="EPM-FCCS-176"/>
    <s v="Close, Consolidate, and Report"/>
    <s v="Close"/>
    <x v="21"/>
    <s v="As a financial reporting manager, I need a report z12-PYselected lines.csv so I can support MIP calculations"/>
    <s v="Could Have"/>
    <m/>
    <x v="4"/>
    <s v="2-Gap-Build-Report"/>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x v="0"/>
    <s v="Joe"/>
    <m/>
    <m/>
    <m/>
    <m/>
    <e v="#N/A"/>
    <m/>
    <s v="EPM"/>
    <x v="5"/>
    <x v="6"/>
    <m/>
    <s v="TERADATA"/>
    <m/>
    <m/>
    <m/>
    <m/>
    <m/>
    <m/>
    <m/>
    <m/>
    <m/>
    <m/>
    <s v="FM"/>
  </r>
  <r>
    <s v="EPM-FCCS-177"/>
    <s v="Close, Consolidate, and Report"/>
    <s v="Close"/>
    <x v="21"/>
    <s v="As a financial reporting manager, I need a report z13-CYselected lines.csv so I can support MIP calculations"/>
    <s v="Could Have"/>
    <m/>
    <x v="4"/>
    <s v="2-Gap-Build-Report"/>
    <s v="Gap"/>
    <s v="Build"/>
    <s v="Report"/>
    <m/>
    <s v="From summary review, report can be built using dimensionality in Close and Consolidations but we cannot include budget, Org Level, Line Type, Line ID, date loaded"/>
    <s v="User should check that the formatting is correct"/>
    <s v="User can validate the values with historical data"/>
    <m/>
    <m/>
    <x v="0"/>
    <s v="Joe"/>
    <m/>
    <m/>
    <m/>
    <m/>
    <e v="#N/A"/>
    <m/>
    <s v="EPM"/>
    <x v="5"/>
    <x v="6"/>
    <m/>
    <s v="TERADATA"/>
    <m/>
    <m/>
    <m/>
    <m/>
    <m/>
    <m/>
    <m/>
    <m/>
    <m/>
    <m/>
    <s v="FM"/>
  </r>
  <r>
    <s v="EPM-FCCS-178"/>
    <s v="Close, Consolidate, and Report"/>
    <s v="Close"/>
    <x v="21"/>
    <s v="As a financial reporting manager, I need a report z9-Adm-all.htm so I can support MIP calculations"/>
    <s v="Could Have"/>
    <m/>
    <x v="4"/>
    <s v="2-Gap-Build-Report"/>
    <s v="Gap"/>
    <s v="Build"/>
    <s v="Report"/>
    <m/>
    <s v="From summary review, report can be built using dimensionality in Close and Consolidations but we cannot include budget"/>
    <s v="User should check that the formatting is correct"/>
    <s v="User can validate the values with historical data"/>
    <m/>
    <m/>
    <x v="0"/>
    <s v="Joe"/>
    <m/>
    <m/>
    <m/>
    <m/>
    <e v="#N/A"/>
    <m/>
    <s v="EPM"/>
    <x v="5"/>
    <x v="6"/>
    <m/>
    <s v="FSG"/>
    <m/>
    <m/>
    <m/>
    <m/>
    <m/>
    <m/>
    <m/>
    <m/>
    <m/>
    <m/>
    <s v="FM"/>
  </r>
  <r>
    <s v="EPM-FCCS-179"/>
    <s v="Close, Consolidate, and Report"/>
    <s v="Close"/>
    <x v="21"/>
    <s v="As a financial reporting manager, I need a report z9-VarAnCAD.htm so I can support MIP calculations"/>
    <s v="Could Have"/>
    <m/>
    <x v="4"/>
    <s v="2-Gap-Build-Report"/>
    <s v="Gap"/>
    <s v="Build"/>
    <s v="Report"/>
    <m/>
    <s v="From summary review, report can be built using dimensionality in Close and Consolidations but we cannot include budget"/>
    <s v="User should check that the formatting is correct"/>
    <s v="User can validate the values with historical data"/>
    <m/>
    <m/>
    <x v="0"/>
    <s v="Joe"/>
    <m/>
    <m/>
    <m/>
    <m/>
    <e v="#N/A"/>
    <m/>
    <s v="EPM"/>
    <x v="5"/>
    <x v="6"/>
    <m/>
    <s v="FSG"/>
    <m/>
    <m/>
    <m/>
    <m/>
    <m/>
    <m/>
    <m/>
    <m/>
    <m/>
    <m/>
    <s v="FM"/>
  </r>
  <r>
    <s v="EPM-FCCS-180"/>
    <s v="Close, Consolidate, and Report"/>
    <s v="Close"/>
    <x v="21"/>
    <s v="As a financial reporting manager, I need a report z9-VarAnUSD-all.htm so I can support MIP calculations"/>
    <s v="Could Have"/>
    <m/>
    <x v="4"/>
    <s v="2-Gap-Build-Report"/>
    <s v="Gap"/>
    <s v="Build"/>
    <s v="Report"/>
    <m/>
    <s v="From summary review, report can be built using dimensionality in Close and Consolidations but we cannot include budget"/>
    <s v="User should check that the formatting is correct"/>
    <s v="User can validate the values with historical data"/>
    <m/>
    <m/>
    <x v="0"/>
    <s v="Joe"/>
    <m/>
    <m/>
    <m/>
    <m/>
    <e v="#N/A"/>
    <m/>
    <s v="EPM"/>
    <x v="5"/>
    <x v="6"/>
    <m/>
    <s v="FSG"/>
    <m/>
    <m/>
    <m/>
    <m/>
    <m/>
    <m/>
    <m/>
    <m/>
    <m/>
    <m/>
    <s v="FM"/>
  </r>
  <r>
    <s v="EPM-FCCS-181"/>
    <s v="Close, Consolidate, and Report"/>
    <s v="Close"/>
    <x v="21"/>
    <s v="As a financial reporting manager, I need a report z9-VarAnUSDconsol.htm so I can support MIP calculations"/>
    <s v="Could Have"/>
    <m/>
    <x v="4"/>
    <s v="2-Gap-Build-Report"/>
    <s v="Gap"/>
    <s v="Build"/>
    <s v="Report"/>
    <m/>
    <s v="From summary review, report can be built using dimensionality in Close and Consolidations but we cannot include budget"/>
    <s v="User should check that the formatting is correct"/>
    <s v="User can validate the values with historical data"/>
    <m/>
    <m/>
    <x v="0"/>
    <s v="Joe"/>
    <m/>
    <m/>
    <m/>
    <m/>
    <e v="#N/A"/>
    <m/>
    <s v="EPM"/>
    <x v="5"/>
    <x v="6"/>
    <m/>
    <s v="FSG"/>
    <m/>
    <m/>
    <m/>
    <m/>
    <m/>
    <m/>
    <m/>
    <m/>
    <m/>
    <m/>
    <s v="FM"/>
  </r>
  <r>
    <s v="EPM-FCCS-182"/>
    <s v="Close, Consolidate, and Report"/>
    <s v="Close"/>
    <x v="21"/>
    <s v="As a financial reporting manager, I need a report OS_Pull-2020-12.xlsx so I can support MIP calculations"/>
    <s v="Could Have"/>
    <m/>
    <x v="4"/>
    <s v="2-Gap-Build-Report"/>
    <s v="Gap"/>
    <s v="Build"/>
    <s v="Report"/>
    <m/>
    <s v="Cannot comment as report structure is unavailable."/>
    <s v="User should check that the formatting is correct"/>
    <s v="User can validate the values with historical data"/>
    <m/>
    <m/>
    <x v="0"/>
    <s v="Joe"/>
    <m/>
    <m/>
    <m/>
    <m/>
    <e v="#N/A"/>
    <m/>
    <s v="EPM"/>
    <x v="5"/>
    <x v="6"/>
    <m/>
    <s v="ONESTREAM"/>
    <m/>
    <m/>
    <m/>
    <m/>
    <m/>
    <m/>
    <m/>
    <m/>
    <m/>
    <m/>
    <s v="FM"/>
  </r>
  <r>
    <s v="EPM-FCCS-183"/>
    <s v="Close, Consolidate, and Report"/>
    <s v="Close"/>
    <x v="21"/>
    <s v="As a financial reporting manager, I need a report z6-Branch Header.csv so I can support MIP calculations"/>
    <s v="Could Have"/>
    <m/>
    <x v="4"/>
    <s v="2-Gap-Build-Report"/>
    <s v="Gap"/>
    <s v="Build"/>
    <s v="Report"/>
    <m/>
    <s v="From summary review, report looks unfeasible to be built using dimensionality in Close and Consolidations."/>
    <s v="User should check that the formatting is correct"/>
    <s v="User can validate the values with historical data"/>
    <m/>
    <m/>
    <x v="0"/>
    <s v="Joe"/>
    <m/>
    <m/>
    <m/>
    <m/>
    <e v="#N/A"/>
    <m/>
    <s v="EPM"/>
    <x v="5"/>
    <x v="6"/>
    <m/>
    <s v="TERADATA"/>
    <m/>
    <m/>
    <m/>
    <m/>
    <m/>
    <m/>
    <m/>
    <m/>
    <m/>
    <m/>
    <s v="FM"/>
  </r>
  <r>
    <s v="EPM-FCCS-052"/>
    <s v="Close, Consolidate, and Report"/>
    <s v="Close"/>
    <x v="21"/>
    <s v="As a Financial Reporting Manager, I need the ability to allocate data, to properly report our Operating Group data"/>
    <s v="Must Have"/>
    <m/>
    <x v="4"/>
    <s v="1-Fit-Configuration-Functional"/>
    <s v="Fit"/>
    <s v="Configuration"/>
    <s v="Functional"/>
    <m/>
    <s v="automated allocations are not standard within close and consolidations.  Process can be managed via journal entries"/>
    <s v="User will create manual journal entry and verify the data is accurately reported after running consolidations in the application"/>
    <m/>
    <m/>
    <m/>
    <x v="0"/>
    <s v="Joe"/>
    <m/>
    <s v="Current State Close and Consolidations 05/13"/>
    <m/>
    <s v="Sprint 4"/>
    <e v="#N/A"/>
    <m/>
    <s v="EPM"/>
    <x v="5"/>
    <x v="6"/>
    <m/>
    <s v="WESCO"/>
    <m/>
    <m/>
    <m/>
    <m/>
    <m/>
    <m/>
    <m/>
    <m/>
    <m/>
    <m/>
    <s v="FM"/>
  </r>
  <r>
    <s v="EPM-FCCS-053"/>
    <s v="Close, Consolidate, and Report"/>
    <s v="Close"/>
    <x v="21"/>
    <s v="As a GL Accountant, I need the ability to adjust EBITDA calculations through data forms for non-recurring entries "/>
    <s v="Must Have"/>
    <m/>
    <x v="4"/>
    <s v="5-Gap-Build-Extension"/>
    <s v="Gap"/>
    <s v="Build"/>
    <s v="Extension"/>
    <m/>
    <s v="A form can be built to enter EBITDA adjustments for non-recurring entries"/>
    <s v="User will be able to enter non-recurring EBITDA adjustment values via data form"/>
    <s v="user verifies EBITDA is accurately calculating using the adjusted data"/>
    <m/>
    <m/>
    <x v="0"/>
    <s v="Joe"/>
    <m/>
    <s v="Current State Cash Flow 05/10 "/>
    <m/>
    <s v="Sprint 3"/>
    <e v="#N/A"/>
    <m/>
    <s v="EPM"/>
    <x v="5"/>
    <x v="6"/>
    <m/>
    <s v="WESCO"/>
    <m/>
    <m/>
    <m/>
    <m/>
    <m/>
    <m/>
    <m/>
    <m/>
    <m/>
    <m/>
    <s v="FM"/>
  </r>
  <r>
    <s v="EPM-FCCS-054"/>
    <s v="Close, Consolidate, and Report"/>
    <s v="Close"/>
    <x v="21"/>
    <s v="As a Financial Reporting Manager, I want the ability to capture internal EBITDA"/>
    <s v="Must Have"/>
    <m/>
    <x v="4"/>
    <s v="5-Gap-Build-Extension"/>
    <s v="Gap"/>
    <s v="Build"/>
    <s v="Extension"/>
    <m/>
    <s v="An internal EBITDA hierarchy can be built within the account dimension to capture the required reporting elements."/>
    <s v="Users can view the internal EBITDA calculated by the system using the members in account dimension"/>
    <s v="user verifies EBITDA is accurately calculating"/>
    <m/>
    <m/>
    <x v="0"/>
    <s v="Joe"/>
    <m/>
    <s v="Current State Cash Flow 05/10 "/>
    <m/>
    <s v="Sprint 3"/>
    <e v="#N/A"/>
    <m/>
    <s v="EPM"/>
    <x v="5"/>
    <x v="6"/>
    <m/>
    <s v="WESCO"/>
    <m/>
    <m/>
    <m/>
    <m/>
    <m/>
    <m/>
    <m/>
    <m/>
    <m/>
    <m/>
    <s v="FM"/>
  </r>
  <r>
    <s v="EPM-FCCS-055"/>
    <s v="Close, Consolidate, and Report"/>
    <s v="Close"/>
    <x v="21"/>
    <s v="As financial reporting manager, we need the ability to produce all roll forward data at consolidated level in Close and Consolidations on a monthly basis (Main examples include Fixed Assets, Equity, Leases, Intangibles, Goodwill, Debt, Deferred Financing Fees, Pensions, Deferred Income Taxes (Assets and Liabilities), Deferred Revenue) "/>
    <s v="Must Have"/>
    <m/>
    <x v="4"/>
    <s v="5-Gap-Build-Extension"/>
    <s v="Gap"/>
    <s v="Build"/>
    <s v="Extension"/>
    <m/>
    <s v="A form can be created to accommodate the roll forwards data.  Will need to review how data can be entered at a consolidated level_x000a_(Deleted story 56 here and combined here) "/>
    <s v="User can enter the rollforwards data using data forms"/>
    <s v="verify and validate roll forward data is consolidating and calculating as expected"/>
    <m/>
    <m/>
    <x v="0"/>
    <s v="Joe"/>
    <m/>
    <s v="FCCS-005"/>
    <m/>
    <s v="Sprint 4"/>
    <e v="#N/A"/>
    <m/>
    <s v="EPM"/>
    <x v="5"/>
    <x v="6"/>
    <m/>
    <s v="WESCO"/>
    <m/>
    <m/>
    <m/>
    <m/>
    <m/>
    <m/>
    <m/>
    <s v="Discussed on 6/18 that we might also need to perform some rollforwards at the legal entity level"/>
    <s v="User will be able to enter rollforwards data at legal entity level as well through rollforwards forms."/>
    <m/>
    <s v="FM"/>
  </r>
  <r>
    <s v="EPM-FCCS-184"/>
    <s v="Close, Consolidate, and Report"/>
    <s v="Close"/>
    <x v="21"/>
    <s v="As financial reporting manager, we need the ability to produce roll forward data at base level entities in Close and Consolidations on a monthly basis (Main examples include Fixed Assets, Equity, Leases, Intangibles, Goodwill, Debt, Deferred Financing Fees, Pensions, Deferred Income Taxes (Assets and Liabilities), Deferred Revenue)"/>
    <s v="Must Have"/>
    <m/>
    <x v="4"/>
    <s v="5-Gap-Build-Extension"/>
    <s v="Gap"/>
    <s v="Build"/>
    <s v="Extension"/>
    <m/>
    <s v="A form can be created to accommodate the roll forwards data. _x000a_(Deleted story 56 here and combined here) "/>
    <s v="User can enter the rollforwards data using data forms"/>
    <s v="verify and validate roll forward data is consolidating and calculating as expected"/>
    <m/>
    <m/>
    <x v="0"/>
    <s v="Joe"/>
    <m/>
    <m/>
    <m/>
    <s v="Sprint 4"/>
    <e v="#N/A"/>
    <m/>
    <s v="EPM"/>
    <x v="5"/>
    <x v="6"/>
    <m/>
    <s v="WESCO"/>
    <m/>
    <m/>
    <m/>
    <m/>
    <m/>
    <m/>
    <m/>
    <m/>
    <m/>
    <m/>
    <s v="FM"/>
  </r>
  <r>
    <s v="EPM-FCCS-057"/>
    <s v="Close, Consolidate, and Report"/>
    <s v="Close"/>
    <x v="21"/>
    <s v="As financial reporting manager, we need the ability to produce an Indirect Cash Flow Statement"/>
    <s v="Must Have"/>
    <m/>
    <x v="4"/>
    <s v="2-Gap-Build-Report"/>
    <s v="Gap"/>
    <s v="Build"/>
    <s v="Report"/>
    <m/>
    <s v="As part of reporting configuration, GAAP Indirect Cash Flow Statement will be built in SmartView or as FR report."/>
    <s v="User can view the Indirect Cash Flow Statement using the Movements dimension of Close and Consolidations"/>
    <s v="verify and validate roll forward data is consolidating and calculating as expected"/>
    <m/>
    <m/>
    <x v="0"/>
    <s v="Joe"/>
    <m/>
    <s v="FCCS-005"/>
    <m/>
    <s v="Sprint 4"/>
    <e v="#N/A"/>
    <m/>
    <s v="EPM"/>
    <x v="5"/>
    <x v="6"/>
    <m/>
    <s v="Deloitte"/>
    <m/>
    <m/>
    <m/>
    <m/>
    <m/>
    <m/>
    <m/>
    <m/>
    <m/>
    <m/>
    <s v="FM"/>
  </r>
  <r>
    <s v="EPM-FCCS-058"/>
    <s v="Close, Consolidate, and Report"/>
    <s v="Close"/>
    <x v="21"/>
    <s v="As financial reporting manager, we need the ability to produce a Cash Flow Statement on a monthly basis"/>
    <s v="Must Have"/>
    <m/>
    <x v="4"/>
    <s v="1-Fit-Configuration-Functional"/>
    <s v="Fit"/>
    <s v="Configuration"/>
    <s v="Functional"/>
    <m/>
    <s v="As part of reporting configuration, the system will be able to generate Cash Flow Statement on a monthly basis in SmartView or as FR report."/>
    <s v="User can view the Indirect Cash Flow Statement using the Movements dimension of Close and Consolidations"/>
    <m/>
    <m/>
    <m/>
    <x v="0"/>
    <s v="Joe"/>
    <m/>
    <s v="FCCS-005"/>
    <m/>
    <s v="Sprint 4"/>
    <e v="#N/A"/>
    <m/>
    <s v="EPM"/>
    <x v="5"/>
    <x v="6"/>
    <m/>
    <s v="Deloitte"/>
    <m/>
    <m/>
    <m/>
    <m/>
    <m/>
    <m/>
    <m/>
    <m/>
    <m/>
    <m/>
    <s v="FM"/>
  </r>
  <r>
    <s v="EPM-FCCS-059"/>
    <s v="Close, Consolidate, and Report"/>
    <s v="Close"/>
    <x v="21"/>
    <s v="As a GL Accountant, I need the ability to report Free Cashflow"/>
    <s v="Must Have"/>
    <m/>
    <x v="4"/>
    <s v="5-Gap-Build-Extension"/>
    <s v="Gap"/>
    <s v="Build"/>
    <s v="Extension"/>
    <m/>
    <s v="An alternative hierarchy can be created in Close and Consolidations to accommodate this reporting requirement"/>
    <s v="User can view the Free Cash Flow report in Close and Consolidations"/>
    <s v="User can validate the values with historical data"/>
    <m/>
    <m/>
    <x v="0"/>
    <s v="Joe"/>
    <m/>
    <s v="Current State Cash Flow 05/10 "/>
    <m/>
    <s v="Sprint 3"/>
    <e v="#N/A"/>
    <m/>
    <s v="EPM"/>
    <x v="5"/>
    <x v="6"/>
    <m/>
    <s v="WESCO"/>
    <m/>
    <m/>
    <m/>
    <m/>
    <m/>
    <m/>
    <m/>
    <m/>
    <m/>
    <m/>
    <s v="FM"/>
  </r>
  <r>
    <s v="EPM-FCCS-060"/>
    <s v="Close, Consolidate, and Report"/>
    <s v="Close"/>
    <x v="21"/>
    <s v="As financial reporting manager, we need the ability to produce a Cash Flow Worksheet"/>
    <s v="Must Have"/>
    <m/>
    <x v="4"/>
    <s v="2-Gap-Build-Report"/>
    <s v="Gap"/>
    <s v="Build"/>
    <s v="Report"/>
    <m/>
    <s v="A Cash Flow Worksheet can be developed in SmartView"/>
    <s v="User can view the Cash Flow worksheet in Close and Consolidations"/>
    <m/>
    <m/>
    <m/>
    <x v="0"/>
    <s v="Joe"/>
    <m/>
    <s v="Current State Cash Flow 05/10 "/>
    <m/>
    <s v="Sprint 4"/>
    <e v="#N/A"/>
    <m/>
    <s v="EPM"/>
    <x v="5"/>
    <x v="6"/>
    <m/>
    <s v="Deloitte"/>
    <m/>
    <m/>
    <m/>
    <m/>
    <m/>
    <m/>
    <m/>
    <m/>
    <m/>
    <m/>
    <s v="FM"/>
  </r>
  <r>
    <s v="EPM-FCCS-061"/>
    <s v="Close, Consolidate, and Report"/>
    <s v="Close"/>
    <x v="21"/>
    <s v="As financial reporting manager, we need the ability to account for divestitures and acquisitions (roll forward movement) in order to properly report our cashflow"/>
    <s v="Must Have"/>
    <m/>
    <x v="4"/>
    <s v="1-Fit-Configuration-Functional"/>
    <s v="Fit"/>
    <s v="Configuration"/>
    <s v="Functional"/>
    <m/>
    <s v="A movement member can be created to accommodate the roll forwards data for divestures and acquisitions. "/>
    <s v="User can view the divestures and acquisitions in Cash Flow report in Close and Consolidations"/>
    <s v="User can validate the values with historical data"/>
    <m/>
    <m/>
    <x v="0"/>
    <s v="Joe"/>
    <m/>
    <s v="Current State Cash Flow 05/10 "/>
    <m/>
    <s v="Sprint 4"/>
    <e v="#N/A"/>
    <m/>
    <s v="EPM"/>
    <x v="5"/>
    <x v="6"/>
    <m/>
    <s v="Deloitte"/>
    <m/>
    <m/>
    <m/>
    <m/>
    <m/>
    <m/>
    <m/>
    <m/>
    <m/>
    <m/>
    <s v="FM"/>
  </r>
  <r>
    <s v="EPM-FCCS-062"/>
    <s v="Close, Consolidate, and Report"/>
    <s v="Close"/>
    <x v="21"/>
    <s v="As a Financial Reporting manager I need the trial balance report to show debits as positive and credits as negative"/>
    <s v="Must Have"/>
    <m/>
    <x v="4"/>
    <s v="1-Fit-Configuration-Functional"/>
    <s v="Fit"/>
    <s v="Configuration"/>
    <s v="Functional"/>
    <m/>
    <s v="When data is brought into Close and consolidations Revenue, liability and equity accounts have their sign flipped so that it aligns with the finance intelligence built into the application.  To report Revenues, Liabilities, and Equity as true credit balances (with a negative) a negative sign can be added to the report to ensure it shows with a minus preceding the value"/>
    <s v="Users can validate the same in the reports"/>
    <s v="User can validate the values with historical data"/>
    <m/>
    <m/>
    <x v="0"/>
    <s v="Joe"/>
    <m/>
    <s v="FCCS-002"/>
    <m/>
    <s v="Sprint 3"/>
    <e v="#N/A"/>
    <m/>
    <s v="EPM"/>
    <x v="5"/>
    <x v="6"/>
    <m/>
    <s v="WESCO"/>
    <m/>
    <m/>
    <m/>
    <m/>
    <m/>
    <m/>
    <m/>
    <m/>
    <m/>
    <m/>
    <s v="FM"/>
  </r>
  <r>
    <s v="EPM-FCCS-063"/>
    <s v="Close, Consolidate, and Report"/>
    <s v="Close"/>
    <x v="21"/>
    <s v="As an EPM Admin, I need the ability to leverage the movement members to drive the cash flow "/>
    <s v="Must Have"/>
    <m/>
    <x v="4"/>
    <s v="1-Fit-Configuration-Functional"/>
    <s v="Fit"/>
    <s v="Configuration"/>
    <s v="Functional"/>
    <m/>
    <s v="As part of Application Configuration, movement dimension will be configured to capture the cash flow line items/roll forward movements"/>
    <s v="Users can validate the same in the reports"/>
    <s v="User can validate the values with historical data"/>
    <m/>
    <m/>
    <x v="0"/>
    <s v="Joe"/>
    <m/>
    <m/>
    <m/>
    <s v="Sprint 4"/>
    <e v="#N/A"/>
    <m/>
    <s v="EPM"/>
    <x v="5"/>
    <x v="6"/>
    <m/>
    <s v="Deloitte"/>
    <m/>
    <m/>
    <m/>
    <m/>
    <m/>
    <m/>
    <m/>
    <m/>
    <m/>
    <m/>
    <s v="FM"/>
  </r>
  <r>
    <s v="EPM-FCCS-064"/>
    <s v="Close, Consolidate, and Report"/>
    <s v="Close"/>
    <x v="21"/>
    <s v="As a Financial Reporting Manager, I need the ability to produce consolidated Cash Flow Reports"/>
    <s v="Must Have"/>
    <m/>
    <x v="4"/>
    <s v="1-Fit-Configuration-Functional"/>
    <s v="Fit"/>
    <s v="Configuration"/>
    <s v="Functional"/>
    <m/>
    <s v="As part of application configuration, the application will be built to allow for cash flow reporting from Financial Close and Consolidation.  Out of the box functionality should provide for roughly 80% of the cash flow calculation.  The other 20% would be adjusted through forms, journals and or offline adjustments"/>
    <s v="User can view the Consolidated Cash Flow in Close and Consolidations"/>
    <s v="User can validate the values with historical data"/>
    <m/>
    <m/>
    <x v="0"/>
    <s v="Joe"/>
    <m/>
    <m/>
    <m/>
    <s v="Sprint 4"/>
    <e v="#N/A"/>
    <m/>
    <s v="EPM"/>
    <x v="5"/>
    <x v="6"/>
    <m/>
    <s v="Deloitte"/>
    <m/>
    <m/>
    <m/>
    <m/>
    <m/>
    <m/>
    <m/>
    <m/>
    <m/>
    <m/>
    <s v="FM"/>
  </r>
  <r>
    <s v="EPM-FCCS-065"/>
    <s v="Close, Consolidate, and Report"/>
    <s v="Close"/>
    <x v="21"/>
    <s v="As a Financial Reporting Manager, I need the ability to export WebFR reports into Microsoft Excel"/>
    <s v="Must Have"/>
    <m/>
    <x v="4"/>
    <s v="1-Fit-Configuration-Functional"/>
    <s v="Fit"/>
    <s v="Configuration"/>
    <s v="Functional"/>
    <m/>
    <s v="As part of the out of the box functionality, FR Reports can be exported to Microsoft Excel"/>
    <s v="User can export the WebFR reports into Microsoft Excel with the help of Web Interface"/>
    <m/>
    <m/>
    <m/>
    <x v="0"/>
    <s v="Joe"/>
    <m/>
    <m/>
    <m/>
    <s v="Sprint 3"/>
    <e v="#N/A"/>
    <m/>
    <s v="EPM"/>
    <x v="5"/>
    <x v="6"/>
    <m/>
    <s v="Deloitte"/>
    <m/>
    <m/>
    <m/>
    <m/>
    <m/>
    <m/>
    <m/>
    <m/>
    <m/>
    <m/>
    <s v="FM"/>
  </r>
  <r>
    <s v="EPM-FCCS-066"/>
    <s v="Close, Consolidate, and Report"/>
    <s v="Close"/>
    <x v="21"/>
    <s v="As a GL Accountant, I want the solution to support report access in web, Excel, and PDF format"/>
    <s v="Must Have"/>
    <m/>
    <x v="4"/>
    <s v="1-Fit-Configuration-Functional"/>
    <s v="Fit"/>
    <s v="Configuration"/>
    <s v="Functional"/>
    <m/>
    <s v="As part of the out of the box functionality, reports can be generated as web, Excel and PDF format"/>
    <s v="User can export the WebFR reports into Web, Microsoft Excel and PDF with the help of Web Interface"/>
    <m/>
    <m/>
    <m/>
    <x v="0"/>
    <s v="Joe"/>
    <m/>
    <m/>
    <m/>
    <s v="Sprint 3"/>
    <e v="#N/A"/>
    <m/>
    <s v="EPM"/>
    <x v="5"/>
    <x v="6"/>
    <m/>
    <s v="Deloitte"/>
    <m/>
    <m/>
    <m/>
    <m/>
    <m/>
    <m/>
    <m/>
    <m/>
    <m/>
    <m/>
    <s v="FM"/>
  </r>
  <r>
    <s v="EPM-FCCS-067"/>
    <s v="Close, Consolidate, and Report"/>
    <s v="Consolidate"/>
    <x v="22"/>
    <s v="As an EPM Admin, I want the ability to review why the trial balance load has failed, in the case of failure"/>
    <s v="Must Have"/>
    <m/>
    <x v="4"/>
    <s v="1-Fit-Configuration-Functional"/>
    <s v="Fit"/>
    <s v="Configuration"/>
    <s v="Functional"/>
    <m/>
    <s v="Data Management can be used to show the validation errors in case the trial balance load has failed"/>
    <s v="User can view the error using the automated report generated in Data Management"/>
    <m/>
    <m/>
    <m/>
    <x v="0"/>
    <s v="Joe"/>
    <m/>
    <m/>
    <m/>
    <s v="Sprint 3"/>
    <e v="#N/A"/>
    <m/>
    <s v="EPM"/>
    <x v="5"/>
    <x v="6"/>
    <m/>
    <s v="Deloitte"/>
    <m/>
    <m/>
    <m/>
    <m/>
    <m/>
    <m/>
    <m/>
    <m/>
    <m/>
    <m/>
    <s v="FM"/>
  </r>
  <r>
    <s v="EPM-FCCS-068"/>
    <s v="Close, Consolidate, and Report"/>
    <s v="Consolidate"/>
    <x v="22"/>
    <s v="As a GL Accountant, I want the ability to auto trigger the calculations &amp; consolidations for the legal entities after the trial balance load "/>
    <s v="Must Have"/>
    <m/>
    <x v="4"/>
    <s v="5-Gap-Build-Extension"/>
    <s v="Gap"/>
    <s v="Build"/>
    <s v="Extension"/>
    <m/>
    <s v="EPM Automate can be used to auto trigger consolidations and translations once the trial balance is loaded"/>
    <s v="Consolidations and translations will be auto-triggered using EPM Automate"/>
    <s v="after a load has completed user can view consolidation and translation grid and verify data has consolidated"/>
    <m/>
    <m/>
    <x v="0"/>
    <s v="Joe"/>
    <m/>
    <m/>
    <m/>
    <s v="Sprint 4"/>
    <e v="#N/A"/>
    <m/>
    <s v="EPM"/>
    <x v="5"/>
    <x v="6"/>
    <m/>
    <s v="Deloitte"/>
    <m/>
    <m/>
    <m/>
    <m/>
    <m/>
    <m/>
    <m/>
    <m/>
    <m/>
    <m/>
    <s v="FM"/>
  </r>
  <r>
    <s v="EPM-FCCS-069"/>
    <s v="Close, Consolidate, and Report"/>
    <s v="Consolidate"/>
    <x v="22"/>
    <s v="As an EPM Admin, I want the ability to create mapping rules to map data from the source system to Close and Consolidations"/>
    <s v="Must Have"/>
    <m/>
    <x v="4"/>
    <s v="1-Fit-Configuration-Functional"/>
    <s v="Fit"/>
    <s v="Configuration"/>
    <s v="Functional"/>
    <m/>
    <s v="Data Management can be used to create mapping from source systems to Close and Consolidations"/>
    <s v="User can add mapping rules in Data Management under Data Load Mapping section"/>
    <m/>
    <m/>
    <m/>
    <x v="0"/>
    <s v="Joe"/>
    <m/>
    <m/>
    <m/>
    <s v="Sprint 3"/>
    <e v="#N/A"/>
    <m/>
    <s v="EPM"/>
    <x v="5"/>
    <x v="6"/>
    <m/>
    <s v="Deloitte"/>
    <m/>
    <m/>
    <m/>
    <m/>
    <m/>
    <m/>
    <m/>
    <m/>
    <m/>
    <m/>
    <s v="FM"/>
  </r>
  <r>
    <s v="EPM-FCCS-070"/>
    <s v="Close, Consolidate, and Report"/>
    <s v="Consolidate"/>
    <x v="22"/>
    <s v="As a GL Accountant, I need the ability to load data into functional currency/ bookkeeping currency of the legal Entity"/>
    <s v="Must Have"/>
    <m/>
    <x v="4"/>
    <s v="1-Fit-Configuration-Functional"/>
    <s v="Fit"/>
    <s v="Configuration"/>
    <s v="Functional"/>
    <m/>
    <s v="As part of Application Configuration, functional currency of each entity will be added in the currency dimension"/>
    <s v="User can load data in functional currency of the entity in Data Management"/>
    <s v="user can validate that data has loaded in funcitonal currency of the entity"/>
    <m/>
    <m/>
    <x v="0"/>
    <s v="Joe"/>
    <m/>
    <s v="FCCS-002"/>
    <m/>
    <s v="Sprint 3"/>
    <e v="#N/A"/>
    <m/>
    <s v="EPM"/>
    <x v="5"/>
    <x v="6"/>
    <m/>
    <s v="Deloitte"/>
    <m/>
    <m/>
    <m/>
    <m/>
    <m/>
    <m/>
    <m/>
    <m/>
    <m/>
    <m/>
    <s v="FM"/>
  </r>
  <r>
    <s v="EPM-FCCS-071"/>
    <s v="Close, Consolidate, and Report"/>
    <s v="Consolidate"/>
    <x v="22"/>
    <s v="As a Financial Reporting Manager, I need the ability to load FX rates for end of month rate and average rate from Oracle ERP cloud platform"/>
    <s v="Must Have"/>
    <m/>
    <x v="4"/>
    <s v="3-Gap-Build-Interface"/>
    <s v="Gap"/>
    <s v="Build"/>
    <s v="Interface"/>
    <m/>
    <s v="An intergration can be developed to automatically load fx rates to system once the files have been loaded to a shared file"/>
    <s v="User can verify the exchange rates grid to verify and validate that the fx rates have been successfully loaded"/>
    <m/>
    <m/>
    <m/>
    <x v="0"/>
    <s v="Joe"/>
    <m/>
    <s v="FCCS-003"/>
    <m/>
    <s v="Sprint 3"/>
    <e v="#N/A"/>
    <m/>
    <s v="EPM"/>
    <x v="5"/>
    <x v="6"/>
    <m/>
    <s v="WESCO"/>
    <m/>
    <m/>
    <m/>
    <m/>
    <m/>
    <m/>
    <m/>
    <m/>
    <m/>
    <m/>
    <s v="FM"/>
  </r>
  <r>
    <s v="EPM-FCCS-072"/>
    <s v="Close, Consolidate, and Report"/>
    <s v="Consolidate"/>
    <x v="22"/>
    <s v="As an EPM Admin, I need the ability to facilitate loading data from close and consolidations to Workiva"/>
    <s v="Must Have"/>
    <m/>
    <x v="4"/>
    <s v="3-Gap-Build-Interface"/>
    <s v="Gap"/>
    <s v="Build"/>
    <s v="Interface"/>
    <m/>
    <s v="Standard extract can be built using Data Management to extract a flat file to load to Workiva."/>
    <s v="User can load data from Close and Consolidations to Workiva"/>
    <s v="Validate data in Workiva to Close and Consolidations"/>
    <m/>
    <m/>
    <x v="0"/>
    <s v="Joe"/>
    <m/>
    <s v="Current State Cash Flow 05/10 "/>
    <m/>
    <s v="Sprint 4"/>
    <e v="#N/A"/>
    <m/>
    <s v="EPM"/>
    <x v="5"/>
    <x v="6"/>
    <m/>
    <s v="WESCO"/>
    <m/>
    <m/>
    <m/>
    <m/>
    <m/>
    <m/>
    <m/>
    <s v="Does this have to be an EPM Admin? This will need to involve someone from the external reporting team in the process"/>
    <s v="It doesn't need to be.the query can be a one time build.  On the workiva side someone needs to create the integration that &quot;calls&quot; the extract build on the Close and Consolidation side and this will facilitate that load of data."/>
    <m/>
    <s v="FM"/>
  </r>
  <r>
    <s v="EPM-FCCS-073"/>
    <s v="Close, Consolidate, and Report"/>
    <s v="Consolidate"/>
    <x v="22"/>
    <s v="As an EPM Admin, I need the ability to facilitate loading data from close and consolidations to Enterprise Planning"/>
    <s v="Must Have"/>
    <m/>
    <x v="4"/>
    <s v="3-Gap-Build-Interface"/>
    <s v="Gap"/>
    <s v="Build"/>
    <s v="Interface"/>
    <m/>
    <s v="Standard extract can be built using Data Management to extract a flat file to load to Enterprise Planning."/>
    <s v="User can load data from Close and Consolidations to Enterprise Planning via flatfiles"/>
    <m/>
    <m/>
    <m/>
    <x v="0"/>
    <s v="Joe"/>
    <m/>
    <s v="Current State Cash Flow 05/10 "/>
    <m/>
    <s v="Sprint 3"/>
    <e v="#N/A"/>
    <m/>
    <s v="EPM"/>
    <x v="5"/>
    <x v="6"/>
    <m/>
    <s v="WESCO"/>
    <m/>
    <m/>
    <m/>
    <m/>
    <m/>
    <m/>
    <m/>
    <m/>
    <m/>
    <m/>
    <s v="FM"/>
  </r>
  <r>
    <s v="EPM-FCCS-074"/>
    <s v="Close, Consolidate, and Report"/>
    <s v="Consolidate"/>
    <x v="22"/>
    <s v="As an EPM Admin, I need the ability to facilitate loading data from close and consolidations to TeraData"/>
    <s v="Must Have"/>
    <m/>
    <x v="4"/>
    <s v="3-Gap-Build-Interface"/>
    <s v="Gap"/>
    <s v="Build"/>
    <s v="Interface"/>
    <m/>
    <s v="Standard extract can be built using Data Management to extract a flat file to load to TeraData."/>
    <s v="User can load data from Close and Consolidations to TeraData via flatfiles"/>
    <m/>
    <m/>
    <m/>
    <x v="0"/>
    <s v="Joe"/>
    <m/>
    <s v="Current State Cash Flow 05/10 "/>
    <m/>
    <s v="Sprint 4"/>
    <e v="#N/A"/>
    <m/>
    <s v="EPM"/>
    <x v="5"/>
    <x v="6"/>
    <m/>
    <s v="WESCO"/>
    <m/>
    <m/>
    <m/>
    <m/>
    <m/>
    <m/>
    <m/>
    <m/>
    <m/>
    <m/>
    <s v="FM"/>
  </r>
  <r>
    <s v="EPM-FCCS-075"/>
    <s v="Close, Consolidate, and Report"/>
    <s v="Consolidate"/>
    <x v="22"/>
    <s v="As an EPM Admin, I need the ability to facilitate loading data from close and consolidations to OneSource Tax Provision"/>
    <s v="Must Have"/>
    <m/>
    <x v="4"/>
    <s v="3-Gap-Build-Interface"/>
    <s v="Gap"/>
    <s v="Build"/>
    <s v="Interface"/>
    <m/>
    <s v="Standard extract can be built using Data Management to extract a flat file to load to OneSource Tax Provision."/>
    <s v="User can load data from Close and Consolidations to OneSource Tax Provision via flatfiles"/>
    <m/>
    <m/>
    <m/>
    <x v="0"/>
    <s v="Joe"/>
    <m/>
    <s v="Current State Cash Flow 05/10 "/>
    <m/>
    <s v="Sprint 4"/>
    <e v="#N/A"/>
    <m/>
    <s v="EPM"/>
    <x v="5"/>
    <x v="6"/>
    <m/>
    <s v="WESCO"/>
    <m/>
    <m/>
    <m/>
    <m/>
    <m/>
    <m/>
    <m/>
    <m/>
    <m/>
    <m/>
    <s v="FM"/>
  </r>
  <r>
    <s v="EPM-FCCS-076"/>
    <s v="Close, Consolidate, and Report"/>
    <s v="Consolidate"/>
    <x v="22"/>
    <s v="As an EPM Admin, I want the ability to load flatfile extracts from PeopleSoft for Anixter System"/>
    <s v="Must Have"/>
    <m/>
    <x v="4"/>
    <s v="3-Gap-Build-Interface"/>
    <s v="Gap"/>
    <s v="Build"/>
    <s v="Interface"/>
    <m/>
    <s v="Location will be built in Data Management to load a flat file extract from PeopleSoft for Anixter**** system to Close and Consolidations"/>
    <s v="User can load data to Close and Consolidations from PeopleSoft for Anixter via flatfiles"/>
    <s v="Run report to validate data"/>
    <m/>
    <m/>
    <x v="0"/>
    <s v="Joe"/>
    <m/>
    <m/>
    <m/>
    <s v="Sprint 3"/>
    <e v="#N/A"/>
    <m/>
    <s v="EPM"/>
    <x v="5"/>
    <x v="6"/>
    <m/>
    <s v="Anixter"/>
    <m/>
    <m/>
    <m/>
    <m/>
    <m/>
    <m/>
    <m/>
    <m/>
    <m/>
    <m/>
    <s v="FM"/>
  </r>
  <r>
    <s v="EPM-FCCS-077"/>
    <s v="Close, Consolidate, and Report"/>
    <s v="Consolidate"/>
    <x v="22"/>
    <s v="As an EPM Admin, I want the ability to load flatfile extracts from P21 for Network Infrastructure &amp; Security - Puerto Rico System"/>
    <s v="Must Have"/>
    <m/>
    <x v="4"/>
    <s v="3-Gap-Build-Interface"/>
    <s v="Gap"/>
    <s v="Build"/>
    <s v="Interface"/>
    <m/>
    <s v="Location will be built in Data Management to load a flat file extract from P21 for Network Infrastructure &amp; Security - Puerto Rico system to Close and Consolidations"/>
    <s v="User can load data to Close and Consolidations from P21 for Network Infrastructure &amp; Security - Puerto Rico via flatfiles"/>
    <s v="Run report to validate data"/>
    <m/>
    <m/>
    <x v="0"/>
    <s v="Joe"/>
    <m/>
    <m/>
    <m/>
    <s v="Sprint 3"/>
    <e v="#N/A"/>
    <m/>
    <s v="EPM"/>
    <x v="5"/>
    <x v="6"/>
    <m/>
    <s v="Anixter"/>
    <m/>
    <m/>
    <m/>
    <m/>
    <m/>
    <m/>
    <m/>
    <m/>
    <m/>
    <m/>
    <s v="FM"/>
  </r>
  <r>
    <s v="EPM-FCCS-078"/>
    <s v="Close, Consolidate, and Report"/>
    <s v="Consolidate"/>
    <x v="22"/>
    <s v="As an EPM Admin, I want the ability to load flatfile extracts from Pronto for CSD - APAC System"/>
    <s v="Must Have"/>
    <m/>
    <x v="4"/>
    <s v="3-Gap-Build-Interface"/>
    <s v="Gap"/>
    <s v="Build"/>
    <s v="Interface"/>
    <m/>
    <s v="Location will be built in Data Management to load a flat file extract from Pronto for CSD - APAC system to Close and Consolidations"/>
    <s v="User can load data to Close and Consolidations from Pronto for CSD - APAC via flatfiles"/>
    <s v="Run report to validate data"/>
    <m/>
    <m/>
    <x v="0"/>
    <s v="Joe"/>
    <m/>
    <m/>
    <m/>
    <s v="Sprint 3"/>
    <e v="#N/A"/>
    <m/>
    <s v="EPM"/>
    <x v="5"/>
    <x v="6"/>
    <m/>
    <s v="Anixter"/>
    <m/>
    <m/>
    <m/>
    <m/>
    <m/>
    <m/>
    <m/>
    <m/>
    <m/>
    <m/>
    <s v="FM"/>
  </r>
  <r>
    <s v="EPM-FCCS-079"/>
    <s v="Close, Consolidate, and Report"/>
    <s v="Consolidate"/>
    <x v="22"/>
    <s v="As an EPM Admin, I want the ability to load flatfile extracts from MS - Dynamics for Atlas - APAC System"/>
    <s v="Must Have"/>
    <m/>
    <x v="4"/>
    <s v="3-Gap-Build-Interface"/>
    <s v="Gap"/>
    <s v="Build"/>
    <s v="Interface"/>
    <m/>
    <s v="Location will be built in Data Management to load a flat file extract from MS - Dynamics for Atlas - APAC system to Close and Consolidations"/>
    <s v="User can load data to Close and Consolidations from MS - Dynamics for Atlas - APAC via flatfiles"/>
    <s v="Run report to validate data"/>
    <m/>
    <m/>
    <x v="0"/>
    <s v="Joe"/>
    <m/>
    <m/>
    <m/>
    <s v="Sprint 3"/>
    <e v="#N/A"/>
    <m/>
    <s v="EPM"/>
    <x v="5"/>
    <x v="6"/>
    <m/>
    <s v="Anixter"/>
    <m/>
    <m/>
    <m/>
    <m/>
    <m/>
    <m/>
    <m/>
    <m/>
    <m/>
    <m/>
    <s v="FM"/>
  </r>
  <r>
    <s v="EPM-FCCS-080"/>
    <s v="Close, Consolidate, and Report"/>
    <s v="Consolidate"/>
    <x v="22"/>
    <s v="As an EPM Admin, I want the ability to load flatfile extracts from Oracle SCM for CBC - Austin/ Connect System"/>
    <s v="Must Have"/>
    <m/>
    <x v="4"/>
    <s v="3-Gap-Build-Interface"/>
    <s v="Gap"/>
    <s v="Build"/>
    <s v="Interface"/>
    <m/>
    <s v="Location will be built in Data Management to load a flat file extract from Oracle SCM for CBC - Austin/ Connect system to Close and Consolidations"/>
    <s v="User can load data to Close and Consolidations from Oracle SCM for CBC - Austin/ Connect via flatfiles"/>
    <s v="Run report to validate data"/>
    <m/>
    <m/>
    <x v="0"/>
    <s v="Joe"/>
    <m/>
    <m/>
    <m/>
    <s v="Sprint 3"/>
    <e v="#N/A"/>
    <m/>
    <s v="EPM"/>
    <x v="5"/>
    <x v="6"/>
    <m/>
    <s v="WESCO"/>
    <m/>
    <m/>
    <m/>
    <m/>
    <m/>
    <m/>
    <m/>
    <m/>
    <m/>
    <m/>
    <s v="FM"/>
  </r>
  <r>
    <s v="EPM-FCCS-081"/>
    <s v="Close, Consolidate, and Report"/>
    <s v="Consolidate"/>
    <x v="22"/>
    <s v="As an EPM Admin, I want the ability to load flatfile extracts from Dax for China - 7248 &amp; 7255 System"/>
    <s v="Must Have"/>
    <m/>
    <x v="4"/>
    <s v="3-Gap-Build-Interface"/>
    <s v="Gap"/>
    <s v="Build"/>
    <s v="Interface"/>
    <m/>
    <s v="Location will be built in Data Management to load a flat file extract from Dax for China - 7248 &amp; 7255 system to Close and Consolidations"/>
    <s v="User can load data to Close and Consolidations from Dax for China - 7248 &amp; 7255 via flatfiles"/>
    <s v="Run report to validate data"/>
    <m/>
    <m/>
    <x v="0"/>
    <s v="Joe"/>
    <m/>
    <m/>
    <m/>
    <s v="Sprint 3"/>
    <e v="#N/A"/>
    <m/>
    <s v="EPM"/>
    <x v="5"/>
    <x v="6"/>
    <m/>
    <s v="WESCO"/>
    <m/>
    <m/>
    <m/>
    <m/>
    <m/>
    <m/>
    <m/>
    <m/>
    <m/>
    <m/>
    <s v="FM"/>
  </r>
  <r>
    <s v="EPM-FCCS-083"/>
    <s v="Close, Consolidate, and Report"/>
    <s v="Consolidate"/>
    <x v="22"/>
    <s v="As an EPM Admin, I want the ability to load flatfile extracts from Eclipse for AED - Atlantic Electric Dist.  System"/>
    <s v="Must Have"/>
    <m/>
    <x v="4"/>
    <s v="3-Gap-Build-Interface"/>
    <s v="Gap"/>
    <s v="Build"/>
    <s v="Interface"/>
    <m/>
    <s v="Location will be built in Data Management to load a flat file extract from Eclipse for AED - Atlantic Electric Dist.  system to Close and Consolidations"/>
    <s v="User can load data to Close and Consolidations from Eclipse for AED - Atlantic Electric Dist.  via flatfiles"/>
    <s v="Run report to validate data"/>
    <m/>
    <m/>
    <x v="0"/>
    <s v="Joe"/>
    <m/>
    <m/>
    <m/>
    <s v="Sprint 3"/>
    <e v="#N/A"/>
    <m/>
    <s v="EPM"/>
    <x v="5"/>
    <x v="6"/>
    <m/>
    <s v="WESCO"/>
    <m/>
    <m/>
    <m/>
    <m/>
    <m/>
    <m/>
    <m/>
    <m/>
    <m/>
    <m/>
    <s v="FM"/>
  </r>
  <r>
    <s v="EPM-FCCS-084"/>
    <s v="Close, Consolidate, and Report"/>
    <s v="Consolidate"/>
    <x v="22"/>
    <s v="As an EPM Admin, I want the ability to load flatfile extracts from Microsoft DAX for Netherlands System"/>
    <s v="Must Have"/>
    <m/>
    <x v="4"/>
    <s v="3-Gap-Build-Interface"/>
    <s v="Gap"/>
    <s v="Build"/>
    <s v="Interface"/>
    <m/>
    <s v="Location will be built in Data Management to load a flat file extract from Microsoft DAX for Netherlands system to Close and Consolidations"/>
    <s v="User can load data to Close and Consolidations from Microsoft DAX for Netherlands via flatfiles"/>
    <s v="Run report to validate data"/>
    <m/>
    <m/>
    <x v="0"/>
    <s v="Joe"/>
    <m/>
    <m/>
    <m/>
    <s v="Sprint 3"/>
    <e v="#N/A"/>
    <m/>
    <s v="EPM"/>
    <x v="5"/>
    <x v="6"/>
    <m/>
    <s v="WESCO"/>
    <m/>
    <m/>
    <m/>
    <m/>
    <m/>
    <m/>
    <m/>
    <m/>
    <m/>
    <m/>
    <s v="FM"/>
  </r>
  <r>
    <s v="EPM-FCCS-085"/>
    <s v="Close, Consolidate, and Report"/>
    <s v="Consolidate"/>
    <x v="22"/>
    <s v="As an EPM Admin, I want the ability to load flatfile extracts from AS/400 - Legacy for WIS Europe - Poland System"/>
    <s v="Must Have"/>
    <m/>
    <x v="4"/>
    <s v="3-Gap-Build-Interface"/>
    <s v="Gap"/>
    <s v="Build"/>
    <s v="Interface"/>
    <m/>
    <s v="Location will be built in Data Management to load a flat file extract from AS/400 - Legacy for WIS Europe - Poland system to Close and Consolidations"/>
    <s v="User can load data to Close and Consolidations from AS/400 - Legacy for WIS Europe - Poland via flatfiles"/>
    <s v="Run report to validate data"/>
    <m/>
    <m/>
    <x v="0"/>
    <s v="Joe"/>
    <m/>
    <m/>
    <m/>
    <s v="Sprint 3"/>
    <e v="#N/A"/>
    <m/>
    <s v="EPM"/>
    <x v="5"/>
    <x v="6"/>
    <m/>
    <s v="WESCO"/>
    <m/>
    <m/>
    <m/>
    <m/>
    <m/>
    <m/>
    <m/>
    <m/>
    <m/>
    <m/>
    <s v="FM"/>
  </r>
  <r>
    <s v="EPM-FCCS-086"/>
    <s v="Close, Consolidate, and Report"/>
    <s v="Consolidate"/>
    <x v="22"/>
    <s v="As an EPM Admin, I want the ability to load flatfile extracts from Mocasoft for SPS Aberdeen System"/>
    <s v="Must Have"/>
    <m/>
    <x v="4"/>
    <s v="3-Gap-Build-Interface"/>
    <s v="Gap"/>
    <s v="Build"/>
    <s v="Interface"/>
    <m/>
    <s v="Location will be built in Data Management to load a flat file extract from Mocasoft for SPS Aberdeen system to Close and Consolidations"/>
    <s v="User can load data to Close and Consolidations from Mocasoft for SPS Aberdeen via flatfiles"/>
    <s v="Run report to validate data"/>
    <m/>
    <m/>
    <x v="0"/>
    <s v="Joe"/>
    <m/>
    <m/>
    <m/>
    <s v="Sprint 3"/>
    <e v="#N/A"/>
    <m/>
    <s v="EPM"/>
    <x v="5"/>
    <x v="6"/>
    <m/>
    <s v="WESCO"/>
    <m/>
    <m/>
    <m/>
    <m/>
    <m/>
    <m/>
    <m/>
    <m/>
    <m/>
    <m/>
    <s v="FM"/>
  </r>
  <r>
    <s v="EPM-FCCS-087"/>
    <s v="Close, Consolidate, and Report"/>
    <s v="Consolidate"/>
    <x v="22"/>
    <s v="As an EPM Admin, I want the ability to load flatfile extracts from Microsoft DAX for Wesco UK System"/>
    <s v="Must Have"/>
    <m/>
    <x v="4"/>
    <s v="3-Gap-Build-Interface"/>
    <s v="Gap"/>
    <s v="Build"/>
    <s v="Interface"/>
    <m/>
    <s v="Location will be built in Data Management to load a flat file extract from Microsoft DAX for Wesco UK system to Close and Consolidations"/>
    <s v="User can load data to Close and Consolidations from Microsoft DAX for Wesco UK via flatfiles"/>
    <s v="Run report to validate data"/>
    <m/>
    <m/>
    <x v="0"/>
    <s v="Joe"/>
    <m/>
    <m/>
    <m/>
    <s v="Sprint 3"/>
    <e v="#N/A"/>
    <m/>
    <s v="EPM"/>
    <x v="5"/>
    <x v="6"/>
    <m/>
    <s v="WESCO"/>
    <m/>
    <m/>
    <m/>
    <m/>
    <m/>
    <m/>
    <m/>
    <m/>
    <m/>
    <m/>
    <s v="FM"/>
  </r>
  <r>
    <s v="EPM-FCCS-088"/>
    <s v="Close, Consolidate, and Report"/>
    <s v="Consolidate"/>
    <x v="22"/>
    <s v="As an EPM Admin, I want the ability to load flatfile extracts from AS/400 - Legacy for WIS Europe - Czech System"/>
    <s v="Must Have"/>
    <m/>
    <x v="4"/>
    <s v="3-Gap-Build-Interface"/>
    <s v="Gap"/>
    <s v="Build"/>
    <s v="Interface"/>
    <m/>
    <s v="Location will be built in Data Management to load a flat file extract from AS/400 - Legacy for WIS Europe - Czech system to Close and Consolidations"/>
    <s v="User can load data to Close and Consolidations from AS/400 - Legacy for WIS Europe - Czech via flatfiles"/>
    <s v="Run report to validate data"/>
    <m/>
    <m/>
    <x v="0"/>
    <s v="Joe"/>
    <m/>
    <m/>
    <m/>
    <s v="Sprint 3"/>
    <e v="#N/A"/>
    <m/>
    <s v="EPM"/>
    <x v="5"/>
    <x v="6"/>
    <m/>
    <s v="WESCO"/>
    <m/>
    <m/>
    <m/>
    <m/>
    <m/>
    <m/>
    <m/>
    <m/>
    <m/>
    <m/>
    <s v="FM"/>
  </r>
  <r>
    <s v="EPM-FCCS-089"/>
    <s v="Close, Consolidate, and Report"/>
    <s v="Consolidate"/>
    <x v="22"/>
    <s v="As an EPM Admin, I want the ability to load flatfile extracts from AS/400 - Legacy for WIS UK System"/>
    <s v="Must Have"/>
    <m/>
    <x v="4"/>
    <s v="3-Gap-Build-Interface"/>
    <s v="Gap"/>
    <s v="Build"/>
    <s v="Interface"/>
    <m/>
    <s v="Location will be built in Data Management to load a flat file extract from AS/400 - Legacy for WIS UK system to Close and Consolidations"/>
    <s v="User can load data to Close and Consolidations from AS/400 - Legacy for WIS UK via flatfiles"/>
    <s v="Run report to validate data"/>
    <m/>
    <m/>
    <x v="0"/>
    <s v="Joe"/>
    <m/>
    <m/>
    <m/>
    <s v="Sprint 3"/>
    <e v="#N/A"/>
    <m/>
    <s v="EPM"/>
    <x v="5"/>
    <x v="6"/>
    <m/>
    <s v="WESCO"/>
    <m/>
    <m/>
    <m/>
    <m/>
    <m/>
    <m/>
    <m/>
    <m/>
    <m/>
    <m/>
    <s v="FM"/>
  </r>
  <r>
    <s v="EPM-FCCS-090"/>
    <s v="Close, Consolidate, and Report"/>
    <s v="Consolidate"/>
    <x v="22"/>
    <s v="As an EPM Admin, I want the ability to load flatfile extracts from AS/400 - Legacy for WIS Europe - France System"/>
    <s v="Must Have"/>
    <m/>
    <x v="4"/>
    <s v="3-Gap-Build-Interface"/>
    <s v="Gap"/>
    <s v="Build"/>
    <s v="Interface"/>
    <m/>
    <s v="Location will be built in Data Management to load a flat file extract from AS/400 - Legacy for WIS Europe - France system to Close and Consolidations"/>
    <s v="User can load data to Close and Consolidations from AS/400 - Legacy for WIS Europe - France via flatfiles"/>
    <s v="Run report to validate data"/>
    <m/>
    <m/>
    <x v="0"/>
    <s v="Joe"/>
    <m/>
    <m/>
    <m/>
    <s v="Sprint 3"/>
    <e v="#N/A"/>
    <m/>
    <s v="EPM"/>
    <x v="5"/>
    <x v="6"/>
    <m/>
    <s v="WESCO"/>
    <m/>
    <m/>
    <m/>
    <m/>
    <m/>
    <m/>
    <m/>
    <m/>
    <m/>
    <m/>
    <s v="FM"/>
  </r>
  <r>
    <s v="EPM-FCCS-091"/>
    <s v="Close, Consolidate, and Report"/>
    <s v="Consolidate"/>
    <x v="22"/>
    <s v="As an EPM Admin, I want the ability to load flatfile extracts from AS/400 - Legacy for WIS Europe - Germany System"/>
    <s v="Must Have"/>
    <m/>
    <x v="4"/>
    <s v="3-Gap-Build-Interface"/>
    <s v="Gap"/>
    <s v="Build"/>
    <s v="Interface"/>
    <m/>
    <s v="Location will be built in Data Management to load a flat file extract from AS/400 - Legacy for WIS Europe - Germany system to Close and Consolidations"/>
    <s v="User can load data to Close and Consolidations from AS/400 - Legacy for WIS Europe - Germany via flatfiles"/>
    <s v="Run report to validate data"/>
    <m/>
    <m/>
    <x v="0"/>
    <s v="Joe"/>
    <m/>
    <m/>
    <m/>
    <s v="Sprint 3"/>
    <e v="#N/A"/>
    <m/>
    <s v="EPM"/>
    <x v="5"/>
    <x v="6"/>
    <m/>
    <s v="WESCO"/>
    <m/>
    <m/>
    <m/>
    <m/>
    <m/>
    <m/>
    <m/>
    <m/>
    <m/>
    <m/>
    <s v="FM"/>
  </r>
  <r>
    <s v="EPM-FCCS-092"/>
    <s v="Close, Consolidate, and Report"/>
    <s v="Consolidate"/>
    <x v="22"/>
    <s v="As an EPM Admin, I want the ability to load flatfile extracts from Mocasoft for SPS Admin System"/>
    <s v="Must Have"/>
    <m/>
    <x v="4"/>
    <s v="3-Gap-Build-Interface"/>
    <s v="Gap"/>
    <s v="Build"/>
    <s v="Interface"/>
    <m/>
    <s v="Location will be built in Data Management to load a flat file extract from Mocasoft for SPS Admin system to Close and Consolidations"/>
    <s v="User can load data to Close and Consolidations from Mocasoft for SPS Admin via flatfiles"/>
    <s v="Run report to validate data"/>
    <m/>
    <m/>
    <x v="0"/>
    <s v="Joe"/>
    <m/>
    <m/>
    <m/>
    <s v="Sprint 3"/>
    <e v="#N/A"/>
    <m/>
    <s v="EPM"/>
    <x v="5"/>
    <x v="6"/>
    <m/>
    <s v="WESCO"/>
    <m/>
    <m/>
    <m/>
    <m/>
    <m/>
    <m/>
    <m/>
    <m/>
    <m/>
    <m/>
    <s v="FM"/>
  </r>
  <r>
    <s v="EPM-FCCS-093"/>
    <s v="Close, Consolidate, and Report"/>
    <s v="Consolidate"/>
    <x v="22"/>
    <s v="As an EPM Admin, I want the ability to load flatfile extracts from Mocasoft for SPS Houston System"/>
    <s v="Must Have"/>
    <m/>
    <x v="4"/>
    <s v="3-Gap-Build-Interface"/>
    <s v="Gap"/>
    <s v="Build"/>
    <s v="Interface"/>
    <m/>
    <s v="Location will be built in Data Management to load a flat file extract from Mocasoft for SPS Houston system to Close and Consolidations"/>
    <s v="User can load data to Close and Consolidations from Mocasoft for SPS Houston via flatfiles"/>
    <s v="Run report to validate data"/>
    <m/>
    <m/>
    <x v="0"/>
    <s v="Joe"/>
    <m/>
    <m/>
    <m/>
    <s v="Sprint 3"/>
    <e v="#N/A"/>
    <m/>
    <s v="EPM"/>
    <x v="5"/>
    <x v="6"/>
    <m/>
    <s v="WESCO"/>
    <m/>
    <m/>
    <m/>
    <m/>
    <m/>
    <m/>
    <m/>
    <m/>
    <m/>
    <m/>
    <s v="FM"/>
  </r>
  <r>
    <s v="EPM-FCCS-094"/>
    <s v="Close, Consolidate, and Report"/>
    <s v="Consolidate"/>
    <x v="22"/>
    <s v="As an EPM Admin, I want the ability to load flatfile extracts from Microsoft DAX for Dubai System"/>
    <s v="Must Have"/>
    <m/>
    <x v="4"/>
    <s v="3-Gap-Build-Interface"/>
    <s v="Gap"/>
    <s v="Build"/>
    <s v="Interface"/>
    <m/>
    <s v="Location will be built in Data Management to load a flat file extract from Microsoft DAX for Dubai system to Close and Consolidations"/>
    <s v="User can load data to Close and Consolidations from Microsoft DAX for Dubai via flatfiles"/>
    <s v="Run report to validate data"/>
    <m/>
    <m/>
    <x v="0"/>
    <s v="Joe"/>
    <m/>
    <m/>
    <m/>
    <s v="Sprint 3"/>
    <e v="#N/A"/>
    <m/>
    <s v="EPM"/>
    <x v="5"/>
    <x v="6"/>
    <m/>
    <s v="WESCO"/>
    <m/>
    <m/>
    <m/>
    <m/>
    <m/>
    <m/>
    <m/>
    <m/>
    <m/>
    <m/>
    <s v="FM"/>
  </r>
  <r>
    <s v="EPM-FCCS-095"/>
    <s v="Close, Consolidate, and Report"/>
    <s v="Consolidate"/>
    <x v="22"/>
    <s v="As an EPM Admin, I want the ability to load flatfile extracts from DAX for SPS Singapore System"/>
    <s v="Must Have"/>
    <m/>
    <x v="4"/>
    <s v="3-Gap-Build-Interface"/>
    <s v="Gap"/>
    <s v="Build"/>
    <s v="Interface"/>
    <m/>
    <s v="Location will be built in Data Management to load a flat file extract from DAX for SPS Singapore system to Close and Consolidations"/>
    <s v="User can load data to Close and Consolidations from DAX for SPS Singapore via flatfiles"/>
    <s v="Run report to validate data"/>
    <m/>
    <m/>
    <x v="0"/>
    <s v="Joe"/>
    <m/>
    <m/>
    <m/>
    <s v="Sprint 3"/>
    <e v="#N/A"/>
    <m/>
    <s v="EPM"/>
    <x v="5"/>
    <x v="6"/>
    <m/>
    <s v="WESCO"/>
    <m/>
    <m/>
    <m/>
    <m/>
    <m/>
    <m/>
    <m/>
    <m/>
    <m/>
    <m/>
    <s v="FM"/>
  </r>
  <r>
    <s v="EPM-FCCS-096"/>
    <s v="Close, Consolidate, and Report"/>
    <s v="Consolidate"/>
    <x v="22"/>
    <s v="As an EPM Admin, I want the ability to load flatfile extracts from AS/400 - Legacy for WIS Singapore System"/>
    <s v="Must Have"/>
    <m/>
    <x v="4"/>
    <s v="3-Gap-Build-Interface"/>
    <s v="Gap"/>
    <s v="Build"/>
    <s v="Interface"/>
    <m/>
    <s v="Location will be built in Data Management to load a flat file extract from AS/400 - Legacy for WIS Singapore system to Close and Consolidations"/>
    <s v="User can load data to Close and Consolidations from AS/400 - Legacy for WIS Singapore via flatfiles"/>
    <s v="Run report to validate data"/>
    <m/>
    <m/>
    <x v="0"/>
    <s v="Joe"/>
    <m/>
    <m/>
    <m/>
    <s v="Sprint 3"/>
    <e v="#N/A"/>
    <m/>
    <s v="EPM"/>
    <x v="5"/>
    <x v="6"/>
    <m/>
    <s v="WESCO"/>
    <m/>
    <m/>
    <m/>
    <m/>
    <m/>
    <m/>
    <m/>
    <m/>
    <m/>
    <m/>
    <s v="FM"/>
  </r>
  <r>
    <s v="EPM-FCCS-097"/>
    <s v="Close, Consolidate, and Report"/>
    <s v="Consolidate"/>
    <x v="22"/>
    <s v="As an EPM Admin, I want the ability to load flatfile extracts from Hyperion/DAX for TVC CAD System"/>
    <s v="Must Have"/>
    <m/>
    <x v="4"/>
    <s v="3-Gap-Build-Interface"/>
    <s v="Gap"/>
    <s v="Build"/>
    <s v="Interface"/>
    <m/>
    <s v="Location will be built in Data Management to load a flat file extract from Hyperion/DAX for TVC CAD system to Close and Consolidations"/>
    <s v="User can load data to Close and Consolidations from Hyperion/DAX for TVC CAD via flatfiles"/>
    <s v="Run report to validate data"/>
    <m/>
    <m/>
    <x v="0"/>
    <s v="Joe"/>
    <m/>
    <m/>
    <m/>
    <s v="Sprint 3"/>
    <e v="#N/A"/>
    <m/>
    <s v="EPM"/>
    <x v="5"/>
    <x v="6"/>
    <m/>
    <s v="WESCO"/>
    <m/>
    <m/>
    <m/>
    <m/>
    <m/>
    <m/>
    <m/>
    <m/>
    <m/>
    <m/>
    <s v="FM"/>
  </r>
  <r>
    <s v="EPM-FCCS-098"/>
    <s v="Close, Consolidate, and Report"/>
    <s v="Consolidate"/>
    <x v="22"/>
    <s v="As an EPM Admin, I want the ability to load flatfile extracts from QuickBooks for SLS - CAD System"/>
    <s v="Must Have"/>
    <m/>
    <x v="4"/>
    <s v="3-Gap-Build-Interface"/>
    <s v="Gap"/>
    <s v="Build"/>
    <s v="Interface"/>
    <m/>
    <s v="Location will be built in Data Management to load a flat file extract from QuickBooks for SLS - CAD system to Close and Consolidations"/>
    <s v="User can load data to Close and Consolidations from QuickBooks for SLS - CAD via flatfiles"/>
    <s v="Run report to validate data"/>
    <m/>
    <m/>
    <x v="0"/>
    <s v="Joe"/>
    <m/>
    <m/>
    <m/>
    <s v="Sprint 3"/>
    <e v="#N/A"/>
    <m/>
    <s v="EPM"/>
    <x v="5"/>
    <x v="6"/>
    <m/>
    <s v="WESCO"/>
    <m/>
    <m/>
    <m/>
    <m/>
    <m/>
    <m/>
    <m/>
    <m/>
    <m/>
    <m/>
    <s v="FM"/>
  </r>
  <r>
    <s v="EPM-FCCS-099"/>
    <s v="Close, Consolidate, and Report"/>
    <s v="Consolidate"/>
    <x v="22"/>
    <s v="As an EPM Admin, I want the ability to load flatfile extracts from AS/400 - Legacy for WIS CAD System"/>
    <s v="Must Have"/>
    <m/>
    <x v="4"/>
    <s v="3-Gap-Build-Interface"/>
    <s v="Gap"/>
    <s v="Build"/>
    <s v="Interface"/>
    <m/>
    <s v="Location will be built in Data Management to load a flat file extract from AS/400 - Legacy for WIS CAD system to Close and Consolidations"/>
    <s v="User can load data to Close and Consolidations from AS/400 - Legacy for WIS CAD via flatfiles"/>
    <s v="Run report to validate data"/>
    <m/>
    <m/>
    <x v="0"/>
    <s v="Joe"/>
    <m/>
    <m/>
    <m/>
    <s v="Sprint 3"/>
    <e v="#N/A"/>
    <m/>
    <s v="EPM"/>
    <x v="5"/>
    <x v="6"/>
    <m/>
    <s v="WESCO"/>
    <m/>
    <m/>
    <m/>
    <m/>
    <m/>
    <m/>
    <m/>
    <m/>
    <m/>
    <m/>
    <s v="FM"/>
  </r>
  <r>
    <s v="EPM-FCCS-100"/>
    <s v="Close, Consolidate, and Report"/>
    <s v="Consolidate"/>
    <x v="22"/>
    <s v="As an EPM Admin, I want the ability to load flatfile extracts from QuickBooks for SLS - US System"/>
    <s v="Must Have"/>
    <m/>
    <x v="4"/>
    <s v="3-Gap-Build-Interface"/>
    <s v="Gap"/>
    <s v="Build"/>
    <s v="Interface"/>
    <m/>
    <s v="Location will be built in Data Management to load a flat file extract from QuickBooks for SLS - US system to Close and Consolidations"/>
    <s v="User can load data to Close and Consolidations from QuickBooks for SLS - US via flatfiles"/>
    <s v="Run report to validate data"/>
    <m/>
    <m/>
    <x v="0"/>
    <s v="Joe"/>
    <m/>
    <m/>
    <m/>
    <s v="Sprint 3"/>
    <e v="#N/A"/>
    <m/>
    <s v="EPM"/>
    <x v="5"/>
    <x v="6"/>
    <m/>
    <s v="WESCO"/>
    <m/>
    <m/>
    <m/>
    <m/>
    <m/>
    <m/>
    <m/>
    <m/>
    <m/>
    <m/>
    <s v="FM"/>
  </r>
  <r>
    <s v="EPM-FCCS-101"/>
    <s v="Close, Consolidate, and Report"/>
    <s v="Consolidate"/>
    <x v="22"/>
    <s v="As an EPM Admin, I want the ability to load flatfile extracts from QuickBooks for EcoInsight System"/>
    <s v="Must Have"/>
    <m/>
    <x v="4"/>
    <s v="3-Gap-Build-Interface"/>
    <s v="Gap"/>
    <s v="Build"/>
    <s v="Interface"/>
    <m/>
    <s v="Location will be built in Data Management to load a flat file extract from QuickBooks for EcoInsight system to Close and Consolidations"/>
    <s v="User can load data to Close and Consolidations from QuickBooks for EcoInsight via flatfiles"/>
    <s v="Run report to validate data"/>
    <m/>
    <m/>
    <x v="0"/>
    <s v="Joe"/>
    <m/>
    <m/>
    <m/>
    <s v="Sprint 3"/>
    <e v="#N/A"/>
    <m/>
    <s v="EPM"/>
    <x v="5"/>
    <x v="6"/>
    <m/>
    <s v="WESCO"/>
    <m/>
    <m/>
    <m/>
    <m/>
    <m/>
    <m/>
    <m/>
    <m/>
    <m/>
    <m/>
    <s v="FM"/>
  </r>
  <r>
    <s v="EPM-FCCS-102"/>
    <s v="Close, Consolidate, and Report"/>
    <s v="Consolidate"/>
    <x v="22"/>
    <s v="As an EPM Admin, I want the ability to load flatfile extracts from Quickbooks for Aelux System"/>
    <s v="Must Have"/>
    <m/>
    <x v="4"/>
    <s v="3-Gap-Build-Interface"/>
    <s v="Gap"/>
    <s v="Build"/>
    <s v="Interface"/>
    <m/>
    <s v="Location will be built in Data Management to load a flat file extract from Quickbooks for Aelux system to Close and Consolidations"/>
    <s v="User can load data to Close and Consolidations from Quickbooks for Aelux via flatfiles"/>
    <s v="Run report to validate data"/>
    <m/>
    <m/>
    <x v="0"/>
    <s v="Joe"/>
    <m/>
    <m/>
    <m/>
    <s v="Sprint 3"/>
    <e v="#N/A"/>
    <m/>
    <s v="EPM"/>
    <x v="5"/>
    <x v="6"/>
    <m/>
    <s v="WESCO"/>
    <m/>
    <m/>
    <m/>
    <m/>
    <m/>
    <m/>
    <m/>
    <m/>
    <m/>
    <m/>
    <s v="FM"/>
  </r>
  <r>
    <s v="EPM-FCCS-103"/>
    <s v="Close, Consolidate, and Report"/>
    <s v="Consolidate"/>
    <x v="22"/>
    <s v="As an EPM Admin, I want the ability to load flatfile extracts from Rubicon - Fibertron for CSC - Fibertron System"/>
    <s v="Must Have"/>
    <m/>
    <x v="4"/>
    <s v="3-Gap-Build-Interface"/>
    <s v="Gap"/>
    <s v="Build"/>
    <s v="Interface"/>
    <m/>
    <s v="Location will be built in Data Management to load a flat file extract from Rubicon - Fibertron for CSC - Fibertron system to Close and Consolidations"/>
    <s v="User can load data to Close and Consolidations from Rubicon - Fibertron for CSC - Fibertron via flatfiles"/>
    <s v="Run report to validate data"/>
    <m/>
    <m/>
    <x v="0"/>
    <s v="Joe"/>
    <m/>
    <m/>
    <m/>
    <s v="Sprint 3"/>
    <e v="#N/A"/>
    <m/>
    <s v="EPM"/>
    <x v="5"/>
    <x v="6"/>
    <m/>
    <s v="WESCO"/>
    <m/>
    <m/>
    <m/>
    <m/>
    <m/>
    <m/>
    <m/>
    <m/>
    <m/>
    <m/>
    <s v="FM"/>
  </r>
  <r>
    <s v="EPM-FCCS-104"/>
    <s v="Close, Consolidate, and Report"/>
    <s v="Consolidate"/>
    <x v="22"/>
    <s v="As an EPM Admin, I want the ability to load flatfile extracts from Microsoft DAX for Ireland System"/>
    <s v="Must Have"/>
    <m/>
    <x v="4"/>
    <s v="3-Gap-Build-Interface"/>
    <s v="Gap"/>
    <s v="Build"/>
    <s v="Interface"/>
    <m/>
    <s v="Location will be built in Data Management to load a flat file extract from Microsoft DAX for Ireland system to Close and Consolidations"/>
    <s v="User can load data to Close and Consolidations from Microsoft DAX for Ireland via flatfiles"/>
    <s v="Run report to validate data"/>
    <m/>
    <m/>
    <x v="0"/>
    <s v="Joe"/>
    <m/>
    <m/>
    <m/>
    <s v="Sprint 3"/>
    <e v="#N/A"/>
    <m/>
    <s v="EPM"/>
    <x v="5"/>
    <x v="6"/>
    <m/>
    <s v="WESCO"/>
    <m/>
    <m/>
    <m/>
    <m/>
    <m/>
    <m/>
    <m/>
    <m/>
    <m/>
    <m/>
    <s v="FM"/>
  </r>
  <r>
    <s v="EPM-FCCS-105"/>
    <s v="Close, Consolidate, and Report"/>
    <s v="Consolidate"/>
    <x v="22"/>
    <s v="As an EPM Admin, I want the ability to load flatfile extracts from AS/400 - Legacy for WIS Europe - Ireland System"/>
    <s v="Must Have"/>
    <m/>
    <x v="4"/>
    <s v="3-Gap-Build-Interface"/>
    <s v="Gap"/>
    <s v="Build"/>
    <s v="Interface"/>
    <m/>
    <s v="Location will be built in Data Management to load a flat file extract from AS/400 - Legacy for WIS Europe - Ireland system to Close and Consolidations"/>
    <s v="User can load data to Close and Consolidations from AS/400 - Legacy for WIS Europe - Ireland via flatfiles"/>
    <s v="Run report to validate data"/>
    <m/>
    <m/>
    <x v="0"/>
    <s v="Joe"/>
    <m/>
    <m/>
    <m/>
    <s v="Sprint 3"/>
    <e v="#N/A"/>
    <m/>
    <s v="EPM"/>
    <x v="5"/>
    <x v="6"/>
    <m/>
    <s v="WESCO"/>
    <m/>
    <m/>
    <m/>
    <m/>
    <m/>
    <m/>
    <m/>
    <m/>
    <m/>
    <m/>
    <s v="FM"/>
  </r>
  <r>
    <s v="EPM-FCCS-106"/>
    <s v="Close, Consolidate, and Report"/>
    <s v="Consolidate"/>
    <x v="22"/>
    <s v="As an EPM Admin, I want the ability to load flatfile extracts from AS/400 - Legacy for WIS US System"/>
    <s v="Must Have"/>
    <m/>
    <x v="4"/>
    <s v="3-Gap-Build-Interface"/>
    <s v="Gap"/>
    <s v="Build"/>
    <s v="Interface"/>
    <m/>
    <s v="Location will be built in Data Management to load a flat file extract from AS/400 - Legacy for WIS US system to Close and Consolidations"/>
    <s v="User can load data to Close and Consolidations from AS/400 - Legacy for WIS US via flatfiles"/>
    <s v="Run report to validate data"/>
    <m/>
    <m/>
    <x v="0"/>
    <s v="Joe"/>
    <m/>
    <m/>
    <m/>
    <s v="Sprint 3"/>
    <e v="#N/A"/>
    <m/>
    <s v="EPM"/>
    <x v="5"/>
    <x v="6"/>
    <m/>
    <s v="WESCO"/>
    <m/>
    <m/>
    <m/>
    <m/>
    <m/>
    <m/>
    <m/>
    <m/>
    <m/>
    <m/>
    <s v="FM"/>
  </r>
  <r>
    <s v="EPM-FCCS-107"/>
    <s v="Close, Consolidate, and Report"/>
    <s v="Consolidate"/>
    <x v="22"/>
    <s v="As an EPM Admin, I want the ability to load flatfile extracts from AS/400 - Legacy for WIS Malaysia System"/>
    <s v="Must Have"/>
    <m/>
    <x v="4"/>
    <s v="3-Gap-Build-Interface"/>
    <s v="Gap"/>
    <s v="Build"/>
    <s v="Interface"/>
    <m/>
    <s v="Location will be built in Data Management to load a flat file extract from AS/400 - Legacy for WIS Malaysia system to Close and Consolidations"/>
    <s v="User can load data to Close and Consolidations from AS/400 - Legacy for WIS Malaysia via flatfiles"/>
    <s v="Run report to validate data"/>
    <m/>
    <m/>
    <x v="0"/>
    <s v="Joe"/>
    <m/>
    <m/>
    <m/>
    <s v="Sprint 3"/>
    <e v="#N/A"/>
    <m/>
    <s v="EPM"/>
    <x v="5"/>
    <x v="6"/>
    <m/>
    <s v="WESCO"/>
    <m/>
    <m/>
    <m/>
    <m/>
    <m/>
    <m/>
    <m/>
    <m/>
    <m/>
    <m/>
    <s v="FM"/>
  </r>
  <r>
    <s v="EPM-FCCS-108"/>
    <s v="Close, Consolidate, and Report"/>
    <s v="Consolidate"/>
    <x v="22"/>
    <s v="As an EPM Admin, I want the ability to load flatfile extracts from Mocasoft for SPS Angola System"/>
    <s v="Must Have"/>
    <m/>
    <x v="4"/>
    <s v="3-Gap-Build-Interface"/>
    <s v="Gap"/>
    <s v="Build"/>
    <s v="Interface"/>
    <m/>
    <s v="Location will be built in Data Management to load a flat file extract from Mocasoft for SPS Angola system to Close and Consolidations"/>
    <s v="User can load data to Close and Consolidations from Mocasoft for SPS Angola via flatfiles"/>
    <s v="Run report to validate data"/>
    <m/>
    <m/>
    <x v="0"/>
    <s v="Joe"/>
    <m/>
    <m/>
    <m/>
    <s v="Sprint 3"/>
    <e v="#N/A"/>
    <m/>
    <s v="EPM"/>
    <x v="5"/>
    <x v="6"/>
    <m/>
    <s v="WESCO"/>
    <m/>
    <m/>
    <m/>
    <m/>
    <m/>
    <m/>
    <m/>
    <m/>
    <m/>
    <m/>
    <s v="FM"/>
  </r>
  <r>
    <s v="EPM-FCCS-109"/>
    <s v="Close, Consolidate, and Report"/>
    <s v="Consolidate"/>
    <x v="22"/>
    <s v="As an EPM Admin, I want the ability to load flatfile extracts from DAX for Thailand System"/>
    <s v="Must Have"/>
    <m/>
    <x v="4"/>
    <s v="3-Gap-Build-Interface"/>
    <s v="Gap"/>
    <s v="Build"/>
    <s v="Interface"/>
    <m/>
    <s v="Location will be built in Data Management to load a flat file extract from DAX for Thailand system to Close and Consolidations"/>
    <s v="User can load data to Close and Consolidations from DAX for Thailand via flatfiles"/>
    <s v="Run report to validate data"/>
    <m/>
    <m/>
    <x v="0"/>
    <s v="Joe"/>
    <m/>
    <m/>
    <m/>
    <s v="Sprint 3"/>
    <e v="#N/A"/>
    <m/>
    <s v="EPM"/>
    <x v="5"/>
    <x v="6"/>
    <m/>
    <s v="WESCO"/>
    <m/>
    <m/>
    <m/>
    <m/>
    <m/>
    <m/>
    <m/>
    <m/>
    <m/>
    <m/>
    <s v="FM"/>
  </r>
  <r>
    <s v="EPM-FCCS-110"/>
    <s v="Close, Consolidate, and Report"/>
    <s v="Consolidate"/>
    <x v="22"/>
    <s v="As an EPM Admin, I want the ability to load flatfile extracts from Hyperion / DAX for TVC Mexico Services System"/>
    <s v="Must Have"/>
    <m/>
    <x v="4"/>
    <s v="3-Gap-Build-Interface"/>
    <s v="Gap"/>
    <s v="Build"/>
    <s v="Interface"/>
    <m/>
    <s v="Location will be built in Data Management to load a flat file extract from Hyperion / DAX for TVC Mexico Services system to Close and Consolidations"/>
    <s v="User can load data to Close and Consolidations from Hyperion / DAX for TVC Mexico Services via flatfiles"/>
    <s v="Run report to validate data"/>
    <m/>
    <m/>
    <x v="0"/>
    <s v="Joe"/>
    <m/>
    <m/>
    <m/>
    <s v="Sprint 3"/>
    <e v="#N/A"/>
    <m/>
    <s v="EPM"/>
    <x v="5"/>
    <x v="6"/>
    <m/>
    <s v="WESCO"/>
    <m/>
    <m/>
    <m/>
    <m/>
    <m/>
    <m/>
    <m/>
    <m/>
    <m/>
    <m/>
    <s v="FM"/>
  </r>
  <r>
    <s v="EPM-FCCS-111"/>
    <s v="Close, Consolidate, and Report"/>
    <s v="Consolidate"/>
    <x v="22"/>
    <s v="As an EPM Admin, I want the ability to load flatfile extracts from Hyperion / DAX for TVC Mexico Distribution System"/>
    <s v="Must Have"/>
    <m/>
    <x v="4"/>
    <s v="3-Gap-Build-Interface"/>
    <s v="Gap"/>
    <s v="Build"/>
    <s v="Interface"/>
    <m/>
    <s v="Location will be built in Data Management to load a flat file extract from Hyperion / DAX for TVC Mexico Distribution system to Close and Consolidations"/>
    <s v="User can load data to Close and Consolidations from Hyperion / DAX for TVC Mexico Distribution via flatfiles"/>
    <s v="Run report to validate data"/>
    <m/>
    <m/>
    <x v="0"/>
    <s v="Joe"/>
    <m/>
    <m/>
    <m/>
    <s v="Sprint 3"/>
    <e v="#N/A"/>
    <m/>
    <s v="EPM"/>
    <x v="5"/>
    <x v="6"/>
    <m/>
    <s v="WESCO"/>
    <m/>
    <m/>
    <m/>
    <m/>
    <m/>
    <m/>
    <m/>
    <m/>
    <m/>
    <m/>
    <s v="FM"/>
  </r>
  <r>
    <s v="EPM-FCCS-112"/>
    <s v="Close, Consolidate, and Report"/>
    <s v="Consolidate"/>
    <x v="22"/>
    <s v="As an EPM Admin, I want the ability to load flatfile extracts from Hyperion / DAX for TVC UK System"/>
    <s v="Must Have"/>
    <m/>
    <x v="4"/>
    <s v="3-Gap-Build-Interface"/>
    <s v="Gap"/>
    <s v="Build"/>
    <s v="Interface"/>
    <m/>
    <s v="Location will be built in Data Management to load a flat file extract from Hyperion / DAX for TVC UK system to Close and Consolidations"/>
    <s v="User can load data to Close and Consolidations from Hyperion / DAX for TVC UK via flatfiles"/>
    <s v="Run report to validate data"/>
    <m/>
    <m/>
    <x v="0"/>
    <s v="Joe"/>
    <m/>
    <m/>
    <m/>
    <s v="Sprint 3"/>
    <e v="#N/A"/>
    <m/>
    <s v="EPM"/>
    <x v="5"/>
    <x v="6"/>
    <m/>
    <s v="WESCO"/>
    <m/>
    <m/>
    <m/>
    <m/>
    <m/>
    <m/>
    <m/>
    <m/>
    <m/>
    <m/>
    <s v="FM"/>
  </r>
  <r>
    <s v="EPM-FCCS-113"/>
    <s v="Close, Consolidate, and Report"/>
    <s v="Consolidate"/>
    <x v="22"/>
    <s v="As an EPM Admin, I want the ability to load flatfile extracts from Hyperion / DAX for TVC Spain System"/>
    <s v="Must Have"/>
    <m/>
    <x v="4"/>
    <s v="3-Gap-Build-Interface"/>
    <s v="Gap"/>
    <s v="Build"/>
    <s v="Interface"/>
    <m/>
    <s v="Location will be built in Data Management to load a flat file extract from Hyperion / DAX for TVC Spain system to Close and Consolidations"/>
    <s v="User can load data to Close and Consolidations from Hyperion / DAX for TVC Spain via flatfiles"/>
    <s v="Run report to validate data"/>
    <m/>
    <m/>
    <x v="0"/>
    <s v="Joe"/>
    <m/>
    <m/>
    <m/>
    <s v="Sprint 3"/>
    <e v="#N/A"/>
    <m/>
    <s v="EPM"/>
    <x v="5"/>
    <x v="6"/>
    <m/>
    <s v="WESCO"/>
    <m/>
    <m/>
    <m/>
    <m/>
    <m/>
    <m/>
    <m/>
    <m/>
    <m/>
    <m/>
    <s v="FM"/>
  </r>
  <r>
    <s v="EPM-FCCS-114"/>
    <s v="Close, Consolidate, and Report"/>
    <s v="Consolidate"/>
    <x v="22"/>
    <s v="As an EPM Admin, I want the ability to load flatfile extracts from Hyperion/DAX for TVC US System"/>
    <s v="Must Have"/>
    <m/>
    <x v="4"/>
    <s v="3-Gap-Build-Interface"/>
    <s v="Gap"/>
    <s v="Build"/>
    <s v="Interface"/>
    <m/>
    <s v="Location will be built in Data Management to load a flat file extract from Hyperion/DAX for TVC US system to Close and Consolidations"/>
    <s v="User can load data to Close and Consolidations from Hyperion/DAX for TVC US via flatfiles"/>
    <s v="Run report to validate data"/>
    <m/>
    <m/>
    <x v="0"/>
    <s v="Joe"/>
    <m/>
    <m/>
    <m/>
    <s v="Sprint 3"/>
    <e v="#N/A"/>
    <m/>
    <s v="EPM"/>
    <x v="5"/>
    <x v="6"/>
    <m/>
    <s v="WESCO"/>
    <m/>
    <m/>
    <m/>
    <m/>
    <m/>
    <m/>
    <m/>
    <m/>
    <m/>
    <m/>
    <s v="FM"/>
  </r>
  <r>
    <s v="EPM-FCCS-115"/>
    <s v="Close, Consolidate, and Report"/>
    <s v="Consolidate"/>
    <x v="22"/>
    <s v="As an EPM Admin, I want the ability to load flatfile extracts from Microsoft DAX for WESCO Australia System"/>
    <s v="Must Have"/>
    <m/>
    <x v="4"/>
    <s v="3-Gap-Build-Interface"/>
    <s v="Gap"/>
    <s v="Build"/>
    <s v="Interface"/>
    <m/>
    <s v="Location will be built in Data Management to load a flat file extract from Microsoft DAX for WESCO Australia system to Close and Consolidations"/>
    <s v="User can load data to Close and Consolidations from Microsoft DAX for WESCO Australia via flatfiles"/>
    <s v="Run report to validate data"/>
    <m/>
    <m/>
    <x v="0"/>
    <s v="Joe"/>
    <m/>
    <m/>
    <m/>
    <s v="Sprint 3"/>
    <e v="#N/A"/>
    <m/>
    <s v="EPM"/>
    <x v="5"/>
    <x v="6"/>
    <m/>
    <s v="WESCO"/>
    <m/>
    <m/>
    <m/>
    <m/>
    <m/>
    <m/>
    <m/>
    <m/>
    <m/>
    <m/>
    <s v="FM"/>
  </r>
  <r>
    <s v="EPM-FCCS-116"/>
    <s v="Close, Consolidate, and Report"/>
    <s v="Consolidate"/>
    <x v="22"/>
    <s v="As an EPM Admin, I want the ability to load flatfile extracts from Microsoft DAX for Hong Kong System"/>
    <s v="Must Have"/>
    <m/>
    <x v="4"/>
    <s v="3-Gap-Build-Interface"/>
    <s v="Gap"/>
    <s v="Build"/>
    <s v="Interface"/>
    <m/>
    <s v="Location will be built in Data Management to load a flat file extract from Microsoft DAX for Hong Kong system to Close and Consolidations"/>
    <s v="User can load data to Close and Consolidations from Microsoft DAX for Hong Kong via flatfiles"/>
    <s v="Run report to validate data"/>
    <m/>
    <m/>
    <x v="0"/>
    <s v="Joe"/>
    <m/>
    <m/>
    <m/>
    <s v="Sprint 3"/>
    <e v="#N/A"/>
    <m/>
    <s v="EPM"/>
    <x v="5"/>
    <x v="6"/>
    <m/>
    <s v="WESCO"/>
    <m/>
    <m/>
    <m/>
    <m/>
    <m/>
    <m/>
    <m/>
    <m/>
    <m/>
    <m/>
    <s v="FM"/>
  </r>
  <r>
    <s v="EPM-FCCS-117"/>
    <s v="Close, Consolidate, and Report"/>
    <s v="Consolidate"/>
    <x v="22"/>
    <s v="As an EPM Admin, I want the ability to load flatfile extracts from AS400 for Conney System"/>
    <s v="Must Have"/>
    <m/>
    <x v="4"/>
    <s v="3-Gap-Build-Interface"/>
    <s v="Gap"/>
    <s v="Build"/>
    <s v="Interface"/>
    <m/>
    <s v="Location will be built in Data Management to load a flat file extract from AS400 for Conney system to Close and Consolidations"/>
    <s v="User can load data to Close and Consolidations from AS400 for Conney via flatfiles"/>
    <s v="Run report to validate data"/>
    <m/>
    <m/>
    <x v="0"/>
    <s v="Joe"/>
    <m/>
    <m/>
    <m/>
    <s v="Sprint 3"/>
    <e v="#N/A"/>
    <m/>
    <s v="EPM"/>
    <x v="5"/>
    <x v="6"/>
    <m/>
    <s v="WESCO"/>
    <m/>
    <m/>
    <m/>
    <m/>
    <m/>
    <m/>
    <m/>
    <m/>
    <m/>
    <m/>
    <s v="FM"/>
  </r>
  <r>
    <s v="EPM-FCCS-118"/>
    <s v="Close, Consolidate, and Report"/>
    <s v="Consolidate"/>
    <x v="22"/>
    <s v="As an EPM Admin, I want the ability to load flatfile extracts from Eclipse for Hill Country System"/>
    <s v="Must Have"/>
    <m/>
    <x v="4"/>
    <s v="3-Gap-Build-Interface"/>
    <s v="Gap"/>
    <s v="Build"/>
    <s v="Interface"/>
    <m/>
    <s v="Location will be built in Data Management to load a flat file extract from Eclipse for Hill Country system to Close and Consolidations"/>
    <s v="User can load data to Close and Consolidations from Eclipse for Hill Country via flatfiles"/>
    <s v="Run report to validate data"/>
    <m/>
    <m/>
    <x v="0"/>
    <s v="Joe"/>
    <m/>
    <m/>
    <m/>
    <s v="Sprint 3"/>
    <e v="#N/A"/>
    <m/>
    <s v="EPM"/>
    <x v="5"/>
    <x v="6"/>
    <m/>
    <s v="WESCO"/>
    <m/>
    <m/>
    <m/>
    <m/>
    <m/>
    <m/>
    <m/>
    <m/>
    <m/>
    <m/>
    <s v="FM"/>
  </r>
  <r>
    <s v="EPM-FCCS-119"/>
    <s v="Close, Consolidate, and Report"/>
    <s v="Consolidate"/>
    <x v="22"/>
    <s v="As an EPM Admin, I want the ability to load flatfile extracts from Prophet 21 for Hazmasters System"/>
    <s v="Must Have"/>
    <m/>
    <x v="4"/>
    <s v="3-Gap-Build-Interface"/>
    <s v="Gap"/>
    <s v="Build"/>
    <s v="Interface"/>
    <m/>
    <s v="Location will be built in Data Management to load a flat file extract from Prophet 21 for Hazmasters system to Close and Consolidations"/>
    <s v="User can load data to Close and Consolidations from Prophet 21 for Hazmasters via flatfiles"/>
    <s v="Run report to validate data"/>
    <m/>
    <m/>
    <x v="0"/>
    <s v="Joe"/>
    <m/>
    <m/>
    <m/>
    <s v="Sprint 3"/>
    <e v="#N/A"/>
    <m/>
    <s v="EPM"/>
    <x v="5"/>
    <x v="6"/>
    <m/>
    <s v="WESCO"/>
    <m/>
    <m/>
    <m/>
    <m/>
    <m/>
    <m/>
    <m/>
    <m/>
    <m/>
    <m/>
    <s v="FM"/>
  </r>
  <r>
    <s v="EPM-FCCS-120"/>
    <s v="Close, Consolidate, and Report"/>
    <s v="Consolidate"/>
    <x v="22"/>
    <s v="As an EPM Admin, I want the ability to load flatfile extracts from WDM - Eclipse for Mexico System"/>
    <s v="Must Have"/>
    <m/>
    <x v="4"/>
    <s v="3-Gap-Build-Interface"/>
    <s v="Gap"/>
    <s v="Build"/>
    <s v="Interface"/>
    <m/>
    <s v="Location will be built in Data Management to load a flat file extract from WDM - Eclipse for Mexico System to Close and Consolidations"/>
    <s v="User can load data to Close and Consolidations from WDM - Eclipse for Mexico System via flatfiles"/>
    <s v="Run report to validate data"/>
    <m/>
    <m/>
    <x v="0"/>
    <s v="Joe"/>
    <m/>
    <m/>
    <m/>
    <s v="Sprint 3"/>
    <e v="#N/A"/>
    <m/>
    <s v="EPM"/>
    <x v="5"/>
    <x v="6"/>
    <m/>
    <s v="WESCO"/>
    <m/>
    <m/>
    <m/>
    <m/>
    <m/>
    <m/>
    <m/>
    <s v="this off-system sends in their TB using multiple systems/files; do these need broken out into separate user stories?"/>
    <m/>
    <m/>
    <s v="FM"/>
  </r>
  <r>
    <s v="EPM-FCCS-187"/>
    <s v="Close, Consolidate, and Report"/>
    <s v="Consolidate"/>
    <x v="22"/>
    <s v="As an EPM Admin, I want the ability to load flatfile extracts from WEAS - Aspel Coi for Mexico System"/>
    <s v="Must Have"/>
    <m/>
    <x v="4"/>
    <s v="3-Gap-Build-Interface"/>
    <s v="Gap"/>
    <s v="Build"/>
    <s v="Interface"/>
    <m/>
    <s v="Location will be built in Data Management to load a flat file extract from WEAS - Aspel Coi for Mexico System to Close and Consolidations"/>
    <s v="User can load data to Close and Consolidations from WEAS - Aspel Coi for Mexico System via flatfiles"/>
    <s v="Run report to validate data"/>
    <m/>
    <m/>
    <x v="0"/>
    <s v="Joe"/>
    <m/>
    <m/>
    <m/>
    <s v="Sprint 3"/>
    <e v="#N/A"/>
    <m/>
    <s v="EPM"/>
    <x v="5"/>
    <x v="6"/>
    <m/>
    <s v="WESCO"/>
    <m/>
    <m/>
    <m/>
    <m/>
    <m/>
    <m/>
    <m/>
    <m/>
    <m/>
    <m/>
    <s v="FM"/>
  </r>
  <r>
    <s v="EPM-FCCS-188"/>
    <s v="Close, Consolidate, and Report"/>
    <s v="Consolidate"/>
    <x v="22"/>
    <s v="As an EPM Admin, I want the ability to load flatfile extracts from Mexico - AS400 for Mexico System"/>
    <s v="Must Have"/>
    <m/>
    <x v="4"/>
    <s v="3-Gap-Build-Interface"/>
    <s v="Gap"/>
    <s v="Build"/>
    <s v="Interface"/>
    <m/>
    <s v="Location will be built in Data Management to load a flat file extract from Mexico - AS400 for Mexico System to Close and Consolidations"/>
    <s v="User can load data to Close and Consolidations from Mexico - AS400 for Mexico System via flatfiles"/>
    <s v="Run report to validate data"/>
    <m/>
    <m/>
    <x v="0"/>
    <s v="Joe"/>
    <m/>
    <m/>
    <m/>
    <s v="Sprint 3"/>
    <e v="#N/A"/>
    <m/>
    <s v="EPM"/>
    <x v="5"/>
    <x v="6"/>
    <m/>
    <s v="WESCO"/>
    <m/>
    <m/>
    <m/>
    <m/>
    <m/>
    <m/>
    <m/>
    <m/>
    <m/>
    <m/>
    <s v="FM"/>
  </r>
  <r>
    <s v="EPM-FCCS-121"/>
    <s v="Close, Consolidate, and Report"/>
    <s v="Consolidate"/>
    <x v="22"/>
    <s v="As an EPM Admin, I want the ability to load flatfile extracts from Sage 300 for EECOL Properties System"/>
    <s v="Must Have"/>
    <m/>
    <x v="4"/>
    <s v="3-Gap-Build-Interface"/>
    <s v="Gap"/>
    <s v="Build"/>
    <s v="Interface"/>
    <m/>
    <s v="Location will be built in Data Management to load a flat file extract from Sage 300 for EECOL Properties system to Close and Consolidations"/>
    <s v="User can load data to Close and Consolidations from Sage 300 for EECOL Properties via flatfiles"/>
    <s v="Run report to validate data"/>
    <m/>
    <m/>
    <x v="0"/>
    <s v="Joe"/>
    <m/>
    <m/>
    <m/>
    <s v="Sprint 3"/>
    <e v="#N/A"/>
    <m/>
    <s v="EPM"/>
    <x v="5"/>
    <x v="6"/>
    <m/>
    <s v="WESCO"/>
    <m/>
    <m/>
    <m/>
    <m/>
    <m/>
    <m/>
    <m/>
    <m/>
    <m/>
    <m/>
    <s v="FM"/>
  </r>
  <r>
    <s v="EPM-FCCS-122"/>
    <s v="Close, Consolidate, and Report"/>
    <s v="Consolidate"/>
    <x v="22"/>
    <s v="As an EPM Admin, I want the ability to load flatfile extracts from regional branches - D3 for EECOL Electric System"/>
    <s v="Must Have"/>
    <m/>
    <x v="4"/>
    <s v="3-Gap-Build-Interface"/>
    <s v="Gap"/>
    <s v="Build"/>
    <s v="Interface"/>
    <m/>
    <s v="Location will be built in Data Management to load a flat file extract from regional branches - D3 for EECOL Electric System to Close and Consolidations"/>
    <s v="User can load data to Close and Consolidations from regional branches - D3 for EECOL Electric System via flatfiles"/>
    <s v="Run report to validate data"/>
    <m/>
    <m/>
    <x v="0"/>
    <s v="Joe"/>
    <m/>
    <m/>
    <m/>
    <s v="Sprint 3"/>
    <e v="#N/A"/>
    <m/>
    <s v="EPM"/>
    <x v="5"/>
    <x v="6"/>
    <m/>
    <s v="WESCO"/>
    <m/>
    <m/>
    <m/>
    <m/>
    <m/>
    <m/>
    <m/>
    <s v="this off-system sends in their TB using multiple systems/files; do these need broken out into separate user stories?"/>
    <m/>
    <m/>
    <s v="FM"/>
  </r>
  <r>
    <s v="EPM-FCCS-189"/>
    <s v="Close, Consolidate, and Report"/>
    <s v="Consolidate"/>
    <x v="22"/>
    <s v="As an EPM Admin, I want the ability to load flatfile extracts from Head Office - Sage 300 for EECOL Electric System"/>
    <s v="Must Have"/>
    <m/>
    <x v="4"/>
    <s v="3-Gap-Build-Interface"/>
    <s v="Gap"/>
    <s v="Build"/>
    <s v="Interface"/>
    <m/>
    <s v="Location will be built in Data Management to load a flat file extract from Head Office - Sage 300 for EECOL Electric System to Close and Consolidations"/>
    <s v="User can load data to Close and Consolidations from Head Office - Sage 300 for EECOL Electric System via flatfiles"/>
    <s v="Run report to validate data"/>
    <m/>
    <m/>
    <x v="0"/>
    <s v="Joe"/>
    <m/>
    <m/>
    <m/>
    <s v="Sprint 3"/>
    <e v="#N/A"/>
    <m/>
    <s v="EPM"/>
    <x v="5"/>
    <x v="6"/>
    <m/>
    <s v="WESCO"/>
    <m/>
    <m/>
    <m/>
    <m/>
    <m/>
    <m/>
    <m/>
    <m/>
    <m/>
    <m/>
    <s v="FM"/>
  </r>
  <r>
    <s v="EPM-FCCS-123"/>
    <s v="Close, Consolidate, and Report"/>
    <s v="Consolidate"/>
    <x v="22"/>
    <s v="As an EPM Admin, I want the ability to load flatfile extracts from Microsoft DAX for EECOL Sudamerica System"/>
    <s v="Must Have"/>
    <m/>
    <x v="4"/>
    <s v="3-Gap-Build-Interface"/>
    <s v="Gap"/>
    <s v="Build"/>
    <s v="Interface"/>
    <m/>
    <s v="Location will be built in Data Management to load a flat file extract from Microsoft DAX for EECOL Sudamerica system to Close and Consolidations"/>
    <s v="User can load data to Close and Consolidations from Microsoft DAX for EECOL Sudamerica via flatfiles"/>
    <s v="Run report to validate data"/>
    <m/>
    <m/>
    <x v="0"/>
    <s v="Joe"/>
    <m/>
    <m/>
    <m/>
    <s v="Sprint 3"/>
    <e v="#N/A"/>
    <m/>
    <s v="EPM"/>
    <x v="5"/>
    <x v="6"/>
    <m/>
    <s v="WESCO"/>
    <m/>
    <m/>
    <m/>
    <m/>
    <m/>
    <m/>
    <m/>
    <m/>
    <m/>
    <m/>
    <s v="FM"/>
  </r>
  <r>
    <s v="EPM-FCCS-124"/>
    <s v="Close, Consolidate, and Report"/>
    <s v="Consolidate"/>
    <x v="22"/>
    <s v="As an EPM Admin, I want the ability to load flatfile extracts from Microsoft DAX for EECOL Chile Power System"/>
    <s v="Must Have"/>
    <m/>
    <x v="4"/>
    <s v="3-Gap-Build-Interface"/>
    <s v="Gap"/>
    <s v="Build"/>
    <s v="Interface"/>
    <m/>
    <s v="Location will be built in Data Management to load a flat file extract from Microsoft DAX for EECOL Chile Power system to Close and Consolidations"/>
    <s v="User can load data to Close and Consolidations from Microsoft DAX for EECOL Chile Power via flatfiles"/>
    <s v="Run report to validate data"/>
    <m/>
    <m/>
    <x v="0"/>
    <s v="Joe"/>
    <m/>
    <m/>
    <m/>
    <s v="Sprint 3"/>
    <e v="#N/A"/>
    <m/>
    <s v="EPM"/>
    <x v="5"/>
    <x v="6"/>
    <m/>
    <s v="WESCO"/>
    <m/>
    <m/>
    <m/>
    <m/>
    <m/>
    <m/>
    <m/>
    <m/>
    <m/>
    <m/>
    <s v="FM"/>
  </r>
  <r>
    <s v="EPM-FCCS-125"/>
    <s v="Close, Consolidate, and Report"/>
    <s v="Consolidate"/>
    <x v="22"/>
    <s v="As an EPM Admin, I want the ability to load flatfile extracts from Microsoft DAX for EECOL Peru System"/>
    <s v="Must Have"/>
    <m/>
    <x v="4"/>
    <s v="3-Gap-Build-Interface"/>
    <s v="Gap"/>
    <s v="Build"/>
    <s v="Interface"/>
    <m/>
    <s v="Location will be built in Data Management to load a flat file extract from Microsoft DAX for EECOL Peru system to Close and Consolidations"/>
    <s v="User can load data to Close and Consolidations from Microsoft DAX for EECOL Peru via flatfiles"/>
    <s v="Run report to validate data"/>
    <m/>
    <m/>
    <x v="0"/>
    <s v="Joe"/>
    <m/>
    <m/>
    <m/>
    <s v="Sprint 3"/>
    <e v="#N/A"/>
    <m/>
    <s v="EPM"/>
    <x v="5"/>
    <x v="6"/>
    <m/>
    <s v="WESCO"/>
    <m/>
    <m/>
    <m/>
    <m/>
    <m/>
    <m/>
    <m/>
    <m/>
    <m/>
    <m/>
    <s v="FM"/>
  </r>
  <r>
    <s v="EPM-FCCS-126"/>
    <s v="Close, Consolidate, and Report"/>
    <s v="Consolidate"/>
    <x v="22"/>
    <s v="As an EPM Admin, I want the ability to load flatfile extracts from Microsoft DAX for EECOL Ecuador System"/>
    <s v="Must Have"/>
    <m/>
    <x v="4"/>
    <s v="3-Gap-Build-Interface"/>
    <s v="Gap"/>
    <s v="Build"/>
    <s v="Interface"/>
    <m/>
    <s v="Location will be built in Data Management to load a flat file extract from Microsoft DAX for EECOL Ecuador system to Close and Consolidations"/>
    <s v="User can load data to Close and Consolidations from Microsoft DAX for EECOL Ecuador via flatfiles"/>
    <s v="Run report to validate data"/>
    <m/>
    <m/>
    <x v="0"/>
    <s v="Joe"/>
    <m/>
    <m/>
    <m/>
    <s v="Sprint 3"/>
    <e v="#N/A"/>
    <m/>
    <s v="EPM"/>
    <x v="5"/>
    <x v="6"/>
    <m/>
    <s v="WESCO"/>
    <m/>
    <m/>
    <m/>
    <m/>
    <m/>
    <m/>
    <m/>
    <m/>
    <m/>
    <m/>
    <s v="FM"/>
  </r>
  <r>
    <s v="EPM-FCCS-127"/>
    <s v="Close, Consolidate, and Report"/>
    <s v="Consolidate"/>
    <x v="22"/>
    <s v="As an EPM Admin, I want the ability to load flatfile extracts from Microsoft DAX for EECOL E-Supply System"/>
    <s v="Must Have"/>
    <m/>
    <x v="4"/>
    <s v="3-Gap-Build-Interface"/>
    <s v="Gap"/>
    <s v="Build"/>
    <s v="Interface"/>
    <m/>
    <s v="Location will be built in Data Management to load a flat file extract from Microsoft DAX for EECOL E-Supply system to Close and Consolidations"/>
    <s v="User can load data to Close and Consolidations from Microsoft DAX for EECOL E-Supply via flatfiles"/>
    <s v="Run report to validate data"/>
    <m/>
    <m/>
    <x v="0"/>
    <s v="Joe"/>
    <m/>
    <m/>
    <m/>
    <s v="Sprint 3"/>
    <e v="#N/A"/>
    <m/>
    <s v="EPM"/>
    <x v="5"/>
    <x v="6"/>
    <m/>
    <s v="WESCO"/>
    <m/>
    <m/>
    <m/>
    <m/>
    <m/>
    <m/>
    <m/>
    <m/>
    <m/>
    <m/>
    <s v="FM"/>
  </r>
  <r>
    <s v="EPM-FCCS-128"/>
    <s v="Close, Consolidate, and Report"/>
    <s v="Consolidate"/>
    <x v="22"/>
    <s v="As an EPM Admin, I want the ability to load flatfile extracts from Oracle SCM for HiLine System"/>
    <s v="Must Have"/>
    <m/>
    <x v="4"/>
    <s v="3-Gap-Build-Interface"/>
    <s v="Gap"/>
    <s v="Build"/>
    <s v="Interface"/>
    <m/>
    <s v="Location will be built in Data Management to load a flat file extract from Oracle SCM for HiLine system to Close and Consolidations"/>
    <s v="User can load data to Close and Consolidations from Oracle SCM for HiLine via flatfiles"/>
    <s v="Run report to validate data"/>
    <m/>
    <m/>
    <x v="0"/>
    <s v="Joe"/>
    <m/>
    <m/>
    <m/>
    <s v="Sprint 3"/>
    <e v="#N/A"/>
    <m/>
    <s v="EPM"/>
    <x v="5"/>
    <x v="6"/>
    <m/>
    <s v="WESCO"/>
    <m/>
    <m/>
    <m/>
    <m/>
    <m/>
    <m/>
    <m/>
    <m/>
    <m/>
    <m/>
    <s v="FM"/>
  </r>
  <r>
    <s v="EPM-FCCS-129"/>
    <s v="Close, Consolidate, and Report"/>
    <s v="Consolidate"/>
    <x v="22"/>
    <s v="As an EPM Admin, I want the ability to load flatfile extracts from Rubicon - Liberty for Liberty System"/>
    <s v="Must Have"/>
    <m/>
    <x v="4"/>
    <s v="3-Gap-Build-Interface"/>
    <s v="Gap"/>
    <s v="Build"/>
    <s v="Interface"/>
    <m/>
    <s v="Location will be built in Data Management to load a flat file extract from Rubicon - Liberty for Liberty system to Close and Consolidations"/>
    <s v="User can load data to Close and Consolidations from Rubicon - Liberty for Liberty via flatfiles"/>
    <s v="Run report to validate data"/>
    <m/>
    <m/>
    <x v="0"/>
    <s v="Joe"/>
    <m/>
    <m/>
    <m/>
    <s v="Sprint 3"/>
    <e v="#N/A"/>
    <m/>
    <s v="EPM"/>
    <x v="5"/>
    <x v="6"/>
    <m/>
    <s v="WESCO"/>
    <m/>
    <m/>
    <m/>
    <m/>
    <m/>
    <m/>
    <m/>
    <m/>
    <m/>
    <m/>
    <s v="FM"/>
  </r>
  <r>
    <s v="EPM-FCCS-130"/>
    <s v="Close, Consolidate, and Report"/>
    <s v="Consolidate"/>
    <x v="22"/>
    <s v="As an EPM Admin, I want the ability to load flatfile extracts from Eclipse - Needham for Needham System"/>
    <s v="Must Have"/>
    <m/>
    <x v="4"/>
    <s v="3-Gap-Build-Interface"/>
    <s v="Gap"/>
    <s v="Build"/>
    <s v="Interface"/>
    <m/>
    <s v="Location will be built in Data Management to load a flat file extract from Eclipse - Needham for Needham system to Close and Consolidations"/>
    <s v="User can load data to Close and Consolidations from Eclipse - Needham for Needham via flatfiles"/>
    <s v="Run report to validate data"/>
    <m/>
    <m/>
    <x v="0"/>
    <s v="Joe"/>
    <m/>
    <m/>
    <m/>
    <s v="Sprint 3"/>
    <e v="#N/A"/>
    <m/>
    <s v="EPM"/>
    <x v="5"/>
    <x v="6"/>
    <m/>
    <s v="WESCO"/>
    <m/>
    <m/>
    <m/>
    <m/>
    <m/>
    <m/>
    <m/>
    <m/>
    <m/>
    <m/>
    <s v="FM"/>
  </r>
  <r>
    <s v="EPM-FCCS-185"/>
    <s v="Close, Consolidate, and Report"/>
    <s v="Consolidate"/>
    <x v="22"/>
    <s v="As an EPM Admin, I want the ability to load flatfile extracts from EDIG for EECOL Holding Sask System"/>
    <s v="Must Have"/>
    <m/>
    <x v="4"/>
    <s v="3-Gap-Build-Interface"/>
    <s v="Gap"/>
    <s v="Build"/>
    <s v="Interface"/>
    <m/>
    <s v="Location will be built in Data Management to load a flat file extract from EDIG for EECOL Holding Sask System to Close and Consolidations"/>
    <s v="User can load data to Close and Consolidations from EDIG for EECOL Holding Sask System via flatfiles"/>
    <s v="Run report to validate data"/>
    <m/>
    <m/>
    <x v="0"/>
    <s v="Joe"/>
    <m/>
    <m/>
    <m/>
    <s v="Sprint 3"/>
    <e v="#N/A"/>
    <m/>
    <s v="EPM"/>
    <x v="5"/>
    <x v="6"/>
    <m/>
    <s v="WESCO"/>
    <m/>
    <m/>
    <m/>
    <m/>
    <m/>
    <m/>
    <m/>
    <m/>
    <m/>
    <m/>
    <s v="FM"/>
  </r>
  <r>
    <s v="EPM-FCCS-186"/>
    <s v="Close, Consolidate, and Report"/>
    <s v="Consolidate"/>
    <x v="22"/>
    <s v="As an EPM Admin, I want the ability to load flatfile extracts from EDIG for EECOL Holding Industrial System"/>
    <s v="Must Have"/>
    <m/>
    <x v="4"/>
    <s v="3-Gap-Build-Interface"/>
    <s v="Gap"/>
    <s v="Build"/>
    <s v="Interface"/>
    <m/>
    <s v="Location will be built in Data Management to load a flat file extract from EDIG for EECOL Holding Industrial System to Close and Consolidations"/>
    <s v="User can load data to Close and Consolidations from EDIG for EECOL Holding Industrial System via flatfiles"/>
    <s v="Run report to validate data"/>
    <m/>
    <m/>
    <x v="0"/>
    <s v="Joe"/>
    <m/>
    <m/>
    <m/>
    <s v="Sprint 3"/>
    <e v="#N/A"/>
    <m/>
    <s v="EPM"/>
    <x v="5"/>
    <x v="6"/>
    <m/>
    <s v="WESCO"/>
    <m/>
    <m/>
    <m/>
    <m/>
    <m/>
    <m/>
    <m/>
    <m/>
    <m/>
    <m/>
    <s v="FM"/>
  </r>
  <r>
    <s v="EPM-FCCS-131"/>
    <s v="Close, Consolidate, and Report"/>
    <s v="Consolidate"/>
    <x v="22"/>
    <s v="As financial reporting manager, I need the Offline systems to error out their data loads when loading data from Data Management to Close and Consolidation."/>
    <s v="Must Have"/>
    <m/>
    <x v="4"/>
    <s v="1-Fit-Configuration-Functional"/>
    <s v="Fit"/>
    <s v="Configuration"/>
    <s v="Functional"/>
    <m/>
    <s v="This can be accomodated in Data Management, where it shows the error report on data load failure"/>
    <s v="User can view the error using the Data Load Workbench in Data Management"/>
    <m/>
    <m/>
    <m/>
    <x v="0"/>
    <s v="Joe"/>
    <m/>
    <s v="FCCS-006"/>
    <m/>
    <s v="Sprint 4"/>
    <e v="#N/A"/>
    <m/>
    <s v="EPM"/>
    <x v="5"/>
    <x v="6"/>
    <m/>
    <s v="WESCO"/>
    <m/>
    <m/>
    <m/>
    <m/>
    <m/>
    <m/>
    <m/>
    <m/>
    <m/>
    <m/>
    <s v="FM"/>
  </r>
  <r>
    <s v="EPM-FCCS-132"/>
    <s v="Close, Consolidate, and Report"/>
    <s v="Consolidate"/>
    <x v="22"/>
    <s v="As financial reporting manager, I need a check report from Data Management to validate initial load of data."/>
    <s v="Must Have"/>
    <m/>
    <x v="4"/>
    <s v="1-Fit-Configuration-Functional"/>
    <s v="Fit"/>
    <s v="Configuration"/>
    <s v="Functional"/>
    <m/>
    <s v="Check report is available in Close and Consolidations to validate the initial data load in Data Management"/>
    <s v="User can validate initial data load using the check report generated in Data Management"/>
    <m/>
    <m/>
    <m/>
    <x v="0"/>
    <s v="Joe"/>
    <m/>
    <s v="FCCS-006"/>
    <m/>
    <s v="Sprint 4"/>
    <e v="#N/A"/>
    <m/>
    <s v="EPM"/>
    <x v="5"/>
    <x v="6"/>
    <m/>
    <s v="Deloitte"/>
    <m/>
    <m/>
    <m/>
    <m/>
    <m/>
    <m/>
    <m/>
    <m/>
    <m/>
    <m/>
    <s v="FM"/>
  </r>
  <r>
    <s v="EPM-FCCS-133"/>
    <s v="Close, Consolidate, and Report"/>
    <s v="Consolidate"/>
    <x v="22"/>
    <s v="As financial reporting manager, I need an overall validation report to tie GL system to consolidated system."/>
    <s v="Must Have"/>
    <m/>
    <x v="4"/>
    <s v="2-Gap-Build-Report"/>
    <s v="Gap"/>
    <s v="Build"/>
    <s v="Report"/>
    <m/>
    <s v="Validation report is generated after loading data which shows source GL as well as target GL data"/>
    <s v="User can validate data loaded using the customised validation report created"/>
    <m/>
    <m/>
    <m/>
    <x v="0"/>
    <s v="Joe"/>
    <m/>
    <s v="FCCS-006"/>
    <m/>
    <s v="Sprint 4"/>
    <e v="#N/A"/>
    <m/>
    <s v="EPM"/>
    <x v="5"/>
    <x v="6"/>
    <m/>
    <s v="WESCO"/>
    <m/>
    <m/>
    <m/>
    <m/>
    <m/>
    <m/>
    <m/>
    <m/>
    <m/>
    <m/>
    <s v="FM"/>
  </r>
  <r>
    <s v="EPM-FCCS-134"/>
    <s v="Close, Consolidate, and Report"/>
    <s v="Consolidate"/>
    <x v="22"/>
    <s v="As a GL Accountant, I need the ability to load YTD balances (Trial balance) from the GL to the Close and Consolidations application "/>
    <s v="Must Have"/>
    <m/>
    <x v="4"/>
    <s v="5-Gap-Build-Extension"/>
    <s v="Gap"/>
    <s v="Build"/>
    <s v="Extension"/>
    <m/>
    <s v="Adjustment Entity can be used to load YTD balances from GL to Close and Consolidations"/>
    <s v="User will be able to load YTD balances via GL"/>
    <m/>
    <m/>
    <m/>
    <x v="0"/>
    <s v="Joe"/>
    <m/>
    <m/>
    <m/>
    <s v="Sprint 3"/>
    <e v="#N/A"/>
    <m/>
    <s v="EPM"/>
    <x v="5"/>
    <x v="6"/>
    <m/>
    <s v="Deloitte"/>
    <m/>
    <m/>
    <m/>
    <m/>
    <m/>
    <m/>
    <m/>
    <m/>
    <m/>
    <m/>
    <s v="FM"/>
  </r>
  <r>
    <s v="EPM-FCCS-135"/>
    <s v="Close, Consolidate, and Report"/>
    <s v="Consolidate"/>
    <x v="22"/>
    <s v="As a General Ledger Manager for off systems, I need to be able to load my data in a timely manner, in order to meet month end close reporting requirements."/>
    <s v="Must Have"/>
    <m/>
    <x v="4"/>
    <s v="1-Fit-Configuration-Functional"/>
    <s v="Fit"/>
    <s v="Configuration"/>
    <s v="Functional"/>
    <m/>
    <s v="Data can be loaded in Data Management on a timely basis"/>
    <s v="Tasks will be tracked in task manager"/>
    <m/>
    <m/>
    <m/>
    <x v="0"/>
    <s v="Joe"/>
    <m/>
    <m/>
    <m/>
    <s v="Sprint 4"/>
    <e v="#N/A"/>
    <m/>
    <s v="EPM"/>
    <x v="5"/>
    <x v="6"/>
    <m/>
    <s v="WESCO"/>
    <m/>
    <m/>
    <m/>
    <m/>
    <m/>
    <m/>
    <m/>
    <m/>
    <m/>
    <m/>
    <s v="FM"/>
  </r>
  <r>
    <s v="EPM-FCCS-136"/>
    <s v="Close, Consolidate, and Report"/>
    <s v="Consolidate"/>
    <x v="22"/>
    <s v="As an EPM Admin, I need to the ability to control the mapping process in Data Management, to ensure proper governance and controls."/>
    <s v="Must Have"/>
    <m/>
    <x v="4"/>
    <s v="1-Fit-Configuration-Functional"/>
    <s v="Fit"/>
    <s v="Configuration"/>
    <s v="Functional"/>
    <m/>
    <s v="Security can be applied to users to control mapping process"/>
    <s v="Only Admins and Power Users can control mapping process"/>
    <m/>
    <m/>
    <m/>
    <x v="0"/>
    <s v="Joe"/>
    <m/>
    <m/>
    <m/>
    <s v="Sprint 4"/>
    <e v="#N/A"/>
    <m/>
    <s v="EPM"/>
    <x v="5"/>
    <x v="6"/>
    <m/>
    <s v="WESCO"/>
    <m/>
    <m/>
    <m/>
    <m/>
    <m/>
    <m/>
    <m/>
    <m/>
    <m/>
    <m/>
    <s v="FM"/>
  </r>
  <r>
    <s v="EPM-FCCS-137"/>
    <s v="Close, Consolidate, and Report"/>
    <s v="Consolidate"/>
    <x v="22"/>
    <s v="As a General Ledger Accountant, I need the ability to compare data loaded by the off-system to the off-system local trial balance for prior month, current activity and current month to ensure completeness and control for prior period adjustments."/>
    <s v="Must Have"/>
    <m/>
    <x v="4"/>
    <s v="2-Gap-Build-Report"/>
    <s v="Gap"/>
    <s v="Build"/>
    <s v="Report"/>
    <m/>
    <s v="Data values loaded can be viewed in Data Load Workbench"/>
    <s v="Data load workbench shows the values loaded from the off-systems"/>
    <m/>
    <m/>
    <m/>
    <x v="0"/>
    <s v="Joe"/>
    <m/>
    <m/>
    <m/>
    <s v="Sprint 4"/>
    <e v="#N/A"/>
    <m/>
    <s v="EPM"/>
    <x v="5"/>
    <x v="6"/>
    <m/>
    <s v="WESCO"/>
    <m/>
    <m/>
    <m/>
    <m/>
    <m/>
    <m/>
    <m/>
    <m/>
    <m/>
    <m/>
    <s v="FM"/>
  </r>
  <r>
    <s v="EPM-FCCS-138"/>
    <s v="Close, Consolidate, and Report"/>
    <s v="Consolidate"/>
    <x v="21"/>
    <s v="As a General Ledger Accountant, I need the ability to produce a trend analysis file for each off-system to request the off-system provide explanations and support for fluctuations over defined percentages and amounts."/>
    <s v="Must Have"/>
    <m/>
    <x v="4"/>
    <s v="2-Gap-Build-Report"/>
    <s v="Gap"/>
    <s v="Build"/>
    <s v="Report"/>
    <m/>
    <s v="Off-systems should produce a trend analysis file to provide more clarity"/>
    <s v="Off-system provides a trend-analysis file from each off-system for explanations and clarity"/>
    <m/>
    <m/>
    <m/>
    <x v="0"/>
    <s v="Joe"/>
    <m/>
    <m/>
    <m/>
    <s v="Sprint 4"/>
    <e v="#N/A"/>
    <m/>
    <s v="EPM"/>
    <x v="5"/>
    <x v="6"/>
    <m/>
    <s v="WESCO"/>
    <m/>
    <m/>
    <m/>
    <m/>
    <m/>
    <m/>
    <m/>
    <m/>
    <m/>
    <m/>
    <s v="FM"/>
  </r>
  <r>
    <s v="EPM-FCCS-165"/>
    <s v="Close, Consolidate, and Report"/>
    <s v="Consolidate"/>
    <x v="22"/>
    <s v="As a General Ledger Manager for off systems, I need automated consolidations and translations run after I load my data, in order to report my financial data at a legal entity level."/>
    <s v="Must Have"/>
    <m/>
    <x v="4"/>
    <s v="5-Gap-Build-Extension"/>
    <s v="Gap"/>
    <s v="Build"/>
    <s v="Extension"/>
    <m/>
    <s v="Consolidations and translations will be run after loading data from offsystems"/>
    <s v="Scripts can be written to automate consolidations and translations after loading data from offsystems"/>
    <m/>
    <m/>
    <m/>
    <x v="0"/>
    <s v="Joe"/>
    <m/>
    <m/>
    <m/>
    <s v="Sprint 4"/>
    <e v="#N/A"/>
    <m/>
    <s v="EPM"/>
    <x v="5"/>
    <x v="6"/>
    <m/>
    <s v="WESCO"/>
    <m/>
    <m/>
    <m/>
    <m/>
    <m/>
    <m/>
    <m/>
    <m/>
    <m/>
    <m/>
    <s v="FM"/>
  </r>
  <r>
    <s v="EPM-FCCS-139"/>
    <s v="Close, Consolidate, and Report"/>
    <s v="Consolidate"/>
    <x v="23"/>
    <s v="As a Financial Reporting Manager, I need intercompany accounts set up in close and consolidations metadata for all the intercompany accounts present in Oracle GL system"/>
    <s v="Must Have"/>
    <m/>
    <x v="4"/>
    <s v="1-Fit-Configuration-Functional"/>
    <s v="Fit"/>
    <s v="Configuration"/>
    <s v="Functional"/>
    <m/>
    <s v="As part of metadata maintenance, intercompany accounts available in ERP will be replicated in Close and Consolidations. "/>
    <s v="User can view the intercompany accounts as per the Oracle GL in the account dimension hierarchy"/>
    <m/>
    <m/>
    <m/>
    <x v="0"/>
    <s v="Joe"/>
    <m/>
    <s v="Current State Close and Consolidations 05/13"/>
    <m/>
    <s v="Sprint 3"/>
    <e v="#N/A"/>
    <m/>
    <s v="EPM"/>
    <x v="5"/>
    <x v="6"/>
    <m/>
    <s v="Deloitte"/>
    <m/>
    <m/>
    <m/>
    <m/>
    <m/>
    <m/>
    <m/>
    <m/>
    <m/>
    <m/>
    <s v="FM"/>
  </r>
  <r>
    <s v="EPM-FCCS-140"/>
    <s v="Close, Consolidate, and Report"/>
    <s v="Consolidate"/>
    <x v="23"/>
    <s v="As a Financial Reporting Manager, I need the ability to eliminate intercompany data by Operating Group"/>
    <s v="Must Have"/>
    <m/>
    <x v="4"/>
    <s v="1-Fit-Configuration-Functional"/>
    <s v="Fit"/>
    <s v="Configuration"/>
    <s v="Functional"/>
    <m/>
    <s v="Multi-Dimension mapping can be used in Data Management to eliminate IC data by Operating Group"/>
    <s v="User can view the intercompany data eliminated by Operating Group in the output report"/>
    <m/>
    <m/>
    <m/>
    <x v="0"/>
    <s v="Joe"/>
    <m/>
    <s v="Current State Close and Consolidations 05/13"/>
    <m/>
    <s v="Sprint 3"/>
    <e v="#N/A"/>
    <m/>
    <s v="EPM"/>
    <x v="5"/>
    <x v="6"/>
    <m/>
    <s v="WESCO"/>
    <m/>
    <m/>
    <m/>
    <m/>
    <m/>
    <m/>
    <m/>
    <m/>
    <m/>
    <m/>
    <m/>
  </r>
  <r>
    <s v="EPM-FCCS-141"/>
    <s v="Close, Consolidate, and Report"/>
    <s v="Consolidate"/>
    <x v="23"/>
    <s v="As a Financial Reporting Manager, I need the ability to automate intercompany eliminations at the first common parent level in the entity hierarchy."/>
    <s v="Must Have"/>
    <m/>
    <x v="4"/>
    <s v="1-Fit-Configuration-Functional"/>
    <s v="Fit"/>
    <s v="Configuration"/>
    <s v="Functional"/>
    <m/>
    <s v="Elimination of intercompany balances will be done at first common parent of the entity.  "/>
    <s v="User can view the intercompany data eliminated at the first common parent in the output report"/>
    <m/>
    <m/>
    <m/>
    <x v="0"/>
    <s v="Joe"/>
    <m/>
    <s v="Current State Close and Consolidations 05/13"/>
    <m/>
    <s v="Sprint 3"/>
    <e v="#N/A"/>
    <m/>
    <s v="EPM"/>
    <x v="5"/>
    <x v="6"/>
    <m/>
    <s v="Deloitte"/>
    <m/>
    <m/>
    <m/>
    <m/>
    <m/>
    <m/>
    <m/>
    <s v="Also need some at consolidated level"/>
    <s v="This can be defined by the ICP partner that is derived during the integration process (if needed).  Create Separate User story for top level elims, I/C  AP and AR process done quarterly"/>
    <m/>
    <s v="FM"/>
  </r>
  <r>
    <s v="EPM-FCCS-166"/>
    <s v="Close, Consolidate, and Report"/>
    <s v="Consolidate"/>
    <x v="23"/>
    <s v="As a Financial Reporting Manager, I need the ability to automate intercompany eliminations at consolidated level in the entity hierarchy for identified accounts."/>
    <s v="Must Have"/>
    <m/>
    <x v="4"/>
    <s v="1-Fit-Configuration-Functional"/>
    <s v="Fit"/>
    <s v="Configuration"/>
    <s v="Functional"/>
    <m/>
    <s v="Elimination of intercompany balances will be done at consolidated level for identified accounts.  "/>
    <s v="User can validate the intercompany data eliminated at the consolidated level in the output report for identified accounts."/>
    <m/>
    <m/>
    <m/>
    <x v="0"/>
    <s v="Joe"/>
    <m/>
    <m/>
    <m/>
    <s v="Sprint 3"/>
    <e v="#N/A"/>
    <m/>
    <s v="EPM"/>
    <x v="5"/>
    <x v="6"/>
    <m/>
    <s v="WESCO"/>
    <m/>
    <m/>
    <m/>
    <m/>
    <m/>
    <m/>
    <m/>
    <m/>
    <m/>
    <m/>
    <s v="FM"/>
  </r>
  <r>
    <s v="EPM-FCCS-142"/>
    <s v="Close, Consolidate, and Report"/>
    <s v="Consolidate"/>
    <x v="23"/>
    <s v="As a Financial Reporting Manager, I need the ability to view intercompany differences within a plug account"/>
    <s v="Must Have"/>
    <m/>
    <x v="4"/>
    <s v="1-Fit-Configuration-Functional"/>
    <s v="Fit"/>
    <s v="Configuration"/>
    <s v="Functional"/>
    <m/>
    <s v="A Plug Account will be created, as part of a normal Close and Consolidations setup, to track intercompany elimination differences."/>
    <s v="User can view the intercompany difference in the plug account in the intercompany report"/>
    <m/>
    <m/>
    <m/>
    <x v="0"/>
    <s v="Joe"/>
    <m/>
    <s v="Current State Close and Consolidations 05/13"/>
    <m/>
    <s v="Sprint 3"/>
    <e v="#N/A"/>
    <m/>
    <s v="EPM"/>
    <x v="5"/>
    <x v="6"/>
    <m/>
    <s v="Deloitte"/>
    <m/>
    <m/>
    <m/>
    <m/>
    <m/>
    <m/>
    <m/>
    <m/>
    <m/>
    <m/>
    <s v="FM"/>
  </r>
  <r>
    <s v="EPM-FCCS-143"/>
    <s v="Close, Consolidate, and Report"/>
    <s v="Consolidate"/>
    <x v="23"/>
    <s v="As a Financial Reporting Manager, I need the ability to view intercompany differences within an intercompany report"/>
    <s v="Must Have"/>
    <m/>
    <x v="4"/>
    <s v="2-Gap-Build-Report"/>
    <s v="Gap"/>
    <s v="Build"/>
    <s v="Report"/>
    <m/>
    <s v="Standard out-of-box report is available in Close and Consolidations to view intercompany differences, assuming that the standard dimensionality for eliminating intercompany balances is populated (Entity, Account, and ICP)… Update… Standard OOB report may not work if we levarage an approach where multiple entities roll to a single reporting Legal entity.  May have to build a custom report for this"/>
    <s v="User can view the intercompany difference in the plug account in the intercompany report"/>
    <m/>
    <m/>
    <m/>
    <x v="0"/>
    <s v="Joe"/>
    <m/>
    <s v="Current State Close and Consolidations 05/13"/>
    <m/>
    <s v="Sprint 4"/>
    <e v="#N/A"/>
    <m/>
    <s v="EPM"/>
    <x v="5"/>
    <x v="6"/>
    <m/>
    <s v="Deloitte"/>
    <m/>
    <m/>
    <m/>
    <m/>
    <m/>
    <m/>
    <m/>
    <m/>
    <m/>
    <m/>
    <s v="FM"/>
  </r>
  <r>
    <s v="EPM-FCCS-144"/>
    <s v="Close, Consolidate, and Report"/>
    <s v="Consolidate"/>
    <x v="24"/>
    <s v="As a Financial Reporting Manager, I need a reporting solution with the ability to calculate Minority Interest for reporting needs"/>
    <s v="Must Have"/>
    <m/>
    <x v="4"/>
    <s v="1-Fit-Configuration-Functional"/>
    <s v="Fit"/>
    <s v="Configuration"/>
    <s v="Functional"/>
    <m/>
    <s v="Ownership Management can be used to calculate the minority interest"/>
    <s v="Minority interest is calculated and seen in the reports"/>
    <s v="User can validate the values with historical data"/>
    <m/>
    <m/>
    <x v="0"/>
    <s v="Joe"/>
    <m/>
    <m/>
    <m/>
    <s v="Sprint 3"/>
    <e v="#N/A"/>
    <m/>
    <s v="EPM"/>
    <x v="5"/>
    <x v="6"/>
    <m/>
    <s v="Deloitte"/>
    <m/>
    <m/>
    <m/>
    <m/>
    <m/>
    <m/>
    <m/>
    <m/>
    <m/>
    <m/>
    <s v="FM"/>
  </r>
  <r>
    <s v="EPM-FCCS-145"/>
    <s v="Close, Consolidate, and Report"/>
    <s v="Consolidate"/>
    <x v="24"/>
    <s v="As a Financial Reporting Manager, I need to have 100% of the data for partially owned entities (e.g., joint ventures, equity entities) reside in the system for financial reporting purposes"/>
    <s v="Must Have"/>
    <m/>
    <x v="4"/>
    <s v="1-Fit-Configuration-Functional"/>
    <s v="Fit"/>
    <s v="Configuration"/>
    <s v="Functional"/>
    <m/>
    <s v="Ownership Management can be used to incorporate the data of the partially owned entities"/>
    <s v="Data for partially owned entities is correctly calcluated"/>
    <s v="User can validate the values with historical data"/>
    <m/>
    <m/>
    <x v="0"/>
    <s v="Joe"/>
    <m/>
    <m/>
    <m/>
    <s v="Sprint 3"/>
    <e v="#N/A"/>
    <m/>
    <s v="EPM"/>
    <x v="5"/>
    <x v="6"/>
    <m/>
    <s v="Deloitte"/>
    <m/>
    <m/>
    <m/>
    <m/>
    <m/>
    <m/>
    <m/>
    <m/>
    <m/>
    <m/>
    <s v="FM"/>
  </r>
  <r>
    <s v="EPM-FCCS-146"/>
    <s v="Close, Consolidate, and Report"/>
    <s v="Consolidate"/>
    <x v="24"/>
    <s v="As a Financial Reporting Supervisor , I need the ability to change ownership percentage of parent over child(ren) entities"/>
    <s v="Must Have"/>
    <m/>
    <x v="4"/>
    <s v="1-Fit-Configuration-Functional"/>
    <s v="Fit"/>
    <s v="Configuration"/>
    <s v="Functional"/>
    <m/>
    <s v="Ownership percentage of child entities can be changed in Ownership Management"/>
    <s v="User can change the ownership percentage of child entities in Ownership Management"/>
    <m/>
    <m/>
    <m/>
    <x v="0"/>
    <s v="Joe"/>
    <m/>
    <m/>
    <m/>
    <s v="Sprint 3"/>
    <e v="#N/A"/>
    <m/>
    <s v="EPM"/>
    <x v="5"/>
    <x v="6"/>
    <m/>
    <s v="Deloitte"/>
    <m/>
    <m/>
    <m/>
    <m/>
    <m/>
    <m/>
    <m/>
    <m/>
    <m/>
    <m/>
    <s v="FM"/>
  </r>
  <r>
    <s v="EPM-FCCS-147"/>
    <s v="Close, Consolidate, and Report"/>
    <s v="Consolidate"/>
    <x v="25"/>
    <s v="As a Financial Reporting Manager, I need the ability to drill down from the top (parent) level members to the child (base) level members in Close and Consolidations"/>
    <s v="Must Have"/>
    <m/>
    <x v="4"/>
    <s v="1-Fit-Configuration-Functional"/>
    <s v="Fit"/>
    <s v="Configuration"/>
    <s v="Functional"/>
    <m/>
    <s v="Drill down capibilty in reports will be available at SmartView Adhoc functionality and WebFR Reports"/>
    <s v="User can drill down from parent to child level in SmartView or FR Reports"/>
    <m/>
    <m/>
    <m/>
    <x v="0"/>
    <s v="Joe"/>
    <m/>
    <s v="FCCS-002"/>
    <m/>
    <s v="Sprint 4"/>
    <e v="#N/A"/>
    <m/>
    <s v="EPM"/>
    <x v="5"/>
    <x v="6"/>
    <m/>
    <s v="Deloitte"/>
    <m/>
    <m/>
    <m/>
    <m/>
    <m/>
    <m/>
    <m/>
    <m/>
    <m/>
    <m/>
    <s v="FM"/>
  </r>
  <r>
    <s v="EPM-FCCS-148"/>
    <s v="Close, Consolidate, and Report"/>
    <s v="Consolidate"/>
    <x v="25"/>
    <s v="As a GL Accountant, I want the ability to utilize Smart View for Ad-Hoc Reporting for actuals"/>
    <s v="Must Have"/>
    <m/>
    <x v="4"/>
    <s v="1-Fit-Configuration-Functional"/>
    <s v="Fit"/>
    <s v="Configuration"/>
    <s v="Functional"/>
    <m/>
    <s v="Adhoc reporting can be done using SmartView Excel Addin for all sets of data"/>
    <s v="User can view adhoc grid in SmartView"/>
    <m/>
    <m/>
    <m/>
    <x v="0"/>
    <s v="Joe"/>
    <m/>
    <s v="FCCS-004"/>
    <m/>
    <s v="Sprint 3"/>
    <e v="#N/A"/>
    <m/>
    <s v="EPM"/>
    <x v="5"/>
    <x v="6"/>
    <m/>
    <s v="Deloitte"/>
    <m/>
    <m/>
    <m/>
    <m/>
    <m/>
    <m/>
    <m/>
    <m/>
    <m/>
    <m/>
    <s v="FM"/>
  </r>
  <r>
    <s v="EPM-FCCS-149"/>
    <s v="Close, Consolidate, and Report"/>
    <s v="Consolidate"/>
    <x v="25"/>
    <s v="As a Financial Reporting Manager, I want the ability to run a report to help validate my CTA calculation"/>
    <s v="Must Have"/>
    <m/>
    <x v="4"/>
    <s v="2-Gap-Build-Report"/>
    <s v="Gap"/>
    <s v="Build"/>
    <s v="Report"/>
    <m/>
    <s v="As part of reporting configuration, CTA reconciliation report will be built to use for validation purposes."/>
    <s v="User can view the CTA Calculation in the customised report created for CTA validation"/>
    <m/>
    <m/>
    <m/>
    <x v="0"/>
    <s v="Joe"/>
    <m/>
    <s v="Current State Close and Consolidations 05/13"/>
    <m/>
    <s v="Sprint 4"/>
    <e v="#N/A"/>
    <m/>
    <s v="EPM"/>
    <x v="5"/>
    <x v="6"/>
    <m/>
    <s v="WESCO"/>
    <m/>
    <m/>
    <m/>
    <m/>
    <m/>
    <m/>
    <m/>
    <m/>
    <m/>
    <m/>
    <s v="FM"/>
  </r>
  <r>
    <s v="EPM-FCCS-150"/>
    <s v="Close, Consolidate, and Report"/>
    <s v="Consolidate"/>
    <x v="25"/>
    <s v="As financial reporting manager, I need the ability to drill back from Close and Consolidations to cloud GL."/>
    <s v="Must Have"/>
    <m/>
    <x v="4"/>
    <s v="1-Fit-Configuration-Functional"/>
    <s v="Fit"/>
    <s v="Configuration"/>
    <s v="Functional"/>
    <m/>
    <s v="Data integration in data management will help us achieve drilling back from Close and Conoslidations to cloud GL. Can only be done to Cloud GL and not other systems"/>
    <s v="User can drill back from Close and Consolidations to cloud GL via forms"/>
    <m/>
    <m/>
    <m/>
    <x v="0"/>
    <s v="Joe"/>
    <m/>
    <s v="FCCS-006"/>
    <m/>
    <s v="Sprint 4"/>
    <e v="#N/A"/>
    <m/>
    <s v="EPM"/>
    <x v="5"/>
    <x v="6"/>
    <m/>
    <s v="WESCO"/>
    <m/>
    <m/>
    <m/>
    <m/>
    <m/>
    <m/>
    <m/>
    <m/>
    <m/>
    <m/>
    <s v="FM"/>
  </r>
  <r>
    <s v="EPM-FCCS-151"/>
    <s v="Close, Consolidate, and Report"/>
    <s v="Consolidate"/>
    <x v="26"/>
    <s v="As a Financial Reporting Manager, I need the ability to report consolidated financials for current period Actuals "/>
    <s v="Must Have"/>
    <m/>
    <x v="4"/>
    <s v="1-Fit-Configuration-Functional"/>
    <s v="Fit"/>
    <s v="Configuration"/>
    <s v="Functional"/>
    <m/>
    <s v="As part of Application Configuration, Actuals will be included in the scenario dimension"/>
    <s v="User can view Actuals data in consolidated reports"/>
    <m/>
    <m/>
    <m/>
    <x v="0"/>
    <s v="Joe"/>
    <m/>
    <s v="FCCS-002"/>
    <m/>
    <s v="Sprint 3"/>
    <e v="#N/A"/>
    <m/>
    <s v="EPM"/>
    <x v="5"/>
    <x v="6"/>
    <m/>
    <s v="Deloitte"/>
    <m/>
    <m/>
    <m/>
    <m/>
    <m/>
    <m/>
    <m/>
    <m/>
    <m/>
    <m/>
    <s v="FM"/>
  </r>
  <r>
    <s v="EPM-FCCS-152"/>
    <s v="Close, Consolidate, and Report"/>
    <s v="Consolidate"/>
    <x v="26"/>
    <s v="As a Financial Reporting Manager, I need the ability to input the historical dollar amount for Investment or Equity accounts to properly report USD amount for non-USD legal entities"/>
    <s v="Must Have"/>
    <m/>
    <x v="4"/>
    <s v="1-Fit-Configuration-Functional"/>
    <s v="Fit"/>
    <s v="Configuration"/>
    <s v="Functional"/>
    <m/>
    <s v="A form can be built to enter the historical rates to override the for investment or equity accounts"/>
    <s v="User can add historical rates using Historical Override form to properly report the Equity and Investment USD figures for non-USD entities"/>
    <s v="user can validate that once data is translated that the proper USD amount is reflected for the account"/>
    <m/>
    <m/>
    <x v="0"/>
    <s v="Joe"/>
    <m/>
    <s v="FCCS-003 "/>
    <m/>
    <s v="Sprint 3"/>
    <e v="#N/A"/>
    <m/>
    <s v="EPM"/>
    <x v="5"/>
    <x v="6"/>
    <m/>
    <s v="Deloitte"/>
    <m/>
    <m/>
    <m/>
    <m/>
    <m/>
    <m/>
    <m/>
    <m/>
    <m/>
    <m/>
    <s v="FM"/>
  </r>
  <r>
    <s v="EPM-FCCS-153"/>
    <s v="Close, Consolidate, and Report"/>
    <s v="Consolidate"/>
    <x v="26"/>
    <s v="As a Financial Reporting Manager, I need the ability to perform topsides into the application through journal entries"/>
    <s v="Must Have"/>
    <m/>
    <x v="4"/>
    <s v="1-Fit-Configuration-Functional"/>
    <s v="Fit"/>
    <s v="Configuration"/>
    <s v="Functional"/>
    <m/>
    <s v="Journal Module will be enabled to capture top side adjustments"/>
    <s v="User can pass a topside journal in Close and Consolidations via adjustment entity"/>
    <m/>
    <m/>
    <m/>
    <x v="0"/>
    <s v="Joe"/>
    <m/>
    <s v="FCCS-003"/>
    <m/>
    <s v="Sprint 4"/>
    <e v="#N/A"/>
    <m/>
    <s v="EPM"/>
    <x v="5"/>
    <x v="6"/>
    <m/>
    <s v="Deloitte"/>
    <m/>
    <m/>
    <m/>
    <m/>
    <m/>
    <m/>
    <m/>
    <m/>
    <m/>
    <m/>
    <s v="FM"/>
  </r>
  <r>
    <s v="EPM-FCCS-154"/>
    <s v="Close, Consolidate, and Report"/>
    <s v="Consolidate"/>
    <x v="26"/>
    <s v="As a Financial Reporting Manager, I need the ability to monitor journal entries through a journal audit report"/>
    <s v="Must Have"/>
    <m/>
    <x v="4"/>
    <s v="1-Fit-Configuration-Functional"/>
    <s v="Fit"/>
    <s v="Configuration"/>
    <s v="Functional"/>
    <m/>
    <s v="Journal Report will be available to view all the topside adjustments passed in the application during the period"/>
    <s v="User can validate journal entries to Journal Audit Report"/>
    <m/>
    <m/>
    <m/>
    <x v="0"/>
    <s v="Joe"/>
    <m/>
    <s v="FCCS-003"/>
    <m/>
    <s v="Sprint 4"/>
    <e v="#N/A"/>
    <m/>
    <s v="EPM"/>
    <x v="5"/>
    <x v="6"/>
    <m/>
    <s v="Deloitte"/>
    <m/>
    <m/>
    <m/>
    <m/>
    <m/>
    <m/>
    <m/>
    <m/>
    <m/>
    <m/>
    <s v="FM"/>
  </r>
  <r>
    <s v="EPM-FCCS-155"/>
    <s v="Close, Consolidate, and Report"/>
    <s v="Consolidate"/>
    <x v="26"/>
    <s v="As a Financial Reporting Manager, I need the ability to incorporate a workflow to segregate journals by duties "/>
    <s v="Must Have"/>
    <m/>
    <x v="4"/>
    <s v="1-Fit-Configuration-Functional"/>
    <s v="Fit"/>
    <s v="Configuration"/>
    <s v="Functional"/>
    <m/>
    <s v="All adjustments made by non-administrator users must be approved prior to posting under journal workflow feature"/>
    <s v="User can approve journal only if it has approval journal right"/>
    <m/>
    <m/>
    <m/>
    <x v="0"/>
    <s v="Joe"/>
    <m/>
    <s v="FCCS-003"/>
    <m/>
    <s v="Sprint 4"/>
    <e v="#N/A"/>
    <m/>
    <s v="EPM"/>
    <x v="5"/>
    <x v="6"/>
    <m/>
    <s v="Deloitte"/>
    <m/>
    <m/>
    <m/>
    <m/>
    <m/>
    <m/>
    <m/>
    <m/>
    <m/>
    <m/>
    <s v="FM"/>
  </r>
  <r>
    <s v="EPM-FCCS-156"/>
    <s v="Close, Consolidate, and Report"/>
    <s v="Consolidate"/>
    <x v="26"/>
    <s v="As a GL Accountant, I want the ability to report EBITDA"/>
    <s v="Must Have"/>
    <m/>
    <x v="4"/>
    <s v="5-Gap-Build-Extension"/>
    <s v="Gap"/>
    <s v="Build"/>
    <s v="Extension"/>
    <m/>
    <s v="As part of metadata maintenance, EBITDA can be setup in the account dimension"/>
    <s v="User can view EBITDA in the reports or smartview"/>
    <s v="User can validate the values with historical data"/>
    <m/>
    <m/>
    <x v="0"/>
    <s v="Joe"/>
    <m/>
    <s v="FCCS-004"/>
    <m/>
    <s v="Sprint 3"/>
    <e v="#N/A"/>
    <m/>
    <s v="EPM"/>
    <x v="5"/>
    <x v="6"/>
    <m/>
    <s v="WESCO"/>
    <m/>
    <m/>
    <m/>
    <m/>
    <m/>
    <m/>
    <m/>
    <m/>
    <m/>
    <m/>
    <s v="FM"/>
  </r>
  <r>
    <s v="EPM-FCCS-157"/>
    <s v="Close, Consolidate, and Report"/>
    <s v="Consolidate"/>
    <x v="26"/>
    <s v="As a Reporting Analyst, I want the ability to report Workdays"/>
    <s v="Must Have"/>
    <m/>
    <x v="4"/>
    <s v="5-Gap-Build-Extension"/>
    <s v="Gap"/>
    <s v="Build"/>
    <s v="Extension"/>
    <m/>
    <s v="As part of metadata maintenance, Workdays can be setup in the account dimension"/>
    <s v="User can view Workdays in the reports"/>
    <s v="User can validate the values with historical data"/>
    <m/>
    <m/>
    <x v="0"/>
    <s v="Joe"/>
    <m/>
    <s v="FCCS-004"/>
    <m/>
    <s v="Sprint 3"/>
    <e v="#N/A"/>
    <m/>
    <s v="EPM"/>
    <x v="5"/>
    <x v="6"/>
    <m/>
    <s v="WESCO"/>
    <m/>
    <m/>
    <m/>
    <m/>
    <m/>
    <m/>
    <m/>
    <m/>
    <m/>
    <m/>
    <s v="FM"/>
  </r>
  <r>
    <s v="EPM-FCCS-160"/>
    <s v="Close, Consolidate, and Report"/>
    <s v="Consolidate"/>
    <x v="26"/>
    <s v="As a Reporting Analyst, I want the ability to report Headcount"/>
    <s v="Must Have"/>
    <m/>
    <x v="4"/>
    <s v="5-Gap-Build-Extension"/>
    <s v="Gap"/>
    <s v="Build"/>
    <s v="Extension"/>
    <m/>
    <s v="As part of metadata maintenance, Headcount can be setup in the account dimension"/>
    <s v="User can view Headcount in the reports"/>
    <s v="User can validate the values with historical data"/>
    <m/>
    <m/>
    <x v="0"/>
    <s v="Joe"/>
    <m/>
    <s v="FCCS-004"/>
    <m/>
    <s v="Sprint 3"/>
    <e v="#N/A"/>
    <m/>
    <s v="EPM"/>
    <x v="5"/>
    <x v="6"/>
    <m/>
    <s v="WESCO"/>
    <m/>
    <m/>
    <m/>
    <m/>
    <m/>
    <m/>
    <m/>
    <m/>
    <m/>
    <m/>
    <s v="FM"/>
  </r>
  <r>
    <s v="EPM-FCCS-162"/>
    <s v="Close, Consolidate, and Report"/>
    <s v="Report"/>
    <x v="27"/>
    <s v="As a Financial Reporting Manager, I want the ability to capture external EBITDA in the financial statements"/>
    <s v="Must Have"/>
    <m/>
    <x v="4"/>
    <s v="5-Gap-Build-Extension"/>
    <s v="Gap"/>
    <s v="Build"/>
    <s v="Extension"/>
    <m/>
    <s v="An external EBITDA hierarchy can be built within the account dimension to capture the required reporting elements."/>
    <s v="User can view external EBITDA in reports in Close and Consolidation"/>
    <m/>
    <m/>
    <m/>
    <x v="0"/>
    <s v="Joe"/>
    <m/>
    <s v="Current State Cash Flow 05/10 "/>
    <m/>
    <s v="Sprint 3"/>
    <e v="#N/A"/>
    <m/>
    <s v="EPM"/>
    <x v="5"/>
    <x v="6"/>
    <m/>
    <s v="WESCO"/>
    <m/>
    <m/>
    <m/>
    <m/>
    <m/>
    <m/>
    <m/>
    <m/>
    <m/>
    <m/>
    <s v="FM"/>
  </r>
  <r>
    <s v="EPM-FCCS-163"/>
    <s v="Close, Consolidate, and Report"/>
    <s v="Report"/>
    <x v="27"/>
    <s v="As a Financial Reporting Manager, I want the ability to capture adjusted external EBITDA in the financial statements"/>
    <s v="Must Have"/>
    <m/>
    <x v="4"/>
    <s v="5-Gap-Build-Extension"/>
    <s v="Gap"/>
    <s v="Build"/>
    <s v="Extension"/>
    <m/>
    <s v="An adjusted external EBITDA hierarchy can be built within the account dimension to capture the required reporting elements."/>
    <s v="User can view adjustedexternal EBITDA in reports in Close and Consolidation"/>
    <m/>
    <m/>
    <m/>
    <x v="0"/>
    <s v="Joe"/>
    <m/>
    <s v="Current State Cash Flow 05/10 "/>
    <m/>
    <s v="Sprint 3"/>
    <e v="#N/A"/>
    <m/>
    <s v="EPM"/>
    <x v="5"/>
    <x v="6"/>
    <m/>
    <s v="WESCO"/>
    <m/>
    <m/>
    <m/>
    <m/>
    <m/>
    <m/>
    <m/>
    <m/>
    <m/>
    <m/>
    <s v="FM"/>
  </r>
  <r>
    <s v="EPM-FCCS-164"/>
    <s v="Close, Consolidate, and Report"/>
    <s v="Report"/>
    <x v="27"/>
    <s v="As a Financial Reporting Manager, I want the ability to capture EBITDA by Strategic Business Unit"/>
    <s v="Must Have"/>
    <m/>
    <x v="4"/>
    <s v="5-Gap-Build-Extension"/>
    <s v="Gap"/>
    <s v="Build"/>
    <s v="Extension"/>
    <m/>
    <s v="As part of metadata maintenance, SBUs (Operating Group) will be setup in the application to capture additional information for EBITDA"/>
    <s v="User can view EBITDA by SBU (Operating group) in reports in Close and Consolidation"/>
    <m/>
    <m/>
    <m/>
    <x v="0"/>
    <s v="Joe"/>
    <m/>
    <s v="Current State Cash Flow 05/10 "/>
    <m/>
    <s v="Sprint 3"/>
    <e v="#N/A"/>
    <m/>
    <s v="EPM"/>
    <x v="5"/>
    <x v="6"/>
    <m/>
    <s v="WESCO"/>
    <m/>
    <m/>
    <m/>
    <m/>
    <m/>
    <m/>
    <m/>
    <m/>
    <m/>
    <m/>
    <s v="FM"/>
  </r>
  <r>
    <s v="EPM-ARCS-001"/>
    <s v="Close, Consolidate, and Report"/>
    <s v="Close"/>
    <x v="28"/>
    <s v="As an Accounting Manager, I want the ability to do reconciliation based on an Legal Entity-Operating Group-Account- Department- Site-Project  combination (unique reconciliations)"/>
    <s v="Must Have"/>
    <m/>
    <x v="4"/>
    <s v="5-Gap-Build-Extension"/>
    <s v="Gap"/>
    <s v="Build"/>
    <s v="Extension"/>
    <m/>
    <s v="Profile segments are the components of the Account ID used to uniquely identify profiles and reconciliations.  As part of the WESCO-Anixter configuration, we will use the Legal Entity-Operating Group-Account- Department- Site-Project to define the profile segment."/>
    <s v="Users can create reconciliations based on Legal Entity-Operating Group-Account- Department- Site-Project combination"/>
    <m/>
    <m/>
    <m/>
    <x v="0"/>
    <s v="Joe"/>
    <m/>
    <m/>
    <m/>
    <s v="Sprint 3"/>
    <e v="#N/A"/>
    <m/>
    <s v="EPM"/>
    <x v="5"/>
    <x v="7"/>
    <m/>
    <s v="Deloitte"/>
    <m/>
    <m/>
    <m/>
    <m/>
    <m/>
    <m/>
    <m/>
    <s v=" "/>
    <m/>
    <m/>
    <s v="FM"/>
  </r>
  <r>
    <s v="EPM-ARCS-002"/>
    <s v="Close, Consolidate, and Report"/>
    <s v="Close"/>
    <x v="28"/>
    <s v="As an Accountant, I want the ability to perform reconciliations by comparing and / or justifying GL balances "/>
    <s v="Must Have"/>
    <m/>
    <x v="4"/>
    <s v="1-Fit-Configuration-Functional"/>
    <s v="Fit"/>
    <s v="Configuration"/>
    <s v="Functional"/>
    <m/>
    <s v="User has the ability to update the reconciliation by either entering transactions against the reconciliations or justifying the balance using a tracking method and attaching support to the reconciliations"/>
    <s v="Preparer prepares the reconciliation, Reviewer reviews and submits/rejects the reconciliation"/>
    <m/>
    <m/>
    <m/>
    <x v="0"/>
    <s v="Joe"/>
    <m/>
    <m/>
    <m/>
    <s v="Sprint 3"/>
    <e v="#N/A"/>
    <m/>
    <s v="EPM"/>
    <x v="5"/>
    <x v="7"/>
    <m/>
    <s v="Deloitte"/>
    <m/>
    <m/>
    <m/>
    <m/>
    <m/>
    <m/>
    <m/>
    <m/>
    <m/>
    <m/>
    <s v="FM"/>
  </r>
  <r>
    <s v="EPM-ARCS-003"/>
    <s v="Close, Consolidate, and Report"/>
    <s v="Close"/>
    <x v="28"/>
    <s v="As a GL Accountant, I need ability to group my reconciliations in order to gain efficiencies in reconciliation process "/>
    <s v="Must Have"/>
    <m/>
    <x v="4"/>
    <s v="1-Fit-Configuration-Functional"/>
    <s v="Fit"/>
    <s v="Configuration"/>
    <s v="Functional"/>
    <m/>
    <s v="As part of the configuration, group reconciliations can be set up to accommodate for grouping. It will allow reconciling  multiple profiles at once"/>
    <s v="Admins can create group reconciliations"/>
    <s v="Users confirm that the group reconciliations have been set up appropriately"/>
    <s v="preparers can prepare the group reconciliatons, and submit to reviewer.  Reviewer reviews the reconciliation and submits to close the reconcilation"/>
    <m/>
    <x v="0"/>
    <s v="Joe"/>
    <m/>
    <m/>
    <m/>
    <s v="Sprint 3"/>
    <e v="#N/A"/>
    <m/>
    <s v="EPM"/>
    <x v="5"/>
    <x v="7"/>
    <m/>
    <s v="Deloitte"/>
    <m/>
    <m/>
    <m/>
    <m/>
    <m/>
    <m/>
    <m/>
    <m/>
    <m/>
    <m/>
    <s v="FM"/>
  </r>
  <r>
    <s v="EPM-ARCS-004"/>
    <s v="Close, Consolidate, and Report"/>
    <s v="Close"/>
    <x v="28"/>
    <s v="As an Accounting Manager, I want to filter reconciliations by different statuses (assigned to me, to be prepared, ready for review, late, incomplete, etc.)"/>
    <s v="Must Have"/>
    <m/>
    <x v="4"/>
    <s v="1-Fit-Configuration-Functional"/>
    <s v="Fit"/>
    <s v="Configuration"/>
    <s v="Functional"/>
    <m/>
    <s v="As a part of application configuration, numerous pre-built attributes are setup to accommodate for this detailed reporting status."/>
    <s v="Users confirm that the group reconciliations have been set up appropriately"/>
    <s v="preparers can prepare the group reconciliatons, and submit to reviewer.  Reviewer reviews the reconciliation and submits to close the reconcilation"/>
    <m/>
    <m/>
    <x v="0"/>
    <s v="Joe"/>
    <m/>
    <m/>
    <m/>
    <s v="Sprint 3"/>
    <e v="#N/A"/>
    <m/>
    <s v="EPM"/>
    <x v="5"/>
    <x v="7"/>
    <m/>
    <s v="Deloitte"/>
    <m/>
    <m/>
    <m/>
    <m/>
    <m/>
    <m/>
    <m/>
    <m/>
    <m/>
    <m/>
    <s v="FM"/>
  </r>
  <r>
    <s v="EPM-ARCS-005"/>
    <s v="Close, Consolidate, and Report"/>
    <s v="Close"/>
    <x v="28"/>
    <s v="As a GL Manager/Accountant I need the ability to reconcile and review all my balance sheet accounts in order to ensure 100% completeness. (process)"/>
    <s v="Must Have"/>
    <m/>
    <x v="4"/>
    <s v="1-Fit-Configuration-Functional"/>
    <s v="Fit"/>
    <s v="Configuration"/>
    <s v="Functional"/>
    <m/>
    <s v="As a part of the configuration, the reconciliation compliance process will be set up in ARCS to accommodate for balance sheet reconciliations"/>
    <s v="as part of the initial load into Account Reconciliations the load will determine if all accounts have been loaded to Account Reconciliations (100% compliance) or if there are kickouts which need to be fixed in order to achieve 100% compliance"/>
    <m/>
    <m/>
    <m/>
    <x v="0"/>
    <s v="Joe"/>
    <m/>
    <m/>
    <m/>
    <s v="Sprint 4"/>
    <e v="#N/A"/>
    <m/>
    <s v="EPM"/>
    <x v="5"/>
    <x v="7"/>
    <m/>
    <s v="Deloitte"/>
    <m/>
    <m/>
    <m/>
    <m/>
    <m/>
    <m/>
    <m/>
    <m/>
    <m/>
    <m/>
    <s v="FM"/>
  </r>
  <r>
    <s v="EPM-ARCS-006"/>
    <s v="Close, Consolidate, and Report"/>
    <s v="Close"/>
    <x v="28"/>
    <s v="As an Accountant, I need the ability to get notifications when accounts are out of balance/real time update if there are changes in GL Balance"/>
    <s v="Must Have"/>
    <m/>
    <x v="4"/>
    <s v="1-Fit-Configuration-Functional"/>
    <s v="Fit"/>
    <s v="Configuration"/>
    <s v="Functional"/>
    <m/>
    <s v="As a part of reconciliation process, as data is loaded from the ERP, any changes to balances will trigger it to change from closed to open to a preparer . It will change based on the users preferred notification status"/>
    <s v="user receives email notifications whenever there is a reconciliation status change (i.e. reconciliation goes from closed to open with preparer)"/>
    <m/>
    <m/>
    <m/>
    <x v="0"/>
    <s v="Joe"/>
    <m/>
    <m/>
    <m/>
    <s v="Sprint 4"/>
    <e v="#N/A"/>
    <m/>
    <s v="EPM"/>
    <x v="5"/>
    <x v="7"/>
    <m/>
    <s v="Deloitte"/>
    <m/>
    <m/>
    <m/>
    <m/>
    <m/>
    <m/>
    <m/>
    <m/>
    <m/>
    <m/>
    <s v="FM"/>
  </r>
  <r>
    <s v="EPM-ARCS-007"/>
    <s v="Close, Consolidate, and Report"/>
    <s v="Close"/>
    <x v="28"/>
    <s v="As GL Admin, I need the ability to review through dashboards, WESCO's overall reconciliation status"/>
    <s v="Must Have"/>
    <m/>
    <x v="4"/>
    <s v="1-Fit-Configuration-Functional"/>
    <s v="Fit"/>
    <s v="Configuration"/>
    <s v="Functional"/>
    <m/>
    <s v="Accounts Reconciliation out of the box dashboarding can be utilized to meet this reporting requirement"/>
    <s v="users should be able to see the status of reconciliations in the overview and compliance dashboards"/>
    <m/>
    <m/>
    <m/>
    <x v="0"/>
    <s v="Joe"/>
    <m/>
    <m/>
    <m/>
    <s v="Sprint 4"/>
    <e v="#N/A"/>
    <m/>
    <s v="EPM"/>
    <x v="5"/>
    <x v="7"/>
    <m/>
    <s v="Deloitte"/>
    <m/>
    <m/>
    <m/>
    <m/>
    <m/>
    <m/>
    <m/>
    <m/>
    <m/>
    <m/>
    <s v="FM"/>
  </r>
  <r>
    <s v="EPM-ARCS-008"/>
    <s v="Close, Consolidate, and Report"/>
    <s v="Close"/>
    <x v="28"/>
    <s v="As a GL Administrator I need the ability to update due dates on reconciliations. (period/frequency &amp; workflow) "/>
    <s v="Must Have"/>
    <m/>
    <x v="4"/>
    <s v="1-Fit-Configuration-Functional"/>
    <s v="Fit"/>
    <s v="Configuration"/>
    <s v="Functional"/>
    <m/>
    <s v="An Accounts Reconciliation administrator can update the workflow at any point to update future due dates"/>
    <s v="For balance sheet reconciliations, Admins can  setup due dates in the workflow section of the profiles"/>
    <s v="Users can verify due dates are aligned with requirements"/>
    <m/>
    <m/>
    <x v="0"/>
    <s v="Joe"/>
    <m/>
    <m/>
    <m/>
    <s v="Sprint 4"/>
    <e v="#N/A"/>
    <m/>
    <s v="EPM"/>
    <x v="5"/>
    <x v="7"/>
    <m/>
    <s v="Deloitte"/>
    <m/>
    <m/>
    <m/>
    <m/>
    <m/>
    <m/>
    <m/>
    <m/>
    <m/>
    <m/>
    <s v="FM"/>
  </r>
  <r>
    <s v="EPM-ARCS-009"/>
    <s v="Close, Consolidate, and Report"/>
    <s v="Close"/>
    <x v="28"/>
    <s v="As a GL Admin, I want the ability to map multiple balances into a single target reconciliation profile"/>
    <s v="Must Have"/>
    <m/>
    <x v="4"/>
    <s v="1-Fit-Configuration-Functional"/>
    <s v="Fit"/>
    <s v="Configuration"/>
    <s v="Functional"/>
    <m/>
    <s v="Data will be loaded through Data Management. Data will be extracted from the source systems to ARCS to support the reconciliation.  Mappings can be configured to load data to group or individual reconciliations"/>
    <s v="Users verify account balances in Accounts Reconciliation match to the source system"/>
    <m/>
    <m/>
    <m/>
    <x v="0"/>
    <s v="Joe"/>
    <m/>
    <m/>
    <m/>
    <s v="Sprint 3"/>
    <e v="#N/A"/>
    <m/>
    <s v="EPM"/>
    <x v="5"/>
    <x v="7"/>
    <m/>
    <s v="Deloitte"/>
    <m/>
    <m/>
    <m/>
    <m/>
    <m/>
    <m/>
    <m/>
    <m/>
    <m/>
    <m/>
    <s v="FM"/>
  </r>
  <r>
    <s v="EPM-ARCS-010"/>
    <s v="Close, Consolidate, and Report"/>
    <s v="Close"/>
    <x v="28"/>
    <s v="As a GL Admin, I want the ability to identify when a data set does not have a corresponding reconciliation profile in ARCS"/>
    <s v="Must Have"/>
    <m/>
    <x v="4"/>
    <s v="1-Fit-Configuration-Functional"/>
    <s v="Fit"/>
    <s v="Configuration"/>
    <s v="Functional"/>
    <m/>
    <s v="During load process when an account has kicked out there are 2 ways ad admin can identify the issue.  One is that the invaid profiles in the mapping support indicates what has failed or the admin needs to identify the kickout using the workbench in Data Managment."/>
    <s v="Admin identifies the load issue, fixes the issue and succesfully reloads file"/>
    <m/>
    <m/>
    <m/>
    <x v="0"/>
    <s v="Joe"/>
    <m/>
    <m/>
    <m/>
    <s v="Sprint 4"/>
    <e v="#N/A"/>
    <m/>
    <s v="EPM"/>
    <x v="5"/>
    <x v="7"/>
    <m/>
    <s v="Deloitte"/>
    <m/>
    <m/>
    <m/>
    <m/>
    <m/>
    <m/>
    <m/>
    <m/>
    <m/>
    <m/>
    <s v="FM"/>
  </r>
  <r>
    <s v="EPM-ARCS-011"/>
    <s v="Close, Consolidate, and Report"/>
    <s v="Close"/>
    <x v="28"/>
    <s v="As a GL Accountant, I want my reconciliations to auto certify if there is no balance (zero balance) and no activity in the gl account in order to gain efficiencies in the reconciliation process"/>
    <s v="Must Have"/>
    <m/>
    <x v="4"/>
    <s v="3-Gap-Build-Interface"/>
    <s v="Gap"/>
    <s v="Build"/>
    <s v="Interface"/>
    <m/>
    <s v="Account Reconciliation defines zero balance and no activity reconciliations as 0 balance from previous period and 0 balance in current period.  Debit and Credit activity in a period is not availaible as part of the out of the box setup.  A flat file interface may be required to support this use case"/>
    <s v="Reconciliations meeting this criteria will automatically certify"/>
    <m/>
    <m/>
    <m/>
    <x v="0"/>
    <s v="Joe"/>
    <m/>
    <m/>
    <m/>
    <s v="Sprint 3"/>
    <e v="#N/A"/>
    <m/>
    <s v="EPM"/>
    <x v="5"/>
    <x v="7"/>
    <m/>
    <s v="WESCO"/>
    <m/>
    <m/>
    <m/>
    <m/>
    <m/>
    <m/>
    <m/>
    <m/>
    <m/>
    <m/>
    <s v="FM"/>
  </r>
  <r>
    <s v="EPM-ARCS-012"/>
    <s v="Close, Consolidate, and Report"/>
    <s v="Close"/>
    <x v="28"/>
    <s v="As a GL Accountant, I want to be able to perform reconciliations on a Monthly , Quarterly  and Quarterly-1 (Feb), Quarterly-2 (Jan) basis depending on account "/>
    <s v="Must Have"/>
    <m/>
    <x v="4"/>
    <s v="1-Fit-Configuration-Functional"/>
    <s v="Fit"/>
    <s v="Configuration"/>
    <s v="Functional"/>
    <m/>
    <s v="As part of the configuration, account reconciliation profiles will be setup for monthly, quarterly, or quarterly -1 frequencies "/>
    <s v="Users can verify that only reconciliations with a monthly, Quarterly, Quarterly-1, and Quarterly-2 frequency have been created"/>
    <m/>
    <m/>
    <m/>
    <x v="0"/>
    <s v="Joe"/>
    <m/>
    <s v="ARCS-002"/>
    <m/>
    <s v="Sprint 4"/>
    <e v="#N/A"/>
    <m/>
    <s v="EPM"/>
    <x v="5"/>
    <x v="7"/>
    <m/>
    <s v="Deloitte"/>
    <m/>
    <m/>
    <m/>
    <m/>
    <m/>
    <m/>
    <m/>
    <s v="Is it possible to have quarterly-2 in ARCS? We currently have that in BlackLine."/>
    <s v="Yes, it is possible to have quarterly-2 in ARCS."/>
    <m/>
    <s v="FM"/>
  </r>
  <r>
    <s v="EPM-ARCS-014"/>
    <s v="Close, Consolidate, and Report"/>
    <s v="Close"/>
    <x v="28"/>
    <s v="As a GL Manager, I need the preparer to have the ability to create an action plan for reconciling transactions so that I have visibility into items that impact the balance on the account"/>
    <s v="Must Have"/>
    <m/>
    <x v="4"/>
    <s v="1-Fit-Configuration-Functional"/>
    <s v="Fit"/>
    <s v="Configuration"/>
    <s v="Functional"/>
    <m/>
    <s v="Create action plan on how to address action items and prevent user from submitting recon if it's over past the action plan due date, use miscoding example and create action plan and do not allow to submit if it's past resolution date"/>
    <s v="user creates a reconciling item in a prior period and has it aged past the action plan due date, rules should prevent user from submitting the transaction until action plan due date has been updated"/>
    <m/>
    <m/>
    <m/>
    <x v="0"/>
    <s v="Joe"/>
    <m/>
    <s v="ARCS-002"/>
    <m/>
    <s v="Sprint 4"/>
    <e v="#N/A"/>
    <m/>
    <s v="EPM"/>
    <x v="5"/>
    <x v="7"/>
    <m/>
    <s v="WESCO"/>
    <m/>
    <m/>
    <m/>
    <m/>
    <m/>
    <m/>
    <m/>
    <s v="Discuss"/>
    <m/>
    <m/>
    <s v="FM"/>
  </r>
  <r>
    <s v="EPM-ARCS-015"/>
    <s v="Close, Consolidate, and Report"/>
    <s v="Close"/>
    <x v="28"/>
    <s v="As a GL Accountant, I need the ability to reconcile at Functional currencies"/>
    <s v="Must Have"/>
    <m/>
    <x v="4"/>
    <s v="1-Fit-Configuration-Functional"/>
    <s v="Fit"/>
    <s v="Configuration"/>
    <s v="Functional"/>
    <m/>
    <s v="All legal entities will load into Accounts Reconciliation in functional currency. As part of the configuration, the Functional currency category will be activated."/>
    <s v="User is able to reconcile at functional currency"/>
    <m/>
    <m/>
    <m/>
    <x v="0"/>
    <s v="Joe"/>
    <m/>
    <s v="ARCS-002"/>
    <m/>
    <s v="Sprint 3"/>
    <e v="#N/A"/>
    <m/>
    <s v="EPM"/>
    <x v="5"/>
    <x v="7"/>
    <m/>
    <s v="WESCO"/>
    <m/>
    <m/>
    <m/>
    <m/>
    <m/>
    <m/>
    <m/>
    <m/>
    <s v="during testing user will need to reconcile entered and functional prior to submitting"/>
    <m/>
    <s v="FM"/>
  </r>
  <r>
    <s v="EPM-ARCS-016"/>
    <s v="Close, Consolidate, and Report"/>
    <s v="Close"/>
    <x v="28"/>
    <s v="As a GL Accountant, I need the ability to reconcile at Entered currencies "/>
    <s v="Must Have"/>
    <m/>
    <x v="4"/>
    <s v="1-Fit-Configuration-Functional"/>
    <s v="Fit"/>
    <s v="Configuration"/>
    <s v="Functional"/>
    <m/>
    <s v="All legal entities will load into Accounts Reconciliationin Entered currency. As part of the configuration, the Entered currency category will be activated."/>
    <s v="User is able to reconcile at entered currency"/>
    <m/>
    <m/>
    <m/>
    <x v="0"/>
    <s v="Joe"/>
    <m/>
    <s v="ARCS-002"/>
    <m/>
    <s v="Sprint 3"/>
    <e v="#N/A"/>
    <m/>
    <s v="EPM"/>
    <x v="5"/>
    <x v="7"/>
    <m/>
    <s v="WESCO"/>
    <m/>
    <m/>
    <m/>
    <m/>
    <m/>
    <m/>
    <m/>
    <s v="Discuss"/>
    <s v="during testing user will need to reconcile entered and functional prior to submitting"/>
    <m/>
    <s v="FM"/>
  </r>
  <r>
    <s v="EPM-ARCS-017"/>
    <s v="Close, Consolidate, and Report"/>
    <s v="Close"/>
    <x v="28"/>
    <s v="As a GL Accountant, I need supporting documentation for any transaction amount over $25k."/>
    <s v="Must Have"/>
    <m/>
    <x v="4"/>
    <s v="5-Gap-Build-Extension"/>
    <s v="Gap"/>
    <s v="Build"/>
    <s v="Extension"/>
    <m/>
    <s v="As a part of application configuration, customized rule will be setup to accommodate for this attachment requirement"/>
    <s v="If transaction amount is over $25k, User can submit the reconciliation only after attaching supporting documentation"/>
    <m/>
    <m/>
    <m/>
    <x v="0"/>
    <s v="Joe"/>
    <m/>
    <s v="ARCS-002"/>
    <m/>
    <s v="Sprint 4"/>
    <e v="#N/A"/>
    <m/>
    <s v="EPM"/>
    <x v="5"/>
    <x v="7"/>
    <m/>
    <s v="WESCO"/>
    <m/>
    <m/>
    <m/>
    <m/>
    <m/>
    <m/>
    <m/>
    <s v="Need to confirm $ threshold"/>
    <m/>
    <m/>
    <s v="FM"/>
  </r>
  <r>
    <s v="EPM-ARCS-018"/>
    <s v="Close, Consolidate, and Report"/>
    <s v="Close"/>
    <x v="28"/>
    <s v="As a GL Accountant, I  need the ability to load all balance including accounts with a zero balance"/>
    <s v="Must Have"/>
    <m/>
    <x v="4"/>
    <s v="1-Fit-Configuration-Functional"/>
    <s v="Fit"/>
    <s v="Configuration"/>
    <s v="Functional"/>
    <m/>
    <s v="As part of the data management load all accounts (including those with a zero balance) will be loaded into Account Reconciliations"/>
    <s v="Users verify account balances in Accounts Reconciliation match to the source system"/>
    <m/>
    <m/>
    <m/>
    <x v="0"/>
    <s v="Joe"/>
    <m/>
    <s v="ARCS-002"/>
    <m/>
    <s v="Sprint 4"/>
    <e v="#N/A"/>
    <m/>
    <s v="EPM"/>
    <x v="5"/>
    <x v="7"/>
    <m/>
    <s v="WESCO"/>
    <m/>
    <m/>
    <m/>
    <m/>
    <m/>
    <m/>
    <m/>
    <m/>
    <m/>
    <m/>
    <s v="FM"/>
  </r>
  <r>
    <s v="EPM-ARCS-019"/>
    <s v="Close, Consolidate, and Report"/>
    <s v="Close"/>
    <x v="28"/>
    <s v="As a GL Accountant, I need the reconciliations to be categorized in three levels – high, medium or low"/>
    <s v="Must Have"/>
    <m/>
    <x v="4"/>
    <s v="1-Fit-Configuration-Functional"/>
    <s v="Fit"/>
    <s v="Configuration"/>
    <s v="Functional"/>
    <m/>
    <s v="As a part of application configuration the risk rating will be configured as high, medium, or low and attached to the appropriate profiles.  High risk accounts will be static in nature.  Medium or low risk accounts will have a dynamic risk rating in which the prior quarter balance will determine if the risk on the profile changes.  Need to determine what that threshold is"/>
    <s v="Users can review the risk rating for each reconciliation under the reconciliations tab"/>
    <m/>
    <m/>
    <m/>
    <x v="0"/>
    <s v="Joe"/>
    <m/>
    <s v="ARCS-002"/>
    <m/>
    <s v="Sprint 3"/>
    <e v="#N/A"/>
    <m/>
    <s v="EPM"/>
    <x v="5"/>
    <x v="7"/>
    <m/>
    <s v="WESCO"/>
    <m/>
    <m/>
    <m/>
    <m/>
    <m/>
    <m/>
    <m/>
    <s v="Discuss"/>
    <s v="use High (key), medium (nonkey), low (nonkey), align with due dates (day 14) med and day 21 low.  Low will be an account under XX Amt.  High is day 12 (final)… Nonkey can be defined…  keep high as static.  Medium and low will have thresholds based on qtr.  Use generic dollar amount for now"/>
    <m/>
    <s v="FM"/>
  </r>
  <r>
    <s v="EPM-ARCS-020"/>
    <s v="Close, Consolidate, and Report"/>
    <s v="Close"/>
    <x v="28"/>
    <s v="As a GL Accountant, I need a team of users by account string, and legal entity to assist with the reconciliation process"/>
    <s v="Must Have"/>
    <m/>
    <x v="4"/>
    <s v="1-Fit-Configuration-Functional"/>
    <s v="Fit"/>
    <s v="Configuration"/>
    <s v="Functional"/>
    <m/>
    <s v="As a part of the reconciliation configuration, teams can be setup to help manage the reconciliation process"/>
    <s v="Admin will set up a team of users to prepare or review a set of accounts"/>
    <s v="team members should receive email notification that they are responsible for preparing or reviewing the account"/>
    <s v="users of the team will go in and claim the reconciliation as part of the reconciliation cycle"/>
    <m/>
    <x v="0"/>
    <s v="Joe"/>
    <m/>
    <s v="ARCS-002"/>
    <m/>
    <s v="Sprint 4"/>
    <e v="#N/A"/>
    <m/>
    <s v="EPM"/>
    <x v="5"/>
    <x v="7"/>
    <m/>
    <s v="WESCO"/>
    <m/>
    <m/>
    <m/>
    <m/>
    <m/>
    <m/>
    <m/>
    <s v="Discuss"/>
    <s v="teams can be more easily maintained  than backup user"/>
    <m/>
    <s v="FM"/>
  </r>
  <r>
    <s v="EPM-ARCS-021"/>
    <s v="Close, Consolidate, and Report"/>
    <s v="Close"/>
    <x v="28"/>
    <s v="As a GL Accountant, I need tracking only reconciliations to have a mandatory attachment rule before submission"/>
    <s v="Must Have"/>
    <m/>
    <x v="4"/>
    <s v="5-Gap-Build-Extension"/>
    <s v="Gap"/>
    <s v="Build"/>
    <s v="Extension"/>
    <m/>
    <s v="As a part of application configuration, customized attributes will be setup to accommodate for this attachment requirement"/>
    <s v="For all tracking only reconciliations, User can submit the reconciliation only after attaching supporting documentation"/>
    <m/>
    <m/>
    <m/>
    <x v="0"/>
    <s v="Joe"/>
    <m/>
    <s v="ARCS-002"/>
    <m/>
    <s v="Sprint 4"/>
    <e v="#N/A"/>
    <m/>
    <s v="EPM"/>
    <x v="5"/>
    <x v="7"/>
    <m/>
    <s v="WESCO"/>
    <m/>
    <m/>
    <m/>
    <m/>
    <m/>
    <m/>
    <m/>
    <s v="Discuss"/>
    <m/>
    <m/>
    <s v="FM"/>
  </r>
  <r>
    <s v="EPM-ARCS-022"/>
    <s v="Close, Consolidate, and Report"/>
    <s v="Close"/>
    <x v="28"/>
    <s v="As a GL Accountant, I need ability to reassign reconciliations (Admins or Power Users to approve) "/>
    <s v="Must Have"/>
    <m/>
    <x v="4"/>
    <s v="1-Fit-Configuration-Functional"/>
    <s v="Fit"/>
    <s v="Configuration"/>
    <s v="Functional"/>
    <m/>
    <s v="As a part of the reconciliation configuration, users can be assigned to an application (either preparer or reviewer) using one of the 3 options highlighted below:_x000a_1. reassign users (admin process)._x000a_2. assign back up users _x000a_3. set up teams to handle"/>
    <s v="user is able to reassign a reconciliation/reconciliations"/>
    <s v="admin receives the reconciliation reassignment and approve it, new user has reconciliation in worklist"/>
    <m/>
    <m/>
    <x v="0"/>
    <s v="Joe"/>
    <m/>
    <s v="ARCS-002"/>
    <m/>
    <s v="Sprint 4"/>
    <e v="#N/A"/>
    <m/>
    <s v="EPM"/>
    <x v="5"/>
    <x v="7"/>
    <m/>
    <s v="WESCO"/>
    <m/>
    <m/>
    <m/>
    <m/>
    <m/>
    <m/>
    <m/>
    <m/>
    <m/>
    <m/>
    <s v="FM"/>
  </r>
  <r>
    <s v="EPM-ARCS-023"/>
    <s v="Close, Consolidate, and Report"/>
    <s v="Close"/>
    <x v="28"/>
    <s v="As a GL Accountant, I need ability to reopen reconciliations after they have been submitted "/>
    <s v="Must Have"/>
    <m/>
    <x v="4"/>
    <s v="1-Fit-Configuration-Functional"/>
    <s v="Fit"/>
    <s v="Configuration"/>
    <s v="Functional"/>
    <m/>
    <s v="This can be configured as part of system settings as long as reconciliation has not been approved"/>
    <s v="User is able to reopen reconciliations after it has been submitted to reviewer level 1"/>
    <s v="User is unable to claim the reconciliation after it is closed or with reviewer level 2"/>
    <m/>
    <m/>
    <x v="0"/>
    <s v="Joe"/>
    <m/>
    <s v="ARCS-002"/>
    <m/>
    <s v="Sprint 4"/>
    <e v="#N/A"/>
    <m/>
    <s v="EPM"/>
    <x v="5"/>
    <x v="7"/>
    <m/>
    <s v="WESCO"/>
    <m/>
    <m/>
    <m/>
    <m/>
    <m/>
    <m/>
    <m/>
    <s v="Discuss"/>
    <m/>
    <m/>
    <s v="FM"/>
  </r>
  <r>
    <s v="EPM-ARCS-024"/>
    <s v="Close, Consolidate, and Report"/>
    <s v="Close"/>
    <x v="28"/>
    <s v="As a GL Accountant, I want the ability to maintain an approval workflow and track commentary on each account reconciliation. "/>
    <s v="Must Have"/>
    <m/>
    <x v="4"/>
    <s v="1-Fit-Configuration-Functional"/>
    <s v="Fit"/>
    <s v="Configuration"/>
    <s v="Functional"/>
    <m/>
    <s v="As admin this relates to maintaining ability to manage the workflow and being able to track adjustments made to profiles or reconciliations "/>
    <s v="EPM admin has ability to make workflow adjustments"/>
    <s v="Canned reports from Application provide adjustments made"/>
    <m/>
    <m/>
    <x v="0"/>
    <s v="Joe"/>
    <m/>
    <s v="ARCS-002"/>
    <m/>
    <s v="Sprint 4"/>
    <e v="#N/A"/>
    <m/>
    <s v="EPM"/>
    <x v="5"/>
    <x v="7"/>
    <m/>
    <s v="WESCO"/>
    <m/>
    <m/>
    <m/>
    <m/>
    <m/>
    <m/>
    <m/>
    <s v="Discuss"/>
    <m/>
    <m/>
    <s v="FM"/>
  </r>
  <r>
    <s v="EPM-ARCS-025"/>
    <s v="Close, Consolidate, and Report"/>
    <s v="Close"/>
    <x v="28"/>
    <s v="As an GL Accountant, I want the ability to continue performing certain complex reconciliations within Excel (or offline)."/>
    <s v="Must Have"/>
    <m/>
    <x v="4"/>
    <s v="1-Fit-Configuration-Functional"/>
    <s v="Fit"/>
    <s v="Configuration"/>
    <s v="Functional"/>
    <m/>
    <s v="As a part of application configuration, reconciliations will be setup to accommodate the option of attaching documents of size upto 20MB"/>
    <s v="User is able to attach documents of size upto 20MB in reconciliations."/>
    <m/>
    <m/>
    <m/>
    <x v="0"/>
    <s v="Joe"/>
    <m/>
    <s v="ARCS-002"/>
    <m/>
    <s v="Sprint 4"/>
    <e v="#N/A"/>
    <m/>
    <s v="EPM"/>
    <x v="5"/>
    <x v="7"/>
    <m/>
    <s v="WESCO"/>
    <m/>
    <m/>
    <m/>
    <m/>
    <m/>
    <m/>
    <m/>
    <m/>
    <m/>
    <m/>
    <s v="FM"/>
  </r>
  <r>
    <s v="EPM-ARCS-026"/>
    <s v="Close, Consolidate, and Report"/>
    <s v="Close"/>
    <x v="28"/>
    <s v="As an Accountant, I want the ability to automatically send notifications to users when certain items are due for reconciliation."/>
    <s v="Must Have"/>
    <m/>
    <x v="4"/>
    <s v="1-Fit-Configuration-Functional"/>
    <s v="Fit"/>
    <s v="Configuration"/>
    <s v="Functional"/>
    <m/>
    <s v="As a part of reconciliation process, email notifications to be sent out can be setup for these circumstances:_x000a_1. Late Notification_x000a_2. Status Change Notification_x000a_3. Due Date Reminder Notification"/>
    <s v="Users receive email notifications that reconciliations are due "/>
    <m/>
    <m/>
    <m/>
    <x v="0"/>
    <s v="Joe"/>
    <m/>
    <s v="ARCS-002"/>
    <m/>
    <s v="Sprint 4"/>
    <e v="#N/A"/>
    <m/>
    <s v="EPM"/>
    <x v="5"/>
    <x v="7"/>
    <m/>
    <s v="Deloitte"/>
    <m/>
    <m/>
    <m/>
    <m/>
    <m/>
    <m/>
    <m/>
    <m/>
    <m/>
    <m/>
    <s v="FM"/>
  </r>
  <r>
    <s v="EPM-ARCS-027"/>
    <s v="Close, Consolidate, and Report"/>
    <s v="Close"/>
    <x v="28"/>
    <s v="As an GL Accountant, I want all the reconciliations with a variance to be submitted with explainations."/>
    <s v="Must Have"/>
    <m/>
    <x v="4"/>
    <s v="5-Gap-Build-Extension"/>
    <s v="Gap"/>
    <s v="Build"/>
    <s v="Extension"/>
    <m/>
    <s v="As a part of application configuration, customized rule will be setup to accommodate for this attachment requirement"/>
    <s v="For all reconciliations with varience, User can submit the reconciliation only after attaching supporting documentation"/>
    <s v="balance to be fully explained"/>
    <m/>
    <m/>
    <x v="0"/>
    <s v="Joe"/>
    <m/>
    <s v="ARCS-004"/>
    <m/>
    <s v="Sprint 4"/>
    <e v="#N/A"/>
    <m/>
    <s v="EPM"/>
    <x v="5"/>
    <x v="7"/>
    <m/>
    <s v="WESCO"/>
    <m/>
    <m/>
    <m/>
    <m/>
    <m/>
    <m/>
    <m/>
    <s v="Do we need to define $ thresholds for variance"/>
    <s v="Any variance will require preparer to submit the explanation."/>
    <m/>
    <s v="FM"/>
  </r>
  <r>
    <s v="EPM-ARCS-028"/>
    <s v="Close, Consolidate, and Report"/>
    <s v="Close"/>
    <x v="28"/>
    <s v="As a GL Accountant with the service administrator role, I want the ability to reopen a closed reconciliation to the corresponding preparer."/>
    <s v="Must Have"/>
    <m/>
    <x v="4"/>
    <s v="1-Fit-Configuration-Functional"/>
    <s v="Fit"/>
    <s v="Configuration"/>
    <s v="Functional"/>
    <m/>
    <s v="As a part of application configuration, reconciliations will be setup to make the reopen option available if reconciliation is still closed."/>
    <s v="User can  reopen a closed reconciliation to the corresponding preparer"/>
    <m/>
    <m/>
    <m/>
    <x v="0"/>
    <s v="Joe"/>
    <m/>
    <s v="ARCS-004"/>
    <m/>
    <s v="Sprint 4"/>
    <e v="#N/A"/>
    <m/>
    <s v="EPM"/>
    <x v="5"/>
    <x v="7"/>
    <m/>
    <s v="WESCO"/>
    <m/>
    <m/>
    <m/>
    <m/>
    <m/>
    <m/>
    <m/>
    <m/>
    <s v="The final reviewer will be able to reopen the reconciliation."/>
    <m/>
    <s v="FM"/>
  </r>
  <r>
    <s v="EPM-ARCS-030"/>
    <s v="Close, Consolidate, and Report"/>
    <s v="Close"/>
    <x v="28"/>
    <s v="As an Auditor with the Viewer role, I want the ability to view the reconciliations only if they are closed."/>
    <s v="Must Have"/>
    <m/>
    <x v="4"/>
    <s v="5-Gap-Build-Extension"/>
    <s v="Gap"/>
    <s v="Build"/>
    <s v="Extension"/>
    <m/>
    <s v="Auditors  can be manually assigned to the reconciliations by the admin once the reconciliations are closed"/>
    <s v="Admin can assign the viewer access for the reconciliations"/>
    <s v="Auditor can view the reconciliations assigned to them"/>
    <m/>
    <m/>
    <x v="0"/>
    <s v="Joe"/>
    <m/>
    <s v="ARCS-004"/>
    <m/>
    <s v="Sprint 4"/>
    <e v="#N/A"/>
    <m/>
    <s v="EPM"/>
    <x v="5"/>
    <x v="7"/>
    <m/>
    <s v="WESCO"/>
    <m/>
    <m/>
    <m/>
    <m/>
    <m/>
    <m/>
    <m/>
    <s v="Discuss"/>
    <s v="as long as they can see status should be good, no ability to see anything before finished… review viewer role, to see if it prevents them from accessing prior to close.  ARCS binder to generate report… zip file is not recommended, maybe do once a day"/>
    <m/>
    <s v="FM"/>
  </r>
  <r>
    <s v="EPM-ARCS-031"/>
    <s v="Close, Consolidate, and Report"/>
    <s v="Close"/>
    <x v="28"/>
    <s v="As an Auditor with the Viewer role, I want to receive notifications once the reconciliations are closed."/>
    <s v="Must Have"/>
    <m/>
    <x v="4"/>
    <s v="5-Gap-Build-Extension"/>
    <s v="Gap"/>
    <s v="Build"/>
    <s v="Extension"/>
    <m/>
    <s v="Viewers can get a notification once the reconciliation is closed. However, the notifictaions go out to specific addresses and will have to updated manually."/>
    <m/>
    <m/>
    <m/>
    <m/>
    <x v="0"/>
    <s v="Joe"/>
    <m/>
    <s v="ARCS-004"/>
    <m/>
    <s v="Sprint 4"/>
    <e v="#N/A"/>
    <m/>
    <s v="EPM"/>
    <x v="5"/>
    <x v="7"/>
    <m/>
    <s v="WESCO"/>
    <m/>
    <m/>
    <m/>
    <m/>
    <m/>
    <m/>
    <m/>
    <s v="Discuss"/>
    <m/>
    <m/>
    <s v="FM"/>
  </r>
  <r>
    <s v="EPM-ARCS-032"/>
    <s v="Close, Consolidate, and Report"/>
    <s v="Close"/>
    <x v="28"/>
    <s v="As a GL Accountant, I want the ability to run data loads once per day during close."/>
    <s v="Must Have"/>
    <m/>
    <x v="4"/>
    <s v="1-Fit-Configuration-Functional"/>
    <s v="Fit"/>
    <s v="Configuration"/>
    <s v="Functional"/>
    <m/>
    <s v="As part of the data management load, all accounts can be loaded once a day into Account Reconciliations"/>
    <s v="User is able to load data once a day into Accounts Reconciliations"/>
    <m/>
    <m/>
    <m/>
    <x v="0"/>
    <s v="Joe"/>
    <m/>
    <s v="ARCS-004"/>
    <m/>
    <s v="Sprint 4"/>
    <e v="#N/A"/>
    <m/>
    <s v="EPM"/>
    <x v="5"/>
    <x v="7"/>
    <m/>
    <s v="WESCO"/>
    <m/>
    <m/>
    <m/>
    <m/>
    <m/>
    <m/>
    <m/>
    <s v="Do we need to define how often?"/>
    <s v="Run data loads once per day during close - data will be loaded daily, preference is evening load"/>
    <m/>
    <s v="FM"/>
  </r>
  <r>
    <s v="EPM-ARCS-033"/>
    <s v="Close, Consolidate, and Report"/>
    <s v="Close"/>
    <x v="28"/>
    <s v="As a GL Accountant, I want the ability to load data from Oracle Cloud GL  to reconcile my functional currency balances"/>
    <s v="Must Have"/>
    <m/>
    <x v="4"/>
    <s v="3-Gap-Build-Interface"/>
    <s v="Gap"/>
    <s v="Build"/>
    <s v="Interface"/>
    <m/>
    <s v="Data will be extracted from Oracle Cloud GL and loaded into Accounts Reconciliation"/>
    <s v="User is able to load functional Currency data from Oracle Cloud GL into Accounts Reconciliation."/>
    <s v="User validates the data from Account Reconciliations to the source system"/>
    <m/>
    <m/>
    <x v="0"/>
    <s v="Joe"/>
    <m/>
    <s v="ARCS-004"/>
    <m/>
    <s v="Sprint 3"/>
    <e v="#N/A"/>
    <m/>
    <s v="EPM"/>
    <x v="5"/>
    <x v="7"/>
    <m/>
    <s v="WESCO"/>
    <m/>
    <m/>
    <m/>
    <m/>
    <m/>
    <m/>
    <m/>
    <m/>
    <m/>
    <m/>
    <s v="FM"/>
  </r>
  <r>
    <s v="EPM-ARCS-034"/>
    <s v="Close, Consolidate, and Report"/>
    <s v="Close"/>
    <x v="28"/>
    <s v="As a GL Accountant, I want the ability to load data from PeopleSoft to reconcile my functional currency balances"/>
    <s v="Must Have"/>
    <m/>
    <x v="4"/>
    <s v="3-Gap-Build-Interface"/>
    <s v="Gap"/>
    <s v="Build"/>
    <s v="Interface"/>
    <m/>
    <s v="Data will be extracted from PeopleSoft and loaded into Accounts Reconciliation"/>
    <s v="User is able to load functional currency data from PeopleSoft into Accounts Reconciliation."/>
    <s v="User validates the data from Account Reconciliations to the source system"/>
    <m/>
    <m/>
    <x v="0"/>
    <s v="Joe"/>
    <m/>
    <s v="ARCS-004"/>
    <m/>
    <s v="Sprint 3"/>
    <e v="#N/A"/>
    <m/>
    <s v="EPM"/>
    <x v="5"/>
    <x v="7"/>
    <m/>
    <s v="WESCO"/>
    <m/>
    <m/>
    <m/>
    <m/>
    <m/>
    <m/>
    <m/>
    <s v="Discuss"/>
    <m/>
    <m/>
    <s v="FM"/>
  </r>
  <r>
    <s v="EPM-ARCS-035"/>
    <s v="Close, Consolidate, and Report"/>
    <s v="Close"/>
    <x v="28"/>
    <s v="As a GL Accountant, I want the ability to load data from Close and Consolidations to reconcile my functional currency balances"/>
    <s v="Must Have"/>
    <m/>
    <x v="4"/>
    <s v="3-Gap-Build-Interface"/>
    <s v="Gap"/>
    <s v="Build"/>
    <s v="Interface"/>
    <m/>
    <s v="Data will be extracted from Close and Consolidations and loaded into Accounts Reconciliation"/>
    <s v="User is able to load data functional currency from Close and Consolidations into Accounts Reconciliation."/>
    <s v="User validates the data from Account Reconciliations to the source system"/>
    <m/>
    <m/>
    <x v="0"/>
    <s v="Joe"/>
    <m/>
    <s v="ARCS-004"/>
    <m/>
    <s v="Sprint 3"/>
    <e v="#N/A"/>
    <m/>
    <s v="EPM"/>
    <x v="5"/>
    <x v="7"/>
    <m/>
    <s v="WESCO"/>
    <m/>
    <m/>
    <m/>
    <m/>
    <m/>
    <m/>
    <m/>
    <m/>
    <m/>
    <m/>
    <s v="FM"/>
  </r>
  <r>
    <s v="EPM-ARCS-036"/>
    <s v="Close, Consolidate, and Report"/>
    <s v="Close"/>
    <x v="28"/>
    <s v="As a GL Accountant, I want the ability to load data from FX Exchange Rates"/>
    <s v="Must Have"/>
    <m/>
    <x v="4"/>
    <s v="3-Gap-Build-Interface"/>
    <s v="Gap"/>
    <s v="Build"/>
    <s v="Interface"/>
    <m/>
    <s v="Data will be extracted from FX Exchange Rates and loaded into Accounts Reconciliation"/>
    <s v="User is able to load data from FX exchnage Rates into Accounts Reconciliation."/>
    <s v="User validates the data from Account Reconciliations to the source system"/>
    <m/>
    <m/>
    <x v="0"/>
    <s v="Joe"/>
    <m/>
    <s v="ARCS-004"/>
    <m/>
    <s v="Sprint 3"/>
    <e v="#N/A"/>
    <m/>
    <s v="EPM"/>
    <x v="5"/>
    <x v="7"/>
    <m/>
    <s v="WESCO"/>
    <m/>
    <m/>
    <m/>
    <m/>
    <m/>
    <m/>
    <m/>
    <m/>
    <m/>
    <m/>
    <m/>
  </r>
  <r>
    <s v="EPM-ARCS-037"/>
    <s v="Close, Consolidate, and Report"/>
    <s v="Close"/>
    <x v="28"/>
    <s v="As a GL Accountant, I want the ability to load data from PeopleSoft to reconcile my entered currency balances"/>
    <s v="Must Have"/>
    <m/>
    <x v="4"/>
    <s v="3-Gap-Build-Interface"/>
    <s v="Gap"/>
    <s v="Build"/>
    <s v="Interface"/>
    <m/>
    <s v="Data will be extracted from PeopleSoft and loaded into Accounts Reconciliation"/>
    <s v="User is able to load Entered currency data from PeopleSoft into Accounts Reconciliation."/>
    <s v="User validates the data from Account Reconciliations to the source system"/>
    <m/>
    <m/>
    <x v="0"/>
    <s v="Joe"/>
    <m/>
    <m/>
    <m/>
    <s v="Sprint 3"/>
    <e v="#N/A"/>
    <m/>
    <s v="EPM"/>
    <x v="5"/>
    <x v="7"/>
    <m/>
    <s v="WESCO"/>
    <m/>
    <m/>
    <m/>
    <m/>
    <m/>
    <m/>
    <m/>
    <s v="Discuss"/>
    <m/>
    <m/>
    <s v="FM"/>
  </r>
  <r>
    <s v="EPM-ARCS-038"/>
    <s v="Close, Consolidate, and Report"/>
    <s v="Close"/>
    <x v="28"/>
    <s v="As a GL Accountant, I want the ability to load data from Oracle Cloud GL  to reconcile my entered currency balances"/>
    <s v="Must Have"/>
    <m/>
    <x v="4"/>
    <s v="3-Gap-Build-Interface"/>
    <s v="Gap"/>
    <s v="Build"/>
    <s v="Interface"/>
    <m/>
    <s v="Data will be extracted from Oracle Cloud GL and loaded into Accounts Reconciliation"/>
    <s v="User is able to load entered Currency data from Oracle Cloud GL into Accounts Reconciliation."/>
    <s v="User validates the data from Account Reconciliations to the source system"/>
    <m/>
    <m/>
    <x v="0"/>
    <s v="Joe"/>
    <m/>
    <s v="ARCS-004"/>
    <m/>
    <s v="Sprint 3"/>
    <e v="#N/A"/>
    <m/>
    <s v="EPM"/>
    <x v="5"/>
    <x v="7"/>
    <m/>
    <s v="WESCO"/>
    <m/>
    <m/>
    <m/>
    <m/>
    <m/>
    <m/>
    <m/>
    <m/>
    <m/>
    <m/>
    <s v="FM"/>
  </r>
  <r>
    <s v="EPM-ARCS-039"/>
    <s v="Close, Consolidate, and Report"/>
    <s v="Close"/>
    <x v="28"/>
    <s v="As a GL Accountant, I want the ability to load balance comparison data from Lease Harbor (flat file) to reconcile my functional currency balances"/>
    <s v="Must Have"/>
    <m/>
    <x v="4"/>
    <s v="3-Gap-Build-Interface"/>
    <s v="Gap"/>
    <s v="Build"/>
    <s v="Interface"/>
    <m/>
    <s v="Data will be extracted from Lease Harbor flat file and loaded into Accounts Reconciliation"/>
    <s v="User is able to load functional currency balance comparison data from Lease Harbor into Accounts Reconciliation."/>
    <s v="User validates the data from Account Reconciliations to the source system"/>
    <m/>
    <m/>
    <x v="0"/>
    <s v="Joe"/>
    <m/>
    <m/>
    <m/>
    <s v="Sprint 3"/>
    <e v="#N/A"/>
    <m/>
    <s v="EPM"/>
    <x v="5"/>
    <x v="7"/>
    <m/>
    <s v="WESCO"/>
    <m/>
    <m/>
    <m/>
    <m/>
    <m/>
    <m/>
    <m/>
    <m/>
    <m/>
    <m/>
    <s v="FM"/>
  </r>
  <r>
    <s v="EPM-ARCS-040"/>
    <s v="Close, Consolidate, and Report"/>
    <s v="Close"/>
    <x v="28"/>
    <s v="As a GL Accountant, I want the reconciliations to have the following Risk Rating :_x000a_Medium : Balance is more than $x_x000a_Low : Balance is less than $x"/>
    <s v="Must Have"/>
    <m/>
    <x v="4"/>
    <s v="5-Gap-Build-Extension"/>
    <s v="Gap"/>
    <s v="Build"/>
    <s v="Extension"/>
    <m/>
    <s v="As a part of application configuration the risk rating will be configured as high, medium, or low and attached to the appropriate profiles.  High risk accounts will be static in nature.  Medium or low risk accounts will have a dynamic risk rating in which the prior quarter balance will determine if the risk on the profile changes.  Need to determine what that threshold is. The determined threshold will be applied to all accounts."/>
    <s v="Users can review the risk rating for each reconciliation under the reconciliations tab."/>
    <s v="Users confirm that the dynamic risk rating is getting updated as per balance updates (Medium/Low)"/>
    <m/>
    <m/>
    <x v="0"/>
    <s v="Joe"/>
    <m/>
    <m/>
    <m/>
    <s v="Sprint 4"/>
    <e v="#N/A"/>
    <m/>
    <s v="EPM"/>
    <x v="5"/>
    <x v="7"/>
    <m/>
    <s v="WESCO"/>
    <m/>
    <m/>
    <m/>
    <m/>
    <m/>
    <m/>
    <m/>
    <m/>
    <m/>
    <m/>
    <s v="FM"/>
  </r>
  <r>
    <s v="RTR-IC-015"/>
    <s v="Record to Report"/>
    <s v="Manage Intercompany Accounting"/>
    <x v="9"/>
    <s v="As a GL Accountant, I need the ability to generate IC invoices in the IC module. The invoice format must comply with local requirements based on the business design."/>
    <m/>
    <m/>
    <x v="1"/>
    <s v="2-Gap-Build-Report"/>
    <s v="Gap"/>
    <s v="Build"/>
    <s v="Report"/>
    <s v="RPT102_x000a_RPT103"/>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2 invoice templates in AR need to be planned based on approval of assumptions on invoice templates by Patrick/Vitaliy/Jess. _x000a_Note around data elements: As mentioned on call, tax computation and related field population is currently not in scope for IC currently in 1B – [both Tax engine OR &amp; Oracle tax module config are not in scope]. Invoice template assumes that data required for template is there on invoice data in Oracle tables – It is either static [E.g. LE Name], user entered [E.g. Amount ] OR tax related [E.g Tax Code] which is derived either by Tax engine OR Tax configs  OR user entered. [both Tax engine and Tax module config are currently not in scope for Release 1]_x000a__x000a_No AP Invoice print is planned"/>
    <s v="Validate that IC invoice was created with the correct format per business design. Must validate every invoice template created to ensure compliance across all the countries."/>
    <m/>
    <m/>
    <m/>
    <x v="0"/>
    <s v="Erica"/>
    <d v="2021-08-05T00:00:00"/>
    <e v="#N/A"/>
    <m/>
    <e v="#N/A"/>
    <e v="#N/A"/>
    <m/>
    <s v="RTR"/>
    <x v="0"/>
    <x v="1"/>
    <s v="WESCO"/>
    <m/>
    <m/>
    <s v="Ian/Vitaliy"/>
    <m/>
    <m/>
    <m/>
    <m/>
    <m/>
    <m/>
    <s v="Invoice print"/>
    <m/>
    <s v="WESCO -User Stories - GL - Batch7 - GPO Approval"/>
  </r>
  <r>
    <s v="RTR-IC-016"/>
    <s v="Record to Report"/>
    <s v="Manage Intercompany Accounting"/>
    <x v="9"/>
    <s v="As a Intercompany GL Accountant, I need the ability to create intercompany journal entries using a spreadsheet for  the Intercompany Accounting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journal was entered correctly and posted in GL and generated IC invoice. Validate all values including entered and accounted currencies. _x000a_ "/>
    <m/>
    <m/>
    <m/>
    <x v="0"/>
    <s v="Erica"/>
    <d v="2021-07-11T00:00:00"/>
    <e v="#N/A"/>
    <m/>
    <e v="#N/A"/>
    <e v="#N/A"/>
    <m/>
    <s v="RTR"/>
    <x v="0"/>
    <x v="1"/>
    <s v="WESCO"/>
    <m/>
    <m/>
    <s v="Ian/Vitaliy"/>
    <m/>
    <m/>
    <m/>
    <m/>
    <m/>
    <m/>
    <m/>
    <m/>
    <s v="User Stories - GL Batch 6 GPO Approval"/>
  </r>
  <r>
    <s v="RTR-IC-017"/>
    <s v="Record to Report"/>
    <s v="Manage Intercompany Accounting"/>
    <x v="9"/>
    <s v="As a GL Manager I want the ability to reject IC journals if they don't meet business requirements"/>
    <m/>
    <m/>
    <x v="1"/>
    <s v="1-Fit-Configuration-Functional"/>
    <s v="Fit"/>
    <s v="Configuration"/>
    <s v="Functional"/>
    <m/>
    <s v="Approvers can reject IC batches_x000a__x000a_For acceptance criteria 1: Submitted by can be configured to receive rejection notifications. Format of notification is planned standard format. If custom format is required please log a separate user story describing format_x000a__x000a_7/16: Another user story is already there to customize IC approval format. For IC rejection format, Vitaliy has reviewed seeded notification &amp; has no changes required. Hence marking as fit"/>
    <s v="Validate the ability to reject IC journals. Ensure that rejected journals do not get posted. Also ensure preparer is notified once journal has been rejected. Review notification format matches business design."/>
    <m/>
    <m/>
    <m/>
    <x v="0"/>
    <s v="Erica"/>
    <d v="2021-07-18T00:00:00"/>
    <e v="#N/A"/>
    <m/>
    <e v="#N/A"/>
    <e v="#N/A"/>
    <m/>
    <s v="RTR"/>
    <x v="0"/>
    <x v="1"/>
    <s v="WESCO"/>
    <m/>
    <m/>
    <s v="Ian/Vitaliy"/>
    <m/>
    <m/>
    <m/>
    <m/>
    <m/>
    <m/>
    <m/>
    <m/>
    <s v="User Stories - GL Batch 6 GPO Approval"/>
  </r>
  <r>
    <s v="RTR-IC-018"/>
    <s v="Record to Report"/>
    <s v="Manage Intercompany Accounting"/>
    <x v="9"/>
    <s v="As a GL Accountant I want the ability to resubmit IC journals which was previously rejected."/>
    <m/>
    <m/>
    <x v="1"/>
    <s v="1-Fit-Configuration-Functional"/>
    <s v="Fit"/>
    <s v="Configuration"/>
    <s v="Functional"/>
    <m/>
    <s v="Rejected transactions cannot be re-routed for approval. Users can copy rejected IC transactions and then route them for approval again after making any edits as required"/>
    <s v="Review the submission of previously rejected journal. Validated journal has posted correctly in the ledger after approval. Review IC AR and AP invoices to ensure accuracy."/>
    <m/>
    <m/>
    <m/>
    <x v="0"/>
    <s v="Erica"/>
    <d v="2021-07-11T00:00:00"/>
    <e v="#N/A"/>
    <m/>
    <e v="#N/A"/>
    <e v="#N/A"/>
    <m/>
    <s v="RTR"/>
    <x v="0"/>
    <x v="1"/>
    <s v="WESCO"/>
    <m/>
    <m/>
    <s v="Ian/Vitaliy"/>
    <m/>
    <m/>
    <m/>
    <m/>
    <m/>
    <m/>
    <m/>
    <m/>
    <s v="User Stories - GL Batch 6 GPO Approval"/>
  </r>
  <r>
    <s v="RTR-IC-019"/>
    <s v="Record to Report"/>
    <s v="Manage Intercompany Accounting"/>
    <x v="9"/>
    <s v="As a GL Accountant I want the ability to enter IC journals transferring charges from one entity to many entities."/>
    <m/>
    <m/>
    <x v="1"/>
    <s v="1-Fit-Configuration-Functional"/>
    <s v="Fit"/>
    <s v="Configuration"/>
    <s v="Functional"/>
    <m/>
    <s v="Create one IC batch with singe provider IC Org and multiple receiver IC org i.e. one batch with multiple transactions. Approval will be at transaction level"/>
    <s v="Review IC journal and validate IC balance for each entity. Validate AR and AP invoices for each entity. Ensure journal only had one provider (AR) and multiple debtors (AP). Validate both entered and accounted currencies. Ensure transactions posted in both primary and secondary ledger."/>
    <m/>
    <m/>
    <m/>
    <x v="0"/>
    <s v="Erica"/>
    <d v="2021-07-11T00:00:00"/>
    <e v="#N/A"/>
    <m/>
    <e v="#N/A"/>
    <e v="#N/A"/>
    <m/>
    <s v="RTR"/>
    <x v="0"/>
    <x v="1"/>
    <s v="WESCO"/>
    <m/>
    <m/>
    <s v="Ian/Vitaliy"/>
    <m/>
    <m/>
    <m/>
    <m/>
    <m/>
    <m/>
    <m/>
    <m/>
    <s v="User Stories - GL Batch 6 GPO Approval"/>
  </r>
  <r>
    <s v="RTR-IC-020"/>
    <s v="Record to Report"/>
    <s v="Manage Intercompany Accounting"/>
    <x v="9"/>
    <s v="As a GL Accountant I want the ability to enter IC journals transferring charges from many entities to many entities."/>
    <m/>
    <m/>
    <x v="1"/>
    <s v="10-Not Required-Not Required-Not Required"/>
    <s v="Not Required"/>
    <s v="Not Required"/>
    <s v="Not Required"/>
    <m/>
    <s v="Discussed with Vitaliy. Duplicate of RTR-IC-034. Marking as not required"/>
    <s v="Review IC journal and validate IC balance for each entity. Validate AR and AP invoices for each entity. Ensure journal only had multiple providers (AR) and multiple debtors (AP).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21"/>
    <s v="Record to Report"/>
    <s v="Manage Intercompany Accounting"/>
    <x v="9"/>
    <s v="As a GL Accountant I want the capability to generate IC invoice credits."/>
    <m/>
    <m/>
    <x v="1"/>
    <s v="1-Fit-Configuration-Functional"/>
    <s v="Fit"/>
    <s v="Configuration"/>
    <s v="Functional"/>
    <m/>
    <s v="IC batch will generate negative amount AR invoice and credit memo if signs are inversed or dr/cr are flipped_x000a__x000a_Discussed verbiage of acceptance criteria with Vitaliy in light of commments noted, he is okay with comments. Acceptance criteria is more  of business terminology"/>
    <s v="Validate that IC transaction created credit note in AR and a debit note in AP. Validate AR and AP is recorded for the correct provider and debtor. Validate both entered and accounted currecies."/>
    <m/>
    <m/>
    <m/>
    <x v="0"/>
    <s v="Erica"/>
    <d v="2021-07-11T00:00:00"/>
    <e v="#N/A"/>
    <m/>
    <e v="#N/A"/>
    <e v="#N/A"/>
    <m/>
    <s v="RTR"/>
    <x v="0"/>
    <x v="1"/>
    <s v="WESCO"/>
    <m/>
    <m/>
    <s v="Ian/Vitaliy"/>
    <m/>
    <m/>
    <m/>
    <m/>
    <m/>
    <m/>
    <m/>
    <m/>
    <s v="User Stories - GL Batch 6 GPO Approval"/>
  </r>
  <r>
    <s v="RTR-IC-022"/>
    <s v="Record to Report"/>
    <s v="Manage Intercompany Accounting"/>
    <x v="9"/>
    <s v="As a GL Accountant I should not have the capability to book a reversing journal which generates an invoice."/>
    <m/>
    <m/>
    <x v="1"/>
    <s v="1-Fit-Configuration-Functional"/>
    <s v="Fit"/>
    <s v="Configuration"/>
    <s v="Functional"/>
    <m/>
    <s v="IC batches with Trx Type requiring invoicing will create AR and AP invoices. These invoices when accounted will create GL journals. Soruces for AR and AP will be frozen i.e. these journals cannot be reversed_x000a__x000a_Note: Above comments were updated after discussing with Vitaliy"/>
    <s v="Ensure transactions cannot be marked for auto reversal if they are generating an IC invoice."/>
    <m/>
    <m/>
    <m/>
    <x v="0"/>
    <s v="Erica"/>
    <d v="2021-07-11T00:00:00"/>
    <e v="#N/A"/>
    <m/>
    <e v="#N/A"/>
    <e v="#N/A"/>
    <m/>
    <s v="RTR"/>
    <x v="0"/>
    <x v="1"/>
    <s v="WESCO"/>
    <m/>
    <m/>
    <s v="Ian/Vitaliy"/>
    <m/>
    <m/>
    <m/>
    <m/>
    <m/>
    <m/>
    <m/>
    <m/>
    <s v="User Stories - GL Batch 6 GPO Approval"/>
  </r>
  <r>
    <s v="RTR-IC-023"/>
    <s v="Record to Report"/>
    <s v="Manage Intercompany Accounting"/>
    <x v="9"/>
    <s v="As a GL Accountant I should not have the capability to book a reversing journal which generates an invoice. But I should have ability to create reversing invoices/credit/debit memos"/>
    <m/>
    <m/>
    <x v="1"/>
    <s v="1-Fit-Configuration-Functional"/>
    <s v="Fit"/>
    <s v="Configuration"/>
    <s v="Functional"/>
    <m/>
    <s v="1. For IC batches that had originally generated invoices: You can reverse at IC batch or transaction level. If reversing at batch level, all transactions must have invoices created [both AR &amp; AP] i.e. batch must be in complete status.  If reversing at transaction level, transaction must have both AR &amp; AP invoices created i.e. transaction must be in complete status. _x000a_While reversing select batch date = original batch date, this would create reversal AR and AP invoices with invoice date &amp; exchange date of original invoices. _x000a_When reversing if AR invoice was positive, reversal invoice will be negative and vice versa. _x000a_When reversing if AP invoice was standard invoice, reversal invoice will be credit memo and vice versa_x000a__x000a_2. For IC batches that had originally created journals: Pass reversing journals in GL. If you use standard IC reversal fucntonality across period, system will create exchange rate differences"/>
    <s v="Validate that journal and reversal posted correctly in the ledger. Ensure transactions posted in both primary and secondary ledger."/>
    <m/>
    <m/>
    <m/>
    <x v="0"/>
    <s v="Erica"/>
    <d v="2021-07-11T00:00:00"/>
    <e v="#N/A"/>
    <m/>
    <e v="#N/A"/>
    <e v="#N/A"/>
    <m/>
    <s v="RTR"/>
    <x v="0"/>
    <x v="1"/>
    <s v="WESCO"/>
    <m/>
    <m/>
    <s v="Ian/Vitaliy"/>
    <m/>
    <m/>
    <m/>
    <m/>
    <m/>
    <m/>
    <m/>
    <m/>
    <s v="User Stories - GL Batch 6 GPO Approval"/>
  </r>
  <r>
    <s v="RTR-IC-024A"/>
    <s v="Record to Report"/>
    <s v="Manage Intercompany Accounting"/>
    <x v="9"/>
    <s v="As an I/C GL accountant, I will need a report of I/C AR invoices that have been settled by period and legal entity"/>
    <m/>
    <m/>
    <x v="1"/>
    <s v="2-Gap-Build-Report"/>
    <s v="Gap"/>
    <s v="Build"/>
    <s v="Report"/>
    <s v="RPT029"/>
    <s v="Split user story into A &amp; B. RTR-IC-024A: New report to pull IC related AR invoices based on receipts created &amp; invoice open amount. RTR-IC-024B: New report to pull IC related AP invoices based on payments created &amp; invoice open amount"/>
    <s v="Validate accuracy of the report. Ensure all settled AR invoices are captured. Ensure format of report matches business design"/>
    <m/>
    <m/>
    <m/>
    <x v="0"/>
    <s v="Erica "/>
    <d v="2021-07-15T00:00:00"/>
    <s v="TBD"/>
    <m/>
    <s v="TBD"/>
    <s v="TBD"/>
    <m/>
    <s v="RTR"/>
    <x v="0"/>
    <x v="1"/>
    <s v="WESCO"/>
    <m/>
    <m/>
    <s v="Ian/Vitaliy"/>
    <m/>
    <m/>
    <m/>
    <m/>
    <m/>
    <m/>
    <m/>
    <m/>
    <s v="User Stories - GL Batch 6 GPO Approval"/>
  </r>
  <r>
    <s v="RTR-IC-024B"/>
    <s v="Record to Report"/>
    <s v="Manage Intercompany Accounting"/>
    <x v="9"/>
    <s v="As a I/C GL accountant, I will need a report of I/C AP invoices that have been settled by period and legal entity"/>
    <m/>
    <m/>
    <x v="1"/>
    <s v="2-Gap-Build-Report"/>
    <s v="Gap"/>
    <s v="Build"/>
    <s v="Report"/>
    <s v="RPT030"/>
    <s v="Split user story into A &amp; B. RTR-IC-024A: New report to pull IC related AR invoices based on receipts created &amp; invoice open amount. RTR-IC-024B: New report to pull IC related AP invoices based on payments created &amp; invoice open amount"/>
    <s v="Validate accuracy of the report. Ensure all settled AP invoices are captured. Ensure format of report matches business design."/>
    <m/>
    <m/>
    <m/>
    <x v="0"/>
    <s v="Erica "/>
    <d v="2021-07-15T00:00:00"/>
    <s v="TBD"/>
    <m/>
    <s v="TBD"/>
    <s v="TBD"/>
    <m/>
    <s v="RTR"/>
    <x v="0"/>
    <x v="1"/>
    <s v="WESCO"/>
    <m/>
    <m/>
    <s v="Ian/Vitaliy"/>
    <m/>
    <m/>
    <m/>
    <m/>
    <m/>
    <m/>
    <m/>
    <m/>
    <s v="User Stories - GL Batch 6 GPO Approval"/>
  </r>
  <r>
    <s v="RTR-IC-025"/>
    <s v="Record to Report"/>
    <s v="Manage Intercompany Accounting"/>
    <x v="9"/>
    <s v="As an intercompany Accountant, I need to be able to process netting of Payables and Receivables transactions for related intercompany organizations"/>
    <m/>
    <m/>
    <x v="1"/>
    <s v="1-Fit-Configuration-Functional"/>
    <s v="Fit"/>
    <s v="Configuration"/>
    <s v="Functional"/>
    <m/>
    <s v="Systematic Customer Supplier netting to be configured twice for each relationship as per KDD22. Netting process would create dummy receipts and payments in subledgers which would create realized gain/loss if applicable"/>
    <s v="Validate the netting process accurately closed the required AP and AR invoices and posted to the GL. Ensure the netting agreements are set up in the module per business design.  Ensure netting was performed for the correct entities as per business design. Ensure all clearing accounts used for netting zeroes out. Validate proper FX gain/loss was recognized."/>
    <m/>
    <m/>
    <m/>
    <x v="0"/>
    <s v="Erica "/>
    <d v="2021-07-15T00:00:00"/>
    <e v="#N/A"/>
    <m/>
    <e v="#N/A"/>
    <e v="#N/A"/>
    <m/>
    <s v="RTR"/>
    <x v="0"/>
    <x v="1"/>
    <s v="WESCO"/>
    <m/>
    <m/>
    <s v="Ian/Vitaliy"/>
    <m/>
    <m/>
    <m/>
    <m/>
    <m/>
    <m/>
    <m/>
    <m/>
    <s v="User Stories - GL Batch 6 GPO Approval"/>
  </r>
  <r>
    <s v="RTR-IC-026"/>
    <s v="Record to Report"/>
    <s v="Manage Intercompany Accounting"/>
    <x v="9"/>
    <s v="As a I/C GL Accountant, I need the ability to reverse IC settlements which may have been processed in error."/>
    <m/>
    <m/>
    <x v="1"/>
    <s v="1-Fit-Configuration-Functional"/>
    <s v="Fit"/>
    <s v="Configuration"/>
    <s v="Functional"/>
    <m/>
    <s v="Use Oracle standard subledger functionality to cancel AP Payments and reverse AR receipt"/>
    <s v="Validate IC settlement has been reversed. Ensure both AR and AP invoices are marked as open in the subledger. Ensure reversal accurately recorded in the GL. Ensure transactions are recorded in both primary and secondary ledger"/>
    <m/>
    <m/>
    <m/>
    <x v="0"/>
    <s v="Erica "/>
    <d v="2021-07-15T00:00:00"/>
    <e v="#N/A"/>
    <m/>
    <e v="#N/A"/>
    <e v="#N/A"/>
    <m/>
    <s v="RTR"/>
    <x v="0"/>
    <x v="1"/>
    <s v="WESCO"/>
    <m/>
    <m/>
    <s v="Ian/Vitaliy"/>
    <m/>
    <m/>
    <m/>
    <m/>
    <m/>
    <m/>
    <m/>
    <m/>
    <s v="User Stories - GL Batch 6 GPO Approval"/>
  </r>
  <r>
    <s v="RTR-IC-027"/>
    <s v="Record to Report"/>
    <s v="Manage Intercompany Accounting"/>
    <x v="9"/>
    <s v="As a I/C GL Accountant, I need the ability to reverse IC netting that may have been processed in error."/>
    <m/>
    <m/>
    <x v="1"/>
    <s v="1-Fit-Configuration-Functional"/>
    <s v="Fit"/>
    <s v="Configuration"/>
    <s v="Functional"/>
    <m/>
    <s v="Use Oracle standard Netting functionality's feature to reverse netting if issue is identified after dummy receipts and payments were created. If issue is identified in review stage use standard fucntionality to delete netting batch"/>
    <s v="Validate IC netting has been reversed. Ensure both AR and AP invoices are marked as open in the subledger. Ensure reversal accurately recorded in the GL. Ensure transactions are recorded in both primary and secondary ledger"/>
    <m/>
    <m/>
    <m/>
    <x v="0"/>
    <s v="Erica "/>
    <d v="2021-07-15T00:00:00"/>
    <e v="#N/A"/>
    <m/>
    <e v="#N/A"/>
    <e v="#N/A"/>
    <m/>
    <s v="RTR"/>
    <x v="0"/>
    <x v="1"/>
    <s v="WESCO"/>
    <m/>
    <m/>
    <s v="Ian/Vitaliy"/>
    <m/>
    <m/>
    <m/>
    <m/>
    <m/>
    <m/>
    <m/>
    <m/>
    <s v="User Stories - GL Batch 6 GPO Approval"/>
  </r>
  <r>
    <s v="RTR-IC-028"/>
    <s v="Record to Report"/>
    <s v="Manage Intercompany Accounting"/>
    <x v="9"/>
    <s v="As a I/C GL Accountant, I will need a report of I/C AP invoices that have been selected (not yet settled) for settlement. Report should show I/C AR and AP invoices side by side. This report will be used to approve the settlement of I/C invoices."/>
    <m/>
    <m/>
    <x v="1"/>
    <s v="2-Gap-Build-Report"/>
    <s v="Gap"/>
    <s v="Build"/>
    <s v="Report"/>
    <s v="RPT031"/>
    <s v="Create new custom report that pulls AP invoices that are selected for payment, but not yet paid. Report would then show side by side corresponding AR invoice details"/>
    <s v="Review format of report to ensure matches business design. Ensure AP invoices selected for settlement from the report have not been settled in the subledger. Validate that invoices selected for settlement cannot be settled on another batch."/>
    <m/>
    <m/>
    <m/>
    <x v="0"/>
    <s v="Erica "/>
    <d v="2021-07-15T00:00:00"/>
    <s v="TBD"/>
    <m/>
    <s v="TBD"/>
    <s v="TBD"/>
    <m/>
    <s v="RTR"/>
    <x v="0"/>
    <x v="1"/>
    <s v="WESCO"/>
    <m/>
    <m/>
    <s v="Ian/Vitaliy"/>
    <m/>
    <m/>
    <m/>
    <m/>
    <m/>
    <m/>
    <m/>
    <m/>
    <s v="User Stories - GL Batch 6 GPO Approval"/>
  </r>
  <r>
    <s v="RTR-IC-029"/>
    <s v="Record to Report"/>
    <s v="Manage Intercompany Accounting"/>
    <x v="9"/>
    <s v="As an I/C accountant, when creating journals in I/C modules the FX rate should default to daily rate of when journal is entered or ME rate if entered in the following period."/>
    <m/>
    <m/>
    <x v="1"/>
    <s v="1-Fit-Configuration-Functional"/>
    <s v="Fit"/>
    <s v="Configuration"/>
    <s v="Functional"/>
    <m/>
    <s v="Rate type is a field that user can update on each IC batch. Default will be &quot;Actual&quot; rate type as per workshop alignment. If user wants to use Month End rate user would change rate type_x000a__x000a_How is rate date derived for IC module initiated transactions: _x000a_Transfer to GL : Exchange rate date = GL date of AGIS batch_x000a_Transfer to AP/AR : Exchange rate date = Batch date on AGIS batch_x000a__x000a_How is rate date used when a Direct GL Journal entry is created [not through IC module]: Rate date field on journal drives rate usage. Default of Rate Date is accounting date but user can override"/>
    <s v="Validate the FX rate on the journal meets business requirements. Validate both entered and accounted amounts and ensure journal accurately posted in the ledger in both primary and secondary ledgers. If invoice was generated validate format and values on the invoice."/>
    <m/>
    <m/>
    <m/>
    <x v="0"/>
    <s v="Erica"/>
    <d v="2021-07-18T00:00:00"/>
    <e v="#N/A"/>
    <m/>
    <e v="#N/A"/>
    <e v="#N/A"/>
    <m/>
    <s v="RTR"/>
    <x v="0"/>
    <x v="1"/>
    <s v="WESCO"/>
    <m/>
    <m/>
    <s v="Ian/Vitaliy"/>
    <m/>
    <m/>
    <m/>
    <m/>
    <m/>
    <m/>
    <m/>
    <m/>
    <s v="User Stories - GL Batch 6 GPO Approval"/>
  </r>
  <r>
    <s v="RTR-IC-030"/>
    <s v="Record to Report"/>
    <s v="Manage Intercompany Accounting"/>
    <x v="9"/>
    <s v="As an I/C accountant, when I/C transaction is created in primary ledger, it should also be recorded in secondary ledger (if enabled). "/>
    <m/>
    <m/>
    <x v="1"/>
    <s v="1-Fit-Configuration-Functional"/>
    <s v="Fit"/>
    <s v="Configuration"/>
    <s v="Functional"/>
    <m/>
    <s v="When IC batch is approved, it will be transferred to GL or AR/AP._x000a_If GL: When GL batch is posted it will be copied to secondary_x000a_If AR/AP: When accounting for AR and AP invoices in subledger happen, it will be generated to secondary ledger as well as level of secondary ledger as per KDD2 is subledger"/>
    <s v="Ensure transactions are accurately posted in both primary and secondary ledger."/>
    <m/>
    <m/>
    <m/>
    <x v="0"/>
    <s v="Erica "/>
    <d v="2021-07-15T00:00:00"/>
    <e v="#N/A"/>
    <m/>
    <e v="#N/A"/>
    <e v="#N/A"/>
    <m/>
    <s v="RTR"/>
    <x v="0"/>
    <x v="1"/>
    <s v="WESCO"/>
    <m/>
    <m/>
    <s v="Ian/Vitaliy"/>
    <m/>
    <m/>
    <m/>
    <m/>
    <m/>
    <m/>
    <m/>
    <m/>
    <s v="User Stories - GL Batch 6 GPO Approval"/>
  </r>
  <r>
    <s v="RTR-IC-031"/>
    <s v="Record to Report"/>
    <s v="Manage Intercompany Accounting"/>
    <x v="9"/>
    <s v="As an I/C accountant, when AR/AP invoices are settled in primary ledger, it should also be recorded in the secondary ledger. "/>
    <m/>
    <m/>
    <x v="1"/>
    <s v="1-Fit-Configuration-Functional"/>
    <s v="Fit"/>
    <s v="Configuration"/>
    <s v="Functional"/>
    <m/>
    <s v="When subledger transactions are acounted, accounting will be generated to secondary ledger as well as level of secondary ledger as per KDD2 is subledger"/>
    <s v="Ensure transactions are accurately posted in both primary and secondary ledger."/>
    <m/>
    <m/>
    <m/>
    <x v="0"/>
    <s v="Erica "/>
    <d v="2021-07-15T00:00:00"/>
    <e v="#N/A"/>
    <m/>
    <e v="#N/A"/>
    <e v="#N/A"/>
    <m/>
    <s v="RTR"/>
    <x v="0"/>
    <x v="1"/>
    <s v="WESCO"/>
    <m/>
    <m/>
    <s v="Ian/Vitaliy"/>
    <m/>
    <m/>
    <m/>
    <m/>
    <m/>
    <m/>
    <m/>
    <m/>
    <s v="User Stories - GL Batch 6 GPO Approval"/>
  </r>
  <r>
    <s v="RTR-IC-032"/>
    <s v="Record to Report"/>
    <s v="Manage Intercompany Accounting"/>
    <x v="9"/>
    <s v="As an I/C accountant, when AR/AP invoices are netted in primary ledger, it should also be recorded in the secondary ledger. "/>
    <m/>
    <m/>
    <x v="1"/>
    <s v="1-Fit-Configuration-Functional"/>
    <s v="Fit"/>
    <s v="Configuration"/>
    <s v="Functional"/>
    <m/>
    <s v="When subledger transactions are acounted, accounting will be generated to secondary ledger as well as level of secondary ledger as per KDD2 is subledger"/>
    <s v="Ensure transactions are accurately posted in both primary and secondary ledger."/>
    <m/>
    <m/>
    <m/>
    <x v="0"/>
    <s v="Erica "/>
    <d v="2021-07-15T00:00:00"/>
    <e v="#N/A"/>
    <m/>
    <e v="#N/A"/>
    <e v="#N/A"/>
    <m/>
    <s v="RTR"/>
    <x v="0"/>
    <x v="1"/>
    <s v="WESCO"/>
    <m/>
    <m/>
    <s v="Ian/Vitaliy"/>
    <m/>
    <m/>
    <m/>
    <m/>
    <m/>
    <m/>
    <m/>
    <m/>
    <s v="User Stories - GL Batch 6 GPO Approval"/>
  </r>
  <r>
    <s v="RTR-IC-033A"/>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195"/>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B"/>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196"/>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C"/>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197"/>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D"/>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198"/>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E"/>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199"/>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F"/>
    <s v="Record to Report"/>
    <s v="Manage Intercompany Accounting"/>
    <x v="9"/>
    <s v="As an I/C accountant, when AR/AP invoices are switched (LSI) in primary ledger, it should also be recorded in the secondary ledger. FX impact may be different in primary vs secondary ledger."/>
    <m/>
    <m/>
    <x v="1"/>
    <s v="3-Gap-Build-Interface"/>
    <s v="Gap"/>
    <s v="Build"/>
    <s v="Interface"/>
    <s v="INT200"/>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G"/>
    <s v="Record to Report"/>
    <s v="Manage Intercompany Accounting"/>
    <x v="9"/>
    <s v="As an I/C accountant, when AR/AP invoices are switched (LSI) in primary ledger, it should also be recorded in the secondary ledger. FX impact may be different in primary vs secondary ledger."/>
    <m/>
    <m/>
    <x v="1"/>
    <s v="2-Gap-Build-Report"/>
    <s v="Gap"/>
    <s v="Build"/>
    <s v="Report"/>
    <s v="RPT100"/>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RTR-IC-033H"/>
    <s v="Record to Report"/>
    <s v="Manage Intercompany Accounting"/>
    <x v="9"/>
    <s v="As an I/C accountant, when AR/AP invoices are switched (LSI) in primary ledger, it should also be recorded in the secondary ledger. FX impact may be different in primary vs secondary ledger."/>
    <m/>
    <m/>
    <x v="1"/>
    <s v="5-Gap-Build-Extension"/>
    <s v="Gap"/>
    <s v="Build"/>
    <s v="Extension"/>
    <s v="EXT042"/>
    <s v="Need to build LSI extensions as per requirement. To be discussed as part of detailed design"/>
    <s v="Ensure transactions are accurately posted in both primary and secondary ledger."/>
    <m/>
    <m/>
    <m/>
    <x v="0"/>
    <s v="Erica "/>
    <d v="2021-07-15T00:00:00"/>
    <e v="#N/A"/>
    <m/>
    <e v="#N/A"/>
    <e v="#N/A"/>
    <m/>
    <s v="RTR"/>
    <x v="0"/>
    <x v="1"/>
    <s v="WESCO"/>
    <m/>
    <m/>
    <s v="Ian/Vitaliy"/>
    <m/>
    <m/>
    <m/>
    <m/>
    <m/>
    <m/>
    <m/>
    <m/>
    <s v="User Stories - GL Batch 6 GPO Approval"/>
  </r>
  <r>
    <s v="EPM-EDM-001"/>
    <s v="Close, Consolidate, and Report"/>
    <s v="Master Data Management"/>
    <x v="0"/>
    <s v="As a Service Administrator, I need the ability to maintain a global COA for Cloud GL application in EDM"/>
    <s v="Must Have"/>
    <m/>
    <x v="4"/>
    <s v="1-Fit-Configuration-Functional"/>
    <s v="Fit"/>
    <s v="Configuration"/>
    <s v="Functional"/>
    <m/>
    <s v="A single GL application will be configured within EDM to setup segments for Global and Local COA"/>
    <s v="Successfully able to configure and register cloud GL application within EDM using out-of-box adapters"/>
    <m/>
    <m/>
    <m/>
    <x v="0"/>
    <s v="Elizabeth"/>
    <d v="2021-06-25T00:00:00"/>
    <m/>
    <m/>
    <s v="Sprint 2"/>
    <e v="#N/A"/>
    <m/>
    <m/>
    <x v="5"/>
    <x v="5"/>
    <m/>
    <m/>
    <m/>
    <m/>
    <m/>
    <m/>
    <m/>
    <m/>
    <m/>
    <m/>
    <m/>
    <m/>
    <m/>
  </r>
  <r>
    <s v="EPM-EDM-002"/>
    <s v="Close, Consolidate, and Report"/>
    <s v="Master Data Management"/>
    <x v="0"/>
    <s v="As a Service Administrator, I need the ability to maintain a Local COA for Cloud GL application in EDM"/>
    <s v="Must Have"/>
    <m/>
    <x v="1"/>
    <s v="1-Fit-Configuration-Functional"/>
    <s v="Fit"/>
    <s v="Configuration"/>
    <s v="Functional"/>
    <m/>
    <s v="A single GL application will be configured within EDM to setup segments for Global and Local COA"/>
    <s v="Successfully able to configure and register cloud GL application within EDM using out-of-box adapters"/>
    <m/>
    <m/>
    <m/>
    <x v="0"/>
    <s v="Elizabeth"/>
    <d v="2021-06-25T00:00:00"/>
    <m/>
    <m/>
    <s v="Sprint 4"/>
    <e v="#N/A"/>
    <m/>
    <m/>
    <x v="5"/>
    <x v="5"/>
    <m/>
    <m/>
    <m/>
    <m/>
    <m/>
    <m/>
    <m/>
    <m/>
    <m/>
    <m/>
    <m/>
    <m/>
    <m/>
  </r>
  <r>
    <s v="EPM-EDM-003"/>
    <s v="Close, Consolidate, and Report"/>
    <s v="Master Data Management"/>
    <x v="16"/>
    <s v="As a Service Administrator, I need the ability to create and manage all Cloud GL segments for the global COA in EDM using out of box adapter available for Oracle FCGL"/>
    <s v="Must Have"/>
    <m/>
    <x v="4"/>
    <s v="1-Fit-Configuration-Functional"/>
    <s v="Fit"/>
    <s v="Configuration"/>
    <s v="Functional"/>
    <m/>
    <s v="GL segments are configured and associated data objects are created (automatically) while setting up the cloud GL application in EDM"/>
    <s v="Succesfully able to setup global COA segments for GL in EDM"/>
    <m/>
    <m/>
    <m/>
    <x v="0"/>
    <s v="Elizabeth"/>
    <d v="2021-06-25T00:00:00"/>
    <m/>
    <m/>
    <s v="Sprint 2"/>
    <e v="#N/A"/>
    <m/>
    <m/>
    <x v="5"/>
    <x v="5"/>
    <m/>
    <m/>
    <m/>
    <m/>
    <m/>
    <m/>
    <m/>
    <m/>
    <m/>
    <m/>
    <m/>
    <m/>
    <m/>
  </r>
  <r>
    <s v="EPM-EDM-004"/>
    <s v="Close, Consolidate, and Report"/>
    <s v="Master Data Management"/>
    <x v="16"/>
    <s v="As a Service Administrator, I need the ability to create and manage all Cloud GL segments for the local COA in EDM using out of box adapter available for Oracle FCGL"/>
    <s v="Must Have"/>
    <m/>
    <x v="1"/>
    <s v="1-Fit-Configuration-Functional"/>
    <s v="Fit"/>
    <s v="Configuration"/>
    <s v="Functional"/>
    <m/>
    <s v="GL segments are configured and associated data objects are created (automatically) while setting up the cloud GL application in EDM"/>
    <s v="Succesfully able to setup local COA segments for GL in EDM"/>
    <m/>
    <m/>
    <m/>
    <x v="0"/>
    <s v="Elizabeth"/>
    <d v="2021-06-25T00:00:00"/>
    <m/>
    <m/>
    <s v="Sprint 4"/>
    <e v="#N/A"/>
    <m/>
    <m/>
    <x v="5"/>
    <x v="5"/>
    <m/>
    <m/>
    <m/>
    <m/>
    <m/>
    <m/>
    <m/>
    <m/>
    <m/>
    <m/>
    <m/>
    <m/>
    <m/>
  </r>
  <r>
    <s v="EPM-EDM-005"/>
    <s v="Close, Consolidate, and Report"/>
    <s v="Master Data Management"/>
    <x v="16"/>
    <s v="As a Service Administrator, I need the ability to create and manage dimensionality for EPM applications (EPBCS, FCCS) as per KDDs in EDM using available out of box adapters for Oracle EPM cloud applications"/>
    <s v="Must Have"/>
    <m/>
    <x v="4"/>
    <s v="1-Fit-Configuration-Functional"/>
    <s v="Fit"/>
    <s v="Configuration"/>
    <s v="Functional"/>
    <m/>
    <s v="EPM dimensions are configured and associated data objects are created (automatically) while setting up the cloud EPM applications in EDM"/>
    <s v="Successfully able to setup and register EPM application (FCCS/EPBCS) using out-of-box adapters and configure their dimensioanlity in EDM"/>
    <m/>
    <m/>
    <m/>
    <x v="0"/>
    <s v="Elizabeth"/>
    <d v="2021-06-25T00:00:00"/>
    <m/>
    <m/>
    <s v="Sprint 3"/>
    <e v="#N/A"/>
    <m/>
    <m/>
    <x v="5"/>
    <x v="5"/>
    <m/>
    <m/>
    <m/>
    <m/>
    <m/>
    <m/>
    <m/>
    <m/>
    <m/>
    <m/>
    <m/>
    <m/>
    <m/>
  </r>
  <r>
    <s v="EPM-EDM-006"/>
    <s v="Close, Consolidate, and Report"/>
    <s v="Master Data Management"/>
    <x v="16"/>
    <s v="As a Service Administrator, I need the ability to add unique qualifiers (prefixes) all COA members being maintained for EPM applications as well as ability to have certain members for EPM applications only."/>
    <s v="Must Have"/>
    <m/>
    <x v="4"/>
    <s v="1-Fit-Configuration-Functional"/>
    <s v="Fit"/>
    <s v="Configuration"/>
    <s v="Functional"/>
    <m/>
    <s v="Following prefixing will be used for EPM dimensions - _x000a_Account = AC_, Legal Entity = LE_, Site = ST_, Department = DT_, Operating Group = OG_, Project = PJ_"/>
    <s v="Succesfully able to setup prefix identifiers by dimensions for the EPM application node types"/>
    <m/>
    <m/>
    <m/>
    <x v="0"/>
    <s v="Elizabeth"/>
    <d v="2021-06-25T00:00:00"/>
    <m/>
    <m/>
    <s v="Sprint 3"/>
    <e v="#N/A"/>
    <m/>
    <m/>
    <x v="5"/>
    <x v="5"/>
    <m/>
    <m/>
    <m/>
    <m/>
    <m/>
    <m/>
    <m/>
    <m/>
    <m/>
    <m/>
    <m/>
    <m/>
    <m/>
  </r>
  <r>
    <s v="EPM-EDM-007"/>
    <s v="Close, Consolidate, and Report"/>
    <s v="Master Data Management"/>
    <x v="16"/>
    <s v="As a Service Administrator, I need the ability to setup approval policies in EDM with a designated approver, group of approvers, or multiple approver levels"/>
    <s v="Must Have"/>
    <m/>
    <x v="4"/>
    <s v="1-Fit-Configuration-Functional"/>
    <s v="Fit"/>
    <s v="Configuration"/>
    <s v="Functional"/>
    <m/>
    <s v="Approval polocies within EDM would be setup by dimension and can be further split by hierarchy depending upon future involvement of super users. Policies will be setup on the GL metadata only"/>
    <s v="Successfully able to enable and configure approval policies by segment for GL metadata within EDM"/>
    <m/>
    <m/>
    <m/>
    <x v="0"/>
    <s v="Elizabeth"/>
    <d v="2021-06-25T00:00:00"/>
    <m/>
    <m/>
    <s v="Sprint 3"/>
    <e v="#N/A"/>
    <m/>
    <m/>
    <x v="5"/>
    <x v="5"/>
    <m/>
    <m/>
    <m/>
    <m/>
    <m/>
    <m/>
    <m/>
    <m/>
    <m/>
    <m/>
    <m/>
    <m/>
    <m/>
  </r>
  <r>
    <s v="EPM-EDM-008"/>
    <s v="Close, Consolidate, and Report"/>
    <s v="Master Data Management"/>
    <x v="16"/>
    <s v="As an EDM Admin/Data Steward, I need the ability to submit metadata changes in EDM and as policies evolve, request for approval from dimension owner/finance track leads"/>
    <s v="Must Have"/>
    <m/>
    <x v="4"/>
    <s v="1-Fit-Configuration-Functional"/>
    <s v="Fit"/>
    <s v="Configuration"/>
    <s v="Functional"/>
    <m/>
    <s v="Approval on a metadata request would depend on a combination of the policy setup and the security access of the user submitting the change in EDM"/>
    <s v="Metadata change requests submitted require approval before being available in the metadata"/>
    <m/>
    <m/>
    <m/>
    <x v="0"/>
    <s v="Elizabeth"/>
    <d v="2021-06-25T00:00:00"/>
    <m/>
    <m/>
    <s v="Sprint 3"/>
    <e v="#N/A"/>
    <m/>
    <m/>
    <x v="5"/>
    <x v="5"/>
    <m/>
    <m/>
    <m/>
    <m/>
    <m/>
    <m/>
    <m/>
    <m/>
    <m/>
    <m/>
    <m/>
    <m/>
    <m/>
  </r>
  <r>
    <s v="EPM-EDM-009"/>
    <s v="Close, Consolidate, and Report"/>
    <s v="Master Data Management"/>
    <x v="16"/>
    <s v="As a Service administrator, I need the ability to setup and manage specific target views (e.g. for EPM applications) to subscribe to source application views for any metadata changes (add/updates etc.)"/>
    <s v="Must Have"/>
    <m/>
    <x v="4"/>
    <s v="1-Fit-Configuration-Functional"/>
    <s v="Fit"/>
    <s v="Configuration"/>
    <s v="Functional"/>
    <m/>
    <s v="Subscriptions would be setup on target viewpoints for both inter-application (GL to EPM) and intra-application (primary to alternate heirarchy) to ensure changes are copied from source viewpoints"/>
    <s v="Successfully able to configure and trigger subscriptions for metadata changes submitted and approved in the source viewpoints"/>
    <m/>
    <m/>
    <m/>
    <x v="0"/>
    <s v="Elizabeth"/>
    <d v="2021-06-25T00:00:00"/>
    <m/>
    <m/>
    <s v="Sprint 3"/>
    <e v="#N/A"/>
    <m/>
    <m/>
    <x v="5"/>
    <x v="5"/>
    <m/>
    <m/>
    <m/>
    <m/>
    <m/>
    <m/>
    <m/>
    <m/>
    <m/>
    <m/>
    <m/>
    <m/>
    <m/>
  </r>
  <r>
    <s v="EPM-EDM-010"/>
    <s v="Close, Consolidate, and Report"/>
    <s v="Master Data Management"/>
    <x v="16"/>
    <s v="As an EDM Admin/Data Steward, I would like the ability to maintain metadata for cloud GL and EPM applications through bulk upload of changes using out of box templates"/>
    <s v="Must Have"/>
    <m/>
    <x v="4"/>
    <s v="1-Fit-Configuration-Functional"/>
    <s v="Fit"/>
    <s v="Configuration"/>
    <s v="Functional"/>
    <m/>
    <s v="out-of-box EDM capability to use excel files in a predefined format to bulk upload metadata changes to a request"/>
    <s v="Succesfully able to upload metadata changes in a request using an excel file"/>
    <m/>
    <m/>
    <m/>
    <x v="0"/>
    <s v="Elizabeth"/>
    <d v="2021-06-25T00:00:00"/>
    <m/>
    <m/>
    <s v="Sprint 3"/>
    <e v="#N/A"/>
    <m/>
    <m/>
    <x v="5"/>
    <x v="5"/>
    <m/>
    <m/>
    <m/>
    <m/>
    <m/>
    <m/>
    <m/>
    <m/>
    <m/>
    <m/>
    <m/>
    <m/>
    <m/>
  </r>
  <r>
    <s v="EPM-EDM-011"/>
    <s v="Close, Consolidate, and Report"/>
    <s v="Master Data Management"/>
    <x v="16"/>
    <s v="As an EPM Application admin, I would like the ability to configure and maintain explicit cloud GL to EPM data management mappings (where applicable) in EDM using  out of box capabilities."/>
    <s v="Must Have"/>
    <m/>
    <x v="4"/>
    <s v="1-Fit-Configuration-Functional"/>
    <s v="Fit"/>
    <s v="Configuration"/>
    <s v="Functional"/>
    <m/>
    <s v="EDM currently only allows explicit (one to one) mappings to be setup for GL to EPM data mappings. More complex mappings (Like, Multi-dim etc.) to be maintained within EPM applications' Data Management module. Mapping maintenance in EDM to be determined on a case by case basis by dimension, if required at all."/>
    <s v="Successfully able to configure mapping maintenance views in EDM to manage GL to EPM explicit mappings"/>
    <m/>
    <m/>
    <m/>
    <x v="0"/>
    <s v="Elizabeth"/>
    <d v="2021-06-25T00:00:00"/>
    <m/>
    <m/>
    <s v="Sprint 3"/>
    <e v="#N/A"/>
    <m/>
    <m/>
    <x v="5"/>
    <x v="5"/>
    <m/>
    <m/>
    <m/>
    <m/>
    <m/>
    <m/>
    <m/>
    <m/>
    <m/>
    <m/>
    <m/>
    <m/>
    <m/>
  </r>
  <r>
    <s v="EPM-EDM-012"/>
    <s v="Close, Consolidate, and Report"/>
    <s v="Master Data Management"/>
    <x v="15"/>
    <s v="As an EDM Admin/Data Steward, I need the ability to manage alternate hierarchies (tax, reporting, allocations etc.) for Cloud GL application across all COAs in EDM"/>
    <s v="Must Have"/>
    <m/>
    <x v="4"/>
    <s v="1-Fit-Configuration-Functional"/>
    <s v="Fit"/>
    <s v="Configuration"/>
    <s v="Functional"/>
    <m/>
    <s v="All GL hierarchies require standard configuration steps to be completed before metadata can be loaded to the available viewpoints."/>
    <s v="Successfully able to configure and load hierarchy structure to alternate viewpoints for GL metadata"/>
    <m/>
    <m/>
    <m/>
    <x v="0"/>
    <s v="Elizabeth"/>
    <d v="2021-06-25T00:00:00"/>
    <m/>
    <m/>
    <s v="Sprint 3"/>
    <e v="#N/A"/>
    <m/>
    <m/>
    <x v="5"/>
    <x v="5"/>
    <m/>
    <m/>
    <m/>
    <m/>
    <m/>
    <m/>
    <m/>
    <m/>
    <m/>
    <m/>
    <m/>
    <m/>
    <m/>
  </r>
  <r>
    <s v="EPM-EDM-013"/>
    <s v="Close, Consolidate, and Report"/>
    <s v="Master Data Management"/>
    <x v="15"/>
    <s v="As an EDM Admin/Data Steward, I need the ability to manage alternate hierarchies (for tax, reporting etc.) for EPM (EPBCS, FCCS) applications in EDM"/>
    <s v="Must Have"/>
    <m/>
    <x v="4"/>
    <s v="1-Fit-Configuration-Functional"/>
    <s v="Fit"/>
    <s v="Configuration"/>
    <s v="Functional"/>
    <m/>
    <s v="Each dimension in EPM is allotted a single viewpoint where all primary and alternate structures reside"/>
    <s v="Succseefully able to load alternate structure to EPM dimension viewpoints"/>
    <m/>
    <m/>
    <m/>
    <x v="0"/>
    <s v="Elizabeth"/>
    <d v="2021-06-25T00:00:00"/>
    <m/>
    <m/>
    <s v="Sprint 3"/>
    <e v="#N/A"/>
    <m/>
    <m/>
    <x v="5"/>
    <x v="5"/>
    <m/>
    <m/>
    <m/>
    <m/>
    <m/>
    <m/>
    <m/>
    <m/>
    <m/>
    <m/>
    <m/>
    <m/>
    <m/>
  </r>
  <r>
    <s v="EPM-EDM-014"/>
    <s v="Close, Consolidate, and Report"/>
    <s v="Master Data Management"/>
    <x v="17"/>
    <s v="as a Service administrator, I need the ability to define &amp; configure the out of the box properties for the various Cloud GL segments and EPM dimensions in EDM"/>
    <s v="Must Have"/>
    <m/>
    <x v="4"/>
    <s v="1-Fit-Configuration-Functional"/>
    <s v="Fit"/>
    <s v="Configuration"/>
    <s v="Functional"/>
    <m/>
    <s v="Out-of-box attributes are enabled autoamtically based on configuration options and type of application (GL vs EPM) registered within EDM"/>
    <s v="Succesfully able to setup out of box attributes for GL and EPM applications in EDM"/>
    <m/>
    <m/>
    <m/>
    <x v="0"/>
    <s v="Elizabeth"/>
    <d v="2021-06-25T00:00:00"/>
    <m/>
    <m/>
    <s v="Sprint 3"/>
    <e v="#N/A"/>
    <m/>
    <m/>
    <x v="5"/>
    <x v="5"/>
    <m/>
    <m/>
    <m/>
    <m/>
    <m/>
    <m/>
    <m/>
    <m/>
    <m/>
    <m/>
    <m/>
    <m/>
    <m/>
  </r>
  <r>
    <s v="EPM-EDM-015"/>
    <s v="Close, Consolidate, and Report"/>
    <s v="Master Data Management"/>
    <x v="17"/>
    <s v="As a Service administrator, I need the ability to have validation rules for all Segments to avoid erroneous input when submitting a request. This will include MANDATORY Properties check, Value already exists in the hierarchy check, and standard OOB validations provided by Oracle for cloud GL and cloud EPM applications"/>
    <s v="Must Have"/>
    <m/>
    <x v="4"/>
    <s v="1-Fit-Configuration-Functional"/>
    <s v="Fit"/>
    <s v="Configuration"/>
    <s v="Functional"/>
    <m/>
    <s v="Out-of-box validations are enabled autoamtically based on type of application (GL vs EPM) registered within EDM"/>
    <s v="Succesfully able to setup out of box validations for GL and EPM applications in EDM"/>
    <m/>
    <m/>
    <m/>
    <x v="0"/>
    <s v="Elizabeth"/>
    <d v="2021-06-25T00:00:00"/>
    <m/>
    <m/>
    <s v="Sprint 3"/>
    <e v="#N/A"/>
    <m/>
    <m/>
    <x v="5"/>
    <x v="5"/>
    <m/>
    <m/>
    <m/>
    <m/>
    <m/>
    <m/>
    <m/>
    <m/>
    <m/>
    <m/>
    <m/>
    <m/>
    <m/>
  </r>
  <r>
    <s v="EPM-EDM-016"/>
    <s v="Close, Consolidate, and Report"/>
    <s v="Master Data Management"/>
    <x v="18"/>
    <s v="As a Service administrator, I need the ability to setup connection with the Cloud GL application and interface metadata to the UCM server"/>
    <s v="Must Have"/>
    <m/>
    <x v="4"/>
    <s v="1-Fit-Configuration-Functional"/>
    <s v="Fit"/>
    <s v="Configuration"/>
    <s v="Functional"/>
    <m/>
    <s v="EDM out of box capablity to configure connection details and connect with cloud GL application"/>
    <s v="successfully able to send metadata files from EDM to cloud GL application"/>
    <m/>
    <m/>
    <m/>
    <x v="0"/>
    <s v="Elizabeth"/>
    <d v="2021-06-25T00:00:00"/>
    <m/>
    <m/>
    <s v="Sprint 2"/>
    <e v="#N/A"/>
    <m/>
    <m/>
    <x v="5"/>
    <x v="5"/>
    <m/>
    <m/>
    <m/>
    <m/>
    <m/>
    <m/>
    <m/>
    <m/>
    <m/>
    <m/>
    <m/>
    <m/>
    <m/>
  </r>
  <r>
    <s v="EPM-EDM-017"/>
    <s v="Close, Consolidate, and Report"/>
    <s v="Master Data Management"/>
    <x v="18"/>
    <s v="As a Service administrator, I need the ability to setup connection with the EPM applications and directly interface metadata to the target application"/>
    <s v="Must Have"/>
    <m/>
    <x v="4"/>
    <s v="1-Fit-Configuration-Functional"/>
    <s v="Fit"/>
    <s v="Configuration"/>
    <s v="Functional"/>
    <m/>
    <s v="EDM out of box capablity to configure connection details and connect with cloud EPM applications"/>
    <s v="successfully able to send metadata files from EDM to cloud EPM applications"/>
    <m/>
    <m/>
    <m/>
    <x v="0"/>
    <s v="Elizabeth"/>
    <d v="2021-06-25T00:00:00"/>
    <m/>
    <m/>
    <s v="Sprint 3"/>
    <e v="#N/A"/>
    <m/>
    <m/>
    <x v="5"/>
    <x v="5"/>
    <m/>
    <m/>
    <m/>
    <m/>
    <m/>
    <m/>
    <m/>
    <m/>
    <m/>
    <m/>
    <m/>
    <m/>
    <m/>
  </r>
  <r>
    <s v="EPM-EDM-018"/>
    <s v="Close, Consolidate, and Report"/>
    <s v="Master Data Management"/>
    <x v="18"/>
    <s v="As a service administrator, I need the ability to automate and schedule Export of metadata to Cloud GL &amp; Cloud EPM applications using available capabilities of EPM Automate"/>
    <s v="Must Have"/>
    <m/>
    <x v="4"/>
    <s v="1-Fit-Configuration-Functional"/>
    <s v="Fit"/>
    <s v="Configuration"/>
    <s v="Functional"/>
    <m/>
    <s v="EPMAutotamte utility has predefined commands available that can be incorporated into batch scripts and schedule and automate jobs"/>
    <s v="successfully able to run export from EDM and/or import into target application processes automatically"/>
    <m/>
    <m/>
    <m/>
    <x v="0"/>
    <s v="Elizabeth"/>
    <d v="2021-06-25T00:00:00"/>
    <m/>
    <m/>
    <s v="Sprint 4"/>
    <e v="#N/A"/>
    <m/>
    <m/>
    <x v="5"/>
    <x v="5"/>
    <m/>
    <m/>
    <m/>
    <m/>
    <m/>
    <m/>
    <m/>
    <m/>
    <m/>
    <m/>
    <m/>
    <m/>
    <m/>
  </r>
  <r>
    <s v="EPM-EDM-019"/>
    <s v="Close, Consolidate, and Report"/>
    <s v="Master Data Management"/>
    <x v="18"/>
    <s v="As a service administrator, I need the ability to automate and schedule Export of data management mappings to Cloud EPM applications using available capabilities of EPM Automate"/>
    <s v="Must Have"/>
    <m/>
    <x v="4"/>
    <s v="1-Fit-Configuration-Functional"/>
    <s v="Fit"/>
    <s v="Configuration"/>
    <s v="Functional"/>
    <m/>
    <s v="EPMAutotamte utility has predefined commands available that can be incorporated into batch scripts and schedule and automate jobs"/>
    <s v="successfully able to run export from EDM and/or import into target application processes automatically"/>
    <m/>
    <m/>
    <m/>
    <x v="0"/>
    <s v="Elizabeth"/>
    <d v="2021-06-25T00:00:00"/>
    <m/>
    <m/>
    <s v="Sprint 4"/>
    <e v="#N/A"/>
    <m/>
    <m/>
    <x v="5"/>
    <x v="5"/>
    <m/>
    <m/>
    <m/>
    <m/>
    <m/>
    <m/>
    <m/>
    <m/>
    <m/>
    <m/>
    <m/>
    <m/>
    <m/>
  </r>
  <r>
    <s v="EPM-EDM-020"/>
    <s v="Close, Consolidate, and Report"/>
    <s v="Master Data Management"/>
    <x v="19"/>
    <s v="As a Service administrator, I need the ability to maintain Application and Metadata Security in EDM"/>
    <s v="Must Have"/>
    <m/>
    <x v="4"/>
    <s v="1-Fit-Configuration-Functional"/>
    <s v="Fit"/>
    <s v="Configuration"/>
    <s v="Functional"/>
    <m/>
    <s v="Out-of-box security roles and accesses will be utilized to provision users access to the various data objects within EDM"/>
    <s v="Successfully able to assign users appropriate access to EDM"/>
    <m/>
    <m/>
    <m/>
    <x v="0"/>
    <s v="Elizabeth"/>
    <d v="2021-06-25T00:00:00"/>
    <m/>
    <m/>
    <s v="Sprint 3"/>
    <e v="#N/A"/>
    <m/>
    <m/>
    <x v="5"/>
    <x v="5"/>
    <m/>
    <m/>
    <m/>
    <m/>
    <m/>
    <m/>
    <m/>
    <m/>
    <m/>
    <m/>
    <m/>
    <m/>
    <m/>
  </r>
  <r>
    <s v="EPM-EDM-021"/>
    <s v="Close, Consolidate, and Report"/>
    <s v="Master Data Management"/>
    <x v="19"/>
    <s v="As a Service administrator, I need the ability to run Audit Reports in EDM for all metadata changes made in the application"/>
    <s v="Must Have"/>
    <m/>
    <x v="4"/>
    <s v="1-Fit-Configuration-Functional"/>
    <s v="Fit"/>
    <s v="Configuration"/>
    <s v="Functional"/>
    <m/>
    <s v="Out-of-box capability of EDM to allow Auditors and Admins to audit all change requests raised within the application"/>
    <s v="Successfully able to audit metadata changes in EDM"/>
    <m/>
    <m/>
    <m/>
    <x v="0"/>
    <s v="Elizabeth"/>
    <d v="2021-06-25T00:00:00"/>
    <m/>
    <m/>
    <s v="Sprint 2"/>
    <e v="#N/A"/>
    <m/>
    <m/>
    <x v="5"/>
    <x v="5"/>
    <m/>
    <m/>
    <m/>
    <m/>
    <m/>
    <m/>
    <m/>
    <m/>
    <m/>
    <m/>
    <m/>
    <m/>
    <m/>
  </r>
  <r>
    <s v="EPM-EDM-022"/>
    <s v="Close, Consolidate, and Report"/>
    <s v="Master Data Management"/>
    <x v="19"/>
    <s v="As a Service administrator, I need the ability to schedule Nightly backups of the EDM application"/>
    <s v="Must Have"/>
    <m/>
    <x v="4"/>
    <s v="1-Fit-Configuration-Functional"/>
    <s v="Fit"/>
    <s v="Configuration"/>
    <s v="Functional"/>
    <m/>
    <s v="out-of-box capability available for taking nightly backups"/>
    <s v="Successfully able to schedule nightly backups in EDM"/>
    <m/>
    <m/>
    <m/>
    <x v="0"/>
    <s v="Elizabeth"/>
    <d v="2021-06-25T00:00:00"/>
    <m/>
    <m/>
    <s v="Sprint 2"/>
    <e v="#N/A"/>
    <m/>
    <m/>
    <x v="5"/>
    <x v="5"/>
    <m/>
    <m/>
    <m/>
    <m/>
    <m/>
    <m/>
    <m/>
    <m/>
    <m/>
    <m/>
    <m/>
    <m/>
    <m/>
  </r>
  <r>
    <s v="EPM-EDM-023"/>
    <s v="Close, Consolidate, and Report"/>
    <s v="Master Data Management"/>
    <x v="19"/>
    <s v="As a Service administrator, I need the ability to migrate application snapshots of the latest EDM configurations from one environment (Eg:Test) to another (Eg: Stg)"/>
    <s v="Must Have"/>
    <m/>
    <x v="4"/>
    <s v="1-Fit-Configuration-Functional"/>
    <s v="Fit"/>
    <s v="Configuration"/>
    <s v="Functional"/>
    <m/>
    <s v="out-of-box capability available for taking backups and directly migration to another EDM env."/>
    <s v="Successfully able to migrate backups from one EDM env. to another"/>
    <m/>
    <m/>
    <m/>
    <x v="0"/>
    <s v="Elizabeth"/>
    <d v="2021-06-25T00:00:00"/>
    <m/>
    <m/>
    <s v="Sprint 2"/>
    <e v="#N/A"/>
    <m/>
    <m/>
    <x v="5"/>
    <x v="5"/>
    <m/>
    <m/>
    <m/>
    <m/>
    <m/>
    <m/>
    <m/>
    <m/>
    <m/>
    <m/>
    <m/>
    <m/>
    <m/>
  </r>
  <r>
    <s v="EPM-EDM-024"/>
    <s v="Close, Consolidate, and Report"/>
    <s v="Master Data Management"/>
    <x v="17"/>
    <s v="As a Service Administrator, I need the ability to block updates to Account Type and Summary attributes in EDM for Cloud GL application"/>
    <s v="Must Have"/>
    <m/>
    <x v="4"/>
    <s v="1-Fit-Configuration-Functional"/>
    <s v="Fit"/>
    <s v="Configuration"/>
    <s v="Functional"/>
    <m/>
    <s v="Configuration option available in properties to Lock property value on commit"/>
    <s v="User is not able to update the attributes once initial change request has been approved"/>
    <m/>
    <m/>
    <m/>
    <x v="0"/>
    <s v="Elizabeth"/>
    <d v="2021-06-25T00:00:00"/>
    <m/>
    <m/>
    <s v="Sprint 2"/>
    <e v="#N/A"/>
    <m/>
    <m/>
    <x v="5"/>
    <x v="5"/>
    <m/>
    <m/>
    <m/>
    <m/>
    <m/>
    <m/>
    <m/>
    <m/>
    <m/>
    <m/>
    <m/>
    <m/>
    <m/>
  </r>
  <r>
    <s v="EPM-EDM-025"/>
    <s v="Close, Consolidate, and Report"/>
    <s v="Master Data Management"/>
    <x v="16"/>
    <s v="As a Service Administrator, I need the ability to block the ability to Delete existing members in EDM for Cloud GL application"/>
    <s v="Must Have"/>
    <m/>
    <x v="4"/>
    <s v="1-Fit-Configuration-Functional"/>
    <s v="Fit"/>
    <s v="Configuration"/>
    <s v="Functional"/>
    <m/>
    <s v="Configuration option available in EDM to determine which activities users can perform in a given viewpoint"/>
    <s v="User is not able to delete any segment values from EDM"/>
    <m/>
    <m/>
    <m/>
    <x v="0"/>
    <s v="Elizabeth"/>
    <d v="2021-06-25T00:00:00"/>
    <m/>
    <m/>
    <s v="Sprint 2"/>
    <e v="#N/A"/>
    <m/>
    <m/>
    <x v="5"/>
    <x v="5"/>
    <m/>
    <m/>
    <m/>
    <m/>
    <m/>
    <m/>
    <m/>
    <m/>
    <m/>
    <m/>
    <m/>
    <m/>
    <m/>
  </r>
  <r>
    <s v="EPM-EDM-026"/>
    <s v="Close, Consolidate, and Report"/>
    <s v="Master Data Management"/>
    <x v="16"/>
    <s v="As an EDM Admin/Data Steward, I need the ability to create and manage two versions of the same hierarchy/tree in EDM for cloud GL application and keep them in sync."/>
    <s v="Must Have"/>
    <m/>
    <x v="4"/>
    <s v="1-Fit-Configuration-Functional"/>
    <s v="Fit"/>
    <s v="Configuration"/>
    <s v="Functional"/>
    <m/>
    <s v="when configuring new viewpoints for GL, we can add multiple tree versions under the same tree code to facilitate this. They are kept in sync through auto submit subscriptions"/>
    <s v="Successfully able to manage and keep in sync two versions of same hierarchy for GL"/>
    <m/>
    <m/>
    <m/>
    <x v="0"/>
    <s v="Elizabeth"/>
    <d v="2021-06-25T00:00:00"/>
    <m/>
    <m/>
    <s v="Sprint 2"/>
    <e v="#N/A"/>
    <m/>
    <m/>
    <x v="5"/>
    <x v="5"/>
    <m/>
    <m/>
    <m/>
    <m/>
    <m/>
    <m/>
    <m/>
    <m/>
    <m/>
    <m/>
    <m/>
    <m/>
    <m/>
  </r>
  <r>
    <s v="EPM-EDM-027"/>
    <s v="Close, Consolidate, and Report"/>
    <s v="Master Data Management"/>
    <x v="16"/>
    <s v="As a Service administrator, I need the ability to restrict updates to only one version of the cloud GL hierarchy/tree (out of the two) being maintained in EDM"/>
    <s v="Must Have"/>
    <m/>
    <x v="4"/>
    <s v="1-Fit-Configuration-Functional"/>
    <s v="Fit"/>
    <s v="Configuration"/>
    <s v="Functional"/>
    <m/>
    <s v="Additional maintenance views will be configured allowing users access to only one of the version of the GL hierarchy to make updates to. The other version will be updated via auto sumbit subscriptions"/>
    <s v="User is only able to make updates to one version of the GL hierarchy in EDM"/>
    <m/>
    <m/>
    <m/>
    <x v="0"/>
    <s v="Elizabeth"/>
    <d v="2021-06-25T00:00:00"/>
    <m/>
    <m/>
    <s v="Sprint 4"/>
    <e v="#N/A"/>
    <m/>
    <m/>
    <x v="5"/>
    <x v="5"/>
    <m/>
    <m/>
    <m/>
    <m/>
    <m/>
    <m/>
    <m/>
    <m/>
    <m/>
    <m/>
    <m/>
    <m/>
    <m/>
  </r>
  <r>
    <s v="EPM-EDM-028"/>
    <s v="Close, Consolidate, and Report"/>
    <s v="Master Data Management"/>
    <x v="18"/>
    <s v="As an EDM Admin/Data Steward, I need the ability to manually Export metadata for cloud GL and EPM applications to share with Non-Cloud target applications (HCM and BI-Teradata)"/>
    <s v="Must Have"/>
    <m/>
    <x v="4"/>
    <s v="1-Fit-Configuration-Functional"/>
    <s v="Fit"/>
    <s v="Configuration"/>
    <s v="Functional"/>
    <m/>
    <s v="out-of-box capability to download metadata files by dimension to local machine"/>
    <s v="Successfully able to manually export and download to local machine GL and EPM metadata files for sharing"/>
    <m/>
    <m/>
    <m/>
    <x v="0"/>
    <s v="Elizabeth"/>
    <d v="2021-06-25T00:00:00"/>
    <m/>
    <m/>
    <s v="Sprint 4"/>
    <e v="#N/A"/>
    <m/>
    <m/>
    <x v="5"/>
    <x v="5"/>
    <m/>
    <m/>
    <m/>
    <m/>
    <m/>
    <m/>
    <m/>
    <m/>
    <m/>
    <m/>
    <m/>
    <m/>
    <m/>
  </r>
  <r>
    <s v="EPM-EDM-029"/>
    <s v="Close, Consolidate, and Report"/>
    <s v="Master Data Management"/>
    <x v="16"/>
    <s v="As a Service administrator, I need the ability to copy and archive heirarchy versions not in use for comparison/analysis purposes while implementing organizational changes"/>
    <s v="Must Have"/>
    <m/>
    <x v="4"/>
    <s v="1-Fit-Configuration-Functional"/>
    <s v="Fit"/>
    <s v="Configuration"/>
    <s v="Functional"/>
    <m/>
    <s v="Additional viewpoints can be configured and created in any view by either copying existing viewpoints or by configuring net new ones. these can be used to take snapshots of existing hierarchies for future reference and comparison"/>
    <s v="Successfully able to take a snapshot of existing hierarchy and copy to another viewpoint for reference"/>
    <m/>
    <m/>
    <m/>
    <x v="0"/>
    <s v="Elizabeth"/>
    <d v="2021-06-25T00:00:00"/>
    <m/>
    <m/>
    <s v="Sprint 4"/>
    <e v="#N/A"/>
    <m/>
    <m/>
    <x v="5"/>
    <x v="5"/>
    <m/>
    <m/>
    <m/>
    <m/>
    <m/>
    <m/>
    <m/>
    <m/>
    <m/>
    <m/>
    <m/>
    <m/>
    <m/>
  </r>
  <r>
    <s v="RTR-IC-034A"/>
    <s v="Record to Report"/>
    <s v="Manage Intercompany Accounting"/>
    <x v="9"/>
    <s v="As a GL Accountant I want the ability to enter IC journals transferring charges from one entity to many entities. Also journal will contain charges transferred between departments within an entity."/>
    <m/>
    <m/>
    <x v="1"/>
    <s v="5-Gap-Build-Extension"/>
    <s v="Gap"/>
    <s v="Build"/>
    <s v="Extension"/>
    <s v="EXT036"/>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B"/>
    <s v="Record to Report"/>
    <s v="Manage Intercompany Accounting"/>
    <x v="9"/>
    <s v="As a GL Accountant I want the ability to enter IC journals transferring charges from one entity to many entities. Also journal will contain charges transferred between departments within an entity."/>
    <m/>
    <m/>
    <x v="1"/>
    <s v="5-Gap-Build-Extension"/>
    <s v="Gap"/>
    <s v="Build"/>
    <s v="Extension"/>
    <s v="EXT037"/>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C"/>
    <s v="Record to Report"/>
    <s v="Manage Intercompany Accounting"/>
    <x v="9"/>
    <s v="As a GL Accountant I want the ability to enter IC journals transferring charges from one entity to many entities. Also journal will contain charges transferred between departments within an entity."/>
    <m/>
    <m/>
    <x v="1"/>
    <s v="3-Gap-Build-Interface"/>
    <s v="Gap"/>
    <s v="Build"/>
    <s v="Interface"/>
    <s v="INT193"/>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D"/>
    <s v="Record to Report"/>
    <s v="Manage Intercompany Accounting"/>
    <x v="9"/>
    <s v="As a GL Accountant I want the ability to enter IC journals transferring charges from one entity to many entities. Also journal will contain charges transferred between departments within an entity."/>
    <m/>
    <m/>
    <x v="1"/>
    <s v="3-Gap-Build-Interface"/>
    <s v="Gap"/>
    <s v="Build"/>
    <s v="Interface"/>
    <s v="INT194"/>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E"/>
    <s v="Record to Report"/>
    <s v="Manage Intercompany Accounting"/>
    <x v="9"/>
    <s v="As a GL Accountant I want the ability to enter IC journals transferring charges from one entity to many entities. Also journal will contain charges transferred between departments within an entity."/>
    <m/>
    <m/>
    <x v="1"/>
    <s v="5-Gap-Build-Extension"/>
    <s v="Gap"/>
    <s v="Build"/>
    <s v="Extension"/>
    <s v="EXT038"/>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F"/>
    <s v="Record to Report"/>
    <s v="Manage Intercompany Accounting"/>
    <x v="9"/>
    <s v="As a GL Accountant I want the ability to enter IC journals transferring charges from one entity to many entities. Also journal will contain charges transferred between departments within an entity."/>
    <m/>
    <m/>
    <x v="1"/>
    <s v="5-Gap-Build-Extension"/>
    <s v="Gap"/>
    <s v="Build"/>
    <s v="Extension"/>
    <s v="EXT039"/>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G"/>
    <s v="Record to Report"/>
    <s v="Manage Intercompany Accounting"/>
    <x v="9"/>
    <s v="As a GL Accountant I want the ability to enter IC journals transferring charges from one entity to many entities. Also journal will contain charges transferred between departments within an entity."/>
    <m/>
    <m/>
    <x v="1"/>
    <s v="5-Gap-Build-Extension"/>
    <s v="Gap"/>
    <s v="Build"/>
    <s v="Extension"/>
    <s v="EXT040"/>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4H"/>
    <s v="Record to Report"/>
    <s v="Manage Intercompany Accounting"/>
    <x v="9"/>
    <s v="As a GL Accountant I want the ability to enter IC journals transferring charges from one entity to many entities. Also journal will contain charges transferred between departments within an entity."/>
    <m/>
    <m/>
    <x v="1"/>
    <s v="2-Gap-Build-Report"/>
    <s v="Gap"/>
    <s v="Build"/>
    <s v="Report"/>
    <s v="RPT099"/>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m/>
    <x v="0"/>
    <s v="Erica "/>
    <d v="2021-07-15T00:00:00"/>
    <e v="#N/A"/>
    <m/>
    <e v="#N/A"/>
    <e v="#N/A"/>
    <m/>
    <s v="RTR"/>
    <x v="0"/>
    <x v="1"/>
    <s v="WESCO"/>
    <m/>
    <m/>
    <s v="Ian/Vitaliy"/>
    <m/>
    <m/>
    <m/>
    <m/>
    <m/>
    <m/>
    <m/>
    <m/>
    <s v="User Stories - GL Batch 6 GPO Approval"/>
  </r>
  <r>
    <s v="RTR-IC-035A"/>
    <s v="Record to Report"/>
    <s v="Manage Intercompany Accounting"/>
    <x v="9"/>
    <s v="As a GL accountant, I need a non-material I/C  AR Aging report by legal entity. Report should provide a detail at invoice level."/>
    <m/>
    <m/>
    <x v="1"/>
    <s v="2-Gap-Build-Report"/>
    <s v="Gap"/>
    <s v="Build"/>
    <s v="Report"/>
    <s v="RPT032"/>
    <s v="User story split into A &amp; B. RTR-IC-035A is AR Aging at invoice level. RTR-IC-035B is AP Aging at Invoice level "/>
    <s v="Validate completeness and accuracy of the report. Ensure the report contains all the required data per business design. Validate that fields are available for data selection as per business design."/>
    <m/>
    <m/>
    <m/>
    <x v="0"/>
    <s v="Erica"/>
    <d v="2021-07-18T00:00:00"/>
    <s v="TBD"/>
    <m/>
    <s v="TBD"/>
    <s v="TBD"/>
    <m/>
    <s v="RTR"/>
    <x v="0"/>
    <x v="1"/>
    <s v="WESCO"/>
    <m/>
    <m/>
    <s v="Ian/Vitaliy"/>
    <m/>
    <m/>
    <m/>
    <m/>
    <m/>
    <m/>
    <m/>
    <m/>
    <s v="User Stories - GL Batch 6 GPO Approval"/>
  </r>
  <r>
    <s v="RTR-IC-035B"/>
    <s v="Record to Report"/>
    <s v="Manage Intercompany Accounting"/>
    <x v="9"/>
    <s v="As a GL accountant, I need a non-material I/C  AP Aging report by legal entity. Report should provide a detail at invoice level."/>
    <m/>
    <m/>
    <x v="1"/>
    <s v="2-Gap-Build-Report"/>
    <s v="Gap"/>
    <s v="Build"/>
    <s v="Report"/>
    <s v="RPT033"/>
    <s v="User story split into A &amp; B. RTR-IC-035A is AR Aging at invoice level. RTR-IC-035B is AP Aging at Invoice level "/>
    <s v="Validate completeness and accuracy of the report. Ensure the report contains all the required data per business design. Validate that fields are available for data selection as per business design."/>
    <m/>
    <m/>
    <m/>
    <x v="0"/>
    <s v="Erica"/>
    <d v="2021-07-18T00:00:00"/>
    <s v="TBD"/>
    <m/>
    <s v="TBD"/>
    <s v="TBD"/>
    <m/>
    <s v="RTR"/>
    <x v="0"/>
    <x v="1"/>
    <s v="WESCO"/>
    <m/>
    <m/>
    <s v="Ian/Vitaliy"/>
    <m/>
    <m/>
    <m/>
    <m/>
    <m/>
    <m/>
    <m/>
    <m/>
    <s v="User Stories - GL Batch 6 GPO Approval"/>
  </r>
  <r>
    <s v="RTR-IC-036A"/>
    <s v="Record to Report"/>
    <s v="Manage Intercompany Accounting"/>
    <x v="9"/>
    <s v="As a GL accountant, I need a non-material I/C  AR Aging report by legal entity. Report should provide a summary at account level."/>
    <m/>
    <m/>
    <x v="1"/>
    <s v="2-Gap-Build-Report"/>
    <s v="Gap"/>
    <s v="Build"/>
    <s v="Report"/>
    <s v="RPT034"/>
    <s v="User story split into A &amp; B. RTR-IC-036A is AR Aging at account level. RTR-IC-036B is AP Aging at account level "/>
    <s v="Validate completeness and accuracy of the report. Ensure the report contains all the required data per business design. Validate that fields are available for data selection as per business design."/>
    <m/>
    <m/>
    <m/>
    <x v="0"/>
    <s v="Erica"/>
    <d v="2021-07-18T00:00:00"/>
    <s v="TBD"/>
    <m/>
    <s v="TBD"/>
    <s v="TBD"/>
    <m/>
    <s v="RTR"/>
    <x v="0"/>
    <x v="1"/>
    <s v="WESCO"/>
    <m/>
    <m/>
    <s v="Ian/Vitaliy"/>
    <m/>
    <m/>
    <m/>
    <m/>
    <m/>
    <m/>
    <m/>
    <m/>
    <s v="User Stories - GL Batch 6 GPO Approval"/>
  </r>
  <r>
    <s v="RTR-IC-036B"/>
    <s v="Record to Report"/>
    <s v="Manage Intercompany Accounting"/>
    <x v="9"/>
    <s v="As a GL accountant, I need a non-material I/C  AP Aging report by legal entity. Report should provide a summary at account level."/>
    <m/>
    <m/>
    <x v="1"/>
    <s v="2-Gap-Build-Report"/>
    <s v="Gap"/>
    <s v="Build"/>
    <s v="Report"/>
    <s v="RPT035"/>
    <s v="User story split into A &amp; B. RTR-IC-036A is AR Aging at account level. RTR-IC-036B is AP Aging at account level "/>
    <s v="Validate completeness and accuracy of the report. Ensure the report contains all the required data per business design. Validate that fields are available for data selection as per business design."/>
    <m/>
    <m/>
    <m/>
    <x v="0"/>
    <s v="Erica"/>
    <d v="2021-07-18T00:00:00"/>
    <s v="TBD"/>
    <m/>
    <s v="TBD"/>
    <s v="TBD"/>
    <m/>
    <s v="RTR"/>
    <x v="0"/>
    <x v="1"/>
    <s v="WESCO"/>
    <m/>
    <m/>
    <s v="Ian/Vitaliy"/>
    <m/>
    <m/>
    <m/>
    <m/>
    <m/>
    <m/>
    <m/>
    <m/>
    <s v="User Stories - GL Batch 6 GPO Approval"/>
  </r>
  <r>
    <s v="RTR-IC-037"/>
    <s v="Record to Report"/>
    <s v="Manage Intercompany Accounting"/>
    <x v="9"/>
    <s v="As a GL accountant, I need a report of all IC transactions entered but not approved."/>
    <m/>
    <m/>
    <x v="1"/>
    <s v="2-Gap-Build-Report"/>
    <s v="Gap"/>
    <s v="Build"/>
    <s v="Report"/>
    <s v="RPT036"/>
    <s v="IC Transaction Detail report to be built - similar to workshop layout"/>
    <s v="Validate completeness and accuracy of the report. Ensure the report contains all the required data per business design. "/>
    <m/>
    <m/>
    <m/>
    <x v="0"/>
    <s v="Erica"/>
    <d v="2021-07-18T00:00:00"/>
    <s v="TBD"/>
    <m/>
    <s v="TBD"/>
    <s v="TBD"/>
    <m/>
    <s v="RTR"/>
    <x v="0"/>
    <x v="1"/>
    <s v="WESCO"/>
    <m/>
    <m/>
    <s v="Ian/Vitaliy"/>
    <m/>
    <m/>
    <m/>
    <m/>
    <m/>
    <m/>
    <m/>
    <m/>
    <s v="User Stories - GL Batch 6 GPO Approval"/>
  </r>
  <r>
    <s v="RTR-IC-038"/>
    <s v="Record to Report"/>
    <s v="Manage Intercompany Accounting"/>
    <x v="9"/>
    <s v="As a GL accountant, I need a report of all IC transactions that are in error (part of the subledger close process)."/>
    <m/>
    <m/>
    <x v="1"/>
    <s v="10-Not Required-Not Required-Not Required"/>
    <s v="Not Required"/>
    <s v="Not Required"/>
    <s v="Not Required"/>
    <m/>
    <s v="Duplicate of reports and steps added under AR and AP close L2"/>
    <m/>
    <m/>
    <m/>
    <m/>
    <x v="0"/>
    <s v="Erica "/>
    <d v="2021-07-15T00:00:00"/>
    <e v="#N/A"/>
    <m/>
    <e v="#N/A"/>
    <e v="#N/A"/>
    <m/>
    <s v="RTR"/>
    <x v="0"/>
    <x v="1"/>
    <s v="WESCO"/>
    <m/>
    <m/>
    <s v="Ian/Vitaliy"/>
    <m/>
    <m/>
    <m/>
    <m/>
    <m/>
    <m/>
    <m/>
    <m/>
    <s v="User Stories - GL Batch 6 GPO Approval"/>
  </r>
  <r>
    <s v="RTR-IC-039"/>
    <s v="Record to Report"/>
    <s v="Manage Intercompany Accounting"/>
    <x v="9"/>
    <s v="As a GL accountant, I need a report of all IC AR invoices recorded but not yet transferred to AP."/>
    <m/>
    <m/>
    <x v="1"/>
    <s v="2-Gap-Build-Report"/>
    <s v="Gap"/>
    <s v="Build"/>
    <s v="Report"/>
    <s v="RPT036"/>
    <s v="IC Transaction Detail report to be built - similar to workshop layout"/>
    <s v="Validate completeness and accuracy of the report. Ensure the report contains all the required data per business design. "/>
    <m/>
    <m/>
    <m/>
    <x v="0"/>
    <s v="Erica"/>
    <d v="2021-07-18T00:00:00"/>
    <s v="TBD"/>
    <m/>
    <s v="TBD"/>
    <s v="TBD"/>
    <m/>
    <s v="RTR"/>
    <x v="0"/>
    <x v="1"/>
    <s v="WESCO"/>
    <m/>
    <m/>
    <s v="Ian/Vitaliy"/>
    <m/>
    <m/>
    <m/>
    <m/>
    <m/>
    <m/>
    <m/>
    <m/>
    <s v="User Stories - GL Batch 6 GPO Approval"/>
  </r>
  <r>
    <s v="RTR-IC-040"/>
    <s v="Record to Report"/>
    <s v="Manage Intercompany Accounting"/>
    <x v="9"/>
    <s v="As a Financial Systems Analyst, I need the ability to close IC AR and AP subledger."/>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closed correctly. Ensure no transactions can be posted in the subledger after it is closed."/>
    <m/>
    <m/>
    <m/>
    <x v="0"/>
    <s v="Erica"/>
    <d v="2021-07-18T00:00:00"/>
    <e v="#N/A"/>
    <m/>
    <e v="#N/A"/>
    <e v="#N/A"/>
    <m/>
    <s v="RTR"/>
    <x v="0"/>
    <x v="1"/>
    <s v="WESCO"/>
    <m/>
    <m/>
    <s v="Ian/Vitaliy"/>
    <m/>
    <m/>
    <m/>
    <m/>
    <m/>
    <m/>
    <m/>
    <m/>
    <s v="User Stories - GL Batch 6 GPO Approval"/>
  </r>
  <r>
    <s v="RTR-IC-041"/>
    <s v="Record to Report"/>
    <s v="Manage Intercompany Accounting"/>
    <x v="9"/>
    <s v="As a Financial Systems Analyst, I need the ability to open IC AR and AP subledger for the next period."/>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opened correctly. Ensure transactions can be posted in the subledger after it is opened."/>
    <m/>
    <m/>
    <m/>
    <x v="0"/>
    <s v="Erica"/>
    <d v="2021-07-18T00:00:00"/>
    <e v="#N/A"/>
    <m/>
    <e v="#N/A"/>
    <e v="#N/A"/>
    <m/>
    <s v="RTR"/>
    <x v="0"/>
    <x v="1"/>
    <s v="WESCO"/>
    <m/>
    <m/>
    <s v="Ian/Vitaliy"/>
    <m/>
    <m/>
    <m/>
    <m/>
    <m/>
    <m/>
    <m/>
    <m/>
    <s v="User Stories - GL Batch 6 GPO Approval"/>
  </r>
  <r>
    <s v="RTR-IC-042"/>
    <s v="Record to Report"/>
    <s v="Manage Intercompany Accounting"/>
    <x v="9"/>
    <s v="As a Financial Systems Analyst, I need the ability to reopen IC AR and AP subledger for the period previously closed."/>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reopened correctly. Ensure transactions can be posted in the subledger after it is opened."/>
    <m/>
    <m/>
    <m/>
    <x v="0"/>
    <s v="Erica"/>
    <d v="2021-07-18T00:00:00"/>
    <e v="#N/A"/>
    <m/>
    <e v="#N/A"/>
    <e v="#N/A"/>
    <m/>
    <s v="RTR"/>
    <x v="0"/>
    <x v="1"/>
    <s v="WESCO"/>
    <m/>
    <m/>
    <s v="Ian/Vitaliy"/>
    <m/>
    <m/>
    <m/>
    <m/>
    <m/>
    <m/>
    <m/>
    <m/>
    <s v="User Stories - GL Batch 6 GPO Approval"/>
  </r>
  <r>
    <s v="RTR-IC-043"/>
    <s v="Record to Report"/>
    <s v="Manage Intercompany Accounting"/>
    <x v="9"/>
    <s v="As an Intercompany Accountant, I want the ability to create many to many IC journals directly in GL and the system to auto balance the journal (for US and Canadian entities)."/>
    <m/>
    <m/>
    <x v="1"/>
    <s v="1-Fit-Configuration-Functional"/>
    <s v="Fit"/>
    <s v="Configuration"/>
    <s v="Functional"/>
    <m/>
    <s v="GL Journal autobalancing enabled for US and Canada ledgers. Many to Many to be setup using &quot;default clearing balancing account&quot; option"/>
    <s v="Validate that balancing lines were correctly created for each IC journal [directly entered in GL]. Validate both entered and accounted currencies. Validate balancing is only enabled for US and Canadian entities."/>
    <m/>
    <m/>
    <m/>
    <x v="0"/>
    <s v="Erica "/>
    <d v="2021-07-15T00:00:00"/>
    <e v="#N/A"/>
    <m/>
    <e v="#N/A"/>
    <e v="#N/A"/>
    <m/>
    <s v="RTR"/>
    <x v="0"/>
    <x v="1"/>
    <s v="WESCO"/>
    <m/>
    <m/>
    <s v="Ian/Vitaliy"/>
    <m/>
    <m/>
    <m/>
    <m/>
    <m/>
    <m/>
    <m/>
    <m/>
    <s v="User Stories - GL Batch 6 GPO Approval"/>
  </r>
  <r>
    <s v="RTR-IC-044"/>
    <s v="Record to Report"/>
    <s v="Manage Intercompany Accounting"/>
    <x v="9"/>
    <s v="As a I/C GL accountant, I need a report of all non-material I/C AP  invoices created by LE and period."/>
    <m/>
    <m/>
    <x v="1"/>
    <s v="10-Not Required-Not Required-Not Required"/>
    <s v="Not Required"/>
    <s v="Not Required"/>
    <s v="Not Required"/>
    <m/>
    <s v="Duplicate of RTR-IC-014B"/>
    <s v="Reviewed non-material I/C AP invoices report. Ensure all AP invoices generated by period is captured in the report. Ensure format of report matches business design."/>
    <m/>
    <m/>
    <m/>
    <x v="0"/>
    <s v="Erica "/>
    <d v="2021-07-15T00:00:00"/>
    <e v="#N/A"/>
    <m/>
    <e v="#N/A"/>
    <e v="#N/A"/>
    <m/>
    <s v="RTR"/>
    <x v="0"/>
    <x v="1"/>
    <s v="WESCO"/>
    <m/>
    <m/>
    <s v="Ian/Vitaliy"/>
    <m/>
    <m/>
    <m/>
    <m/>
    <m/>
    <m/>
    <m/>
    <m/>
    <s v="User Stories - GL Batch 6 GPO Approval"/>
  </r>
  <r>
    <s v="RTR-IC-045"/>
    <s v="Record to Report"/>
    <s v="Manage Intercompany Accounting"/>
    <x v="29"/>
    <s v="As an Intercompany accountant, I need the ability to run Receivables to GL Reconciliation Report so that I can carry out reconciliation at Month-end [IC AR]"/>
    <m/>
    <m/>
    <x v="1"/>
    <s v="1-Fit-Configuration-Functional"/>
    <s v="Fit"/>
    <s v="Configuration"/>
    <s v="Functional"/>
    <m/>
    <s v="Seeeded AR to GL Recon report [Security]. Two step process, run a process &amp; then view results in another screen"/>
    <s v="Validate AR reconciliation report. Ensure subledger reconciles with GL. Ensure reconciliaion can be ran for prior periods. Validate the GL balance on the report matches GL balance in ERP. Validates balance on report matches subledger."/>
    <m/>
    <m/>
    <m/>
    <x v="0"/>
    <s v="Erica"/>
    <d v="2021-07-18T00:00:00"/>
    <e v="#N/A"/>
    <m/>
    <e v="#N/A"/>
    <e v="#N/A"/>
    <m/>
    <s v="RTR"/>
    <x v="0"/>
    <x v="1"/>
    <s v="Deloitte"/>
    <m/>
    <m/>
    <s v="Ian/Vitaliy"/>
    <m/>
    <m/>
    <m/>
    <m/>
    <m/>
    <m/>
    <m/>
    <m/>
    <s v="User Stories - GL Batch 6 GPO Approval"/>
  </r>
  <r>
    <s v="RTR-IC-046"/>
    <s v="Record to Report"/>
    <s v="Manage Intercompany Accounting"/>
    <x v="29"/>
    <s v="As an Intercompany Accountant, I need the ability to run Subledger Period Close Exception Report so that I can validate the invalid transactions and close the period [IC AR]"/>
    <m/>
    <m/>
    <x v="1"/>
    <s v="1-Fit-Configuration-Functional"/>
    <s v="Fit"/>
    <s v="Configuration"/>
    <s v="Functional"/>
    <m/>
    <s v="Seeded Subledger period close exception report OR custom subledger period close exception report being developed in 1A_x000a__x000a_Exception report will show exception till it is resolved. Once report it re-run after resolution, exception will not appear in report output"/>
    <s v="Validate exception report. Ensure all errors are captured on the report. Once errors are resolved, ensure they no longer appear in the report. Ensure exception reports from prior can be generated or are archived."/>
    <m/>
    <m/>
    <m/>
    <x v="0"/>
    <s v="Erica"/>
    <d v="2021-07-18T00:00:00"/>
    <e v="#N/A"/>
    <m/>
    <e v="#N/A"/>
    <e v="#N/A"/>
    <m/>
    <s v="RTR"/>
    <x v="0"/>
    <x v="1"/>
    <s v="Deloitte"/>
    <m/>
    <m/>
    <s v="Ian/Vitaliy"/>
    <m/>
    <m/>
    <m/>
    <m/>
    <m/>
    <m/>
    <m/>
    <m/>
    <s v="User Stories - GL Batch 6 GPO Approval"/>
  </r>
  <r>
    <s v="RTR-IC-047"/>
    <s v="Record to Report"/>
    <s v="Manage Intercompany Accounting"/>
    <x v="29"/>
    <s v="As a Intercompany Accountant, Financial Analyst I need the ability to run create accounting at month-end to post all transactions in GL [IC AR]"/>
    <m/>
    <m/>
    <x v="1"/>
    <s v="1-Fit-Configuration-Functional"/>
    <s v="Fit"/>
    <s v="Configuration"/>
    <s v="Functional"/>
    <m/>
    <s v="Standard Create Accounting process [Security]"/>
    <s v="Validate that create accounting can be ran at month end. Ensure all transactions posted in the GL."/>
    <m/>
    <m/>
    <m/>
    <x v="0"/>
    <s v="Erica"/>
    <d v="2021-07-18T00:00:00"/>
    <e v="#N/A"/>
    <m/>
    <e v="#N/A"/>
    <e v="#N/A"/>
    <m/>
    <s v="RTR"/>
    <x v="0"/>
    <x v="1"/>
    <s v="Deloitte"/>
    <m/>
    <m/>
    <s v="Ian/Vitaliy"/>
    <m/>
    <m/>
    <m/>
    <m/>
    <m/>
    <m/>
    <m/>
    <m/>
    <s v="User Stories - GL Batch 6 GPO Approval"/>
  </r>
  <r>
    <s v="RTR-IC-048"/>
    <s v="Record to Report"/>
    <s v="Manage Intercompany Accounting"/>
    <x v="29"/>
    <s v="As an Intercompany Accountant, I need the ability to access the period close dashboard to close the current period and open the next [IC AR]. Should also support ability to re-open period"/>
    <m/>
    <m/>
    <x v="1"/>
    <s v="1-Fit-Configuration-Functional"/>
    <s v="Fit"/>
    <s v="Configuration"/>
    <s v="Functional"/>
    <m/>
    <s v="Standard period close screen [Security]"/>
    <s v="Review period close dashboard. Ensure all open subledgers are marked. Also ensure all closed subledgers are marked on the dash board."/>
    <m/>
    <m/>
    <m/>
    <x v="0"/>
    <s v="Erica"/>
    <d v="2021-07-18T00:00:00"/>
    <e v="#N/A"/>
    <m/>
    <e v="#N/A"/>
    <e v="#N/A"/>
    <m/>
    <s v="RTR"/>
    <x v="0"/>
    <x v="1"/>
    <s v="Deloitte"/>
    <m/>
    <m/>
    <s v="Ian/Vitaliy"/>
    <m/>
    <m/>
    <m/>
    <m/>
    <m/>
    <m/>
    <m/>
    <m/>
    <s v="User Stories - GL Batch 6 GPO Approval"/>
  </r>
  <r>
    <s v="RTR-IC-049"/>
    <s v="Record to Report"/>
    <s v="Manage Intercompany Accounting"/>
    <x v="30"/>
    <s v="As an Intercompany accountant, I need the ability to run Payables to GL Reconciliation Report so that I can carry out reconciliation at Month-end [IC AP]"/>
    <m/>
    <m/>
    <x v="1"/>
    <s v="1-Fit-Configuration-Functional"/>
    <s v="Fit"/>
    <s v="Configuration"/>
    <s v="Functional"/>
    <m/>
    <s v="Seeeded AP to GL Recon report [Security]. Two step process, run a process &amp; then view results in another screen"/>
    <s v="Validate AP reconciliation report. Ensure subledger reconciles with GL. Ensure reconciliaion can be ran for prior periods. Validate the GL balance on the report matches GL balance in ERP. Validates balance on report matches subledger."/>
    <m/>
    <m/>
    <m/>
    <x v="0"/>
    <s v="Erica"/>
    <d v="2021-07-18T00:00:00"/>
    <e v="#N/A"/>
    <m/>
    <e v="#N/A"/>
    <e v="#N/A"/>
    <m/>
    <s v="RTR"/>
    <x v="0"/>
    <x v="1"/>
    <s v="Deloitte"/>
    <m/>
    <m/>
    <s v="Ian/Vitaliy"/>
    <m/>
    <m/>
    <m/>
    <m/>
    <m/>
    <m/>
    <m/>
    <m/>
    <s v="User Stories - GL Batch 6 GPO Approval"/>
  </r>
  <r>
    <s v="RTR-IC-050"/>
    <s v="Record to Report"/>
    <s v="Manage Intercompany Accounting"/>
    <x v="30"/>
    <s v="As a Financial Analyst, I need the ability to run Invoice Validation process so that I can validate the transactions as preparation to close the period [IC AP]"/>
    <m/>
    <m/>
    <x v="1"/>
    <s v="1-Fit-Configuration-Functional"/>
    <s v="Fit"/>
    <s v="Configuration"/>
    <s v="Functional"/>
    <m/>
    <s v="Standard Invoice validation process [Security]"/>
    <s v="Verify validation ran correctly. Ensure transactions are included as part of the validation."/>
    <m/>
    <m/>
    <m/>
    <x v="0"/>
    <s v="Erica"/>
    <d v="2021-07-18T00:00:00"/>
    <e v="#N/A"/>
    <m/>
    <e v="#N/A"/>
    <e v="#N/A"/>
    <m/>
    <s v="RTR"/>
    <x v="0"/>
    <x v="1"/>
    <s v="Deloitte"/>
    <m/>
    <m/>
    <s v="Ian/Vitaliy"/>
    <m/>
    <m/>
    <m/>
    <m/>
    <m/>
    <m/>
    <m/>
    <m/>
    <s v="User Stories - GL Batch 6 GPO Approval"/>
  </r>
  <r>
    <s v="RTR-IC-051"/>
    <s v="Record to Report"/>
    <s v="Manage Intercompany Accounting"/>
    <x v="30"/>
    <s v="As a Financial Analyst, I need the ability to run the approval process so that system can mark AP invoices are auto=approved in preparation to close the period [IC AP]"/>
    <m/>
    <m/>
    <x v="1"/>
    <s v="1-Fit-Configuration-Functional"/>
    <s v="Fit"/>
    <s v="Configuration"/>
    <s v="Functional"/>
    <m/>
    <s v="Standard Approval process [Security]"/>
    <s v="Ensure auto approval ran automatically. Validate all AP invoices have been approved by the process."/>
    <m/>
    <m/>
    <m/>
    <x v="0"/>
    <s v="Erica"/>
    <d v="2021-07-18T00:00:00"/>
    <e v="#N/A"/>
    <m/>
    <e v="#N/A"/>
    <e v="#N/A"/>
    <m/>
    <s v="RTR"/>
    <x v="0"/>
    <x v="1"/>
    <s v="Deloitte"/>
    <m/>
    <m/>
    <s v="Ian/Vitaliy"/>
    <m/>
    <m/>
    <m/>
    <m/>
    <m/>
    <m/>
    <m/>
    <m/>
    <s v="User Stories - GL Batch 6 GPO Approval"/>
  </r>
  <r>
    <s v="RTR-IC-052"/>
    <s v="Record to Report"/>
    <s v="Manage Intercompany Accounting"/>
    <x v="30"/>
    <s v="As an Intercompany Accountant, I need the ability to run Subledger Period Close Exception Report so that I can validate the invalid transactions and close the period [IC AP]"/>
    <m/>
    <m/>
    <x v="1"/>
    <s v="1-Fit-Configuration-Functional"/>
    <s v="Fit"/>
    <s v="Configuration"/>
    <s v="Functional"/>
    <m/>
    <s v="Seeded Subledger period close exception report OR custom subledger period close exception report being developed in 1A_x000a__x000a_Exception report will show exception till it is resolved. Once report it re-run after resolution, exception will not appear in report output"/>
    <s v="Validate exception report. Ensure all errors are captured on the report. Once errors are resolved, ensure they no longer appear in the report. Ensure exception reports from prior can be generated or are archived."/>
    <m/>
    <m/>
    <m/>
    <x v="0"/>
    <s v="Erica"/>
    <d v="2021-07-18T00:00:00"/>
    <e v="#N/A"/>
    <m/>
    <e v="#N/A"/>
    <e v="#N/A"/>
    <m/>
    <s v="RTR"/>
    <x v="0"/>
    <x v="1"/>
    <s v="Deloitte"/>
    <m/>
    <m/>
    <s v="Ian/Vitaliy"/>
    <m/>
    <m/>
    <m/>
    <m/>
    <m/>
    <m/>
    <m/>
    <m/>
    <s v="User Stories - GL Batch 6 GPO Approval"/>
  </r>
  <r>
    <s v="RTR-IC-053"/>
    <s v="Record to Report"/>
    <s v="Manage Intercompany Accounting"/>
    <x v="30"/>
    <s v="As a Financial Analyst, I need the ability to run create accounting at month-end to post all transactions in GL [IC AP]"/>
    <m/>
    <m/>
    <x v="1"/>
    <s v="1-Fit-Configuration-Functional"/>
    <s v="Fit"/>
    <s v="Configuration"/>
    <s v="Functional"/>
    <m/>
    <s v="Standard Create Accounting process [Security]"/>
    <s v="Validate that create accounting can be ran at month end. Ensure all transactions posted in the GL."/>
    <m/>
    <m/>
    <m/>
    <x v="0"/>
    <s v="Erica"/>
    <d v="2021-07-18T00:00:00"/>
    <e v="#N/A"/>
    <m/>
    <e v="#N/A"/>
    <e v="#N/A"/>
    <m/>
    <s v="RTR"/>
    <x v="0"/>
    <x v="1"/>
    <s v="Deloitte"/>
    <m/>
    <m/>
    <s v="Ian/Vitaliy"/>
    <m/>
    <m/>
    <m/>
    <m/>
    <m/>
    <m/>
    <m/>
    <m/>
    <s v="User Stories - GL Batch 6 GPO Approval"/>
  </r>
  <r>
    <s v="RTR-IC-054"/>
    <s v="Record to Report"/>
    <s v="Manage Intercompany Accounting"/>
    <x v="30"/>
    <s v="As an Intercompany Accountant, I need the ability to access the period close dashboard to close the current period and open the next [IC AP]. Should also support ability to re-open period"/>
    <m/>
    <m/>
    <x v="1"/>
    <s v="1-Fit-Configuration-Functional"/>
    <s v="Fit"/>
    <s v="Configuration"/>
    <s v="Functional"/>
    <m/>
    <s v="Standard period close screen [Security]"/>
    <s v="Review period close dashboard. Ensure all open subledgers are marked. Also ensure all closed subledgers are marked on the dash board."/>
    <m/>
    <m/>
    <m/>
    <x v="0"/>
    <s v="Erica"/>
    <d v="2021-07-18T00:00:00"/>
    <e v="#N/A"/>
    <m/>
    <e v="#N/A"/>
    <e v="#N/A"/>
    <m/>
    <s v="RTR"/>
    <x v="0"/>
    <x v="1"/>
    <s v="Deloitte"/>
    <m/>
    <m/>
    <s v="Ian/Vitaliy"/>
    <m/>
    <m/>
    <m/>
    <m/>
    <m/>
    <m/>
    <m/>
    <m/>
    <s v="User Stories - GL Batch 6 GPO Approval"/>
  </r>
  <r>
    <s v="EPM-EPBCS-001"/>
    <s v="Enterprise Planning, Budgeting, and Reporting"/>
    <s v="Financials"/>
    <x v="16"/>
    <s v="As a Financial Analyst, I want to perform Forecast and Plan analysis across the dimensions: Account, Period, Year, Scenario, Version, Currency, Plan Element, Legal Entity, Projects, Operating Group, Department and Site."/>
    <s v="Must Have"/>
    <m/>
    <x v="4"/>
    <s v="1-Fit-Configuration-Functional"/>
    <s v="Fit"/>
    <s v="Configuration"/>
    <s v="Functional"/>
    <m/>
    <m/>
    <s v="Successfully created a reporting to analyze Forecast and Plan across dimensions and members."/>
    <m/>
    <m/>
    <m/>
    <x v="0"/>
    <s v="Jared Brame, Sheila Shah, Farnaz"/>
    <m/>
    <m/>
    <m/>
    <s v="Sprint 3"/>
    <e v="#N/A"/>
    <m/>
    <s v="EPM"/>
    <x v="6"/>
    <x v="8"/>
    <m/>
    <m/>
    <m/>
    <m/>
    <m/>
    <m/>
    <m/>
    <m/>
    <m/>
    <m/>
    <m/>
    <m/>
    <m/>
  </r>
  <r>
    <s v="EPM-EPBCS-002"/>
    <s v="Enterprise Planning, Budgeting, and Reporting"/>
    <s v="Financials"/>
    <x v="16"/>
    <s v="As a Finance Analyst, I want the application to contain 12 periods, quarters, and a defined fiscal year."/>
    <s v="Must Have"/>
    <m/>
    <x v="4"/>
    <s v="1-Fit-Configuration-Functional"/>
    <s v="Fit"/>
    <s v="Configuration"/>
    <s v="Functional"/>
    <m/>
    <s v="Can be done via customizing the reporting"/>
    <s v="Application has 12 periods, quarterly detail, and defined fiscal year"/>
    <m/>
    <m/>
    <m/>
    <x v="0"/>
    <s v="Jared Brame, Sheila Shah, Farnaz"/>
    <m/>
    <m/>
    <m/>
    <s v="Sprint 3"/>
    <e v="#N/A"/>
    <m/>
    <s v="EPM"/>
    <x v="6"/>
    <x v="8"/>
    <m/>
    <m/>
    <m/>
    <m/>
    <m/>
    <m/>
    <m/>
    <m/>
    <m/>
    <m/>
    <m/>
    <m/>
    <m/>
  </r>
  <r>
    <s v="EPM-EPBCS-003"/>
    <s v="Enterprise Planning, Budgeting, and Reporting"/>
    <s v="Financials"/>
    <x v="16"/>
    <s v="As a Finance Analyst, I require the ability to run near real-time data aggregations for Plan and Forecast QTD, and YTD views"/>
    <s v="Must Have"/>
    <m/>
    <x v="4"/>
    <s v="1-Fit-Configuration-Functional"/>
    <s v="Fit"/>
    <s v="Configuration"/>
    <s v="Functional"/>
    <m/>
    <m/>
    <s v="The automated aggregations have been successfully achieved at the QTD and YTD levels for Plan and Forecast."/>
    <m/>
    <m/>
    <m/>
    <x v="0"/>
    <s v="Jared Brame, Sheila Shah, Farnaz"/>
    <m/>
    <m/>
    <m/>
    <s v="Sprint 3"/>
    <e v="#N/A"/>
    <m/>
    <s v="EPM"/>
    <x v="6"/>
    <x v="8"/>
    <m/>
    <m/>
    <m/>
    <m/>
    <m/>
    <m/>
    <m/>
    <m/>
    <m/>
    <m/>
    <m/>
    <m/>
    <m/>
  </r>
  <r>
    <s v="EPM-EPBCS-004"/>
    <s v="Enterprise Planning, Budgeting, and Reporting"/>
    <s v="Financials"/>
    <x v="16"/>
    <s v="As a financial analyst, I want to automate key admin tasks using EPM Automate."/>
    <s v="Must Have"/>
    <m/>
    <x v="4"/>
    <s v="5-Gap-Build-Extension"/>
    <s v="Gap"/>
    <s v="Build"/>
    <s v="Extension"/>
    <m/>
    <m/>
    <s v="Successfully automated key admin tasks through EPM automate"/>
    <m/>
    <m/>
    <m/>
    <x v="0"/>
    <s v="Jared Brame, Sheila Shah, Farnaz"/>
    <m/>
    <m/>
    <m/>
    <s v="Sprint 3"/>
    <e v="#N/A"/>
    <m/>
    <s v="EPM"/>
    <x v="6"/>
    <x v="8"/>
    <m/>
    <m/>
    <m/>
    <m/>
    <m/>
    <m/>
    <m/>
    <m/>
    <m/>
    <m/>
    <m/>
    <m/>
    <m/>
  </r>
  <r>
    <s v="EPM-EPBCS-005"/>
    <s v="Enterprise Planning, Budgeting, and Reporting"/>
    <s v="Financials"/>
    <x v="31"/>
    <s v="As a Finance Director or business partner, I need to be able to enter monthly Plan/Forecast values for the Income Statement at an account detail level per month in local currency. I also want the ability to translate into Reporting Currency at the Plan rate used for the year."/>
    <s v="Must Have"/>
    <m/>
    <x v="4"/>
    <s v="5-Gap-Build-Extension"/>
    <s v="Gap"/>
    <s v="Build"/>
    <s v="Extension"/>
    <m/>
    <m/>
    <s v="Application has the ability to input data in members at monthly level. The application also supports the ability to translate local currency into the reporting (USD) currency."/>
    <m/>
    <m/>
    <m/>
    <x v="0"/>
    <s v="Jared Brame, Sheila Shah, Farnaz"/>
    <m/>
    <m/>
    <m/>
    <s v="Sprint 3"/>
    <e v="#N/A"/>
    <m/>
    <s v="EPM"/>
    <x v="6"/>
    <x v="8"/>
    <m/>
    <m/>
    <m/>
    <m/>
    <m/>
    <m/>
    <m/>
    <m/>
    <m/>
    <m/>
    <m/>
    <m/>
    <m/>
  </r>
  <r>
    <s v="EPM-EPBCS-006"/>
    <s v="Enterprise Planning, Budgeting, and Reporting"/>
    <s v="Financials"/>
    <x v="31"/>
    <s v="As a Finance Analyst, I want the Income Statement to show summary line items such as Gross Margin, EBITDA, Pre-tax earnings and Net Income. This Income Statement will be in line with the GL and a custom industry specific Income Statement to WESCO."/>
    <s v="Must Have"/>
    <m/>
    <x v="4"/>
    <s v="5-Gap-Build-Extension"/>
    <s v="Gap"/>
    <s v="Build"/>
    <s v="Extension"/>
    <m/>
    <m/>
    <s v="The Income statement hierarchy has been updated to definited summary line items. The Income Statement is in line with the GL."/>
    <m/>
    <m/>
    <m/>
    <x v="0"/>
    <s v="Jared Brame, Sheila Shah, Farnaz"/>
    <m/>
    <m/>
    <m/>
    <s v="Sprint 3"/>
    <e v="#N/A"/>
    <m/>
    <s v="EPM"/>
    <x v="6"/>
    <x v="8"/>
    <m/>
    <m/>
    <m/>
    <m/>
    <m/>
    <m/>
    <m/>
    <m/>
    <m/>
    <m/>
    <m/>
    <m/>
    <m/>
  </r>
  <r>
    <s v="EPM-EPBCS-007"/>
    <s v="Enterprise Planning, Budgeting, and Reporting"/>
    <s v="Financials"/>
    <x v="31"/>
    <s v="As a Finance Analyst, I want the solution to have an Account dimension with Financial metrics and defined KPIs, such as billing margin and rate."/>
    <s v="Must Have"/>
    <m/>
    <x v="4"/>
    <s v="5-Gap-Build-Extension"/>
    <s v="Gap"/>
    <s v="Build"/>
    <s v="Extension"/>
    <m/>
    <s v="Can be done by configuring the account structure to be in line with the ERP GL structure"/>
    <s v="Successfully defined and calculated KPI's in the Account dimension"/>
    <m/>
    <m/>
    <m/>
    <x v="0"/>
    <s v="Jared Brame, Sheila Shah, Farnaz"/>
    <m/>
    <m/>
    <m/>
    <s v="Sprint 3"/>
    <e v="#N/A"/>
    <m/>
    <s v="EPM"/>
    <x v="6"/>
    <x v="8"/>
    <m/>
    <m/>
    <m/>
    <m/>
    <m/>
    <m/>
    <m/>
    <m/>
    <m/>
    <m/>
    <m/>
    <m/>
    <m/>
  </r>
  <r>
    <s v="EPM-EPBCS-008"/>
    <s v="Enterprise Planning, Budgeting, and Reporting"/>
    <s v="Financials"/>
    <x v="31"/>
    <s v="As a Finance Analyst, I want multiple versions to perform what-if analysis (Draft1, Draft2 etc.) for different driver values and I should have the ability to take snapshots"/>
    <s v="Must Have"/>
    <m/>
    <x v="4"/>
    <s v="1-Fit-Configuration-Functional"/>
    <s v="Fit"/>
    <s v="Configuration"/>
    <s v="Functional"/>
    <m/>
    <m/>
    <s v="Successfully created multiple versions in Version hierarchy with the ability to perform What-if analysis with different driver values."/>
    <m/>
    <m/>
    <m/>
    <x v="0"/>
    <s v="Jared Brame, Sheila Shah, Farnaz"/>
    <m/>
    <m/>
    <m/>
    <s v="Sprint 3"/>
    <e v="#N/A"/>
    <m/>
    <s v="EPM"/>
    <x v="6"/>
    <x v="8"/>
    <m/>
    <m/>
    <m/>
    <m/>
    <m/>
    <m/>
    <m/>
    <m/>
    <m/>
    <m/>
    <m/>
    <m/>
    <m/>
  </r>
  <r>
    <s v="EPM-EPBCS-009"/>
    <s v="Enterprise Planning, Budgeting, and Reporting"/>
    <s v="Financials"/>
    <x v="31"/>
    <s v="As a Finance Analyst, I want the solution to provide an ability to create Plan and Forecast scenarios and use Actual scenario for reporting purposes"/>
    <s v="Must Have"/>
    <m/>
    <x v="4"/>
    <s v="1-Fit-Configuration-Functional"/>
    <s v="Fit"/>
    <s v="Configuration"/>
    <s v="Functional"/>
    <m/>
    <m/>
    <s v="Successfully able to create Plan and Forecast scenarios in the application. There is also an Actual Scenario that pulls from our source systems."/>
    <m/>
    <m/>
    <m/>
    <x v="0"/>
    <s v="Jared Brame, Sheila Shah, Farnaz"/>
    <m/>
    <m/>
    <m/>
    <s v="Sprint 3"/>
    <e v="#N/A"/>
    <m/>
    <s v="EPM"/>
    <x v="6"/>
    <x v="8"/>
    <m/>
    <m/>
    <m/>
    <m/>
    <m/>
    <m/>
    <m/>
    <m/>
    <m/>
    <m/>
    <m/>
    <m/>
    <m/>
  </r>
  <r>
    <s v="EPM-EPBCS-010"/>
    <s v="Enterprise Planning, Budgeting, and Reporting"/>
    <s v="Financials"/>
    <x v="31"/>
    <s v="As a Finance Analyst, I want to create a Plan and Forecast in Local currency. Reports are in local currency and USD. Currency translation occurs in local currency and USD only."/>
    <s v="Must Have"/>
    <m/>
    <x v="4"/>
    <s v="4-Gap-Build-Conversions"/>
    <s v="Gap"/>
    <s v="Build"/>
    <s v="Conversions"/>
    <m/>
    <m/>
    <s v="Successfully implemented ability to Plan and Forecast in Local Currency and report data for Plan and Forecast scenarios in local currency and translated into reporting currency. The reporting currency is USD only.  "/>
    <m/>
    <m/>
    <m/>
    <x v="0"/>
    <s v="Jared Brame, Sheila Shah, Farnaz"/>
    <m/>
    <m/>
    <m/>
    <s v="Sprint 3"/>
    <e v="#N/A"/>
    <m/>
    <s v="EPM"/>
    <x v="6"/>
    <x v="8"/>
    <m/>
    <m/>
    <m/>
    <m/>
    <m/>
    <m/>
    <m/>
    <m/>
    <m/>
    <m/>
    <m/>
    <m/>
    <m/>
  </r>
  <r>
    <s v="EPM-EPBCS-011"/>
    <s v="Enterprise Planning, Budgeting, and Reporting"/>
    <s v="Financials"/>
    <x v="31"/>
    <s v="As a Finance Analyst, I want the solution to provide the ability to determine how and indicate from where the data is input into the application (e.g. manual input, fed from an external source, adjustment to existing data, etc.)"/>
    <s v="Must Have"/>
    <m/>
    <x v="4"/>
    <s v="1-Fit-Configuration-Functional"/>
    <s v="Fit"/>
    <s v="Configuration"/>
    <s v="Functional"/>
    <m/>
    <m/>
    <s v="The Plan Element dimension within the application indicates where the data is coming from (FCCS, GL, Direct Input, Adjustment, etc.)"/>
    <m/>
    <m/>
    <m/>
    <x v="0"/>
    <s v="Jared Brame, Sheila Shah, Farnaz"/>
    <m/>
    <m/>
    <m/>
    <s v="Sprint 3"/>
    <e v="#N/A"/>
    <m/>
    <s v="EPM"/>
    <x v="6"/>
    <x v="8"/>
    <m/>
    <m/>
    <m/>
    <m/>
    <m/>
    <m/>
    <m/>
    <m/>
    <m/>
    <m/>
    <m/>
    <m/>
    <m/>
  </r>
  <r>
    <s v="EPM-EPBCS-012"/>
    <s v="Enterprise Planning, Budgeting, and Reporting"/>
    <s v="Financials"/>
    <x v="31"/>
    <s v="As a Finance Analyst, I want the solution to carry Actuals data beginning in FY21 and the solution's ability to Plan beginning in FY23 and Forecast beginning in FY22."/>
    <s v="Must Have"/>
    <m/>
    <x v="4"/>
    <s v="4-Gap-Build-Conversions"/>
    <s v="Gap"/>
    <s v="Build"/>
    <s v="Conversions"/>
    <m/>
    <m/>
    <s v="Application has Actuals data from FY21, Planning ability from FY23, and Forecasting ability from FY22."/>
    <m/>
    <m/>
    <m/>
    <x v="0"/>
    <s v="Jared Brame, Sheila Shah, Farnaz"/>
    <m/>
    <m/>
    <m/>
    <s v="Sprint 3"/>
    <e v="#N/A"/>
    <m/>
    <s v="EPM"/>
    <x v="6"/>
    <x v="8"/>
    <m/>
    <m/>
    <m/>
    <m/>
    <m/>
    <m/>
    <m/>
    <m/>
    <m/>
    <m/>
    <m/>
    <m/>
    <m/>
  </r>
  <r>
    <s v="EPM-EPBCS-013"/>
    <s v="Enterprise Planning, Budgeting, and Reporting"/>
    <s v="Financials"/>
    <x v="31"/>
    <s v="As a Finance Analyst, I want the solution to provide the ability to use driver based, trend, seasonal, even distribution, and direct input based planning input methods"/>
    <s v="Must Have"/>
    <m/>
    <x v="4"/>
    <s v="1-Fit-Configuration-Functional"/>
    <s v="Fit"/>
    <s v="Configuration"/>
    <s v="Functional"/>
    <m/>
    <m/>
    <s v="Application has ability to provide driver, trend, seasonal, direct input and 4-4-5 Planning input methods"/>
    <m/>
    <m/>
    <m/>
    <x v="0"/>
    <s v="Jared Brame, Sheila Shah, Farnaz"/>
    <m/>
    <m/>
    <m/>
    <s v="Sprint 3"/>
    <e v="#N/A"/>
    <m/>
    <s v="EPM"/>
    <x v="6"/>
    <x v="8"/>
    <m/>
    <m/>
    <m/>
    <m/>
    <m/>
    <m/>
    <m/>
    <m/>
    <m/>
    <m/>
    <m/>
    <m/>
    <m/>
  </r>
  <r>
    <s v="EPM-EPBCS-014"/>
    <s v="Enterprise Planning, Budgeting, and Reporting"/>
    <s v="Financials"/>
    <x v="31"/>
    <s v="As a Finance Analyst, I want the solution to provide the ability to perform dollar or % adjustments to Planning and Forecast base data"/>
    <s v="Must Have"/>
    <m/>
    <x v="4"/>
    <s v="1-Fit-Configuration-Functional"/>
    <s v="Fit"/>
    <s v="Configuration"/>
    <s v="Functional"/>
    <m/>
    <m/>
    <s v="Successfully implemented solutions ability to perform dollar or % adjustments on base data."/>
    <m/>
    <m/>
    <m/>
    <x v="0"/>
    <s v="Jared Brame, Sheila Shah, Farnaz"/>
    <m/>
    <m/>
    <m/>
    <s v="Sprint 3"/>
    <e v="#N/A"/>
    <m/>
    <s v="EPM"/>
    <x v="6"/>
    <x v="8"/>
    <m/>
    <m/>
    <m/>
    <m/>
    <m/>
    <m/>
    <m/>
    <m/>
    <m/>
    <m/>
    <m/>
    <m/>
    <m/>
  </r>
  <r>
    <s v="EPM-EPBCS-015"/>
    <s v="Enterprise Planning, Budgeting, and Reporting"/>
    <s v="Financials"/>
    <x v="31"/>
    <s v="As a Finance Analyst, I want the ability to Plan on a monthly basis for the first year "/>
    <s v="Must Have"/>
    <m/>
    <x v="4"/>
    <s v="1-Fit-Configuration-Functional"/>
    <s v="Fit"/>
    <s v="Configuration"/>
    <s v="Functional"/>
    <m/>
    <m/>
    <s v="Successfully implement Plan scenario with the ability to Plan on a monthly basis for first year."/>
    <m/>
    <m/>
    <m/>
    <x v="0"/>
    <s v="Jared Brame, Sheila Shah, Farnaz"/>
    <m/>
    <m/>
    <m/>
    <s v="Sprint 3"/>
    <e v="#N/A"/>
    <m/>
    <s v="EPM"/>
    <x v="6"/>
    <x v="8"/>
    <m/>
    <m/>
    <m/>
    <m/>
    <m/>
    <m/>
    <m/>
    <m/>
    <m/>
    <m/>
    <m/>
    <m/>
    <m/>
  </r>
  <r>
    <s v="EPM-EPBCS-016"/>
    <s v="Enterprise Planning, Budgeting, and Reporting"/>
    <s v="Financials"/>
    <x v="31"/>
    <s v="As a Finance Analyst, I want the ability to develop an Accordion Forecast on a monthly basis for open months of the current year and full next year at a monthly level"/>
    <s v="Must Have"/>
    <m/>
    <x v="4"/>
    <s v="1-Fit-Configuration-Functional"/>
    <s v="Fit"/>
    <s v="Configuration"/>
    <s v="Functional"/>
    <m/>
    <m/>
    <s v="Successfully implement Accordion Forecast scenario with the ability to forecast on a monthly basis only for open periods in the current year and full next year."/>
    <m/>
    <m/>
    <m/>
    <x v="0"/>
    <s v="Jared Brame, Sheila Shah, Farnaz"/>
    <m/>
    <m/>
    <m/>
    <s v="Sprint 3"/>
    <e v="#N/A"/>
    <m/>
    <s v="EPM"/>
    <x v="6"/>
    <x v="8"/>
    <m/>
    <m/>
    <m/>
    <m/>
    <m/>
    <m/>
    <m/>
    <m/>
    <m/>
    <m/>
    <m/>
    <m/>
    <m/>
  </r>
  <r>
    <s v="EPM-EPBCS-017"/>
    <s v="Enterprise Planning, Budgeting, and Reporting"/>
    <s v="Financials"/>
    <x v="31"/>
    <s v="As a Finance Analyst, I need the ability to pull various periods from different scenarios and update these periods over time as actual data is available.  (Ex. Aug Plan Cycle pull 7 months actual + 5 month of forecast to have a full year comparison to Plan)"/>
    <s v="Must Have"/>
    <m/>
    <x v="4"/>
    <s v="1-Fit-Configuration-Functional"/>
    <s v="Fit"/>
    <s v="Configuration"/>
    <s v="Functional"/>
    <m/>
    <m/>
    <s v="Successfully create Plan and Reports to pull data for various scenarios and update over time as actual data is available"/>
    <m/>
    <m/>
    <m/>
    <x v="0"/>
    <s v="Jared Brame, Sheila Shah, Farnaz"/>
    <m/>
    <m/>
    <m/>
    <s v="Sprint 3"/>
    <e v="#N/A"/>
    <m/>
    <s v="EPM"/>
    <x v="6"/>
    <x v="8"/>
    <m/>
    <m/>
    <m/>
    <m/>
    <m/>
    <m/>
    <m/>
    <m/>
    <m/>
    <m/>
    <m/>
    <m/>
    <m/>
  </r>
  <r>
    <s v="EPM-EPBCS-018"/>
    <s v="Enterprise Planning, Budgeting, and Reporting"/>
    <s v="Financials"/>
    <x v="31"/>
    <s v="As a Finance Analyst, I want the ability to add comments or assumptions to Plan P&amp;L and Balance Sheet for review. (Ex. President's Club accrual included in marketing effective 2022 vs T&amp;E in 2023)."/>
    <s v="Should Have"/>
    <m/>
    <x v="4"/>
    <s v="1-Fit-Configuration-Functional"/>
    <s v="Fit"/>
    <s v="Configuration"/>
    <s v="Functional"/>
    <m/>
    <m/>
    <s v="Successfully created member with the ability to input comments across Plan P&amp;L &amp; Balance sheet for review."/>
    <m/>
    <m/>
    <m/>
    <x v="0"/>
    <s v="Jared Brame, Sheila Shah, Farnaz"/>
    <m/>
    <m/>
    <m/>
    <s v="Sprint 3"/>
    <e v="#N/A"/>
    <m/>
    <s v="EPM"/>
    <x v="6"/>
    <x v="8"/>
    <m/>
    <m/>
    <m/>
    <m/>
    <m/>
    <m/>
    <m/>
    <m/>
    <m/>
    <m/>
    <m/>
    <m/>
    <m/>
  </r>
  <r>
    <s v="EPM-EPBCS-019"/>
    <s v="Enterprise Planning, Budgeting, and Reporting"/>
    <s v="Financials"/>
    <x v="31"/>
    <s v="As a Finance Analyst, I want flat loaded/restricted accounts identified in the application (ex. grayed out for input)."/>
    <s v="Must Have"/>
    <m/>
    <x v="4"/>
    <s v="1-Fit-Configuration-Functional"/>
    <s v="Fit"/>
    <s v="Configuration"/>
    <s v="Functional"/>
    <m/>
    <m/>
    <s v="The application successfully blocks identified accounts from user input, these accounts will appear in a grayed out format."/>
    <m/>
    <m/>
    <m/>
    <x v="0"/>
    <s v="Jared Brame, Sheila Shah, Farnaz"/>
    <m/>
    <m/>
    <m/>
    <s v="Sprint 3"/>
    <e v="#N/A"/>
    <m/>
    <s v="EPM"/>
    <x v="6"/>
    <x v="8"/>
    <m/>
    <m/>
    <m/>
    <m/>
    <m/>
    <m/>
    <m/>
    <m/>
    <m/>
    <m/>
    <m/>
    <m/>
    <m/>
  </r>
  <r>
    <s v="EPM-EPBCS-020"/>
    <s v="Enterprise Planning, Budgeting, and Reporting"/>
    <s v="Financials"/>
    <x v="31"/>
    <s v="As a Finance Analyst, a nice to have feature is the ability to view an Audit Trail of user inputs to the application."/>
    <s v="Must Have"/>
    <m/>
    <x v="4"/>
    <s v="1-Fit-Configuration-Functional"/>
    <s v="Fit"/>
    <s v="Configuration"/>
    <s v="Functional"/>
    <m/>
    <m/>
    <s v="Audit trail has been enabled within application to track user activities"/>
    <m/>
    <m/>
    <m/>
    <x v="0"/>
    <s v="Jared Brame, Sheila Shah, Farnaz"/>
    <m/>
    <m/>
    <m/>
    <s v="Sprint 3"/>
    <e v="#N/A"/>
    <m/>
    <s v="EPM"/>
    <x v="6"/>
    <x v="8"/>
    <m/>
    <m/>
    <m/>
    <m/>
    <m/>
    <m/>
    <m/>
    <m/>
    <m/>
    <m/>
    <m/>
    <m/>
    <m/>
  </r>
  <r>
    <s v="EPM-EPBCS-021"/>
    <s v="Enterprise Planning, Budgeting, and Reporting"/>
    <s v="Financials"/>
    <x v="31"/>
    <s v="As a Finance Director, Forecast and Plan should be updated as frequently as needed to reflect economic, organizational, and other outside variables, rather than seen as ‘set in stone.’ Once the Plan is approved by the board, it is 'set in stone'."/>
    <s v="Must Have"/>
    <m/>
    <x v="4"/>
    <s v="1-Fit-Configuration-Functional"/>
    <s v="Fit"/>
    <s v="Configuration"/>
    <s v="Functional"/>
    <m/>
    <m/>
    <s v="Successfully implemented the ability for new Plans and Forecasts to be created as desired. Updated Actual values will depend upon new data being available to load."/>
    <m/>
    <m/>
    <m/>
    <x v="0"/>
    <s v="Jared Brame, Sheila Shah, Farnaz"/>
    <m/>
    <m/>
    <m/>
    <s v="Sprint 3"/>
    <e v="#N/A"/>
    <m/>
    <s v="EPM"/>
    <x v="6"/>
    <x v="8"/>
    <m/>
    <m/>
    <m/>
    <m/>
    <m/>
    <m/>
    <m/>
    <m/>
    <m/>
    <m/>
    <m/>
    <m/>
    <m/>
  </r>
  <r>
    <s v="EPM-EPBCS-022"/>
    <s v="Enterprise Planning, Budgeting, and Reporting"/>
    <s v="Financials"/>
    <x v="31"/>
    <s v="As a Finance Manager, I need the ability to calculate Adjusted EBITDA - either using specific accounts or a separate calculation "/>
    <s v="Must Have"/>
    <m/>
    <x v="4"/>
    <s v="1-Fit-Configuration-Functional"/>
    <s v="Fit"/>
    <s v="Configuration"/>
    <s v="Functional"/>
    <m/>
    <m/>
    <s v="Successfully implemented the ability to calculate Adjusted EBITDA."/>
    <m/>
    <m/>
    <m/>
    <x v="0"/>
    <s v="Jared Brame, Sheila Shah, Farnaz"/>
    <m/>
    <m/>
    <m/>
    <s v="Sprint 3"/>
    <e v="#N/A"/>
    <m/>
    <s v="EPM"/>
    <x v="6"/>
    <x v="8"/>
    <m/>
    <m/>
    <m/>
    <m/>
    <m/>
    <m/>
    <m/>
    <m/>
    <m/>
    <m/>
    <m/>
    <m/>
    <m/>
  </r>
  <r>
    <s v="EPM-EPBCS-023"/>
    <s v="Enterprise Planning, Budgeting, and Reporting"/>
    <s v="Financials"/>
    <x v="31"/>
    <s v="As a Finance Analyst, I want to be able to have visibility to the driver assumptions during and post completion of the Plan and Forecast"/>
    <s v="Must Have"/>
    <m/>
    <x v="4"/>
    <s v="1-Fit-Configuration-Functional"/>
    <s v="Fit"/>
    <s v="Configuration"/>
    <s v="Functional"/>
    <m/>
    <m/>
    <s v="For a particular account, drivers are able to be viewed for further information into the calculation of an account during and after a scenario's completion."/>
    <m/>
    <m/>
    <m/>
    <x v="0"/>
    <s v="Jared Brame, Sheila Shah, Farnaz"/>
    <m/>
    <m/>
    <m/>
    <s v="Sprint 3"/>
    <e v="#N/A"/>
    <m/>
    <s v="EPM"/>
    <x v="6"/>
    <x v="8"/>
    <m/>
    <m/>
    <m/>
    <m/>
    <m/>
    <m/>
    <m/>
    <m/>
    <m/>
    <m/>
    <m/>
    <m/>
    <m/>
  </r>
  <r>
    <s v="EPM-EPBCS-024"/>
    <s v="Enterprise Planning, Budgeting, and Reporting"/>
    <s v="Financials"/>
    <x v="31"/>
    <s v="As a Finance Analyst, I require the ability to request metadata changes that once reviewed and approved globally are implemented at an agreed upon frequency"/>
    <s v="Must Have"/>
    <m/>
    <x v="4"/>
    <s v="1-Fit-Configuration-Functional"/>
    <s v="Fit"/>
    <s v="Configuration"/>
    <s v="Functional"/>
    <m/>
    <m/>
    <s v="The Metadata changes are successfully achieved once reviewed and approved globally at an agreed upon frequency. This process will be handled through the EDM application."/>
    <m/>
    <m/>
    <m/>
    <x v="0"/>
    <s v="Jared Brame, Sheila Shah, Farnaz"/>
    <m/>
    <m/>
    <m/>
    <s v="Sprint 3"/>
    <e v="#N/A"/>
    <m/>
    <s v="EPM"/>
    <x v="6"/>
    <x v="8"/>
    <m/>
    <m/>
    <m/>
    <m/>
    <m/>
    <m/>
    <m/>
    <m/>
    <m/>
    <m/>
    <m/>
    <m/>
    <m/>
  </r>
  <r>
    <s v="EPM-EPBCS-025"/>
    <s v="Enterprise Planning, Budgeting, and Reporting"/>
    <s v="Financials"/>
    <x v="31"/>
    <s v="As a Financial Analyst, I require the ability to have my Actual, Plan, and Forecast data separated from other users and teams within Finance based on a defined security model"/>
    <s v="Must Have"/>
    <m/>
    <x v="4"/>
    <s v="1-Fit-Configuration-Functional"/>
    <s v="Fit"/>
    <s v="Configuration"/>
    <s v="Functional"/>
    <m/>
    <m/>
    <s v="Successfully implemented security in the application with different types of dimensional access."/>
    <m/>
    <m/>
    <m/>
    <x v="0"/>
    <s v="Jared Brame, Sheila Shah, Farnaz"/>
    <m/>
    <m/>
    <m/>
    <s v="Sprint 3"/>
    <e v="#N/A"/>
    <m/>
    <s v="EPM"/>
    <x v="6"/>
    <x v="8"/>
    <m/>
    <m/>
    <m/>
    <m/>
    <m/>
    <m/>
    <m/>
    <m/>
    <m/>
    <m/>
    <m/>
    <m/>
    <m/>
  </r>
  <r>
    <s v="EPM-EPBCS-026"/>
    <s v="Enterprise Planning, Budgeting, and Reporting"/>
    <s v="Financials"/>
    <x v="31"/>
    <s v="As a Financial Analyst, I want to capture work day, actual billing days, and to adjust for seasonality as drivers for developing the Plan and Forecast. This is the primary driver for Revenue"/>
    <s v="Must Have"/>
    <m/>
    <x v="4"/>
    <s v="5-Gap-Build-Extension"/>
    <s v="Gap"/>
    <s v="Build"/>
    <s v="Extension"/>
    <m/>
    <m/>
    <s v="Successfully captured work day, actual billling days, and seasonal adjustment drivers for developing Revenue Plan and Forecast"/>
    <m/>
    <m/>
    <m/>
    <x v="0"/>
    <s v="Jared Brame, Sheila Shah, Farnaz"/>
    <m/>
    <m/>
    <m/>
    <s v="Sprint 3"/>
    <e v="#N/A"/>
    <m/>
    <s v="EPM"/>
    <x v="6"/>
    <x v="8"/>
    <m/>
    <m/>
    <m/>
    <m/>
    <m/>
    <m/>
    <m/>
    <m/>
    <m/>
    <m/>
    <m/>
    <m/>
    <m/>
  </r>
  <r>
    <s v="EPM-EPBCS-027"/>
    <s v="Enterprise Planning, Budgeting, and Reporting"/>
    <s v="Financials"/>
    <x v="31"/>
    <s v="As a Financial Analyst, I want to capture Revenue, Cost of sales, and Billing Margin line items by shipment type."/>
    <s v="Must Have"/>
    <m/>
    <x v="4"/>
    <s v="5-Gap-Build-Extension"/>
    <s v="Gap"/>
    <s v="Build"/>
    <s v="Extension"/>
    <m/>
    <m/>
    <s v="Successfully captured Revenue, Cost of sales, and Billing Margin line items by shipment type"/>
    <m/>
    <m/>
    <m/>
    <x v="0"/>
    <s v="Jared Brame, Sheila Shah, Farnaz"/>
    <m/>
    <m/>
    <m/>
    <s v="Sprint 3"/>
    <e v="#N/A"/>
    <m/>
    <s v="EPM"/>
    <x v="6"/>
    <x v="8"/>
    <m/>
    <m/>
    <m/>
    <m/>
    <m/>
    <m/>
    <m/>
    <m/>
    <m/>
    <m/>
    <m/>
    <m/>
    <m/>
  </r>
  <r>
    <s v="EPM-EPBCS-028"/>
    <s v="Enterprise Planning, Budgeting, and Reporting"/>
    <s v="Financials"/>
    <x v="32"/>
    <s v="As a Finance Analyst, I need the ability to define global assumptions at the Strategic Business Unit level for Gross Profit accounts and push down to Operating Group and Legal Entity, using various rates, i.e., each operating group will have a different sales growth rate. "/>
    <s v="Must Have"/>
    <m/>
    <x v="4"/>
    <s v="5-Gap-Build-Extension"/>
    <s v="Gap"/>
    <s v="Build"/>
    <s v="Extension"/>
    <m/>
    <m/>
    <s v="Application has the ability to perform allocations for Gross Profit accounts from SBU to Operating Group and Legal Entity."/>
    <m/>
    <m/>
    <m/>
    <x v="0"/>
    <s v="Jared Brame, Sheila Shah, Farnaz"/>
    <m/>
    <m/>
    <m/>
    <s v="Sprint 3"/>
    <e v="#N/A"/>
    <m/>
    <s v="EPM"/>
    <x v="6"/>
    <x v="8"/>
    <m/>
    <m/>
    <m/>
    <m/>
    <m/>
    <m/>
    <m/>
    <m/>
    <m/>
    <m/>
    <m/>
    <m/>
    <m/>
  </r>
  <r>
    <s v="EPM-EPBCS-029"/>
    <s v="Enterprise Planning, Budgeting, and Reporting"/>
    <s v="Financials"/>
    <x v="32"/>
    <s v="As a Finance Analyst, I need the ability to define global assumptions at the Strategic Business Unit level for Operating expense accounts and push down to Operating Group, Legal Entity, Department, and Site level (current state) and Projects using various rates, i.e., each operating group will have a different sales growth rate. "/>
    <s v="Must Have"/>
    <m/>
    <x v="4"/>
    <s v="5-Gap-Build-Extension"/>
    <s v="Gap"/>
    <s v="Build"/>
    <s v="Extension"/>
    <m/>
    <m/>
    <s v="Application has the ability to perform allocations for Operating Expense accounts from SBU to Operating Group, Legal Entity, Department, Site level, and Projects."/>
    <m/>
    <m/>
    <m/>
    <x v="0"/>
    <s v="Jared Brame, Sheila Shah, Farnaz"/>
    <m/>
    <m/>
    <m/>
    <s v="Sprint 3"/>
    <e v="#N/A"/>
    <m/>
    <m/>
    <x v="5"/>
    <x v="5"/>
    <m/>
    <m/>
    <m/>
    <m/>
    <m/>
    <m/>
    <m/>
    <m/>
    <m/>
    <m/>
    <m/>
    <m/>
    <m/>
  </r>
  <r>
    <s v="EPM-EPBCS-030"/>
    <s v="Enterprise Planning, Budgeting, and Reporting"/>
    <s v="Financials"/>
    <x v="32"/>
    <s v="As a Financial Analyst, I want to Capture Revenue drivers as – 1) Market Growth % 2) Pricing Adj % 3) New Cust/Project %"/>
    <s v="Could Have"/>
    <m/>
    <x v="4"/>
    <s v="5-Gap-Build-Extension"/>
    <s v="Gap"/>
    <s v="Build"/>
    <s v="Extension"/>
    <m/>
    <m/>
    <s v="Successfully created 1) Market Growth % 2) Pricing Adj % 3) New Cust/Project % as Revenue drivers"/>
    <m/>
    <m/>
    <m/>
    <x v="0"/>
    <s v="Jared Brame, Sheila Shah, Farnaz"/>
    <m/>
    <m/>
    <m/>
    <s v="Sprint 3"/>
    <e v="#N/A"/>
    <m/>
    <s v="EPM"/>
    <x v="6"/>
    <x v="8"/>
    <m/>
    <m/>
    <m/>
    <m/>
    <m/>
    <m/>
    <m/>
    <m/>
    <m/>
    <m/>
    <m/>
    <m/>
    <m/>
  </r>
  <r>
    <s v="EPM-EPBCS-031"/>
    <s v="Enterprise Planning, Budgeting, and Reporting"/>
    <s v="Financials"/>
    <x v="33"/>
    <s v="As a Finance Analyst, I want the ability to plan Operating Expenses against all natural accounts using account groupings in line with GL system. Certain accounts will be Planned and Forecasted at the lowest level and some accounts will be grouped at a higher level."/>
    <s v="Must Have"/>
    <m/>
    <x v="4"/>
    <s v="1-Fit-Configuration-Functional"/>
    <s v="Fit"/>
    <s v="Configuration"/>
    <s v="Functional"/>
    <m/>
    <m/>
    <s v="Successfully implemented Operating Expense accounts against groupings of natural accounts in the GL as defined in design phase. Account grouping is in line with GL system"/>
    <m/>
    <m/>
    <m/>
    <x v="0"/>
    <s v="Jared Brame, Sheila Shah, Farnaz"/>
    <m/>
    <m/>
    <m/>
    <s v="Sprint 3"/>
    <e v="#N/A"/>
    <m/>
    <s v="EPM"/>
    <x v="6"/>
    <x v="8"/>
    <m/>
    <m/>
    <m/>
    <m/>
    <m/>
    <m/>
    <m/>
    <m/>
    <m/>
    <m/>
    <m/>
    <m/>
    <m/>
  </r>
  <r>
    <s v="EPM-EPBCS-032"/>
    <s v="Enterprise Planning, Budgeting, and Reporting"/>
    <s v="Financials"/>
    <x v="33"/>
    <s v="As a Finance Analyst, I want an ability to perform allocation of Operating Expenses to a defined bottom level such as Operating Group/department within each Entity. Also, need the ability to aggregate certain departments and allocate back to Operating Group for Plan and Forecast."/>
    <s v="Must Have"/>
    <m/>
    <x v="4"/>
    <s v="5-Gap-Build-Extension"/>
    <s v="Gap"/>
    <s v="Build"/>
    <s v="Extension"/>
    <m/>
    <m/>
    <s v="Application has the ability to allocate Operating Expense Data to a defined bottom level at determined dimensions. Some departements are aggregated and then allocated back to Operating Group."/>
    <m/>
    <m/>
    <m/>
    <x v="0"/>
    <s v="Jared Brame, Sheila Shah, Farnaz"/>
    <m/>
    <m/>
    <m/>
    <s v="Sprint 3"/>
    <e v="#N/A"/>
    <m/>
    <s v="EPM"/>
    <x v="6"/>
    <x v="8"/>
    <m/>
    <m/>
    <m/>
    <m/>
    <m/>
    <m/>
    <m/>
    <m/>
    <m/>
    <m/>
    <m/>
    <m/>
    <m/>
  </r>
  <r>
    <s v="EPM-EPBCS-033"/>
    <s v="Enterprise Planning, Budgeting, and Reporting"/>
    <s v="Financials"/>
    <x v="33"/>
    <s v="As a Finance Director, I want my team to use standardized data collection templates in Smart View for Lease Harbor data input."/>
    <s v="Should Have"/>
    <m/>
    <x v="4"/>
    <s v="3-Gap-Build-Interface"/>
    <s v="Gap"/>
    <s v="Build"/>
    <s v="Interface"/>
    <m/>
    <m/>
    <s v="Standard Data Collection Templates, Forms and Reports have been successfully created for Lease Harbor."/>
    <m/>
    <m/>
    <m/>
    <x v="0"/>
    <s v="Jared Brame, Sheila Shah, Farnaz"/>
    <m/>
    <m/>
    <m/>
    <s v="Sprint 3"/>
    <e v="#N/A"/>
    <m/>
    <s v="EPM"/>
    <x v="6"/>
    <x v="8"/>
    <m/>
    <m/>
    <m/>
    <m/>
    <m/>
    <m/>
    <m/>
    <m/>
    <m/>
    <m/>
    <m/>
    <m/>
    <m/>
  </r>
  <r>
    <s v="EPM-EPBCS-034"/>
    <s v="Enterprise Planning, Budgeting, and Reporting"/>
    <s v="Financials"/>
    <x v="33"/>
    <s v="As a Finance Manager or business partner, whenever a reorganization takes place, the system will reflect all Actuals, Plan, and Forecast data. There will be no separate future reorganization view that we will Plan or Forecast against."/>
    <s v="Must Have"/>
    <m/>
    <x v="4"/>
    <s v="1-Fit-Configuration-Functional"/>
    <s v="Fit"/>
    <s v="Configuration"/>
    <s v="Functional"/>
    <m/>
    <m/>
    <s v="Whenever a reorganization takes place, the system will reflect all Actuals, Plan, and Forecast data. There will be no separate future reorganization view that we will Plan or Forecast against."/>
    <m/>
    <m/>
    <m/>
    <x v="0"/>
    <s v="Jared Brame, Sheila Shah, Farnaz"/>
    <m/>
    <m/>
    <m/>
    <s v="Sprint 3"/>
    <e v="#N/A"/>
    <m/>
    <s v="EPM"/>
    <x v="6"/>
    <x v="8"/>
    <m/>
    <m/>
    <m/>
    <m/>
    <m/>
    <m/>
    <m/>
    <m/>
    <m/>
    <m/>
    <m/>
    <m/>
    <m/>
  </r>
  <r>
    <s v="EPM-EPBCS-035"/>
    <s v="Enterprise Planning, Budgeting, and Reporting"/>
    <s v="Financials"/>
    <x v="33"/>
    <s v="As a Finance Director, I need to be able to Plan by legal entity to determine which taxable rate to provide accounting for their Plan. "/>
    <s v="Must Have"/>
    <m/>
    <x v="4"/>
    <s v="1-Fit-Configuration-Functional"/>
    <s v="Fit"/>
    <s v="Configuration"/>
    <s v="Functional"/>
    <m/>
    <m/>
    <s v="Plan by Legal Entity has been achieved successfully in order to identify applicable tax rates."/>
    <m/>
    <m/>
    <m/>
    <x v="0"/>
    <s v="Jared Brame, Sheila Shah, Farnaz"/>
    <m/>
    <m/>
    <m/>
    <s v="Sprint 3"/>
    <e v="#N/A"/>
    <m/>
    <s v="EPM"/>
    <x v="6"/>
    <x v="8"/>
    <m/>
    <m/>
    <m/>
    <m/>
    <m/>
    <m/>
    <m/>
    <m/>
    <m/>
    <m/>
    <m/>
    <m/>
    <m/>
  </r>
  <r>
    <s v="EPM-EPBCS-036"/>
    <s v="Enterprise Planning, Budgeting, and Reporting"/>
    <s v="Financials"/>
    <x v="33"/>
    <s v="As a Financial Analyst, I want Cost of sales to be planned as % improvement in GP$ or change in GP basis points"/>
    <s v="Must Have"/>
    <m/>
    <x v="4"/>
    <s v="5-Gap-Build-Extension"/>
    <s v="Gap"/>
    <s v="Build"/>
    <s v="Extension"/>
    <m/>
    <m/>
    <s v="Successfully implemented COS planned as % improvement in Gross profit$ or change in GP basis points"/>
    <m/>
    <m/>
    <m/>
    <x v="0"/>
    <s v="Jared Brame, Sheila Shah, Farnaz"/>
    <m/>
    <m/>
    <m/>
    <s v="Sprint 3"/>
    <e v="#N/A"/>
    <m/>
    <s v="EPM"/>
    <x v="6"/>
    <x v="8"/>
    <m/>
    <m/>
    <m/>
    <m/>
    <m/>
    <m/>
    <m/>
    <m/>
    <m/>
    <m/>
    <m/>
    <m/>
    <m/>
  </r>
  <r>
    <s v="EPM-EPBCS-037"/>
    <s v="Enterprise Planning, Budgeting, and Reporting"/>
    <s v="Financials"/>
    <x v="33"/>
    <s v="As a Financial Analyst, I want to use FTE/Headcount as a driver for People Cost planning. These drivers are also treated as metrics for reporting purposes. "/>
    <s v="Must Have"/>
    <m/>
    <x v="4"/>
    <s v="5-Gap-Build-Extension"/>
    <s v="Gap"/>
    <s v="Build"/>
    <s v="Extension"/>
    <m/>
    <m/>
    <s v="Successfully created FTE/Headcount driver for People Cost planning"/>
    <m/>
    <m/>
    <m/>
    <x v="0"/>
    <s v="Jared Brame, Sheila Shah, Farnaz"/>
    <m/>
    <m/>
    <m/>
    <s v="Sprint 3"/>
    <e v="#N/A"/>
    <m/>
    <s v="EPM"/>
    <x v="6"/>
    <x v="8"/>
    <m/>
    <m/>
    <m/>
    <m/>
    <m/>
    <m/>
    <m/>
    <m/>
    <m/>
    <m/>
    <m/>
    <m/>
    <m/>
  </r>
  <r>
    <s v="EPM-EPBCS-038"/>
    <s v="Enterprise Planning, Budgeting, and Reporting"/>
    <s v="Financials"/>
    <x v="33"/>
    <s v="As a Financial Analyst, I want to use 3 types of drivers for corporate - 1) Existing Head Count 2) INs and 3) Outs"/>
    <s v="Should Have"/>
    <m/>
    <x v="4"/>
    <s v="5-Gap-Build-Extension"/>
    <s v="Gap"/>
    <s v="Build"/>
    <s v="Extension"/>
    <m/>
    <m/>
    <s v="Successfully created 1) Existing Head Count 2) INs and 3) Outs drivers for corporate"/>
    <m/>
    <m/>
    <m/>
    <x v="0"/>
    <s v="Jared Brame, Sheila Shah, Farnaz"/>
    <m/>
    <m/>
    <m/>
    <s v="Sprint 3"/>
    <e v="#N/A"/>
    <m/>
    <s v="EPM"/>
    <x v="6"/>
    <x v="8"/>
    <m/>
    <m/>
    <m/>
    <m/>
    <m/>
    <m/>
    <m/>
    <m/>
    <m/>
    <m/>
    <m/>
    <m/>
    <m/>
  </r>
  <r>
    <s v="EPM-EPBCS-039"/>
    <s v="Enterprise Planning, Budgeting, and Reporting"/>
    <s v="Financials"/>
    <x v="33"/>
    <s v="As a Financial Analyst, I want to use Compensation and Efficiency KPIs such as 1) Fringe Benefits as % of Salaries and 2) Sales / Headcount. More accounts will need to be defined during design phase. "/>
    <s v="Must Have"/>
    <m/>
    <x v="4"/>
    <s v="5-Gap-Build-Extension"/>
    <s v="Gap"/>
    <s v="Build"/>
    <s v="Extension"/>
    <m/>
    <m/>
    <s v="Successfully created 1) Fringe as % of Sales and 2) Sales / Headcount  as KPIs"/>
    <m/>
    <m/>
    <m/>
    <x v="0"/>
    <s v="Jared Brame, Sheila Shah, Farnaz"/>
    <m/>
    <m/>
    <m/>
    <s v="Sprint 3"/>
    <e v="#N/A"/>
    <m/>
    <s v="EPM"/>
    <x v="6"/>
    <x v="8"/>
    <m/>
    <m/>
    <m/>
    <m/>
    <m/>
    <m/>
    <m/>
    <m/>
    <m/>
    <m/>
    <m/>
    <m/>
    <m/>
  </r>
  <r>
    <s v="EPM-EPBCS-040"/>
    <s v="Enterprise Planning, Budgeting, and Reporting"/>
    <s v="Financials"/>
    <x v="33"/>
    <s v="As a Finance Analyst, I want the ability to plan our expenses as % of Sales, direct input, or trended based on increase % to Prior Year "/>
    <s v="Must Have"/>
    <m/>
    <x v="4"/>
    <s v="5-Gap-Build-Extension"/>
    <s v="Gap"/>
    <s v="Build"/>
    <s v="Extension"/>
    <m/>
    <m/>
    <s v="Successfully implemented Expense Planning with the ability to plan by % of Sales, direct input, or Trend based % increase to Prior Year."/>
    <m/>
    <m/>
    <m/>
    <x v="0"/>
    <s v="Jared Brame, Sheila Shah, Farnaz"/>
    <m/>
    <m/>
    <m/>
    <s v="Sprint 3"/>
    <e v="#N/A"/>
    <m/>
    <s v="EPM"/>
    <x v="6"/>
    <x v="8"/>
    <m/>
    <m/>
    <m/>
    <m/>
    <m/>
    <m/>
    <m/>
    <m/>
    <m/>
    <m/>
    <m/>
    <m/>
    <m/>
  </r>
  <r>
    <s v="EPM-EPBCS-041"/>
    <s v="Enterprise Planning, Budgeting, and Reporting"/>
    <s v="Financials"/>
    <x v="34"/>
    <s v="As a Finance Analyst, I want the ability to Plan and Forecast the Balance Sheet using high level accounts like Cash, Accounts Receivables, Inventory, etc. The Balance Sheet detail level will be defined in the KDD."/>
    <s v="Must Have"/>
    <m/>
    <x v="4"/>
    <s v="5-Gap-Build-Extension"/>
    <s v="Gap"/>
    <s v="Build"/>
    <s v="Extension"/>
    <m/>
    <s v="Can be done via customized reports"/>
    <s v="Application has the ability to Plan and Forecast Balance Sheet using Summary accounts like Cash, Inventory etc."/>
    <m/>
    <m/>
    <m/>
    <x v="0"/>
    <s v="Jared Brame, Sheila Shah, Farnaz"/>
    <m/>
    <m/>
    <m/>
    <s v="Sprint 4"/>
    <e v="#N/A"/>
    <m/>
    <s v="EPM"/>
    <x v="6"/>
    <x v="8"/>
    <m/>
    <m/>
    <m/>
    <m/>
    <m/>
    <m/>
    <m/>
    <m/>
    <m/>
    <m/>
    <m/>
    <m/>
    <m/>
  </r>
  <r>
    <s v="EPM-EPBCS-042"/>
    <s v="Enterprise Planning, Budgeting, and Reporting"/>
    <s v="Financials"/>
    <x v="34"/>
    <s v="As a Finance Analyst, I want the system to Plan and Forecast Balance Sheet accounts based on driver inputs, trend methods, and direct input methods."/>
    <s v="Must Have"/>
    <m/>
    <x v="4"/>
    <s v="5-Gap-Build-Extension"/>
    <s v="Gap"/>
    <s v="Build"/>
    <s v="Extension"/>
    <m/>
    <m/>
    <s v="Successfully created business rule to calculate Balance Sheet accounts based on driver inputs, trend methods, and direct input method."/>
    <m/>
    <m/>
    <m/>
    <x v="0"/>
    <s v="Jared Brame, Sheila Shah, Farnaz"/>
    <m/>
    <m/>
    <m/>
    <s v="Sprint 4"/>
    <e v="#N/A"/>
    <m/>
    <s v="EPM"/>
    <x v="6"/>
    <x v="8"/>
    <m/>
    <m/>
    <m/>
    <m/>
    <m/>
    <m/>
    <m/>
    <m/>
    <m/>
    <m/>
    <m/>
    <m/>
    <m/>
  </r>
  <r>
    <s v="EPM-EPBCS-043"/>
    <s v="Enterprise Planning, Budgeting, and Reporting"/>
    <s v="Financials"/>
    <x v="34"/>
    <s v="As a Financial Analyst, I want solutions ability to Plan Balance Sheet at a Strategic Business Unit level or as defined in the level of detail KDD."/>
    <s v="Must Have"/>
    <m/>
    <x v="4"/>
    <s v="5-Gap-Build-Extension"/>
    <s v="Gap"/>
    <s v="Build"/>
    <s v="Extension"/>
    <m/>
    <m/>
    <s v="Application has the ability to plan Balance sheet and cashflow at SBU"/>
    <m/>
    <m/>
    <m/>
    <x v="0"/>
    <s v="Jared Brame, Sheila Shah, Farnaz"/>
    <m/>
    <m/>
    <m/>
    <s v="Sprint 4"/>
    <e v="#N/A"/>
    <m/>
    <s v="EPM"/>
    <x v="6"/>
    <x v="8"/>
    <m/>
    <m/>
    <m/>
    <m/>
    <m/>
    <m/>
    <m/>
    <m/>
    <m/>
    <m/>
    <m/>
    <m/>
    <m/>
  </r>
  <r>
    <s v="EPM-EPBCS-044"/>
    <s v="Enterprise Planning, Budgeting, and Reporting"/>
    <s v="Financials"/>
    <x v="35"/>
    <s v="As a Finance Analyst, I want the ability to Plan and Forecast the Cash Flow Statement using the indirect method"/>
    <s v="Must Have"/>
    <m/>
    <x v="4"/>
    <s v="5-Gap-Build-Extension"/>
    <s v="Gap"/>
    <s v="Build"/>
    <s v="Extension"/>
    <m/>
    <s v="Can be done via customized reports"/>
    <s v="Successfully implemented Cash Flow Plan and Forecast with indirect Method"/>
    <m/>
    <m/>
    <m/>
    <x v="0"/>
    <s v="Jared Brame, Sheila Shah, Farnaz"/>
    <m/>
    <m/>
    <m/>
    <s v="Sprint 4"/>
    <e v="#N/A"/>
    <m/>
    <s v="EPM"/>
    <x v="6"/>
    <x v="8"/>
    <m/>
    <m/>
    <m/>
    <m/>
    <m/>
    <m/>
    <m/>
    <m/>
    <m/>
    <m/>
    <m/>
    <m/>
    <m/>
  </r>
  <r>
    <s v="EPM-EPBCS-045"/>
    <s v="Enterprise Planning, Budgeting, and Reporting"/>
    <s v="Financials"/>
    <x v="35"/>
    <s v="As a Financial Analyst, I want the ability to Plan Cash Flow at the Company level."/>
    <s v="Must Have"/>
    <m/>
    <x v="4"/>
    <s v="5-Gap-Build-Extension"/>
    <s v="Gap"/>
    <s v="Build"/>
    <s v="Extension"/>
    <m/>
    <m/>
    <s v="The system allows for Cash Flow Plan and Forecast at the Company level."/>
    <m/>
    <m/>
    <m/>
    <x v="0"/>
    <s v="Jared Brame, Sheila Shah, Farnaz"/>
    <m/>
    <m/>
    <m/>
    <s v="Sprint 4"/>
    <e v="#N/A"/>
    <m/>
    <m/>
    <x v="5"/>
    <x v="5"/>
    <m/>
    <m/>
    <m/>
    <m/>
    <m/>
    <m/>
    <m/>
    <m/>
    <m/>
    <m/>
    <m/>
    <m/>
    <m/>
  </r>
  <r>
    <s v="EPM-EPBCS-048"/>
    <s v="Enterprise Planning, Budgeting, and Reporting"/>
    <s v="Financials"/>
    <x v="36"/>
    <s v="As a Finance Analyst, I need the ability to compare Plan to current year Forecast and prior year Actuals."/>
    <s v="Must Have"/>
    <m/>
    <x v="4"/>
    <s v="1-Fit-Configuration-Functional"/>
    <s v="Fit"/>
    <s v="Configuration"/>
    <s v="Functional"/>
    <m/>
    <s v="OOB functionality"/>
    <s v="Successfully created report/adhoc to compare Plan data against current year Forecast and prior year Actuals"/>
    <m/>
    <m/>
    <m/>
    <x v="0"/>
    <s v="Jared Brame, Sheila Shah, Farnaz "/>
    <m/>
    <m/>
    <m/>
    <s v="Sprint 4"/>
    <e v="#N/A"/>
    <m/>
    <s v="EPM"/>
    <x v="6"/>
    <x v="8"/>
    <m/>
    <m/>
    <m/>
    <m/>
    <m/>
    <m/>
    <m/>
    <m/>
    <m/>
    <m/>
    <m/>
    <m/>
    <m/>
  </r>
  <r>
    <s v="EPM-EPBCS-049"/>
    <s v="Enterprise Planning, Budgeting, and Reporting"/>
    <s v="Financials"/>
    <x v="36"/>
    <s v="As a Finance Analyst, I need the ability to compare Forecast to current year Plan and prior year Actuals."/>
    <s v="Must Have"/>
    <m/>
    <x v="4"/>
    <s v="1-Fit-Configuration-Functional"/>
    <s v="Fit"/>
    <s v="Configuration"/>
    <s v="Functional"/>
    <m/>
    <s v="OOB functionality"/>
    <s v="Successfully created report/adhoc to compare forecast to current year Plan and prior year Actuals"/>
    <m/>
    <m/>
    <m/>
    <x v="0"/>
    <s v="Jared Brame, Sheila Shah, Farnaz "/>
    <m/>
    <m/>
    <m/>
    <s v="Sprint 4"/>
    <e v="#N/A"/>
    <m/>
    <s v="EPM"/>
    <x v="6"/>
    <x v="8"/>
    <m/>
    <m/>
    <m/>
    <m/>
    <m/>
    <m/>
    <m/>
    <m/>
    <m/>
    <m/>
    <m/>
    <m/>
    <m/>
  </r>
  <r>
    <s v="EPM-EPBCS-050"/>
    <s v="Enterprise Planning, Budgeting, and Reporting"/>
    <s v="Financials"/>
    <x v="36"/>
    <s v="As a Finance Analyst, I need the ability to compare the monthly Actuals to current month Forecast, and Plan."/>
    <m/>
    <m/>
    <x v="4"/>
    <s v="1-Fit-Configuration-Functional"/>
    <s v="Fit"/>
    <s v="Configuration"/>
    <s v="Functional"/>
    <m/>
    <m/>
    <s v="Successfully created report/adhoc to compare the monthly Actuals to current month for Forecast and Plan"/>
    <m/>
    <m/>
    <m/>
    <x v="0"/>
    <s v="Jared Brame, Sheila Shah, Farnaz "/>
    <m/>
    <m/>
    <m/>
    <s v="Sprint 4"/>
    <e v="#N/A"/>
    <m/>
    <s v="EPM"/>
    <x v="6"/>
    <x v="8"/>
    <m/>
    <m/>
    <m/>
    <m/>
    <m/>
    <m/>
    <m/>
    <m/>
    <m/>
    <m/>
    <m/>
    <m/>
    <m/>
  </r>
  <r>
    <s v="EPM-EPBCS-051"/>
    <s v="Enterprise Planning, Budgeting, and Reporting"/>
    <s v="Financials"/>
    <x v="36"/>
    <s v="As a Financial Analyst, I want the ability to compare data between Actual vs. Forecast scenario."/>
    <m/>
    <m/>
    <x v="4"/>
    <s v="1-Fit-Configuration-Functional"/>
    <s v="Fit"/>
    <s v="Configuration"/>
    <s v="Functional"/>
    <m/>
    <m/>
    <s v="Scenario comparison members have been created to compare Actual vs. Forecast scenario data"/>
    <m/>
    <m/>
    <m/>
    <x v="0"/>
    <s v="Jared Brame, Sheila Shah, Farnaz "/>
    <m/>
    <m/>
    <m/>
    <s v="Sprint 4"/>
    <e v="#N/A"/>
    <m/>
    <s v="EPM"/>
    <x v="6"/>
    <x v="8"/>
    <m/>
    <m/>
    <m/>
    <m/>
    <m/>
    <m/>
    <m/>
    <m/>
    <m/>
    <m/>
    <m/>
    <m/>
    <m/>
  </r>
  <r>
    <s v="EPM-EPBCS-052"/>
    <s v="Enterprise Planning, Budgeting, and Reporting"/>
    <s v="Financials"/>
    <x v="36"/>
    <s v="As a Financial Analyst, I want the ability to compare data between Actual vs. Plan scenario."/>
    <m/>
    <m/>
    <x v="4"/>
    <s v="1-Fit-Configuration-Functional"/>
    <s v="Fit"/>
    <s v="Configuration"/>
    <s v="Functional"/>
    <m/>
    <m/>
    <s v="Scenario comparison members have been created to compare Actual vs. Plan scenario data"/>
    <m/>
    <m/>
    <m/>
    <x v="0"/>
    <s v="Jared Brame, Sheila Shah, Farnaz "/>
    <m/>
    <m/>
    <m/>
    <s v="Sprint 4"/>
    <e v="#N/A"/>
    <m/>
    <s v="EPM"/>
    <x v="6"/>
    <x v="8"/>
    <m/>
    <m/>
    <m/>
    <m/>
    <m/>
    <m/>
    <m/>
    <m/>
    <m/>
    <m/>
    <m/>
    <m/>
    <m/>
  </r>
  <r>
    <s v="EPM-EPBCS-053"/>
    <s v="Enterprise Planning, Budgeting, and Reporting"/>
    <s v="Financials"/>
    <x v="36"/>
    <s v="As a Financial Analyst, I want the ability to compare data between Plan vs Forecast (Year 1) scenario."/>
    <m/>
    <m/>
    <x v="4"/>
    <s v="1-Fit-Configuration-Functional"/>
    <s v="Fit"/>
    <s v="Configuration"/>
    <s v="Functional"/>
    <m/>
    <m/>
    <s v="Scenario comparison members have been created to compare Plan vs. Forecast (Year 1) scenario data"/>
    <m/>
    <m/>
    <m/>
    <x v="0"/>
    <s v="Jared Brame, Sheila Shah, Farnaz "/>
    <m/>
    <m/>
    <m/>
    <s v="Sprint 4"/>
    <e v="#N/A"/>
    <m/>
    <s v="EPM"/>
    <x v="6"/>
    <x v="8"/>
    <m/>
    <m/>
    <m/>
    <m/>
    <m/>
    <m/>
    <m/>
    <m/>
    <m/>
    <m/>
    <m/>
    <m/>
    <m/>
  </r>
  <r>
    <s v="EPM-EPBCS-054"/>
    <s v="Enterprise Planning, Budgeting, and Reporting"/>
    <s v="Financials"/>
    <x v="36"/>
    <s v="As a Financial Analyst, I want the ability to compare data between Plan vs. Accordion Forecast (Year 2)  scenario."/>
    <m/>
    <m/>
    <x v="4"/>
    <s v="1-Fit-Configuration-Functional"/>
    <s v="Fit"/>
    <s v="Configuration"/>
    <s v="Functional"/>
    <m/>
    <m/>
    <s v="Scenario comparison members ha been created to compare Plan vs. Accordion Forecast (Year 2)  scenario data"/>
    <m/>
    <m/>
    <m/>
    <x v="0"/>
    <s v="Jared Brame, Sheila Shah, Farnaz "/>
    <m/>
    <m/>
    <m/>
    <s v="Sprint 4"/>
    <e v="#N/A"/>
    <m/>
    <s v="EPM"/>
    <x v="6"/>
    <x v="8"/>
    <m/>
    <m/>
    <m/>
    <m/>
    <m/>
    <m/>
    <m/>
    <m/>
    <m/>
    <m/>
    <m/>
    <m/>
    <m/>
  </r>
  <r>
    <s v="EPM-EPBCS-055"/>
    <s v="Enterprise Planning, Budgeting, and Reporting"/>
    <s v="Financials"/>
    <x v="36"/>
    <s v="As a Financial Analyst, I want the ability to compare data between Current Year vs. Prior Year scenarios."/>
    <m/>
    <m/>
    <x v="4"/>
    <s v="1-Fit-Configuration-Functional"/>
    <s v="Fit"/>
    <s v="Configuration"/>
    <s v="Functional"/>
    <m/>
    <m/>
    <s v="Scenario comparison members have been created to compare Current Year vs. Prior Year scenario data"/>
    <m/>
    <m/>
    <m/>
    <x v="0"/>
    <s v="Jared Brame, Sheila Shah, Farnaz "/>
    <m/>
    <m/>
    <m/>
    <s v="Sprint 4"/>
    <e v="#N/A"/>
    <m/>
    <s v="EPM"/>
    <x v="6"/>
    <x v="8"/>
    <m/>
    <m/>
    <m/>
    <m/>
    <m/>
    <m/>
    <m/>
    <m/>
    <m/>
    <m/>
    <m/>
    <m/>
    <m/>
  </r>
  <r>
    <s v="EPM-EPBCS-056"/>
    <s v="Enterprise Planning, Budgeting, and Reporting"/>
    <s v="Financials"/>
    <x v="36"/>
    <s v="As a Finance Analyst, I need the ability to distribute both automatically and manually Plan and Forecast reports to various managers &amp; SVPs within the system."/>
    <m/>
    <m/>
    <x v="4"/>
    <s v="2-Gap-Build-Report"/>
    <s v="Gap"/>
    <s v="Build"/>
    <s v="Report"/>
    <m/>
    <m/>
    <s v="Automatic and manual distribution of Reports has been successfully achieved in the system."/>
    <m/>
    <m/>
    <m/>
    <x v="0"/>
    <s v="Jared Brame, Sheila Shah, Farnaz "/>
    <m/>
    <m/>
    <m/>
    <s v="Sprint 4"/>
    <e v="#N/A"/>
    <m/>
    <s v="EPM"/>
    <x v="6"/>
    <x v="8"/>
    <m/>
    <m/>
    <m/>
    <m/>
    <m/>
    <m/>
    <m/>
    <m/>
    <m/>
    <m/>
    <m/>
    <m/>
    <m/>
  </r>
  <r>
    <s v="EPM-EPBCS-057"/>
    <s v="Enterprise Planning, Budgeting, and Reporting"/>
    <s v="Financials"/>
    <x v="36"/>
    <s v="As a Finance Director, I want standardized KPI's to evaluate Plan and Forecast with Senior Management.  This should be consistent measurements across all business units so everyone is speaking the same language "/>
    <m/>
    <m/>
    <x v="4"/>
    <s v="5-Gap-Build-Extension"/>
    <s v="Gap"/>
    <s v="Build"/>
    <s v="Extension"/>
    <m/>
    <s v="Webform - Global Financial - Report (Revenue)"/>
    <s v="Standarized KPIs have been created throughout the organization."/>
    <m/>
    <m/>
    <m/>
    <x v="0"/>
    <s v="Jared Brame, Sheila Shah, Farnaz "/>
    <m/>
    <m/>
    <m/>
    <s v="Sprint 4"/>
    <e v="#N/A"/>
    <m/>
    <s v="EPM"/>
    <x v="6"/>
    <x v="8"/>
    <m/>
    <m/>
    <m/>
    <m/>
    <m/>
    <m/>
    <m/>
    <m/>
    <m/>
    <m/>
    <m/>
    <m/>
    <m/>
  </r>
  <r>
    <s v="EPM-EPBCS-058"/>
    <s v="Enterprise Planning, Budgeting, and Reporting"/>
    <s v="Financials"/>
    <x v="36"/>
    <s v="As a Finance Analyst, I want to report calculated KPIs based off information imported from GL and FCCS to assist in analyzing performance in Actuals."/>
    <m/>
    <m/>
    <x v="4"/>
    <s v="5-Gap-Build-Extension"/>
    <s v="Gap"/>
    <s v="Build"/>
    <s v="Extension"/>
    <m/>
    <s v="Webform - Global Financial - Report (Revenue)"/>
    <s v="KPIs have been successfully calculated based off information imported from the GL and FCCS to assist in analyzing performance."/>
    <m/>
    <m/>
    <m/>
    <x v="0"/>
    <s v="Jared Brame, Sheila Shah, Farnaz "/>
    <m/>
    <m/>
    <m/>
    <s v="Sprint 4"/>
    <e v="#N/A"/>
    <m/>
    <s v="EPM"/>
    <x v="6"/>
    <x v="8"/>
    <m/>
    <m/>
    <m/>
    <m/>
    <m/>
    <m/>
    <m/>
    <m/>
    <m/>
    <m/>
    <m/>
    <m/>
    <m/>
  </r>
  <r>
    <s v="EPM-EPBCS-059"/>
    <s v="Enterprise Planning, Budgeting, and Reporting"/>
    <s v="Financials"/>
    <x v="36"/>
    <s v="As a Finance Director, Finance Controller, Finance Manager and Finance System Analyst, the solution should support report access in a web, Excel, Power Point, SmartView, and PDF format."/>
    <m/>
    <m/>
    <x v="4"/>
    <s v="1-Fit-Configuration-Functional"/>
    <s v="Fit"/>
    <s v="Configuration"/>
    <s v="Functional"/>
    <m/>
    <m/>
    <s v="The Out of the box EPBCS Application provides report views in Web, Excel and PDF formats."/>
    <m/>
    <m/>
    <m/>
    <x v="0"/>
    <s v="Jared Brame, Sheila Shah, Farnaz "/>
    <m/>
    <m/>
    <m/>
    <s v="Sprint 4"/>
    <e v="#N/A"/>
    <m/>
    <s v="EPM"/>
    <x v="6"/>
    <x v="8"/>
    <m/>
    <m/>
    <m/>
    <m/>
    <m/>
    <m/>
    <m/>
    <m/>
    <m/>
    <m/>
    <m/>
    <m/>
    <m/>
  </r>
  <r>
    <s v="EPM-EPBCS-060"/>
    <s v="Enterprise Planning, Budgeting, and Reporting"/>
    <s v="Financials"/>
    <x v="36"/>
    <s v="As a Financial Analyst, I want the ability to use 5 types of constant currencies:_x000a_1. Actual at Plan Rate_x000a_2.Forecast at Plan Rate_x000a_3. Actual at prior year(s) Actual Rate_x000a_4. Plan at last year's Actual Rate_x000a_5. Forecast at Actual Rate"/>
    <m/>
    <m/>
    <x v="4"/>
    <s v="1-Fit-Configuration-Functional"/>
    <s v="Fit"/>
    <s v="Configuration"/>
    <s v="Functional"/>
    <m/>
    <m/>
    <s v="Successfully created constant currencies for the five use cases from user story."/>
    <m/>
    <m/>
    <m/>
    <x v="0"/>
    <s v="Jared Brame, Sheila Shah, Farnaz "/>
    <m/>
    <m/>
    <m/>
    <s v="Sprint 4"/>
    <e v="#N/A"/>
    <m/>
    <s v="EPM"/>
    <x v="6"/>
    <x v="8"/>
    <m/>
    <m/>
    <m/>
    <m/>
    <m/>
    <m/>
    <m/>
    <m/>
    <m/>
    <m/>
    <m/>
    <m/>
    <m/>
  </r>
  <r>
    <s v="EPM-EPBCS-061"/>
    <s v="Enterprise Planning, Budgeting, and Reporting"/>
    <s v="Financials"/>
    <x v="36"/>
    <s v="As a Financial Analyst, I want an ability to use both types of data type - Pre Elim, Post Elim"/>
    <m/>
    <m/>
    <x v="4"/>
    <s v="1-Fit-Configuration-Functional"/>
    <s v="Fit"/>
    <s v="Configuration"/>
    <s v="Functional"/>
    <m/>
    <m/>
    <s v="Pre Elim and Post Elim data types have been created."/>
    <m/>
    <m/>
    <m/>
    <x v="0"/>
    <s v="Jared Brame, Sheila Shah, Farnaz "/>
    <m/>
    <m/>
    <m/>
    <s v="Sprint 4"/>
    <e v="#N/A"/>
    <m/>
    <s v="EPM"/>
    <x v="6"/>
    <x v="8"/>
    <m/>
    <m/>
    <m/>
    <m/>
    <m/>
    <m/>
    <m/>
    <m/>
    <m/>
    <m/>
    <m/>
    <m/>
    <m/>
  </r>
  <r>
    <s v="EPM-EPBCS-062"/>
    <s v="Enterprise Planning, Budgeting, and Reporting"/>
    <s v="Financials"/>
    <x v="36"/>
    <s v="As a Financial Analyst, I want an ability to capture monthly forecast snapshots for Feb to Dec with April, July, Oct as earnings call forecasts"/>
    <m/>
    <m/>
    <x v="4"/>
    <s v="1-Fit-Configuration-Functional"/>
    <s v="Fit"/>
    <s v="Configuration"/>
    <s v="Functional"/>
    <m/>
    <m/>
    <s v="Successfully created the ability to save Feb to Dec Forecasts and April, July, Oct as earnings call forecasts"/>
    <m/>
    <m/>
    <m/>
    <x v="0"/>
    <s v="Jared Brame, Sheila Shah, Farnaz "/>
    <m/>
    <m/>
    <m/>
    <s v="Sprint 4"/>
    <e v="#N/A"/>
    <m/>
    <s v="EPM"/>
    <x v="6"/>
    <x v="8"/>
    <m/>
    <m/>
    <m/>
    <m/>
    <m/>
    <m/>
    <m/>
    <m/>
    <m/>
    <m/>
    <m/>
    <m/>
    <m/>
  </r>
  <r>
    <s v="EPM-EPBCS-063"/>
    <s v="Enterprise Planning, Budgeting, and Reporting"/>
    <s v="Financials"/>
    <x v="22"/>
    <s v="As a Financial Analyst, I want Actual Trial balances at a Period Snapshot level by GL Account and other segments data to flow from Oracle Cloud GL (ERP) to  EPBCS - Financials"/>
    <s v="Must Have"/>
    <m/>
    <x v="4"/>
    <s v="3-Gap-Build-Interface"/>
    <s v="Gap"/>
    <s v="Build"/>
    <s v="Interface"/>
    <m/>
    <m/>
    <s v="Successfully linked and created Actual Trail balances at a period snapshot level data flow between GL and EPBCS Financials."/>
    <m/>
    <m/>
    <m/>
    <x v="0"/>
    <s v="Jared Brame, Sheila Shah, Farnaz"/>
    <m/>
    <m/>
    <m/>
    <s v="Sprint 3"/>
    <e v="#N/A"/>
    <m/>
    <s v="EPM"/>
    <x v="6"/>
    <x v="8"/>
    <m/>
    <m/>
    <m/>
    <m/>
    <m/>
    <m/>
    <m/>
    <m/>
    <m/>
    <m/>
    <m/>
    <m/>
    <m/>
  </r>
  <r>
    <s v="EPM-EPBCS-064"/>
    <s v="Enterprise Planning, Budgeting, and Reporting"/>
    <s v="Financials"/>
    <x v="22"/>
    <s v="As a Financial Analyst, I want Actual Trial balances at a Period Snapshot level by GL Account and other segments data to flow from Oracle Close &amp; Consolidations (FCCS) to EPBCS – Financials"/>
    <s v="Must Have"/>
    <m/>
    <x v="4"/>
    <s v="3-Gap-Build-Interface"/>
    <s v="Gap"/>
    <s v="Build"/>
    <s v="Interface"/>
    <m/>
    <m/>
    <s v="Successfully linked and created Actual Trail balances data flow between FCCS and EPBCS Financials"/>
    <m/>
    <m/>
    <m/>
    <x v="0"/>
    <s v="Jared Brame, Sheila Shah, Farnaz"/>
    <m/>
    <m/>
    <m/>
    <s v="Sprint 3"/>
    <e v="#N/A"/>
    <m/>
    <s v="EPM"/>
    <x v="6"/>
    <x v="8"/>
    <m/>
    <m/>
    <m/>
    <m/>
    <m/>
    <m/>
    <m/>
    <m/>
    <m/>
    <m/>
    <m/>
    <m/>
    <m/>
  </r>
  <r>
    <s v="EPM-EPBCS-065"/>
    <s v="Enterprise Planning, Budgeting, and Reporting"/>
    <s v="Financials"/>
    <x v="22"/>
    <s v="As a Financial Analyst, I want Adjustment balances at a Period Snapshot level by GL Account and other segments data to flow from Oracle Close &amp; Consolidations (FCCS) to EPBCS – Financials"/>
    <s v="Must Have"/>
    <m/>
    <x v="4"/>
    <s v="3-Gap-Build-Interface"/>
    <s v="Gap"/>
    <s v="Build"/>
    <s v="Interface"/>
    <m/>
    <m/>
    <s v="Successfully linked and created Adjustment balances data flow between FCCS and EPBCS Financials"/>
    <m/>
    <m/>
    <m/>
    <x v="0"/>
    <s v="Jared Brame, Sheila Shah, Farnaz"/>
    <m/>
    <m/>
    <m/>
    <s v="Sprint 3"/>
    <e v="#N/A"/>
    <m/>
    <s v="EPM"/>
    <x v="6"/>
    <x v="8"/>
    <m/>
    <m/>
    <m/>
    <m/>
    <m/>
    <m/>
    <m/>
    <m/>
    <m/>
    <m/>
    <m/>
    <m/>
    <m/>
  </r>
  <r>
    <s v="EPM-EPBCS-066"/>
    <s v="Enterprise Planning, Budgeting, and Reporting"/>
    <s v="Financials"/>
    <x v="22"/>
    <s v="As a Financial Analyst, I want Month end and Month Average Exchange rates by Currency data to flow from Oracle Close &amp; Consolidations (FCCS) to EPBCS – Financials"/>
    <s v="Must Have"/>
    <m/>
    <x v="4"/>
    <s v="3-Gap-Build-Interface"/>
    <s v="Gap"/>
    <s v="Build"/>
    <s v="Interface"/>
    <m/>
    <m/>
    <s v="Successfully linked and created month end and month average exchange rates by currency data flow between FCCS and EPBCS Financials"/>
    <m/>
    <m/>
    <m/>
    <x v="0"/>
    <s v="Jared Brame, Sheila Shah, Farnaz"/>
    <m/>
    <m/>
    <m/>
    <s v="Sprint 3"/>
    <e v="#N/A"/>
    <m/>
    <s v="EPM"/>
    <x v="6"/>
    <x v="8"/>
    <m/>
    <m/>
    <m/>
    <m/>
    <m/>
    <m/>
    <m/>
    <m/>
    <m/>
    <m/>
    <m/>
    <m/>
    <m/>
  </r>
  <r>
    <s v="EPM-EPBCS-067"/>
    <s v="Enterprise Planning, Budgeting, and Reporting"/>
    <s v="Financials"/>
    <x v="22"/>
    <s v="As a Financial Analyst, I want Future rent and operating lease payment projections by account, site, and legal entity to be manually submitted through Smart View from Lease Harbor into EPBCS – Financials."/>
    <s v="Should Have"/>
    <m/>
    <x v="4"/>
    <s v="3-Gap-Build-Interface"/>
    <s v="Gap"/>
    <s v="Build"/>
    <s v="Interface"/>
    <m/>
    <m/>
    <s v="Successfully created file based data flow between Lease Harbor and EPBCS Financials"/>
    <m/>
    <m/>
    <m/>
    <x v="0"/>
    <s v="Jared Brame, Sheila Shah, Farnaz"/>
    <m/>
    <m/>
    <m/>
    <s v="Sprint 3"/>
    <e v="#N/A"/>
    <m/>
    <s v="EPM"/>
    <x v="6"/>
    <x v="8"/>
    <m/>
    <m/>
    <m/>
    <m/>
    <m/>
    <m/>
    <m/>
    <m/>
    <m/>
    <m/>
    <m/>
    <m/>
    <m/>
  </r>
  <r>
    <s v="EPM-EPBCS-068"/>
    <s v="Enterprise Planning, Budgeting, and Reporting"/>
    <s v="Financials"/>
    <x v="22"/>
    <s v="As a Financial Analyst, I want Actual Trial balances at a Period Snapshot level by GL Account and other segments. data to flow from Enterprise Planning – Financials to Enterprise Planning – Reporting Cube"/>
    <s v="Must Have"/>
    <m/>
    <x v="4"/>
    <s v="3-Gap-Build-Interface"/>
    <s v="Gap"/>
    <s v="Build"/>
    <s v="Interface"/>
    <m/>
    <m/>
    <s v="Successfully linked and created Actual Trail balances data flow between EPBCS Financials and reporting cube"/>
    <m/>
    <m/>
    <m/>
    <x v="0"/>
    <s v="Jared Brame, Sheila Shah, Farnaz"/>
    <m/>
    <m/>
    <m/>
    <s v="Sprint 3"/>
    <e v="#N/A"/>
    <m/>
    <s v="EPM"/>
    <x v="6"/>
    <x v="8"/>
    <m/>
    <m/>
    <m/>
    <m/>
    <m/>
    <m/>
    <m/>
    <m/>
    <m/>
    <m/>
    <m/>
    <m/>
    <m/>
  </r>
  <r>
    <s v="EPM-EPBCS-069"/>
    <s v="Enterprise Planning, Budgeting, and Reporting"/>
    <s v="Financials"/>
    <x v="22"/>
    <s v="As a Financial Analyst, I want Plan by GL Account and other segments. data to flow from Enterprise Planning – Financials to Enterprise Planning – Reporting Cube"/>
    <s v="Must Have"/>
    <m/>
    <x v="4"/>
    <s v="3-Gap-Build-Interface"/>
    <s v="Gap"/>
    <s v="Build"/>
    <s v="Interface"/>
    <m/>
    <m/>
    <s v="Successfully linked and created Plan GL account data flow between EPBCS Financials and reporting cube"/>
    <m/>
    <m/>
    <m/>
    <x v="0"/>
    <s v="Jared Brame, Sheila Shah, Farnaz"/>
    <m/>
    <m/>
    <m/>
    <s v="Sprint 3"/>
    <e v="#N/A"/>
    <m/>
    <s v="EPM"/>
    <x v="6"/>
    <x v="8"/>
    <m/>
    <m/>
    <m/>
    <m/>
    <m/>
    <m/>
    <m/>
    <m/>
    <m/>
    <m/>
    <m/>
    <m/>
    <m/>
  </r>
  <r>
    <s v="EPM-EPBCS-070"/>
    <s v="Enterprise Planning, Budgeting, and Reporting"/>
    <s v="Financials"/>
    <x v="22"/>
    <s v="As a Financial Analyst, I want Forecast by GL Account and other segments. data to flow from Enterprise Planning – Financials to Enterprise Planning – Reporting Cube"/>
    <s v="Must Have"/>
    <m/>
    <x v="4"/>
    <s v="3-Gap-Build-Interface"/>
    <s v="Gap"/>
    <s v="Build"/>
    <s v="Interface"/>
    <m/>
    <m/>
    <s v="Successfully linked and created Forecast GL data flow between EPBCS Financials and reporting cube"/>
    <m/>
    <m/>
    <m/>
    <x v="0"/>
    <s v="Jared Brame, Sheila Shah, Farnaz"/>
    <m/>
    <m/>
    <m/>
    <s v="Sprint 3"/>
    <e v="#N/A"/>
    <m/>
    <s v="EPM"/>
    <x v="6"/>
    <x v="8"/>
    <m/>
    <m/>
    <m/>
    <m/>
    <m/>
    <m/>
    <m/>
    <m/>
    <m/>
    <m/>
    <m/>
    <m/>
    <m/>
  </r>
  <r>
    <s v="EPM-EPBCS-071"/>
    <s v="Enterprise Planning, Budgeting, and Reporting"/>
    <s v="Financials"/>
    <x v="22"/>
    <s v="As a Financial Analyst, I want Level 0 Plan data by GL Account and other segments to flow from Enterprise Planning – Financials to Teradata"/>
    <s v="Must Have"/>
    <m/>
    <x v="4"/>
    <s v="3-Gap-Build-Interface"/>
    <s v="Gap"/>
    <s v="Build"/>
    <s v="Interface"/>
    <m/>
    <m/>
    <s v="Created outbound flow from EPBCS financials to Teradata for Plan"/>
    <m/>
    <m/>
    <m/>
    <x v="0"/>
    <s v="Jared Brame, Sheila Shah, Farnaz"/>
    <m/>
    <m/>
    <m/>
    <s v="Sprint 3"/>
    <e v="#N/A"/>
    <m/>
    <s v="EPM"/>
    <x v="6"/>
    <x v="8"/>
    <m/>
    <m/>
    <m/>
    <m/>
    <m/>
    <m/>
    <m/>
    <m/>
    <m/>
    <m/>
    <m/>
    <m/>
    <m/>
  </r>
  <r>
    <s v="EPM-EPBCS-072"/>
    <s v="Enterprise Planning, Budgeting, and Reporting"/>
    <s v="Financials"/>
    <x v="22"/>
    <s v="As a Financial Analyst, I want Level 0 Forecast data by GL Account and other segments to flow from Enterprise Planning – Financials to Teradata"/>
    <s v="Must Have"/>
    <m/>
    <x v="4"/>
    <s v="3-Gap-Build-Interface"/>
    <s v="Gap"/>
    <s v="Build"/>
    <s v="Interface"/>
    <m/>
    <m/>
    <s v="Created outbound flow from EPBCS financials to Teradata for Forecast"/>
    <m/>
    <m/>
    <m/>
    <x v="0"/>
    <s v="Jared Brame, Sheila Shah, Farnaz"/>
    <m/>
    <m/>
    <m/>
    <s v="Sprint 3"/>
    <e v="#N/A"/>
    <m/>
    <s v="EPM"/>
    <x v="6"/>
    <x v="8"/>
    <m/>
    <m/>
    <m/>
    <m/>
    <m/>
    <m/>
    <m/>
    <m/>
    <m/>
    <m/>
    <m/>
    <m/>
    <m/>
  </r>
  <r>
    <s v="EPM-EPBCS-073"/>
    <s v="Enterprise Planning, Budgeting, and Reporting"/>
    <s v="Financials"/>
    <x v="22"/>
    <s v="As a Financial Analyst, I want actuals along with financial metrics to be transferred from Enterprise Planning - Financials to Teradata"/>
    <s v="Must Have"/>
    <m/>
    <x v="4"/>
    <s v="3-Gap-Build-Interface"/>
    <s v="Gap"/>
    <s v="Build"/>
    <s v="Interface"/>
    <m/>
    <m/>
    <s v="Created outbound flow from EPBCS Financials cube to Teradata for Actuals and financial metrics"/>
    <m/>
    <m/>
    <m/>
    <x v="0"/>
    <s v="Jared Brame, Sheila Shah, Farnaz"/>
    <m/>
    <m/>
    <m/>
    <s v="Sprint 3"/>
    <e v="#N/A"/>
    <m/>
    <s v="EPM"/>
    <x v="6"/>
    <x v="8"/>
    <m/>
    <m/>
    <m/>
    <m/>
    <m/>
    <m/>
    <m/>
    <m/>
    <m/>
    <m/>
    <m/>
    <m/>
    <m/>
  </r>
  <r>
    <s v="EPM-EPBCS-074"/>
    <s v="Enterprise Planning, Budgeting, and Reporting"/>
    <s v="Financials"/>
    <x v="22"/>
    <s v="As a Financial Analyst, the application should support inbound data integration from Teradata EDW to EPBCS for the Daily Sales application. A single integration will be built for importing Sales, CoS, Backlog, and Booking and other data points. Data from EDW will be provided in the future state COA model."/>
    <m/>
    <m/>
    <x v="4"/>
    <s v="3-Gap-Build-Interface"/>
    <s v="Gap"/>
    <s v="Build"/>
    <s v="Interface"/>
    <m/>
    <m/>
    <s v="Successfully created a the ability to import data from source systems into the Daily Sales Cube"/>
    <m/>
    <m/>
    <m/>
    <x v="0"/>
    <s v="Sheila Shah, Jared Brame, Farnaz"/>
    <m/>
    <m/>
    <m/>
    <s v="Sprint 3"/>
    <e v="#N/A"/>
    <m/>
    <s v="EPM"/>
    <x v="6"/>
    <x v="8"/>
    <m/>
    <m/>
    <m/>
    <m/>
    <m/>
    <m/>
    <m/>
    <m/>
    <m/>
    <m/>
    <m/>
    <m/>
    <m/>
  </r>
  <r>
    <s v="EPM-EPBCS-075"/>
    <s v="Enterprise Planning, Budgeting, and Reporting"/>
    <s v="Financials"/>
    <x v="22"/>
    <s v=" As a System Admin, I want to copy data from a Seeding Plan to Forecast."/>
    <s v="Must Have"/>
    <m/>
    <x v="4"/>
    <s v="5-Gap-Build-Extension"/>
    <s v="Gap"/>
    <s v="Build"/>
    <s v="Extension"/>
    <m/>
    <m/>
    <s v="Successfully created Business rule to copy data from Plan to Forecast"/>
    <m/>
    <m/>
    <m/>
    <x v="0"/>
    <s v="Jared Brame, Sheila Shah, Farnaz"/>
    <m/>
    <m/>
    <m/>
    <s v="Sprint 3"/>
    <e v="#N/A"/>
    <m/>
    <s v="EPM"/>
    <x v="6"/>
    <x v="8"/>
    <m/>
    <m/>
    <m/>
    <m/>
    <m/>
    <m/>
    <m/>
    <m/>
    <m/>
    <m/>
    <m/>
    <m/>
    <m/>
  </r>
  <r>
    <s v="EPM-EPBCS-076"/>
    <s v="Enterprise Planning, Budgeting, and Reporting"/>
    <s v="Financials"/>
    <x v="22"/>
    <s v=" As a System Admin, I want to copy data from Seeding Forecast to Plan."/>
    <s v="Must Have"/>
    <m/>
    <x v="4"/>
    <s v="5-Gap-Build-Extension"/>
    <s v="Gap"/>
    <s v="Build"/>
    <s v="Extension"/>
    <m/>
    <m/>
    <s v="Successfully created Business rule to copy data from  Forecast to Plan"/>
    <m/>
    <m/>
    <m/>
    <x v="0"/>
    <s v="Jared Brame, Sheila Shah, Farnaz"/>
    <m/>
    <m/>
    <m/>
    <s v="Sprint 3"/>
    <e v="#N/A"/>
    <m/>
    <s v="EPM"/>
    <x v="6"/>
    <x v="8"/>
    <m/>
    <m/>
    <m/>
    <m/>
    <m/>
    <m/>
    <m/>
    <m/>
    <m/>
    <m/>
    <m/>
    <m/>
    <m/>
  </r>
  <r>
    <s v="EPM-EPBCS-077"/>
    <s v="Enterprise Planning, Budgeting, and Reporting"/>
    <s v="Financials"/>
    <x v="22"/>
    <s v=" As a System Admin, I want to copy data between various versions. e.g. Working to Final, What if to final etc."/>
    <s v="Must Have"/>
    <m/>
    <x v="4"/>
    <s v="5-Gap-Build-Extension"/>
    <s v="Gap"/>
    <s v="Build"/>
    <s v="Extension"/>
    <m/>
    <m/>
    <s v="Successfully created Business rule to copy data across various versions"/>
    <m/>
    <m/>
    <m/>
    <x v="0"/>
    <s v="Jared Brame, Sheila Shah, Farnaz"/>
    <m/>
    <m/>
    <m/>
    <s v="Sprint 3"/>
    <e v="#N/A"/>
    <m/>
    <s v="EPM"/>
    <x v="6"/>
    <x v="8"/>
    <m/>
    <m/>
    <m/>
    <m/>
    <m/>
    <m/>
    <m/>
    <m/>
    <m/>
    <m/>
    <m/>
    <m/>
    <m/>
  </r>
  <r>
    <s v="EPM-EPBCS-078"/>
    <s v="Enterprise Planning, Budgeting, and Reporting"/>
    <s v="Financials"/>
    <x v="22"/>
    <s v="As a Financial analyst, I want the ability to have Cross Validation Rules for driving data inputs at the time of transitioning from Interim to Future State."/>
    <s v="Must Have"/>
    <m/>
    <x v="4"/>
    <s v="1-Fit-Configuration-Functional"/>
    <s v="Fit"/>
    <s v="Configuration"/>
    <s v="Functional"/>
    <m/>
    <m/>
    <s v="Application has the ability to perform Cross Validation rules for driving data inputs at the time of transitioning from Interim to Future State."/>
    <m/>
    <m/>
    <m/>
    <x v="0"/>
    <s v="Jared Brame, Sheila Shah, Farnaz"/>
    <m/>
    <m/>
    <m/>
    <s v="Sprint 3"/>
    <e v="#N/A"/>
    <m/>
    <s v="EPM"/>
    <x v="6"/>
    <x v="8"/>
    <m/>
    <m/>
    <m/>
    <m/>
    <m/>
    <m/>
    <m/>
    <m/>
    <m/>
    <m/>
    <m/>
    <m/>
    <m/>
  </r>
  <r>
    <s v="EPM-EPBCS-079"/>
    <s v="Enterprise Planning, Budgeting, and Reporting"/>
    <s v="Financials"/>
    <x v="22"/>
    <s v="As a financial analyst, I want to Copy Data from Total Site data to No Site. This user story relates to the transition from interim state to future state."/>
    <s v="Must Have"/>
    <m/>
    <x v="4"/>
    <s v="5-Gap-Build-Extension"/>
    <s v="Gap"/>
    <s v="Build"/>
    <s v="Extension"/>
    <m/>
    <m/>
    <s v="Successfully created Business rule to copy data from total Sites numbers to no Site"/>
    <m/>
    <m/>
    <m/>
    <x v="0"/>
    <s v="Jared Brame, Sheila Shah, Farnaz"/>
    <m/>
    <m/>
    <m/>
    <s v="Sprint 3"/>
    <e v="#N/A"/>
    <m/>
    <s v="EPM"/>
    <x v="6"/>
    <x v="8"/>
    <m/>
    <m/>
    <m/>
    <m/>
    <m/>
    <m/>
    <m/>
    <m/>
    <m/>
    <m/>
    <m/>
    <m/>
    <m/>
  </r>
  <r>
    <s v="EPM-EPBCS-080"/>
    <s v="Enterprise Planning, Budgeting, and Reporting"/>
    <s v="Financials"/>
    <x v="36"/>
    <s v="As a Finance Analyst, the solution should provide the ability to produce a P&amp;L report similar to the EES P&amp;L report in the EPM_Reports_02JUL21 file. The Report should have current month, QTD, and YTD Views alongside variance between Actual and Previous Year. There will be three reports needed: one for Forecast, one for Plan, and one to compare actuals. The report shou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EES P&amp;L report. Report specifics will be determined during the design/build phase. This report will serve as a starting point. "/>
    <m/>
    <m/>
    <m/>
    <x v="0"/>
    <s v="Jared Brame, Sheila Shah, Farnaz "/>
    <m/>
    <m/>
    <m/>
    <s v="Sprint 4"/>
    <e v="#N/A"/>
    <m/>
    <s v="EPM"/>
    <x v="6"/>
    <x v="8"/>
    <m/>
    <m/>
    <m/>
    <m/>
    <m/>
    <m/>
    <m/>
    <m/>
    <m/>
    <m/>
    <m/>
    <m/>
    <m/>
  </r>
  <r>
    <s v="EPM-EPBCS-081"/>
    <s v="Enterprise Planning, Budgeting, and Reporting"/>
    <s v="Financials"/>
    <x v="36"/>
    <s v="As a Finance Analyst, the solution should provide the ability to produce a Trended P&amp;L report similar to the Trended P&amp;L report in the EPM_Reports_02JUL21 file. The report should have monthly, quarterly, and YTD information. There will be three reports needed: one for Forecast, one for Plan, and one to compare actuals. The report shou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Trended P&amp;L report. Report specifics will be determined during the design/build phase. This report will serve as a starting point. "/>
    <m/>
    <m/>
    <m/>
    <x v="0"/>
    <s v="Jared Brame, Sheila Shah, Farnaz "/>
    <m/>
    <m/>
    <m/>
    <s v="Sprint 4"/>
    <e v="#N/A"/>
    <m/>
    <s v="EPM"/>
    <x v="6"/>
    <x v="8"/>
    <m/>
    <m/>
    <m/>
    <m/>
    <m/>
    <m/>
    <m/>
    <m/>
    <m/>
    <m/>
    <m/>
    <m/>
    <m/>
  </r>
  <r>
    <s v="EPM-EPBCS-082"/>
    <s v="Enterprise Planning, Budgeting, and Reporting"/>
    <s v="Financials"/>
    <x v="36"/>
    <s v="As a Finance Analyst, the solution should provide the ability to produce a ROIA report similar to the ROIA report in the EPM_Reports_02JUL21 file. Accounts needed in this report include Gross Sales, Net Sales, Billing Profit, Gross Profit, EBIT, Income Before Taxes, Net Income - ROIA, EBITDA, NOPAT, Net Working Captial, ROIA (NOPAT/Assets), NWC Days, and Total Sales Mix %. The report should have a yearly view of Actuals, quarterly view of the prior year of Actuals, YTD view of a specified prior year month, quarterly view of current year Actuals, current year previous month Actuals, and Budget/Forecast YTD information. There will be three reports needed: one for Forecast, one for Plan, and one to compare actuals. The report shou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ROIA report. Report specifics will be determined during the design/build phase. This report will serve as a starting point. "/>
    <m/>
    <m/>
    <m/>
    <x v="0"/>
    <s v="Jared Brame, Sheila Shah, Farnaz "/>
    <m/>
    <m/>
    <m/>
    <s v="Sprint 4"/>
    <e v="#N/A"/>
    <m/>
    <s v="EPM"/>
    <x v="6"/>
    <x v="8"/>
    <m/>
    <m/>
    <m/>
    <m/>
    <m/>
    <m/>
    <m/>
    <m/>
    <m/>
    <m/>
    <m/>
    <m/>
    <m/>
  </r>
  <r>
    <s v="EPM-EPBCS-083"/>
    <s v="Enterprise Planning, Budgeting, and Reporting"/>
    <s v="Financials"/>
    <x v="36"/>
    <s v="As a Finance Analyst, the solution should provide the ability to produce a Balance Sheet report similar to the Balance Sheet report in the EPM_Reports_02JUL21 file. This report is a detailed Balance Sheet account report. Actuals and Variance information is needed in this report to Plan/Forecast. There will be three reports needed: one for Forecast, one for Plan, and one to compare actuals. The report shou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provided Balance Sheet report. Report specifics will be determined during the design/build phase. This report will serve as a starting point. "/>
    <m/>
    <m/>
    <m/>
    <x v="0"/>
    <s v="Jared Brame, Sheila Shah, Farnaz "/>
    <m/>
    <m/>
    <m/>
    <s v="Sprint 4"/>
    <e v="#N/A"/>
    <m/>
    <s v="EPM"/>
    <x v="6"/>
    <x v="8"/>
    <m/>
    <m/>
    <m/>
    <m/>
    <m/>
    <m/>
    <m/>
    <m/>
    <m/>
    <m/>
    <m/>
    <m/>
    <m/>
  </r>
  <r>
    <s v="EPM-EPBCS-084"/>
    <s v="Enterprise Planning, Budgeting, and Reporting"/>
    <s v="Financials"/>
    <x v="36"/>
    <s v="As a Finance Analyst, the solution should provide the ability to produce a Account Review report similar to the Account Review report in the EPM_Reports_02JUL21 file. Accounts needed in this report include: Gross Sales, Net Sales, Billing Profit, Billing Profit %, Gross Profit, Gross Profit %, Operating Expenses, EBIT, Pull Through %, and HeadCount. The report should have Actuals, Variance Metrics, and Plan/Forecast information. There will be three reports needed: one for Forecast, one for Plan, and one to compare actuals. The report shou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Account Review report. Report specifics will be determined during the design/build phase. This report will serve as a starting point. "/>
    <m/>
    <m/>
    <m/>
    <x v="0"/>
    <s v="Jared Brame, Sheila Shah, Farnaz "/>
    <m/>
    <m/>
    <m/>
    <s v="Sprint 4"/>
    <e v="#N/A"/>
    <m/>
    <s v="EPM"/>
    <x v="6"/>
    <x v="8"/>
    <m/>
    <m/>
    <m/>
    <m/>
    <m/>
    <m/>
    <m/>
    <m/>
    <m/>
    <m/>
    <m/>
    <m/>
    <m/>
  </r>
  <r>
    <s v="EPM-EPBCS-085"/>
    <s v="Enterprise Planning, Budgeting, and Reporting"/>
    <s v="Financials"/>
    <x v="36"/>
    <s v="As a Financial Analyst, the solution should provide the ability to produce a Balance Sheet report similar to the Balance Sheet 2021 Plan file provided. This report should have Actuals and Variance information to Plan/Forecast. There will be three reports needed: one for Forecast, one for Plan, and one to compare actuals. The report sho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provided Balance Sheet report. Report specifics will be determined during the design/build phase. This report will serve as a starting point. "/>
    <m/>
    <m/>
    <m/>
    <x v="0"/>
    <s v="Jared Brame, Sheila Shah, Farnaz "/>
    <m/>
    <m/>
    <m/>
    <s v="Sprint 4"/>
    <e v="#N/A"/>
    <m/>
    <s v="EPM"/>
    <x v="6"/>
    <x v="8"/>
    <m/>
    <m/>
    <m/>
    <m/>
    <m/>
    <m/>
    <m/>
    <m/>
    <m/>
    <m/>
    <m/>
    <m/>
    <m/>
  </r>
  <r>
    <s v="EPM-EPBCS-086"/>
    <s v="Enterprise Planning, Budgeting, and Reporting"/>
    <s v="Financials"/>
    <x v="36"/>
    <s v="As a Financial Analyst, the solution should provide the ability to produce a Cash Flow report similar to the Cash Flow 2021 Plan file provided. This report should have a monthly, quarterly, QTD, and YTD view of Plan/Forecast and prior year Actuals. There will be three reports needed: one for Forecast, one for Plan, and one to compare actuals. The report shold be in a formatted FRS format. Further specifications of the report will be decided during the design phase, the above listed report will serve as a starting point during further discussions. "/>
    <m/>
    <m/>
    <x v="4"/>
    <s v="2-Gap-Build-Report"/>
    <s v="Gap"/>
    <s v="Build"/>
    <s v="Report"/>
    <m/>
    <m/>
    <s v="A standardized report has been created based upon the provided Cash Flow. Report specifics will be determined during the design/build phase. This report will serve as a starting point. "/>
    <m/>
    <m/>
    <m/>
    <x v="0"/>
    <s v="Jared Brame, Sheila Shah, Farnaz "/>
    <m/>
    <m/>
    <m/>
    <s v="Sprint 4"/>
    <e v="#N/A"/>
    <m/>
    <s v="EPM"/>
    <x v="6"/>
    <x v="8"/>
    <m/>
    <m/>
    <m/>
    <m/>
    <m/>
    <m/>
    <m/>
    <m/>
    <m/>
    <m/>
    <m/>
    <m/>
    <m/>
  </r>
  <r>
    <s v="EPM-EPBCS-087"/>
    <s v="Enterprise Planning, Budgeting, and Reporting"/>
    <s v="Financials"/>
    <x v="36"/>
    <s v="As a Financial Analyst, the solution should have a report based upon the provided Income Statement Variance Analysis (Budget) by Period USD Translated file. "/>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88"/>
    <s v="Enterprise Planning, Budgeting, and Reporting"/>
    <s v="Financials"/>
    <x v="36"/>
    <s v="As a Financial Analyst, the solution should have a report based upon the provided Income Statement History - Preliminary Close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89"/>
    <s v="Enterprise Planning, Budgeting, and Reporting"/>
    <s v="Financials"/>
    <x v="36"/>
    <s v="As a Financial Analyst, the solution should have a report based upon the Income Statement Variance Analysis (Budget) by Quarter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0"/>
    <s v="Enterprise Planning, Budgeting, and Reporting"/>
    <s v="Financials"/>
    <x v="36"/>
    <s v="As a Financial Analyst, the solution should have a report based upon the Income Statement Variance Analysis (US Budget) by Quarter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1"/>
    <s v="Enterprise Planning, Budgeting, and Reporting"/>
    <s v="Financials"/>
    <x v="36"/>
    <s v="As a Financial Analyst, the solution should have a report based upon the Income Statement Variance Analysis (CA Budget) by Quarter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2"/>
    <s v="Enterprise Planning, Budgeting, and Reporting"/>
    <s v="Financials"/>
    <x v="36"/>
    <s v="As a Financial Analyst, the solution should have a report based upon the Standard Cost Income Statement Variance Analysis (Consolidated Budget) by Period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3"/>
    <s v="Enterprise Planning, Budgeting, and Reporting"/>
    <s v="Financials"/>
    <x v="36"/>
    <s v="As a Financial Analyst, the solution should have a report based upon the Standard Cost Income Statement Variance Analysis (Canada Budget) by Period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4"/>
    <s v="Enterprise Planning, Budgeting, and Reporting"/>
    <s v="Financials"/>
    <x v="36"/>
    <s v="As a Financial Analyst, the solution should have a report based upon the Standard Cost Income Statement Variance Analysis (US Budget) by Period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4"/>
    <s v="Enterprise Planning, Budgeting, and Reporting"/>
    <s v="Financials"/>
    <x v="36"/>
    <s v="As a Financial Analyst, the solution should have a report based upon the Income Statement Standard Cost History - Preliminary Close file"/>
    <m/>
    <m/>
    <x v="4"/>
    <s v="2-Gap-Build-Report"/>
    <s v="Gap"/>
    <s v="Build"/>
    <s v="Report"/>
    <m/>
    <m/>
    <s v="Successfully created report based upon provided file. Report specifics will be determined during the design/build phase."/>
    <m/>
    <m/>
    <m/>
    <x v="0"/>
    <s v="Jared Brame, Sheila Shah, Farnaz"/>
    <m/>
    <m/>
    <m/>
    <s v="Sprint 4"/>
    <e v="#N/A"/>
    <m/>
    <s v="EPM"/>
    <x v="6"/>
    <x v="8"/>
    <m/>
    <m/>
    <m/>
    <m/>
    <m/>
    <m/>
    <m/>
    <m/>
    <m/>
    <m/>
    <m/>
    <m/>
    <m/>
  </r>
  <r>
    <s v="EPM-EPBCS-095"/>
    <s v="Enterprise Planning, Budgeting, and Reporting"/>
    <s v="Financials"/>
    <x v="36"/>
    <s v="As a Financial Analyst, the solution should have a report based upon the provided Operations OpsFin1-4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6"/>
    <s v="Enterprise Planning, Budgeting, and Reporting"/>
    <s v="Financials"/>
    <x v="36"/>
    <s v="As a Financial Analyst, the solution should have a report based upon the provided Daily Sales Jun21 Current Format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7"/>
    <s v="Enterprise Planning, Budgeting, and Reporting"/>
    <s v="Financials"/>
    <x v="36"/>
    <s v="As a Financial Analyst, the solution should have a report based upon the provided Daily Sales CSS Jun21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8"/>
    <s v="Enterprise Planning, Budgeting, and Reporting"/>
    <s v="Financials"/>
    <x v="36"/>
    <s v="As a Financial Analyst, the solution should have a report based upon the provided Page 1 of Daily Sales Analysis 06-21 CSS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099"/>
    <s v="Enterprise Planning, Budgeting, and Reporting"/>
    <s v="Financials"/>
    <x v="36"/>
    <s v="As a Financial Analyst, the solution should have a report based upon the provided Page 2 of Daily Sales Analysis 06-21 CSS file"/>
    <m/>
    <m/>
    <x v="4"/>
    <s v="2-Gap-Build-Report"/>
    <s v="Gap"/>
    <s v="Build"/>
    <s v="Report"/>
    <m/>
    <m/>
    <s v="Successfully created report based upon provided file. Report specifics will be determined during the design/build phase."/>
    <m/>
    <m/>
    <m/>
    <x v="0"/>
    <s v="Sheila Shah, Jared Brame, Farnaz"/>
    <m/>
    <m/>
    <m/>
    <s v="Sprint 4"/>
    <e v="#N/A"/>
    <m/>
    <s v="EPM"/>
    <x v="6"/>
    <x v="8"/>
    <m/>
    <m/>
    <m/>
    <m/>
    <m/>
    <m/>
    <m/>
    <m/>
    <m/>
    <m/>
    <m/>
    <m/>
    <m/>
  </r>
  <r>
    <s v="EPM-EPBCS-100"/>
    <s v="Enterprise Planning, Budgeting, and Reporting"/>
    <s v="Financials"/>
    <x v="36"/>
    <s v="As a Financial Analyst, historical data must be imported into the Daily Sales application."/>
    <m/>
    <m/>
    <x v="4"/>
    <s v="4-Gap-Build-Conversions"/>
    <s v="Gap"/>
    <s v="Build"/>
    <s v="Conversions"/>
    <m/>
    <m/>
    <s v="Successfully converted and loaded historical daily sales data into the application"/>
    <m/>
    <m/>
    <m/>
    <x v="0"/>
    <s v="Sheila Shah, Jared Brame, Farnaz"/>
    <m/>
    <m/>
    <m/>
    <s v="Sprint 4"/>
    <e v="#N/A"/>
    <m/>
    <s v="EPM"/>
    <x v="6"/>
    <x v="8"/>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7">
  <r>
    <s v="CSTONE-517"/>
    <s v="RTR-GL-001"/>
    <m/>
    <s v="Record to Report"/>
    <s v="Manage General Ledger Accounting"/>
    <s v="Maintain Chart of Accounts"/>
    <s v="As a GL Accountant Financial Systems Analyst, I want to be able to define and update chart of accounts segment values so that the values defined reflect in the accounting. "/>
    <m/>
    <m/>
    <x v="0"/>
    <s v="1-Fit-Configuration-Functional"/>
    <s v="Fit"/>
    <s v="Configuration"/>
    <s v="Functional"/>
    <m/>
    <s v="USGAAP COA values will integrate from EDMCS. Local GAAP COA values is TBD. If not maintained in EDMCS can be maintained / updated directly in ERP_x000a_User story GL-006 tracks a report for creating COA value extract with created by and last updated by column. Can be used for comparison process with EDMCS"/>
    <s v="Successfully updated chart of account segments which includes creation of new value and end dating existing values. Validate all business segments were created per business design."/>
    <m/>
    <m/>
    <m/>
    <x v="0"/>
    <s v="Erica"/>
    <d v="2021-05-04T00:00:00"/>
    <x v="0"/>
    <m/>
    <x v="0"/>
    <x v="0"/>
    <m/>
    <x v="0"/>
    <m/>
    <s v="RTR"/>
    <x v="0"/>
    <s v="GL"/>
    <s v="Deloitte"/>
    <m/>
    <m/>
    <s v="Ian/Vitaliy"/>
    <m/>
    <m/>
    <m/>
    <m/>
    <m/>
    <m/>
    <m/>
    <s v="W1"/>
    <s v="User Stories - Approval - GL Batch 1"/>
  </r>
  <r>
    <s v="CSTONE-518"/>
    <s v="RTR-GL-002"/>
    <m/>
    <s v="Record to Report"/>
    <s v="Manage General Ledger Accounting"/>
    <s v="Maintain Chart of Accounts"/>
    <s v="As As a GL Accountant Financial Systems Analyst, I need to ensure we have the ability to configure the parent child relationship within segments of the COA so that roll up reporting is supported."/>
    <m/>
    <m/>
    <x v="0"/>
    <s v="1-Fit-Configuration-Functional"/>
    <s v="Fit"/>
    <s v="Configuration"/>
    <s v="Functional"/>
    <m/>
    <s v="Account hierarchies are defined in Oracle Cloud applications using tree functionality. Each account hierarchy is defined as a tree with one or more versions. Chart of accounts values can be associated with multiple hierarchies by defining multiple trees. Using multiple trees enable create financial reports for different target audiences._x000a_Amounts at each hierarchy node are pre-aggregated. Using account inquiry screen or smartview etc. balances can be validated"/>
    <s v="Successfully updated tree hierarchies"/>
    <s v="Successfully validated amounts of roll-ups"/>
    <m/>
    <m/>
    <x v="0"/>
    <s v="Erica"/>
    <d v="2021-05-04T00:00:00"/>
    <x v="0"/>
    <m/>
    <x v="0"/>
    <x v="0"/>
    <m/>
    <x v="1"/>
    <m/>
    <s v="RTR"/>
    <x v="0"/>
    <s v="GL"/>
    <s v="Deloitte"/>
    <m/>
    <m/>
    <s v="Ian/Vitaliy"/>
    <m/>
    <m/>
    <m/>
    <m/>
    <m/>
    <m/>
    <m/>
    <s v="W1"/>
    <s v="User Stories - Approval - GL Batch 1"/>
  </r>
  <r>
    <s v="CSTONE-519"/>
    <s v="RTR-GL-003"/>
    <m/>
    <s v="Record to Report"/>
    <s v="Manage General Ledger Accounting"/>
    <s v="Maintain Chart of Accounts"/>
    <s v="As a GL Accountant Financial Systems Analyst, I want to be able to restrict access to COA segments during journal entry so that I can prevent users from accessing values that they should not been accessing, specifically Branch values"/>
    <m/>
    <m/>
    <x v="0"/>
    <s v="1-Fit-Configuration-Functional"/>
    <s v="Fit"/>
    <s v="Configuration"/>
    <s v="Functional"/>
    <m/>
    <s v="For LE / Primary balancing segment, use PBSV data access set. _x000a__x000a_For security on other COA segments: _x000a_Set up segment value security rules on value sets to control access to parent or detail segment values for chart of accounts segments, also called flexfield segments. Segment value security rules restrict data entry, online inquiry, and reporting. _x000a__x000a_For acceptance criteria 1&amp;2: perform required testing aligned to roles &amp; data access access setup as part of config values"/>
    <s v="Successfully added access restrictions to COA business segments based on business design"/>
    <s v="_x000a_Validate data restrictions for each defined role"/>
    <m/>
    <m/>
    <x v="0"/>
    <s v="Erica"/>
    <d v="2021-05-04T00:00:00"/>
    <x v="0"/>
    <m/>
    <x v="0"/>
    <x v="0"/>
    <m/>
    <x v="1"/>
    <m/>
    <s v="RTR"/>
    <x v="0"/>
    <s v="GL"/>
    <s v="Deloitte"/>
    <m/>
    <m/>
    <s v="Ian/Vitaliy"/>
    <m/>
    <m/>
    <m/>
    <m/>
    <m/>
    <m/>
    <m/>
    <s v="W1"/>
    <s v="User Stories - Approval - GL Batch 1"/>
  </r>
  <r>
    <s v="CSTONE-520"/>
    <s v="RTR-GL-004"/>
    <m/>
    <s v="Record to Report"/>
    <s v="Manage General Ledger Accounting"/>
    <s v="Maintain Chart of Accounts"/>
    <s v="As a GL Accountant Financial Systems Analyst, I want to be able to define and maintain cross validation rules so that only correct code combinations are entered."/>
    <m/>
    <m/>
    <x v="0"/>
    <s v="1-Fit-Configuration-Functional"/>
    <s v="Fit"/>
    <s v="Configuration"/>
    <s v="Functional"/>
    <m/>
    <s v="In Oracle Cloud General Ledger, cross validation rules are used to determine the account combinations that users can create dynamically when they enter transactions or journal entries. Once enabled, cross validation rule determines whether a selected value for a particular segment of the account combination can be combined with specific values in the other segments to form a new account combination._x000a_For acceptance criteria 2: CVR rules can be reviewed from Setup and Maintenance access"/>
    <s v="Successfully created cross validation rules based on business design. Also ability to add or removed existing CVRs."/>
    <s v="Validate cross-validation rules"/>
    <m/>
    <m/>
    <x v="0"/>
    <s v="Erica"/>
    <d v="2021-05-04T00:00:00"/>
    <x v="0"/>
    <m/>
    <x v="0"/>
    <x v="0"/>
    <m/>
    <x v="1"/>
    <m/>
    <s v="RTR"/>
    <x v="0"/>
    <s v="GL"/>
    <s v="Deloitte"/>
    <m/>
    <m/>
    <s v="Ian/Vitaliy"/>
    <m/>
    <m/>
    <m/>
    <m/>
    <m/>
    <m/>
    <m/>
    <s v="W1"/>
    <s v="User Stories - Approval - GL Batch 1"/>
  </r>
  <r>
    <e v="#N/A"/>
    <s v="RTR-GL-005"/>
    <m/>
    <s v="Record to Report"/>
    <s v="Manage General Ledger Accounting"/>
    <s v="Maintain Chart of Accounts"/>
    <s v="As a GL Accountant Financial Systems Analyst, I want to be able to maintain an alternative account structure, so that adjustments required for external regulatory reporting are supported."/>
    <m/>
    <m/>
    <x v="1"/>
    <s v="1-Fit-Configuration-Functional"/>
    <s v="Fit"/>
    <s v="Configuration"/>
    <s v="Functional"/>
    <m/>
    <s v="Create Alternate Chart of account and assign i to secondary ledger to fulfill LOCAL GAAP reporting requirements as per Enterprise Structure KDD_x000a_For acceptance criteria 2: TB report on primary ledger and then on secondary ledger can be used to extract balances &amp; document required reconciliation between primary vs secondary ledger. For this either standard TB can be used or a custom TB proposed as part of RTR-GL-090 [if approved] can be leveraged"/>
    <s v="Successfully added and updated alternate structure."/>
    <s v="Validate alternate account structure and reconcile to primary ledger"/>
    <m/>
    <s v="Sprint 7"/>
    <x v="0"/>
    <s v="Erica"/>
    <d v="2021-05-04T00:00:00"/>
    <x v="0"/>
    <m/>
    <x v="1"/>
    <x v="1"/>
    <m/>
    <x v="0"/>
    <m/>
    <s v="RTR"/>
    <x v="0"/>
    <s v="GL"/>
    <s v="Deloitte"/>
    <m/>
    <m/>
    <s v="Ian/Vitaliy"/>
    <m/>
    <m/>
    <m/>
    <m/>
    <m/>
    <m/>
    <m/>
    <s v="N/A for 1A"/>
    <s v="User Stories - Approval - GL Batch 1"/>
  </r>
  <r>
    <s v="CSTONE-4411"/>
    <s v="RTR-GL-006"/>
    <m/>
    <s v="Record to Report"/>
    <s v="Manage General Ledger Accounting"/>
    <s v="Maintain Chart of Accounts"/>
    <s v="As GL Manager Financial Systems Analyst, I need to confirm that the system supports viewing the chart of accounts segment, value, description online (COA screen) and through reports (COA report) so that account review and analysis is supported."/>
    <m/>
    <m/>
    <x v="0"/>
    <s v="2-Gap-Build-Report"/>
    <s v="Gap"/>
    <s v="Build"/>
    <s v="Report"/>
    <s v="RPT001"/>
    <s v="COA value Details can be viewed from  Manage Chart of Accounts Value set values.  Seeded Enterprise Structure report pulls too many details as compared to COA only. If COA report is required from ERP, custom report needs to be built. Report should pull in WHO columns [Created by, creation date, updated by, update date] to enable review with EDMCS_x000a_For acceptance criteria 1: Use Setup and Maintenance - Manage Chart of Account Values"/>
    <s v="View COA in real time on screen"/>
    <s v="Validate report"/>
    <m/>
    <m/>
    <x v="0"/>
    <s v="Erica"/>
    <d v="2021-05-04T00:00:00"/>
    <x v="1"/>
    <m/>
    <x v="2"/>
    <x v="2"/>
    <s v="Report"/>
    <x v="1"/>
    <m/>
    <s v="RTR"/>
    <x v="0"/>
    <s v="GL"/>
    <s v="Deloitte"/>
    <m/>
    <m/>
    <s v="Ian/Vitaliy"/>
    <m/>
    <m/>
    <m/>
    <m/>
    <m/>
    <m/>
    <m/>
    <s v="W1"/>
    <s v="User Stories - Approval - GL Batch 1"/>
  </r>
  <r>
    <s v="CSTONE-62"/>
    <s v="RTR-GL-007"/>
    <m/>
    <s v="Record to Report"/>
    <s v="Manage General Ledger Accounting"/>
    <s v="Process Manual Journal Entries"/>
    <s v="As a GL Accountant, I want to be able to enter manual journal entries (monetary or statistical) "/>
    <m/>
    <m/>
    <x v="0"/>
    <s v="1-Fit-Configuration-Functional"/>
    <s v="Fit"/>
    <s v="Configuration"/>
    <s v="Functional"/>
    <m/>
    <s v="Enter journals using monetary (non STAT) currency and STAT currency as the case may be_x000a_KDD of COA structure to confirm balancing segment &amp; in turn drive balancing behavior by currencies._x000a__x000a_JE will be by ledger [header level field] for US &amp; CA, by LE for rest of countries to align to sequencing requirement. In US &amp; CA, user can still choose to only enter for one LE by using it as a BSV [assuming KDD of COA makes LE as Primary balancing segment]. Journal Source &amp; Category are mandatory fields on journal"/>
    <s v="Enter JE's by LE and in functional currency, foreign currency or stat currency. It is critical that for monetary JE's both foreign and functional currencies balance. Identify the JE category (source code in AXE legacy PS) for the entry and also the JE source as well. Validate journal after posted"/>
    <s v="Validate unbalanced STAT entries post"/>
    <s v="Validate users can change currency of entry, change period, add multiple journal attachments, change Fx rate._x000a_Test CVR rules_x000a_Test prior period posting_x000a_Test disabled account string"/>
    <s v="Ledger with suspense:  Validate unbalanced journals post amount to correct suspense code.  _x000a_Ledger without suspense:  Validate unbalanced journal errors."/>
    <x v="0"/>
    <s v="Erica"/>
    <d v="2021-05-04T00:00:00"/>
    <x v="1"/>
    <m/>
    <x v="3"/>
    <x v="0"/>
    <m/>
    <x v="1"/>
    <m/>
    <s v="RTR"/>
    <x v="0"/>
    <s v="GL"/>
    <s v="Deloitte"/>
    <m/>
    <m/>
    <s v="Ian/Vitaliy"/>
    <m/>
    <m/>
    <m/>
    <m/>
    <m/>
    <m/>
    <m/>
    <s v="W1"/>
    <s v="User Stories - Approval - GL Batch 1"/>
  </r>
  <r>
    <s v="CSTONE-63"/>
    <s v="RTR-GL-008"/>
    <m/>
    <s v="Record to Report"/>
    <s v="Manage General Ledger Accounting"/>
    <s v="Process Manual Journal Entries"/>
    <s v="As a GL Accountant, I want to be able to  upload journals from excel or .csv formats, including verification, validation and correction of individual entries so that I can experience efficient journal processing"/>
    <m/>
    <m/>
    <x v="0"/>
    <s v="1-Fit-Configuration-Functional"/>
    <s v="Fit"/>
    <s v="Configuration"/>
    <s v="Functional"/>
    <m/>
    <s v="Use ADFDI template to load data. _x000a_Validate system performance and practice field mapping using files that will mimic post go-live scenarios including anticipated journal line volume_x000a__x000a_Standard ADFDI shows error messages and status in spreadsheet once load is attempted. Journal approval will be based on KDD7 Journal approval [Spreadsheet source i.e. source used by ADFDI spreadsheet is currently planned to enabled for journal approval. Approval hierarchy etc. will be based on KDD7 Journal approval]_x000a__x000a_If there are system performance impacts, WESCO IT will need to work with Oracle via SR for system slowness. Snippet from Oracle note Doc ID 1622476.1 around performance expectations:_x000a_Typical performance is 1,000 rows in 1 minute but this depends on the chart of accounts setup, number of new combinations in the sheet and number of distinct combination in the spreadsheet._x000a_So for example, if the columns like journal name, batch name, descriptions are not as verbose then the number of rows uploaded would be higher. The number of rows that can be processed_x000a_depends on how much data is present in each row._x000a__x000a_In general it is recommended to use File Based Import (FBDI) if data being entered is in thousands of rows (approximately over 30K rows) since this sheet does not have any validations_x000a__x000a_Based on volumes of lines per journal shared so far (&lt;20K per upload) there is no plan to enable FBDI to users. Enabling FBDI to users may pose challenge around approvals &amp; should be used as a last option once other performance options like Disabling validations, reviewing size of journals, Oracle SR etc. have been eliminated"/>
    <s v="File uploaded via excel and once uploaded identified if successful or any errors associated with the upload. Once uploaded JE should follow the appropriate levels of approvals based on established criterias (dollar threshold, loa, etc). Also when uploading large volume of data should not take a long time to process through the system. Validate all journals, including journals over 10k + lines for accuracy and performance once posted."/>
    <s v="Validate unbalanced STAT entries post"/>
    <s v="Test CVR rules_x000a_Test prior period posting_x000a_Test disabled account string_x000a_"/>
    <s v="Ledger with suspense:  Validate unbalanced journals post amount to correct suspense code.  _x000a_Ledger without suspense:  Validate unbalanced journal errors."/>
    <x v="0"/>
    <s v="Erica"/>
    <d v="2021-05-04T00:00:00"/>
    <x v="1"/>
    <m/>
    <x v="3"/>
    <x v="0"/>
    <m/>
    <x v="1"/>
    <m/>
    <s v="RTR"/>
    <x v="0"/>
    <s v="GL"/>
    <s v="Deloitte"/>
    <m/>
    <m/>
    <s v="Ian/Vitaliy"/>
    <m/>
    <m/>
    <m/>
    <m/>
    <m/>
    <m/>
    <m/>
    <s v="W1"/>
    <s v="User Stories - Approval - GL Batch 1"/>
  </r>
  <r>
    <s v="CSTONE-64"/>
    <s v="RTR-GL-009"/>
    <m/>
    <s v="Record to Report"/>
    <s v="Manage General Ledger Accounting"/>
    <s v="Process Manual Journal Entries"/>
    <s v="As a GL Accountant Financial Systems Analyst I need the ability to import journal  entries from subledger modules (Create Accounting for Cloud Subledgers), so that I can see subledger  balances coming to GL"/>
    <m/>
    <m/>
    <x v="0"/>
    <s v="1-Fit-Configuration-Functional"/>
    <s v="Fit"/>
    <s v="Configuration"/>
    <s v="Functional"/>
    <m/>
    <s v="Subledger journals can be imported with source subledger. _x000a_Approval design will be driven based on GL Journal approval"/>
    <s v="Journals from subledgers should go through auto approve process. Validate subledger journals posted correctly. Compare posted journals to legacy system to ensure completeness."/>
    <m/>
    <m/>
    <m/>
    <x v="0"/>
    <s v="Erica"/>
    <d v="2021-05-14T00:00:00"/>
    <x v="1"/>
    <m/>
    <x v="3"/>
    <x v="0"/>
    <m/>
    <x v="1"/>
    <m/>
    <s v="RTR"/>
    <x v="0"/>
    <s v="GL"/>
    <s v="Deloitte"/>
    <m/>
    <m/>
    <s v="Ian/Vitaliy"/>
    <m/>
    <m/>
    <m/>
    <m/>
    <m/>
    <m/>
    <m/>
    <s v="W1"/>
    <s v="User Stories - Approval - GL Batch 1"/>
  </r>
  <r>
    <s v="CSTONE-3649"/>
    <s v="RTR-GL-010"/>
    <m/>
    <s v="Record to Report"/>
    <s v="Manage General Ledger Accounting"/>
    <s v="Process Manual Journal Entries"/>
    <s v="As a GL Accountant, I want to be able to review journal entries so that I am aware of what has been entered and posted in the system"/>
    <m/>
    <m/>
    <x v="0"/>
    <s v="2-Gap-Build-Report"/>
    <s v="Gap"/>
    <s v="Build"/>
    <s v="Report"/>
    <s v="RPT002"/>
    <s v="Go to Manage Journal Entries task --&gt; search the journals and extract the data in Excel. You may additionally run standard Journal details report to review the journals that are posted_x000a_Discuss: Build a custom flat excel journal extract report with custom parameters for review. Report output should inlcude columns like posting status, approval status, reversed yes/no, WHO columns etc. Ensure report parameter includes Created By [Journal Batch + Journal Header report]"/>
    <s v="Run real time data as part of my analysis when reviewing entered and posted entries. Review entered and posted journals via report."/>
    <s v="Validate Journals&gt;Enter query (Manage Journal)"/>
    <m/>
    <m/>
    <x v="0"/>
    <s v="Erica"/>
    <d v="2021-05-04T00:00:00"/>
    <x v="1"/>
    <m/>
    <x v="4"/>
    <x v="3"/>
    <s v="Report"/>
    <x v="1"/>
    <m/>
    <s v="RTR"/>
    <x v="0"/>
    <s v="GL"/>
    <s v="Deloitte"/>
    <m/>
    <m/>
    <s v="Ian/Vitaliy"/>
    <m/>
    <m/>
    <m/>
    <m/>
    <m/>
    <m/>
    <m/>
    <s v="W1"/>
    <s v="User Stories - Approval - GL Batch 1"/>
  </r>
  <r>
    <s v="CSTONE-67"/>
    <s v="RTR-GL-011"/>
    <m/>
    <s v="Record to Report"/>
    <s v="Manage General Ledger Accounting"/>
    <s v="Approve and Post Journal Entries"/>
    <s v="As a GL Accountant, I need the ability to review unposted entries so that I can determine the appropriate action to get the entries posted"/>
    <m/>
    <m/>
    <x v="0"/>
    <s v="1-Fit-Configuration-Functional"/>
    <s v="Fit"/>
    <s v="Configuration"/>
    <s v="Functional"/>
    <m/>
    <s v="System allows  to select unposted/posted/error journals from the search tile of Manage Journal Entries. Additionally details can be extracted in Excel. Fields that are available for view standard Oracle provided and do include Created By [based on HR record], Posting Status, Approval Status, Ledger name"/>
    <s v="Run real time data as part of my analysis when reviewing entered and posted entries."/>
    <s v="Identify all entries not having a 'posted' status using a single filter that allows for a single export of data.  The data elements should include enough information to follow-up on the open item (i.e. user, ledger, journal status, etc.)"/>
    <m/>
    <m/>
    <x v="0"/>
    <s v="Erica"/>
    <d v="2021-05-04T00:00:00"/>
    <x v="1"/>
    <m/>
    <x v="3"/>
    <x v="0"/>
    <m/>
    <x v="1"/>
    <m/>
    <s v="RTR"/>
    <x v="0"/>
    <s v="GL"/>
    <s v="Deloitte"/>
    <m/>
    <m/>
    <s v="Ian/Vitaliy"/>
    <m/>
    <m/>
    <m/>
    <m/>
    <m/>
    <m/>
    <m/>
    <s v="W1"/>
    <s v="User Stories - Approval - GL Batch 1"/>
  </r>
  <r>
    <s v="CSTONE-68"/>
    <s v="RTR-GL-012"/>
    <m/>
    <s v="Record to Report"/>
    <s v="Manage General Ledger Accounting"/>
    <s v="Approve and Post Journal Entries"/>
    <s v="As a GL Accountant Financial Systems Analyst, I need the ability to post entries to general ledger so that the GL balances can be updated"/>
    <m/>
    <m/>
    <x v="0"/>
    <s v="1-Fit-Configuration-Functional"/>
    <s v="Fit"/>
    <s v="Configuration"/>
    <s v="Functional"/>
    <m/>
    <s v="System allows  to post subledger and manual/spreadsheet journals._x000a_AutoPost will post journals that are already approved or don’t need approval. It will also initiate approval for journals that need approval &amp; approval has not been initiated. In such a case, approval will go through as per KDD on Journal approval. _x000a_For manual post, posting will not be allowed if journal needs approval &amp; is not yet approved_x000a_For acceptance criteria 2: It is not possible to configure autopost to not trigger approval. System behavior as noted above. Based on accceptance criteria 2 marking as a Gap. Workaround would be to turn off auto-post"/>
    <s v="If entry is below indicated threshold then allow auto approval. If outside threshold then submit to next level approval based on approval rules and thresholds set up. Validate posted entries."/>
    <s v="Confirm Posting functionality for entry above indicated threshold is disabled.  Confirm AutoPost does not capture an entry above indicated threshold. "/>
    <m/>
    <m/>
    <x v="0"/>
    <s v="Erica"/>
    <d v="2021-05-14T00:00:00"/>
    <x v="1"/>
    <m/>
    <x v="3"/>
    <x v="0"/>
    <m/>
    <x v="1"/>
    <m/>
    <s v="RTR"/>
    <x v="0"/>
    <s v="GL"/>
    <s v="Deloitte"/>
    <m/>
    <m/>
    <s v="Ian/Vitaliy"/>
    <m/>
    <m/>
    <m/>
    <m/>
    <m/>
    <m/>
    <m/>
    <s v="W1"/>
    <s v="User Stories - Approval - GL Batch 1"/>
  </r>
  <r>
    <s v="CSTONE-3650"/>
    <s v="RTR-GL-013"/>
    <m/>
    <s v="Record to Report"/>
    <s v="Manage General Ledger Accounting"/>
    <s v="Approve and Post Journal Entries"/>
    <s v="As a GL Accountant, I need the ability to inform my manager to approve journal entries, so that they can be posted"/>
    <m/>
    <m/>
    <x v="0"/>
    <s v="2-Gap-Build-Report"/>
    <s v="Gap"/>
    <s v="Build"/>
    <s v="Report"/>
    <s v="RPT003"/>
    <s v="Journal can be sent for approval by requesting for approval as per Journal approval KDD_x000a_For acceptance criteria 2, need to build a new report that shows journals and action history log for journals pending approval"/>
    <s v="There should be email notification and a flag in cloud as well to alert approver that an approval is needed. Ensure notification includes all the criterias per business design."/>
    <s v="Requirement to build a report that identifies all unposted journals and current level of approval."/>
    <m/>
    <m/>
    <x v="0"/>
    <s v="Erica"/>
    <d v="2021-05-12T00:00:00"/>
    <x v="1"/>
    <m/>
    <x v="4"/>
    <x v="3"/>
    <s v="Report"/>
    <x v="1"/>
    <m/>
    <s v="RTR"/>
    <x v="0"/>
    <s v="GL"/>
    <s v="Deloitte"/>
    <m/>
    <m/>
    <s v="Ian/Vitaliy"/>
    <m/>
    <m/>
    <m/>
    <m/>
    <m/>
    <m/>
    <m/>
    <s v="W1"/>
    <s v="User Stories - Approval - GL Batch 1"/>
  </r>
  <r>
    <s v="CSTONE-71"/>
    <s v="RTR-GL-014"/>
    <m/>
    <s v="Record to Report"/>
    <s v="Manage General Ledger Accounting"/>
    <s v="Approve and Post Journal Entries"/>
    <s v="As a GL Manager, I want to be able to review and approve the allocation journals (Calc Manager)before posting so that I can ensure their accuracy"/>
    <m/>
    <m/>
    <x v="0"/>
    <s v="6-Gap-Work Around-Work Around"/>
    <s v="Gap"/>
    <s v="Work Around"/>
    <s v="Work Around"/>
    <m/>
    <s v="1-Approvals are not applicable for allocations. Allocation source will be freeze. In such case users are not allowed to do any changes. Any updates would be separate journal entry, which would route for approval as it is a manual entry._x000a_2- Use lower test environment to test allocation and approve outputs prior to loading in PROD.  Acceptance Criteria 1 will be implemented in a lower (non-production) instance_x000a_"/>
    <s v="Review allocation journals prepared prior to posting. Validate journal after it has been posted."/>
    <m/>
    <m/>
    <m/>
    <x v="0"/>
    <s v="Erica"/>
    <d v="2021-05-12T00:00:00"/>
    <x v="1"/>
    <m/>
    <x v="0"/>
    <x v="0"/>
    <m/>
    <x v="1"/>
    <m/>
    <s v="RTR"/>
    <x v="0"/>
    <s v="GL"/>
    <s v="Deloitte"/>
    <m/>
    <m/>
    <s v="Ian/Vitaliy"/>
    <m/>
    <m/>
    <m/>
    <m/>
    <m/>
    <m/>
    <m/>
    <s v="W1"/>
    <s v="User Stories - Approval - GL Batch 1"/>
  </r>
  <r>
    <s v="CSTONE-4695"/>
    <s v="RTR-GL-015"/>
    <m/>
    <s v="Record to Report"/>
    <s v="Manage General Ledger Accounting"/>
    <s v="Approve and Post Journal Entries"/>
    <s v="As a GL Accountant, I need the ability to make necessary revisions to journals so that I can send the corrected entry for approval."/>
    <m/>
    <m/>
    <x v="0"/>
    <s v="1-Fit-Configuration-Functional"/>
    <s v="Fit"/>
    <s v="Configuration"/>
    <s v="Functional"/>
    <m/>
    <s v="System does not allow to edit posted journal. If the journals are not posted, user can make changes or withdraw journal if it is sent for an approval and make the changes. "/>
    <s v="Once Journal is posted it should not be editted. If changes are required to post the journal, need to book a separate entry to make corrections. Make appropriate revisions to unposted journals and submit for approval. Validate posted journal."/>
    <s v="Test a reversing entry.  Test auto-copy entry followed by editing entry.  "/>
    <m/>
    <m/>
    <x v="0"/>
    <s v="Erica"/>
    <d v="2021-05-04T00:00:00"/>
    <x v="1"/>
    <m/>
    <x v="3"/>
    <x v="0"/>
    <m/>
    <x v="1"/>
    <m/>
    <s v="RTR"/>
    <x v="0"/>
    <s v="GL"/>
    <s v="Deloitte"/>
    <m/>
    <m/>
    <s v="Ian/Vitaliy"/>
    <m/>
    <m/>
    <m/>
    <m/>
    <m/>
    <m/>
    <m/>
    <s v="W1"/>
    <s v="User Stories - Approval - GL Batch 1"/>
  </r>
  <r>
    <s v="CSTONE-73"/>
    <s v="RTR-GL-016"/>
    <m/>
    <s v="Record to Report"/>
    <s v="Manage General Ledger Accounting"/>
    <s v="Approve and Post Journal Entries"/>
    <s v="As a GL Manager, I want to be able to receive email and in-application notifications so that I don't have to go out of the application to see notification"/>
    <m/>
    <m/>
    <x v="0"/>
    <s v="1-Fit-Configuration-Functional"/>
    <s v="Fit"/>
    <s v="Configuration"/>
    <s v="Functional"/>
    <m/>
    <s v="Through approval workflow, Email notification and Oracle notification (bell icon) is sent to the manager as and when journals are requested for an approval. _x000a_Journal approval notifications can also be sent to submitter of approval [not necessarily created by]_x000a_For Acceptance Criteria 2, for internal audit and PwC review of journal flow, Front End Action Log to be used"/>
    <s v="Receive email notification and oracle notification when journals are requested for an approval. Ensure notification includes all the criterias per business design."/>
    <s v="Test journal approval rejections and confirm preparer is able to edit the journal.  Preparer should also receive notifications as the entry routes through the approval.  Consider developing a report for the audit trail of the journal approval hierarchies; PwC and IA request support."/>
    <s v="As an approver, test journal workflow vacation rules and confirm delegation of approval and journal limit is successful."/>
    <s v="As an approver, test journal workflow reassignment and confirm reassignment is successful.  (I don't believe limit is reassigned)"/>
    <x v="0"/>
    <s v="Erica"/>
    <d v="2021-05-12T00:00:00"/>
    <x v="1"/>
    <m/>
    <x v="3"/>
    <x v="0"/>
    <m/>
    <x v="1"/>
    <m/>
    <s v="RTR"/>
    <x v="0"/>
    <s v="GL"/>
    <s v="Deloitte"/>
    <m/>
    <m/>
    <s v="Ian/Vitaliy"/>
    <m/>
    <m/>
    <m/>
    <m/>
    <m/>
    <m/>
    <m/>
    <s v="W1"/>
    <s v="User Stories - Approval - GL Batch 1"/>
  </r>
  <r>
    <s v="CSTONE-3651"/>
    <s v="RTR-GL-017"/>
    <m/>
    <s v="Record to Report"/>
    <s v="Manage General Ledger Accounting"/>
    <s v="Approve and Post Journal Entries"/>
    <s v="As a GL Manager  Financial System Analyst, I want to be able to modify approval notifications template for GL workflows so that the predefined template can be updated to display information based on specific business requirements and policies."/>
    <m/>
    <m/>
    <x v="0"/>
    <s v="2-Gap-Build-Report"/>
    <s v="Gap"/>
    <s v="Build"/>
    <s v="Report"/>
    <s v="RPT004"/>
    <s v="Approval notification template can be updated as per requirement. Requirement to have code combination string added to output_x000a_For acceptance criteria 1: Customization of notification template to be discussed in RICE lean spec once user story is approved &amp; RICE build is scheduled"/>
    <s v="Notification contains all the required information previously defined by users."/>
    <m/>
    <m/>
    <m/>
    <x v="0"/>
    <s v="Erica"/>
    <d v="2021-05-04T00:00:00"/>
    <x v="1"/>
    <m/>
    <x v="4"/>
    <x v="3"/>
    <s v="Report"/>
    <x v="1"/>
    <m/>
    <s v="RTR"/>
    <x v="0"/>
    <s v="GL"/>
    <s v="Deloitte"/>
    <m/>
    <m/>
    <s v="Ian/Vitaliy"/>
    <m/>
    <m/>
    <m/>
    <m/>
    <m/>
    <m/>
    <m/>
    <s v="W1"/>
    <s v="User Stories - Approval - GL Batch 1"/>
  </r>
  <r>
    <s v="CSTONE-3652"/>
    <s v="RTR-GL-018"/>
    <m/>
    <s v="Record to Report"/>
    <s v="Manage General Ledger Accounting"/>
    <s v="Approve and Post Journal Entries"/>
    <s v="As a GL Manager (an approver of journal) like to know the Journal created creator and submitter so that I know who is creating and submitting the batch for approval"/>
    <m/>
    <m/>
    <x v="0"/>
    <s v="2-Gap-Build-Report"/>
    <s v="Gap"/>
    <s v="Build"/>
    <s v="Report"/>
    <s v="RPT004"/>
    <s v="Submitted by details (with time and date stamp) are captured in the standard approval workflow. Customize template to add Created by"/>
    <s v="Review Journal creator and submitter including date and time stamp at time of approval."/>
    <m/>
    <m/>
    <m/>
    <x v="0"/>
    <s v="Erica"/>
    <d v="2021-05-07T00:00:00"/>
    <x v="1"/>
    <m/>
    <x v="4"/>
    <x v="3"/>
    <s v="Report"/>
    <x v="1"/>
    <m/>
    <s v="RTR"/>
    <x v="0"/>
    <s v="GL"/>
    <s v="Deloitte"/>
    <m/>
    <m/>
    <s v="Ian/Vitaliy"/>
    <m/>
    <m/>
    <m/>
    <m/>
    <m/>
    <m/>
    <m/>
    <s v="W1"/>
    <s v="User Stories - Approval - GL Batch 1"/>
  </r>
  <r>
    <s v="CSTONE-78"/>
    <s v="RTR-GL-019"/>
    <m/>
    <s v="Record to Report"/>
    <s v="Manage General Ledger Accounting"/>
    <s v="Process Recurring Journal Entries"/>
    <s v="As a GL Accountant, I want to be able to create and save journal entry templates so that I can take advantage of quick and efficient data entry [Flavors: Standard, Skeleton, Formula]"/>
    <m/>
    <m/>
    <x v="0"/>
    <s v="1-Fit-Configuration-Functional"/>
    <s v="Fit"/>
    <s v="Configuration"/>
    <s v="Functional"/>
    <m/>
    <s v="Three options: _x000a_1. Excel template - User can upload it every month [Ensure to check template for changes as part of upgrade regression testing]_x000a_2. Allocations - This will not flow through approval process per current functionality_x000a_3. Auto Copy_x000a__x000a_1 future open period is planned. Entries can be booked to it but not posted"/>
    <s v="Create and save entry templates based on specific criterias (amortize, month to month, budget). Load the saved template to the Cloud GL. Review for any load errors and correct is required. Validate posted entry."/>
    <m/>
    <m/>
    <m/>
    <x v="0"/>
    <s v="Erica"/>
    <d v="2021-05-12T00:00:00"/>
    <x v="1"/>
    <m/>
    <x v="3"/>
    <x v="0"/>
    <m/>
    <x v="1"/>
    <m/>
    <s v="RTR"/>
    <x v="0"/>
    <s v="GL"/>
    <s v="Deloitte"/>
    <m/>
    <m/>
    <s v="Ian/Vitaliy"/>
    <m/>
    <m/>
    <m/>
    <m/>
    <m/>
    <m/>
    <m/>
    <s v="W2"/>
    <s v="User Stories - Approval - GL Batch 1"/>
  </r>
  <r>
    <e v="#N/A"/>
    <s v="RTR-GL-020"/>
    <m/>
    <s v="Record to Report"/>
    <s v="Manage General Ledger Accounting"/>
    <s v="Process Recurring Journal Entries"/>
    <s v="As a GL Accountant I need the ability to enter standard journal entry lines so that respective recurring entries can be taken care of"/>
    <m/>
    <m/>
    <x v="2"/>
    <s v="10-Not Required-Not Required-Not Required"/>
    <s v="Not Required"/>
    <s v="Not Required"/>
    <s v="Not Required"/>
    <m/>
    <s v="Excel template - User can upload it every month_x000a__x000a_Not required as combined with RTR-GL-019"/>
    <m/>
    <m/>
    <m/>
    <m/>
    <x v="0"/>
    <s v="Erica"/>
    <d v="2021-05-14T00:00:00"/>
    <x v="1"/>
    <m/>
    <x v="3"/>
    <x v="0"/>
    <m/>
    <x v="1"/>
    <m/>
    <s v="RTR"/>
    <x v="0"/>
    <s v="GL"/>
    <s v="Deloitte"/>
    <m/>
    <m/>
    <s v="Ian/Vitaliy"/>
    <m/>
    <m/>
    <m/>
    <m/>
    <m/>
    <m/>
    <m/>
    <s v="W2"/>
    <s v="User Stories - Approval - GL Batch 1"/>
  </r>
  <r>
    <e v="#N/A"/>
    <s v="RTR-GL-021"/>
    <m/>
    <s v="Record to Report"/>
    <s v="Manage General Ledger Accounting"/>
    <s v="Process Recurring Journal Entries"/>
    <s v="As a GL Accountant I need the ability to enter formula journal entry lines so that complex recurring entries can be taken care of"/>
    <m/>
    <m/>
    <x v="2"/>
    <s v="10-Not Required-Not Required-Not Required"/>
    <s v="Not Required"/>
    <s v="Not Required"/>
    <s v="Not Required"/>
    <m/>
    <s v="Allocations - This will not flow through approval process per current functionality_x000a__x000a_Not required as combined with RTR-GL-019"/>
    <m/>
    <m/>
    <m/>
    <m/>
    <x v="0"/>
    <s v="Erica"/>
    <d v="2021-05-14T00:00:00"/>
    <x v="1"/>
    <m/>
    <x v="3"/>
    <x v="0"/>
    <m/>
    <x v="1"/>
    <m/>
    <s v="RTR"/>
    <x v="0"/>
    <s v="GL"/>
    <s v="Deloitte"/>
    <m/>
    <m/>
    <s v="Ian/Vitaliy"/>
    <m/>
    <m/>
    <m/>
    <m/>
    <m/>
    <m/>
    <m/>
    <s v="W2"/>
    <s v="User Stories - Approval - GL Batch 1"/>
  </r>
  <r>
    <e v="#N/A"/>
    <s v="RTR-GL-022"/>
    <m/>
    <s v="Record to Report"/>
    <s v="Manage General Ledger Accounting"/>
    <s v="Process Recurring Journal Entries"/>
    <s v="As a GL Accountant I need the ability to enter skeleton journal entry lines so that recurring entries where amounts change monthly can be taken care of"/>
    <m/>
    <m/>
    <x v="2"/>
    <s v="10-Not Required-Not Required-Not Required"/>
    <s v="Not Required"/>
    <s v="Not Required"/>
    <s v="Not Required"/>
    <m/>
    <s v="Three options: _x000a_1. Excel template - User can upload it every month_x000a_2. Allocations - This will not flow through approval process per current functionality [will need dummy amounts]_x000a_3. Auto Copy_x000a__x000a_1 future open period is planned. Entries can be booked to it but not posted_x000a__x000a_Not required as combined with RTR-GL-019"/>
    <m/>
    <m/>
    <m/>
    <m/>
    <x v="0"/>
    <s v="Erica"/>
    <d v="2021-05-14T00:00:00"/>
    <x v="0"/>
    <m/>
    <x v="3"/>
    <x v="0"/>
    <m/>
    <x v="1"/>
    <m/>
    <s v="RTR"/>
    <x v="0"/>
    <s v="GL"/>
    <s v="Deloitte"/>
    <m/>
    <m/>
    <s v="Ian/Vitaliy"/>
    <m/>
    <m/>
    <m/>
    <m/>
    <m/>
    <m/>
    <m/>
    <s v="W2"/>
    <s v="User Stories - Approval - GL Batch 1"/>
  </r>
  <r>
    <s v="CSTONE-79"/>
    <s v="RTR-GL-023"/>
    <m/>
    <s v="Record to Report"/>
    <s v="Manage General Ledger Accounting"/>
    <s v="Process Recurring Journal Entries"/>
    <s v="As a GL Manager I need the ability to review template entries  sent for my approval so that I can approve / reject them"/>
    <m/>
    <m/>
    <x v="0"/>
    <s v="1-Fit-Configuration-Functional"/>
    <s v="Fit"/>
    <s v="Configuration"/>
    <s v="Functional"/>
    <m/>
    <s v=" Excel template (ADFDI Journal upload) - User can upload it every month. User may additionally attach the template as an attachment for review during journal approval._x000a_For acceptance  criteria 1: Calc manager entries do not route for approval. As per KDD5 discussion, interpreted Acceptance criteria 1 as ADFDI manual journal entry upload"/>
    <s v="Review template entries through approval process related to recurring entries. Ensure the approval notification contains all the required fields based on business design. Validate journal after posted."/>
    <m/>
    <m/>
    <m/>
    <x v="0"/>
    <s v="Erica"/>
    <d v="2021-05-14T00:00:00"/>
    <x v="0"/>
    <m/>
    <x v="3"/>
    <x v="0"/>
    <m/>
    <x v="1"/>
    <m/>
    <s v="RTR"/>
    <x v="0"/>
    <s v="GL"/>
    <s v="Deloitte"/>
    <m/>
    <m/>
    <s v="Ian/Vitaliy"/>
    <m/>
    <m/>
    <m/>
    <m/>
    <m/>
    <m/>
    <m/>
    <s v="W2"/>
    <s v="User Stories - Approval - GL Batch 1"/>
  </r>
  <r>
    <e v="#N/A"/>
    <s v="RTR-GL-024"/>
    <m/>
    <s v="Record to Report"/>
    <s v="Manage General Ledger Accounting"/>
    <s v="Process Recurring Journal Entries"/>
    <s v="As a GL Manager, I want to be able to define recurring journals so that I can quickly enter journal lines for recurring expenses"/>
    <m/>
    <m/>
    <x v="2"/>
    <s v="10-Not Required-Not Required-Not Required"/>
    <s v="Not Required"/>
    <s v="Not Required"/>
    <s v="Not Required"/>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Not required as covered in RTR-GL-019"/>
    <m/>
    <m/>
    <m/>
    <m/>
    <x v="0"/>
    <s v="Erica"/>
    <d v="2021-05-14T00:00:00"/>
    <x v="0"/>
    <m/>
    <x v="3"/>
    <x v="0"/>
    <m/>
    <x v="1"/>
    <m/>
    <s v="RTR"/>
    <x v="0"/>
    <s v="GL"/>
    <s v="Deloitte"/>
    <m/>
    <m/>
    <s v="Ian/Vitaliy"/>
    <m/>
    <m/>
    <m/>
    <m/>
    <m/>
    <m/>
    <m/>
    <s v="W2"/>
    <s v="User Stories - Approval - GL Batch 1"/>
  </r>
  <r>
    <s v="CSTONE-80"/>
    <s v="RTR-GL-025"/>
    <m/>
    <s v="Record to Report"/>
    <s v="Manage General Ledger Accounting"/>
    <s v="Process Recurring Journal Entries"/>
    <s v="As a GL Accountant I need the ability to review recurring journal entries so that I can confirm their accuracy before sending for approval"/>
    <m/>
    <m/>
    <x v="0"/>
    <s v="1-Fit-Configuration-Functional"/>
    <s v="Fit"/>
    <s v="Configuration"/>
    <s v="Functional"/>
    <m/>
    <s v="Three options: _x000a_1. Excel template - User can upload it every month_x000a_2. Allocations - This will not flow through approval process per current functionality_x000a_3. Auto Copy_x000a__x000a_1 future open period is planned. Entries can be booked to it but not posted_x000a__x000a_For acceptance  criteria 1: Calc manager entries do not route for approval. As per KDD5 discussion, interpreted Acceptance criteria 1 as ADFDI manual journal entry upload"/>
    <s v="Review recurring journal entries and make any modifications prior to sending for approval. "/>
    <m/>
    <m/>
    <m/>
    <x v="0"/>
    <s v="Erica"/>
    <d v="2021-05-14T00:00:00"/>
    <x v="0"/>
    <m/>
    <x v="3"/>
    <x v="0"/>
    <m/>
    <x v="1"/>
    <m/>
    <s v="RTR"/>
    <x v="0"/>
    <s v="GL"/>
    <s v="Deloitte"/>
    <m/>
    <m/>
    <s v="Ian/Vitaliy"/>
    <m/>
    <m/>
    <m/>
    <m/>
    <m/>
    <m/>
    <m/>
    <s v="W2"/>
    <s v="User Stories - Approval - GL Batch 1"/>
  </r>
  <r>
    <s v="CSTONE-81"/>
    <s v="RTR-GL-026"/>
    <m/>
    <s v="Record to Report"/>
    <s v="Manage General Ledger Accounting"/>
    <s v="Process Reversing Journal Entries"/>
    <s v="As a GL Accountant, I want to enable the auto-reversal for certain journal categories so that balances are accurately reflected and redundant manual effort is reduced"/>
    <m/>
    <m/>
    <x v="0"/>
    <s v="1-Fit-Configuration-Functional"/>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Ensure reversal posted is exact value as the original if original was posted in multiple currencies."/>
    <m/>
    <m/>
    <m/>
    <x v="0"/>
    <s v="Erica"/>
    <d v="2021-05-07T00:00:00"/>
    <x v="0"/>
    <m/>
    <x v="3"/>
    <x v="0"/>
    <m/>
    <x v="1"/>
    <m/>
    <s v="RTR"/>
    <x v="0"/>
    <s v="GL"/>
    <s v="Deloitte"/>
    <m/>
    <m/>
    <s v="Ian/Vitaliy"/>
    <m/>
    <m/>
    <m/>
    <m/>
    <m/>
    <m/>
    <m/>
    <s v="W1"/>
    <s v="User Stories - Approval - GL Batch 1"/>
  </r>
  <r>
    <s v="CSTONE-521"/>
    <s v="RTR-GL-027"/>
    <m/>
    <s v="Record to Report"/>
    <s v="Manage General Ledger Accounting"/>
    <s v="Period-End Closing &amp; Reporting"/>
    <s v="As a GL Accountant Financial Systems Analyst, I need the ability to open a new accounting period so that users can start transaction entry for the month"/>
    <m/>
    <m/>
    <x v="0"/>
    <s v="1-Fit-Configuration-Functional"/>
    <s v="Fit"/>
    <s v="Configuration"/>
    <s v="Functional"/>
    <m/>
    <s v="Use period open functionality. "/>
    <s v="Open 1 future accounting period"/>
    <m/>
    <m/>
    <m/>
    <x v="0"/>
    <s v="Erica"/>
    <d v="2021-05-14T00:00:00"/>
    <x v="0"/>
    <m/>
    <x v="0"/>
    <x v="0"/>
    <m/>
    <x v="1"/>
    <m/>
    <s v="RTR"/>
    <x v="0"/>
    <s v="GL"/>
    <s v="Deloitte"/>
    <m/>
    <m/>
    <s v="Ian/Vitaliy"/>
    <m/>
    <m/>
    <m/>
    <m/>
    <m/>
    <m/>
    <m/>
    <s v="W2"/>
    <s v="User Stories - Approval - GL Batch 1"/>
  </r>
  <r>
    <s v="CSTONE-82"/>
    <s v="RTR-GL-028"/>
    <m/>
    <s v="Record to Report"/>
    <s v="Manage General Ledger Accounting"/>
    <s v="Process Reversing Journal Entries"/>
    <s v="As a GL Accountant I want to auto-reverse current month accruals in the next month so that I can reduce the amount of time my team spends manually reversing journal entries at the beginning of a new period. "/>
    <m/>
    <m/>
    <x v="0"/>
    <s v="1-Fit-Configuration-Functional"/>
    <s v="Fit"/>
    <s v="Configuration"/>
    <s v="Functional"/>
    <m/>
    <s v="Use appropriate category (e.g. accrual) for reverse. Auto Reverse will be configured to be triggered when next period is opened. One of the two approaches to auto reverse will be selected:_x000a_1. Set all commonly used categories to auto-reverse with reversal period as blank in auto-reverse criteria set. Users to enter reversal period to ensure it is picked for autoreversal [Note: If reversal period is added after journal approval, auto-reversed journal will not be routed for approval]_x000a_2. Set specific categories to autoreverse with reversal period identified as next non adjusting period. User needs to select appropriate category that is set for reversal and dont need to enter reversal period [Since rule is category driven, can review using report referred to in RTR-GL-010 for such journals in a given categories that did not get reversed due to user manually making reversal period blank before or after approval]. _x000a_5/3: Core team call alignment to use approach 2. Report requested as part of user story RTR_GL_106"/>
    <s v="Key conditions for Journal to be picked for auto reversal are Category should be enabled for auto reversal, Journal should be posted, Journal should not be a subledger Journal (Frozen)"/>
    <m/>
    <m/>
    <m/>
    <x v="0"/>
    <s v="Erica"/>
    <d v="2021-05-07T00:00:00"/>
    <x v="0"/>
    <m/>
    <x v="3"/>
    <x v="0"/>
    <m/>
    <x v="1"/>
    <m/>
    <s v="RTR"/>
    <x v="0"/>
    <s v="GL"/>
    <s v="Deloitte"/>
    <m/>
    <m/>
    <s v="Ian/Vitaliy"/>
    <m/>
    <m/>
    <m/>
    <m/>
    <m/>
    <m/>
    <m/>
    <s v="W1"/>
    <s v="User Stories - Approval - GL Batch 1"/>
  </r>
  <r>
    <s v="CSTONE-83"/>
    <s v="RTR-GL-029"/>
    <m/>
    <s v="Record to Report"/>
    <s v="Manage General Ledger Accounting"/>
    <s v="Process Reversing Journal Entries"/>
    <s v="As a GL Accountant, I need the ability to create manual journal reversals so that entries posted by mistake can be corrected"/>
    <m/>
    <m/>
    <x v="0"/>
    <s v="1-Fit-Configuration-Functional"/>
    <s v="Fit"/>
    <s v="Configuration"/>
    <s v="Functional"/>
    <m/>
    <s v="Manually reverse the journal in manage journal page. Enter reversal period and reverse. User can also manually reverse by loading a new journal entry _x000a_Acceptance criteria 2: Keep Manual, AutoCopy and Spreadsheet source's &quot;Freeze&quot; as No"/>
    <s v="Once entry has posted, system should not allow user to reverse the entry. Validate the new entry has been posted to correct prior entry."/>
    <s v="Users require the ability to manually reverse entries that are non-subledger, non-allocation sourced."/>
    <m/>
    <m/>
    <x v="0"/>
    <s v="Erica"/>
    <d v="2021-05-04T00:00:00"/>
    <x v="0"/>
    <m/>
    <x v="3"/>
    <x v="0"/>
    <m/>
    <x v="1"/>
    <m/>
    <s v="RTR"/>
    <x v="0"/>
    <s v="GL"/>
    <s v="Deloitte"/>
    <m/>
    <m/>
    <s v="Ian/Vitaliy"/>
    <m/>
    <m/>
    <m/>
    <m/>
    <m/>
    <m/>
    <m/>
    <s v="W1"/>
    <s v="User Stories - Approval - GL Batch 1"/>
  </r>
  <r>
    <s v="CSTONE-84"/>
    <s v="RTR-GL-030"/>
    <m/>
    <s v="Record to Report"/>
    <s v="Manage General Ledger Accounting"/>
    <s v="Process Reversing Journal Entries"/>
    <s v="As a GL Accountant, I need the ability to select journals to be reversed so that I can quickly reverse selected journal entries."/>
    <m/>
    <m/>
    <x v="0"/>
    <s v="1-Fit-Configuration-Functional"/>
    <s v="Fit"/>
    <s v="Configuration"/>
    <s v="Functional"/>
    <m/>
    <s v="Use ADFDI template to reverse large number of journals by passing new entry for equivalent reversal details. Oracle Cloud now also supports ability to reverse Journal batch"/>
    <s v="Able to confirm batch/ journal reversal."/>
    <m/>
    <m/>
    <m/>
    <x v="0"/>
    <s v="Erica"/>
    <d v="2021-05-07T00:00:00"/>
    <x v="0"/>
    <m/>
    <x v="3"/>
    <x v="0"/>
    <m/>
    <x v="1"/>
    <m/>
    <s v="RTR"/>
    <x v="0"/>
    <s v="GL"/>
    <s v="Deloitte"/>
    <m/>
    <m/>
    <s v="Ian/Vitaliy"/>
    <m/>
    <m/>
    <m/>
    <m/>
    <m/>
    <m/>
    <m/>
    <s v="W1"/>
    <s v="User Stories - Approval - GL Batch 1"/>
  </r>
  <r>
    <s v="CSTONE-85"/>
    <s v="RTR-GL-031"/>
    <m/>
    <s v="Record to Report"/>
    <s v="Manage General Ledger Accounting"/>
    <s v="Process Reversing Journal Entries"/>
    <s v="As a GL Accountant, I need the ability to open enter journal window and search for journals to be reversed so that I can proceed with reversing these entries"/>
    <m/>
    <m/>
    <x v="0"/>
    <s v="1-Fit-Configuration-Functional"/>
    <s v="Fit"/>
    <s v="Configuration"/>
    <s v="Functional"/>
    <m/>
    <s v="Search for the journal from Manage Journals Search task and open the journal. System allows to _x000a_   - Manually select for reversal and generate in the current period_x000a_   -  Manually select for reversal and generate in a later period_x000a_   -  Automatically using Journal Reversal Criteria Sets_x000a__x000a_One consistent global reversal criteria set to be used. 1 future enterable period"/>
    <s v="Review ability to search journal real time. Enter the reversal. Validate posted entry."/>
    <m/>
    <m/>
    <m/>
    <x v="0"/>
    <s v="Erica"/>
    <d v="2021-05-04T00:00:00"/>
    <x v="0"/>
    <m/>
    <x v="3"/>
    <x v="0"/>
    <m/>
    <x v="1"/>
    <m/>
    <s v="RTR"/>
    <x v="0"/>
    <s v="GL"/>
    <s v="Deloitte"/>
    <m/>
    <m/>
    <s v="Ian/Vitaliy"/>
    <m/>
    <m/>
    <m/>
    <m/>
    <m/>
    <m/>
    <m/>
    <s v="W1"/>
    <s v="User Stories - Approval - GL Batch 1"/>
  </r>
  <r>
    <s v="CSTONE-86"/>
    <s v="RTR-GL-032"/>
    <m/>
    <s v="Record to Report"/>
    <s v="Manage General Ledger Accounting"/>
    <s v="Process Reversing Journal Entries"/>
    <s v="As a GL Accountant, I need the ability to review reversed journal entries so that I can determine whether they are correct before submitting for approval"/>
    <m/>
    <m/>
    <x v="0"/>
    <s v="1-Fit-Configuration-Functional"/>
    <s v="Fit"/>
    <s v="Configuration"/>
    <s v="Functional"/>
    <m/>
    <s v="Manually reversed journal entries follow approval yes/no flag as original journal entries. Auto-Reversed journal entries do no go through approval process_x000a_For acceptance criteria 1: Once a journal is tagged for approval, it will follow journal approval rules prevalent in system. These rules iwll be configured as per KDD"/>
    <s v="If entry is below indicated threshold then allow auto approval. If outside threshold then submit to next level approval based on approval rules and thresholds set up."/>
    <m/>
    <m/>
    <m/>
    <x v="0"/>
    <s v="Erica"/>
    <d v="2021-05-04T00:00:00"/>
    <x v="0"/>
    <m/>
    <x v="3"/>
    <x v="0"/>
    <m/>
    <x v="1"/>
    <m/>
    <s v="RTR"/>
    <x v="0"/>
    <s v="GL"/>
    <s v="Deloitte"/>
    <m/>
    <m/>
    <s v="Ian/Vitaliy"/>
    <m/>
    <m/>
    <m/>
    <m/>
    <m/>
    <m/>
    <m/>
    <s v="W1"/>
    <s v="User Stories - Approval - GL Batch 1"/>
  </r>
  <r>
    <e v="#N/A"/>
    <s v="RTR-GL-033"/>
    <m/>
    <s v="Record to Report"/>
    <s v="Manage General Ledger Accounting"/>
    <s v="Process Reversing Journal Entries"/>
    <s v="As a GL Manager I would need to automatically approve reversal journals in a secondary ledger when the corresponding reversal journal in the primary ledger is approved so that a separate approval is not required in secondary ledger. As a GL manager all reversing Journals in the primary ledger should be automatically approved and posted in the secondary ledger ( for journals that need to be posted in both primary and secondary ledger)."/>
    <m/>
    <m/>
    <x v="1"/>
    <s v="1-Fit-Configuration-Functional"/>
    <s v="Fit"/>
    <s v="Configuration"/>
    <s v="Functional"/>
    <m/>
    <s v="Setup synchronize reversals to secondary"/>
    <s v="Reversing journal posted in primary ledger has automatically posted in secondary ledger (for journals that need to be posted in both primary and secondary ledgers)"/>
    <m/>
    <m/>
    <s v="Sprint 7"/>
    <x v="0"/>
    <s v="Erica"/>
    <d v="2021-05-04T00:00:00"/>
    <x v="0"/>
    <m/>
    <x v="1"/>
    <x v="1"/>
    <m/>
    <x v="0"/>
    <m/>
    <s v="RTR"/>
    <x v="0"/>
    <s v="GL"/>
    <s v="Deloitte"/>
    <m/>
    <m/>
    <s v="Ian/Vitaliy"/>
    <m/>
    <m/>
    <m/>
    <m/>
    <m/>
    <m/>
    <m/>
    <s v="W1"/>
    <s v="User Stories - Approval - GL Batch 1"/>
  </r>
  <r>
    <s v="CSTONE-88"/>
    <s v="RTR-GL-034"/>
    <m/>
    <s v="Record to Report"/>
    <s v="Manage General Ledger Accounting"/>
    <s v="Process Manual Journal Entries"/>
    <s v="As a GL Accountant Financial System Analyst, I need the ability to auto post entries to the GL so that the posting process can be made more efficient"/>
    <m/>
    <m/>
    <x v="0"/>
    <s v="1-Fit-Configuration-Functional"/>
    <s v="Fit"/>
    <s v="Configuration"/>
    <s v="Functional"/>
    <m/>
    <s v="Schedule AutoPost"/>
    <s v="Schedule journal entries that meet the necessary requirements based on period, source, category to post based on scheduled processes. Any journals which require approvals should be routed as part of the process. Any journals which are rejected should not be picked up as part of process. Validate posted entry."/>
    <s v="Validate only approved journals are posted  _x000a_Validate journal sources set as freeze post without approval via AutoPost."/>
    <m/>
    <m/>
    <x v="0"/>
    <s v="Erica"/>
    <d v="2021-05-07T00:00:00"/>
    <x v="0"/>
    <m/>
    <x v="3"/>
    <x v="0"/>
    <m/>
    <x v="1"/>
    <m/>
    <s v="RTR"/>
    <x v="0"/>
    <s v="GL"/>
    <s v="Deloitte"/>
    <m/>
    <m/>
    <s v="Ian/Vitaliy"/>
    <m/>
    <m/>
    <m/>
    <m/>
    <m/>
    <m/>
    <m/>
    <s v="W1"/>
    <s v="User Stories - Approval - GL Batch 1"/>
  </r>
  <r>
    <s v="CSTONE-559"/>
    <s v="RTR-GL-035"/>
    <m/>
    <s v="Record to Report"/>
    <s v="Manage General Ledger Accounting"/>
    <s v="Perform Allocations"/>
    <s v="As a GL Accountant, I need the ability to send a request for review and approval for allocation rules so that I can be certain that they are defined as per management expectations"/>
    <m/>
    <m/>
    <x v="0"/>
    <s v="6-Gap-Work Around-Work Around"/>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Offline review and approval of global allocation rules for combined company. Review allocation results to ensure accuracy."/>
    <m/>
    <m/>
    <m/>
    <x v="0"/>
    <s v="Erica"/>
    <d v="2021-05-14T00:00:00"/>
    <x v="0"/>
    <m/>
    <x v="0"/>
    <x v="0"/>
    <m/>
    <x v="1"/>
    <m/>
    <s v="RTR"/>
    <x v="0"/>
    <s v="GL"/>
    <s v="Deloitte"/>
    <m/>
    <m/>
    <s v="Ian/Vitaliy"/>
    <m/>
    <m/>
    <m/>
    <m/>
    <m/>
    <m/>
    <m/>
    <s v="W2"/>
    <s v="User Stories - Approval - GL Batch 1"/>
  </r>
  <r>
    <s v="CSTONE-560"/>
    <s v="RTR-GL-036"/>
    <m/>
    <s v="Record to Report"/>
    <s v="Manage General Ledger Accounting"/>
    <s v="Perform Allocations"/>
    <s v="As a GL Manager, I want to be able to perform what-if analysis on the allocations to ensure accurate allocations calculations and I need the ability to review new allocation rules so that I can validate them before sending for approval"/>
    <m/>
    <m/>
    <x v="0"/>
    <s v="6-Gap-Work Around-Work Around"/>
    <s v="Gap"/>
    <s v="Work Around"/>
    <s v="Work Around"/>
    <m/>
    <s v="This would be achieved via offline review and approval process. Approvals are not applicable for allocations. Allocation source will be freeze. In such case users are not allowed to do any changes. Any updates would be separate journal entry, which would route for approval as it is a manual entry."/>
    <s v="After agreed global allocation rules are approved, any new or additional rules are reviewed and approved offline prior to being added and implemented. Review new allocation results for accuracy."/>
    <m/>
    <m/>
    <m/>
    <x v="0"/>
    <s v="Erica"/>
    <d v="2021-05-14T00:00:00"/>
    <x v="0"/>
    <m/>
    <x v="0"/>
    <x v="0"/>
    <m/>
    <x v="1"/>
    <m/>
    <s v="RTR"/>
    <x v="0"/>
    <s v="GL"/>
    <s v="Deloitte"/>
    <m/>
    <m/>
    <s v="Ian/Vitaliy"/>
    <m/>
    <m/>
    <m/>
    <m/>
    <m/>
    <m/>
    <m/>
    <s v="W2"/>
    <s v="User Stories - Approval - GL Batch 1"/>
  </r>
  <r>
    <s v="CSTONE-522"/>
    <s v="RTR-GL-037"/>
    <m/>
    <s v="Record to Report"/>
    <s v="Manage General Ledger Accounting"/>
    <s v="Perform Allocations"/>
    <s v="As a GL Accountant Financial Systems Analyst, I want the ability to generate allocation Journals so that costs can be transferred from a source to a target"/>
    <m/>
    <m/>
    <x v="0"/>
    <s v="1-Fit-Configuration-Functional"/>
    <s v="Fit"/>
    <s v="Configuration"/>
    <s v="Functional"/>
    <m/>
    <s v="Allocation Manager feature is used to create allocation and other formulaic journal templates for generating periodic journal entries automatically."/>
    <s v="Generated allocation journals for specified process based on defined source criterias which resulted in appropriate target outcome."/>
    <m/>
    <m/>
    <m/>
    <x v="0"/>
    <s v="Erica"/>
    <d v="2021-05-14T00:00:00"/>
    <x v="0"/>
    <m/>
    <x v="0"/>
    <x v="0"/>
    <m/>
    <x v="1"/>
    <m/>
    <s v="RTR"/>
    <x v="0"/>
    <s v="GL"/>
    <s v="Deloitte"/>
    <m/>
    <m/>
    <s v="Ian/Vitaliy"/>
    <m/>
    <m/>
    <m/>
    <m/>
    <m/>
    <m/>
    <m/>
    <s v="W2"/>
    <s v="User Stories - Approval - GL Batch 1"/>
  </r>
  <r>
    <s v="CSTONE-523"/>
    <s v="RTR-GL-038"/>
    <m/>
    <s v="Record to Report"/>
    <s v="Manage General Ledger Accounting"/>
    <s v="Perform Allocations"/>
    <s v="As a GL Accountant I want the ability to review allocation Journals so that I can confirm that they are correctly generated"/>
    <m/>
    <m/>
    <x v="0"/>
    <s v="1-Fit-Configuration-Functional"/>
    <s v="Fit"/>
    <s v="Configuration"/>
    <s v="Functional"/>
    <m/>
    <s v="Review the allocation journals with source Allocation from Manage Journal Entries task"/>
    <s v="Review allocation journals using Manage Journal Entries task. "/>
    <s v="Business owners to review and validate financials (detective control)."/>
    <m/>
    <m/>
    <x v="0"/>
    <s v="Erica"/>
    <d v="2021-05-14T00:00:00"/>
    <x v="0"/>
    <m/>
    <x v="0"/>
    <x v="0"/>
    <m/>
    <x v="1"/>
    <m/>
    <s v="RTR"/>
    <x v="0"/>
    <s v="GL"/>
    <s v="Deloitte"/>
    <m/>
    <m/>
    <s v="Ian/Vitaliy"/>
    <m/>
    <m/>
    <m/>
    <m/>
    <m/>
    <m/>
    <m/>
    <s v="W2"/>
    <s v="User Stories - Approval - GL Batch 1"/>
  </r>
  <r>
    <s v="CSTONE-524"/>
    <s v="RTR-GL-039"/>
    <m/>
    <s v="Record to Report"/>
    <s v="Manage General Ledger Accounting"/>
    <s v="Perform Allocations"/>
    <s v="As a GL Accountant Financial Systems Analyst, I need the ability to define new rules in create allocation rules so that any new allocations can be taken care of"/>
    <m/>
    <m/>
    <x v="0"/>
    <s v="1-Fit-Configuration-Functional"/>
    <s v="Fit"/>
    <s v="Configuration"/>
    <s v="Functional"/>
    <m/>
    <s v="Allocation Manager feature is used to create allocation and other formulaic journal templates for generating periodic journal entries automatically."/>
    <s v="Define and create new allocation rules using Allocation Manager feature. Completed once new allocation rules have been approved offline. Review allocation results for accuracy."/>
    <m/>
    <m/>
    <m/>
    <x v="0"/>
    <s v="Erica"/>
    <d v="2021-05-14T00:00:00"/>
    <x v="0"/>
    <m/>
    <x v="0"/>
    <x v="0"/>
    <m/>
    <x v="1"/>
    <m/>
    <s v="RTR"/>
    <x v="0"/>
    <s v="GL"/>
    <s v="Deloitte"/>
    <m/>
    <m/>
    <s v="Ian/Vitaliy"/>
    <m/>
    <m/>
    <m/>
    <m/>
    <m/>
    <m/>
    <m/>
    <s v="W2"/>
    <s v="User Stories - Approval - GL Batch 1"/>
  </r>
  <r>
    <s v="CSTONE-525"/>
    <s v="RTR-GL-040"/>
    <m/>
    <s v="Record to Report"/>
    <s v="Manage General Ledger Accounting"/>
    <s v="Perform Allocations"/>
    <s v="As a GL Accountant Financial Systems Analyst, I need the ability to use wizard to select source, Range, Target, Offset, Exclude, Basis details"/>
    <m/>
    <m/>
    <x v="0"/>
    <s v="1-Fit-Configuration-Functional"/>
    <s v="Fit"/>
    <s v="Configuration"/>
    <s v="Functional"/>
    <m/>
    <s v="Allocation Wizard is available while defining the allocation to select source, Range, Target, Offset, Exclude, Basis details. Defining a rule, the user can define a run-time prompt (RTP) variable.  An RTP variable is an optional component of a rule.  When the user generates an allocation based on a rule with an RTP variable, the user is prompted at run-time to specify a dimension member for which an RTPhas been defined to use in the allocation calculation. A Point of View is used to define dimension values that remain fixed throughout the entire allocation rule.   "/>
    <s v="Used allocation wizard to create allocation rules so as to achieve allocation outcome by inputing source, range, target, offset, exclude and basis criterias."/>
    <m/>
    <m/>
    <m/>
    <x v="0"/>
    <s v="Erica"/>
    <d v="2021-05-14T00:00:00"/>
    <x v="0"/>
    <m/>
    <x v="0"/>
    <x v="0"/>
    <m/>
    <x v="1"/>
    <m/>
    <s v="RTR"/>
    <x v="0"/>
    <s v="GL"/>
    <s v="Deloitte"/>
    <m/>
    <m/>
    <s v="Ian/Vitaliy"/>
    <m/>
    <m/>
    <m/>
    <m/>
    <m/>
    <m/>
    <m/>
    <s v="W2"/>
    <s v="User Stories - Approval - GL Batch 1"/>
  </r>
  <r>
    <s v="CSTONE-526"/>
    <s v="RTR-GL-041"/>
    <m/>
    <s v="Record to Report"/>
    <s v="Manage General Ledger Accounting"/>
    <s v="Perform Allocations"/>
    <s v="As a GL Accountant Financial Systems Analyst, I want the ability to correct allocation formula as required so that I can ensure that they are accurate"/>
    <m/>
    <m/>
    <x v="0"/>
    <s v="1-Fit-Configuration-Functional"/>
    <s v="Fit"/>
    <s v="Configuration"/>
    <s v="Functional"/>
    <m/>
    <s v="Allocations can be edited from Allocation manager. Once the update is complete , it is mandatory to validate and deploy the allocation for it adhere the changes"/>
    <s v="Able to update allocation formula. Once updated, review results."/>
    <m/>
    <m/>
    <m/>
    <x v="0"/>
    <s v="Erica"/>
    <d v="2021-05-14T00:00:00"/>
    <x v="0"/>
    <m/>
    <x v="0"/>
    <x v="0"/>
    <m/>
    <x v="1"/>
    <m/>
    <s v="RTR"/>
    <x v="0"/>
    <s v="GL"/>
    <s v="Deloitte"/>
    <m/>
    <m/>
    <s v="Ian/Vitaliy"/>
    <m/>
    <m/>
    <m/>
    <m/>
    <m/>
    <m/>
    <m/>
    <s v="W2"/>
    <s v="User Stories - Approval - GL Batch 1"/>
  </r>
  <r>
    <s v="CSTONE-527"/>
    <s v="RTR-GL-042"/>
    <m/>
    <s v="Record to Report"/>
    <s v="Manage General Ledger Accounting"/>
    <s v="Perform Allocations"/>
    <s v="As a GL Accountant, I want to be able to run validation and deploy the rules so that accuracy is ensured"/>
    <m/>
    <m/>
    <x v="0"/>
    <s v="1-Fit-Configuration-Functional"/>
    <s v="Fit"/>
    <s v="Configuration"/>
    <s v="Functional"/>
    <m/>
    <s v="All allocation rules are required to be Validated and Deploy using validate and deployed icon respectively. Only then the allocation will be active for use"/>
    <s v="Run validation and deployment prior to allocation being active. Once completed execute allocation."/>
    <m/>
    <m/>
    <m/>
    <x v="0"/>
    <s v="Erica"/>
    <d v="2021-05-14T00:00:00"/>
    <x v="0"/>
    <m/>
    <x v="0"/>
    <x v="0"/>
    <m/>
    <x v="1"/>
    <m/>
    <s v="RTR"/>
    <x v="0"/>
    <s v="GL"/>
    <s v="Deloitte"/>
    <m/>
    <m/>
    <s v="Ian/Vitaliy"/>
    <m/>
    <m/>
    <m/>
    <m/>
    <m/>
    <m/>
    <m/>
    <s v="W2"/>
    <s v="User Stories - Approval - GL Batch 1"/>
  </r>
  <r>
    <s v="CSTONE-672"/>
    <s v="RTR-GL-043"/>
    <m/>
    <s v="Record to Report"/>
    <s v="Manage General Ledger Accounting"/>
    <s v="Perform Currency Revaluations"/>
    <s v="As a GL Accountant, I need the ability to request for update of revaluation definition (Add/remove accounts to be revalued) so that all changes are included in that "/>
    <m/>
    <m/>
    <x v="0"/>
    <s v="6-Gap-Work Around-Work Around"/>
    <s v="Gap"/>
    <s v="Work Around"/>
    <s v="Work Around"/>
    <m/>
    <s v="This would be achieved by offline review and approval process"/>
    <s v="Review the revaluation definitions as per business design_x000a_Validate that revaluation has run on all required accounts"/>
    <m/>
    <m/>
    <m/>
    <x v="0"/>
    <s v="Erica"/>
    <d v="2021-05-14T00:00:00"/>
    <x v="0"/>
    <m/>
    <x v="0"/>
    <x v="0"/>
    <m/>
    <x v="1"/>
    <m/>
    <s v="RTR"/>
    <x v="0"/>
    <s v="GL"/>
    <s v="Deloitte"/>
    <m/>
    <m/>
    <s v="Ian/Vitaliy"/>
    <m/>
    <m/>
    <m/>
    <m/>
    <m/>
    <m/>
    <m/>
    <s v="W2"/>
    <s v="User Stories - Approval - GL Batch 1"/>
  </r>
  <r>
    <s v="CSTONE-673"/>
    <s v="RTR-GL-044"/>
    <m/>
    <s v="Record to Report"/>
    <s v="Manage General Ledger Accounting"/>
    <s v="Perform Currency Revaluations"/>
    <s v="As a GL Manager, I need the ability to review request for change of revaluation (Add/remove accounts to be revalued) so that nothing is implemented before the review"/>
    <m/>
    <m/>
    <x v="0"/>
    <s v="6-Gap-Work Around-Work Around"/>
    <s v="Gap"/>
    <s v="Work Around"/>
    <s v="Work Around"/>
    <m/>
    <s v="This would be achieved by offline review and approval process"/>
    <s v="Review the revaluation definitions as per business design_x000a_Validate that revaluation has run on all required accounts"/>
    <m/>
    <m/>
    <m/>
    <x v="0"/>
    <s v="Erica"/>
    <d v="2021-05-14T00:00:00"/>
    <x v="0"/>
    <m/>
    <x v="0"/>
    <x v="0"/>
    <m/>
    <x v="1"/>
    <m/>
    <s v="RTR"/>
    <x v="0"/>
    <s v="GL"/>
    <s v="Deloitte"/>
    <m/>
    <m/>
    <s v="Ian/Vitaliy"/>
    <m/>
    <m/>
    <m/>
    <m/>
    <m/>
    <m/>
    <m/>
    <s v="W2"/>
    <s v="User Stories - Approval - GL Batch 1"/>
  </r>
  <r>
    <s v="CSTONE-528"/>
    <s v="RTR-GL-045"/>
    <m/>
    <s v="Record to Report"/>
    <s v="Manage General Ledger Accounting"/>
    <s v="Perform Currency Revaluations"/>
    <s v="As a GL Accountant Financial Systems Analyst, I want to be able to configure, modify and apply the revaluation criteria so that I can ensure timely and accurate revaluation of the applicable accounts"/>
    <m/>
    <m/>
    <x v="0"/>
    <s v="1-Fit-Configuration-Functional"/>
    <s v="Fit"/>
    <s v="Configuration"/>
    <s v="Functional"/>
    <m/>
    <s v="Revaluation rules can be updated on need basis"/>
    <s v="Configure revaluation per busness design. Validate that revaluation was calculated and posted correctly in the ledger."/>
    <m/>
    <m/>
    <m/>
    <x v="0"/>
    <s v="Erica"/>
    <d v="2021-05-14T00:00:00"/>
    <x v="0"/>
    <m/>
    <x v="0"/>
    <x v="0"/>
    <m/>
    <x v="1"/>
    <m/>
    <s v="RTR"/>
    <x v="0"/>
    <s v="GL"/>
    <s v="Deloitte"/>
    <m/>
    <m/>
    <s v="Ian/Vitaliy"/>
    <m/>
    <m/>
    <m/>
    <m/>
    <m/>
    <m/>
    <m/>
    <s v="W2"/>
    <s v="User Stories - Approval - GL Batch 1"/>
  </r>
  <r>
    <s v="CSTONE-529"/>
    <s v="RTR-GL-046"/>
    <m/>
    <s v="Record to Report"/>
    <s v="Manage General Ledger Accounting"/>
    <s v="Perform Currency Revaluations"/>
    <s v="As a GL Accountant Financial Systems Analyst, want to be able to run foreign currency revaluations and record revaluation gain/loss so that foreign currency account balances are revalued accurately at the defined COA level"/>
    <m/>
    <m/>
    <x v="0"/>
    <s v="1-Fit-Configuration-Functional"/>
    <s v="Fit"/>
    <s v="Configuration"/>
    <s v="Functional"/>
    <m/>
    <s v="Run Revaluation, gain loss account will be picked from configured revaluation rules._x000a__x000a_Run a given revaluation template by Ledger Set. Revaluation template consists of accounts being revalued and rate type to be used etc. If multiple templates are required due to specific requirements, run each revaluation template by ledger set._x000a__x000a_Ledger set cannot span ledgers with different COA or calendar. Hence some secondary ledgers will need separate revaluation execution_x000a__x000a_For acceptance criteria 1: Revaluation can be executed multiple times. Subsequent runs will create additional incremental revaluation journals leading to muliple journal entries. All multiple run revals will reverse in next month. Essentially multiple runs of revals do not impact correctness of data, but impact number of journal entries created. Also reval will need last calendar day's rate to be available for month being revalued as per KDD3A"/>
    <s v="Run revaluation and post to offset revaluation gain/loss. Revaluation should run frequently during close period as multiple entries are being posted. Review and validate results of revaluation"/>
    <m/>
    <m/>
    <m/>
    <x v="0"/>
    <s v="Erica"/>
    <d v="2021-05-14T00:00:00"/>
    <x v="0"/>
    <m/>
    <x v="0"/>
    <x v="0"/>
    <m/>
    <x v="1"/>
    <m/>
    <s v="RTR"/>
    <x v="0"/>
    <s v="GL"/>
    <s v="Deloitte"/>
    <m/>
    <m/>
    <s v="Ian/Vitaliy"/>
    <m/>
    <m/>
    <m/>
    <m/>
    <m/>
    <m/>
    <m/>
    <s v="W2"/>
    <s v="User Stories - Approval - GL Batch 1"/>
  </r>
  <r>
    <e v="#N/A"/>
    <s v="RTR-GL-047"/>
    <m/>
    <s v="Record to Report"/>
    <s v="Manage General Ledger Accounting"/>
    <s v="Perform Currency Revaluations"/>
    <s v="As a GL Accountant Financial Systems Analyst, want to be able to run foreign currency revaluations and record revaluation gain/loss so that foreign currency account balances are revalued accurately at branch level"/>
    <m/>
    <m/>
    <x v="2"/>
    <s v="10-Not Required-Not Required-Not Required"/>
    <s v="Not Required"/>
    <s v="Not Required"/>
    <s v="Not Required"/>
    <m/>
    <s v="Assuming Branch is a segment in COA structure, Revaluation label will be assigned and optional feature of multiple segment revaluation tracking will be enabled to track revaluation at LE and Branch level_x000a__x000a_Marked as not required as duplicate of RTR-GL-046"/>
    <m/>
    <m/>
    <m/>
    <m/>
    <x v="0"/>
    <s v="Erica"/>
    <d v="2021-05-14T00:00:00"/>
    <x v="0"/>
    <m/>
    <x v="0"/>
    <x v="0"/>
    <m/>
    <x v="1"/>
    <m/>
    <s v="RTR"/>
    <x v="0"/>
    <s v="GL"/>
    <s v="Deloitte"/>
    <m/>
    <m/>
    <m/>
    <m/>
    <m/>
    <m/>
    <m/>
    <m/>
    <m/>
    <m/>
    <s v="W2"/>
    <s v="User Stories - Approval - GL Batch 1"/>
  </r>
  <r>
    <s v="CSTONE-530"/>
    <s v="RTR-GL-048"/>
    <m/>
    <s v="Record to Report"/>
    <s v="Manage General Ledger Accounting"/>
    <s v="Perform Currency Revaluations"/>
    <s v="As a GL Accountant, I need the ability to review revaluation journals so that I can determine whether they are accurately generated"/>
    <m/>
    <m/>
    <x v="0"/>
    <s v="1-Fit-Configuration-Functional"/>
    <s v="Fit"/>
    <s v="Configuration"/>
    <s v="Functional"/>
    <m/>
    <s v="Use the Revaluation Execution Report to review the status of your account revaluation. General Ledger automatically generates this report when you run revaluation. Can also use Journal Entry report"/>
    <s v="Review revaluation results to ensure accuracy."/>
    <m/>
    <m/>
    <m/>
    <x v="0"/>
    <s v="Erica"/>
    <d v="2021-05-14T00:00:00"/>
    <x v="0"/>
    <m/>
    <x v="0"/>
    <x v="0"/>
    <m/>
    <x v="1"/>
    <m/>
    <s v="RTR"/>
    <x v="0"/>
    <s v="GL"/>
    <s v="Deloitte"/>
    <m/>
    <m/>
    <s v="Ian/Vitaliy"/>
    <m/>
    <m/>
    <m/>
    <m/>
    <m/>
    <m/>
    <m/>
    <s v="W2"/>
    <s v="User Stories - Approval - GL Batch 1"/>
  </r>
  <r>
    <s v="CSTONE-531"/>
    <s v="RTR-GL-049"/>
    <m/>
    <s v="Record to Report"/>
    <s v="Manage General Ledger Accounting"/>
    <s v="Perform Currency Revaluations"/>
    <s v="As a GL Accountant Financial Systems Analyst, I want to be able to configure revaluation as per statutory regulations so that I can ensure accurate revaluation results and gain/loss calculations"/>
    <m/>
    <m/>
    <x v="0"/>
    <s v="1-Fit-Configuration-Functional"/>
    <s v="Fit"/>
    <s v="Configuration"/>
    <s v="Functional"/>
    <m/>
    <s v="Configure revaluation rules &amp; rate types as per need. Rate types to be configured as per approved KDD_x000a__x000a_For acceptance criteria 1: Revaluation template is for a COA structure. Reval templates created for global COA will also be available for secondary ledger having global COA . While executing revaluation select appropriate ledger set for which reval template is applicable"/>
    <s v="Configure revaluation in primary ledger based on business design. Configure revaluation in secondary ledger based on business design. Review results"/>
    <m/>
    <m/>
    <m/>
    <x v="0"/>
    <s v="Erica"/>
    <d v="2021-05-14T00:00:00"/>
    <x v="0"/>
    <m/>
    <x v="0"/>
    <x v="0"/>
    <m/>
    <x v="1"/>
    <m/>
    <s v="RTR"/>
    <x v="0"/>
    <s v="GL"/>
    <s v="Deloitte"/>
    <m/>
    <m/>
    <s v="Ian/Vitaliy"/>
    <m/>
    <m/>
    <m/>
    <m/>
    <m/>
    <m/>
    <m/>
    <s v="W2"/>
    <s v="User Stories - Approval - GL Batch 1"/>
  </r>
  <r>
    <s v="CSTONE-561"/>
    <s v="RTR-GL-050"/>
    <m/>
    <s v="Record to Report"/>
    <s v="Manage General Ledger Accounting"/>
    <s v="Period-End Closing &amp; Reporting"/>
    <s v="As a GL Manager, I want to be able to establish a period closing schedule so that I can have an efficient period closing"/>
    <m/>
    <m/>
    <x v="0"/>
    <s v="6-Gap-Work Around-Work Around"/>
    <s v="Gap"/>
    <s v="Work Around"/>
    <s v="Work Around"/>
    <m/>
    <s v="This has to be agreed upon and schedule to be maintained outside the ERP"/>
    <s v="Review and approve period closing schedule offline."/>
    <m/>
    <m/>
    <m/>
    <x v="0"/>
    <s v="Erica"/>
    <d v="2021-05-14T00:00:00"/>
    <x v="0"/>
    <m/>
    <x v="0"/>
    <x v="0"/>
    <m/>
    <x v="1"/>
    <m/>
    <s v="RTR"/>
    <x v="0"/>
    <s v="GL"/>
    <s v="Deloitte"/>
    <m/>
    <m/>
    <s v="Ian/Vitaliy"/>
    <m/>
    <m/>
    <m/>
    <m/>
    <m/>
    <m/>
    <m/>
    <s v="W2"/>
    <s v="User Stories - Approval - GL Batch 1"/>
  </r>
  <r>
    <e v="#N/A"/>
    <s v="RTR-GL-051"/>
    <m/>
    <s v="Record to Report"/>
    <s v="Manage General Ledger Accounting"/>
    <s v="Period-End Closing &amp; Reporting"/>
    <s v="As a GL Accountant Financial Systems Analyst, I want to be able to initiate the month close so that I can have a smooth period closing"/>
    <m/>
    <m/>
    <x v="3"/>
    <s v="7-Out of Scope-Out of Scope-Out of Scope"/>
    <s v="Out of Scope"/>
    <s v="Out of Scope"/>
    <s v="Out of Scope"/>
    <m/>
    <s v="Period opening and closing is by ledger in GL, AP, AR. FA close is by books. _x000a__x000a_Moved user story to future phase [Out of scope] based on acceptnance criteria 1 &amp; Erica's question &quot;Also unsure why this is a user story?&quot;_x000a_"/>
    <s v="Move user story to future subledger implementations."/>
    <m/>
    <m/>
    <m/>
    <x v="0"/>
    <s v="Erica"/>
    <d v="2021-05-14T00:00:00"/>
    <x v="0"/>
    <m/>
    <x v="0"/>
    <x v="0"/>
    <m/>
    <x v="1"/>
    <m/>
    <s v="RTR"/>
    <x v="0"/>
    <s v="GL"/>
    <s v="Deloitte"/>
    <m/>
    <m/>
    <s v="Ian/Vitaliy"/>
    <m/>
    <m/>
    <m/>
    <m/>
    <m/>
    <m/>
    <m/>
    <s v="W2"/>
    <s v="User Stories - Approval - GL Batch 1"/>
  </r>
  <r>
    <e v="#N/A"/>
    <s v="RTR-GL-052"/>
    <m/>
    <s v="Record to Report"/>
    <s v="Manage General Ledger Accounting"/>
    <s v="Period-End Closing &amp; Reporting"/>
    <s v="As a GL Accountant, I want to be able to view the subledger period closing status so that I can follow up to expedite the close"/>
    <m/>
    <m/>
    <x v="3"/>
    <s v="7-Out of Scope-Out of Scope-Out of Scope"/>
    <s v="Out of Scope"/>
    <s v="Out of Scope"/>
    <s v="Out of Scope"/>
    <m/>
    <s v="Gl Period Close Dashboard gives an overall view of period close activity for both GL and subledgers. Navigate to the Close Monitor by clicking the Open Subledgers info let on the General Accounting Info lets page, or by selecting the Close Monitor task from the Period Close work area. _x000a__x000a_Updated status to Out of Scope to move it to future phase as it pertains to Subledger close"/>
    <m/>
    <m/>
    <m/>
    <m/>
    <x v="0"/>
    <s v="Erica"/>
    <d v="2021-05-14T00:00:00"/>
    <x v="0"/>
    <m/>
    <x v="0"/>
    <x v="0"/>
    <m/>
    <x v="1"/>
    <m/>
    <s v="RTR"/>
    <x v="0"/>
    <s v="GL"/>
    <s v="Deloitte"/>
    <m/>
    <m/>
    <m/>
    <m/>
    <m/>
    <m/>
    <m/>
    <m/>
    <s v="Will be updated during phase 1B discussions"/>
    <m/>
    <s v="W2"/>
    <s v="User Stories - Approval - GL Batch 1"/>
  </r>
  <r>
    <e v="#N/A"/>
    <s v="RTR-GL-053"/>
    <m/>
    <s v="Record to Report"/>
    <s v="Manage General Ledger Accounting"/>
    <s v="Period-End Closing &amp; Reporting"/>
    <s v="As a GL Accountant, I want to be able to reconcile GL balance with subledger account balance so that I can tie up their balances."/>
    <m/>
    <m/>
    <x v="2"/>
    <s v="10-Not Required-Not Required-Not Required"/>
    <s v="Not Required"/>
    <s v="Not Required"/>
    <s v="Not Required"/>
    <m/>
    <s v="Need to add relevant reports (may be more than one) for GL to AHCS reconciliation_x000a_Reconciliation Tools exist in Oracle Cloud AR and AP _x000a__x000a_Note: Marked as Not Required as relevant user stories as discussed in AHCS workshops as per recon approach being aligned in KDD6A and KDD6B will be added"/>
    <s v="Review the GL to AHCS reconciliation report. Identify cause of variance. Resolve variance. Review results once corrected."/>
    <s v="Ability to reconcile four levels:  (1) HUB to Subledger, (2) HUB to Cloud, (3) HUB to EBS/Peoplesoft, (4) EBS/PS to Subledger.  "/>
    <m/>
    <m/>
    <x v="0"/>
    <s v="Erica"/>
    <d v="2021-05-14T00:00:00"/>
    <x v="0"/>
    <m/>
    <x v="0"/>
    <x v="0"/>
    <m/>
    <x v="1"/>
    <m/>
    <s v="RTR"/>
    <x v="0"/>
    <s v="GL"/>
    <s v="Deloitte"/>
    <m/>
    <m/>
    <s v="Ian/Vitaliy"/>
    <m/>
    <m/>
    <m/>
    <m/>
    <m/>
    <m/>
    <s v="Note: Marked as Not Required as relevant user stories as discussed in AHCS workshops as per recon approach being aligned in KDD6A and KDD6B will be added"/>
    <s v="W2"/>
    <s v="User Stories - Approval - GL Batch 1"/>
  </r>
  <r>
    <s v="CSTONE-532"/>
    <s v="RTR-GL-054"/>
    <m/>
    <s v="Record to Report"/>
    <s v="Manage General Ledger Accounting"/>
    <s v="Period-End Closing &amp; Reporting"/>
    <s v="As a GL Accountant, I want to be able to make sure all the journal entries are posted so that I can experience an error free period closing"/>
    <m/>
    <m/>
    <x v="0"/>
    <s v="1-Fit-Configuration-Functional"/>
    <s v="Fit"/>
    <s v="Configuration"/>
    <s v="Functional"/>
    <m/>
    <s v="Unposted Journals can be queried from Manual journal entries screen with status unposted. More over , one of the mandatory Period end report i.e.  Subledger exception report will show case subledger transactions are in error state or incase have not been posted to GL"/>
    <s v="Review all journals that are not posted via report. "/>
    <m/>
    <m/>
    <m/>
    <x v="0"/>
    <s v="Erica"/>
    <d v="2021-05-14T00:00:00"/>
    <x v="0"/>
    <m/>
    <x v="0"/>
    <x v="0"/>
    <m/>
    <x v="1"/>
    <m/>
    <s v="RTR"/>
    <x v="0"/>
    <s v="GL"/>
    <s v="Deloitte"/>
    <m/>
    <m/>
    <s v="Ian/Vitaliy"/>
    <m/>
    <m/>
    <m/>
    <m/>
    <m/>
    <m/>
    <m/>
    <s v="W2"/>
    <s v="User Stories - Approval - GL Batch 1"/>
  </r>
  <r>
    <s v="CSTONE-533"/>
    <s v="RTR-GL-055"/>
    <m/>
    <s v="Record to Report"/>
    <s v="Manage General Ledger Accounting"/>
    <s v="Period-End Closing &amp; Reporting"/>
    <s v="As a GL Manager Financial Systems Analyst, I want to be able to perform period closing for each ledger so that I can experience an efficient and smooth period closing"/>
    <m/>
    <m/>
    <x v="0"/>
    <s v="1-Fit-Configuration-Functional"/>
    <s v="Fit"/>
    <s v="Configuration"/>
    <s v="Functional"/>
    <m/>
    <s v="Period closing is performed at Ledger level and has to be performed for every ledger. You can use ledger set to close multiple ledgers in one go"/>
    <s v="Use the defined ledger sets to close all primary ledgers."/>
    <m/>
    <m/>
    <m/>
    <x v="0"/>
    <s v="Erica"/>
    <d v="2021-05-14T00:00:00"/>
    <x v="0"/>
    <m/>
    <x v="0"/>
    <x v="0"/>
    <m/>
    <x v="1"/>
    <m/>
    <s v="RTR"/>
    <x v="0"/>
    <s v="GL"/>
    <s v="Deloitte"/>
    <m/>
    <m/>
    <s v="Ian/Vitaliy"/>
    <m/>
    <m/>
    <m/>
    <m/>
    <m/>
    <m/>
    <m/>
    <s v="W2"/>
    <s v="User Stories - Approval - GL Batch 1"/>
  </r>
  <r>
    <s v="CSTONE-534"/>
    <s v="RTR-GL-056"/>
    <m/>
    <s v="Record to Report"/>
    <s v="Manage General Ledger Accounting"/>
    <s v="Period-End Closing &amp; Reporting"/>
    <s v="As a GL Manager, I want to be able to reuse search criteria on the inquire on detail balances page so that I am able to retrieve account balances quickly and efficiently"/>
    <m/>
    <m/>
    <x v="0"/>
    <s v="1-Fit-Configuration-Functional"/>
    <s v="Fit"/>
    <s v="Configuration"/>
    <s v="Functional"/>
    <m/>
    <s v="Search criteria can be saved"/>
    <s v="Use the saved search criteria to view results."/>
    <m/>
    <m/>
    <m/>
    <x v="0"/>
    <s v="Erica"/>
    <d v="2021-05-14T00:00:00"/>
    <x v="0"/>
    <m/>
    <x v="0"/>
    <x v="0"/>
    <m/>
    <x v="1"/>
    <m/>
    <s v="RTR"/>
    <x v="0"/>
    <s v="GL"/>
    <s v="Deloitte"/>
    <m/>
    <m/>
    <s v="Ian/Vitaliy"/>
    <m/>
    <m/>
    <m/>
    <m/>
    <m/>
    <m/>
    <m/>
    <s v="W2"/>
    <s v="User Stories - Approval - GL Batch 1"/>
  </r>
  <r>
    <e v="#N/A"/>
    <s v="RTR-GL-057"/>
    <m/>
    <s v="Record to Report"/>
    <s v="Manage General Ledger Accounting"/>
    <s v="Period-End Closing &amp; Reporting"/>
    <s v="As a GL Accountant, I want to be able to run and review preliminary reports in the secondary ledger so that I can verify the accuracy of the accounts "/>
    <m/>
    <m/>
    <x v="1"/>
    <s v="1-Fit-Configuration-Functional"/>
    <s v="Fit"/>
    <s v="Configuration"/>
    <s v="Functional"/>
    <m/>
    <s v="Seeded GL reports will be operational for Secondary Ledger as well. Custom reports in lean specs conversations can be required to be made available for secondary. Assumption is as part of this user story there is no specific report being requested"/>
    <s v="Review seeded GL reports. Ensure secondary ledger data is available, complete and accurate in the reports. Review custom reports built. Ensure secondary ledger data is available(if needed for secondary ledger per business design). Validate accuracy and completeness of custom report."/>
    <m/>
    <m/>
    <s v="Sprint 7"/>
    <x v="0"/>
    <s v="Erica"/>
    <d v="2021-07-11T00:00:00"/>
    <x v="0"/>
    <m/>
    <x v="1"/>
    <x v="1"/>
    <m/>
    <x v="0"/>
    <m/>
    <s v="RTR"/>
    <x v="0"/>
    <s v="GL"/>
    <s v="Deloitte"/>
    <m/>
    <m/>
    <s v="Ian/Vitaliy"/>
    <m/>
    <s v="Bhim"/>
    <m/>
    <m/>
    <m/>
    <m/>
    <m/>
    <s v="N/A for 1A"/>
    <s v="RTR-GL Batch 6 - GPO Approval Requested"/>
  </r>
  <r>
    <e v="#N/A"/>
    <s v="RTR-GL-058"/>
    <m/>
    <s v="Record to Report"/>
    <s v="Manage General Ledger Accounting"/>
    <s v="Period-End Closing &amp; Reporting"/>
    <s v="As a GL Manager Financial Systems Analyst, I want to be able to close the period in the secondary ledger so that no further entries can be posted."/>
    <m/>
    <m/>
    <x v="1"/>
    <s v="1-Fit-Configuration-Functional"/>
    <s v="Fit"/>
    <s v="Configuration"/>
    <s v="Functional"/>
    <m/>
    <s v="This depends on the security roles provided to user.Once period is closed  no journals can be posted to the journal"/>
    <s v="Successfully closed period in secondary ledger. Verify that no journals can be posted in the close period. Validate ability to close primary ledger but keep secondary ledger open. Validate journals can be posted only to the secondary ledger and not the primary ledger."/>
    <m/>
    <m/>
    <s v="Sprint 7"/>
    <x v="0"/>
    <s v="Erica"/>
    <d v="2021-07-11T00:00:00"/>
    <x v="0"/>
    <m/>
    <x v="1"/>
    <x v="1"/>
    <m/>
    <x v="0"/>
    <m/>
    <s v="RTR"/>
    <x v="0"/>
    <s v="GL"/>
    <s v="Deloitte"/>
    <m/>
    <m/>
    <s v="Ian/Vitaliy"/>
    <m/>
    <s v="Bhim"/>
    <m/>
    <m/>
    <m/>
    <m/>
    <m/>
    <s v="N/A for 1A"/>
    <s v="User Stories - GL Batch 6 GPO Approval"/>
  </r>
  <r>
    <e v="#N/A"/>
    <s v="RTR-GL-059"/>
    <m/>
    <s v="Record to Report"/>
    <s v="Manage General Ledger Accounting"/>
    <s v="Period-End Closing &amp; Reporting"/>
    <s v="As a GL Manager, Financial Systems Analyst, I want to be able to open the period in the secondary ledger so that transactions can flow into it from the primary ledger."/>
    <m/>
    <m/>
    <x v="1"/>
    <s v="1-Fit-Configuration-Functional"/>
    <s v="Fit"/>
    <s v="Configuration"/>
    <s v="Functional"/>
    <m/>
    <s v="This depends on the security roles provided to user"/>
    <s v="Successfully opened the period for the secondary ledger."/>
    <m/>
    <m/>
    <s v="Sprint 7"/>
    <x v="0"/>
    <s v="Erica"/>
    <d v="2021-07-11T00:00:00"/>
    <x v="0"/>
    <m/>
    <x v="1"/>
    <x v="1"/>
    <m/>
    <x v="0"/>
    <m/>
    <s v="RTR"/>
    <x v="0"/>
    <s v="GL"/>
    <s v="Deloitte"/>
    <m/>
    <m/>
    <s v="Ian/Vitaliy"/>
    <m/>
    <m/>
    <m/>
    <m/>
    <m/>
    <m/>
    <m/>
    <s v="N/A for 1A"/>
    <s v="User Stories - GL Batch 6 GPO Approval"/>
  </r>
  <r>
    <e v="#N/A"/>
    <s v="RTR-GL-060"/>
    <m/>
    <s v="Record to Report"/>
    <s v="Manage General Ledger Accounting"/>
    <s v="Period-End Closing &amp; Reporting"/>
    <s v="As a GL Accountant, I want to be able to generate reversal entries in secondary ledger after opening new period so that any journal not reversed in secondary ledger is taken care of"/>
    <m/>
    <m/>
    <x v="1"/>
    <s v="1-Fit-Configuration-Functional"/>
    <s v="Fit"/>
    <s v="Configuration"/>
    <s v="Functional"/>
    <m/>
    <s v="Create auto-reversing journals to enter adjustments that you want to reverse in the next period. Synchronize reversals between primary and secondary will be enabled i.e. journals that are copied from primary and reversed in primary, will also reverse in secondary_x000a_Acceptance criteria 1: Note that in current ent structure design all secondary ledger functional currencies are same as primary ledger functional currencies &amp; hence &quot;Ensure the entered and accounted currency exchange matches the original journal.&quot; from acceptance criteria is valid"/>
    <s v="Validate that reversal journals posted in primary ledger also posted in secondary ledger. Ensure the entered and accounted currency exchange matches the original journal. Validate that the reversing journal posted only in secondary ledger reverses only in the secondary ledger (validate entered and accounted currency)."/>
    <m/>
    <m/>
    <s v="Sprint 7"/>
    <x v="0"/>
    <s v="Erica"/>
    <d v="2021-07-11T00:00:00"/>
    <x v="0"/>
    <m/>
    <x v="1"/>
    <x v="1"/>
    <m/>
    <x v="0"/>
    <m/>
    <s v="RTR"/>
    <x v="0"/>
    <s v="GL"/>
    <s v="Deloitte"/>
    <m/>
    <m/>
    <s v="Ian/Vitaliy"/>
    <m/>
    <m/>
    <m/>
    <m/>
    <m/>
    <m/>
    <m/>
    <s v="N/A for 1A"/>
    <s v="User Stories - GL Batch 6 GPO Approval"/>
  </r>
  <r>
    <s v="CSTONE-89"/>
    <s v="RTR-GL-061"/>
    <m/>
    <s v="Record to Report"/>
    <s v="Manage General Ledger Accounting"/>
    <s v="Approve and Post Journal Entries"/>
    <s v="As a GL Manager, I want to be able to verify and see the error message in journal spreadsheet so that the reason for the failure when journals are created using the ADFdi Create Journals spreadsheet and some transactions fail can be tracked and corrected accordingly. "/>
    <m/>
    <m/>
    <x v="0"/>
    <s v="1-Fit-Configuration-Functional"/>
    <s v="Fit"/>
    <s v="Configuration"/>
    <s v="Functional"/>
    <m/>
    <s v="When upload fails, Create Journal ADFDI shows error. _x000a_If upload is successful but improt fails, journal Interface captures all errors encountered. System allows users to review and correct those journals by downloading the error record sheet"/>
    <s v="Identify any journal uploads that failed. Identify the source of the error. In addition correct them and resubmit the entry. Validate journal after posted."/>
    <m/>
    <m/>
    <m/>
    <x v="0"/>
    <s v="Erica"/>
    <d v="2021-05-07T00:00:00"/>
    <x v="0"/>
    <m/>
    <x v="3"/>
    <x v="0"/>
    <m/>
    <x v="1"/>
    <m/>
    <s v="RTR"/>
    <x v="0"/>
    <s v="GL"/>
    <s v="Deloitte"/>
    <m/>
    <m/>
    <s v="Ian/Vitaliy"/>
    <m/>
    <m/>
    <m/>
    <m/>
    <m/>
    <m/>
    <m/>
    <s v="W1"/>
    <s v="User Stories - Approval - GL Batch 1"/>
  </r>
  <r>
    <s v="CSTONE-535"/>
    <s v="RTR-GL-062"/>
    <m/>
    <s v="Record to Report"/>
    <s v="Manage General Ledger Accounting"/>
    <s v="Maintain Chart of Accounts"/>
    <s v="As GL Administrator Financial Systems Analyst I want to create and manage multiple legal entities and assign the company code as the balancing segment so that I can ensure proper legal entity accounting &amp; reporting"/>
    <m/>
    <m/>
    <x v="0"/>
    <s v="1-Fit-Configuration-Functional"/>
    <s v="Fit"/>
    <s v="Configuration"/>
    <s v="Functional"/>
    <m/>
    <s v="Setup Legal Entities from Manage Legal Entities using manual or rapid method. Assign BSV's as a part of configuration finalization. Pending COA design finalization"/>
    <s v="Created balancing segments for multiple LE's. Validate that all LE's have been setup per business design."/>
    <s v="Validate applicable intercompany balancing rules.  Validate new legal entity and related BSVs with a test journal followed by reversal.  Validate CVR and data access rules.  Validate applicable reports."/>
    <m/>
    <m/>
    <x v="0"/>
    <s v="Erica"/>
    <d v="2021-05-07T00:00:00"/>
    <x v="0"/>
    <m/>
    <x v="0"/>
    <x v="0"/>
    <m/>
    <x v="1"/>
    <m/>
    <s v="RTR"/>
    <x v="0"/>
    <s v="GL"/>
    <s v="Deloitte"/>
    <m/>
    <m/>
    <s v="Ian/Vitaliy"/>
    <m/>
    <m/>
    <m/>
    <m/>
    <m/>
    <m/>
    <m/>
    <s v="W1"/>
    <s v="User Stories - Approval - GL Batch 1"/>
  </r>
  <r>
    <s v="CSTONE-536"/>
    <s v="RTR-GL-063"/>
    <m/>
    <s v="Record to Report"/>
    <s v="Manage General Ledger Accounting"/>
    <s v="Maintain Chart of Accounts"/>
    <s v="As a GL Accountant Financial Systems Analyst, I want to be able to define multiple ledgers so that various statutory and management reporting requirements are supported"/>
    <m/>
    <m/>
    <x v="0"/>
    <s v="1-Fit-Configuration-Functional"/>
    <s v="Fit"/>
    <s v="Configuration"/>
    <s v="Functional"/>
    <m/>
    <s v="This will be based on KDD for Enterprise Structure . System allows you to create various ledgers for US GAAP and LOCAL GAAP reporting_x000a_For Acceptance Criteria 2, security track to add user stories and validate roles / access"/>
    <s v="Create ledgers based on country, currency combination for primary and secondary ledgers, Validate ledger setup as per business design."/>
    <s v="Validate data access rules and defined roles.  Validate applicable reports."/>
    <m/>
    <m/>
    <x v="0"/>
    <s v="Erica"/>
    <d v="2021-05-07T00:00:00"/>
    <x v="0"/>
    <m/>
    <x v="0"/>
    <x v="0"/>
    <m/>
    <x v="1"/>
    <m/>
    <s v="RTR"/>
    <x v="0"/>
    <s v="GL"/>
    <s v="Deloitte"/>
    <m/>
    <m/>
    <s v="Ian/Vitaliy"/>
    <m/>
    <m/>
    <m/>
    <m/>
    <m/>
    <m/>
    <m/>
    <s v="W1"/>
    <s v="User Stories - Approval - GL Batch 1"/>
  </r>
  <r>
    <e v="#N/A"/>
    <s v="RTR-GL-064"/>
    <m/>
    <s v="Record to Report"/>
    <s v="Manage General Ledger Accounting"/>
    <s v="Maintain Chart of Accounts"/>
    <s v="As a GL Manager Financial Systems Analyst, I want to be able to maintain flexible and multiple accounting calendars so that I am able to cater for statutory reporting requirements"/>
    <m/>
    <m/>
    <x v="1"/>
    <s v="1-Fit-Configuration-Functional"/>
    <s v="Fit"/>
    <s v="Configuration"/>
    <s v="Functional"/>
    <m/>
    <s v="Create Alternative calendar (different from US GAAP) and assign it to Secondary Ledger as per LOCAL GAAP reporting requirement_x000a_For acceptance criteria 1: As per approved KDD on Ent Structure for phase 1 there is no separate calendar for any secondary ledgers"/>
    <s v="Maintained Accounting calendar in both primary and secondary ledger"/>
    <m/>
    <m/>
    <s v="Sprint 7"/>
    <x v="0"/>
    <s v="Erica"/>
    <d v="2021-05-04T00:00:00"/>
    <x v="0"/>
    <m/>
    <x v="1"/>
    <x v="1"/>
    <m/>
    <x v="0"/>
    <m/>
    <s v="RTR"/>
    <x v="0"/>
    <s v="GL"/>
    <s v="Deloitte"/>
    <m/>
    <m/>
    <s v="Ian/Vitaliy"/>
    <m/>
    <m/>
    <m/>
    <m/>
    <m/>
    <m/>
    <m/>
    <s v="W1"/>
    <s v="User Stories - Approval - GL Batch 1"/>
  </r>
  <r>
    <s v="CSTONE-537"/>
    <s v="RTR-GL-065"/>
    <m/>
    <s v="Record to Report"/>
    <s v="Manage General Ledger Accounting"/>
    <s v="Maintain Chart of Accounts"/>
    <s v="As GL Manager Financial Systems Analyst, I need the ability to validate enterprise structure before loading it into the system so that I can be sure that system expectations are met correctly."/>
    <m/>
    <m/>
    <x v="0"/>
    <s v="1-Fit-Configuration-Functional"/>
    <s v="Fit"/>
    <s v="Configuration"/>
    <s v="Functional"/>
    <m/>
    <s v="Define Enterprise Structure as per approved KDD. Review Config documents prior to configurations in system as part of program governance process. Use various testing cycles prior to production to confirm Ent Structure config "/>
    <s v="Review and sign off on enterprise structure"/>
    <s v="Validate test / prod instances"/>
    <m/>
    <m/>
    <x v="0"/>
    <s v="Erica"/>
    <d v="2021-05-04T00:00:00"/>
    <x v="0"/>
    <m/>
    <x v="0"/>
    <x v="0"/>
    <m/>
    <x v="1"/>
    <m/>
    <s v="RTR"/>
    <x v="0"/>
    <s v="GL"/>
    <s v="Deloitte"/>
    <m/>
    <m/>
    <s v="Ian/Vitaliy"/>
    <m/>
    <m/>
    <m/>
    <m/>
    <m/>
    <m/>
    <m/>
    <s v="W1"/>
    <s v="User Stories - Approval - GL Batch 1"/>
  </r>
  <r>
    <e v="#N/A"/>
    <s v="RTR-GL-066"/>
    <m/>
    <s v="Record to Report"/>
    <s v="Manage General Ledger Accounting"/>
    <s v="Maintain Chart of Accounts"/>
    <s v="As GL Manager Financial Systems Analyst, I want to ensure the system facilitates the addition of a new entity with an existing or a different chart of accounts so that to I can support future growth"/>
    <m/>
    <m/>
    <x v="1"/>
    <s v="1-Fit-Configuration-Functional"/>
    <s v="Fit"/>
    <s v="Configuration"/>
    <s v="Functional"/>
    <m/>
    <s v="Create new primary or secondary ledger with different COA, Currency, Calendar and accounting standards as per requirement. Design COA value size and ranges with future expansion scope in consideration"/>
    <s v="Review secondary ledger for France which contains alternate chart of accounts. Ensure chart of accounts are compliant with local requirements."/>
    <m/>
    <m/>
    <s v="Sprint 7"/>
    <x v="0"/>
    <s v="Erica"/>
    <d v="2021-05-04T00:00:00"/>
    <x v="0"/>
    <m/>
    <x v="1"/>
    <x v="1"/>
    <m/>
    <x v="0"/>
    <m/>
    <s v="RTR"/>
    <x v="0"/>
    <s v="GL"/>
    <s v="Deloitte"/>
    <m/>
    <m/>
    <s v="Ian/Vitaliy"/>
    <m/>
    <m/>
    <m/>
    <m/>
    <m/>
    <m/>
    <m/>
    <s v="W1"/>
    <s v="User Stories - Approval - GL Batch 1"/>
  </r>
  <r>
    <s v="CSTONE-90"/>
    <s v="RTR-GL-067"/>
    <m/>
    <s v="Record to Report"/>
    <s v="Manage General Ledger Accounting"/>
    <s v="Approve and Post Journal Entries"/>
    <s v="As a GL Manager Financial Systems Analyst, I want to be able to post 24/7 to the general ledger for efficient journal processing"/>
    <m/>
    <m/>
    <x v="0"/>
    <s v="1-Fit-Configuration-Functional"/>
    <s v="Fit"/>
    <s v="Configuration"/>
    <s v="Functional"/>
    <m/>
    <s v="Users with posting access can post anytime. Schedule AutoPost_x000a_Acceptance criteria 1: Oracle allows posting only to open periods"/>
    <s v="Post/upload via spreadsheet. Validate posted entry."/>
    <m/>
    <m/>
    <m/>
    <x v="0"/>
    <s v="Erica"/>
    <d v="2021-05-04T00:00:00"/>
    <x v="0"/>
    <m/>
    <x v="3"/>
    <x v="0"/>
    <m/>
    <x v="1"/>
    <m/>
    <s v="RTR"/>
    <x v="0"/>
    <s v="GL"/>
    <s v="Deloitte"/>
    <m/>
    <m/>
    <s v="Ian/Vitaliy"/>
    <m/>
    <m/>
    <m/>
    <m/>
    <m/>
    <m/>
    <m/>
    <s v="W1"/>
    <s v="User Stories - Approval - GL Batch 1"/>
  </r>
  <r>
    <s v="CSTONE-91"/>
    <s v="RTR-GL-068"/>
    <m/>
    <s v="Record to Report"/>
    <s v="Manage General Ledger Accounting"/>
    <s v="Approve and Post Journal Entries"/>
    <s v="As a GL Manager, I want to be able to restrict updates to posted journals for accurate balances and appropriate audit trail."/>
    <m/>
    <m/>
    <x v="0"/>
    <s v="1-Fit-Configuration-Functional"/>
    <s v="Fit"/>
    <s v="Configuration"/>
    <s v="Functional"/>
    <m/>
    <s v="System does not allow to edit posted journal"/>
    <s v="Once entry has posted, system should not allow user to modify the entry."/>
    <m/>
    <m/>
    <m/>
    <x v="0"/>
    <s v="Erica"/>
    <d v="2021-05-04T00:00:00"/>
    <x v="0"/>
    <m/>
    <x v="3"/>
    <x v="0"/>
    <m/>
    <x v="1"/>
    <m/>
    <s v="RTR"/>
    <x v="0"/>
    <s v="GL"/>
    <s v="Deloitte"/>
    <m/>
    <m/>
    <s v="Ian/Vitaliy"/>
    <m/>
    <m/>
    <m/>
    <m/>
    <m/>
    <m/>
    <m/>
    <s v="W1"/>
    <s v="User Stories - Approval - GL Batch 1"/>
  </r>
  <r>
    <s v="CSTONE-92"/>
    <s v="RTR-GL-069"/>
    <m/>
    <s v="Record to Report"/>
    <s v="Manage General Ledger Accounting"/>
    <s v="Process Reversing Journal Entries"/>
    <s v="As a GL Accountant, I want to be able to copy journal entries and to reverse signs switch debit/credit or ability to automatically reverse a journal entry to make the journal process more accurate and efficient"/>
    <m/>
    <m/>
    <x v="0"/>
    <s v="1-Fit-Configuration-Functional"/>
    <s v="Fit"/>
    <s v="Configuration"/>
    <s v="Functional"/>
    <m/>
    <s v="Use Accrual category to reverse next month (auto-reverse) or manually reverse the journal in manage journal page. Enter reversal period and reverse. User can also manually reverse by loading a new journal entry "/>
    <s v="Reverse journal by reversing debits and credits. Validate that reversed following month."/>
    <m/>
    <m/>
    <m/>
    <x v="0"/>
    <s v="Erica"/>
    <d v="2021-05-12T00:00:00"/>
    <x v="0"/>
    <m/>
    <x v="3"/>
    <x v="0"/>
    <m/>
    <x v="1"/>
    <m/>
    <s v="RTR"/>
    <x v="0"/>
    <s v="GL"/>
    <s v="Deloitte"/>
    <m/>
    <m/>
    <s v="Ian/Vitaliy"/>
    <m/>
    <m/>
    <m/>
    <m/>
    <m/>
    <m/>
    <m/>
    <s v="W1"/>
    <s v="User Stories - Approval - GL Batch 1"/>
  </r>
  <r>
    <s v="CSTONE-93"/>
    <s v="RTR-GL-070"/>
    <m/>
    <s v="Record to Report"/>
    <s v="Manage General Ledger Accounting"/>
    <s v="Process Manual Journal Entries"/>
    <s v="As a GL Accountant, I want to be able to create transactions in future periods (e.g., reversing entries) so that I can timely capture future journal entries"/>
    <m/>
    <m/>
    <x v="0"/>
    <s v="1-Fit-Configuration-Functional"/>
    <s v="Fit"/>
    <s v="Configuration"/>
    <s v="Functional"/>
    <m/>
    <s v="1 future open period is planned. Entries can be booked to it but not posted. Use Accrual category for entries reversing in next period._x000a__x000a_If for some type of accruals reversals are not required than need to create different accrual categories in Oracle and non-reversing journal should be booked on this category"/>
    <s v="Create transaction in the available future period. Validate once entry has posted."/>
    <m/>
    <m/>
    <m/>
    <x v="0"/>
    <s v="Erica"/>
    <d v="2021-05-07T00:00:00"/>
    <x v="0"/>
    <m/>
    <x v="3"/>
    <x v="0"/>
    <m/>
    <x v="1"/>
    <m/>
    <s v="RTR"/>
    <x v="0"/>
    <s v="GL"/>
    <s v="Deloitte"/>
    <m/>
    <m/>
    <s v="Ian/Vitaliy"/>
    <m/>
    <m/>
    <m/>
    <m/>
    <m/>
    <m/>
    <m/>
    <s v="W1"/>
    <s v="User Stories - Approval - GL Batch 1"/>
  </r>
  <r>
    <s v="CSTONE-94"/>
    <s v="RTR-GL-071"/>
    <m/>
    <s v="Record to Report"/>
    <s v="Manage General Ledger Accounting"/>
    <s v="Process Manual Journal Entries"/>
    <s v="As a GL Manager , I want to be able to access multiple ledgers within Journal entry and other pages for quick transaction entry and reporting purposes"/>
    <m/>
    <m/>
    <x v="0"/>
    <s v="1-Fit-Configuration-Functional"/>
    <s v="Fit"/>
    <s v="Configuration"/>
    <s v="Functional"/>
    <m/>
    <s v="Data access security - part of security design"/>
    <s v="Access and review multiple ledgers sets &amp; validate security setup based on business design "/>
    <m/>
    <m/>
    <m/>
    <x v="0"/>
    <s v="Erica"/>
    <d v="2021-05-04T00:00:00"/>
    <x v="0"/>
    <m/>
    <x v="3"/>
    <x v="0"/>
    <m/>
    <x v="1"/>
    <m/>
    <s v="RTR"/>
    <x v="0"/>
    <s v="GL"/>
    <s v="Deloitte"/>
    <m/>
    <m/>
    <s v="Ian/Vitaliy"/>
    <m/>
    <m/>
    <m/>
    <m/>
    <m/>
    <m/>
    <m/>
    <s v="W1"/>
    <s v="User Stories - Approval - GL Batch 1"/>
  </r>
  <r>
    <s v="CSTONE-95"/>
    <s v="RTR-GL-072"/>
    <m/>
    <s v="Record to Report"/>
    <s v="Manage General Ledger Accounting"/>
    <s v="Process Manual Journal Entries"/>
    <s v="As a GL Manager, I want to be able to record statistical journal entries with no offset(i.e. on side statistical journal entries) in order to capture and maintain non-monetary metrics and also to leverage these for allocation purposes"/>
    <m/>
    <m/>
    <x v="0"/>
    <s v="1-Fit-Configuration-Functional"/>
    <s v="Fit"/>
    <s v="Configuration"/>
    <s v="Functional"/>
    <m/>
    <s v="Book journal in STAT currency"/>
    <s v="Book stat entries in stat currency which may not balance. Validate posted entry."/>
    <m/>
    <m/>
    <m/>
    <x v="0"/>
    <s v="Erica"/>
    <d v="2021-05-07T00:00:00"/>
    <x v="0"/>
    <m/>
    <x v="3"/>
    <x v="0"/>
    <m/>
    <x v="1"/>
    <m/>
    <s v="RTR"/>
    <x v="0"/>
    <s v="GL"/>
    <s v="Deloitte"/>
    <m/>
    <m/>
    <s v="Ian/Vitaliy"/>
    <m/>
    <m/>
    <m/>
    <m/>
    <m/>
    <m/>
    <m/>
    <s v="W1"/>
    <s v="User Stories - Approval - GL Batch 1"/>
  </r>
  <r>
    <s v="CSTONE-96"/>
    <s v="RTR-GL-073"/>
    <m/>
    <s v="Record to Report"/>
    <s v="Manage General Ledger Accounting"/>
    <s v="Process Manual Journal Entries"/>
    <s v="As a GL Manager , I want to be able to maintain primary ledgers and secondary ledgers for US GAAP and local regulatory reporting by country and currency"/>
    <m/>
    <m/>
    <x v="0"/>
    <s v="1-Fit-Configuration-Functional"/>
    <s v="Fit"/>
    <s v="Configuration"/>
    <s v="Functional"/>
    <m/>
    <s v="Define Enterprise Structure as per approved KDD"/>
    <s v="Validate required primary and secondary ledgers have been created in the system by country and currency. Per business design."/>
    <m/>
    <m/>
    <m/>
    <x v="0"/>
    <s v="Erica"/>
    <d v="2021-05-12T00:00:00"/>
    <x v="0"/>
    <m/>
    <x v="3"/>
    <x v="0"/>
    <m/>
    <x v="1"/>
    <m/>
    <s v="RTR"/>
    <x v="0"/>
    <s v="GL"/>
    <s v="Deloitte"/>
    <m/>
    <m/>
    <s v="Ian/Vitaliy"/>
    <m/>
    <m/>
    <m/>
    <m/>
    <m/>
    <m/>
    <m/>
    <s v="W1"/>
    <s v="User Stories - Approval - GL Batch 1"/>
  </r>
  <r>
    <e v="#N/A"/>
    <s v="RTR-GL-074"/>
    <m/>
    <s v="Record to Report"/>
    <s v="Manage General Ledger Accounting"/>
    <s v="Period-End Closing &amp; Reporting"/>
    <s v="As an accountant, I will need to have availability to both IDR secondary ledger for Indonesia and USD reporting ledger generation from the IDR secondary ledger. These ledgers will need to be available once ERP modules such as AR/AP and Inv are enabled in Oracle cloud. These new ledger will be used for statutory reporting."/>
    <m/>
    <m/>
    <x v="3"/>
    <s v="7-Out of Scope-Out of Scope-Out of Scope"/>
    <s v="Out of Scope"/>
    <s v="Out of Scope"/>
    <s v="Out of Scope"/>
    <m/>
    <m/>
    <m/>
    <m/>
    <m/>
    <m/>
    <x v="0"/>
    <s v="Erica"/>
    <d v="2021-05-14T00:00:00"/>
    <x v="0"/>
    <m/>
    <x v="0"/>
    <x v="0"/>
    <m/>
    <x v="1"/>
    <m/>
    <s v="RTR"/>
    <x v="0"/>
    <s v="GL"/>
    <s v="WESCO"/>
    <m/>
    <m/>
    <m/>
    <m/>
    <m/>
    <m/>
    <m/>
    <m/>
    <s v="Will be updated during phase 1B discussions"/>
    <m/>
    <s v="W2"/>
    <s v="User Stories - Approval - GL Batch 1"/>
  </r>
  <r>
    <s v="CSTONE-3653"/>
    <s v="RTR-GL-075"/>
    <m/>
    <s v="Record to Report"/>
    <s v="Manage General Ledger Accounting"/>
    <s v="Period-End Closing &amp; Reporting"/>
    <s v="As an accountant, I need a Journal approval audit compliance report that pulls _x000a_1. Journals with negative dr or cr_x000a_2. Journals where created by = final approver_x000a_3. Journals where first stage and 2nd stage approver are same"/>
    <m/>
    <m/>
    <x v="0"/>
    <s v="2-Gap-Build-Report"/>
    <s v="Gap"/>
    <s v="Build"/>
    <s v="Report"/>
    <s v="RPT005"/>
    <s v="Custom report based GL_JE_ACTION_LOG &amp; GL_JE_BATCHES table"/>
    <s v="Review results of report to ensure accuracy."/>
    <s v="KDD4 Report to identify (1) batches with negative DR and negative CR, (2) journals whose created by = final approver, (3) journals where step 1 approver = step 2 approver.  Validate report by testing all three scenarios."/>
    <m/>
    <m/>
    <x v="0"/>
    <s v="Erica"/>
    <d v="2021-05-14T00:00:00"/>
    <x v="2"/>
    <m/>
    <x v="4"/>
    <x v="3"/>
    <s v="Report"/>
    <x v="1"/>
    <m/>
    <s v="RTR"/>
    <x v="0"/>
    <s v="GL"/>
    <s v="WESCO"/>
    <m/>
    <m/>
    <s v="Ian/Vitaliy"/>
    <m/>
    <m/>
    <m/>
    <m/>
    <m/>
    <m/>
    <m/>
    <s v="W2"/>
    <s v="User Stories - Approval - GL Batch 1"/>
  </r>
  <r>
    <e v="#N/A"/>
    <s v="RTR-GL-076"/>
    <m/>
    <s v="Record to Report"/>
    <s v="Manage General Ledger Accounting"/>
    <s v="Period-End Closing &amp; Reporting"/>
    <s v="As an accountant, I need to be able to create FEC reporting"/>
    <m/>
    <m/>
    <x v="1"/>
    <s v="2-Gap-Build-Report"/>
    <s v="Gap"/>
    <s v="Build"/>
    <s v="Report"/>
    <s v="RPT026"/>
    <s v="Custom report to be built for FEC report. Confirm if standard report does not meet requirement as part of lean spec design"/>
    <s v="Review results of report to ensure accuracy."/>
    <m/>
    <m/>
    <s v="Sprint 12"/>
    <x v="0"/>
    <s v="Erica"/>
    <d v="2021-07-11T00:00:00"/>
    <x v="3"/>
    <m/>
    <x v="5"/>
    <x v="4"/>
    <s v="Report"/>
    <x v="2"/>
    <m/>
    <s v="RTR"/>
    <x v="0"/>
    <s v="GL"/>
    <s v="Deloitte"/>
    <m/>
    <m/>
    <s v="Ian/Vitaliy"/>
    <m/>
    <m/>
    <m/>
    <m/>
    <m/>
    <m/>
    <m/>
    <s v="N/A for 1A"/>
    <s v="User Stories - GL Batch 6 GPO Approval"/>
  </r>
  <r>
    <s v="CSTONE-3654"/>
    <s v="RTR-GL-077"/>
    <m/>
    <s v="Record to Report"/>
    <s v="Manage General Ledger Accounting"/>
    <s v="Period-End Closing &amp; Reporting"/>
    <s v="As an accountant, I need a report which can bring GL journal and SLA journal line details together in a single output"/>
    <m/>
    <m/>
    <x v="0"/>
    <s v="2-Gap-Build-Report"/>
    <s v="Gap"/>
    <s v="Build"/>
    <s v="Report"/>
    <s v="RPT009"/>
    <s v="Custom report to bring GL and SLA details together. This report will not go to seeded subledger tables, but will only pull details avaiable in GL and SLA tables "/>
    <s v="Review results of report to ensure accuracy."/>
    <m/>
    <m/>
    <m/>
    <x v="0"/>
    <s v="Erica"/>
    <d v="2021-05-14T00:00:00"/>
    <x v="4"/>
    <m/>
    <x v="4"/>
    <x v="3"/>
    <s v="Report"/>
    <x v="1"/>
    <m/>
    <s v="RTR"/>
    <x v="0"/>
    <s v="GL"/>
    <s v="Deloitte"/>
    <m/>
    <m/>
    <s v="Ian/Vitaliy"/>
    <m/>
    <m/>
    <m/>
    <m/>
    <m/>
    <m/>
    <m/>
    <s v="W2"/>
    <s v="User Stories - Approval - GL Batch 1"/>
  </r>
  <r>
    <s v="CSTONE-538"/>
    <s v="RTR-GL-078"/>
    <m/>
    <s v="Record to Report"/>
    <s v="Manage General Ledger Accounting"/>
    <s v="Period-End Closing &amp; Reporting"/>
    <s v="As an accountant, I want to make sure journal entries from subledger cannot be edited"/>
    <m/>
    <m/>
    <x v="0"/>
    <s v="1-Fit-Configuration-Functional"/>
    <s v="Fit"/>
    <s v="Configuration"/>
    <s v="Functional"/>
    <m/>
    <s v="Enable Freeze flag on subledger source"/>
    <s v="review that 'Freeze' flag was enabled on subledger source"/>
    <s v="Validate subledger source journals cannot be edited, reversed, unapproved, etc."/>
    <m/>
    <m/>
    <x v="0"/>
    <s v="Erica"/>
    <d v="2021-05-14T00:00:00"/>
    <x v="0"/>
    <m/>
    <x v="0"/>
    <x v="0"/>
    <m/>
    <x v="1"/>
    <m/>
    <s v="RTR"/>
    <x v="0"/>
    <s v="GL"/>
    <s v="Deloitte"/>
    <m/>
    <m/>
    <s v="Ian/Vitaliy"/>
    <m/>
    <m/>
    <m/>
    <m/>
    <m/>
    <m/>
    <m/>
    <s v="W2"/>
    <s v="User Stories - Approval - GL Batch 1"/>
  </r>
  <r>
    <s v="CSTONE-97"/>
    <s v="RTR-GL-079"/>
    <m/>
    <s v="Record to Report"/>
    <s v="Manage General Ledger Accounting"/>
    <s v="Process Manual Journal Entries"/>
    <s v="As an accountant, I need ability to categorize journal entries"/>
    <m/>
    <m/>
    <x v="0"/>
    <s v="1-Fit-Configuration-Functional"/>
    <s v="Fit"/>
    <s v="Configuration"/>
    <s v="Functional"/>
    <m/>
    <s v="Create journal categories as per requirement to categorize journals. Assign journal category to them. AHCS journal entry will have one unique category per AHCS subledger"/>
    <s v=" Review available journal categories to ensure they align with business design. Validate category within the posted journal."/>
    <m/>
    <m/>
    <m/>
    <x v="0"/>
    <s v="Erica"/>
    <d v="2021-05-12T00:00:00"/>
    <x v="0"/>
    <m/>
    <x v="3"/>
    <x v="0"/>
    <m/>
    <x v="1"/>
    <m/>
    <s v="RTR"/>
    <x v="0"/>
    <s v="GL"/>
    <s v="Deloitte"/>
    <m/>
    <m/>
    <s v="Ian/Vitaliy"/>
    <m/>
    <m/>
    <m/>
    <m/>
    <m/>
    <m/>
    <m/>
    <s v="W1"/>
    <s v="User Stories - Approval - GL Batch 1"/>
  </r>
  <r>
    <e v="#N/A"/>
    <s v="RTR-GL-080"/>
    <m/>
    <s v="Record to Report"/>
    <s v="Manage General Ledger Accounting"/>
    <s v="Period-End Closing &amp; Reporting"/>
    <s v="As a statutory accountant, I need ability to sequence my GL and Subledger journals by Source / Category"/>
    <m/>
    <m/>
    <x v="2"/>
    <s v="10-Not Required-Not Required-Not Required"/>
    <s v="Not Required"/>
    <s v="Not Required"/>
    <s v="Not Required"/>
    <m/>
    <s v="As per confirmation from International team separate sequencing by source/category is not required. Lowest level of sequencing is LE. Dispositioned as Not Required user story"/>
    <s v="Review sequencing in GL and subledger to ensure compliance with local requirments"/>
    <m/>
    <m/>
    <m/>
    <x v="0"/>
    <s v="Erica"/>
    <d v="2021-07-11T00:00:00"/>
    <x v="0"/>
    <m/>
    <x v="0"/>
    <x v="0"/>
    <m/>
    <x v="1"/>
    <m/>
    <s v="RTR"/>
    <x v="0"/>
    <s v="GL"/>
    <s v="Deloitte"/>
    <m/>
    <m/>
    <m/>
    <m/>
    <m/>
    <m/>
    <m/>
    <m/>
    <m/>
    <m/>
    <s v="N/A for 1A"/>
    <s v="User Stories - GL Batch 6 GPO Approval"/>
  </r>
  <r>
    <e v="#N/A"/>
    <s v="RTR-GL-081"/>
    <m/>
    <s v="Record to Report"/>
    <s v="Manage General Ledger Accounting"/>
    <s v="Maintain Chart of Accounts"/>
    <s v="As a GL administrator, I need to minimize need to create code combinations manually by allowing users to create them subject to accounting policies that govern usage of values in one segment with values in other segment"/>
    <m/>
    <m/>
    <x v="2"/>
    <s v="10-Not Required-Not Required-Not Required"/>
    <s v="Not Required"/>
    <s v="Not Required"/>
    <s v="Not Required"/>
    <m/>
    <s v="Before strike-through:_x000a_Enable dynamic inserts, configure CVRs as per accounting policies to govern cross segment value usage. _x000a_CVRs will be enable during conversion cycles as well to avoid creation of code combination and subsequent cleanup due to data conversion process. Data violating accounting policy must be cleaned up in legacy system prior to conversion_x000a__x000a_After strike through:_x000a_This is no longer required as business has strike-through user story i.e. not required"/>
    <m/>
    <m/>
    <m/>
    <m/>
    <x v="0"/>
    <s v="Erica"/>
    <d v="2021-05-12T00:00:00"/>
    <x v="0"/>
    <m/>
    <x v="0"/>
    <x v="0"/>
    <m/>
    <x v="1"/>
    <m/>
    <s v="RTR"/>
    <x v="0"/>
    <s v="GL"/>
    <s v="Deloitte"/>
    <m/>
    <m/>
    <s v="Ian/Vitaliy"/>
    <m/>
    <m/>
    <m/>
    <m/>
    <m/>
    <m/>
    <m/>
    <s v="W1"/>
    <s v="User Stories - Approval - GL Batch 1"/>
  </r>
  <r>
    <s v="CSTONE-98"/>
    <s v="RTR-GL-082"/>
    <m/>
    <s v="Record to Report"/>
    <s v="Manage General Ledger Accounting"/>
    <s v="Process Manual Journal Entries"/>
    <s v="As a GL accountant, I should have ability to create journal entries in various currencies"/>
    <m/>
    <m/>
    <x v="0"/>
    <s v="1-Fit-Configuration-Functional"/>
    <s v="Fit"/>
    <s v="Configuration"/>
    <s v="Functional"/>
    <m/>
    <s v="Enable currencies as per requirement [In upgrade, as part of regression validate any new currency being enabled]. Currency precision to be set to ISO precision"/>
    <s v="Book journal entries in various foreign currencies as well as functional currencies. Validate posted journal."/>
    <m/>
    <m/>
    <m/>
    <x v="0"/>
    <s v="Erica"/>
    <d v="2021-05-04T00:00:00"/>
    <x v="0"/>
    <m/>
    <x v="3"/>
    <x v="0"/>
    <m/>
    <x v="1"/>
    <m/>
    <s v="RTR"/>
    <x v="0"/>
    <s v="GL"/>
    <s v="Deloitte"/>
    <m/>
    <m/>
    <s v="Ian/Vitaliy"/>
    <m/>
    <m/>
    <m/>
    <m/>
    <m/>
    <m/>
    <m/>
    <s v="W1"/>
    <s v="User Stories - Approval - GL Batch 1"/>
  </r>
  <r>
    <s v="CSTONE-99"/>
    <s v="RTR-GL-083"/>
    <m/>
    <s v="Record to Report"/>
    <s v="Manage General Ledger Accounting"/>
    <s v="Process Manual Journal Entries"/>
    <s v="As a GL accountant, I need ability to book USGAAP only entries which do not copy to local GAAP ledgers"/>
    <m/>
    <m/>
    <x v="1"/>
    <s v="1-Fit-Configuration-Functional"/>
    <s v="Fit"/>
    <s v="Configuration"/>
    <s v="Functional"/>
    <m/>
    <s v="Create Journal category &amp; at ledger level turn off its copy to secondary ledger"/>
    <s v="Book journal in primary ledger that did not copy to secondary ledger. Validate journal did not post in secondary ledger. Also book a journal in the secondary ledger that did not copy to the primary ledger. Validate that journal did not post to the primary ledger."/>
    <m/>
    <m/>
    <s v="Sprint 7"/>
    <x v="0"/>
    <s v="Erica"/>
    <d v="2021-05-12T00:00:00"/>
    <x v="0"/>
    <m/>
    <x v="1"/>
    <x v="1"/>
    <m/>
    <x v="0"/>
    <m/>
    <s v="RTR"/>
    <x v="0"/>
    <s v="GL"/>
    <s v="Deloitte"/>
    <m/>
    <m/>
    <s v="Ian/Vitaliy"/>
    <m/>
    <m/>
    <m/>
    <m/>
    <m/>
    <m/>
    <m/>
    <s v="W1"/>
    <s v="User Stories - Approval - GL Batch 1"/>
  </r>
  <r>
    <e v="#N/A"/>
    <s v="RTR-GL-084"/>
    <m/>
    <s v="Record to Report"/>
    <s v="Manage General Ledger Accounting"/>
    <s v="Period-End Closing &amp; Reporting"/>
    <s v="As a GL administrator, I need ability to close multiple ledgers"/>
    <m/>
    <m/>
    <x v="2"/>
    <s v="10-Not Required-Not Required-Not Required"/>
    <s v="Not Required"/>
    <s v="Not Required"/>
    <s v="Not Required"/>
    <m/>
    <s v="Design ledger set as required groupings. Use ledger sets to close / open periods, execute revaluation. _x000a__x000a_Marked as not required as Reference RTR-GL-055 which captures this user story"/>
    <s v="Delete user story, already exists."/>
    <m/>
    <m/>
    <m/>
    <x v="0"/>
    <s v="Erica"/>
    <d v="2021-05-14T00:00:00"/>
    <x v="0"/>
    <m/>
    <x v="0"/>
    <x v="0"/>
    <m/>
    <x v="1"/>
    <m/>
    <s v="RTR"/>
    <x v="0"/>
    <s v="GL"/>
    <s v="Deloitte"/>
    <m/>
    <m/>
    <s v="Ian/Vitaliy"/>
    <m/>
    <m/>
    <m/>
    <m/>
    <m/>
    <m/>
    <m/>
    <s v="W2"/>
    <s v="User Stories - Approval - GL Batch 1"/>
  </r>
  <r>
    <s v="CSTONE-100"/>
    <s v="RTR-GL-085"/>
    <m/>
    <s v="Record to Report"/>
    <s v="Manage General Ledger Accounting"/>
    <s v="Process Manual Journal Entries"/>
    <s v="As a GL accountant, I need ability to book journal entries in foreign currency using daily exchange rates OR month end or month average rates or central bank rates"/>
    <m/>
    <m/>
    <x v="0"/>
    <s v="1-Fit-Configuration-Functional"/>
    <s v="Fit"/>
    <s v="Configuration"/>
    <s v="Functional"/>
    <m/>
    <s v="Design rate types as per KDD3A_x000a_Clarification on Acceptance Criteria 2 from Erica - User Rate pertains to rate type of 'User' and rate entered by user manually"/>
    <s v="Book journal entries in various foreign currencies as well as functional currencies using daily,monthly, average or central bank rates. Validate journal after posted."/>
    <s v="Add user rate to support bank rates specific to transaction / journal."/>
    <m/>
    <m/>
    <x v="0"/>
    <s v="Erica"/>
    <d v="2021-05-12T00:00:00"/>
    <x v="0"/>
    <m/>
    <x v="3"/>
    <x v="0"/>
    <m/>
    <x v="1"/>
    <m/>
    <s v="RTR"/>
    <x v="0"/>
    <s v="GL"/>
    <s v="Deloitte"/>
    <m/>
    <m/>
    <s v="Ian/Vitaliy"/>
    <m/>
    <m/>
    <m/>
    <m/>
    <m/>
    <m/>
    <m/>
    <s v="W1"/>
    <s v="User Stories - Approval - GL Batch 1"/>
  </r>
  <r>
    <s v="CSTONE-539"/>
    <s v="RTR-GL-086"/>
    <m/>
    <s v="Record to Report"/>
    <s v="Manage General Ledger Accounting"/>
    <s v="Process Manual Journal Entries"/>
    <s v="As a GL administrator, I need ability to automate exchange rate load process"/>
    <m/>
    <m/>
    <x v="0"/>
    <s v="1-Fit-Configuration-Functional"/>
    <s v="Fit"/>
    <s v="Configuration"/>
    <s v="Functional"/>
    <m/>
    <s v="Implement exchange rate integration as per KDD3B. Since FXLoader will be loading rates automatically as per KDD3A &amp; also doing any computations required for cross-currency, this is marked as Fit as there is no integration to be buitl"/>
    <s v="Exchange rates have been loaded automatically. Validate rates are correctly reflected in the system."/>
    <m/>
    <m/>
    <m/>
    <x v="0"/>
    <s v="Erica"/>
    <d v="2021-05-14T00:00:00"/>
    <x v="0"/>
    <m/>
    <x v="0"/>
    <x v="0"/>
    <m/>
    <x v="1"/>
    <m/>
    <s v="RTR"/>
    <x v="0"/>
    <s v="GL"/>
    <s v="Deloitte"/>
    <m/>
    <m/>
    <s v="Ian/Vitaliy"/>
    <m/>
    <m/>
    <m/>
    <m/>
    <m/>
    <m/>
    <m/>
    <s v="W1"/>
    <s v="User Stories - Approval - GL Batch 1"/>
  </r>
  <r>
    <s v="CSTONE-540"/>
    <s v="RTR-GL-087"/>
    <m/>
    <s v="Record to Report"/>
    <s v="Manage General Ledger Accounting"/>
    <s v="Perform Currency Revaluations"/>
    <s v="As GL Accountant, I would like to build consistent revaluation rules  to align with accounting policies of WESCO [combined legacy WESCO and legacy Anixter]. As a Financial Systems Analyst, I would like the revaluation to be generated and posted in the ledger to specified COA determined in the business design."/>
    <m/>
    <m/>
    <x v="0"/>
    <s v="1-Fit-Configuration-Functional"/>
    <s v="Fit"/>
    <s v="Configuration"/>
    <s v="Functional"/>
    <m/>
    <s v="Common revaluation template to be built _x000a_Assumption: COA account mapping from legacy COA supports consistent revaluation templates"/>
    <s v="Reviewed the revaluation rules to ensure accounts revalued aligned with the business design."/>
    <m/>
    <m/>
    <m/>
    <x v="0"/>
    <s v="Erica"/>
    <d v="2021-05-14T00:00:00"/>
    <x v="0"/>
    <m/>
    <x v="0"/>
    <x v="0"/>
    <m/>
    <x v="1"/>
    <m/>
    <s v="RTR"/>
    <x v="0"/>
    <s v="GL"/>
    <s v="Deloitte"/>
    <m/>
    <m/>
    <s v="Ian/Vitaliy"/>
    <m/>
    <m/>
    <m/>
    <m/>
    <m/>
    <m/>
    <m/>
    <s v="W2"/>
    <s v="User Stories - Approval - GL Batch 1"/>
  </r>
  <r>
    <e v="#N/A"/>
    <s v="RTR-GL-088"/>
    <m/>
    <s v="Record to Report"/>
    <s v="Manage General Ledger Accounting"/>
    <s v="Perform Allocations"/>
    <s v="As GL Accountant Financial Systems Analyst, I would like to build consistent allocation rules in system to help allocate costs  to align with accounting policies of WESCO [combined legacy WESCO and legacy Anixter]"/>
    <m/>
    <m/>
    <x v="2"/>
    <s v="10-Not Required-Not Required-Not Required"/>
    <s v="Not Required"/>
    <s v="Not Required"/>
    <s v="Not Required"/>
    <m/>
    <s v="Define rules in Calc Manager as per WESCO accounting requirements_x000a_5/14 Not required - Duplicate"/>
    <s v="Review all allocations that were set up per business design. Validate all allocations posted correctly in ledger."/>
    <m/>
    <m/>
    <m/>
    <x v="0"/>
    <s v="Erica"/>
    <d v="2021-05-14T00:00:00"/>
    <x v="0"/>
    <m/>
    <x v="0"/>
    <x v="0"/>
    <m/>
    <x v="1"/>
    <m/>
    <s v="RTR"/>
    <x v="0"/>
    <s v="GL"/>
    <s v="Deloitte"/>
    <m/>
    <m/>
    <s v="Ian/Vitaliy"/>
    <m/>
    <m/>
    <m/>
    <m/>
    <m/>
    <m/>
    <m/>
    <s v="W2"/>
    <s v="User Stories - Approval - GL Batch 1"/>
  </r>
  <r>
    <s v="CSTONE-4682"/>
    <s v="RTR-GL-089"/>
    <m/>
    <s v="Record to Report"/>
    <s v="Manage General Ledger Accounting"/>
    <s v="Period-End Closing &amp; Reporting"/>
    <s v="As a GL Accountant IT, I need ability to initialize GL balances when we migrate to new system"/>
    <m/>
    <m/>
    <x v="0"/>
    <s v="4-Gap-Build-Conversions"/>
    <s v="Gap"/>
    <s v="Build"/>
    <s v="Conversions"/>
    <s v="CNV001, CNV003, CNV004, CNV010"/>
    <s v="Build GL actual balance conversion as per KDD"/>
    <s v="Review beginning balance load in new system. Complete reconciliation between Oracle and legacy system."/>
    <m/>
    <m/>
    <s v="Sprint 8"/>
    <x v="0"/>
    <s v="Erica"/>
    <d v="2021-05-14T00:00:00"/>
    <x v="5"/>
    <m/>
    <x v="6"/>
    <x v="0"/>
    <s v="Conversion"/>
    <x v="1"/>
    <m/>
    <s v="RTR"/>
    <x v="0"/>
    <s v="GL"/>
    <s v="Deloitte"/>
    <m/>
    <m/>
    <s v="Ian/Vitaliy"/>
    <m/>
    <m/>
    <m/>
    <m/>
    <m/>
    <m/>
    <m/>
    <s v="W2"/>
    <s v="User Stories - Approval - GL Batch 1"/>
  </r>
  <r>
    <s v="CSTONE-4265"/>
    <s v="RTR-GL-090"/>
    <m/>
    <s v="Record to Report"/>
    <s v="Manage General Ledger Accounting"/>
    <s v="Period-End Closing &amp; Reporting"/>
    <s v="As a GL Accountant, I need a GL Trial Balance from which I can drill down to a report that shows GL and Subledger lines together"/>
    <m/>
    <m/>
    <x v="0"/>
    <s v="2-Gap-Build-Report"/>
    <s v="Gap"/>
    <s v="Build"/>
    <s v="Report"/>
    <s v="RPT041"/>
    <s v="Will develop a report that pulls TB in excel. When clicking on amount, it will drill down to GL/SLA report to be built as part of user story RTR-GL-077"/>
    <s v="Review results of report to ensure accuracy."/>
    <m/>
    <m/>
    <m/>
    <x v="0"/>
    <s v="Erica"/>
    <d v="2021-05-14T00:00:00"/>
    <x v="4"/>
    <m/>
    <x v="7"/>
    <x v="5"/>
    <s v="Report"/>
    <x v="1"/>
    <m/>
    <s v="RTR"/>
    <x v="0"/>
    <s v="GL"/>
    <s v="Deloitte"/>
    <m/>
    <m/>
    <s v="Ian/Vitaliy"/>
    <m/>
    <m/>
    <m/>
    <m/>
    <m/>
    <m/>
    <m/>
    <s v="W2"/>
    <s v="User Stories - Approval - GL Batch 1"/>
  </r>
  <r>
    <e v="#N/A"/>
    <s v="RTR-GL-091"/>
    <m/>
    <s v="Record to Report"/>
    <s v="Manage General Ledger Accounting"/>
    <s v="Period-End Closing &amp; Reporting"/>
    <s v="As a GL accountant, I need the capability to view all journal entries by a unique indentifier in sequential order"/>
    <m/>
    <m/>
    <x v="1"/>
    <s v="1-Fit-Configuration-Functional"/>
    <s v="Fit"/>
    <s v="Configuration"/>
    <s v="Functional"/>
    <m/>
    <s v="Journal sequencing will be configured as per aligned sequencing for all USGAAP Ledgers &amp; secondary ledgers. For US &amp; CA sequencing at Ledger level. For rest of world sequencing at LE level. _x000a_No requirement to sequence by source / category &amp; accordingly impact to AHCS was discussed in AHCS workshops_x000a_For acceptance criteria 1: Awaiting accounting vs reporting requiremetn confirmation from Patrick"/>
    <s v="View the reporting sequence for journals in sequential order."/>
    <m/>
    <m/>
    <s v="Sprint 7"/>
    <x v="0"/>
    <s v="Erica"/>
    <d v="2021-07-11T00:00:00"/>
    <x v="0"/>
    <m/>
    <x v="1"/>
    <x v="1"/>
    <m/>
    <x v="0"/>
    <m/>
    <s v="RTR"/>
    <x v="0"/>
    <s v="GL"/>
    <s v="WESCO"/>
    <m/>
    <m/>
    <s v="Ian/Vitaliy"/>
    <m/>
    <m/>
    <m/>
    <m/>
    <m/>
    <m/>
    <m/>
    <s v="W2"/>
    <s v="User Stories - GL Batch 6 GPO Approval"/>
  </r>
  <r>
    <s v="CSTONE-103"/>
    <s v="RTR-GL-092"/>
    <m/>
    <s v="Record to Report"/>
    <s v="Manage General Ledger Accounting"/>
    <s v="Process Manual Journal Entries"/>
    <s v="As a GL accountant, I would like to enter journal with multiple LE's, all lines balanced at LE level. "/>
    <m/>
    <m/>
    <x v="0"/>
    <s v="1-Fit-Configuration-Functional"/>
    <s v="Fit"/>
    <s v="Configuration"/>
    <s v="Functional"/>
    <m/>
    <s v="Use ADFDI  spreadsheet with appropriate PBSV values corresponding to various LEs. If entry is balanceed for each LE, Oracle will not add any balancing lines"/>
    <s v="Review posted journals, there should be no I/C balancing created"/>
    <s v="Review posted journals, I/C balancing will exist for cross-legal-entity transactions"/>
    <m/>
    <m/>
    <x v="0"/>
    <s v="Erica"/>
    <d v="2021-05-07T00:00:00"/>
    <x v="0"/>
    <m/>
    <x v="3"/>
    <x v="0"/>
    <m/>
    <x v="1"/>
    <m/>
    <s v="RTR"/>
    <x v="0"/>
    <s v="GL"/>
    <s v="WESCO"/>
    <m/>
    <m/>
    <s v="Ian/Vitaliy"/>
    <m/>
    <m/>
    <m/>
    <m/>
    <m/>
    <m/>
    <m/>
    <s v="W1"/>
    <s v="User Stories - Approval - GL Batch 1"/>
  </r>
  <r>
    <s v="CSTONE-104"/>
    <s v="RTR-GL-093"/>
    <m/>
    <s v="Record to Report"/>
    <s v="Manage General Ledger Accounting"/>
    <s v="Process Manual Journal Entries"/>
    <s v="As a GL accountant, I would like to enter journals with multiple LE's, lines not balances at LE level, only balanced in total"/>
    <m/>
    <m/>
    <x v="0"/>
    <s v="1-Fit-Configuration-Functional"/>
    <s v="Fit"/>
    <s v="Configuration"/>
    <s v="Functional"/>
    <m/>
    <s v="Decision for non-US &amp; Canada ledger: Enable sequencing for LE level. LE will be field at header level. If you create journal from front end, you cannot see PBSV for any other LE at line level. If you create journal from spreadsheet, while importing oracle will split journal by LE. IC balancing rules for GL sources will not be enabled for non-US &amp; CA Ledgers_x000a__x000a_Decision for US &amp; Canada ledger: Enable sequencing at Ledger level. IC balancing rules at ledger level will be setup allowing journals that are unbalanced by LE [but balanced in totality] to be created. _x000a__x000a_Acceptance criteria 1: It does not seem to consider US &amp; Canada entities_x000a_"/>
    <s v="Journal should not be allowe for international entitiesd. I/C lines should be inserted for US and Canada."/>
    <m/>
    <m/>
    <m/>
    <x v="0"/>
    <s v="Erica"/>
    <d v="2021-05-12T00:00:00"/>
    <x v="0"/>
    <m/>
    <x v="3"/>
    <x v="0"/>
    <m/>
    <x v="1"/>
    <m/>
    <s v="RTR"/>
    <x v="0"/>
    <s v="GL"/>
    <s v="WESCO"/>
    <m/>
    <m/>
    <s v="Ian/Vitaliy"/>
    <m/>
    <m/>
    <m/>
    <m/>
    <m/>
    <m/>
    <m/>
    <s v="W1"/>
    <s v="User Stories - Approval - GL Batch 1"/>
  </r>
  <r>
    <s v="CSTONE-105"/>
    <s v="RTR-GL-094"/>
    <m/>
    <s v="Record to Report"/>
    <s v="Manage General Ledger Accounting"/>
    <s v="Process Manual Journal Entries"/>
    <s v="As a GL accountant, I cannot post journal that do not follow the predetermined CVR rules."/>
    <m/>
    <m/>
    <x v="0"/>
    <s v="1-Fit-Configuration-Functional"/>
    <s v="Fit"/>
    <s v="Configuration"/>
    <s v="Functional"/>
    <m/>
    <s v="If Code combination is not already created, JE will be blocked as part of CVR validation_x000a_If code combination already exists, when a new CVR is being deployed as part of COA maintenance process please ensure to disable code combinations violating CVRs to achieve this user story. Else system will process such journals successfully"/>
    <s v="Entered journal that does not meet CVR. Ensure journal cannot be posted."/>
    <m/>
    <m/>
    <m/>
    <x v="0"/>
    <s v="Erica"/>
    <d v="2021-05-04T00:00:00"/>
    <x v="0"/>
    <m/>
    <x v="3"/>
    <x v="0"/>
    <m/>
    <x v="1"/>
    <m/>
    <s v="RTR"/>
    <x v="0"/>
    <s v="GL"/>
    <s v="WESCO"/>
    <m/>
    <m/>
    <s v="Ian/Vitaliy"/>
    <m/>
    <m/>
    <m/>
    <m/>
    <m/>
    <m/>
    <m/>
    <s v="W1"/>
    <s v="User Stories - Approval - GL Batch 1"/>
  </r>
  <r>
    <s v="CSTONE-4412"/>
    <s v="RTR-GL-095"/>
    <m/>
    <s v="Record to Report"/>
    <s v="Manage General Ledger Accounting"/>
    <s v="Process Manual Journal Entries"/>
    <s v="As a GL Accountant, I want to be able to prevent the posting of manual journal entries to control accounts as a means of ensuring that control accounts reconcile to the applicable subledger"/>
    <m/>
    <m/>
    <x v="0"/>
    <s v="2-Gap-Build-Report"/>
    <s v="Gap"/>
    <s v="Build"/>
    <s v="Report"/>
    <s v="RPT042"/>
    <s v="Oracle cloud allows ability to define COA natural account values as control accounts. These accounts then cannot be posted to from front end in GL. But when using spreadsheet [ADFDI] approach Oracle allows users to select &quot;delay validation&quot; option. In this case Control account validaiton is not performed in spreadsheet. At this point in time Journal Import process does not perform Control account validation i.e. this validaiton will not be performed. Currently ORacle does not allow ability to take away this ability to &quot;delay validations&quot; from users. Hence a custom reprot needs to be built to reivew non subledger source entries hitting control accounts"/>
    <s v="Entered journal in restricted account. Ensure journal cannot be posted."/>
    <m/>
    <m/>
    <m/>
    <x v="0"/>
    <s v="Erica"/>
    <d v="2021-05-14T00:00:00"/>
    <x v="6"/>
    <m/>
    <x v="2"/>
    <x v="2"/>
    <s v="Report"/>
    <x v="1"/>
    <m/>
    <s v="RTR"/>
    <x v="0"/>
    <s v="GL"/>
    <s v="WESCO"/>
    <m/>
    <m/>
    <s v="Ian/Vitaliy"/>
    <m/>
    <m/>
    <m/>
    <m/>
    <m/>
    <m/>
    <m/>
    <s v="W1"/>
    <s v="User Stories - Approval - GL Batch 1"/>
  </r>
  <r>
    <s v="CSTONE-108"/>
    <s v="RTR-GL-096"/>
    <m/>
    <s v="Record to Report"/>
    <s v="Manage General Ledger Accounting"/>
    <s v="Process Manual Journal Entries"/>
    <s v="As a GL accountant, I would like to enter a batch with multiple journals in the batch."/>
    <m/>
    <m/>
    <x v="0"/>
    <s v="1-Fit-Configuration-Functional"/>
    <s v="Fit"/>
    <s v="Configuration"/>
    <s v="Functional"/>
    <m/>
    <s v="In ADFDI Multiple spreadsheet can be used to enter multiple journals under batch by appropriately populating batch name. ADFDI spreadsheet allows upload within a given Data Access "/>
    <s v="Successfully entered batch containing multiple JE's. Validate journal after posted."/>
    <m/>
    <m/>
    <m/>
    <x v="0"/>
    <s v="Erica"/>
    <d v="2021-05-12T00:00:00"/>
    <x v="0"/>
    <m/>
    <x v="3"/>
    <x v="0"/>
    <m/>
    <x v="1"/>
    <m/>
    <s v="RTR"/>
    <x v="0"/>
    <s v="GL"/>
    <s v="WESCO"/>
    <m/>
    <m/>
    <s v="Ian/Vitaliy"/>
    <m/>
    <m/>
    <m/>
    <m/>
    <m/>
    <m/>
    <m/>
    <s v="W1"/>
    <s v="User Stories - Approval - GL Batch 1"/>
  </r>
  <r>
    <s v="CSTONE-109"/>
    <s v="RTR-GL-097"/>
    <m/>
    <s v="Record to Report"/>
    <s v="Manage General Ledger Accounting"/>
    <s v="Process Manual Journal Entries"/>
    <s v="As a GL accountant, I should not be able to book journal with category designated to subledger."/>
    <m/>
    <m/>
    <x v="0"/>
    <s v="1-Fit-Configuration-Functional"/>
    <s v="Fit"/>
    <s v="Configuration"/>
    <s v="Functional"/>
    <m/>
    <s v="Ability to restrict journal categories is currently not available. In 21B release notes functionality to make journal categories unavailable for manual entries is confirmed. We anticipate to use this functionality [have not tested as don’t have a 21B instance yet] &amp; hence marked as Fit based on anticipated functionality meeting this requirement"/>
    <s v="Entered journal with subledger category(all subledger categories should be tested). Ensure journal cannot be posted."/>
    <m/>
    <m/>
    <m/>
    <x v="0"/>
    <s v="Erica"/>
    <d v="2021-05-12T00:00:00"/>
    <x v="0"/>
    <m/>
    <x v="3"/>
    <x v="0"/>
    <m/>
    <x v="1"/>
    <m/>
    <s v="RTR"/>
    <x v="0"/>
    <s v="GL"/>
    <s v="WESCO"/>
    <m/>
    <m/>
    <s v="Ian/Vitaliy"/>
    <m/>
    <m/>
    <m/>
    <m/>
    <m/>
    <m/>
    <m/>
    <s v="W1"/>
    <s v="User Stories - Approval - GL Batch 1"/>
  </r>
  <r>
    <s v="CSTONE-110"/>
    <s v="RTR-GL-098"/>
    <m/>
    <s v="Record to Report"/>
    <s v="Manage General Ledger Accounting"/>
    <s v="Process Manual Journal Entries"/>
    <s v="As a GL accountant, I cannot post journal in LE I do not have access."/>
    <m/>
    <m/>
    <x v="0"/>
    <s v="1-Fit-Configuration-Functional"/>
    <s v="Fit"/>
    <s v="Configuration"/>
    <s v="Functional"/>
    <m/>
    <s v="JE entry is based on Data Access Set"/>
    <s v="JE was unsuccessful "/>
    <m/>
    <m/>
    <m/>
    <x v="0"/>
    <s v="Erica"/>
    <d v="2021-05-04T00:00:00"/>
    <x v="0"/>
    <m/>
    <x v="3"/>
    <x v="0"/>
    <m/>
    <x v="1"/>
    <m/>
    <s v="RTR"/>
    <x v="0"/>
    <s v="GL"/>
    <s v="WESCO"/>
    <m/>
    <m/>
    <s v="Ian/Vitaliy"/>
    <m/>
    <m/>
    <m/>
    <m/>
    <m/>
    <m/>
    <m/>
    <s v="W1"/>
    <s v="User Stories - Approval - GL Batch 1"/>
  </r>
  <r>
    <s v="CSTONE-111"/>
    <s v="RTR-GL-099"/>
    <m/>
    <s v="Record to Report"/>
    <s v="Manage General Ledger Accounting"/>
    <s v="Process Manual Journal Entries"/>
    <s v="As a GL Accountant, I want to be able to enter manual journal entries with two or more journal lines."/>
    <m/>
    <m/>
    <x v="0"/>
    <s v="1-Fit-Configuration-Functional"/>
    <s v="Fit"/>
    <s v="Configuration"/>
    <s v="Functional"/>
    <m/>
    <s v="ADFDI or front end approach can be used to create journal entries with multiple lines as required"/>
    <s v="Successfully entered JE with multiple lines. Validate after posted"/>
    <m/>
    <m/>
    <m/>
    <x v="0"/>
    <s v="Erica"/>
    <d v="2021-05-04T00:00:00"/>
    <x v="0"/>
    <m/>
    <x v="3"/>
    <x v="0"/>
    <m/>
    <x v="1"/>
    <m/>
    <s v="RTR"/>
    <x v="0"/>
    <s v="GL"/>
    <s v="WESCO"/>
    <m/>
    <m/>
    <s v="Ian/Vitaliy"/>
    <m/>
    <m/>
    <m/>
    <m/>
    <m/>
    <m/>
    <m/>
    <s v="W1"/>
    <s v="User Stories - Approval - GL Batch 1"/>
  </r>
  <r>
    <e v="#N/A"/>
    <s v="RTR-GL-100"/>
    <m/>
    <s v="Record to Report"/>
    <s v="Manage General Ledger Accounting"/>
    <s v="Process Recurring Journal Entries"/>
    <s v="As a GL Accountant I need the ability to view/identify all recurring entries that have posted or future dated."/>
    <m/>
    <m/>
    <x v="2"/>
    <s v="10-Not Required-Not Required-Not Required"/>
    <s v="Not Required"/>
    <s v="Not Required"/>
    <s v="Not Required"/>
    <m/>
    <s v="5/14 Duplicate as one future period already confirmed in other user stories"/>
    <s v="Review recurring entries posted and future dated."/>
    <m/>
    <m/>
    <m/>
    <x v="0"/>
    <s v="Erica"/>
    <d v="2021-05-14T00:00:00"/>
    <x v="0"/>
    <m/>
    <x v="3"/>
    <x v="0"/>
    <m/>
    <x v="1"/>
    <m/>
    <s v="RTR"/>
    <x v="0"/>
    <s v="GL"/>
    <s v="WESCO"/>
    <m/>
    <m/>
    <s v="Ian/Vitaliy"/>
    <m/>
    <m/>
    <m/>
    <m/>
    <m/>
    <m/>
    <m/>
    <s v="W2"/>
    <s v="User Stories - Approval - GL Batch 1"/>
  </r>
  <r>
    <s v="CSTONE-541"/>
    <s v="RTR-GL-101"/>
    <m/>
    <s v="Record to Report"/>
    <s v="Manage General Ledger Accounting"/>
    <s v="Perform Allocations"/>
    <s v="As a GL Accountant I need the ability to allocate based on percentage or formulas"/>
    <m/>
    <m/>
    <x v="0"/>
    <s v="1-Fit-Configuration-Functional"/>
    <s v="Fit"/>
    <s v="Configuration"/>
    <s v="Functional"/>
    <m/>
    <s v="Use allocation percentage / formula_x000a_Awaiting allocation listing"/>
    <s v="Use percentage basis to perform allocation. Also use formula basis to perform allocation."/>
    <m/>
    <m/>
    <m/>
    <x v="0"/>
    <s v="Erica "/>
    <d v="2021-05-20T00:00:00"/>
    <x v="0"/>
    <m/>
    <x v="0"/>
    <x v="0"/>
    <m/>
    <x v="1"/>
    <m/>
    <s v="RTR"/>
    <x v="0"/>
    <s v="GL"/>
    <s v="WESCO"/>
    <m/>
    <m/>
    <s v="Ian/Vitaliy"/>
    <m/>
    <m/>
    <m/>
    <m/>
    <m/>
    <m/>
    <m/>
    <s v="W2"/>
    <s v="Cornerstone User Stories (RTR-GL) - GPO Approval (Batch 2)"/>
  </r>
  <r>
    <e v="#N/A"/>
    <s v="RTR-GL-102"/>
    <m/>
    <s v="Record to Report"/>
    <s v="Manage General Ledger Accounting"/>
    <s v="Perform Allocations"/>
    <s v="As GL Accountant I need the ability to perform allocations in different currencies"/>
    <m/>
    <m/>
    <x v="1"/>
    <s v="2-Gap-Build-Report"/>
    <s v="Gap"/>
    <s v="Build"/>
    <s v="Report"/>
    <s v="RPT047"/>
    <s v="Allocations can be built to extract data and generate entries based on entered currencies. Actual rate type will be used to convert these allocation journals to functional currency_x000a__x000a_Allocations cannot pull both entered and accounted amounts. Based on conversation understanding of expectation here is that &quot;Allocation takes the Entered Amounts and the already converted Accounting Amounts and moves these balances to HQ location&quot;. This is not achieveable through standard allocations_x000a__x000a_Workaround: Use Entered and accounted currency TB report [RPT047] and pass manual journal entries "/>
    <s v="Able to allocate balance based on specified conversion rate criteria. "/>
    <m/>
    <m/>
    <s v="Sprint 12"/>
    <x v="0"/>
    <s v="Erica"/>
    <d v="2021-07-11T00:00:00"/>
    <x v="0"/>
    <m/>
    <x v="8"/>
    <x v="1"/>
    <s v="Fit [1A RICE Demo]"/>
    <x v="0"/>
    <s v="Sprint Manually overridden - 1A RICE Demo"/>
    <s v="RTR"/>
    <x v="0"/>
    <s v="GL"/>
    <s v="WESCO"/>
    <m/>
    <m/>
    <s v="Ian/Vitaliy"/>
    <m/>
    <m/>
    <m/>
    <m/>
    <m/>
    <m/>
    <m/>
    <s v="W2"/>
    <s v="User Stories - GL Batch 6 GPO Approval"/>
  </r>
  <r>
    <s v="CSTONE-542"/>
    <s v="RTR-GL-103"/>
    <m/>
    <s v="Record to Report"/>
    <s v="Manage General Ledger Accounting"/>
    <s v="Perform Allocations"/>
    <s v="As a GL Accountant, I want to be able to allocate a specific balance at the end of each period and then reverses the same balance at the beginning of the following period."/>
    <m/>
    <m/>
    <x v="0"/>
    <s v="1-Fit-Configuration-Functional"/>
    <s v="Fit"/>
    <s v="Configuration"/>
    <s v="Functional"/>
    <m/>
    <s v="Create relevant allocation formula in Calc Manager. While Generating Allocation entries select a category that is set to auto-reverse as per auto-reverse setup"/>
    <s v="Allocated balance in functional currency. Reversal of balance beginning of next period."/>
    <m/>
    <m/>
    <m/>
    <x v="0"/>
    <s v="Erica"/>
    <d v="2021-05-14T00:00:00"/>
    <x v="0"/>
    <m/>
    <x v="0"/>
    <x v="0"/>
    <m/>
    <x v="1"/>
    <m/>
    <s v="RTR"/>
    <x v="0"/>
    <s v="GL"/>
    <s v="WESCO"/>
    <m/>
    <m/>
    <s v="Ian/Vitaliy"/>
    <m/>
    <m/>
    <m/>
    <m/>
    <m/>
    <m/>
    <m/>
    <s v="W2"/>
    <s v="User Stories - Approval - GL Batch 1"/>
  </r>
  <r>
    <s v="CSTONE-543"/>
    <s v="RTR-GL-104"/>
    <m/>
    <s v="Record to Report"/>
    <s v="Manage General Ledger Accounting"/>
    <s v="Period-End Closing &amp; Reporting"/>
    <s v="As a GL Accountant, I would like to ensure that GL account cannot be overwritten once journal is posted"/>
    <m/>
    <m/>
    <x v="0"/>
    <s v="1-Fit-Configuration-Functional"/>
    <s v="Fit"/>
    <s v="Configuration"/>
    <s v="Functional"/>
    <m/>
    <s v="Using role security feature ensure: Override account in subledger is disabled_x000a_"/>
    <s v="Verify that account override feature has been disabled"/>
    <m/>
    <m/>
    <m/>
    <x v="0"/>
    <s v="Erica"/>
    <d v="2021-05-14T00:00:00"/>
    <x v="0"/>
    <m/>
    <x v="0"/>
    <x v="0"/>
    <m/>
    <x v="1"/>
    <m/>
    <s v="RTR"/>
    <x v="0"/>
    <s v="GL"/>
    <s v="WESCO"/>
    <m/>
    <m/>
    <s v="Ian/Vitaliy"/>
    <m/>
    <m/>
    <m/>
    <m/>
    <m/>
    <m/>
    <m/>
    <s v="W2"/>
    <s v="User Stories - Approval - GL Batch 1"/>
  </r>
  <r>
    <e v="#N/A"/>
    <s v="RTR-GL-105"/>
    <m/>
    <s v="Record to Report"/>
    <s v="Manage General Ledger Accounting"/>
    <s v="Period-End Closing &amp; Reporting"/>
    <s v="As a GL Accountant Financial Systems Analyst, I would need the ability to open previously closed periods for subsequent adjustments."/>
    <m/>
    <m/>
    <x v="1"/>
    <s v="1-Fit-Configuration-Functional"/>
    <s v="Fit"/>
    <s v="Configuration"/>
    <s v="Functional"/>
    <m/>
    <s v="Users having access to open period can open periods. For this , ensure GL period is not set to &quot;Permanent Close&quot; as periods in this status cannot be re-opened  [Created a separate user story to track security requirement to remove access]_x000a_Note: This is typically not used in USGAAP ledger but in secondary ledgers as it otherwise impacts consolidated numbers in EPM. Hence changed to Phase 1B_x000a_"/>
    <s v="Ensure prior period adjustments are posted accurately"/>
    <m/>
    <m/>
    <s v="Sprint 7"/>
    <x v="0"/>
    <s v="Erica"/>
    <d v="2021-05-14T00:00:00"/>
    <x v="0"/>
    <m/>
    <x v="1"/>
    <x v="1"/>
    <m/>
    <x v="0"/>
    <m/>
    <s v="RTR"/>
    <x v="0"/>
    <s v="GL"/>
    <s v="WESCO"/>
    <m/>
    <m/>
    <s v="Ian/Vitaliy"/>
    <m/>
    <m/>
    <m/>
    <m/>
    <m/>
    <m/>
    <m/>
    <s v="W2"/>
    <s v="User Stories - Approval - GL Batch 1"/>
  </r>
  <r>
    <s v="CSTONE-4413"/>
    <s v="RTR-GL-106"/>
    <m/>
    <s v="Record to Report"/>
    <s v="Manage General Ledger Accounting"/>
    <s v="Process Reversing Journal Entries"/>
    <s v="As a GL Accountant, I need a report that shows journal entries that have reversal period captured but is not reversed or journal entries that have categories that are marked for autoreversal but are not yet reversed even when relevant period has been opened"/>
    <m/>
    <m/>
    <x v="0"/>
    <s v="2-Gap-Build-Report"/>
    <s v="Gap"/>
    <s v="Build"/>
    <s v="Report"/>
    <s v="RPT043"/>
    <s v="Create a new custom report to pull journal details satisfying relevant criteria_x000a_Related to user story RTR-GL-026"/>
    <s v="Validate journals in the report."/>
    <m/>
    <m/>
    <m/>
    <x v="0"/>
    <s v="Erica"/>
    <d v="2021-05-12T00:00:00"/>
    <x v="2"/>
    <m/>
    <x v="4"/>
    <x v="2"/>
    <s v="Report"/>
    <x v="1"/>
    <m/>
    <s v="RTR"/>
    <x v="0"/>
    <s v="GL"/>
    <s v="WESCO"/>
    <m/>
    <m/>
    <s v="Ian/Vitaliy"/>
    <m/>
    <m/>
    <m/>
    <m/>
    <m/>
    <m/>
    <m/>
    <s v="W1"/>
    <s v="User Stories - Approval - GL Batch 1"/>
  </r>
  <r>
    <e v="#N/A"/>
    <s v="RTR-IC-001"/>
    <m/>
    <s v="Record to Report"/>
    <s v="Manage Intercompany Accounting"/>
    <s v="Process Intercompany Journal Entries"/>
    <s v="As a Intercompany Accountant, I need the ability to create manual intercompany journal entries in the General Ledger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s v="Sprint 7"/>
    <x v="0"/>
    <s v="Erica"/>
    <d v="2021-07-11T00:00:00"/>
    <x v="0"/>
    <m/>
    <x v="1"/>
    <x v="1"/>
    <m/>
    <x v="0"/>
    <m/>
    <s v="RTR"/>
    <x v="0"/>
    <s v="IC"/>
    <s v="Deloitte"/>
    <m/>
    <m/>
    <s v="Ian/Vitaliy"/>
    <m/>
    <m/>
    <m/>
    <m/>
    <m/>
    <m/>
    <m/>
    <s v="W2"/>
    <s v="User Stories - GL Batch 6 GPO Approval"/>
  </r>
  <r>
    <e v="#N/A"/>
    <s v="RTR-IC-002"/>
    <m/>
    <s v="Record to Report"/>
    <s v="Manage Intercompany Accounting"/>
    <s v="Process Intercompany Journal Entries"/>
    <s v="As a Intercompany GL Accountant, I need the ability to create intercompany journal entries using a spreadsheet in GL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all values including entered and accounted currencies. Ensure capability to enter IC journal in GL module only exist between US and Canada entities"/>
    <m/>
    <m/>
    <s v="Sprint 7"/>
    <x v="0"/>
    <s v="Erica"/>
    <d v="2021-07-11T00:00:00"/>
    <x v="0"/>
    <m/>
    <x v="1"/>
    <x v="1"/>
    <m/>
    <x v="0"/>
    <m/>
    <s v="RTR"/>
    <x v="0"/>
    <s v="IC"/>
    <s v="Deloitte"/>
    <m/>
    <m/>
    <s v="Ian/Vitaliy"/>
    <m/>
    <m/>
    <m/>
    <m/>
    <m/>
    <m/>
    <m/>
    <s v="W2"/>
    <s v="User Stories - GL Batch 6 GPO Approval"/>
  </r>
  <r>
    <e v="#N/A"/>
    <s v="RTR-IC-003"/>
    <m/>
    <s v="Record to Report"/>
    <s v="Manage Intercompany Accounting"/>
    <s v="Process Intercompany Journal Entries"/>
    <s v="As a Intercompany Accountant, I need the ability to create manual intercompany journal entries in the Intercompany Accounting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IC journal was entered correctly and generated IC invoice which when posted created journals. Validate all values including entered and accounted currencies. "/>
    <m/>
    <m/>
    <s v="Sprint 8"/>
    <x v="0"/>
    <s v="Erica"/>
    <d v="2021-07-11T00:00:00"/>
    <x v="0"/>
    <m/>
    <x v="9"/>
    <x v="1"/>
    <m/>
    <x v="0"/>
    <m/>
    <s v="RTR"/>
    <x v="0"/>
    <s v="IC"/>
    <s v="Deloitte"/>
    <m/>
    <m/>
    <s v="Ian/Vitaliy"/>
    <m/>
    <m/>
    <m/>
    <m/>
    <m/>
    <m/>
    <m/>
    <s v="W2"/>
    <s v="User Stories - GL Batch 6 GPO Approval"/>
  </r>
  <r>
    <e v="#N/A"/>
    <s v="RTR-IC-004"/>
    <m/>
    <s v="Record to Report"/>
    <s v="Manage Intercompany Accounting"/>
    <s v="Process Intercompany Journal Entries"/>
    <s v="As an Intercompany Accountant , I want to be able to access multiple ledgers within Journal entry and other pages for quick transaction entry and reporting purposes"/>
    <m/>
    <m/>
    <x v="1"/>
    <s v="1-Fit-Configuration-Functional"/>
    <s v="Fit"/>
    <s v="Configuration"/>
    <s v="Functional"/>
    <m/>
    <s v="GL: Data Access Set can  be assigned to user using appropriate ledger set as applicable based on security requirement. Ledger Set to be designed as per GL workshop discussions on ledger sets_x000a__x000a_IC: Intercompany Org access to be assigned to user based on security requirement i.e. same user can have multiple IC org access_x000a__x000a_BU: Appropriate BU access to be assigned for ability of IC user to access IC AR and IC AP invoices i.e. same user can have multiple BU access. Note: In future phase, third party BU design should consider whether its okay to have IC team access to third party transactions and vice versa"/>
    <s v="Ensure access is granted as per role and business design"/>
    <m/>
    <m/>
    <s v="Sprint 8"/>
    <x v="0"/>
    <s v="Erica"/>
    <d v="2021-07-11T00:00:00"/>
    <x v="0"/>
    <m/>
    <x v="9"/>
    <x v="1"/>
    <m/>
    <x v="0"/>
    <m/>
    <s v="RTR"/>
    <x v="0"/>
    <s v="IC"/>
    <s v="Deloitte"/>
    <m/>
    <m/>
    <s v="Ian/Vitaliy"/>
    <m/>
    <m/>
    <m/>
    <m/>
    <m/>
    <m/>
    <m/>
    <s v="W2"/>
    <s v="User Stories - GL Batch 6 GPO Approval"/>
  </r>
  <r>
    <e v="#N/A"/>
    <s v="RTR-IC-005"/>
    <m/>
    <s v="Record to Report"/>
    <s v="Manage Intercompany Accounting"/>
    <s v="Process Intercompany Journal Entries"/>
    <s v="As an Intercompany Accountant, I want my journal entries to  route for approvals if necessary"/>
    <m/>
    <m/>
    <x v="1"/>
    <s v="2-Gap-Build-Report"/>
    <s v="Gap"/>
    <s v="Build"/>
    <s v="Report"/>
    <s v="RPT017"/>
    <s v="GL Journals will follow approvals as per KDD4. Autopost will initiate approvals for complete journals which are not yet routed for approvals_x000a__x000a_IC Batches will need to be submitted for users for approvals. _x000a__x000a_Need update to IC approval notificaiton to include &quot;submitted by&quot; details to meet acceptance criteria 1 comment on formats [Discussed with Vitaliy]"/>
    <s v="Validate that IC journals routed correctly for approval per business design. Validate the format of the approval request matches the business design and contains all the required information. Ensure reviewers have the ability to open attachments and reject journals if required."/>
    <m/>
    <m/>
    <s v="Sprint 11"/>
    <x v="0"/>
    <s v="Erica "/>
    <d v="2021-07-15T00:00:00"/>
    <x v="7"/>
    <m/>
    <x v="10"/>
    <x v="6"/>
    <s v="Report"/>
    <x v="2"/>
    <m/>
    <s v="RTR"/>
    <x v="0"/>
    <s v="IC"/>
    <s v="Deloitte"/>
    <m/>
    <m/>
    <s v="Ian/Vitaliy"/>
    <m/>
    <m/>
    <m/>
    <m/>
    <m/>
    <m/>
    <m/>
    <s v="W2"/>
    <s v="User Stories - GL Batch 6 GPO Approval"/>
  </r>
  <r>
    <e v="#N/A"/>
    <s v="RTR-IC-006"/>
    <m/>
    <s v="Record to Report"/>
    <s v="Manage Intercompany Accounting"/>
    <s v="Process Intercompany Journal Entries"/>
    <s v="As an Intercompany Accountant, I want my journal entries to automatically create an intercompany balancing line to streamline and speed processing"/>
    <m/>
    <m/>
    <x v="1"/>
    <s v="1-Fit-Configuration-Functional"/>
    <s v="Fit"/>
    <s v="Configuration"/>
    <s v="Functional"/>
    <m/>
    <s v="GL Auto-balancing: In US &amp; CA for journals that are unbalanced by LE but balanced as such, will use auto-balancing. _x000a_1B only -&gt; IC batch: Balancing setup will add IC AR and IC AP lines which cannot be edited by users"/>
    <s v="Validate that balancing lines were correctly created for each IC journal. Validate both entered and accounted currencies. Validate balancing is only enabled for US and Canadian entities."/>
    <m/>
    <m/>
    <s v="Sprint 7"/>
    <x v="0"/>
    <s v="Erica"/>
    <d v="2021-07-14T00:00:00"/>
    <x v="0"/>
    <m/>
    <x v="1"/>
    <x v="1"/>
    <m/>
    <x v="0"/>
    <m/>
    <s v="RTR"/>
    <x v="0"/>
    <s v="IC"/>
    <s v="Deloitte"/>
    <m/>
    <m/>
    <s v="Ian/Vitaliy"/>
    <m/>
    <m/>
    <m/>
    <m/>
    <m/>
    <s v="Should this be two user stories? One for GL module and one for IC module. GL module should be moved to 1A."/>
    <s v="Created DP-RTR-GL-002 which will be loaded to JIRA once approved for 1A"/>
    <s v="W2"/>
    <s v="User Stories - GL Batch 6 GPO Approval"/>
  </r>
  <r>
    <e v="#N/A"/>
    <s v="RTR-IC-007"/>
    <m/>
    <s v="Record to Report"/>
    <s v="Manage Intercompany Accounting"/>
    <s v="Process Intercompany AR/AP Invoices"/>
    <s v="As an Intercompany Accountant, I need an automated process that will create Intercompany AP transaction invoices "/>
    <m/>
    <m/>
    <x v="1"/>
    <s v="1-Fit-Configuration-Functional"/>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7/29: As per discussion on invoice template, separate template for AP invoice will not be built. AR Invoice will be sent to SFTP server by AR invoice print program. WESCO IT to then pick from SFTP server and archive as required. This would then be used by AP IC team as well "/>
    <s v="Review  AP invoice has been created. Validate the amounts (both entered and functional), the provider listed on the invoice and format of the invoice. Ensure format of invoice is created as per business design."/>
    <m/>
    <m/>
    <s v="Sprint 8"/>
    <x v="0"/>
    <s v="Erica"/>
    <d v="2021-08-05T00:00:00"/>
    <x v="0"/>
    <m/>
    <x v="9"/>
    <x v="1"/>
    <m/>
    <x v="0"/>
    <m/>
    <s v="RTR"/>
    <x v="0"/>
    <s v="IC"/>
    <s v="Deloitte"/>
    <m/>
    <m/>
    <s v="Ian/Vitaliy"/>
    <m/>
    <m/>
    <m/>
    <m/>
    <m/>
    <m/>
    <s v="Invoice print"/>
    <s v="W2"/>
    <s v="WESCO -User Stories - GL - Batch7 - GPO Approval"/>
  </r>
  <r>
    <e v="#N/A"/>
    <s v="RTR-IC-008A"/>
    <m/>
    <s v="Record to Report"/>
    <s v="Manage Intercompany Accounting"/>
    <s v="Process Intercompany AR/AP Invoices"/>
    <s v="As an Intercompany Accountant, I need an automated process that will create Intercompany AR transaction invoices "/>
    <m/>
    <m/>
    <x v="1"/>
    <s v="2-Gap-Build-Report"/>
    <s v="Gap"/>
    <s v="Build"/>
    <s v="Report"/>
    <s v="RPT102"/>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As per acceptance criteria 1 moving to Gap as business wants to validate AR invoice layout in this user story._x000a_2 invoice templates in AR need to be planned based on approval of assumptions on invoice templates by Patrick/Vitaliy/Jess. _x000a_"/>
    <s v="Review  AR invoice has been created. Validate the amounts (both entered and functional), the customer listed on the invoice and format of the invoice. Ensure format of invoice is created as per business design."/>
    <m/>
    <m/>
    <s v="Sprint 11"/>
    <x v="0"/>
    <s v="Erica"/>
    <d v="2021-08-05T00:00:00"/>
    <x v="7"/>
    <m/>
    <x v="10"/>
    <x v="4"/>
    <s v="Report"/>
    <x v="2"/>
    <m/>
    <s v="RTR"/>
    <x v="0"/>
    <s v="IC"/>
    <s v="Deloitte"/>
    <m/>
    <m/>
    <s v="Ian/Vitaliy"/>
    <m/>
    <m/>
    <m/>
    <m/>
    <m/>
    <m/>
    <s v="Invoice print"/>
    <s v="W2"/>
    <s v="WESCO -User Stories - GL - Batch7 - GPO Approval"/>
  </r>
  <r>
    <e v="#N/A"/>
    <s v="RTR-IC-008B"/>
    <m/>
    <s v="Record to Report"/>
    <s v="Manage Intercompany Accounting"/>
    <s v="Process Intercompany AR/AP Invoices"/>
    <s v="As an Intercompany Accountant, I need an automated process that will create Intercompany AR transaction invoices "/>
    <m/>
    <m/>
    <x v="1"/>
    <s v="2-Gap-Build-Report"/>
    <s v="Gap"/>
    <s v="Build"/>
    <s v="Report"/>
    <s v="RPT103"/>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As per acceptance criteria 1 moving to Gap as business wants to validate AR invoice layout in this user story._x000a_2 invoice templates in AR need to be planned based on approval of assumptions on invoice templates by Patrick/Vitaliy/Jess. _x000a_"/>
    <s v="Review  AR invoice has been created. Validate the amounts (both entered and functional), the customer listed on the invoice and format of the invoice. Ensure format of invoice is created as per business design."/>
    <m/>
    <m/>
    <s v="Sprint 11"/>
    <x v="0"/>
    <s v="Erica"/>
    <d v="2021-08-05T00:00:00"/>
    <x v="7"/>
    <m/>
    <x v="10"/>
    <x v="4"/>
    <s v="Report"/>
    <x v="2"/>
    <m/>
    <s v="RTR"/>
    <x v="0"/>
    <s v="IC"/>
    <s v="Deloitte"/>
    <m/>
    <m/>
    <s v="Ian/Vitaliy"/>
    <m/>
    <m/>
    <m/>
    <m/>
    <m/>
    <m/>
    <s v="Invoice print"/>
    <s v="W2"/>
    <s v="WESCO -User Stories - GL - Batch7 - GPO Approval"/>
  </r>
  <r>
    <e v="#N/A"/>
    <s v="RTR-IC-009"/>
    <m/>
    <s v="Record to Report"/>
    <s v="Manage Intercompany Accounting"/>
    <s v="Process Intercompany AR/AP Invoices"/>
    <s v="As an Intercompany Accountant, I need an automated process that will create Intercompany GL transactions from IC module"/>
    <m/>
    <m/>
    <x v="1"/>
    <s v="1-Fit-Configuration-Functional"/>
    <s v="Fit"/>
    <s v="Configuration"/>
    <s v="Functional"/>
    <m/>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
    <s v="Validate that IC journal correctly posted to GL. Validate both entered and accounted currencies. Ensure no IC AR/AP invoices were created."/>
    <m/>
    <m/>
    <s v="Sprint 8"/>
    <x v="0"/>
    <s v="Erica"/>
    <d v="2021-07-14T00:00:00"/>
    <x v="0"/>
    <m/>
    <x v="9"/>
    <x v="1"/>
    <m/>
    <x v="0"/>
    <m/>
    <s v="RTR"/>
    <x v="0"/>
    <s v="IC"/>
    <s v="Deloitte"/>
    <m/>
    <m/>
    <s v="Ian/Vitaliy"/>
    <m/>
    <m/>
    <m/>
    <m/>
    <m/>
    <m/>
    <m/>
    <s v="W2"/>
    <s v="User Stories - GL Batch 6 GPO Approval"/>
  </r>
  <r>
    <e v="#N/A"/>
    <s v="RTR-IC-010"/>
    <m/>
    <s v="Record to Report"/>
    <s v="Manage Intercompany Accounting"/>
    <s v="Perform Intercompany Netting &amp; Reconciliation"/>
    <s v="As an intercompany Accountant, I need to be able to process liability switching of Payables and Receivables transactions for related intercompany organizations"/>
    <m/>
    <m/>
    <x v="1"/>
    <s v="5-Gap-Build-Extension"/>
    <s v="Gap"/>
    <s v="Build"/>
    <s v="Extension"/>
    <s v="EXT041, EXT042"/>
    <s v="Netting and LSI will be designed as per KDD22 approvals_x000a__x000a_6/29: KDD22 is now approved. Multiple RICE components to be added by TECH team for this solution. Separate user story for each RICE will be added once RICE IDs are generated"/>
    <s v="Validate that liability switching process accurately closed the required AP and AR invoices and posted to the GL. Ensure new intercompany relationship was accurately established with the switching entities. Ensure FX exposure is recorded on the switching entity as per business design. Ensure the liability was switched to the correct entities as per business design. Ensure all clearing accounts used for liability switching nets to zero. Validate proper FX gain/loss was recognized. Ensure transactions posted in both primary and secondary ledger."/>
    <m/>
    <m/>
    <s v="Sprint 9"/>
    <x v="0"/>
    <s v="Erica"/>
    <d v="2021-07-11T00:00:00"/>
    <x v="8"/>
    <m/>
    <x v="11"/>
    <x v="6"/>
    <s v="Extension"/>
    <x v="3"/>
    <s v="Sprint Manually overridden"/>
    <s v="RTR"/>
    <x v="0"/>
    <s v="IC"/>
    <s v="Deloitte"/>
    <m/>
    <m/>
    <s v="Ian/Vitaliy"/>
    <m/>
    <m/>
    <m/>
    <m/>
    <m/>
    <m/>
    <m/>
    <s v="W2"/>
    <s v="User Stories - GL Batch 6 GPO Approval"/>
  </r>
  <r>
    <e v="#N/A"/>
    <s v="RTR-IC-011"/>
    <m/>
    <s v="Record to Report"/>
    <s v="Manage Intercompany Accounting"/>
    <s v="Process Intercompany Settlements"/>
    <s v="As an Intercompany Accountant, I need to be able to settle intercompany accounts"/>
    <m/>
    <m/>
    <x v="1"/>
    <s v="1-Fit-Configuration-Functional"/>
    <s v="Fit"/>
    <s v="Configuration"/>
    <s v="Functional"/>
    <m/>
    <s v="True cash movement will happen offline &amp; will be recorded as manual receipt / payment in Oracle cloud for settlement using the dummy bank accounts that are setup [no payment or receipt integration with banks and no check printing]. These receipts / payments will account against clearing accounts &amp; which would be offset against treasury files/treasury process"/>
    <s v="Validate that IC AR and IC AP invoices were accurately closed after settlement was processed.  Ensure all settlements were recorded to the correct GL Accounts as per business design. Validate both entered and functional currencies were recorded. Ensure transactions posted in both primary and secondary ledger."/>
    <m/>
    <m/>
    <s v="Sprint 8"/>
    <x v="0"/>
    <s v="Erica"/>
    <d v="2021-07-11T00:00:00"/>
    <x v="0"/>
    <m/>
    <x v="9"/>
    <x v="1"/>
    <m/>
    <x v="0"/>
    <m/>
    <s v="RTR"/>
    <x v="0"/>
    <s v="IC"/>
    <s v="Deloitte"/>
    <m/>
    <m/>
    <s v="Ian/Vitaliy"/>
    <m/>
    <m/>
    <m/>
    <m/>
    <m/>
    <m/>
    <m/>
    <s v="W2"/>
    <s v="User Stories - GL Batch 6 GPO Approval"/>
  </r>
  <r>
    <e v="#N/A"/>
    <s v="RTR-IC-012"/>
    <m/>
    <s v="Record to Report"/>
    <s v="Manage Intercompany Accounting"/>
    <s v="Process Intercompany AR/AP Invoices"/>
    <s v="As a GL accountant, I need a non-material I/C TB report by legal entity. Report should provide a detail at invoice level."/>
    <m/>
    <m/>
    <x v="1"/>
    <s v="2-Gap-Build-Report"/>
    <s v="Gap"/>
    <s v="Build"/>
    <s v="Report"/>
    <s v="RPT019"/>
    <s v="non-material I/C TB report by legal entity. Report should provide a detail at invoice level."/>
    <s v="Reviewed detailed non-material I/C TB report "/>
    <m/>
    <m/>
    <s v="Sprint 12"/>
    <x v="0"/>
    <s v="Erica"/>
    <d v="2021-07-11T00:00:00"/>
    <x v="3"/>
    <m/>
    <x v="5"/>
    <x v="4"/>
    <s v="Report"/>
    <x v="2"/>
    <m/>
    <s v="RTR"/>
    <x v="0"/>
    <s v="IC"/>
    <m/>
    <m/>
    <m/>
    <s v="Ian/Vitaliy"/>
    <m/>
    <m/>
    <m/>
    <m/>
    <m/>
    <m/>
    <m/>
    <s v="W2"/>
    <s v="User Stories - GL Batch 6 GPO Approval"/>
  </r>
  <r>
    <e v="#N/A"/>
    <s v="RTR-IC-013"/>
    <m/>
    <s v="Record to Report"/>
    <s v="Manage Intercompany Accounting"/>
    <s v="Process Intercompany AR/AP Invoices"/>
    <s v="As a GL accountant, I need a non-material I/C TB report by legal entity. Report should provide a summary at account level."/>
    <m/>
    <m/>
    <x v="1"/>
    <s v="2-Gap-Build-Report"/>
    <s v="Gap"/>
    <s v="Build"/>
    <s v="Report"/>
    <s v="RPT020"/>
    <s v="need a non-material I/C TB report by legal entity. Report should provide a summary at account level."/>
    <s v="Reviewed summarized non-material I/C TB report "/>
    <m/>
    <m/>
    <s v="Sprint 12"/>
    <x v="0"/>
    <s v="Erica"/>
    <d v="2021-07-11T00:00:00"/>
    <x v="3"/>
    <m/>
    <x v="5"/>
    <x v="4"/>
    <s v="Report"/>
    <x v="2"/>
    <m/>
    <s v="RTR"/>
    <x v="0"/>
    <s v="IC"/>
    <m/>
    <m/>
    <m/>
    <s v="Ian/Vitaliy"/>
    <m/>
    <m/>
    <m/>
    <m/>
    <m/>
    <m/>
    <m/>
    <s v="W2"/>
    <s v="User Stories - GL Batch 6 GPO Approval"/>
  </r>
  <r>
    <e v="#N/A"/>
    <s v="RTR-IC-014A"/>
    <m/>
    <s v="Record to Report"/>
    <s v="Manage Intercompany Accounting"/>
    <s v="Process Intercompany AR/AP Invoices"/>
    <s v="As a I/C GL accountant, I need a report of all non-material I/C AR  invoices created by LE and period."/>
    <m/>
    <m/>
    <x v="1"/>
    <s v="2-Gap-Build-Report"/>
    <s v="Gap"/>
    <s v="Build"/>
    <s v="Report"/>
    <s v="RPT027"/>
    <s v="Need a report of all non-material I/C AR invoices created by LE and period."/>
    <s v="Reviewed non-material I/C AR invoices report. Ensure all AR invoices generated by period is captured in the report. Ensure format of report matches business design."/>
    <m/>
    <m/>
    <s v="Sprint 11"/>
    <x v="0"/>
    <s v="Erica "/>
    <d v="2021-07-15T00:00:00"/>
    <x v="7"/>
    <m/>
    <x v="10"/>
    <x v="6"/>
    <s v="Report"/>
    <x v="2"/>
    <m/>
    <s v="RTR"/>
    <x v="0"/>
    <s v="IC"/>
    <s v="WESCO"/>
    <m/>
    <m/>
    <s v="Ian/Vitaliy"/>
    <m/>
    <m/>
    <m/>
    <m/>
    <m/>
    <m/>
    <m/>
    <s v="W2"/>
    <s v="User Stories - GL Batch 6 GPO Approval"/>
  </r>
  <r>
    <e v="#N/A"/>
    <s v="RTR-IC-014B"/>
    <m/>
    <s v="Record to Report"/>
    <s v="Manage Intercompany Accounting"/>
    <s v="Process Intercompany AR/AP Invoices"/>
    <s v="As a I/C GL accountant, I need a report of all non-material I/C AP  invoices created by LE and period."/>
    <m/>
    <m/>
    <x v="1"/>
    <s v="2-Gap-Build-Report"/>
    <s v="Gap"/>
    <s v="Build"/>
    <s v="Report"/>
    <s v="RPT028"/>
    <s v="need a report of all non-material I/C AP invoices created by LE and period."/>
    <s v="Reviewed non-material I/C AP invoices report. Ensure all AP invoices generated by period is captured in the report. Ensure format of report matches business design."/>
    <m/>
    <m/>
    <s v="Sprint 11"/>
    <x v="0"/>
    <s v="Erica "/>
    <d v="2021-07-15T00:00:00"/>
    <x v="7"/>
    <m/>
    <x v="10"/>
    <x v="6"/>
    <s v="Report"/>
    <x v="2"/>
    <m/>
    <s v="RTR"/>
    <x v="0"/>
    <s v="IC"/>
    <s v="WESCO"/>
    <m/>
    <m/>
    <s v="Ian/Vitaliy"/>
    <m/>
    <m/>
    <m/>
    <m/>
    <m/>
    <m/>
    <m/>
    <s v="W2"/>
    <s v="User Stories - GL Batch 6 GPO Approval"/>
  </r>
  <r>
    <e v="#N/A"/>
    <s v="RTR-GL-107"/>
    <m/>
    <s v="Record to Report"/>
    <s v="Manage General Ledger Accounting"/>
    <s v="Process Manual Journal Entries"/>
    <s v="As a GL Accountant, I need a report which shows exchange rates used to convert entered currency to functional currency of more than 10% based on daily rate."/>
    <m/>
    <m/>
    <x v="1"/>
    <s v="2-Gap-Build-Report"/>
    <s v="Gap"/>
    <s v="Build"/>
    <s v="Report"/>
    <s v="RPT016"/>
    <s v="Build a custom report based on effective rate computed from entered and accounted amounts which can be compared against configured threshold in lookup"/>
    <s v="Entered journal where exchange rate is significantly different from the daily rate. Validate journal after posted. Have the ability to select specific percentages or multiple predetermined percentages in the report."/>
    <m/>
    <m/>
    <s v="Sprint 12"/>
    <x v="0"/>
    <s v="Erica"/>
    <d v="2021-05-12T00:00:00"/>
    <x v="3"/>
    <m/>
    <x v="5"/>
    <x v="4"/>
    <s v="Report"/>
    <x v="2"/>
    <m/>
    <s v="RTR"/>
    <x v="0"/>
    <s v="GL"/>
    <s v="WESCO"/>
    <m/>
    <m/>
    <s v="Ian/Vitaliy"/>
    <m/>
    <m/>
    <m/>
    <m/>
    <m/>
    <m/>
    <m/>
    <s v="W1"/>
    <s v="User Stories - Approval - GL Batch 1"/>
  </r>
  <r>
    <s v="CSTONE-544"/>
    <s v="RTR-GL-108"/>
    <m/>
    <s v="Record to Report"/>
    <s v="Manage General Ledger Accounting"/>
    <s v="Period-End Closing &amp; Reporting"/>
    <s v="As a GL Accountant, I would like to ensure manual SLA entry cannot be posted to ensure SLA traceability to legacy subledgers"/>
    <m/>
    <m/>
    <x v="0"/>
    <s v="1-Fit-Configuration-Functional"/>
    <s v="Fit"/>
    <s v="Configuration"/>
    <s v="Functional"/>
    <m/>
    <s v="Using role based security ensure ability to create a manual SLA entry is taken away [not allowed]. Any subledger entry should always originate from legacy"/>
    <s v="Validate that user cannot enter a manual SLA journal entry"/>
    <m/>
    <m/>
    <m/>
    <x v="0"/>
    <s v="Erica"/>
    <d v="2021-05-14T00:00:00"/>
    <x v="0"/>
    <m/>
    <x v="0"/>
    <x v="0"/>
    <m/>
    <x v="1"/>
    <m/>
    <s v="RTR"/>
    <x v="0"/>
    <s v="GL"/>
    <s v="Deloitte"/>
    <m/>
    <m/>
    <s v="Ian/Vitaliy"/>
    <m/>
    <m/>
    <m/>
    <m/>
    <m/>
    <m/>
    <m/>
    <s v="W2"/>
    <s v="User Stories - Approval - GL Batch 1"/>
  </r>
  <r>
    <s v="CSTONE-545"/>
    <s v="RTR-GL-109"/>
    <m/>
    <s v="Record to Report"/>
    <s v="Manage General Ledger Accounting"/>
    <s v="Period-End Closing &amp; Reporting"/>
    <s v="As a GL Accountant, I would need the to restrict ability to permenantely close GL periods"/>
    <m/>
    <m/>
    <x v="0"/>
    <s v="1-Fit-Configuration-Functional"/>
    <s v="Fit"/>
    <s v="Configuration"/>
    <s v="Functional"/>
    <m/>
    <s v="Using role based security ensure ability to permanently close GL period is taken away. This includes _x000a_1. Access to Permanent Close Program_x000a_2. Access to Permanent close button on Period management screen"/>
    <s v="Validate that GL Periods cannot be permanently closed, either vis concurrent program or button"/>
    <m/>
    <m/>
    <m/>
    <x v="0"/>
    <s v="Erica"/>
    <d v="2021-05-14T00:00:00"/>
    <x v="0"/>
    <m/>
    <x v="0"/>
    <x v="0"/>
    <m/>
    <x v="1"/>
    <m/>
    <s v="RTR"/>
    <x v="0"/>
    <s v="GL"/>
    <s v="Deloitte"/>
    <m/>
    <m/>
    <s v="Ian/Vitaliy"/>
    <m/>
    <m/>
    <m/>
    <m/>
    <m/>
    <m/>
    <m/>
    <s v="W2"/>
    <s v="User Stories - Approval - GL Batch 1"/>
  </r>
  <r>
    <e v="#N/A"/>
    <s v="RTR-GL-110"/>
    <m/>
    <s v="Record to Report"/>
    <s v="Manage General Ledger Accounting"/>
    <s v="Period-End Closing &amp; Reporting"/>
    <s v="As a GL Accountant, I need a report that shows all balances from Primary Ledger has been copied to the Secondary Ledger."/>
    <m/>
    <m/>
    <x v="1"/>
    <s v="2-Gap-Build-Report"/>
    <s v="Gap"/>
    <s v="Build"/>
    <s v="Report"/>
    <s v="RPT011"/>
    <s v="6/22: Changed release to 1B only as per email confirmation from Erica with subject &quot;GL Reports Prioritization&quot;"/>
    <s v="Verified that balances in Primary Ledger copied over to Secondary Ledger."/>
    <m/>
    <m/>
    <s v="Sprint 11"/>
    <x v="0"/>
    <s v="Erica"/>
    <d v="2021-05-14T00:00:00"/>
    <x v="7"/>
    <m/>
    <x v="10"/>
    <x v="6"/>
    <s v="Report"/>
    <x v="2"/>
    <m/>
    <s v="RTR"/>
    <x v="0"/>
    <s v="GL"/>
    <s v="WESCO"/>
    <m/>
    <m/>
    <s v="Ian/Vitaliy"/>
    <m/>
    <m/>
    <m/>
    <m/>
    <m/>
    <m/>
    <m/>
    <s v="W2"/>
    <s v="User Stories - Approval - GL Batch 1"/>
  </r>
  <r>
    <e v="#N/A"/>
    <s v="RTR-GL-111"/>
    <m/>
    <s v="Record to Report"/>
    <s v="Manage General Ledger Accounting"/>
    <s v="Period-End Closing &amp; Reporting"/>
    <s v="As a Tax Accountant / Manager / Director, I need to be able to efficiently extract transactional level detail (journals) from multiple systems for 2022 and map the data to the new COA string to support numerous tax audits.  "/>
    <m/>
    <m/>
    <x v="0"/>
    <s v="2-Gap-Build-Report"/>
    <s v="Gap"/>
    <s v="Build"/>
    <s v="Report"/>
    <m/>
    <m/>
    <s v="Validate and reconcile data extractions between legacy and Cloud systems"/>
    <m/>
    <m/>
    <m/>
    <x v="1"/>
    <m/>
    <m/>
    <x v="0"/>
    <m/>
    <x v="12"/>
    <x v="0"/>
    <m/>
    <x v="1"/>
    <m/>
    <s v="RTR"/>
    <x v="1"/>
    <s v="LEGACY"/>
    <s v="WESCO"/>
    <m/>
    <m/>
    <s v="Ian/Vitaliy"/>
    <m/>
    <m/>
    <m/>
    <m/>
    <m/>
    <m/>
    <m/>
    <s v="W2"/>
    <m/>
  </r>
  <r>
    <e v="#N/A"/>
    <s v="RTR-GL-112"/>
    <m/>
    <s v="Record to Report"/>
    <s v="Manage General Ledger Accounting"/>
    <s v="Period-End Closing &amp; Reporting"/>
    <s v="As a GL and HR Manager, the access to value sets in Oracle Cloud products either need to be segregated by role or a report needs to exist to monitor updates / additions / end dates to support SOD analysis.  Refer to Oracle EBS current SOD report GL SOD Extract - Value Set History Query."/>
    <m/>
    <m/>
    <x v="0"/>
    <s v="2-Gap-Build-Report"/>
    <s v="Gap"/>
    <s v="Build"/>
    <s v="Report"/>
    <m/>
    <s v="Security team to Valildate"/>
    <s v="Verify access restrictions across Oracle defined roles and/or verify report output."/>
    <m/>
    <m/>
    <m/>
    <x v="1"/>
    <m/>
    <m/>
    <x v="0"/>
    <m/>
    <x v="12"/>
    <x v="0"/>
    <m/>
    <x v="1"/>
    <m/>
    <s v="RTR"/>
    <x v="2"/>
    <s v="GL"/>
    <s v="WESCO"/>
    <m/>
    <m/>
    <s v="Ian/Vitaliy"/>
    <m/>
    <m/>
    <m/>
    <m/>
    <m/>
    <m/>
    <m/>
    <s v="W2"/>
    <m/>
  </r>
  <r>
    <s v="CSTONE-546"/>
    <s v="REP-RTR-GL-61"/>
    <m/>
    <s v="Record to Report"/>
    <s v="Manage General Ledger Accounting"/>
    <s v="Period-End Closing &amp; Reporting"/>
    <s v="Legacy Report Name:Numerous_x000a_Legacy Report Description:Oracle offers standard / seeded reports such as Account Analysis, TBs, Journals, etc."/>
    <m/>
    <m/>
    <x v="4"/>
    <s v="1-Fit-Configuration-Functional"/>
    <s v="Fit"/>
    <s v="Configuration"/>
    <s v="Functional"/>
    <m/>
    <s v="List of standard reports published as part of reporting workshop. Please review and advise if any new custom needs to be built_x000a__x000a_5/26: 5 reports shared by Erica confirmed to have excel output available [not flat table excel, but same output as seen in PDF published to excel is available out of box]_x000a_"/>
    <m/>
    <m/>
    <m/>
    <m/>
    <x v="0"/>
    <m/>
    <d v="2021-05-27T00:00:00"/>
    <x v="0"/>
    <m/>
    <x v="0"/>
    <x v="0"/>
    <m/>
    <x v="1"/>
    <m/>
    <s v="RTR"/>
    <x v="0"/>
    <s v="GL"/>
    <s v="WESCO"/>
    <m/>
    <s v="WES-SUM-2"/>
    <s v="Ian/Vitaliy"/>
    <m/>
    <m/>
    <m/>
    <m/>
    <m/>
    <m/>
    <s v="Excel output requested_x000a_Erica to provide list"/>
    <s v="W1"/>
    <s v="Cornerstone User Stories (RTR-GL) - GPO Approval (Batch 2)"/>
  </r>
  <r>
    <s v="CSTONE-547"/>
    <s v="REP-RTR-GL-62"/>
    <m/>
    <s v="Record to Report"/>
    <s v="Manage General Ledger Accounting"/>
    <s v="Period-End Closing &amp; Reporting"/>
    <s v="Legacy Report Name:WES_ACCOUNT_DETAIL_PTD_YTD_x000a_WES_ACCOUNT_DETAIL_MULITPLE YEARS BY PERIOD_x000a_Legacy Report Description:Description is contained within each concurrent request name.  Prior to GL Wand, this was the only method to extract data from the GL by branch, account, periods, mgt rollups, journal detail, etc.  Users continue to use reports today."/>
    <m/>
    <m/>
    <x v="4"/>
    <s v="1-Fit-Configuration-Functional"/>
    <s v="Fit"/>
    <s v="Configuration"/>
    <s v="Functional"/>
    <m/>
    <s v="Use SmartView to pull GL balances_x000a_Assumption: Required COA hierarchy is built in Cloud ERP [Hierarchy is Branch hierarchy - District, Region, Group]"/>
    <m/>
    <m/>
    <m/>
    <m/>
    <x v="0"/>
    <s v="Erica"/>
    <d v="2021-05-12T00:00:00"/>
    <x v="0"/>
    <m/>
    <x v="0"/>
    <x v="0"/>
    <m/>
    <x v="1"/>
    <m/>
    <s v="RTR"/>
    <x v="0"/>
    <s v="GL"/>
    <s v="WESCO"/>
    <m/>
    <s v="WES-SUM-3A"/>
    <m/>
    <m/>
    <m/>
    <m/>
    <m/>
    <m/>
    <m/>
    <m/>
    <s v="W1"/>
    <s v="User Stories - Approval - GL Batch 1"/>
  </r>
  <r>
    <s v="CSTONE-3655"/>
    <s v="REP-RTR-GL-63"/>
    <m/>
    <s v="Record to Report"/>
    <s v="Manage General Ledger Accounting"/>
    <s v="Period-End Closing &amp; Reporting"/>
    <s v="Legacy Report Name:WES_JOURNAL_DETAIL_EXTRACT CP_x000a_Legacy Report Description:Description is contained within each concurrent request name.  Prior to GL Wand, this was the only method to extract data from the GL by branch, account, periods, mgt rollups, journal detail, etc.  Users continue to use reports today."/>
    <m/>
    <m/>
    <x v="4"/>
    <s v="2-Gap-Build-Report"/>
    <s v="Gap"/>
    <s v="Build"/>
    <s v="Report"/>
    <s v="RPT002"/>
    <s v="Journal Details report (Journal Batch + Journal Header). Merge RICE with user story RTR-GL-010"/>
    <m/>
    <m/>
    <m/>
    <m/>
    <x v="0"/>
    <s v="Erica"/>
    <d v="2021-05-12T00:00:00"/>
    <x v="4"/>
    <m/>
    <x v="4"/>
    <x v="3"/>
    <s v="Report"/>
    <x v="1"/>
    <m/>
    <s v="RTR"/>
    <x v="0"/>
    <s v="GL"/>
    <s v="WESCO"/>
    <m/>
    <s v="WES-SUM-3B"/>
    <m/>
    <m/>
    <m/>
    <m/>
    <m/>
    <m/>
    <m/>
    <m/>
    <s v="W1"/>
    <s v="User Stories - Approval - GL Batch 1"/>
  </r>
  <r>
    <s v="CSTONE-548"/>
    <s v="REP-RTR-GL-64"/>
    <m/>
    <s v="Record to Report"/>
    <s v="Manage General Ledger Accounting"/>
    <s v="Period-End Closing &amp; Reporting"/>
    <s v="Legacy Report Name:Numerous_x000a_Legacy Report Description:Tom Johnson in field accounting uses Discoverer for 18 GL extracts."/>
    <m/>
    <m/>
    <x v="4"/>
    <s v="1-Fit-Configuration-Functional"/>
    <s v="Fit"/>
    <s v="Configuration"/>
    <s v="Functional"/>
    <m/>
    <s v="Use SmartView to pull GL balances"/>
    <m/>
    <m/>
    <m/>
    <m/>
    <x v="0"/>
    <s v="Erica"/>
    <d v="2021-05-12T00:00:00"/>
    <x v="0"/>
    <m/>
    <x v="0"/>
    <x v="0"/>
    <m/>
    <x v="1"/>
    <m/>
    <s v="RTR"/>
    <x v="0"/>
    <s v="GL"/>
    <s v="WESCO"/>
    <m/>
    <s v="WES-SUM-4"/>
    <m/>
    <m/>
    <m/>
    <m/>
    <m/>
    <m/>
    <m/>
    <m/>
    <s v="W1"/>
    <s v="User Stories - Approval - GL Batch 1"/>
  </r>
  <r>
    <e v="#N/A"/>
    <s v="REP-RTR-GL-65"/>
    <m/>
    <s v="Record to Report"/>
    <s v="Manage General Ledger Accounting"/>
    <s v="Period-End Closing &amp; Reporting"/>
    <s v="Legacy Report Name:FSGs with content sets_x000a_WES_TD_EXTRACT_BS &quot;LEDGER&quot;_x000a_WES_TD_EXTRACT_IS &quot;LEDGER&quot;_x000a_WES_TD_EXTRACT_IS(STDCST) &quot;LEDGER&quot;_x000a__x000a_Legacy Report Description:Request sets reference FSGs with content sets to build a flat file of financial actual &amp; budget data and stage for Teradata.  The balance sheet does not reflect all balance sheet COA parent values and the income statement reflects operating only, not GAAP.  The request set / flat file generated reflects data from USD 2021 and CAD 2042 for a set of secure Teradata tables and data from Consol 2079 for a set of unsecure Teradata tables.  The Teradata tables are accessed by numerous users and support various BI applications."/>
    <m/>
    <m/>
    <x v="2"/>
    <s v="10-Not Required-Not Required-Not Required"/>
    <s v="Not Required"/>
    <s v="Not Required"/>
    <s v="Not Required"/>
    <m/>
    <s v="Duplicate of TeraData extracts being discussed in KDD8"/>
    <m/>
    <m/>
    <m/>
    <m/>
    <x v="0"/>
    <s v="Erica"/>
    <d v="2021-05-12T00:00:00"/>
    <x v="0"/>
    <m/>
    <x v="0"/>
    <x v="0"/>
    <m/>
    <x v="1"/>
    <m/>
    <s v="RTR"/>
    <x v="0"/>
    <s v="GL"/>
    <s v="WESCO"/>
    <m/>
    <s v="WES-SUM-5"/>
    <m/>
    <m/>
    <m/>
    <m/>
    <m/>
    <m/>
    <m/>
    <m/>
    <s v="W1"/>
    <s v="User Stories - Approval - GL Batch 1"/>
  </r>
  <r>
    <e v="#N/A"/>
    <s v="REP-RTR-GL-66"/>
    <m/>
    <s v="Record to Report"/>
    <s v="Manage General Ledger Accounting"/>
    <s v="Period-End Closing &amp; Reporting"/>
    <s v="Legacy Report Name:WES GL Blackline Extract_x000a_Legacy Report Description:Data extract for Blackline account reconciliation tool"/>
    <m/>
    <m/>
    <x v="2"/>
    <s v="10-Not Required-Not Required-Not Required"/>
    <s v="Not Required"/>
    <s v="Not Required"/>
    <s v="Not Required"/>
    <m/>
    <s v="Duplicate of Blackline extracts being discussed in KDD8"/>
    <m/>
    <m/>
    <m/>
    <m/>
    <x v="0"/>
    <s v="Erica"/>
    <d v="2021-05-12T00:00:00"/>
    <x v="0"/>
    <m/>
    <x v="0"/>
    <x v="0"/>
    <m/>
    <x v="1"/>
    <m/>
    <s v="RTR"/>
    <x v="0"/>
    <s v="GL"/>
    <s v="WESCO"/>
    <m/>
    <s v="WES-SUM-6"/>
    <m/>
    <m/>
    <m/>
    <m/>
    <m/>
    <m/>
    <m/>
    <m/>
    <s v="W1"/>
    <s v="User Stories - Approval - GL Batch 1"/>
  </r>
  <r>
    <e v="#N/A"/>
    <s v="REP-RTR-GL-68"/>
    <m/>
    <s v="Record to Report"/>
    <s v="Manage General Ledger Accounting"/>
    <s v="Period-End Closing &amp; Reporting"/>
    <s v="Legacy Report Name:Additons, Disposals by Item &amp; Capital Asset Continuity Report_x000a_Legacy Report Description:PPE reports to support Tax compliance"/>
    <m/>
    <m/>
    <x v="2"/>
    <s v="10-Not Required-Not Required-Not Required"/>
    <s v="Not Required"/>
    <s v="Not Required"/>
    <s v="Not Required"/>
    <m/>
    <s v="FA is planned to be continued in EBS. This seems a typical roll-forward report that can be pulled from legacy EBS FA subledger"/>
    <m/>
    <m/>
    <m/>
    <m/>
    <x v="0"/>
    <s v="Erica"/>
    <d v="2021-05-12T00:00:00"/>
    <x v="0"/>
    <m/>
    <x v="0"/>
    <x v="0"/>
    <m/>
    <x v="1"/>
    <m/>
    <s v="RTR"/>
    <x v="0"/>
    <s v="GL"/>
    <s v="WESCO"/>
    <m/>
    <s v="WES-SUM-8"/>
    <m/>
    <m/>
    <m/>
    <m/>
    <m/>
    <m/>
    <m/>
    <m/>
    <s v="W1"/>
    <s v="User Stories - Approval - GL Batch 1"/>
  </r>
  <r>
    <s v="CSTONE-4414"/>
    <s v="REP-RTR-GL-69"/>
    <m/>
    <s v="Record to Report"/>
    <s v="Manage General Ledger Accounting"/>
    <s v="Period-End Closing &amp; Reporting"/>
    <s v="Legacy Report Name:Wesco GL Balance Corruption Report_x000a_Legacy Report Description:Identifies GL table data corruption"/>
    <m/>
    <m/>
    <x v="4"/>
    <s v="2-Gap-Build-Report"/>
    <s v="Gap"/>
    <s v="Build"/>
    <s v="Report"/>
    <s v="RPT044"/>
    <s v="Build new report to compare GL balances vs GL journals"/>
    <m/>
    <m/>
    <m/>
    <m/>
    <x v="0"/>
    <s v="Erica"/>
    <d v="2021-05-12T00:00:00"/>
    <x v="2"/>
    <m/>
    <x v="4"/>
    <x v="2"/>
    <s v="Report"/>
    <x v="1"/>
    <m/>
    <s v="RTR"/>
    <x v="0"/>
    <s v="GL"/>
    <s v="WESCO"/>
    <m/>
    <s v="WES-SUM-9"/>
    <m/>
    <m/>
    <m/>
    <m/>
    <m/>
    <m/>
    <m/>
    <m/>
    <s v="W1"/>
    <s v="User Stories - Approval - GL Batch 1"/>
  </r>
  <r>
    <s v="CSTONE-3656"/>
    <s v="REP-RTR-GL-70"/>
    <m/>
    <s v="Record to Report"/>
    <s v="Manage General Ledger Accounting"/>
    <s v="Period-End Closing &amp; Reporting"/>
    <s v="Legacy Report Name:WESCO GL Journal Approval Status Report_x000a_Legacy Report Description:Provides status of journals in approval hierarchy"/>
    <m/>
    <m/>
    <x v="4"/>
    <s v="2-Gap-Build-Report"/>
    <s v="Gap"/>
    <s v="Build"/>
    <s v="Report"/>
    <s v="RPT003"/>
    <s v="Journal Batch / Journal Header level report. Provides details where the journal is waiting for approval_x000a__x000a_[Different that other Journal report &amp; journal line report. This is more about where is journal in approval currently so that it can be followed up] [As part of lean spec design finalize information that can be pulled from GL tables for reporting]"/>
    <m/>
    <m/>
    <m/>
    <m/>
    <x v="0"/>
    <s v="Erica"/>
    <d v="2021-05-12T00:00:00"/>
    <x v="2"/>
    <m/>
    <x v="4"/>
    <x v="3"/>
    <s v="Report"/>
    <x v="1"/>
    <m/>
    <s v="RTR"/>
    <x v="0"/>
    <s v="GL"/>
    <s v="WESCO"/>
    <m/>
    <s v="WES-SUM-10"/>
    <m/>
    <m/>
    <m/>
    <m/>
    <m/>
    <m/>
    <m/>
    <m/>
    <s v="W1"/>
    <s v="User Stories - Approval - GL Batch 1"/>
  </r>
  <r>
    <e v="#N/A"/>
    <s v="REP-RTR-GL-71"/>
    <m/>
    <s v="Record to Report"/>
    <s v="Manage General Ledger Accounting"/>
    <s v="Period-End Closing &amp; Reporting"/>
    <s v="Legacy Report Name:WES GL Journal Limits Report_x000a_Legacy Report Description:Mitigating control for SOD conflict of SuperUser having access to limits table and completing quarterly access review"/>
    <m/>
    <m/>
    <x v="2"/>
    <s v="10-Not Required-Not Required-Not Required"/>
    <s v="Not Required"/>
    <s v="Not Required"/>
    <s v="Not Required"/>
    <m/>
    <s v="Not required with future state GL approval KDD"/>
    <m/>
    <m/>
    <m/>
    <m/>
    <x v="0"/>
    <s v="Erica"/>
    <d v="2021-05-12T00:00:00"/>
    <x v="0"/>
    <m/>
    <x v="0"/>
    <x v="0"/>
    <m/>
    <x v="1"/>
    <m/>
    <s v="RTR"/>
    <x v="0"/>
    <s v="GL"/>
    <s v="WESCO"/>
    <m/>
    <s v="WES-SUM-11"/>
    <m/>
    <m/>
    <m/>
    <m/>
    <m/>
    <m/>
    <m/>
    <m/>
    <s v="W1"/>
    <s v="User Stories - Approval - GL Batch 1"/>
  </r>
  <r>
    <e v="#N/A"/>
    <s v="REP-RTR-GL-72"/>
    <m/>
    <s v="Record to Report"/>
    <s v="Manage General Ledger Accounting"/>
    <s v="Period-End Closing &amp; Reporting"/>
    <s v="Legacy Report Name:Journal ADI_x000a_Legacy Report Description:Three versions provided - columns added outside of macro to support user copy/paste"/>
    <m/>
    <m/>
    <x v="2"/>
    <s v="10-Not Required-Not Required-Not Required"/>
    <s v="Not Required"/>
    <s v="Not Required"/>
    <s v="Not Required"/>
    <m/>
    <s v="This is not a report. Journal ADFDI cannot have custom format in Cloud"/>
    <m/>
    <m/>
    <m/>
    <m/>
    <x v="0"/>
    <s v="Erica"/>
    <d v="2021-05-12T00:00:00"/>
    <x v="0"/>
    <m/>
    <x v="0"/>
    <x v="0"/>
    <m/>
    <x v="1"/>
    <m/>
    <s v="RTR"/>
    <x v="0"/>
    <s v="GL"/>
    <s v="WESCO"/>
    <m/>
    <s v="WES-SUM-12"/>
    <m/>
    <m/>
    <m/>
    <m/>
    <m/>
    <m/>
    <m/>
    <m/>
    <s v="W1"/>
    <s v="User Stories - Approval - GL Batch 1"/>
  </r>
  <r>
    <e v="#N/A"/>
    <s v="REP-RTR-GL-73"/>
    <m/>
    <s v="Record to Report"/>
    <s v="Manage General Ledger Accounting"/>
    <s v="Period-End Closing &amp; Reporting"/>
    <s v="Legacy Report Name:WES GL Income Statement - OnDemand (Standard Cost)_x000a_Legacy Report Description:Branch income statements to OnDemand"/>
    <m/>
    <m/>
    <x v="2"/>
    <s v="10-Not Required-Not Required-Not Required"/>
    <s v="Not Required"/>
    <s v="Not Required"/>
    <s v="Not Required"/>
    <m/>
    <s v="Duplicate of OnDemand extracts being discussed in KDD8"/>
    <m/>
    <m/>
    <m/>
    <m/>
    <x v="0"/>
    <s v="Erica"/>
    <d v="2021-05-12T00:00:00"/>
    <x v="0"/>
    <m/>
    <x v="0"/>
    <x v="0"/>
    <m/>
    <x v="1"/>
    <m/>
    <s v="RTR"/>
    <x v="0"/>
    <s v="GL"/>
    <s v="WESCO"/>
    <m/>
    <s v="WES-SUM-13"/>
    <m/>
    <m/>
    <m/>
    <m/>
    <m/>
    <m/>
    <m/>
    <m/>
    <s v="W1"/>
    <s v="User Stories - Approval - GL Batch 1"/>
  </r>
  <r>
    <e v="#N/A"/>
    <s v="REP-RTR-GL-74"/>
    <m/>
    <s v="Record to Report"/>
    <s v="Manage General Ledger Accounting"/>
    <s v="Period-End Closing &amp; Reporting"/>
    <s v="Legacy Report Name:WES GL Income Statement - OnDemand_x000a_Legacy Report Description:Branch income statements to OnDemand"/>
    <m/>
    <m/>
    <x v="2"/>
    <s v="10-Not Required-Not Required-Not Required"/>
    <s v="Not Required"/>
    <s v="Not Required"/>
    <s v="Not Required"/>
    <m/>
    <s v="Duplicate of OnDemand extracts being discussed in KDD8"/>
    <m/>
    <m/>
    <m/>
    <m/>
    <x v="0"/>
    <s v="Erica"/>
    <d v="2021-05-12T00:00:00"/>
    <x v="0"/>
    <m/>
    <x v="0"/>
    <x v="0"/>
    <m/>
    <x v="1"/>
    <m/>
    <s v="RTR"/>
    <x v="0"/>
    <s v="GL"/>
    <s v="WESCO"/>
    <m/>
    <s v="WES-SUM-14"/>
    <m/>
    <m/>
    <m/>
    <m/>
    <m/>
    <m/>
    <m/>
    <m/>
    <s v="W1"/>
    <s v="User Stories - Approval - GL Batch 1"/>
  </r>
  <r>
    <e v="#N/A"/>
    <s v="REP-RTR-GL-75"/>
    <m/>
    <s v="Record to Report"/>
    <s v="Manage General Ledger Accounting"/>
    <s v="Period-End Closing &amp; Reporting"/>
    <s v="Legacy Report Name:WES GL MFC Report (new)_x000a_Legacy Report Description:Branch monthly finance charge report OnDemand"/>
    <m/>
    <m/>
    <x v="2"/>
    <s v="10-Not Required-Not Required-Not Required"/>
    <s v="Not Required"/>
    <s v="Not Required"/>
    <s v="Not Required"/>
    <m/>
    <s v="Duplicate of OnDemand extracts being discussed in KDD8"/>
    <m/>
    <m/>
    <m/>
    <m/>
    <x v="0"/>
    <s v="Erica"/>
    <d v="2021-05-12T00:00:00"/>
    <x v="0"/>
    <m/>
    <x v="0"/>
    <x v="0"/>
    <m/>
    <x v="1"/>
    <m/>
    <s v="RTR"/>
    <x v="0"/>
    <s v="GL"/>
    <s v="WESCO"/>
    <m/>
    <s v="WES-SUM-15"/>
    <m/>
    <m/>
    <m/>
    <m/>
    <m/>
    <m/>
    <m/>
    <m/>
    <s v="W1"/>
    <s v="User Stories - Approval - GL Batch 1"/>
  </r>
  <r>
    <e v="#N/A"/>
    <s v="REP-RTR-GL-76"/>
    <m/>
    <s v="Record to Report"/>
    <s v="Manage General Ledger Accounting"/>
    <s v="Period-End Closing &amp; Reporting"/>
    <s v="Legacy Report Name:WES GL Create Branch Hierarchy File_x000a_Legacy Report Description:Branch Header (group, region, district) management rollup"/>
    <m/>
    <m/>
    <x v="2"/>
    <s v="10-Not Required-Not Required-Not Required"/>
    <s v="Not Required"/>
    <s v="Not Required"/>
    <s v="Not Required"/>
    <m/>
    <s v="Duplicate of TeraData extract being discussed in KDD8"/>
    <m/>
    <m/>
    <m/>
    <m/>
    <x v="0"/>
    <s v="Erica"/>
    <d v="2021-05-12T00:00:00"/>
    <x v="0"/>
    <m/>
    <x v="0"/>
    <x v="0"/>
    <m/>
    <x v="1"/>
    <m/>
    <s v="RTR"/>
    <x v="0"/>
    <s v="GL"/>
    <s v="WESCO"/>
    <m/>
    <s v="WES-SUM-16"/>
    <m/>
    <m/>
    <m/>
    <m/>
    <m/>
    <m/>
    <m/>
    <m/>
    <s v="W1"/>
    <s v="User Stories - Approval - GL Batch 1"/>
  </r>
  <r>
    <e v="#N/A"/>
    <s v="REP-RTR-GL-77"/>
    <m/>
    <s v="Record to Report"/>
    <s v="Manage General Ledger Accounting"/>
    <s v="Period-End Closing &amp; Reporting"/>
    <s v="Legacy Report Name:WES GL Flash Report (New)_x000a_Legacy Report Description:Branch flash report"/>
    <m/>
    <m/>
    <x v="2"/>
    <s v="10-Not Required-Not Required-Not Required"/>
    <s v="Not Required"/>
    <s v="Not Required"/>
    <s v="Not Required"/>
    <m/>
    <s v="Duplicate of OnDemand extracts being discussed in KDD8"/>
    <m/>
    <m/>
    <m/>
    <m/>
    <x v="0"/>
    <s v="Erica"/>
    <d v="2021-05-12T00:00:00"/>
    <x v="0"/>
    <m/>
    <x v="0"/>
    <x v="0"/>
    <m/>
    <x v="1"/>
    <m/>
    <s v="RTR"/>
    <x v="0"/>
    <s v="GL"/>
    <s v="WESCO"/>
    <m/>
    <s v="WES-SUM-17"/>
    <m/>
    <m/>
    <m/>
    <m/>
    <m/>
    <m/>
    <m/>
    <m/>
    <s v="W1"/>
    <s v="User Stories - Approval - GL Batch 1"/>
  </r>
  <r>
    <e v="#N/A"/>
    <s v="REP-RTR-GL-78"/>
    <m/>
    <s v="Record to Report"/>
    <s v="Manage General Ledger Accounting"/>
    <s v="Period-End Closing &amp; Reporting"/>
    <s v="Legacy Report Name:GL SOD Extract - Value Set History Query_x000a_Legacy Report Description:Mitigates SOD conflict related to HR / Finance having access to same value sets"/>
    <m/>
    <m/>
    <x v="2"/>
    <s v="10-Not Required-Not Required-Not Required"/>
    <s v="Not Required"/>
    <s v="Not Required"/>
    <s v="Not Required"/>
    <m/>
    <s v="Erica to add a new user story for security team from SOD perspective to control value set access of HCM vs Fin. As an outcome of security team user story disposition appropriate report (if required) may be built  RTR-GL-112"/>
    <m/>
    <m/>
    <m/>
    <m/>
    <x v="0"/>
    <s v="Erica"/>
    <d v="2021-05-12T00:00:00"/>
    <x v="0"/>
    <m/>
    <x v="0"/>
    <x v="0"/>
    <m/>
    <x v="1"/>
    <m/>
    <s v="RTR"/>
    <x v="0"/>
    <s v="GL"/>
    <s v="WESCO"/>
    <m/>
    <s v="WES-SUM-18"/>
    <m/>
    <m/>
    <m/>
    <m/>
    <m/>
    <m/>
    <m/>
    <m/>
    <s v="W1"/>
    <s v="User Stories - Approval - GL Batch 1"/>
  </r>
  <r>
    <s v="CSTONE-4415"/>
    <s v="REP-RTR-GL-79"/>
    <m/>
    <s v="Record to Report"/>
    <s v="Manage General Ledger Accounting"/>
    <s v="Period-End Closing &amp; Reporting"/>
    <s v="Legacy Report Name:GL Period Status Query_x000a_Legacy Report Description:"/>
    <m/>
    <m/>
    <x v="0"/>
    <s v="2-Gap-Build-Report"/>
    <s v="Gap"/>
    <s v="Build"/>
    <s v="Report"/>
    <s v="RPT045"/>
    <s v="This is period status report showing _x000a_1. Who columns_x000a_2. Run for entire year_x000a_3. Run for ledger Set_x000a_4. Shows period status  for GL_x000a_5. Shows period status for AR &amp; AP [Phase 1B]"/>
    <m/>
    <m/>
    <m/>
    <m/>
    <x v="0"/>
    <s v="Erica"/>
    <d v="2021-05-12T00:00:00"/>
    <x v="2"/>
    <m/>
    <x v="4"/>
    <x v="2"/>
    <s v="Report"/>
    <x v="1"/>
    <m/>
    <s v="RTR"/>
    <x v="0"/>
    <s v="GL"/>
    <s v="WESCO"/>
    <m/>
    <s v="WES-SUM-19"/>
    <m/>
    <m/>
    <m/>
    <m/>
    <m/>
    <m/>
    <m/>
    <m/>
    <s v="W1"/>
    <s v="User Stories - Approval - GL Batch 1"/>
  </r>
  <r>
    <s v="CSTONE-549"/>
    <s v="REP-RTR-GL-80"/>
    <m/>
    <s v="Record to Report"/>
    <s v="Manage General Ledger Accounting"/>
    <s v="Period-End Closing &amp; Reporting"/>
    <s v="Legacy Report Name:Not a report; Omkar requested to include to not lose sight of the Oracle EBS setup_x000a_Legacy Report Description:GL data rolled-up using value set parents and template definitions for each ledger"/>
    <m/>
    <m/>
    <x v="4"/>
    <s v="1-Fit-Configuration-Functional"/>
    <s v="Fit"/>
    <s v="Configuration"/>
    <s v="Functional"/>
    <m/>
    <s v="Use Account Groups in Account Monitors. Users to setup Account Groups as required"/>
    <m/>
    <m/>
    <m/>
    <m/>
    <x v="0"/>
    <s v="Erica"/>
    <d v="2021-05-12T00:00:00"/>
    <x v="0"/>
    <m/>
    <x v="0"/>
    <x v="0"/>
    <m/>
    <x v="1"/>
    <m/>
    <s v="RTR"/>
    <x v="0"/>
    <s v="GL"/>
    <s v="WESCO"/>
    <m/>
    <s v="WES-SUM-20"/>
    <m/>
    <m/>
    <m/>
    <m/>
    <m/>
    <m/>
    <m/>
    <m/>
    <s v="W1"/>
    <s v="User Stories - Approval - GL Batch 1"/>
  </r>
  <r>
    <e v="#N/A"/>
    <s v="REP-RTR-GL-81"/>
    <m/>
    <s v="Record to Report"/>
    <s v="Manage General Ledger Accounting"/>
    <s v="Period-End Closing &amp; Reporting"/>
    <s v="Legacy Report Name:WES Journal Detail for Expense Exceptions_x000a_Legacy Report Description:Supports expense exception tool"/>
    <m/>
    <m/>
    <x v="2"/>
    <s v="10-Not Required-Not Required-Not Required"/>
    <s v="Not Required"/>
    <s v="Not Required"/>
    <s v="Not Required"/>
    <m/>
    <s v="Duplicate of TeraData extract being discussed in KDD8"/>
    <m/>
    <m/>
    <m/>
    <m/>
    <x v="0"/>
    <s v="Erica"/>
    <d v="2021-05-12T00:00:00"/>
    <x v="0"/>
    <m/>
    <x v="0"/>
    <x v="0"/>
    <m/>
    <x v="1"/>
    <m/>
    <s v="RTR"/>
    <x v="0"/>
    <s v="GL"/>
    <s v="WESCO"/>
    <m/>
    <s v="WES-SUM-21"/>
    <m/>
    <m/>
    <m/>
    <m/>
    <m/>
    <m/>
    <m/>
    <m/>
    <s v="W1"/>
    <s v="User Stories - Approval - GL Batch 1"/>
  </r>
  <r>
    <s v="CSTONE-42"/>
    <s v="RTR-AHCS-001"/>
    <m/>
    <s v="Record to Report"/>
    <s v="Manage Subledger Accounting"/>
    <s v="Create Subledger Accounting"/>
    <s v=" As  GL Accountant, I want the ability to view transactions by GL journal source system so that data is segregated by source system"/>
    <m/>
    <m/>
    <x v="0"/>
    <s v="1-Fit-Configuration-Functional"/>
    <s v="Fit"/>
    <s v="Configuration"/>
    <s v="Functional"/>
    <m/>
    <s v="Source system visibility in GL, discussed as part of AHCS-003 &amp; AHCS-004 workshops. Subledger determination approach by source system. E.g., EBS AR in AHCS will be represented as EBS AR journal source and journal category in cloud GL. Similarly for Legacy FAH AR in AHCS will be represented  as FAH AR journal source and journal category in cloud GL."/>
    <s v="Successful reconciliation of EBS to HUB by source and category.  "/>
    <s v="Review transactions to validate account activity based on predefined source systems and categories per business design. "/>
    <m/>
    <m/>
    <x v="0"/>
    <s v="Erica"/>
    <d v="2021-05-20T00:00:00"/>
    <x v="9"/>
    <m/>
    <x v="3"/>
    <x v="0"/>
    <m/>
    <x v="1"/>
    <m/>
    <s v="RTR"/>
    <x v="3"/>
    <s v="AHCS"/>
    <s v="Deloitte"/>
    <m/>
    <m/>
    <s v="Ian/Vitaliy"/>
    <m/>
    <m/>
    <m/>
    <m/>
    <m/>
    <m/>
    <m/>
    <s v="W3"/>
    <s v="User Stories (AHCS Track) - Batch1 GPO Approval"/>
  </r>
  <r>
    <s v="CSTONE-43"/>
    <s v="RTR-AHCS-002"/>
    <m/>
    <s v="Record to Report"/>
    <s v="Manage Subledger Accounting"/>
    <s v="Create Subledger Accounting"/>
    <s v=" As a Financial Controller, I do not want users with ability to modify subledger journals from Legacy subledger (source system) so that I can ensure data across systems are in sync and can be transactions are auditable"/>
    <m/>
    <m/>
    <x v="0"/>
    <s v="1-Fit-Configuration-Functional"/>
    <s v="Fit"/>
    <s v="Configuration"/>
    <s v="Functional"/>
    <m/>
    <s v="Users will not have the ability to update the AHCS journals. The journal source will be frozen. "/>
    <s v="User should not access to update any source (Legacy Subledger) transaction in AHCS"/>
    <s v="Users should only have access to view the transnactions/journals from the source (legacy system) in AHCS. Users should not have the ability to create or modify any transactions or journals in AHCS"/>
    <m/>
    <m/>
    <x v="0"/>
    <s v="Erica"/>
    <d v="2021-05-20T00:00:00"/>
    <x v="9"/>
    <m/>
    <x v="3"/>
    <x v="0"/>
    <m/>
    <x v="1"/>
    <m/>
    <s v="RTR"/>
    <x v="3"/>
    <s v="AHCS"/>
    <s v="Deloitte"/>
    <m/>
    <m/>
    <s v="Ian/Vitaliy"/>
    <m/>
    <m/>
    <m/>
    <m/>
    <m/>
    <m/>
    <m/>
    <s v="W3"/>
    <s v="User Stories (AHCS Track) - Batch1 GPO Approval"/>
  </r>
  <r>
    <s v="CSTONE-550"/>
    <s v="RTR-AHCS-003"/>
    <m/>
    <s v="Record to Report"/>
    <s v="Manage Subledger Accounting"/>
    <s v="Create Subledger Accounting"/>
    <s v="As a GL Accountant, I want the system to reject/error any transactions that are created with accounting date as the prior period so that they are not posted automatically in the current period"/>
    <m/>
    <m/>
    <x v="0"/>
    <s v="1-Fit-Configuration-Functional"/>
    <s v="Fit"/>
    <s v="Configuration"/>
    <s v="Functional"/>
    <m/>
    <s v="Transactions created with accounting date for prior period should fail processing in the current period."/>
    <s v="Validate setups with a test transaction."/>
    <s v="Review error report to ensure prior period transactions are captured report to capture this."/>
    <m/>
    <m/>
    <x v="0"/>
    <m/>
    <d v="2021-05-25T00:00:00"/>
    <x v="0"/>
    <m/>
    <x v="0"/>
    <x v="0"/>
    <m/>
    <x v="1"/>
    <m/>
    <s v="RTR"/>
    <x v="3"/>
    <s v="AHCS"/>
    <s v="Deloitte"/>
    <m/>
    <m/>
    <s v="Ian/Vitaliy"/>
    <m/>
    <m/>
    <m/>
    <m/>
    <m/>
    <m/>
    <m/>
    <s v="W3"/>
    <s v="User Stories (AHCS Track) - Batch1 GPO Approval"/>
  </r>
  <r>
    <s v="CSTONE-44"/>
    <s v="RTR-AHCS-004"/>
    <m/>
    <s v="Record to Report"/>
    <s v="Manage Subledger Accounting"/>
    <s v="Create Subledger Accounting"/>
    <s v="As a GL Accountant, I want all the journals to use accounting date attribute as a transaction date so that all transactions are created in the accurate accounting period."/>
    <m/>
    <m/>
    <x v="4"/>
    <s v="1-Fit-Configuration-Functional"/>
    <s v="Fit"/>
    <s v="Configuration"/>
    <s v="Functional"/>
    <m/>
    <s v="Accounting date from SLA / XLA tables will be utilized for determining the date for AHCS transactions"/>
    <s v="Confirm accounting dates in legacy subledger and HUB is same"/>
    <s v="Verify transaction date in AHCS aligns with correct accounting period for subledger journal."/>
    <m/>
    <m/>
    <x v="0"/>
    <s v="Erica"/>
    <d v="2021-05-20T00:00:00"/>
    <x v="9"/>
    <m/>
    <x v="3"/>
    <x v="0"/>
    <m/>
    <x v="1"/>
    <m/>
    <s v="RTR"/>
    <x v="3"/>
    <s v="AHCS"/>
    <s v="Deloitte"/>
    <m/>
    <m/>
    <m/>
    <m/>
    <m/>
    <m/>
    <m/>
    <m/>
    <m/>
    <m/>
    <s v="W3"/>
    <s v="User Stories (AHCS Track) - Batch1 GPO Approval"/>
  </r>
  <r>
    <s v="CSTONE-45"/>
    <s v="RTR-AHCS-005"/>
    <m/>
    <s v="Record to Report"/>
    <s v="Manage Subledger Accounting"/>
    <s v="Create Subledger Accounting"/>
    <s v="As a GL Accountant, I want all foreign currency transactions from source system imported with the currency exchange rate, entered and accounting amount from the source system so that transaction is properly accounted"/>
    <m/>
    <m/>
    <x v="0"/>
    <s v="1-Fit-Configuration-Functional"/>
    <s v="Fit"/>
    <s v="Configuration"/>
    <s v="Functional"/>
    <m/>
    <s v="Source system should send both entered and accounted currency for all transactions in AHCS"/>
    <s v="Confirm transaction entered and accounted in legacy and HUB"/>
    <s v="Verified that entered and accounted amounts if different currencies reflect correct amounts and also rate used in conversion process is captured."/>
    <m/>
    <m/>
    <x v="0"/>
    <s v="Erica"/>
    <d v="2021-05-20T00:00:00"/>
    <x v="9"/>
    <m/>
    <x v="3"/>
    <x v="0"/>
    <m/>
    <x v="1"/>
    <m/>
    <s v="RTR"/>
    <x v="3"/>
    <s v="AHCS"/>
    <s v="Deloitte"/>
    <m/>
    <m/>
    <s v="Ian/Vitaliy"/>
    <m/>
    <m/>
    <m/>
    <m/>
    <m/>
    <m/>
    <m/>
    <s v="W3"/>
    <s v="User Stories (AHCS Track) - Batch1 GPO Approval"/>
  </r>
  <r>
    <s v="CSTONE-551"/>
    <s v="RTR-AHCS-006"/>
    <m/>
    <s v="Record to Report"/>
    <s v="Manage Subledger Accounting"/>
    <s v="Create Subledger Accounting"/>
    <s v="As a GL accountant, I want to ensure journals from the source systems are compliant with the cross validation rules and end dated, disabled account strings / segments so that accounting across cloud ERP is consistent."/>
    <m/>
    <m/>
    <x v="0"/>
    <s v="1-Fit-Configuration-Functional"/>
    <s v="Fit"/>
    <s v="Configuration"/>
    <s v="Functional"/>
    <m/>
    <s v="Legacy EBS and legacy FAH COA should be compliant with cloud COA cross validation rules. COA mapping rules should be defined. "/>
    <s v="Validate setups with test transactions that agree and violate CVRs / end dates / disabled segments and account strings."/>
    <s v="Validate incorrect transactions are carved-out of daily interface and not imported to the HUB.  Validate the remaining interface transactions that pass validations are import to the HUB."/>
    <m/>
    <m/>
    <x v="0"/>
    <s v="Erica"/>
    <d v="2021-05-20T00:00:00"/>
    <x v="0"/>
    <m/>
    <x v="0"/>
    <x v="0"/>
    <m/>
    <x v="1"/>
    <m/>
    <s v="RTR"/>
    <x v="3"/>
    <s v="AHCS"/>
    <s v="Deloitte"/>
    <m/>
    <m/>
    <s v="Ian/Vitaliy"/>
    <m/>
    <m/>
    <m/>
    <m/>
    <m/>
    <m/>
    <m/>
    <s v="W3"/>
    <s v="User Stories (AHCS Track) - Batch1 GPO Approval"/>
  </r>
  <r>
    <s v="CSTONE-1389"/>
    <s v="RTR-AHCS-007"/>
    <m/>
    <s v="Record to Report"/>
    <s v="Manage Subledger Accounting"/>
    <s v="Create Subledger Accounting"/>
    <s v="As GL Accountant,  I want the EBS AR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5"/>
    <s v="Legacy team to extract legacy EBS AR data and interface into Oracle Cloud Middleware"/>
    <s v="Build a systematic/automated data completeness check to support the daily imports.   Validate / test.  "/>
    <s v="All attributes defined in EBS AR data model are brought in AHCS and detailed inforrmation is available in AHCS"/>
    <m/>
    <m/>
    <x v="0"/>
    <s v="Erica"/>
    <d v="2021-05-24T00:00:00"/>
    <x v="9"/>
    <m/>
    <x v="0"/>
    <x v="7"/>
    <s v="Interface"/>
    <x v="1"/>
    <m/>
    <s v="RTR"/>
    <x v="3"/>
    <s v="AHCS"/>
    <s v="Deloitte"/>
    <m/>
    <m/>
    <m/>
    <m/>
    <m/>
    <m/>
    <m/>
    <m/>
    <m/>
    <m/>
    <s v="W3"/>
    <s v="User Stories (AHCS Track) - Batch1 GPO Approval"/>
  </r>
  <r>
    <s v="CSTONE-1390"/>
    <s v="RTR-AHCS-008"/>
    <m/>
    <s v="Record to Report"/>
    <s v="Manage Subledger Accounting"/>
    <s v="Create Subledger Accounting"/>
    <s v="As GL Accountant,  I want the EBS AP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2"/>
    <s v="Legacy team to extract legacy EBS AP data and interface into Oracle Cloud Middleware"/>
    <s v="Build a systematic/automated data completeness check to support the daily imports.   Validate / test.  "/>
    <s v="All attributes defined in EBS AP data model are brought in AHCS and detailed inforrmation is available in AHCS"/>
    <m/>
    <m/>
    <x v="0"/>
    <s v="Erica"/>
    <d v="2021-05-24T00:00:00"/>
    <x v="9"/>
    <m/>
    <x v="0"/>
    <x v="7"/>
    <s v="Interface"/>
    <x v="1"/>
    <m/>
    <s v="RTR"/>
    <x v="3"/>
    <s v="AHCS"/>
    <s v="Deloitte"/>
    <m/>
    <m/>
    <m/>
    <m/>
    <m/>
    <m/>
    <m/>
    <m/>
    <m/>
    <m/>
    <s v="W3"/>
    <s v="User Stories (AHCS Track) - Batch1 GPO Approval"/>
  </r>
  <r>
    <s v="CSTONE-1391"/>
    <s v="RTR-AHCS-009"/>
    <m/>
    <s v="Record to Report"/>
    <s v="Manage Subledger Accounting"/>
    <s v="Create Subledger Accounting"/>
    <s v="As GL Accountant,  I want the EBS FA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04"/>
    <s v="Legacy team to extract legacy EBS FA data and interface into Oracle Cloud Middleware"/>
    <s v="Build a systematic/automated data completeness check to support the daily imports.   Validate / test.  "/>
    <s v="All attributes defined in EBS FA data model are brought in AHCS and detailed inforrmation is available in AHCS"/>
    <m/>
    <m/>
    <x v="0"/>
    <s v="Erica"/>
    <d v="2021-05-24T00:00:00"/>
    <x v="9"/>
    <m/>
    <x v="0"/>
    <x v="7"/>
    <s v="Interface"/>
    <x v="1"/>
    <m/>
    <s v="RTR"/>
    <x v="3"/>
    <s v="AHCS"/>
    <s v="Deloitte"/>
    <m/>
    <m/>
    <m/>
    <m/>
    <m/>
    <m/>
    <m/>
    <m/>
    <m/>
    <m/>
    <s v="W3"/>
    <s v="User Stories (AHCS Track) - Batch1 GPO Approval"/>
  </r>
  <r>
    <s v="CSTONE-1392"/>
    <s v="RTR-AHCS-010"/>
    <m/>
    <s v="Record to Report"/>
    <s v="Manage Subledger Accounting"/>
    <s v="Create Subledger Accounting"/>
    <s v="As GL Accountant,  I want the Central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033"/>
    <s v="Legacy team to extract legacy Central data and interface into Oracle Cloud Middleware"/>
    <s v="Build a systematic/automated data completeness check to support the daily imports.   Validate / test.  "/>
    <s v="All attributes defined in Central data model are brought in AHCS and detailed inforrmation is available in AHCS"/>
    <m/>
    <m/>
    <x v="0"/>
    <s v="Erica"/>
    <d v="2021-05-24T00:00:00"/>
    <x v="4"/>
    <m/>
    <x v="0"/>
    <x v="7"/>
    <s v="Interface"/>
    <x v="1"/>
    <m/>
    <s v="RTR"/>
    <x v="3"/>
    <s v="AHCS"/>
    <s v="Deloitte"/>
    <m/>
    <m/>
    <m/>
    <m/>
    <m/>
    <m/>
    <m/>
    <m/>
    <m/>
    <m/>
    <s v="W3"/>
    <s v="User Stories (AHCS Track) - Batch1 GPO Approval"/>
  </r>
  <r>
    <e v="#N/A"/>
    <s v="RTR-AHCS-011"/>
    <m/>
    <s v="Record to Report"/>
    <s v="Manage Subledger Accounting"/>
    <s v="Create Subledger Accounting"/>
    <s v="As GL Accountant,  I want the Legacy FAH AR source system to extract the transactions with based on the approved data model and AHCS to process the transactions with relevant attributes so that that transactions are accounted with detail  information in AHCS_x000a_"/>
    <m/>
    <m/>
    <x v="2"/>
    <s v="10-Not Required-Not Required-Not Required"/>
    <s v="Not Required"/>
    <s v="Not Required"/>
    <s v="Not Required"/>
    <m/>
    <s v="5/24: AB-Review complete. Ready for approval"/>
    <s v="Verify transactions from legacy FAH AR are imported and accounted for in AHCS. Review details in FAH AR subledger ties to source legacy FAH AR data."/>
    <m/>
    <m/>
    <m/>
    <x v="0"/>
    <s v="Erica"/>
    <d v="2021-05-24T00:00:00"/>
    <x v="0"/>
    <m/>
    <x v="12"/>
    <x v="0"/>
    <m/>
    <x v="1"/>
    <m/>
    <s v="RTR"/>
    <x v="3"/>
    <s v="AHCS"/>
    <s v="Deloitte"/>
    <m/>
    <m/>
    <s v="Ian/Vitaliy"/>
    <s v="Ian 11-9-21"/>
    <s v="Bhim"/>
    <s v="Boon"/>
    <s v="Rhonda"/>
    <s v="CALA: Beatriz García/Sandra Patiño/Jose Luis Ortiz"/>
    <m/>
    <m/>
    <s v="W3"/>
    <s v="User Stories (AHCS Track) - Batch1 GPO Approval"/>
  </r>
  <r>
    <e v="#N/A"/>
    <s v="RTR-AHCS-012"/>
    <m/>
    <s v="Record to Report"/>
    <s v="Manage Subledger Accounting"/>
    <s v="Create Subledger Accounting"/>
    <s v="As GL Accountant,  I want the Legacy FAH AP source system to extract the transactions based on the approved data model and AHCS to process the transactions with relevant attributes so that that transactions are accounted with detail  information in AHCS_x000a_"/>
    <m/>
    <m/>
    <x v="2"/>
    <s v="10-Not Required-Not Required-Not Required"/>
    <s v="Not Required"/>
    <s v="Not Required"/>
    <s v="Not Required"/>
    <m/>
    <s v="5/24: AB-Review complete. Ready for approval_x000a_Change the subledger name to MF"/>
    <s v="Verify transactions from legacy FAH AP are imported and accounted for in AHCS. Review details in FAH AP subledger ties to source legacy FAH AP data."/>
    <m/>
    <m/>
    <m/>
    <x v="0"/>
    <s v="Erica"/>
    <d v="2021-05-24T00:00:00"/>
    <x v="0"/>
    <m/>
    <x v="12"/>
    <x v="0"/>
    <m/>
    <x v="1"/>
    <m/>
    <s v="RTR"/>
    <x v="3"/>
    <s v="AHCS"/>
    <s v="Deloitte"/>
    <m/>
    <m/>
    <s v="Ian/Vitaliy"/>
    <s v="Ian 11-9-21"/>
    <s v="Bhim"/>
    <s v="Boon"/>
    <s v="Rhonda"/>
    <s v="CALA: Beatriz García/Sandra Patiño/Jose Luis Ortiz"/>
    <m/>
    <m/>
    <s v="W3"/>
    <s v="User Stories (AHCS Track) - Batch1 GPO Approval"/>
  </r>
  <r>
    <e v="#N/A"/>
    <s v="RTR-AHCS-013"/>
    <m/>
    <s v="Record to Report"/>
    <s v="Manage Subledger Accounting"/>
    <s v="Create Subledger Accounting"/>
    <s v="As GL Accountant,  I want the Legacy FAH Inventory source system to extract the transactions based on the approved data model and AHCS to process the transactions with relevant attributes so that that transactions are accounted with detail  information in AHCS_x000a_"/>
    <m/>
    <m/>
    <x v="2"/>
    <s v="10-Not Required-Not Required-Not Required"/>
    <s v="Not Required"/>
    <s v="Not Required"/>
    <s v="Not Required"/>
    <m/>
    <s v="5/24: AB-Review complete. Ready for approval_x000a_Change the subledger name to MF"/>
    <s v="Verify transactions from legacy FAH Inventory are imported and accounted for in AHCS. Review details in FAH Inventory subledger ties to source legacy FAH Inventory data."/>
    <m/>
    <m/>
    <m/>
    <x v="0"/>
    <s v="Erica"/>
    <d v="2021-05-24T00:00:00"/>
    <x v="0"/>
    <m/>
    <x v="12"/>
    <x v="0"/>
    <m/>
    <x v="1"/>
    <m/>
    <s v="RTR"/>
    <x v="3"/>
    <s v="AHCS"/>
    <s v="Deloitte"/>
    <m/>
    <m/>
    <s v="Ian/Vitaliy"/>
    <s v="Ian 11-9-21"/>
    <s v="Bhim"/>
    <s v="Boon"/>
    <s v="Rhonda"/>
    <s v="CALA: Beatriz García/Sandra Patiño/Jose Luis Ortiz"/>
    <m/>
    <m/>
    <s v="W3"/>
    <s v="User Stories (AHCS Track) - Batch1 GPO Approval"/>
  </r>
  <r>
    <e v="#N/A"/>
    <s v="RTR-AHCS-014"/>
    <m/>
    <s v="Record to Report"/>
    <s v="Manage Subledger Accounting"/>
    <s v="Create Subledger Accounting"/>
    <s v="As GL Accountant,  I want AHCS to be configured to process PeopleSoft Fixed Asset application data as per business and accounting rules so that transactions are accounted for correctly and ties to correctly in PS FA Subledger with appropriate line level information , Supporting Reference and other details. _x000a_"/>
    <s v="Must Have"/>
    <m/>
    <x v="1"/>
    <s v="1-Fit-Configuration-Functional"/>
    <s v="Fit"/>
    <s v="Configuration"/>
    <s v="Functional"/>
    <m/>
    <s v="5/24: AB-Pending conformation if only journal lines will be brought into AHCS"/>
    <s v="Verify transactions from PS FA are imported and accounted for in AHCS. Review details in Peoplesoft FA subledger ties to source Peoplesoft FA data."/>
    <s v="Review that data in Oracle GL ties to PS FA subledger which ties to source PS FA data"/>
    <m/>
    <m/>
    <x v="0"/>
    <s v="Erica"/>
    <d v="2021-05-24T00:00:00"/>
    <x v="0"/>
    <m/>
    <x v="9"/>
    <x v="1"/>
    <m/>
    <x v="0"/>
    <m/>
    <s v="RTR"/>
    <x v="3"/>
    <s v="AHCS"/>
    <s v="Deloitte"/>
    <m/>
    <m/>
    <s v="Ian/Vitaliy"/>
    <s v="Ian 11-9-21"/>
    <s v="N/A"/>
    <s v="N/A"/>
    <s v="Rhonda"/>
    <s v="CALA: Beatriz García/Sandra Patiño/Jose Luis Ortiz"/>
    <m/>
    <m/>
    <s v="W3"/>
    <s v="User Stories (AHCS Track) - Batch1 GPO Approval"/>
  </r>
  <r>
    <s v="CSTONE-1393"/>
    <s v="RTR-AHCS-015"/>
    <m/>
    <s v="Record to Report"/>
    <s v="Manage General Ledger Accounting"/>
    <s v="Maintain Chart of Accounts"/>
    <s v="As a GL accountant Financial Systems Analyst, I want the ability to change the COA mapping rules for legacy EBS to Cloud COA so that accounting in cloud reflects accurately"/>
    <m/>
    <m/>
    <x v="4"/>
    <s v="5-Gap-Build-Extension"/>
    <s v="Gap"/>
    <s v="Build"/>
    <s v="Extension"/>
    <s v="EXT007"/>
    <s v="COA Mapping rules creation and update for legacy EBS to Cloud"/>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s v="CSTONE-1394"/>
    <s v="RTR-AHCS-016"/>
    <m/>
    <s v="Record to Report"/>
    <s v="Manage General Ledger Accounting"/>
    <s v="Maintain Chart of Accounts"/>
    <s v="As a  GL accountant Financial Systems Analyst, I want the ability to change the  COA mapping rules for Central to Cloud COA so that accounting in cloud reflects accurately"/>
    <m/>
    <m/>
    <x v="4"/>
    <s v="5-Gap-Build-Extension"/>
    <s v="Gap"/>
    <s v="Build"/>
    <s v="Extension"/>
    <s v="EXT007"/>
    <s v="COA Mapping rules creation and update for Central to Cloud"/>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s v="CSTONE-1395"/>
    <s v="RTR-AHCS-017"/>
    <m/>
    <s v="Record to Report"/>
    <s v="Manage General Ledger Accounting"/>
    <s v="Maintain Chart of Accounts"/>
    <s v="As a GL accountant Financial Systems Analyst, I want the ability to change the COA mapping rules for legacy FAH to Cloud COA so that balances in the cloud reflect accurately"/>
    <m/>
    <m/>
    <x v="0"/>
    <s v="5-Gap-Build-Extension"/>
    <s v="Gap"/>
    <s v="Build"/>
    <s v="Extension"/>
    <s v="EXT007"/>
    <s v="COA Mapping rules creation and update for legacy FAH to Cloud"/>
    <s v="Validate setups with test transactions.  Confirm mapping and successful data interface / import / post."/>
    <s v="Validate transactions after they have been mapped to the new COA"/>
    <m/>
    <m/>
    <x v="0"/>
    <s v="Erica"/>
    <d v="2021-05-24T00:00:00"/>
    <x v="4"/>
    <m/>
    <x v="13"/>
    <x v="7"/>
    <s v="Extension"/>
    <x v="1"/>
    <m/>
    <s v="RTR"/>
    <x v="0"/>
    <s v="GL"/>
    <s v="Deloitte"/>
    <m/>
    <m/>
    <s v="Ian/Vitaliy"/>
    <m/>
    <m/>
    <m/>
    <m/>
    <m/>
    <m/>
    <m/>
    <s v="W3"/>
    <s v="User Stories (AHCS Track) - Batch1 GPO Approval"/>
  </r>
  <r>
    <s v="CSTONE-1396"/>
    <s v="RTR-AHCS-018"/>
    <m/>
    <s v="Record to Report"/>
    <s v="Manage General Ledger Accounting"/>
    <s v="Maintain Chart of Accounts"/>
    <s v="As a Financial System Analyst, I want to create COA mapping (EBS to Cloud) for new COA values added in legacy EBS  so that all journals from source systems can be interfaced into AHCS"/>
    <m/>
    <m/>
    <x v="4"/>
    <s v="5-Gap-Build-Extension"/>
    <s v="Gap"/>
    <s v="Build"/>
    <s v="Extension"/>
    <s v="EXT007"/>
    <s v="COA Mapping updates based on new addition / end-dated chart of account values in legacy EBS application. New mapping to be created between legacy EBS to Cloud"/>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e v="#N/A"/>
    <s v="RTR-AHCS-019"/>
    <m/>
    <s v="Record to Report"/>
    <s v="Manage Subledger Accounting"/>
    <s v="Create Subledger Accounting"/>
    <s v="As a Financial System Analyst, I want OIC 'NOT' to default COA segment  [ Make it null ] if mapping engine is unable to derive any COA segment due to missing legacy COA value for event based transactions so that all transactions from source systems can be interfaced into AHCS and override with business rule in AHCS"/>
    <s v="Must Have"/>
    <m/>
    <x v="1"/>
    <s v="1-Fit-Configuration-Functional"/>
    <s v="Fit"/>
    <s v="Configuration"/>
    <s v="Functional"/>
    <m/>
    <s v="02/03 : This will be solutioned as per allignment on COA derivation approach._x000a_COA Mapping updates based on new addition / end-dated chart of account values or a default value for blank segment value "/>
    <s v="OIC should not default COA segment if mapping engine is unable to derive any COA segment due to missing legacy COA value for event based transactions"/>
    <s v="1.Validate that legacy segment was missing for that transaction. 2.Validate that transaction does not default COA segment."/>
    <m/>
    <m/>
    <x v="0"/>
    <s v="Manisha"/>
    <d v="2022-01-28T00:00:00"/>
    <x v="0"/>
    <m/>
    <x v="11"/>
    <x v="1"/>
    <m/>
    <x v="0"/>
    <m/>
    <s v="RTR"/>
    <x v="3"/>
    <s v="AHCS"/>
    <s v="Deloitte"/>
    <m/>
    <m/>
    <m/>
    <m/>
    <s v="will there be specific deafult segment for each Source code? And how will this be chosen?_x000a_"/>
    <m/>
    <s v="Rhonda"/>
    <s v="CALA: Beatriz García/Sandra Patiño/Jose Luis Ortiz"/>
    <s v="Clarify the user story. We thought if mapping is not available it would error out. Is this user story related to potential rounding variances or if the mapping is missing? Is this applicable since no more legacy fah? - Ok IP_x000a__x000a_How will that default segment be derived? -IP"/>
    <s v="MS  11/05 - Yes, this a default COA values is stll required in COA mapping engine for allow engine to derive some default value for event based transactions"/>
    <s v="W3"/>
    <s v="Approved on Tue 2/1/2022 10:02 AM"/>
  </r>
  <r>
    <s v="CSTONE-1397"/>
    <s v="RTR-AHCS-020"/>
    <m/>
    <s v="Record to Report"/>
    <s v="Manage General Ledger Accounting"/>
    <s v="Maintain Chart of Accounts"/>
    <s v="As a Financial System Analyst, I want to create COA mapping (Central to Cloud) for new COA values added in Central so that all journals from source systems can be interfaced into AHCS"/>
    <m/>
    <m/>
    <x v="4"/>
    <s v="5-Gap-Build-Extension"/>
    <s v="Gap"/>
    <s v="Build"/>
    <s v="Extension"/>
    <s v="EXT007"/>
    <s v="COA Mapping updates based on new addition / end-dated chart of account values in Central application. New mapping to be created between Central to Cloud"/>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s v="CSTONE-1398"/>
    <s v="RTR-AHCS-021"/>
    <m/>
    <s v="Record to Report"/>
    <s v="Manage General Ledger Accounting"/>
    <s v="Maintain Chart of Accounts"/>
    <s v="As a Financial System Analyst, I want to create COA mapping (EBS to Cloud) for new COA values added in Cloud so that all journals from source systems can be interfaced into AHCS"/>
    <m/>
    <m/>
    <x v="4"/>
    <s v="5-Gap-Build-Extension"/>
    <s v="Gap"/>
    <s v="Build"/>
    <s v="Extension"/>
    <s v="EXT007"/>
    <s v="COA Mapping updates based on new addition / end-dated chart of account values in Cloud GL. New mapping to be created between Cloud to legacy EBS"/>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e v="#N/A"/>
    <s v="RTR-AHCS-022"/>
    <m/>
    <s v="Record to Report"/>
    <s v="Manage Subledger Accounting"/>
    <s v="Create Subledger Accounting"/>
    <s v="As a Financial System Analyst, I want to create COA mapping (Legacy PS to Cloud) for new COA values added in Cloud so that all journals from source systems can be interfaced into AHCS"/>
    <m/>
    <m/>
    <x v="1"/>
    <s v="5-Gap-Build-Extension"/>
    <s v="Gap"/>
    <s v="Build"/>
    <s v="Extension"/>
    <s v="EXT007"/>
    <s v="COA Mapping updates based on new addition / end-dated chart of account values in Cloud GL. New mapping to be created between Cloud to legacy FAH_x000a__x000a_On Hold for legacy FAH assessment"/>
    <s v="All journals from source systems (legacy PS to cloud) should be interfaced into AHCS"/>
    <s v="Validate transactions after they have been mapped to the new COA"/>
    <m/>
    <m/>
    <x v="0"/>
    <s v="Manisha"/>
    <d v="2022-01-28T00:00:00"/>
    <x v="0"/>
    <m/>
    <x v="8"/>
    <x v="1"/>
    <s v="Fit [1A RICE Demo]"/>
    <x v="0"/>
    <s v="Sprint Manually overridden - 1A RICE Demo"/>
    <s v="RTR"/>
    <x v="3"/>
    <s v="AHCS"/>
    <s v="Deloitte"/>
    <m/>
    <m/>
    <s v="Ian/Vitaliy"/>
    <m/>
    <m/>
    <m/>
    <m/>
    <m/>
    <s v="Sent to Manisha to review - IP 12-15"/>
    <s v="Legacy FAH decision"/>
    <s v="W3"/>
    <s v="Approved on Tue 2/1/2022 10:02 AM"/>
  </r>
  <r>
    <s v="CSTONE-1399"/>
    <s v="RTR-AHCS-023"/>
    <m/>
    <s v="Record to Report"/>
    <s v="Manage General Ledger Accounting"/>
    <s v="Maintain Chart of Accounts"/>
    <s v="As a Financial System Analyst, I want to create COA mapping (Central to Cloud) for new COA values added in Cloud so that all journals from source systems can be interfaced into AHCS"/>
    <m/>
    <m/>
    <x v="4"/>
    <s v="5-Gap-Build-Extension"/>
    <s v="Gap"/>
    <s v="Build"/>
    <s v="Extension"/>
    <s v="EXT007"/>
    <s v="COA Mapping updates based on new addition / end-dated chart of account values in Cloud GL. New mapping to be created between Cloud to Central"/>
    <s v="Validate setups with test transactions.  Confirm mapping and successful data interface / import / post."/>
    <m/>
    <m/>
    <m/>
    <x v="0"/>
    <s v="Erica"/>
    <d v="2021-05-24T00:00:00"/>
    <x v="4"/>
    <m/>
    <x v="13"/>
    <x v="7"/>
    <s v="Extension"/>
    <x v="1"/>
    <m/>
    <s v="RTR"/>
    <x v="0"/>
    <s v="GL"/>
    <s v="Deloitte"/>
    <m/>
    <m/>
    <m/>
    <m/>
    <m/>
    <m/>
    <m/>
    <m/>
    <m/>
    <m/>
    <s v="W3"/>
    <s v="User Stories (AHCS Track) - Batch1 GPO Approval"/>
  </r>
  <r>
    <s v="CSTONE-3657"/>
    <s v="RTR-AHCS-024"/>
    <m/>
    <s v="Record to Report"/>
    <s v="Manage Subledger Accounting"/>
    <s v="Run Subledger Reports"/>
    <s v=" As  GL Accountant, I want the ability to generate a report which reconciles legacy and AHCS subledgers so that I can perform period end reconciliations"/>
    <m/>
    <m/>
    <x v="0"/>
    <s v="3-Gap-Build-Interface"/>
    <s v="Gap"/>
    <s v="Build"/>
    <s v="Interface"/>
    <s v="INT012"/>
    <s v="Legacy to AHCS Reconciliation Report - BI:AHCS to provide the feed with all detail transactions to Tera Data for reconciliations_x000a_"/>
    <s v="Validate report and compare to legacy subledger to GL reconciliations."/>
    <s v="Review AHCS to GL Reconciliation report for variances between legacy, AHCS. Resolve variances as needed."/>
    <m/>
    <m/>
    <x v="0"/>
    <s v="Erica"/>
    <d v="2021-05-24T00:00:00"/>
    <x v="4"/>
    <m/>
    <x v="4"/>
    <x v="3"/>
    <s v="Interface"/>
    <x v="1"/>
    <m/>
    <s v="RTR"/>
    <x v="3"/>
    <s v="AHCS"/>
    <s v="Deloitte"/>
    <m/>
    <m/>
    <s v="Ian/Vitaliy"/>
    <m/>
    <m/>
    <m/>
    <m/>
    <m/>
    <m/>
    <m/>
    <s v="W3"/>
    <s v="User Stories (AHCS Track) - Batch1 GPO Approval"/>
  </r>
  <r>
    <s v="CSTONE-3658"/>
    <s v="RTR-AHCS-025"/>
    <m/>
    <s v="Record to Report"/>
    <s v="Manage Subledger Accounting"/>
    <s v="Run Subledger Reports"/>
    <s v="As a GL Accountant, I want a report to reconcile AHCS subldger and Oracle Cloud GL  so that I can perform period close reconciliations"/>
    <m/>
    <m/>
    <x v="0"/>
    <s v="2-Gap-Build-Report"/>
    <s v="Gap"/>
    <s v="Build"/>
    <s v="Report"/>
    <s v="RPT007"/>
    <s v="AHCS to GL Reconciliation Report: Shows AHCS and GL code combination balances side by side for reconciliation"/>
    <s v="Validate report and compare to legacy subledger to GL reconciliations."/>
    <s v="Review AHCS to GL Reconciliation report for variances between legacy, AHCS. Resolve variances as needed."/>
    <m/>
    <m/>
    <x v="0"/>
    <s v="Erica"/>
    <d v="2021-05-24T00:00:00"/>
    <x v="2"/>
    <m/>
    <x v="4"/>
    <x v="3"/>
    <s v="Report"/>
    <x v="1"/>
    <m/>
    <s v="RTR"/>
    <x v="3"/>
    <s v="AHCS"/>
    <s v="Deloitte"/>
    <m/>
    <m/>
    <s v="Ian/Vitaliy"/>
    <m/>
    <m/>
    <m/>
    <m/>
    <m/>
    <m/>
    <m/>
    <s v="W3"/>
    <s v="User Stories (AHCS Track) - Batch1 GPO Approval"/>
  </r>
  <r>
    <s v="CSTONE-1400"/>
    <s v="RTR-AHCS-026"/>
    <m/>
    <s v="Record to Report"/>
    <s v="Manage Subledger Accounting"/>
    <s v="Run Subledger Reports"/>
    <s v="As a GL accountant, I want a report with error details along with error descriptions for all failures (mapping, validations etc.) so that I can review and resolve the errors_x000a_"/>
    <m/>
    <m/>
    <x v="0"/>
    <s v="2-Gap-Build-Report"/>
    <s v="Gap"/>
    <s v="Build"/>
    <s v="Report"/>
    <s v="RPT006_R"/>
    <s v="AHCS Error Report: Errors from Cloud AHCS after processing data by incoming file name and error description. Error / process summary with source chart of accounts and error description"/>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AHCS error report for missing coa segments. Verify that transactions did not import to AHCS until COA missing segments were updated."/>
    <m/>
    <x v="0"/>
    <s v="Erica"/>
    <d v="2021-05-24T00:00:00"/>
    <x v="10"/>
    <m/>
    <x v="14"/>
    <x v="0"/>
    <e v="#N/A"/>
    <x v="1"/>
    <m/>
    <s v="RTR"/>
    <x v="3"/>
    <s v="AHCS"/>
    <s v="Deloitte"/>
    <m/>
    <m/>
    <s v="Ian/Vitaliy"/>
    <m/>
    <m/>
    <m/>
    <m/>
    <m/>
    <m/>
    <m/>
    <s v="W3"/>
    <s v="User Stories (AHCS Track) - Batch1 GPO Approval"/>
  </r>
  <r>
    <s v="CSTONE-3659"/>
    <s v="RTR-AHCS-027"/>
    <m/>
    <s v="Record to Report"/>
    <s v="Manage Subledger Accounting"/>
    <s v="Run Subledger Reports"/>
    <s v="As a GL Accountant, I want a report that shows exceptions for all AHCS subledgers so that during close I can ensure all transactions are processed from AHCS to GL."/>
    <m/>
    <m/>
    <x v="0"/>
    <s v="2-Gap-Build-Report"/>
    <s v="Gap"/>
    <s v="Build"/>
    <s v="Report"/>
    <s v="RPT008"/>
    <s v="Subledger Period Close Exception Report: This report provides the exceptions in AHCS that are unprocessed, error or invalid transactions. Report should run across all ledgers and across AHCS subledgers."/>
    <s v="Validate setups and report with test transactions.  Confirm invalid data does not interface / import / post."/>
    <s v="Validate incorrect transactions are carved-out of daily interface and not imported to the HUB.  Validate the remaining interface transactions that pass validations are import to the HUB."/>
    <s v="Review Subledger Period Close Exception Report for error details. Verify that transactions did not import to AHCS until details have been corrected."/>
    <m/>
    <x v="0"/>
    <s v="Erica"/>
    <d v="2021-05-25T00:00:00"/>
    <x v="2"/>
    <m/>
    <x v="4"/>
    <x v="3"/>
    <s v="Report"/>
    <x v="1"/>
    <m/>
    <s v="RTR"/>
    <x v="3"/>
    <s v="AHCS"/>
    <s v="Deloitte"/>
    <m/>
    <m/>
    <s v="Ian/Vitaliy"/>
    <m/>
    <m/>
    <m/>
    <m/>
    <m/>
    <m/>
    <m/>
    <s v="W3"/>
    <s v="User Stories (AHCS Track) - Batch1 GPO Approval"/>
  </r>
  <r>
    <s v="CSTONE-3229"/>
    <s v="RTR-AHCS-028"/>
    <m/>
    <s v="Record to Report"/>
    <s v="Manage Subledger Accounting"/>
    <s v="Create Subledger Accounting"/>
    <s v="As GL Accountant, I want all transactions interfaced to AHCS are balanced by balancing segment except Central so that no suspense entries are created and balanced journal is posted in AHCS and GL"/>
    <m/>
    <m/>
    <x v="0"/>
    <s v="1-Fit-Configuration-Functional"/>
    <s v="Fit"/>
    <s v="Configuration"/>
    <s v="Functional"/>
    <m/>
    <s v="Journals booked in legacy system will be balanced by a balancing segment value which will be legal entity/business unit/company."/>
    <s v="Validate with an unbalanced test transaction"/>
    <s v="Validate incorrect transactions are carved-out of daily interface and not imported to the HUB.  Validate the remaining interface transactions that pass validations are import to the HUB."/>
    <s v="Validate that out of balance journals do not get posted in AHCS (should not be balanced using suspense entries). The balancing error must first be resolved and only balanced journals posted in AHCS"/>
    <m/>
    <x v="0"/>
    <s v="Erica"/>
    <d v="2021-05-24T00:00:00"/>
    <x v="0"/>
    <m/>
    <x v="0"/>
    <x v="0"/>
    <m/>
    <x v="1"/>
    <m/>
    <s v="RTR"/>
    <x v="3"/>
    <s v="AHCS"/>
    <s v="Deloitte"/>
    <m/>
    <m/>
    <s v="Ian/Vitaliy"/>
    <m/>
    <m/>
    <m/>
    <m/>
    <m/>
    <m/>
    <m/>
    <s v="W3"/>
    <s v="User Stories (AHCS Track) - Batch1 GPO Approval"/>
  </r>
  <r>
    <s v="CSTONE-3230"/>
    <s v="RTR-AHCS-029"/>
    <m/>
    <s v="Record to Report"/>
    <s v="Manage Subledger Accounting"/>
    <s v="Create Subledger Accounting"/>
    <s v="As GL Accountant I want to ensure that the subledger journals are created in both primary and secondary ledgers where applicable so that I can record journals in both US GAAP/ Local GAAP  as per accounting standards"/>
    <s v="Must Have"/>
    <m/>
    <x v="1"/>
    <s v="1-Fit-Configuration-Functional"/>
    <s v="Fit"/>
    <s v="Configuration"/>
    <s v="Functional"/>
    <m/>
    <s v="Journals from source systems will be interfaced to both primary and secondary ledgers based on the extract.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
    <m/>
    <m/>
    <m/>
    <x v="0"/>
    <s v="Chris Demko"/>
    <d v="2021-07-13T00:00:00"/>
    <x v="0"/>
    <m/>
    <x v="8"/>
    <x v="1"/>
    <m/>
    <x v="0"/>
    <m/>
    <s v="RTR"/>
    <x v="3"/>
    <s v="AHCS"/>
    <s v="Deloitte"/>
    <m/>
    <m/>
    <s v="Ian/Vitaliy"/>
    <s v="Ian 11-9-21"/>
    <s v="Bhim"/>
    <s v="N/A"/>
    <s v="N/A"/>
    <s v="N/A"/>
    <m/>
    <m/>
    <s v="W3"/>
    <s v="User Stories (AHCS Track) - Batch1 GPO Approval"/>
  </r>
  <r>
    <s v="CSTONE-3231"/>
    <s v="RTR-AHCS-030"/>
    <m/>
    <s v="Record to Report"/>
    <s v="Manage Subledger Accounting"/>
    <s v="Create Subledger Accounting"/>
    <s v=" As a GL Accountant, I want to be able to drilldown from the GL journal to AHCS journal so that I can view supporting reference data"/>
    <m/>
    <m/>
    <x v="0"/>
    <s v="1-Fit-Configuration-Functional"/>
    <s v="Fit"/>
    <s v="Configuration"/>
    <s v="Functional"/>
    <m/>
    <s v="Drill-down capability seeded out of the box functionality from GL to AHCS journals"/>
    <s v="Validate functionality with sample drilldowns and compare between HUB and legacy"/>
    <s v="Review data for completeness after drilldown to AHCS subledger from balance on GL journal line"/>
    <m/>
    <m/>
    <x v="0"/>
    <s v="Erica"/>
    <d v="2021-05-24T00:00:00"/>
    <x v="9"/>
    <m/>
    <x v="3"/>
    <x v="0"/>
    <m/>
    <x v="1"/>
    <m/>
    <s v="RTR"/>
    <x v="3"/>
    <s v="AHCS"/>
    <s v="Deloitte"/>
    <m/>
    <m/>
    <s v="Ian/Vitaliy"/>
    <m/>
    <m/>
    <m/>
    <m/>
    <m/>
    <m/>
    <m/>
    <s v="W3"/>
    <s v="User Stories (AHCS Track) - Batch1 GPO Approval"/>
  </r>
  <r>
    <s v="CSTONE-568"/>
    <s v="RTR-AHCS-031"/>
    <m/>
    <s v="Record to Report"/>
    <s v="Manage Subledger Accounting"/>
    <s v="Create Subledger Accounting"/>
    <s v="As a GL accountant, I want the system to  process prior period transactions in the current period with manual intervention so that they can be accounted in AHCS"/>
    <m/>
    <m/>
    <x v="0"/>
    <s v="6-Gap-Work Around-Work Around"/>
    <s v="Gap"/>
    <s v="Work Around"/>
    <s v="Work Around"/>
    <m/>
    <s v="No mechanism to update the date in the transaction object table (TO). As a workaround, IT needs to run the purge the error transnactions using &quot;Accounting Hub Maintainance&quot; program. The source system will resend the transaction with the appropriate corrections required for re-processing._x000a_ IT to make changes based on offline  business approval."/>
    <s v="Validate setups with a test transaction."/>
    <m/>
    <m/>
    <m/>
    <x v="0"/>
    <m/>
    <d v="2021-05-25T00:00:00"/>
    <x v="0"/>
    <m/>
    <x v="0"/>
    <x v="0"/>
    <m/>
    <x v="1"/>
    <m/>
    <s v="RTR"/>
    <x v="3"/>
    <s v="AHCS"/>
    <s v="Deloitte"/>
    <m/>
    <m/>
    <s v="Ian/Vitaliy"/>
    <m/>
    <m/>
    <m/>
    <m/>
    <m/>
    <m/>
    <m/>
    <s v="W3"/>
    <s v="User Stories (AHCS Track) - Batch1 GPO Approval"/>
  </r>
  <r>
    <s v="CSTONE-55"/>
    <s v="RTR-AHCS-032"/>
    <m/>
    <s v="Record to Report"/>
    <s v="Manage Subledger Accounting"/>
    <s v="Create Subledger Accounting"/>
    <s v="As a GL Accountant, I want non-balance supporting references enabled to capture reference attributes from the source system so that AHCS journals have detail information"/>
    <m/>
    <m/>
    <x v="0"/>
    <s v="1-Fit-Configuration-Functional"/>
    <s v="Fit"/>
    <s v="Configuration"/>
    <s v="Functional"/>
    <m/>
    <s v="Non-balance enabled supporting references to be enabled by each AHCS subledger based on the data model"/>
    <s v="Validate HUB supporting references by sampling transactions and compare to legacy subledgers"/>
    <s v="Review non-balance supporting references and ensure match with source system detail information per business design"/>
    <m/>
    <m/>
    <x v="0"/>
    <s v="Erica"/>
    <d v="2021-05-24T00:00:00"/>
    <x v="9"/>
    <m/>
    <x v="3"/>
    <x v="0"/>
    <m/>
    <x v="1"/>
    <m/>
    <s v="RTR"/>
    <x v="3"/>
    <s v="AHCS"/>
    <s v="Deloitte"/>
    <m/>
    <m/>
    <s v="Ian/Vitaliy"/>
    <m/>
    <m/>
    <m/>
    <m/>
    <m/>
    <m/>
    <m/>
    <s v="W3"/>
    <s v="User Stories (AHCS Track) - Batch1 GPO Approval"/>
  </r>
  <r>
    <s v="CSTONE-56"/>
    <s v="RTR-AHCS-033"/>
    <m/>
    <s v="Record to Report"/>
    <s v="Manage Subledger Accounting"/>
    <s v="Create Subledger Accounting"/>
    <s v="As a GL Accountant, I want balance supporting references enabled to capture reference attributes from the source system and capture balances so that provides reporting capailities on non chart of account values"/>
    <m/>
    <m/>
    <x v="0"/>
    <s v="1-Fit-Configuration-Functional"/>
    <s v="Fit"/>
    <s v="Configuration"/>
    <s v="Functional"/>
    <m/>
    <s v="Balance enabled supporting references to be enabled by each AHCS subledger based on the data model"/>
    <s v="Validate HUB supporting references by sampling transactions and compare to legacy subledgers"/>
    <s v="Validate balanced enabled supporting references by running reports and confirming totals"/>
    <s v="Review balance supporting references and ensure match with source system detail information per business design"/>
    <m/>
    <x v="0"/>
    <s v="Erica"/>
    <d v="2021-05-24T00:00:00"/>
    <x v="9"/>
    <m/>
    <x v="3"/>
    <x v="0"/>
    <m/>
    <x v="1"/>
    <m/>
    <s v="RTR"/>
    <x v="3"/>
    <s v="AHCS"/>
    <s v="Deloitte"/>
    <m/>
    <m/>
    <s v="Ian/Vitaliy"/>
    <m/>
    <m/>
    <m/>
    <m/>
    <m/>
    <m/>
    <m/>
    <s v="W3"/>
    <s v="User Stories (AHCS Track) - Batch1 GPO Approval"/>
  </r>
  <r>
    <e v="#N/A"/>
    <s v="RTR-AHCS-034"/>
    <m/>
    <s v="Record to Report"/>
    <s v="Manage Subledger Accounting"/>
    <s v="Create Subledger Accounting"/>
    <s v="As a GL Accountant, I want system to have the capability to sequence all journals for EMEA both primary and statutory ledgers by legal entity so that the statutory ledgers are compliant with the local regulations and US GAAP."/>
    <s v="Must Have"/>
    <m/>
    <x v="1"/>
    <s v="1-Fit-Configuration-Functional"/>
    <s v="Fit"/>
    <s v="Configuration"/>
    <s v="Functional"/>
    <m/>
    <s v="Accounting and Reporting sequences to be enabled for statutory ledgers in EMEA for statutory compliance"/>
    <s v="Review sequencing of journals was created accurately as per business design and in compliance with local requirements and US GAAP. Ensure there are no gaps in the sequence of journals. Validate that system was configured for journal sequence to reset in countries that require new sequencing each year as per business design. Ensure sequencing of journals is created in secondary ledgers per business design."/>
    <m/>
    <m/>
    <m/>
    <x v="0"/>
    <s v="Chris Demko"/>
    <d v="2021-07-13T00:00:00"/>
    <x v="0"/>
    <m/>
    <x v="8"/>
    <x v="1"/>
    <m/>
    <x v="0"/>
    <m/>
    <s v="RTR"/>
    <x v="3"/>
    <s v="AHCS"/>
    <s v="Deloitte"/>
    <m/>
    <m/>
    <s v="Ian/Vitaliy"/>
    <s v="Ian 11-15-21"/>
    <s v="Bhim - Confirmed by Patrick. Mentioned that this should be applicable for US GAAP as well."/>
    <m/>
    <s v="N/A"/>
    <s v="CALA: Beatriz García/Sandra Patiño/Jose Luis Ortiz"/>
    <s v="Should highlevel comments be rewritten to incorporate CALA? -Ok IP"/>
    <s v="MS 11/05 - Updated user story to only consider EMEA Stat ledger as secondary ledgers only applicable for EMEA countries"/>
    <s v="W3"/>
    <s v="User Stories (AHCS Track) - Batch1 GPO Approval"/>
  </r>
  <r>
    <s v="CSTONE-57"/>
    <s v="RTR-AHCS-035"/>
    <m/>
    <s v="Record to Report"/>
    <s v="Manage Subledger Accounting"/>
    <s v="Create Subledger Accounting"/>
    <s v="As a GL Accountant, I want the subledger journals to be summarized when transferred to GL so that detail level transaction information is maintained in AHCS whereas the account balances are reflected in GL."/>
    <m/>
    <m/>
    <x v="0"/>
    <s v="1-Fit-Configuration-Functional"/>
    <s v="Fit"/>
    <s v="Configuration"/>
    <s v="Functional"/>
    <m/>
    <s v="Subledger journals interfaced to GL from AHCS will be summarized by accounting string(code combinations)"/>
    <s v="Validate summary totals to HUB for a sample of data.  Reconcile in total between Cloud GL and HUB."/>
    <s v="Review summarized balance in GL ties to detail balance in AHCS"/>
    <m/>
    <m/>
    <x v="0"/>
    <s v="Erica"/>
    <d v="2021-05-24T00:00:00"/>
    <x v="9"/>
    <m/>
    <x v="3"/>
    <x v="0"/>
    <m/>
    <x v="1"/>
    <m/>
    <s v="RTR"/>
    <x v="3"/>
    <s v="AHCS"/>
    <s v="Deloitte"/>
    <m/>
    <m/>
    <s v="Ian/Vitaliy"/>
    <m/>
    <m/>
    <m/>
    <m/>
    <m/>
    <m/>
    <m/>
    <s v="W3"/>
    <s v="User Stories (AHCS Track) - Batch1 GPO Approval"/>
  </r>
  <r>
    <s v="CSTONE-1401"/>
    <s v="RTR-AHCS-036"/>
    <m/>
    <s v="Record to Report"/>
    <s v="Manage Subledger Accounting"/>
    <s v="Create Subledger Accounting"/>
    <s v="As a GL accountant, I want journals from Central to feed AHCS daily so that the journals are reflected in cloud GL."/>
    <m/>
    <m/>
    <x v="4"/>
    <s v="3-Gap-Build-Interface"/>
    <s v="Gap"/>
    <s v="Build"/>
    <s v="Interface"/>
    <s v="INT033"/>
    <s v="Daily inbound interface for Sales and Inventory and COGS entries, Commision Accruals from Central to AHCS"/>
    <s v="Confirm interface completeness and accuracy"/>
    <m/>
    <m/>
    <m/>
    <x v="0"/>
    <s v="Erica"/>
    <d v="2021-05-24T00:00:00"/>
    <x v="4"/>
    <m/>
    <x v="0"/>
    <x v="7"/>
    <s v="Interface"/>
    <x v="1"/>
    <m/>
    <s v="RTR"/>
    <x v="3"/>
    <s v="AHCS"/>
    <s v="Deloitte"/>
    <m/>
    <m/>
    <m/>
    <m/>
    <m/>
    <m/>
    <m/>
    <m/>
    <m/>
    <m/>
    <s v="W3"/>
    <s v="User Stories (AHCS Track) - Batch1 GPO Approval"/>
  </r>
  <r>
    <s v="CSTONE-1402"/>
    <s v="RTR-AHCS-037"/>
    <m/>
    <s v="Record to Report"/>
    <s v="Manage Subledger Accounting"/>
    <s v="Create Subledger Accounting"/>
    <s v="As a GL accountant, I want statistical journals from Central to AHCS for stock items so that monthly finance charges can be booked in cloud GL."/>
    <m/>
    <m/>
    <x v="4"/>
    <s v="3-Gap-Build-Interface"/>
    <s v="Gap"/>
    <s v="Build"/>
    <s v="Interface"/>
    <s v="INT034"/>
    <s v="Monthly statistical feed for finance charges for stock items from Central to AHCS"/>
    <s v="Build a systematic/automated data completeness check to support the daily imports.   Validate / test.  _x000a_Ensure that statistical entries are not recorded as actuals"/>
    <m/>
    <m/>
    <m/>
    <x v="0"/>
    <m/>
    <d v="2021-05-26T00:00:00"/>
    <x v="4"/>
    <m/>
    <x v="0"/>
    <x v="7"/>
    <s v="Interface"/>
    <x v="1"/>
    <m/>
    <s v="RTR"/>
    <x v="3"/>
    <s v="AHCS"/>
    <s v="Deloitte"/>
    <m/>
    <m/>
    <m/>
    <m/>
    <m/>
    <m/>
    <m/>
    <m/>
    <m/>
    <m/>
    <s v="W3"/>
    <s v="User Stories (AHCS Track) - Batch1 GPO Approval"/>
  </r>
  <r>
    <s v="CSTONE-1403"/>
    <s v="RTR-AHCS-038"/>
    <m/>
    <s v="Record to Report"/>
    <s v="Manage Subledger Accounting"/>
    <s v="Create Subledger Accounting"/>
    <s v="As a GL accountant, I want statistical journals from Central to AHCS for SO/DSS items so that mothly finance charges can be booked in cloud GL."/>
    <m/>
    <m/>
    <x v="4"/>
    <s v="3-Gap-Build-Interface"/>
    <s v="Gap"/>
    <s v="Build"/>
    <s v="Interface"/>
    <s v="INT035"/>
    <s v="Monthly statistical feed for finance charges of SO/DS items from Central to AHCS"/>
    <s v="Build a systematic/automated data completeness check to support the daily imports.   Validate / test.  _x000a_Ensure that statistical entries are not recorded as actuals"/>
    <m/>
    <m/>
    <m/>
    <x v="0"/>
    <m/>
    <d v="2021-05-26T00:00:00"/>
    <x v="4"/>
    <m/>
    <x v="0"/>
    <x v="7"/>
    <s v="Interface"/>
    <x v="1"/>
    <m/>
    <s v="RTR"/>
    <x v="3"/>
    <s v="AHCS"/>
    <s v="Deloitte"/>
    <m/>
    <m/>
    <m/>
    <m/>
    <m/>
    <m/>
    <m/>
    <m/>
    <m/>
    <m/>
    <s v="W3"/>
    <s v="User Stories (AHCS Track) - Batch1 GPO Approval"/>
  </r>
  <r>
    <s v="CSTONE-1404"/>
    <s v="RTR-AHCS-039"/>
    <m/>
    <s v="Record to Report"/>
    <s v="Manage Subledger Accounting"/>
    <s v="Create Subledger Accounting"/>
    <s v="As a GL accountant, I want statistical journals from Central to AHCS for monthly finance charges so that finance charges can be booked in cloud GL."/>
    <m/>
    <m/>
    <x v="4"/>
    <s v="3-Gap-Build-Interface"/>
    <s v="Gap"/>
    <s v="Build"/>
    <s v="Interface"/>
    <s v="INT036"/>
    <s v="Monthly statistical feed for finance charges from Central to AHCS"/>
    <s v="Build a systematic/automated data completeness check to support the daily imports.   Validate / test.  _x000a_Ensure that statistical entries are not recorded as actuals"/>
    <m/>
    <m/>
    <m/>
    <x v="0"/>
    <m/>
    <d v="2021-05-26T00:00:00"/>
    <x v="4"/>
    <m/>
    <x v="0"/>
    <x v="7"/>
    <s v="Interface"/>
    <x v="1"/>
    <m/>
    <s v="RTR"/>
    <x v="3"/>
    <s v="AHCS"/>
    <s v="Deloitte"/>
    <m/>
    <m/>
    <m/>
    <m/>
    <m/>
    <m/>
    <m/>
    <m/>
    <m/>
    <m/>
    <s v="W3"/>
    <s v="User Stories (AHCS Track) - Batch1 GPO Approval"/>
  </r>
  <r>
    <s v="CSTONE-1405"/>
    <s v="RTR-AHCS-040"/>
    <m/>
    <s v="Record to Report"/>
    <s v="Manage Subledger Accounting"/>
    <s v="Create Subledger Accounting"/>
    <s v="As a GL accountant, I want statistical journals from Central to AHCS for inventory items on an order so that finance charges can be booked in cloud GL."/>
    <m/>
    <m/>
    <x v="4"/>
    <s v="3-Gap-Build-Interface"/>
    <s v="Gap"/>
    <s v="Build"/>
    <s v="Interface"/>
    <s v="INT037"/>
    <s v="Monthly feed for inventory items that are on an order from Central to AHCS"/>
    <s v="Build a systematic/automated data completeness check to support the daily imports.   Validate / test. _x000a_Ensure that statistical entries are not recorded as actuals "/>
    <m/>
    <m/>
    <m/>
    <x v="0"/>
    <m/>
    <d v="2021-05-26T00:00:00"/>
    <x v="4"/>
    <m/>
    <x v="0"/>
    <x v="7"/>
    <s v="Interface"/>
    <x v="1"/>
    <m/>
    <s v="RTR"/>
    <x v="3"/>
    <s v="AHCS"/>
    <s v="Deloitte"/>
    <m/>
    <m/>
    <m/>
    <m/>
    <m/>
    <m/>
    <m/>
    <m/>
    <m/>
    <m/>
    <s v="W3"/>
    <s v="User Stories (AHCS Track) - Batch1 GPO Approval"/>
  </r>
  <r>
    <s v="CSTONE-1406"/>
    <s v="RTR-AHCS-041"/>
    <m/>
    <s v="Record to Report"/>
    <s v="Manage Subledger Accounting"/>
    <s v="Create Subledger Accounting"/>
    <s v="As a GL accountant, I want  journals from Central to AHCS for sales commission processing and sales accruals so that commissions and  accruals can be booked in cloud GL."/>
    <m/>
    <m/>
    <x v="4"/>
    <s v="3-Gap-Build-Interface"/>
    <s v="Gap"/>
    <s v="Build"/>
    <s v="Interface"/>
    <s v="INT038"/>
    <s v="Monthly feed for journal entries from sales commision processing and sales accruals from Central to AHCS"/>
    <s v="Build a systematic/automated data completeness check to support the daily imports.   Validate / test.  "/>
    <m/>
    <m/>
    <m/>
    <x v="0"/>
    <m/>
    <d v="2021-05-26T00:00:00"/>
    <x v="4"/>
    <m/>
    <x v="13"/>
    <x v="7"/>
    <s v="Interface"/>
    <x v="1"/>
    <m/>
    <s v="RTR"/>
    <x v="3"/>
    <s v="AHCS"/>
    <s v="Deloitte"/>
    <m/>
    <m/>
    <m/>
    <m/>
    <m/>
    <m/>
    <m/>
    <m/>
    <m/>
    <m/>
    <s v="W3"/>
    <s v="User Stories (AHCS Track) - Batch1 GPO Approval"/>
  </r>
  <r>
    <s v="CSTONE-1407"/>
    <s v="RTR-AHCS-042"/>
    <m/>
    <s v="Record to Report"/>
    <s v="Manage Subledger Accounting"/>
    <s v="Create Subledger Accounting"/>
    <s v="As a GL accountant, I want all cloud GL balances to Central account  so that journal entries can be created in Central"/>
    <m/>
    <m/>
    <x v="4"/>
    <s v="3-Gap-Build-Interface"/>
    <s v="Gap"/>
    <s v="Build"/>
    <s v="Interface"/>
    <s v="INT040"/>
    <s v="Outbound cloud GL balances to Central twice (Last day of Month &amp; through 1- 15th of the month) to prepare journals in Central"/>
    <s v="Build a systematic/automated data completeness check to support feed to Central from AHCS.   Validate / test.  "/>
    <m/>
    <m/>
    <m/>
    <x v="0"/>
    <m/>
    <d v="2021-05-26T00:00:00"/>
    <x v="4"/>
    <m/>
    <x v="13"/>
    <x v="7"/>
    <s v="Interface"/>
    <x v="1"/>
    <m/>
    <s v="RTR"/>
    <x v="3"/>
    <s v="AHCS"/>
    <s v="Deloitte"/>
    <m/>
    <m/>
    <m/>
    <m/>
    <m/>
    <m/>
    <m/>
    <m/>
    <m/>
    <m/>
    <s v="W3"/>
    <s v="User Stories (AHCS Track) - Batch1 GPO Approval"/>
  </r>
  <r>
    <s v="CSTONE-1090"/>
    <s v="RTR-AHCS-043"/>
    <m/>
    <s v="Record to Report"/>
    <s v="Manage General Ledger Accounting"/>
    <s v="Maintain Chart of Accounts"/>
    <s v="As a Financial Systems Analyst, I need to confirm COA mapping across all systems identified in AHCS-005 workshop have the appropriate controls and security around COA mapping maintenance (i.e. legacy systems, 3rd party applications, Central, etc.).   "/>
    <m/>
    <m/>
    <x v="4"/>
    <s v="3-Gap-Build-Interface"/>
    <s v="Gap"/>
    <s v="Build"/>
    <s v="Interface"/>
    <s v="INT120"/>
    <s v="Build a report to extract COA mappings from centralized mapping engine. User story RTR-GL-135 covers need to secure Maintainance page to specific users only"/>
    <s v="Utilize a tool and/or report to validate COA maintenance mapping across systems."/>
    <m/>
    <m/>
    <m/>
    <x v="0"/>
    <s v="Erica"/>
    <d v="2021-06-04T00:00:00"/>
    <x v="9"/>
    <m/>
    <x v="0"/>
    <x v="8"/>
    <s v="Interface"/>
    <x v="1"/>
    <m/>
    <s v="RTR"/>
    <x v="0"/>
    <s v="GL"/>
    <s v="WESCO"/>
    <m/>
    <m/>
    <m/>
    <m/>
    <m/>
    <m/>
    <m/>
    <m/>
    <s v="Erica:  Probably need to discuss this user story"/>
    <s v="Add user stories for security related to COA mapping. Create user stories under GL."/>
    <s v="W3"/>
    <s v="Cornerstone User Stories (RTR-GL) - GPO Approval (Batch3)"/>
  </r>
  <r>
    <s v="CSTONE-3660"/>
    <s v="RTR-AHCS-044"/>
    <m/>
    <s v="Record to Report"/>
    <s v="Manage Subledger Accounting"/>
    <s v="Create Subledger Accounting"/>
    <s v="As GL Accountant I want all  transactions from concur  are imported and posted into AHCS concur subledger, so that transactions are accounted with detail transaction information in AHCS"/>
    <m/>
    <m/>
    <x v="4"/>
    <s v="3-Gap-Build-Interface"/>
    <s v="Gap"/>
    <s v="Build"/>
    <s v="Interface"/>
    <s v="INT016"/>
    <s v="Concur team to extract provide data and interface into Oracle Cloud Middleware"/>
    <s v="Verify transactions from Concur are imported and accounted for in AHCS. Review details for Concur ties to source AHCS details."/>
    <m/>
    <m/>
    <m/>
    <x v="0"/>
    <s v="Erica"/>
    <d v="2021-05-25T00:00:00"/>
    <x v="2"/>
    <m/>
    <x v="4"/>
    <x v="3"/>
    <s v="Interface"/>
    <x v="1"/>
    <m/>
    <s v="RTR"/>
    <x v="3"/>
    <s v="AHCS"/>
    <s v="WESCO"/>
    <m/>
    <m/>
    <s v="Ian/Vitaliy"/>
    <m/>
    <m/>
    <m/>
    <m/>
    <m/>
    <m/>
    <m/>
    <s v="W3"/>
    <s v="User Stories (AHCS Track) - Batch1 GPO Approval"/>
  </r>
  <r>
    <e v="#N/A"/>
    <s v="RTR-AHCS-046"/>
    <m/>
    <s v="Record to Report"/>
    <s v="Manage Subledger Accounting"/>
    <s v="Create Subledger Accounting"/>
    <s v="As GL Accountant,  I want AHCS to be configured to process Lease Interface data as per business and accounting rules so that transactions are accounted correctly in Leases Subledger with appropriate line level information , Supporting Reference and other details. "/>
    <s v="Must Have"/>
    <m/>
    <x v="1"/>
    <s v="1-Fit-Configuration-Functional"/>
    <s v="Fit"/>
    <s v="Configuration"/>
    <s v="Functional"/>
    <m/>
    <s v="Legacy team to extract third party lease harbor data and interface into Oracle Cloud Middleware"/>
    <s v="Verify transactions from 3rd party Lease Harbor are imported and accounted for in AHCS. Review details for from Lease Harbor 3rd party ties to source AHCS details."/>
    <s v="Also ensure that AHCS data ties to Oracle GL"/>
    <m/>
    <m/>
    <x v="0"/>
    <s v="Chris Demko"/>
    <d v="2021-07-13T00:00:00"/>
    <x v="0"/>
    <m/>
    <x v="6"/>
    <x v="1"/>
    <m/>
    <x v="0"/>
    <m/>
    <s v="RTR"/>
    <x v="3"/>
    <s v="AHCS"/>
    <s v="Deloitte"/>
    <m/>
    <m/>
    <s v="Ian/Vitaliy"/>
    <s v="Ian 11-9-21"/>
    <s v="Bhim"/>
    <s v="Boon"/>
    <s v="Rhonda"/>
    <s v="CALA: Beatriz García/Sandra Patiño/Jose Luis Ortiz"/>
    <m/>
    <m/>
    <s v="W3"/>
    <s v="User Stories (AHCS Track) - Batch1 GPO Approval"/>
  </r>
  <r>
    <s v="CSTONE-557"/>
    <s v="RTR-AHCS-048"/>
    <m/>
    <s v="Record to Report"/>
    <s v="Manage Subledger Accounting"/>
    <s v="Create Subledger Accounting"/>
    <s v="As a Financial Systems Analyst, I need the ability to add suppoorting references to subledger journals so that they can provide balancing on extended chart of account values"/>
    <m/>
    <m/>
    <x v="0"/>
    <s v="1-Fit-Configuration-Functional"/>
    <s v="Fit"/>
    <s v="Configuration"/>
    <s v="Functional"/>
    <m/>
    <s v="New supporting references can be added in AHCS at any time. For adding balance enabled supporting reference  the driver is to load initial balances before usage."/>
    <s v="Validate that new supporting reference was received from source system and added to AHCS"/>
    <m/>
    <m/>
    <m/>
    <x v="0"/>
    <s v="Erica"/>
    <d v="2021-05-25T00:00:00"/>
    <x v="4"/>
    <m/>
    <x v="3"/>
    <x v="0"/>
    <m/>
    <x v="1"/>
    <m/>
    <s v="RTR"/>
    <x v="3"/>
    <s v="AHCS"/>
    <s v="WESCO"/>
    <m/>
    <m/>
    <s v="Ian/Vitaliy"/>
    <m/>
    <m/>
    <m/>
    <m/>
    <m/>
    <m/>
    <m/>
    <s v="W3"/>
    <s v="User Stories (AHCS Track) - Batch1 GPO Approval"/>
  </r>
  <r>
    <s v="CSTONE-59"/>
    <s v="RTR-AHCS-049"/>
    <m/>
    <s v="Record to Report"/>
    <s v="Manage Subledger Accounting"/>
    <s v="Create Subledger Accounting"/>
    <s v="As a Financial Systems Analyst I need the ability to display user transaction identifiers so that they are visible to user journal screen(UTI)"/>
    <m/>
    <m/>
    <x v="0"/>
    <s v="1-Fit-Configuration-Functional"/>
    <s v="Fit"/>
    <s v="Configuration"/>
    <s v="Functional"/>
    <m/>
    <s v="New user transaction identifiers can be added for user to view additional information."/>
    <s v="Validate that user is able to view and access supporting reference. UTI setup by business design."/>
    <m/>
    <m/>
    <m/>
    <x v="0"/>
    <s v="Erica"/>
    <d v="2021-05-25T00:00:00"/>
    <x v="9"/>
    <m/>
    <x v="3"/>
    <x v="0"/>
    <m/>
    <x v="1"/>
    <m/>
    <s v="RTR"/>
    <x v="3"/>
    <s v="AHCS"/>
    <s v="WESCO"/>
    <m/>
    <m/>
    <s v="Ian/Vitaliy"/>
    <m/>
    <m/>
    <m/>
    <m/>
    <m/>
    <m/>
    <m/>
    <s v="W3"/>
    <s v="User Stories (AHCS Track) - Batch1 GPO Approval"/>
  </r>
  <r>
    <s v="CSTONE-553"/>
    <s v="RTR-GL-113"/>
    <m/>
    <s v="Record to Report"/>
    <s v="Manage General Ledger Accounting"/>
    <s v="Perform Allocations"/>
    <s v=" As a GL Accountant I need the ability to (1) Batch allocations together to run at the same time.  (2) Ability to schedule allocations to run automatically. (3) Allocation sweep / branch-in-branch (ie take balance on one account and move to other accounts  (4) need ability to reference both currency value and STAT value accounts to support allocations,(5)  Workbench group by batch in sequence or in paralell (6) Ability to grab current and prior period values"/>
    <m/>
    <m/>
    <x v="0"/>
    <s v="1-Fit-Configuration-Functional"/>
    <s v="Fit"/>
    <s v="Configuration"/>
    <s v="Functional"/>
    <m/>
    <s v="Configuration options in Calc Manager noted for each bullet in user sotry:_x000a_1. RuleSet_x000a_2. Scheduling allocations_x000a_3. Allocation Formula_x000a_4. Allocation formula and currency_x000a_5. RuleSet with option of sequence vs parallel _x000a_ 6. Ruleset with multiple Run Time Variables for periods. Different RTV for accounting periods to be used in source in different rules in a ruleset"/>
    <s v="Allocations support business requirements, run efficiently, and produce accurate results."/>
    <m/>
    <m/>
    <m/>
    <x v="0"/>
    <s v="Erica"/>
    <d v="2021-06-10T00:00:00"/>
    <x v="0"/>
    <m/>
    <x v="0"/>
    <x v="0"/>
    <m/>
    <x v="1"/>
    <m/>
    <s v="RTR"/>
    <x v="0"/>
    <s v="GL"/>
    <s v="WESCO"/>
    <m/>
    <m/>
    <m/>
    <m/>
    <m/>
    <m/>
    <m/>
    <m/>
    <m/>
    <s v="@Viji -  Validate pt.6"/>
    <s v="W2"/>
    <s v="Cornerstone User Stories (RTR-GL) - GPO Approval (Batch4)"/>
  </r>
  <r>
    <s v="CSTONE-116"/>
    <s v="RTR-GL-114"/>
    <m/>
    <s v="Record to Report"/>
    <s v="Manage General Ledger Accounting"/>
    <s v="Process Reversing Journal Entries"/>
    <s v="As a GL Accountant, I want to be able to  automatically reverse a multicurrency journal entry in next period to make the journal process more accurate and efficient"/>
    <m/>
    <m/>
    <x v="0"/>
    <s v="1-Fit-Configuration-Functional"/>
    <s v="Fit"/>
    <s v="Configuration"/>
    <s v="Functional"/>
    <m/>
    <s v="Use journal reversal functionality using categories enabled for autoreversal. Journal reversed using system functionality will use same entered and accounted amounts as original journals"/>
    <s v="Successfully reversed original multicurrency journal entry by selecting auto reversal criteria. Verify that original entry was reversed in following period using same rate from original entry."/>
    <m/>
    <m/>
    <m/>
    <x v="0"/>
    <m/>
    <d v="2021-05-27T00:00:00"/>
    <x v="0"/>
    <m/>
    <x v="3"/>
    <x v="0"/>
    <m/>
    <x v="1"/>
    <m/>
    <s v="RTR"/>
    <x v="0"/>
    <s v="GL"/>
    <s v="WESCO"/>
    <m/>
    <m/>
    <s v="Ian/Vitaliy"/>
    <m/>
    <m/>
    <m/>
    <m/>
    <m/>
    <m/>
    <m/>
    <s v="W1"/>
    <s v="Cornerstone User Stories (RTR-GL) - GPO Approval (Batch 2)"/>
  </r>
  <r>
    <e v="#N/A"/>
    <s v="RTR-GL-115"/>
    <m/>
    <s v="Record to Report"/>
    <s v="Manage General Ledger Accounting"/>
    <s v="Process Reversing Journal Entries"/>
    <s v="As a GL Accountant, I want to be able to copy multicurrency journal entries and reverse signs, i.e., switch debit/credit to make the journal process more accurate and efficient"/>
    <m/>
    <m/>
    <x v="2"/>
    <s v="10-Not Required-Not Required-Not Required"/>
    <s v="Not Required"/>
    <s v="Not Required"/>
    <s v="Not Required"/>
    <m/>
    <s v="Use journal reversal functionality manually reverse the journal. Journal reversed using system functionality will use same entered and accounted amounts as original journals_x000a_Note: When you copy journal you cannot reverse signs unless user goes in and manually reverses journal_x000a__x000a_5/24: Discussed, not required. Covered in user story RTR-GL-116"/>
    <s v="Successfully reversed original multicurrency journal entry using copy/reverse option. Verify that original entry was reversed using same rate from original entry."/>
    <m/>
    <m/>
    <m/>
    <x v="0"/>
    <m/>
    <d v="2021-05-27T00:00:00"/>
    <x v="0"/>
    <m/>
    <x v="3"/>
    <x v="0"/>
    <m/>
    <x v="1"/>
    <m/>
    <s v="RTR"/>
    <x v="0"/>
    <s v="GL"/>
    <s v="WESCO"/>
    <m/>
    <m/>
    <s v="Ian/Vitaliy"/>
    <m/>
    <m/>
    <m/>
    <m/>
    <m/>
    <m/>
    <s v="Incorrect user story. Copy does not update signs"/>
    <s v="W1"/>
    <s v="Cornerstone User Stories (RTR-GL) - GPO Approval (Batch 2)"/>
  </r>
  <r>
    <s v="CSTONE-117"/>
    <s v="RTR-GL-116"/>
    <m/>
    <s v="Record to Report"/>
    <s v="Manage General Ledger Accounting"/>
    <s v="Process Reversing Journal Entries"/>
    <s v="As a GL Accountant, I want to be able to  manually reverse a multicurrency journal entry to make the journal process more accurate and efficient"/>
    <m/>
    <m/>
    <x v="0"/>
    <s v="1-Fit-Configuration-Functional"/>
    <s v="Fit"/>
    <s v="Configuration"/>
    <s v="Functional"/>
    <m/>
    <s v="Use journal reversal functionality manually reverse the journal. Journal reversed using system functionality will use same entered and accounted amounts as original journals"/>
    <s v="Successfully reversed original multicurrency journal entry by manually booking entry. Verify that original entry was reversed using same rate from original entry."/>
    <m/>
    <m/>
    <m/>
    <x v="0"/>
    <m/>
    <d v="2021-05-27T00:00:00"/>
    <x v="0"/>
    <m/>
    <x v="3"/>
    <x v="0"/>
    <m/>
    <x v="1"/>
    <m/>
    <s v="RTR"/>
    <x v="0"/>
    <s v="GL"/>
    <s v="WESCO"/>
    <m/>
    <m/>
    <s v="Ian/Vitaliy"/>
    <m/>
    <m/>
    <m/>
    <m/>
    <m/>
    <m/>
    <m/>
    <s v="W1"/>
    <s v="Cornerstone User Stories (RTR-GL) - GPO Approval (Batch 2)"/>
  </r>
  <r>
    <s v="CSTONE-3661"/>
    <s v="RTR-GL-117"/>
    <m/>
    <s v="Record to Report"/>
    <s v="Manage General Ledger Accounting"/>
    <s v="Maintain Chart of Accounts"/>
    <s v="As a GL Accountant, I need the capability to enter the old chart string in the application and receive the new COA string [Both Legacy WESCO &amp; Legacy Anixter]. Should support multiple code combinations to be mapped"/>
    <m/>
    <m/>
    <x v="0"/>
    <s v="5-Gap-Build-Extension"/>
    <s v="Gap"/>
    <s v="Build"/>
    <s v="Extension"/>
    <s v="EXT013"/>
    <s v="Need to explore feasibility of UI where user can enter legacy COA string and can retrieve future state COA value. Should support multiple code combinations to be mapped"/>
    <s v="Review the new chart string results to ensure accurate results"/>
    <m/>
    <m/>
    <m/>
    <x v="0"/>
    <m/>
    <d v="2021-05-27T00:00:00"/>
    <x v="4"/>
    <m/>
    <x v="4"/>
    <x v="3"/>
    <s v="Extension"/>
    <x v="1"/>
    <m/>
    <s v="RTR"/>
    <x v="0"/>
    <s v="GL"/>
    <s v="WESCO"/>
    <m/>
    <m/>
    <s v="Ian/Vitaliy"/>
    <m/>
    <m/>
    <m/>
    <m/>
    <m/>
    <m/>
    <m/>
    <m/>
    <s v="Cornerstone User Stories (RTR-GL) - GPO Approval (Batch 2)"/>
  </r>
  <r>
    <s v="CSTONE-1408"/>
    <s v="RTR-AHCS-051"/>
    <m/>
    <s v="Record to Report"/>
    <s v="Manage Subledger Accounting"/>
    <s v="Run Subledger Reports"/>
    <s v="As an IT administrator, I need a dashboard to track the daily exceptions between legacy data feed and AHCS so that there is complete visibility by source, category, count, and Dollar combination (The sample dashboard presented by Manpreet in the Core-group meeting)"/>
    <m/>
    <m/>
    <x v="0"/>
    <s v="5-Gap-Build-Extension"/>
    <s v="Gap"/>
    <s v="Build"/>
    <s v="Extension"/>
    <s v="EXT010"/>
    <s v="The user story needs to be modified as the data is based on what is received in AHCS by source, dollar amount, line count(processed vs. error).Dashboard to be real-time."/>
    <s v="Validate the data with subledger period close exceptions. Compare the data with the dashboard and ensure accuracy"/>
    <m/>
    <m/>
    <m/>
    <x v="0"/>
    <m/>
    <d v="2021-05-26T00:00:00"/>
    <x v="4"/>
    <m/>
    <x v="13"/>
    <x v="7"/>
    <s v="Extension"/>
    <x v="1"/>
    <m/>
    <s v="RTR"/>
    <x v="3"/>
    <s v="AHCS"/>
    <s v="WESCO"/>
    <m/>
    <m/>
    <m/>
    <m/>
    <m/>
    <m/>
    <m/>
    <m/>
    <m/>
    <m/>
    <s v="W3"/>
    <s v="User Stories (AHCS Track) - Batch1 GPO Approval"/>
  </r>
  <r>
    <e v="#N/A"/>
    <s v="RTR-GL-118"/>
    <m/>
    <s v="Record to Report"/>
    <s v="Manage General Ledger Accounting"/>
    <s v="Period-End Closing &amp; Reporting"/>
    <s v="As an IT administrator, I want period close automation to systematically close the Subledger periods (Intercompany BU) instead of closing them manually so that  In the future Intercompany BU model (Phase 1B), WESCO ends up having 50 + BU’s that must be closed (both AP &amp; AR) manually if we don’t have the systematic solution"/>
    <m/>
    <m/>
    <x v="1"/>
    <s v="5-Gap-Build-Extension"/>
    <s v="Gap"/>
    <s v="Build"/>
    <s v="Extension"/>
    <s v="N/A"/>
    <s v="This is about a state where user has reconciled and cleared up any pending data. Requirement is now ability to automate close having a grouping [E.g. by region]_x000a__x000a_Business case: 60+ ledgers to close for AR and AP every month. Assuming 1 min per ledger close, 1*60*2 = 120 min per close cycle. Also bot will ensure all ledgers for a group are closed and someone doesnt miss lets say one ledger in his/her area of ownership_x000a__x000a_7/29: Based on input from Satheesh, WESCO IT will take it forward for Bot development etc. Changing sub-track to Legacy_x000a__x000a_8/4: Confirmed by Satheesh based on conversation with bot team that WESCO IT will take it forward"/>
    <s v="Validate the open and close of the AR &amp; AP subledgers for all ledgers systematically"/>
    <m/>
    <m/>
    <s v="-"/>
    <x v="2"/>
    <m/>
    <m/>
    <x v="0"/>
    <m/>
    <x v="12"/>
    <x v="0"/>
    <m/>
    <x v="1"/>
    <m/>
    <s v="RTR"/>
    <x v="1"/>
    <s v="IC"/>
    <s v="WESCO"/>
    <m/>
    <m/>
    <m/>
    <m/>
    <m/>
    <m/>
    <m/>
    <m/>
    <m/>
    <s v="Moved subtrack to LEGACY as per input from Satheesh"/>
    <s v="W3"/>
    <m/>
  </r>
  <r>
    <s v="CSTONE-554"/>
    <s v="RTR-AHCS-052"/>
    <m/>
    <s v="Record to Report"/>
    <s v="Manage Subledger Accounting"/>
    <s v="Create Subledger Accounting"/>
    <s v="As a Financial System Analyst, I want the all legacy future segment chart of account values to default to zeros so that the mapping rule can be derived based on only actively used chart of account segments"/>
    <m/>
    <m/>
    <x v="4"/>
    <s v="1-Fit-Configuration-Functional"/>
    <s v="Fit"/>
    <s v="Configuration"/>
    <s v="Functional"/>
    <m/>
    <s v="Legacy COA future segment values will be defaulted to zeros."/>
    <s v="Validate that the future segments are not populated in AHCS"/>
    <m/>
    <m/>
    <m/>
    <x v="0"/>
    <s v="Erica"/>
    <d v="2021-05-26T00:00:00"/>
    <x v="9"/>
    <m/>
    <x v="0"/>
    <x v="0"/>
    <m/>
    <x v="1"/>
    <m/>
    <s v="RTR"/>
    <x v="3"/>
    <s v="AHCS"/>
    <m/>
    <m/>
    <m/>
    <m/>
    <m/>
    <m/>
    <m/>
    <m/>
    <m/>
    <m/>
    <m/>
    <m/>
    <s v="User Stories (AHCS Track) - Batch1 GPO Approval"/>
  </r>
  <r>
    <s v="CSTONE-555"/>
    <s v="RTR-AHCS-053"/>
    <m/>
    <s v="Record to Report"/>
    <s v="Manage Subledger Accounting"/>
    <s v="Create Subledger Accounting"/>
    <s v="As a Financial System Analyst, I want the derive the complete chart of account string for cloud COA in the mapping tool so that the mapping rules are deriving all future segments"/>
    <m/>
    <m/>
    <x v="0"/>
    <s v="1-Fit-Configuration-Functional"/>
    <s v="Fit"/>
    <s v="Configuration"/>
    <s v="Functional"/>
    <m/>
    <s v="Legacy COA to Cloud COA mapping rules for all segments. "/>
    <s v="Ensure all the chart of accounts segments are available for mapping including the future segments"/>
    <m/>
    <m/>
    <m/>
    <x v="0"/>
    <s v="Erica"/>
    <d v="2021-05-26T00:00:00"/>
    <x v="9"/>
    <m/>
    <x v="0"/>
    <x v="0"/>
    <m/>
    <x v="1"/>
    <m/>
    <s v="RTR"/>
    <x v="3"/>
    <s v="AHCS"/>
    <m/>
    <m/>
    <m/>
    <m/>
    <m/>
    <m/>
    <m/>
    <m/>
    <m/>
    <m/>
    <m/>
    <m/>
    <s v="User Stories (AHCS Track) - Batch1 GPO Approval"/>
  </r>
  <r>
    <s v="CSTONE-4416"/>
    <s v="REP-RTR-GL-1"/>
    <m/>
    <s v="Record to Report"/>
    <s v="Manage General Ledger Accounting"/>
    <s v="Period-End Closing &amp; Reporting"/>
    <s v="Legacy Report Name:GL Activity_x000a_Legacy Report Description:As an Accountant, I need a report of GL activity by LE, GL Account, trans currency, functional currency, and all other charfield values. Capability to filter by any chartfield value and date ranges.  This report is used to analyze GL activity._x000a_Reference ID:AXE-GL-1"/>
    <m/>
    <m/>
    <x v="0"/>
    <s v="2-Gap-Build-Report"/>
    <s v="Gap"/>
    <s v="Build"/>
    <s v="Report"/>
    <s v="RPT046"/>
    <s v="GL Journal Line detail report [Merge AXE-GL-1, AXE-GL-7, , AXE-GL-8, AXE-GL-9, AXE-GL-12, AXE-GL-13]. Ensure there is filter criteria by Period status"/>
    <m/>
    <m/>
    <m/>
    <m/>
    <x v="0"/>
    <s v="Erica"/>
    <d v="2021-05-27T00:00:00"/>
    <x v="4"/>
    <m/>
    <x v="2"/>
    <x v="2"/>
    <s v="Report"/>
    <x v="1"/>
    <m/>
    <s v="RTR"/>
    <x v="0"/>
    <s v="GL"/>
    <s v="WESCO"/>
    <m/>
    <s v="AXE-GL-1"/>
    <m/>
    <s v="Ian/Vitaliy"/>
    <m/>
    <m/>
    <m/>
    <m/>
    <m/>
    <m/>
    <m/>
    <s v="Cornerstone User Stories (RTR-GL) - GPO Approval (Batch 2)"/>
  </r>
  <r>
    <s v="CSTONE-4417"/>
    <s v="REP-RTR-GL-2"/>
    <m/>
    <s v="Record to Report"/>
    <s v="Manage General Ledger Accounting"/>
    <s v="Period-End Closing &amp; Reporting"/>
    <s v="Legacy Report Name:GL Balances_x000a_Legacy Report Description:As an Accountant, I need a report of GL balances by LE, GL Account, trans currency, functional currency, and all other charfield values. Capability to filter by any chartfield value and date ranges. This report is used to analyze GL activity._x000a_Reference ID:AXE-GL-2"/>
    <m/>
    <m/>
    <x v="0"/>
    <s v="2-Gap-Build-Report"/>
    <s v="Gap"/>
    <s v="Build"/>
    <s v="Report"/>
    <s v="RPT047"/>
    <s v="New balance report by entered and accounted_x000a_Note: Why SmartView is not useful - Many people will use it"/>
    <m/>
    <m/>
    <m/>
    <m/>
    <x v="0"/>
    <s v="Erica"/>
    <d v="2021-05-27T00:00:00"/>
    <x v="4"/>
    <m/>
    <x v="2"/>
    <x v="2"/>
    <s v="Report"/>
    <x v="1"/>
    <m/>
    <s v="RTR"/>
    <x v="0"/>
    <s v="GL"/>
    <s v="WESCO"/>
    <m/>
    <s v="AXE-GL-2"/>
    <m/>
    <s v="Ian/Vitaliy"/>
    <m/>
    <m/>
    <m/>
    <m/>
    <m/>
    <m/>
    <m/>
    <s v="Cornerstone User Stories (RTR-GL) - GPO Approval (Batch 2)"/>
  </r>
  <r>
    <e v="#N/A"/>
    <s v="REP-RTR-GL-3"/>
    <m/>
    <s v="Record to Report"/>
    <s v="Manage General Ledger Accounting"/>
    <s v="Period-End Closing &amp; Reporting"/>
    <s v="Legacy Report Name:GL I/C Balances_x000a_Legacy Report Description:As an Accountant, I need a report of  I/C Payables and Receivables balances by LE, account, affiliate (or GL cloud equivalent), cost center, and other chartfield values. Capability to filter by LE, Affliate, account, and other chartfield values.  This report is used to analyze I/C balances_x000a_Reference ID:AXE-GL-3"/>
    <m/>
    <m/>
    <x v="1"/>
    <s v="2-Gap-Build-Report"/>
    <s v="Gap"/>
    <s v="Build"/>
    <s v="Report"/>
    <s v="RPT048"/>
    <s v="IC Balance Matrix: IC Balance report by GL balances [based on IC segment and specific natural accounts]_x000a_Note: Why SmartView is not useful - Many people will use it_x000a_6/22: Changed release to 1B only as per email confirmation from Erica with subject &quot;GL Reports Prioritization&quot;"/>
    <m/>
    <m/>
    <m/>
    <s v="Sprint 11"/>
    <x v="0"/>
    <s v="Erica"/>
    <d v="2021-05-27T00:00:00"/>
    <x v="7"/>
    <m/>
    <x v="10"/>
    <x v="6"/>
    <s v="Report"/>
    <x v="2"/>
    <m/>
    <s v="RTR"/>
    <x v="0"/>
    <s v="GL"/>
    <s v="WESCO"/>
    <m/>
    <s v="AXE-GL-3"/>
    <m/>
    <s v="Ian/Vitaliy"/>
    <m/>
    <m/>
    <m/>
    <m/>
    <m/>
    <m/>
    <m/>
    <s v="Cornerstone User Stories (RTR-GL) - GPO Approval (Batch 2)"/>
  </r>
  <r>
    <s v="CSTONE-3662"/>
    <s v="REP-RTR-GL-4"/>
    <m/>
    <s v="Record to Report"/>
    <s v="Manage General Ledger Accounting"/>
    <s v="Period-End Closing &amp; Reporting"/>
    <s v="Legacy Report Name:GL I/C Activity_x000a_Legacy Report Description:As an Accountant, I need a report of  I/C Payables and Receivables activity by LE, account, affiliate (or GL cloud equivalent), cost center, and other chartfield values. Capability to filter by LE, Affliate, account, and other chartfield values.  This report is used to analyze I/C activity._x000a_Reference ID:AXE-GL-4"/>
    <m/>
    <m/>
    <x v="0"/>
    <s v="2-Gap-Build-Report"/>
    <s v="Gap"/>
    <s v="Build"/>
    <s v="Report"/>
    <s v="RPT009"/>
    <s v="Merge with GL Drill down report - User story RTR-GL-077"/>
    <m/>
    <m/>
    <m/>
    <m/>
    <x v="0"/>
    <s v="Erica"/>
    <d v="2021-05-27T00:00:00"/>
    <x v="4"/>
    <m/>
    <x v="4"/>
    <x v="3"/>
    <s v="Report"/>
    <x v="1"/>
    <m/>
    <s v="RTR"/>
    <x v="0"/>
    <s v="GL"/>
    <s v="WESCO"/>
    <m/>
    <s v="AXE-GL-4"/>
    <m/>
    <s v="Ian/Vitaliy"/>
    <m/>
    <m/>
    <m/>
    <m/>
    <m/>
    <m/>
    <m/>
    <s v="Cornerstone User Stories (RTR-GL) - GPO Approval (Batch 2)"/>
  </r>
  <r>
    <e v="#N/A"/>
    <s v="REP-RTR-GL-5"/>
    <m/>
    <s v="Record to Report"/>
    <s v="Manage General Ledger Accounting"/>
    <s v="Period-End Closing &amp; Reporting"/>
    <s v="Legacy Report Name:GL Revaluation_x000a_Legacy Report Description:As an Accountant, I need a report of FX revaluation (using month-end rate) by account, LE, location and other chartfield values. This report is used to analyze current period FX exposure (currently GL 36)_x000a_Reference ID:AXE-GL-5"/>
    <m/>
    <m/>
    <x v="1"/>
    <s v="2-Gap-Build-Report"/>
    <s v="Gap"/>
    <s v="Build"/>
    <s v="Report"/>
    <s v="RPT049"/>
    <s v="Revaluation summary at COA level [all COA segments]. Run report after reval is executed in system"/>
    <m/>
    <m/>
    <m/>
    <s v="Sprint 12"/>
    <x v="0"/>
    <s v="Erica"/>
    <d v="2021-05-27T00:00:00"/>
    <x v="3"/>
    <m/>
    <x v="5"/>
    <x v="4"/>
    <s v="Report"/>
    <x v="2"/>
    <m/>
    <s v="RTR"/>
    <x v="0"/>
    <s v="GL"/>
    <s v="WESCO"/>
    <m/>
    <s v="AXE-GL-5"/>
    <m/>
    <s v="Ian/Vitaliy"/>
    <m/>
    <m/>
    <m/>
    <m/>
    <m/>
    <m/>
    <m/>
    <s v="Cornerstone User Stories (RTR-GL) - GPO Approval (Batch 2)"/>
  </r>
  <r>
    <e v="#N/A"/>
    <s v="REP-RTR-GL-6"/>
    <m/>
    <s v="Record to Report"/>
    <s v="Manage General Ledger Accounting"/>
    <s v="Period-End Closing &amp; Reporting"/>
    <s v="Legacy Report Name:GL Revaluation by account_x000a_Legacy Report Description:As an accountant, I need a report which shows the monthly revaluation amount for each account for a particular LE. This report is used for FX analysis_x000a_Reference ID:AXE-GL-6"/>
    <m/>
    <m/>
    <x v="1"/>
    <s v="2-Gap-Build-Report"/>
    <s v="Gap"/>
    <s v="Build"/>
    <s v="Report"/>
    <s v="RPT050"/>
    <s v="Revaluation summary at COA level [only LE &amp; Account]. Run report after reval is executed in system"/>
    <m/>
    <m/>
    <m/>
    <s v="Sprint 12"/>
    <x v="0"/>
    <s v="Erica"/>
    <d v="2021-05-27T00:00:00"/>
    <x v="3"/>
    <m/>
    <x v="5"/>
    <x v="4"/>
    <s v="Report"/>
    <x v="2"/>
    <m/>
    <s v="RTR"/>
    <x v="0"/>
    <s v="GL"/>
    <s v="WESCO"/>
    <m/>
    <s v="AXE-GL-6"/>
    <m/>
    <s v="Ian/Vitaliy"/>
    <m/>
    <m/>
    <m/>
    <m/>
    <m/>
    <m/>
    <m/>
    <s v="Cornerstone User Stories (RTR-GL) - GPO Approval (Batch 2)"/>
  </r>
  <r>
    <s v="CSTONE-4418"/>
    <s v="REP-RTR-GL-7"/>
    <m/>
    <s v="Record to Report"/>
    <s v="Manage General Ledger Accounting"/>
    <s v="Period-End Closing &amp; Reporting"/>
    <s v="Legacy Report Name:GL Activity by journal enter and post date_x000a_Legacy Report Description:As an Accountant, I need a report of GL activity by LE, GL Account, trans currency, functional currency, and all other charfield values. Capability to filter by any chartfield value, Journal entered date, journal posted data or date ranges.  This report is used to analyze GL activity by posted date._x000a_Reference ID:AXE-GL-7"/>
    <m/>
    <m/>
    <x v="0"/>
    <s v="2-Gap-Build-Report"/>
    <s v="Gap"/>
    <s v="Build"/>
    <s v="Report"/>
    <s v="RPT046"/>
    <s v="GL Journal Line detail report [Merge AXE-GL-1, AXE-GL-7, , AXE-GL-8, AXE-GL-9, AXE-GL-12, AXE-GL-13]. Ensure there is filter criteria by Period status"/>
    <m/>
    <m/>
    <m/>
    <m/>
    <x v="0"/>
    <s v="Erica"/>
    <d v="2021-05-27T00:00:00"/>
    <x v="4"/>
    <m/>
    <x v="2"/>
    <x v="2"/>
    <s v="Report"/>
    <x v="1"/>
    <m/>
    <s v="RTR"/>
    <x v="0"/>
    <s v="GL"/>
    <s v="WESCO"/>
    <m/>
    <s v="AXE-GL-7"/>
    <m/>
    <s v="Ian/Vitaliy"/>
    <m/>
    <m/>
    <m/>
    <m/>
    <m/>
    <m/>
    <m/>
    <s v="Cornerstone User Stories (RTR-GL) - GPO Approval (Batch 2)"/>
  </r>
  <r>
    <s v="CSTONE-4419"/>
    <s v="REP-RTR-GL-8"/>
    <m/>
    <s v="Record to Report"/>
    <s v="Manage General Ledger Accounting"/>
    <s v="Period-End Closing &amp; Reporting"/>
    <s v="Legacy Report Name:GL Journal detail_x000a_Legacy Report Description:As an accountant, I need a report which shows all journal lines for the specific JE (JE ID and period is the input data). Currently in PS GL 28_x000a_Reference ID:AXE-GL-8"/>
    <m/>
    <m/>
    <x v="0"/>
    <s v="2-Gap-Build-Report"/>
    <s v="Gap"/>
    <s v="Build"/>
    <s v="Report"/>
    <s v="RPT046"/>
    <s v="GL Journal Line detail report [Merge AXE-GL-1, AXE-GL-7, , AXE-GL-8, AXE-GL-9, AXE-GL-12, AXE-GL-13]. Ensure there is filter criteria by Period status"/>
    <m/>
    <m/>
    <m/>
    <m/>
    <x v="0"/>
    <s v="Erica"/>
    <d v="2021-05-27T00:00:00"/>
    <x v="4"/>
    <m/>
    <x v="2"/>
    <x v="2"/>
    <s v="Report"/>
    <x v="1"/>
    <m/>
    <s v="RTR"/>
    <x v="0"/>
    <s v="GL"/>
    <s v="WESCO"/>
    <m/>
    <s v="AXE-GL-8"/>
    <m/>
    <s v="Ian/Vitaliy"/>
    <m/>
    <m/>
    <m/>
    <m/>
    <m/>
    <m/>
    <m/>
    <s v="Cornerstone User Stories (RTR-GL) - GPO Approval (Batch 2)"/>
  </r>
  <r>
    <s v="CSTONE-4420"/>
    <s v="REP-RTR-GL-9"/>
    <m/>
    <s v="Record to Report"/>
    <s v="Manage General Ledger Accounting"/>
    <s v="Period-End Closing &amp; Reporting"/>
    <s v="Legacy Report Name:Journal activity by status_x000a_Legacy Report Description:As an accountant, I need a report of all journals processed by status foe example: posted, entered, validated, deleted…. (JE status and period is the input data). Currently in PS GL 08_x000a_Reference ID:AXE-GL-9"/>
    <m/>
    <m/>
    <x v="0"/>
    <s v="2-Gap-Build-Report"/>
    <s v="Gap"/>
    <s v="Build"/>
    <s v="Report"/>
    <s v="RPT046"/>
    <s v="GL Journal Line detail report [Merge AXE-GL-1, AXE-GL-7, , AXE-GL-8, AXE-GL-9, AXE-GL-12, AXE-GL-13]. Ensure there is filter criteria by Period status"/>
    <m/>
    <m/>
    <m/>
    <m/>
    <x v="0"/>
    <m/>
    <d v="2021-05-27T00:00:00"/>
    <x v="4"/>
    <m/>
    <x v="2"/>
    <x v="2"/>
    <s v="Report"/>
    <x v="1"/>
    <m/>
    <s v="RTR"/>
    <x v="0"/>
    <s v="GL"/>
    <s v="WESCO"/>
    <m/>
    <s v="AXE-GL-9"/>
    <m/>
    <s v="Ian/Vitaliy"/>
    <m/>
    <m/>
    <m/>
    <m/>
    <m/>
    <m/>
    <m/>
    <s v="Cornerstone User Stories (RTR-GL) - GPO Approval (Batch 2)"/>
  </r>
  <r>
    <s v="CSTONE-1409"/>
    <s v="REP-RTR-GL-10"/>
    <m/>
    <s v="Record to Report"/>
    <s v="Manage General Ledger Accounting"/>
    <s v="Period-End Closing &amp; Reporting"/>
    <s v="Legacy Report Name:Current month FX rates_x000a_Legacy Report Description:As an accountant, I need a report of all current FX rates loaded in GL by currency and rate type (budget, month end, average, daily). Currently in PS GL 35_x000a_Reference ID:AXE-GL-10"/>
    <m/>
    <m/>
    <x v="0"/>
    <s v="2-Gap-Build-Report"/>
    <s v="Gap"/>
    <s v="Build"/>
    <s v="Report"/>
    <s v="RPT051"/>
    <s v="FX Rates loaded in ERP to be pulled out for reporting [Create date range and period as parameters]. Created separate EPM line for budget rates"/>
    <m/>
    <m/>
    <m/>
    <m/>
    <x v="0"/>
    <m/>
    <d v="2021-05-27T00:00:00"/>
    <x v="4"/>
    <m/>
    <x v="13"/>
    <x v="7"/>
    <s v="Report"/>
    <x v="1"/>
    <m/>
    <s v="RTR"/>
    <x v="0"/>
    <s v="GL"/>
    <s v="WESCO"/>
    <m/>
    <s v="AXE-GL-10"/>
    <m/>
    <s v="Ian/Vitaliy"/>
    <m/>
    <m/>
    <m/>
    <m/>
    <m/>
    <m/>
    <m/>
    <s v="Cornerstone User Stories (RTR-GL) - GPO Approval (Batch 2)"/>
  </r>
  <r>
    <s v="CSTONE-1410"/>
    <s v="REP-RTR-GL-12"/>
    <m/>
    <s v="Record to Report"/>
    <s v="Manage General Ledger Accounting"/>
    <s v="Period-End Closing &amp; Reporting"/>
    <s v="Legacy Report Name:Historical FX rates by date_x000a_Legacy Report Description:As an accountant, I need a report of all historical FX rates loaded in GL by date, currency and rate type (budget, month end, average, daily). Ability to filter by date and currency and geography (if loaded multiple times per day). Currently in PS GL 60_x000a_Reference ID:AXE-GL-11"/>
    <m/>
    <m/>
    <x v="0"/>
    <s v="2-Gap-Build-Report"/>
    <s v="Gap"/>
    <s v="Build"/>
    <s v="Report"/>
    <s v="RPT051"/>
    <s v="FX Rates loaded in ERP to be pulled out for reporting [Create date range and period as parameters]. Created separate EPM line for budget rates"/>
    <m/>
    <m/>
    <m/>
    <m/>
    <x v="0"/>
    <m/>
    <d v="2021-05-27T00:00:00"/>
    <x v="4"/>
    <m/>
    <x v="13"/>
    <x v="7"/>
    <s v="Report"/>
    <x v="1"/>
    <m/>
    <s v="RTR"/>
    <x v="0"/>
    <s v="GL"/>
    <s v="WESCO"/>
    <m/>
    <s v="AXE-GL-11"/>
    <m/>
    <s v="Ian/Vitaliy"/>
    <m/>
    <m/>
    <m/>
    <m/>
    <m/>
    <m/>
    <m/>
    <s v="Cornerstone User Stories (RTR-GL) - GPO Approval (Batch 2)"/>
  </r>
  <r>
    <s v="CSTONE-4421"/>
    <s v="REP-RTR-GL-14"/>
    <m/>
    <s v="Record to Report"/>
    <s v="Manage General Ledger Accounting"/>
    <s v="Period-End Closing &amp; Reporting"/>
    <s v="Legacy Report Name:Report of journals which failed CVR_x000a_Legacy Report Description:I need a report that Lists all accounting events and journal entries that fail period close validation. Groups report by ledger, period, journal source, journal category, and event class at submission._x000a_Reference ID:AXE-GL-12"/>
    <m/>
    <m/>
    <x v="0"/>
    <s v="2-Gap-Build-Report"/>
    <s v="Gap"/>
    <s v="Build"/>
    <s v="Report"/>
    <s v="RPT046"/>
    <s v="GL Journal Line detail report [Merge AXE-GL-1, AXE-GL-7, , AXE-GL-8, AXE-GL-9, AXE-GL-12, AXE-GL-13]. Ensure there is filter criteria by Period status"/>
    <m/>
    <m/>
    <m/>
    <m/>
    <x v="0"/>
    <m/>
    <d v="2021-05-27T00:00:00"/>
    <x v="4"/>
    <m/>
    <x v="2"/>
    <x v="2"/>
    <s v="Report"/>
    <x v="1"/>
    <m/>
    <s v="RTR"/>
    <x v="0"/>
    <s v="GL"/>
    <s v="WESCO"/>
    <m/>
    <s v="AXE-GL-12"/>
    <m/>
    <s v="Ian/Vitaliy"/>
    <m/>
    <m/>
    <m/>
    <m/>
    <m/>
    <m/>
    <m/>
    <s v="Cornerstone User Stories (RTR-GL) - GPO Approval (Batch 2)"/>
  </r>
  <r>
    <s v="CSTONE-4422"/>
    <s v="REP-RTR-GL-15"/>
    <m/>
    <s v="Record to Report"/>
    <s v="Manage General Ledger Accounting"/>
    <s v="Period-End Closing &amp; Reporting"/>
    <s v="Legacy Report Name:Journals entered not posted_x000a_Legacy Report Description:I need a report that Lists journal entries that have been entered not posted._x000a_Reference ID:AXE-GL-13"/>
    <m/>
    <m/>
    <x v="0"/>
    <s v="2-Gap-Build-Report"/>
    <s v="Gap"/>
    <s v="Build"/>
    <s v="Report"/>
    <s v="RPT046"/>
    <s v="GL Journal Line detail report [Merge AXE-GL-1, AXE-GL-7, , AXE-GL-8, AXE-GL-9, AXE-GL-12, AXE-GL-13]. Ensure there is filter criteria by Period status"/>
    <m/>
    <m/>
    <m/>
    <m/>
    <x v="0"/>
    <m/>
    <d v="2021-05-27T00:00:00"/>
    <x v="4"/>
    <m/>
    <x v="2"/>
    <x v="2"/>
    <s v="Report"/>
    <x v="1"/>
    <m/>
    <s v="RTR"/>
    <x v="0"/>
    <s v="GL"/>
    <s v="WESCO"/>
    <m/>
    <s v="AXE-GL-13"/>
    <m/>
    <s v="Ian/Vitaliy"/>
    <m/>
    <m/>
    <m/>
    <m/>
    <m/>
    <m/>
    <m/>
    <s v="Cornerstone User Stories (RTR-GL) - GPO Approval (Batch 2)"/>
  </r>
  <r>
    <s v="CSTONE-4423"/>
    <s v="REP-RTR-GL-67-A"/>
    <m/>
    <s v="Record to Report"/>
    <s v="Manage General Ledger Accounting"/>
    <s v="Period-End Closing &amp; Reporting"/>
    <s v="Legacy Report Name:IT extracts GL data for Tax compliance work_x000a_Legacy Report Description:"/>
    <m/>
    <m/>
    <x v="4"/>
    <s v="2-Gap-Build-Report"/>
    <s v="Gap"/>
    <s v="Build"/>
    <s v="Report"/>
    <s v="RPT046"/>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GL Journal line detail report"/>
    <m/>
    <m/>
    <m/>
    <m/>
    <x v="0"/>
    <s v="Erica"/>
    <d v="2021-06-10T00:00:00"/>
    <x v="4"/>
    <m/>
    <x v="2"/>
    <x v="2"/>
    <s v="Report"/>
    <x v="1"/>
    <m/>
    <s v="RTR"/>
    <x v="0"/>
    <s v="GL"/>
    <s v="WESCO"/>
    <m/>
    <s v="WES-SUM-7"/>
    <m/>
    <m/>
    <m/>
    <m/>
    <m/>
    <m/>
    <m/>
    <s v="Awaiting input from Satheesh"/>
    <m/>
    <s v="Cornerstone User Stories (RTR-GL) - GPO Approval (Batch4)"/>
  </r>
  <r>
    <s v="CSTONE-3663"/>
    <s v="REP-RTR-GL-67-B"/>
    <m/>
    <s v="Record to Report"/>
    <s v="Manage General Ledger Accounting"/>
    <s v="Period-End Closing &amp; Reporting"/>
    <s v="Legacy Report Name:IT extracts GL data for Tax compliance work_x000a_Legacy Report Description:"/>
    <m/>
    <m/>
    <x v="4"/>
    <s v="5-Gap-Build-Extension"/>
    <s v="Gap"/>
    <s v="Build"/>
    <s v="Extension"/>
    <s v="EXT013"/>
    <s v="This Tax reporting requirement needs to bring subledger and GL details together. Sample of subledger fields would be Tax Code on Invoice level, payment term etc. In future state for Phase 1 this is expected to driven out of multiple systems:_x000a_1. Legacy EBS to provide subledger details similar to today_x000a_2. Using COA mapping extension users would take old COA values from report, use the COA engine to map to new COA values &amp; add back new COA values to report from EBS. This would give subledger details in future state COA_x000a_2. For on-system entities GL journal line detail reports with filter on journal source [manual/spreadsheet] can be used to layer in manual journals_x000a_3. As need FCCS can be used to pull additional TB level details _x000a_Note: This investigation process may start with pt.3 i.e. from FCCS and then go to GL and subledger i.e. in inverse order of noted above as well. _x000a__x000a_This user story is used to track COA mapping extension that user can trigger where user provides multiple old/legacy COA values &amp; utility returns new COA values"/>
    <m/>
    <m/>
    <m/>
    <m/>
    <x v="0"/>
    <s v="Erica"/>
    <d v="2021-06-10T00:00:00"/>
    <x v="4"/>
    <m/>
    <x v="4"/>
    <x v="3"/>
    <s v="Extension"/>
    <x v="1"/>
    <m/>
    <s v="RTR"/>
    <x v="0"/>
    <s v="GL"/>
    <s v="WESCO"/>
    <m/>
    <s v="WES-SUM-7"/>
    <m/>
    <m/>
    <m/>
    <m/>
    <m/>
    <m/>
    <m/>
    <s v="Awaiting input from Satheesh"/>
    <m/>
    <s v="Cornerstone User Stories (RTR-GL) - GPO Approval (Batch4)"/>
  </r>
  <r>
    <e v="#N/A"/>
    <s v="RTR-AHCS-054"/>
    <m/>
    <s v="Record to Report"/>
    <s v="Manage Subledger Accounting"/>
    <s v="Create Subledger Accounting"/>
    <s v="As a Financial Controller, I want a user role that will provide the access to only EBS AR subledger so that the user is restricted to a specific AHCS subledger"/>
    <m/>
    <m/>
    <x v="0"/>
    <s v="1-Fit-Configuration-Functional"/>
    <s v="Fit"/>
    <s v="Configuration"/>
    <s v="Functional"/>
    <m/>
    <s v="Enabling EBS AR subledger security by user roles"/>
    <s v="Ensure all the chart of accounts segments are available for mapping including the future segments"/>
    <m/>
    <m/>
    <m/>
    <x v="0"/>
    <s v="Erica"/>
    <d v="2021-05-26T00:00:00"/>
    <x v="2"/>
    <m/>
    <x v="14"/>
    <x v="0"/>
    <m/>
    <x v="1"/>
    <m/>
    <s v="RTR"/>
    <x v="2"/>
    <s v="AHCS"/>
    <m/>
    <m/>
    <m/>
    <m/>
    <m/>
    <m/>
    <m/>
    <m/>
    <m/>
    <m/>
    <m/>
    <m/>
    <s v="User Stories (AHCS Track) - Batch1 GPO Approval"/>
  </r>
  <r>
    <e v="#N/A"/>
    <s v="RTR-AHCS-055"/>
    <m/>
    <s v="Record to Report"/>
    <s v="Manage Subledger Accounting"/>
    <s v="Create Subledger Accounting"/>
    <s v="As an IT administrator, I want the capability to modify the source transaction information for any exceptions post business approval so that the transactions completd in error can be re-porcessed with corrections"/>
    <m/>
    <m/>
    <x v="0"/>
    <m/>
    <s v=""/>
    <s v=""/>
    <s v=""/>
    <m/>
    <s v="IT administrator should able to make modifications to the data except accoutning attributes in error post business approval to reprocess data in AHCS"/>
    <m/>
    <m/>
    <m/>
    <m/>
    <x v="3"/>
    <m/>
    <m/>
    <x v="2"/>
    <m/>
    <x v="14"/>
    <x v="0"/>
    <m/>
    <x v="1"/>
    <m/>
    <s v="RTR"/>
    <x v="2"/>
    <s v="AHCS"/>
    <m/>
    <m/>
    <m/>
    <m/>
    <m/>
    <m/>
    <m/>
    <m/>
    <m/>
    <m/>
    <m/>
    <m/>
    <m/>
  </r>
  <r>
    <e v="#N/A"/>
    <s v="RTR-AHCS-056"/>
    <m/>
    <s v="Record to Report"/>
    <s v="Manage Subledger Accounting"/>
    <s v="Create Subledger Accounting"/>
    <s v="As GL Accountant I want all  transactions from concur to be sent in new COA and no COA mapping required in cloud before posting in  Concur subledger, so that transactions are accounted using source segment values"/>
    <s v="Must Have"/>
    <m/>
    <x v="1"/>
    <s v="1-Fit-Configuration-Functional"/>
    <s v="Fit"/>
    <s v="Configuration"/>
    <s v="Functional"/>
    <m/>
    <s v="_x000a_Concur will be providing the data in the new cloud COA and no mapping transformation will take place_x000a_02/02 : As per conversation from 0201 Concur will send data in old COA and we will map this to new COA."/>
    <s v="Ensure concur transactions accurately posted into AHCS. Validate AHCS contains all supporting references as per business design. Ensure transactions are posted in both primary and secondary ledger."/>
    <m/>
    <m/>
    <m/>
    <x v="0"/>
    <s v="Chris Demko"/>
    <d v="2021-07-13T00:00:00"/>
    <x v="0"/>
    <m/>
    <x v="11"/>
    <x v="1"/>
    <m/>
    <x v="0"/>
    <m/>
    <s v="RTR"/>
    <x v="3"/>
    <s v="AHCS"/>
    <s v="Deloitte"/>
    <m/>
    <m/>
    <s v="Ian/Vitaliy"/>
    <s v="Ian 11-9-21"/>
    <s v="Bhim"/>
    <s v="N/A"/>
    <s v="Rhonda"/>
    <s v="Betty"/>
    <s v="What is the difference between -056 and 061? - Ok IP_x000a_We haven't fully discussed concur as yet. Ok per Manpreet comments 11-9-21"/>
    <s v="MS 11/05 - This story is to ensure and verify that CONCUR is sending data in new COA. _x000a_MS 11/09 - This have been program guidance and agreed with Concur project"/>
    <m/>
    <s v="User Stories (AHCS Track) - Batch1 GPO Approval"/>
  </r>
  <r>
    <e v="#N/A"/>
    <s v="RTR-AHCS-057"/>
    <m/>
    <s v="Record to Report"/>
    <s v="Manage Subledger Accounting"/>
    <s v="Create Subledger Accounting"/>
    <s v="As an IT administrator, I want the ability to make changes to AHCS configuration so that meet business requirments"/>
    <m/>
    <m/>
    <x v="0"/>
    <s v="1-Fit-Configuration-Functional"/>
    <s v="Fit"/>
    <s v="Configuration"/>
    <s v="Functional"/>
    <m/>
    <m/>
    <m/>
    <m/>
    <m/>
    <m/>
    <x v="3"/>
    <m/>
    <m/>
    <x v="0"/>
    <m/>
    <x v="12"/>
    <x v="0"/>
    <m/>
    <x v="1"/>
    <m/>
    <s v="RTR"/>
    <x v="2"/>
    <s v="AHCS"/>
    <m/>
    <m/>
    <m/>
    <m/>
    <m/>
    <m/>
    <m/>
    <m/>
    <m/>
    <m/>
    <m/>
    <m/>
    <m/>
  </r>
  <r>
    <e v="#N/A"/>
    <s v="RTR-AHCS-058"/>
    <m/>
    <s v="Record to Report"/>
    <s v="Manage Subledger Accounting"/>
    <s v="Create Subledger Accounting"/>
    <s v="As a Financial controller,I want to users to have access only specific ledger/ledger set so that data security by ledger/ledger set is enabled"/>
    <m/>
    <m/>
    <x v="0"/>
    <m/>
    <s v=""/>
    <s v=""/>
    <s v=""/>
    <m/>
    <m/>
    <m/>
    <m/>
    <m/>
    <m/>
    <x v="3"/>
    <m/>
    <m/>
    <x v="0"/>
    <m/>
    <x v="12"/>
    <x v="0"/>
    <m/>
    <x v="1"/>
    <m/>
    <s v="RTR"/>
    <x v="2"/>
    <s v="AHCS"/>
    <m/>
    <m/>
    <m/>
    <m/>
    <m/>
    <m/>
    <m/>
    <m/>
    <m/>
    <m/>
    <m/>
    <m/>
    <m/>
  </r>
  <r>
    <e v="#N/A"/>
    <s v="RTR-AHCS-059"/>
    <m/>
    <s v="Record to Report"/>
    <s v="Manage Subledger Accounting"/>
    <s v="Create Subledger Accounting"/>
    <s v="As a GL accountant, I want the ability to run create accounting on demand so that any errors/exceptions can be reprocessed during period close"/>
    <m/>
    <m/>
    <x v="0"/>
    <s v="1-Fit-Configuration-Functional"/>
    <s v="Fit"/>
    <s v="Configuration"/>
    <s v="Functional"/>
    <m/>
    <s v="Create Accounting job execution on-demand for un-accounted transnactions by user"/>
    <m/>
    <m/>
    <m/>
    <m/>
    <x v="3"/>
    <m/>
    <m/>
    <x v="0"/>
    <m/>
    <x v="12"/>
    <x v="0"/>
    <m/>
    <x v="1"/>
    <m/>
    <s v="RTR"/>
    <x v="2"/>
    <s v="AHCS"/>
    <m/>
    <m/>
    <m/>
    <m/>
    <m/>
    <m/>
    <m/>
    <m/>
    <m/>
    <m/>
    <m/>
    <m/>
    <m/>
  </r>
  <r>
    <s v="CSTONE-1411"/>
    <s v="RTR-GL-119"/>
    <m/>
    <s v="Record to Report"/>
    <s v="Manage General Ledger Accounting"/>
    <s v="Period-End Closing &amp; Reporting"/>
    <s v="GL Open Balances (YTD plus Current Fiscal Year period balances) - WESCO Primary Ledgers"/>
    <m/>
    <m/>
    <x v="4"/>
    <s v="4-Gap-Build-Conversions"/>
    <s v="Gap"/>
    <s v="Build"/>
    <s v="Conversions"/>
    <s v="CNV001"/>
    <s v="GL Conversion for Legacy WESCO Primary ledgers"/>
    <s v="Validate / reconcile data loads from legacy to cloud"/>
    <m/>
    <m/>
    <m/>
    <x v="0"/>
    <s v="Erica"/>
    <d v="2021-06-02T00:00:00"/>
    <x v="9"/>
    <m/>
    <x v="0"/>
    <x v="7"/>
    <s v="Conversion"/>
    <x v="1"/>
    <m/>
    <s v="RTR"/>
    <x v="0"/>
    <s v="GL"/>
    <s v="WESCO"/>
    <m/>
    <m/>
    <m/>
    <m/>
    <m/>
    <m/>
    <m/>
    <m/>
    <m/>
    <m/>
    <m/>
    <s v="Cornerstone User Stories (RTR-GL) - GPO Approval (Batch3)"/>
  </r>
  <r>
    <e v="#N/A"/>
    <s v="RTR-GL-120"/>
    <m/>
    <s v="Record to Report"/>
    <s v="Manage General Ledger Accounting"/>
    <s v="Period-End Closing &amp; Reporting"/>
    <s v="Currency Rates required to support reporting ledgers with translation [for beginnging balances]"/>
    <m/>
    <m/>
    <x v="1"/>
    <s v="10-Not Required-Not Required-Not Required"/>
    <s v="Not Required"/>
    <s v="Not Required"/>
    <s v="Not Required"/>
    <s v="CNV002 (DESCOPED)"/>
    <s v="Exchange rates needed to support month end TB translation for reporting ledgers_x000a__x000a_For acceptance criteria 1: Balance validation is covered in usr story RTR-GL-123"/>
    <s v="Validate rates were acurately loaded in the system. Ensure the beginning balances for reporting ledger matches legacy balances. "/>
    <m/>
    <m/>
    <s v="-"/>
    <x v="0"/>
    <s v="Erica"/>
    <d v="2021-07-14T00:00:00"/>
    <x v="10"/>
    <m/>
    <x v="12"/>
    <x v="0"/>
    <m/>
    <x v="4"/>
    <m/>
    <s v="RTR"/>
    <x v="0"/>
    <s v="GL"/>
    <s v="WESCO"/>
    <m/>
    <m/>
    <s v="Ian/Vitaliy"/>
    <m/>
    <m/>
    <m/>
    <m/>
    <m/>
    <m/>
    <m/>
    <m/>
    <s v="User Stories - GL Batch 6 GPO Approval"/>
  </r>
  <r>
    <e v="#N/A"/>
    <s v="RTR-GL-121"/>
    <m/>
    <s v="Record to Report"/>
    <s v="Manage General Ledger Accounting"/>
    <s v="Period-End Closing &amp; Reporting"/>
    <s v="GL Open Balances (YTD plus Current Fiscal Year period balances) - Anixter Secondary Ledger"/>
    <m/>
    <m/>
    <x v="1"/>
    <s v="4-Gap-Build-Conversions"/>
    <s v="Gap"/>
    <s v="Build"/>
    <s v="Conversions"/>
    <s v="CNV003"/>
    <s v="GL Conversion for Legacy Anixter Secondary ledgers"/>
    <m/>
    <m/>
    <m/>
    <s v="Sprint 8"/>
    <x v="0"/>
    <s v="Erica"/>
    <d v="2021-06-04T00:00:00"/>
    <x v="5"/>
    <m/>
    <x v="8"/>
    <x v="9"/>
    <s v="Conversion"/>
    <x v="5"/>
    <m/>
    <s v="RTR"/>
    <x v="0"/>
    <s v="GL"/>
    <s v="WESCO"/>
    <m/>
    <m/>
    <m/>
    <m/>
    <m/>
    <m/>
    <m/>
    <m/>
    <m/>
    <m/>
    <m/>
    <s v="Cornerstone User Stories (RTR-GL) - GPO Approval (Batch3)"/>
  </r>
  <r>
    <e v="#N/A"/>
    <s v="RTR-GL-122"/>
    <m/>
    <s v="Record to Report"/>
    <s v="Manage General Ledger Accounting"/>
    <s v="Period-End Closing &amp; Reporting"/>
    <s v="GL Open Balances (YTD plus Current Fiscal Year period balances) - Anixter Primary Ledger"/>
    <m/>
    <m/>
    <x v="1"/>
    <s v="4-Gap-Build-Conversions"/>
    <s v="Gap"/>
    <s v="Build"/>
    <s v="Conversions"/>
    <s v="CNV004"/>
    <s v="GL Conversion for Legacy Anixter Primary ledgers"/>
    <m/>
    <m/>
    <m/>
    <s v="Sprint 8"/>
    <x v="0"/>
    <s v="Erica"/>
    <d v="2021-06-04T00:00:00"/>
    <x v="5"/>
    <m/>
    <x v="6"/>
    <x v="9"/>
    <s v="Conversion"/>
    <x v="5"/>
    <m/>
    <s v="RTR"/>
    <x v="0"/>
    <s v="GL"/>
    <s v="WESCO"/>
    <m/>
    <m/>
    <m/>
    <m/>
    <m/>
    <m/>
    <m/>
    <m/>
    <m/>
    <m/>
    <m/>
    <s v="Cornerstone User Stories (RTR-GL) - GPO Approval (Batch3)"/>
  </r>
  <r>
    <e v="#N/A"/>
    <s v="RTR-GL-123"/>
    <m/>
    <s v="Record to Report"/>
    <s v="Manage General Ledger Accounting"/>
    <s v="Period-End Closing &amp; Reporting"/>
    <s v="GL Open Balances (YTD plus Current Fiscal Year period balances) - Anixter Reporting Ledgers. As a GL Accountant, I want the ability to load beginning balances for reporting ledgers."/>
    <m/>
    <m/>
    <x v="1"/>
    <s v="4-Gap-Build-Conversions"/>
    <s v="Gap"/>
    <s v="Build"/>
    <s v="Conversions"/>
    <s v="CNV010"/>
    <s v="GL Conversion for Legacy Anixter Reporting ledgers E.g. Reporting ledgers for Russia, Turkey and Indonesia_x000a_Note: This user story is not applicable to reporting ledgers with month end translation. For month end translations there will be no extract from legacy. Rates as per RTR-GL-120 will be loaded &amp; source ledger data will be translated. Any differences in translation as compared to legacy offline computations cannot be adjusted"/>
    <s v="Validate the beginning balances for all reporting ledgers have been loaded correctly. Reconciled loaded balances to source data. Validate the configuration of reporting ledgers as per business design."/>
    <m/>
    <m/>
    <s v="Sprint 8"/>
    <x v="0"/>
    <s v="Erica"/>
    <d v="2021-07-11T00:00:00"/>
    <x v="5"/>
    <m/>
    <x v="8"/>
    <x v="9"/>
    <s v="Conversion"/>
    <x v="5"/>
    <m/>
    <s v="RTR"/>
    <x v="0"/>
    <s v="GL"/>
    <s v="WESCO"/>
    <m/>
    <m/>
    <s v="Ian/Vitaliy"/>
    <m/>
    <m/>
    <m/>
    <m/>
    <m/>
    <m/>
    <m/>
    <m/>
    <s v="User Stories - GL Batch 6 GPO Approval"/>
  </r>
  <r>
    <s v="CSTONE-1091"/>
    <s v="RTR-GL-124"/>
    <m/>
    <s v="Record to Report"/>
    <s v="Manage General Ledger Accounting"/>
    <s v="Maintain Chart of Accounts"/>
    <s v="COA Mapping - COA Mapping Service"/>
    <m/>
    <m/>
    <x v="0"/>
    <s v="5-Gap-Build-Extension"/>
    <s v="Gap"/>
    <s v="Build"/>
    <s v="Extension"/>
    <s v="EXT001"/>
    <s v="Use case: Ability to build a Centralized COA Mapping Engine to support COA transformation to future state for multiple legacy COA scenarios"/>
    <m/>
    <m/>
    <m/>
    <m/>
    <x v="0"/>
    <s v="Erica"/>
    <d v="2021-06-04T00:00:00"/>
    <x v="9"/>
    <m/>
    <x v="0"/>
    <x v="8"/>
    <s v="Extension"/>
    <x v="1"/>
    <m/>
    <s v="RTR"/>
    <x v="0"/>
    <s v="GL"/>
    <s v="WESCO"/>
    <m/>
    <m/>
    <m/>
    <m/>
    <m/>
    <m/>
    <m/>
    <m/>
    <m/>
    <m/>
    <m/>
    <s v="Cornerstone User Stories (RTR-GL) - GPO Approval (Batch3)"/>
  </r>
  <r>
    <s v="CSTONE-1092"/>
    <s v="RTR-GL-125"/>
    <m/>
    <s v="Record to Report"/>
    <s v="Manage General Ledger Accounting"/>
    <s v="Maintain Chart of Accounts"/>
    <s v="COA Mapping -  Mapping Engine "/>
    <m/>
    <m/>
    <x v="0"/>
    <s v="5-Gap-Build-Extension"/>
    <s v="Gap"/>
    <s v="Build"/>
    <s v="Extension"/>
    <s v="EXT002"/>
    <s v="Use case: Ability to build a Centralized COA Mapping Engine to support COA transformation to future state for multiple legacy COA scenarios"/>
    <m/>
    <m/>
    <m/>
    <m/>
    <x v="0"/>
    <s v="Erica"/>
    <d v="2021-06-04T00:00:00"/>
    <x v="9"/>
    <m/>
    <x v="0"/>
    <x v="8"/>
    <s v="Extension"/>
    <x v="1"/>
    <m/>
    <s v="RTR"/>
    <x v="0"/>
    <s v="GL"/>
    <s v="WESCO"/>
    <m/>
    <m/>
    <m/>
    <m/>
    <m/>
    <m/>
    <m/>
    <m/>
    <m/>
    <m/>
    <m/>
    <s v="Cornerstone User Stories (RTR-GL) - GPO Approval (Batch3)"/>
  </r>
  <r>
    <s v="CSTONE-119"/>
    <s v="RTR-GL-126"/>
    <m/>
    <s v="Record to Report"/>
    <s v="Manage General Ledger Accounting"/>
    <s v="Maintain Chart of Accounts"/>
    <s v="COA Mapping - Validation Engine - France Local COA "/>
    <m/>
    <m/>
    <x v="1"/>
    <s v="7-Out of Scope-Out of Scope-Out of Scope"/>
    <s v="Out of Scope"/>
    <s v="Out of Scope"/>
    <s v="Out of Scope"/>
    <s v="EXT003"/>
    <s v="Use case: Ability to build a Centralized COA Mapping Engine to support COA transformation to future state for multiple legacy COA scenarios"/>
    <m/>
    <m/>
    <m/>
    <m/>
    <x v="0"/>
    <s v="Erica"/>
    <d v="2021-06-04T00:00:00"/>
    <x v="0"/>
    <m/>
    <x v="0"/>
    <x v="5"/>
    <m/>
    <x v="6"/>
    <m/>
    <s v="RTR"/>
    <x v="0"/>
    <s v="GL"/>
    <s v="WESCO"/>
    <m/>
    <m/>
    <m/>
    <m/>
    <m/>
    <m/>
    <m/>
    <m/>
    <m/>
    <m/>
    <m/>
    <s v="Cornerstone User Stories (RTR-GL) - GPO Approval (Batch3)"/>
  </r>
  <r>
    <s v="CSTONE-1093"/>
    <s v="RTR-GL-127"/>
    <m/>
    <s v="Record to Report"/>
    <s v="Manage General Ledger Accounting"/>
    <s v="Maintain Chart of Accounts"/>
    <s v="COA Mapping -  Mapping Report"/>
    <m/>
    <m/>
    <x v="0"/>
    <s v="5-Gap-Build-Extension"/>
    <s v="Gap"/>
    <s v="Build"/>
    <s v="Extension"/>
    <s v="INT120"/>
    <s v="Use case: Ability to pull report of current state code block mapping values"/>
    <m/>
    <m/>
    <m/>
    <m/>
    <x v="0"/>
    <s v="Erica"/>
    <d v="2021-06-04T00:00:00"/>
    <x v="9"/>
    <m/>
    <x v="0"/>
    <x v="8"/>
    <s v="Interface"/>
    <x v="1"/>
    <m/>
    <s v="RTR"/>
    <x v="0"/>
    <s v="GL"/>
    <s v="WESCO"/>
    <m/>
    <m/>
    <m/>
    <m/>
    <m/>
    <m/>
    <m/>
    <m/>
    <m/>
    <m/>
    <m/>
    <s v="Cornerstone User Stories (RTR-GL) - GPO Approval (Batch3)"/>
  </r>
  <r>
    <s v="CSTONE-1094"/>
    <s v="RTR-GL-128"/>
    <m/>
    <s v="Record to Report"/>
    <s v="Manage General Ledger Accounting"/>
    <s v="Maintain Chart of Accounts"/>
    <s v="COA Mapping -  Oracle COA value import for validations"/>
    <m/>
    <m/>
    <x v="0"/>
    <s v="5-Gap-Build-Extension"/>
    <s v="Gap"/>
    <s v="Build"/>
    <s v="Extension"/>
    <s v="INT121 (DESCOPED)"/>
    <s v="Use case: Ability to build a Centralized COA Mapping Engine to support COA transformation to future state for multiple legacy COA scenarios"/>
    <m/>
    <m/>
    <m/>
    <m/>
    <x v="0"/>
    <s v="Erica"/>
    <d v="2021-06-04T00:00:00"/>
    <x v="10"/>
    <m/>
    <x v="14"/>
    <x v="0"/>
    <e v="#N/A"/>
    <x v="1"/>
    <m/>
    <s v="RTR"/>
    <x v="0"/>
    <s v="GL"/>
    <s v="WESCO"/>
    <m/>
    <m/>
    <m/>
    <m/>
    <m/>
    <m/>
    <m/>
    <m/>
    <m/>
    <m/>
    <m/>
    <s v="Cornerstone User Stories (RTR-GL) - GPO Approval (Batch3)"/>
  </r>
  <r>
    <s v="CSTONE-1095"/>
    <s v="RTR-GL-129"/>
    <m/>
    <s v="Record to Report"/>
    <s v="Manage General Ledger Accounting"/>
    <s v="Maintain Chart of Accounts"/>
    <s v="COA Mapping - Validation Engine - Global COA"/>
    <m/>
    <m/>
    <x v="0"/>
    <s v="5-Gap-Build-Extension"/>
    <s v="Gap"/>
    <s v="Build"/>
    <s v="Extension"/>
    <s v="EXT004 (DESCOPED)"/>
    <s v="Use case: Ability to build a Centralized COA Mapping Engine to support COA transformation to future state for multiple legacy COA scenarios"/>
    <m/>
    <m/>
    <m/>
    <m/>
    <x v="0"/>
    <s v="Erica"/>
    <d v="2021-06-04T00:00:00"/>
    <x v="10"/>
    <m/>
    <x v="14"/>
    <x v="0"/>
    <e v="#N/A"/>
    <x v="1"/>
    <m/>
    <s v="RTR"/>
    <x v="0"/>
    <s v="GL"/>
    <s v="WESCO"/>
    <m/>
    <m/>
    <m/>
    <m/>
    <m/>
    <m/>
    <m/>
    <m/>
    <m/>
    <m/>
    <m/>
    <s v="Cornerstone User Stories (RTR-GL) - GPO Approval (Batch3)"/>
  </r>
  <r>
    <e v="#N/A"/>
    <s v="RTR-GL-130"/>
    <m/>
    <s v="Record to Report"/>
    <s v="Manage General Ledger Accounting"/>
    <s v="Maintain Chart of Accounts"/>
    <s v="COA Mapping - UI - Chart structure definition in COA engine [Configuration screen]"/>
    <m/>
    <m/>
    <x v="2"/>
    <s v="10-Not Required-Not Required-Not Required"/>
    <s v="Not Required"/>
    <s v="Not Required"/>
    <s v="Not Required"/>
    <s v="EXT005 (DESCOPED)"/>
    <s v="Use case: Ability to use COA Mapping engine &amp; mapping rules maintenance for Off-systems_x000a__x000a_7/7: No longer required based on approved KDD23A. Approved Lean spec document &quot;EXT001- EXT002- EXT014-COA Mapping Engine&quot; documents that engine configs will be loaded as installation scripts and not through UI build"/>
    <m/>
    <m/>
    <m/>
    <m/>
    <x v="0"/>
    <s v="Erica"/>
    <d v="2021-07-11T00:00:00"/>
    <x v="10"/>
    <m/>
    <x v="14"/>
    <x v="0"/>
    <e v="#N/A"/>
    <x v="1"/>
    <m/>
    <s v="RTR"/>
    <x v="0"/>
    <s v="GL"/>
    <s v="WESCO"/>
    <m/>
    <m/>
    <s v="Erica:  Off-Systems TBD"/>
    <m/>
    <m/>
    <m/>
    <m/>
    <m/>
    <m/>
    <s v="KDD23A approved, comments section updated &amp; set to not required. Ready for approval"/>
    <m/>
    <s v="User Stories - GL Batch 6 GPO Approval"/>
  </r>
  <r>
    <e v="#N/A"/>
    <s v="RTR-GL-131"/>
    <m/>
    <s v="Record to Report"/>
    <s v="Manage General Ledger Accounting"/>
    <s v="Maintain Chart of Accounts"/>
    <s v="COA Mapping - UI - Mapping rule definition for pair of charts."/>
    <m/>
    <m/>
    <x v="2"/>
    <s v="10-Not Required-Not Required-Not Required"/>
    <s v="Not Required"/>
    <s v="Not Required"/>
    <s v="Not Required"/>
    <s v="EXT006 (DESCOPED)"/>
    <s v="Use case: Ability to use COA Mapping engine &amp; mapping rules maintenance for Off-systems_x000a__x000a__x000a_7/7: No longer required based on approved KDD23A. Approved Lean spec document &quot;EXT001- EXT002- EXT014-COA Mapping Engine&quot; documents that engine configs will be loaded as installation scripts and not through UI build"/>
    <m/>
    <m/>
    <m/>
    <m/>
    <x v="0"/>
    <s v="Erica"/>
    <d v="2021-07-11T00:00:00"/>
    <x v="10"/>
    <m/>
    <x v="14"/>
    <x v="0"/>
    <e v="#N/A"/>
    <x v="1"/>
    <m/>
    <s v="RTR"/>
    <x v="0"/>
    <s v="GL"/>
    <s v="WESCO"/>
    <m/>
    <m/>
    <s v="Erica:  Off-Systems TBD"/>
    <m/>
    <m/>
    <m/>
    <m/>
    <m/>
    <m/>
    <s v="KDD23A approved, comments section updated &amp; set to not required. Ready for approval"/>
    <m/>
    <s v="User Stories - GL Batch 6 GPO Approval"/>
  </r>
  <r>
    <e v="#N/A"/>
    <s v="RTR-GL-132"/>
    <m/>
    <s v="Record to Report"/>
    <s v="Manage General Ledger Accounting"/>
    <s v="Maintain Chart of Accounts"/>
    <s v="COA Mapping - UI - Mapping values for a rule [group of segments to group of segments mapping]"/>
    <m/>
    <m/>
    <x v="2"/>
    <s v="10-Not Required-Not Required-Not Required"/>
    <s v="Not Required"/>
    <s v="Not Required"/>
    <s v="Not Required"/>
    <m/>
    <s v="Duplicate of multiple user stories E.g. RTR-AHCS-015_x000a_RTR-AHCS-016_x000a_RTR-AHCS-017"/>
    <m/>
    <m/>
    <m/>
    <m/>
    <x v="0"/>
    <s v="Erica"/>
    <d v="2021-06-04T00:00:00"/>
    <x v="0"/>
    <m/>
    <x v="0"/>
    <x v="0"/>
    <m/>
    <x v="1"/>
    <m/>
    <s v="RTR"/>
    <x v="0"/>
    <s v="GL"/>
    <s v="WESCO"/>
    <m/>
    <m/>
    <m/>
    <m/>
    <m/>
    <m/>
    <m/>
    <m/>
    <m/>
    <m/>
    <m/>
    <s v="Cornerstone User Stories (RTR-GL) - GPO Approval (Batch3)"/>
  </r>
  <r>
    <s v="CSTONE-1412"/>
    <s v="RTR-GL-133"/>
    <m/>
    <s v="Record to Report"/>
    <s v="Manage General Ledger Accounting"/>
    <s v="Maintain Chart of Accounts"/>
    <s v="COA Mapping - UI - Code combination to code combination mapping for a chart structure pair"/>
    <m/>
    <m/>
    <x v="0"/>
    <s v="5-Gap-Build-Extension"/>
    <s v="Gap"/>
    <s v="Build"/>
    <s v="Extension"/>
    <s v="EXT008"/>
    <s v="Use case: Ability to support COA mapping updates using UI  (including Bulk upload)"/>
    <m/>
    <m/>
    <m/>
    <m/>
    <x v="0"/>
    <s v="Erica"/>
    <d v="2021-06-04T00:00:00"/>
    <x v="4"/>
    <m/>
    <x v="13"/>
    <x v="7"/>
    <s v="Extension"/>
    <x v="1"/>
    <m/>
    <s v="RTR"/>
    <x v="0"/>
    <s v="GL"/>
    <s v="WESCO"/>
    <m/>
    <m/>
    <m/>
    <m/>
    <m/>
    <m/>
    <m/>
    <m/>
    <m/>
    <m/>
    <m/>
    <s v="Cornerstone User Stories (RTR-GL) - GPO Approval (Batch3)"/>
  </r>
  <r>
    <s v="CSTONE-1413"/>
    <s v="RTR-GL-134"/>
    <m/>
    <s v="Record to Report"/>
    <s v="Manage General Ledger Accounting"/>
    <s v="Maintain Chart of Accounts"/>
    <s v="COA Mapping - UI - Bulk upload support"/>
    <m/>
    <m/>
    <x v="0"/>
    <s v="5-Gap-Build-Extension"/>
    <s v="Gap"/>
    <s v="Build"/>
    <s v="Extension"/>
    <s v="EXT009"/>
    <s v="Use case: Ability to support COA mapping updates using UI  (including Bulk upload)"/>
    <m/>
    <m/>
    <m/>
    <m/>
    <x v="0"/>
    <s v="Erica"/>
    <d v="2021-06-04T00:00:00"/>
    <x v="4"/>
    <m/>
    <x v="13"/>
    <x v="7"/>
    <s v="Extension"/>
    <x v="1"/>
    <m/>
    <s v="RTR"/>
    <x v="0"/>
    <s v="GL"/>
    <s v="WESCO"/>
    <m/>
    <m/>
    <m/>
    <m/>
    <m/>
    <m/>
    <m/>
    <m/>
    <m/>
    <m/>
    <m/>
    <s v="Cornerstone User Stories (RTR-GL) - GPO Approval (Batch3)"/>
  </r>
  <r>
    <s v="CSTONE-3664"/>
    <s v="RTR-GL-135"/>
    <m/>
    <s v="Record to Report"/>
    <s v="Manage General Ledger Accounting"/>
    <s v="Maintain Chart of Accounts"/>
    <s v="COA Mapping - Enable Page / application level security to COA Mapper custom application"/>
    <m/>
    <m/>
    <x v="0"/>
    <s v="5-Gap-Build-Extension"/>
    <s v="Gap"/>
    <s v="Build"/>
    <s v="Extension"/>
    <s v="EXT012"/>
    <s v="Use case: Ability to support COA mapping updates using UI  (including Bulk upload)"/>
    <m/>
    <m/>
    <m/>
    <m/>
    <x v="0"/>
    <s v="Erica"/>
    <d v="2021-06-04T00:00:00"/>
    <x v="4"/>
    <m/>
    <x v="4"/>
    <x v="3"/>
    <s v="Extension"/>
    <x v="1"/>
    <m/>
    <s v="RTR"/>
    <x v="0"/>
    <s v="GL"/>
    <s v="WESCO"/>
    <m/>
    <m/>
    <m/>
    <m/>
    <m/>
    <m/>
    <m/>
    <m/>
    <m/>
    <m/>
    <m/>
    <s v="Cornerstone User Stories (RTR-GL) - GPO Approval (Batch3)"/>
  </r>
  <r>
    <e v="#N/A"/>
    <s v="RTR-GL-136"/>
    <m/>
    <s v="Record to Report"/>
    <s v="Manage General Ledger Accounting"/>
    <s v="Maintain Chart of Accounts"/>
    <s v="COA Mapping - Derive user initiated bulk Old COA to new COA mapping"/>
    <m/>
    <m/>
    <x v="2"/>
    <s v="10-Not Required-Not Required-Not Required"/>
    <s v="Not Required"/>
    <s v="Not Required"/>
    <s v="Not Required"/>
    <m/>
    <s v="Duplicate of RTR-GL-117"/>
    <m/>
    <m/>
    <m/>
    <m/>
    <x v="0"/>
    <s v="Erica"/>
    <d v="2021-06-04T00:00:00"/>
    <x v="0"/>
    <m/>
    <x v="0"/>
    <x v="0"/>
    <m/>
    <x v="1"/>
    <m/>
    <s v="RTR"/>
    <x v="0"/>
    <s v="GL"/>
    <s v="WESCO"/>
    <m/>
    <m/>
    <m/>
    <m/>
    <m/>
    <m/>
    <m/>
    <m/>
    <m/>
    <m/>
    <m/>
    <s v="Cornerstone User Stories (RTR-GL) - GPO Approval (Batch3)"/>
  </r>
  <r>
    <s v="CSTONE-2644"/>
    <s v="RTR-GL-137"/>
    <m/>
    <s v="Record to Report"/>
    <s v="Manage General Ledger Accounting"/>
    <s v="Period-End Closing &amp; Reporting"/>
    <s v="Outbound to:Teradata_x000a_Outbound from:Cloud GL_x000a_Feed Type:GL Balance [Functional currency, Actuals]_x000a_Feed#:Tera Data Feed 2"/>
    <m/>
    <m/>
    <x v="0"/>
    <s v="3-Gap-Build-Interface"/>
    <s v="Gap"/>
    <s v="Build"/>
    <s v="Interface"/>
    <s v="INT010"/>
    <s v="Interface to BI tool as per KDD8"/>
    <s v="Validate / reconcile data loads from Cloud GL to Teradata"/>
    <m/>
    <m/>
    <m/>
    <x v="0"/>
    <s v="Erica"/>
    <d v="2021-06-02T00:00:00"/>
    <x v="9"/>
    <m/>
    <x v="0"/>
    <x v="8"/>
    <s v="Interface"/>
    <x v="1"/>
    <m/>
    <s v="RTR"/>
    <x v="0"/>
    <s v="GL"/>
    <s v="WESCO"/>
    <m/>
    <m/>
    <m/>
    <m/>
    <m/>
    <m/>
    <m/>
    <m/>
    <m/>
    <m/>
    <m/>
    <s v="Cornerstone User Stories (RTR-GL) - GPO Approval (Batch3)"/>
  </r>
  <r>
    <e v="#N/A"/>
    <s v="RTR-GL-138"/>
    <m/>
    <s v="Record to Report"/>
    <s v="Manage General Ledger Accounting"/>
    <s v="Period-End Closing &amp; Reporting"/>
    <s v="Outbound to:IAP_x000a_Outbound from:Cloud GL_x000a_Feed Type:GL Balances_x000a_Feed#:IAP Feed 3"/>
    <m/>
    <m/>
    <x v="1"/>
    <s v="3-Gap-Build-Interface"/>
    <s v="Gap"/>
    <s v="Build"/>
    <s v="Interface"/>
    <s v="INT042"/>
    <s v="Interface to BI tool as per KDD8"/>
    <m/>
    <m/>
    <m/>
    <s v="Sprint 8"/>
    <x v="0"/>
    <s v="Erica"/>
    <d v="2021-06-04T00:00:00"/>
    <x v="5"/>
    <m/>
    <x v="8"/>
    <x v="9"/>
    <s v="Interface"/>
    <x v="7"/>
    <m/>
    <s v="RTR"/>
    <x v="0"/>
    <s v="GL"/>
    <s v="WESCO"/>
    <m/>
    <m/>
    <m/>
    <m/>
    <m/>
    <m/>
    <m/>
    <m/>
    <m/>
    <m/>
    <m/>
    <s v="Cornerstone User Stories (RTR-GL) - GPO Approval (Batch3)"/>
  </r>
  <r>
    <s v="CSTONE-2646"/>
    <s v="RTR-GL-139"/>
    <m/>
    <s v="Record to Report"/>
    <s v="Manage General Ledger Accounting"/>
    <s v="Period-End Closing &amp; Reporting"/>
    <s v="Outbound to:Teradata_x000a_Outbound from:Cloud GL_x000a_Feed Type:GL Journals_x000a_Feed#:Tera Data Feed 1"/>
    <m/>
    <m/>
    <x v="0"/>
    <s v="3-Gap-Build-Interface"/>
    <s v="Gap"/>
    <s v="Build"/>
    <s v="Interface"/>
    <s v="INT011"/>
    <s v="Interface to BI tool as per KDD8"/>
    <s v="Validate / reconcile data loads from Cloud GL to Teradata"/>
    <s v="Confirm expense exceptions tool queries and reports Cloud GL journals stored in Teradata correctly"/>
    <m/>
    <m/>
    <x v="0"/>
    <s v="Erica"/>
    <d v="2021-06-02T00:00:00"/>
    <x v="9"/>
    <m/>
    <x v="0"/>
    <x v="8"/>
    <s v="Interface"/>
    <x v="1"/>
    <m/>
    <s v="RTR"/>
    <x v="0"/>
    <s v="GL"/>
    <s v="WESCO"/>
    <m/>
    <m/>
    <m/>
    <m/>
    <m/>
    <m/>
    <m/>
    <m/>
    <m/>
    <m/>
    <m/>
    <s v="Cornerstone User Stories (RTR-GL) - GPO Approval (Batch3)"/>
  </r>
  <r>
    <e v="#N/A"/>
    <s v="RTR-GL-140"/>
    <m/>
    <s v="Record to Report"/>
    <s v="Manage General Ledger Accounting"/>
    <s v="Period-End Closing &amp; Reporting"/>
    <s v="Outbound to:IAP_x000a_Outbound from:Cloud GL_x000a_Feed Type:GL Journals_x000a_Feed#:IAP Feed 1"/>
    <m/>
    <m/>
    <x v="1"/>
    <s v="3-Gap-Build-Interface"/>
    <s v="Gap"/>
    <s v="Build"/>
    <s v="Interface"/>
    <s v="INT021"/>
    <s v="Interface to BI tool as per KDD8"/>
    <m/>
    <m/>
    <m/>
    <s v="Sprint 8"/>
    <x v="0"/>
    <s v="Erica"/>
    <d v="2021-06-04T00:00:00"/>
    <x v="5"/>
    <m/>
    <x v="8"/>
    <x v="9"/>
    <s v="Interface"/>
    <x v="7"/>
    <m/>
    <s v="RTR"/>
    <x v="0"/>
    <s v="GL"/>
    <s v="WESCO"/>
    <m/>
    <m/>
    <m/>
    <m/>
    <m/>
    <m/>
    <m/>
    <m/>
    <m/>
    <m/>
    <m/>
    <s v="Cornerstone User Stories (RTR-GL) - GPO Approval (Batch3)"/>
  </r>
  <r>
    <s v="CSTONE-3665"/>
    <s v="RTR-GL-141"/>
    <m/>
    <s v="Record to Report"/>
    <s v="Manage General Ledger Accounting"/>
    <s v="Period-End Closing &amp; Reporting"/>
    <s v="Outbound to:TeraData_x000a_Outbound from:Cloud AHCS_x000a_Feed Type:AHCS Details_x000a_Feed#:Tera Data Feed 4"/>
    <m/>
    <m/>
    <x v="4"/>
    <s v="3-Gap-Build-Interface"/>
    <s v="Gap"/>
    <s v="Build"/>
    <s v="Interface"/>
    <s v="INT012"/>
    <s v="Interface to BI tool as per KDD8"/>
    <s v="Validate / reconcile data loads from Cloud HUB to Teradata"/>
    <m/>
    <m/>
    <m/>
    <x v="0"/>
    <s v="Erica"/>
    <d v="2021-06-02T00:00:00"/>
    <x v="4"/>
    <m/>
    <x v="4"/>
    <x v="3"/>
    <s v="Interface"/>
    <x v="1"/>
    <m/>
    <s v="RTR"/>
    <x v="3"/>
    <s v="AHCS"/>
    <s v="WESCO"/>
    <m/>
    <m/>
    <m/>
    <m/>
    <m/>
    <m/>
    <m/>
    <m/>
    <m/>
    <m/>
    <m/>
    <s v="Cornerstone User Stories (RTR-GL) - GPO Approval (Batch3)"/>
  </r>
  <r>
    <e v="#N/A"/>
    <s v="RTR-GL-142"/>
    <m/>
    <s v="Record to Report"/>
    <s v="Manage Subledger Accounting"/>
    <s v="Create Subledger Accounting"/>
    <s v="Outbound to:IAP [or Auditable BI tool]_x000a_Outbound from:Cloud AHCS_x000a_Feed Type:AHCS Details_x000a_Feed#:IAP Feed 2"/>
    <m/>
    <m/>
    <x v="1"/>
    <s v="3-Gap-Build-Interface"/>
    <s v="Gap"/>
    <s v="Build"/>
    <s v="Interface"/>
    <s v="INT043"/>
    <s v="Interface to BI tool as per KDD8"/>
    <m/>
    <m/>
    <m/>
    <m/>
    <x v="0"/>
    <s v="Erica"/>
    <d v="2021-06-04T00:00:00"/>
    <x v="3"/>
    <m/>
    <x v="5"/>
    <x v="4"/>
    <s v="Interface"/>
    <x v="7"/>
    <m/>
    <s v="RTR"/>
    <x v="0"/>
    <s v="GL"/>
    <s v="WESCO"/>
    <m/>
    <m/>
    <m/>
    <m/>
    <m/>
    <m/>
    <m/>
    <m/>
    <m/>
    <m/>
    <m/>
    <s v="Approved On Thu 1/20/2022 9:17 PM"/>
  </r>
  <r>
    <s v="CSTONE-3666"/>
    <s v="RTR-GL-143"/>
    <m/>
    <s v="Record to Report"/>
    <s v="Manage General Ledger Accounting"/>
    <s v="Period-End Closing &amp; Reporting"/>
    <s v="Outbound to:TeraData_x000a_Outbound from:Cloud AHCS_x000a_Feed Type:AHCS Reconciliation Balances_x000a_Feed#:Tera Data Feed 3"/>
    <m/>
    <m/>
    <x v="4"/>
    <s v="3-Gap-Build-Interface"/>
    <s v="Gap"/>
    <s v="Build"/>
    <s v="Interface"/>
    <s v="INT041"/>
    <s v="Interface to BI tool as per KDD8"/>
    <s v="Validate / reconcile data loads from Cloud HUB to Teradata"/>
    <m/>
    <m/>
    <m/>
    <x v="0"/>
    <s v="Erica"/>
    <d v="2021-06-02T00:00:00"/>
    <x v="4"/>
    <m/>
    <x v="4"/>
    <x v="3"/>
    <s v="Interface"/>
    <x v="1"/>
    <m/>
    <s v="RTR"/>
    <x v="3"/>
    <s v="AHCS"/>
    <s v="WESCO"/>
    <m/>
    <m/>
    <m/>
    <m/>
    <m/>
    <m/>
    <m/>
    <m/>
    <m/>
    <m/>
    <m/>
    <s v="Cornerstone User Stories (RTR-GL) - GPO Approval (Batch3)"/>
  </r>
  <r>
    <e v="#N/A"/>
    <s v="RTR-GL-144"/>
    <m/>
    <s v="Record to Report"/>
    <s v="Manage Subledger Accounting"/>
    <s v="Create Subledger Accounting"/>
    <s v="Outbound to:IAP [or Auditable BI tool]_x000a_Outbound from:Cloud AHCS_x000a_Feed Type:AHCS Reconciliation Balances_x000a_Feed#:IAP Feed 4"/>
    <m/>
    <m/>
    <x v="1"/>
    <s v="3-Gap-Build-Interface"/>
    <s v="Gap"/>
    <s v="Build"/>
    <s v="Interface"/>
    <s v="INT044"/>
    <s v="Interface to BI tool as per KDD8"/>
    <m/>
    <m/>
    <m/>
    <m/>
    <x v="0"/>
    <s v="Erica"/>
    <d v="2021-06-04T00:00:00"/>
    <x v="3"/>
    <m/>
    <x v="5"/>
    <x v="4"/>
    <s v="Interface"/>
    <x v="7"/>
    <m/>
    <s v="RTR"/>
    <x v="0"/>
    <s v="GL"/>
    <s v="WESCO"/>
    <m/>
    <m/>
    <m/>
    <m/>
    <m/>
    <m/>
    <m/>
    <m/>
    <m/>
    <m/>
    <m/>
    <s v="Approved On Thu 1/20/2022 9:17 PM"/>
  </r>
  <r>
    <s v="CSTONE-1414"/>
    <s v="RTR-GL-145"/>
    <m/>
    <s v="Record to Report"/>
    <s v="Manage General Ledger Accounting"/>
    <s v="Period-End Closing &amp; Reporting"/>
    <s v="Outbound to:OnDemand_x000a_Outbound from:Cloud GL_x000a_Feed Type:GL Balances &amp; Daily Journal summary [specific accounts]_x000a_Feed#:On Demand Feed 1 "/>
    <m/>
    <m/>
    <x v="4"/>
    <s v="3-Gap-Build-Interface"/>
    <s v="Gap"/>
    <s v="Build"/>
    <s v="Interface"/>
    <s v="INT007 (DESCOPED)"/>
    <s v="Interface to BI tool as per KDD8"/>
    <s v="Validate daily Flash report "/>
    <m/>
    <m/>
    <m/>
    <x v="0"/>
    <s v="Erica"/>
    <d v="2021-06-02T00:00:00"/>
    <x v="10"/>
    <m/>
    <x v="14"/>
    <x v="0"/>
    <e v="#N/A"/>
    <x v="1"/>
    <m/>
    <s v="RTR"/>
    <x v="0"/>
    <s v="GL"/>
    <s v="WESCO"/>
    <m/>
    <m/>
    <m/>
    <m/>
    <m/>
    <m/>
    <m/>
    <m/>
    <m/>
    <m/>
    <m/>
    <s v="Cornerstone User Stories (RTR-GL) - GPO Approval (Batch3)"/>
  </r>
  <r>
    <s v="CSTONE-1415"/>
    <s v="RTR-GL-146"/>
    <m/>
    <s v="Record to Report"/>
    <s v="Manage General Ledger Accounting"/>
    <s v="Period-End Closing &amp; Reporting"/>
    <s v="Outbound to:Central_x000a_Outbound from:Cloud GL_x000a_Feed Type:GL Balances - Certain accounts_x000a_Feed#:Central Feed 1"/>
    <m/>
    <m/>
    <x v="4"/>
    <s v="3-Gap-Build-Interface"/>
    <s v="Gap"/>
    <s v="Build"/>
    <s v="Interface"/>
    <s v="INT040"/>
    <s v="GL Interface to Central as per KDD25"/>
    <s v="Validate Cloud GL data extracts and load to Central"/>
    <m/>
    <m/>
    <m/>
    <x v="0"/>
    <s v="Erica"/>
    <d v="2021-06-02T00:00:00"/>
    <x v="4"/>
    <m/>
    <x v="13"/>
    <x v="7"/>
    <s v="Interface"/>
    <x v="1"/>
    <m/>
    <s v="RTR"/>
    <x v="0"/>
    <s v="GL"/>
    <s v="WESCO"/>
    <m/>
    <m/>
    <m/>
    <m/>
    <m/>
    <m/>
    <m/>
    <m/>
    <m/>
    <m/>
    <m/>
    <s v="Cornerstone User Stories (RTR-GL) - GPO Approval (Batch3)"/>
  </r>
  <r>
    <s v="CSTONE-1416"/>
    <s v="RTR-GL-147"/>
    <m/>
    <s v="Record to Report"/>
    <s v="Manage General Ledger Accounting"/>
    <s v="Period-End Closing &amp; Reporting"/>
    <s v="COA Mapping - BI / Analytics tool bulk invoke support"/>
    <m/>
    <m/>
    <x v="0"/>
    <s v="5-Gap-Build-Extension"/>
    <s v="Gap"/>
    <s v="Build"/>
    <s v="Extension"/>
    <s v="EXT014"/>
    <s v="Use case: Ability for BI tools to use Centralized COA mapping engine to map legacy COA to Cloud COA"/>
    <m/>
    <m/>
    <m/>
    <m/>
    <x v="0"/>
    <s v="Erica"/>
    <d v="2021-06-04T00:00:00"/>
    <x v="9"/>
    <m/>
    <x v="0"/>
    <x v="7"/>
    <s v="Extension"/>
    <x v="1"/>
    <m/>
    <s v="RTR"/>
    <x v="0"/>
    <s v="GL"/>
    <m/>
    <m/>
    <m/>
    <m/>
    <m/>
    <m/>
    <m/>
    <m/>
    <m/>
    <m/>
    <m/>
    <m/>
    <s v="Cornerstone User Stories (RTR-GL) - GPO Approval (Batch3)"/>
  </r>
  <r>
    <e v="#N/A"/>
    <s v="RTR-GL-148"/>
    <m/>
    <s v="Record to Report"/>
    <s v="Manage General Ledger Accounting"/>
    <s v="Period-End Closing &amp; Reporting"/>
    <s v="As an accountant, I will need a Gl trial balance by LE which shows the Debit and Credit in separate columns. Balances should be accumulated separately by debit and credit column."/>
    <m/>
    <m/>
    <x v="1"/>
    <s v="2-Gap-Build-Report"/>
    <s v="Gap"/>
    <s v="Build"/>
    <s v="Report"/>
    <s v="RPT018"/>
    <s v="Required for International reporting. Accounting would not want planned TB report to show Dr/Cr &amp; hence a new custom report"/>
    <s v="Reviewed TB for completeness and accuracy. Valid balances in Debit and Credit columns."/>
    <m/>
    <m/>
    <m/>
    <x v="0"/>
    <s v="Erica"/>
    <d v="2021-07-11T00:00:00"/>
    <x v="3"/>
    <m/>
    <x v="5"/>
    <x v="4"/>
    <s v="Report"/>
    <x v="2"/>
    <m/>
    <s v="RTR"/>
    <x v="0"/>
    <s v="GL"/>
    <s v="WESCO"/>
    <m/>
    <m/>
    <s v="Ian/Vitaliy"/>
    <m/>
    <m/>
    <m/>
    <m/>
    <m/>
    <m/>
    <m/>
    <m/>
    <s v="User Stories - GL Batch 6 GPO Approval"/>
  </r>
  <r>
    <e v="#N/A"/>
    <s v="RTR-GL-149"/>
    <m/>
    <s v="Record to Report"/>
    <s v="Manage General Ledger Accounting"/>
    <s v="Maintain Chart of Accounts"/>
    <s v="As an accountant, I need the ability to assign alternate account values as part of my COA in the secondary ledger (as a supporting reference), the alternate values are linked to the USGAAP GL accounts. The alternate values will be used for statutory reporting."/>
    <m/>
    <m/>
    <x v="1"/>
    <s v="1-Fit-Configuration-Functional"/>
    <s v="Fit"/>
    <s v="Configuration"/>
    <s v="Functional"/>
    <m/>
    <s v="Assumption: 1 to 1 between USGAAP and local GAAP account. Alternate account number to be stored in translated language description [if language translations enabled and language available in patch applied] OR if all required alternate languages are not available, alternate account numbers to be stored in DFF_x000a__x000a_Acceptance criteria 1 &amp; user story: Not sure what supporting reference is referring to here. As part of this soln we will not be storing alternate accounts in AHCS, but rather will be at COA natural account level as either as DFF or in language translations_x000a_"/>
    <s v="Validated alternate accounts as part of supporting reference ties back to USGAAP GL accounts."/>
    <m/>
    <m/>
    <s v="-"/>
    <x v="0"/>
    <s v="Erica"/>
    <d v="2021-07-11T00:00:00"/>
    <x v="0"/>
    <m/>
    <x v="1"/>
    <x v="1"/>
    <m/>
    <x v="0"/>
    <m/>
    <s v="RTR"/>
    <x v="0"/>
    <s v="GL"/>
    <s v="WESCO"/>
    <m/>
    <m/>
    <s v="Ian/Vitaliy"/>
    <m/>
    <m/>
    <m/>
    <m/>
    <m/>
    <m/>
    <m/>
    <m/>
    <s v="User Stories - GL Batch 6 GPO Approval"/>
  </r>
  <r>
    <s v="CSTONE-556"/>
    <s v="RTR-GL-150"/>
    <m/>
    <s v="Record to Report"/>
    <s v="Manage General Ledger Accounting"/>
    <s v="Period-End Closing &amp; Reporting"/>
    <s v="As a GL accountant, I want the exchange rates for foreign currency transnactions imported from FXLoader into Cloud ERP so that I can perform transactions in foreign currencies"/>
    <m/>
    <m/>
    <x v="4"/>
    <s v="1-Fit-Configuration-Functional"/>
    <s v="Fit"/>
    <s v="Configuration"/>
    <s v="Functional"/>
    <m/>
    <s v="As per KDD3B1 FXLoader will be utilized to import rates. All required computations as per KDD3A would be performed in FXLoader including cross reciprocation. _x000a_No additional development is required in Cloud ERP. FXLoader will also manage import in Cloud ERP. FXLoader setup and management will be by WESCO team"/>
    <s v="Validate the Exchange Rates Import from FXLoader into OracleCloud GL "/>
    <m/>
    <m/>
    <m/>
    <x v="0"/>
    <s v="Erica"/>
    <d v="2021-06-22T00:00:00"/>
    <x v="0"/>
    <m/>
    <x v="0"/>
    <x v="1"/>
    <m/>
    <x v="1"/>
    <m/>
    <s v="RTR"/>
    <x v="0"/>
    <s v="GL"/>
    <s v="WESCO"/>
    <m/>
    <m/>
    <m/>
    <m/>
    <m/>
    <m/>
    <m/>
    <m/>
    <m/>
    <m/>
    <m/>
    <s v="RTR-GL Batch 5 - GPO Approval"/>
  </r>
  <r>
    <s v="CSTONE-1419"/>
    <s v="RTR-GL-151"/>
    <m/>
    <s v="Record to Report"/>
    <s v="Manage General Ledger Accounting"/>
    <s v="Period-End Closing &amp; Reporting"/>
    <s v="As a GL accountant, I want the exchange rates for foreign currency transnactions transferred from Cloud ERP to Oracle EBS so that I can perform transactions in foreign currencies"/>
    <m/>
    <m/>
    <x v="4"/>
    <s v="3-Gap-Build-Interface"/>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No transactions will be interfaced as part of this interface"/>
    <s v="Validate the Exchange Rates Import from OracleCloudGL into EBS"/>
    <m/>
    <m/>
    <m/>
    <x v="0"/>
    <s v="Erica"/>
    <d v="2021-06-22T00:00:00"/>
    <x v="4"/>
    <m/>
    <x v="13"/>
    <x v="7"/>
    <s v="Interface"/>
    <x v="1"/>
    <m/>
    <s v="RTR"/>
    <x v="0"/>
    <s v="GL"/>
    <s v="WESCO"/>
    <m/>
    <m/>
    <m/>
    <m/>
    <m/>
    <m/>
    <m/>
    <m/>
    <m/>
    <m/>
    <m/>
    <s v="RTR-GL Batch 5 - GPO Approval"/>
  </r>
  <r>
    <e v="#N/A"/>
    <s v="RTR-GL-152"/>
    <m/>
    <s v="Record to Report"/>
    <s v="Manage General Ledger Accounting"/>
    <s v="Period-End Closing &amp; Reporting"/>
    <s v="As a GL accountant, I want the Central Bank exchange rates for foreign currency transnactions imported from FXLoader into Cloud ERP so that I can perform transactions in foreign currencies"/>
    <m/>
    <m/>
    <x v="1"/>
    <s v="1-Fit-Configuration-Functional"/>
    <s v="Fit"/>
    <s v="Configuration"/>
    <s v="Functional"/>
    <m/>
    <s v="As per KDD3B2 FXLoader will be utilized to import rates. All required computations as per KDD3A would be performed in FXLoader including cross reciprocation &amp; Central Bank Rates. _x000a_No additional development is required in Cloud ERP. FXLoader will also manage import in Cloud ERP. FXLoader setup and management will be by WESCO team"/>
    <s v="Validate the Exchange Rates Import along with the Central Bank Rates into OracleCloud GL"/>
    <m/>
    <m/>
    <s v="Sprint 7"/>
    <x v="0"/>
    <s v="Erica"/>
    <d v="2021-07-11T00:00:00"/>
    <x v="0"/>
    <m/>
    <x v="1"/>
    <x v="1"/>
    <m/>
    <x v="0"/>
    <m/>
    <s v="RTR"/>
    <x v="0"/>
    <s v="GL"/>
    <s v="WESCO"/>
    <m/>
    <m/>
    <s v="Ian/Vitaliy"/>
    <m/>
    <m/>
    <m/>
    <m/>
    <m/>
    <m/>
    <m/>
    <m/>
    <s v="User Stories - GL Batch 6 GPO Approval"/>
  </r>
  <r>
    <e v="#N/A"/>
    <s v="RTR-GL-153"/>
    <m/>
    <s v="Record to Report"/>
    <s v="Manage General Ledger Accounting"/>
    <s v="Period-End Closing &amp; Reporting"/>
    <s v="As a GL accountant, I want the exchange rates for foreign currency transnactions transferred from Cloud ERP to Main Frame so that I can perform transactions in foreign currencies"/>
    <m/>
    <m/>
    <x v="1"/>
    <s v="3-Gap-Build-Interface"/>
    <s v="Gap"/>
    <s v="Build"/>
    <s v="Interface"/>
    <s v="INT047"/>
    <s v="Outbound to be built to SFTP Server as per KDD3B to send a snapshot of rates as per frequency to SFTP server. Various systems would then consume same file as required by the systems as per KDD3B architecture_x000a_Cross reciprocation will be done in FXLoader load to Cloud ERP. This interface will only extract rates from Cloud ERP"/>
    <s v="Validate the Exchange Rate feed into MainFrame System with Cross reciprocation"/>
    <m/>
    <m/>
    <s v="Sprint 10"/>
    <x v="0"/>
    <s v="Erica"/>
    <d v="2021-07-11T00:00:00"/>
    <x v="0"/>
    <m/>
    <x v="8"/>
    <x v="1"/>
    <s v="Fit [1A RICE Demo]"/>
    <x v="0"/>
    <s v="Sprint Manually overridden - 1A RICE Demo"/>
    <s v="RTR"/>
    <x v="0"/>
    <s v="GL"/>
    <s v="WESCO"/>
    <m/>
    <m/>
    <s v="Ian/Vitaliy"/>
    <m/>
    <m/>
    <m/>
    <m/>
    <m/>
    <m/>
    <m/>
    <m/>
    <s v="User Stories - GL Batch 6 GPO Approval"/>
  </r>
  <r>
    <s v="CSTONE-4424"/>
    <s v="REP-FSG-RTR-GL-001"/>
    <m/>
    <s v="Record to Report"/>
    <s v="Manage General Ledger Accounting"/>
    <s v="Period-End Closing &amp; Reporting"/>
    <s v="Current Type: FSG_x000a_PROD NAME: GA_BS (GAAP)_TRENDED_YTD_x000a_PROD Report Title: BALANCE SHEET TRENDED (GAAP)"/>
    <m/>
    <m/>
    <x v="0"/>
    <s v="2-Gap-Build-Report"/>
    <s v="Gap"/>
    <s v="Build"/>
    <s v="Report"/>
    <s v="RPT052"/>
    <s v="Build GL ERP balance based report based on LE actuals only [does not include consolidated/eliminated/budget/forecast etc.]"/>
    <m/>
    <m/>
    <m/>
    <m/>
    <x v="0"/>
    <s v="Erica"/>
    <d v="2021-06-04T00:00:00"/>
    <x v="2"/>
    <m/>
    <x v="2"/>
    <x v="2"/>
    <s v="Report"/>
    <x v="1"/>
    <m/>
    <s v="RTR"/>
    <x v="0"/>
    <s v="GL"/>
    <s v="WESCO"/>
    <m/>
    <m/>
    <m/>
    <m/>
    <m/>
    <m/>
    <m/>
    <m/>
    <m/>
    <m/>
    <m/>
    <s v="Cornerstone User Stories (RTR-GL) - GPO Approval (Batch3)"/>
  </r>
  <r>
    <s v="CSTONE-4425"/>
    <s v="REP-FSG-RTR-GL-002"/>
    <m/>
    <s v="Record to Report"/>
    <s v="Manage General Ledger Accounting"/>
    <s v="Period-End Closing &amp; Reporting"/>
    <s v="Current Type: FSG_x000a_PROD NAME: GA_TB (ACCOUNT)_LE_YTD_x000a_PROD Report Title: TRIAL BALANCE BY LEGAL ENTITY (ACCOUNT)"/>
    <m/>
    <m/>
    <x v="0"/>
    <s v="2-Gap-Build-Report"/>
    <s v="Gap"/>
    <s v="Build"/>
    <s v="Report"/>
    <s v="RPT053"/>
    <s v="Build GL ERP balance based report based on LE actuals only [does not include consolidated/eliminated/budget/forecast etc.]"/>
    <m/>
    <m/>
    <m/>
    <m/>
    <x v="0"/>
    <s v="Erica"/>
    <d v="2021-06-04T00:00:00"/>
    <x v="4"/>
    <m/>
    <x v="2"/>
    <x v="2"/>
    <s v="Report"/>
    <x v="1"/>
    <m/>
    <s v="RTR"/>
    <x v="0"/>
    <s v="GL"/>
    <s v="WESCO"/>
    <m/>
    <m/>
    <m/>
    <m/>
    <m/>
    <m/>
    <m/>
    <m/>
    <m/>
    <m/>
    <m/>
    <s v="Cornerstone User Stories (RTR-GL) - GPO Approval (Batch3)"/>
  </r>
  <r>
    <s v="CSTONE-4426"/>
    <s v="REP-FSG-RTR-GL-003"/>
    <m/>
    <s v="Record to Report"/>
    <s v="Manage General Ledger Accounting"/>
    <s v="Period-End Closing &amp; Reporting"/>
    <s v="Current Type: FSG_x000a_PROD NAME: GA_IS (GAAP)_MONTHLY_PTD_x000a_PROD Report Title: INCOME STATEMENT TRAILING BY MONTH (GAAP)"/>
    <m/>
    <m/>
    <x v="0"/>
    <s v="2-Gap-Build-Report"/>
    <s v="Gap"/>
    <s v="Build"/>
    <s v="Report"/>
    <s v="RPT054"/>
    <s v="Build GL ERP balance based report based on LE actuals only [does not include consolidated/eliminated/budget/forecast etc.]"/>
    <m/>
    <m/>
    <m/>
    <m/>
    <x v="0"/>
    <s v="Erica"/>
    <d v="2021-06-04T00:00:00"/>
    <x v="2"/>
    <m/>
    <x v="2"/>
    <x v="2"/>
    <s v="Report"/>
    <x v="1"/>
    <m/>
    <s v="RTR"/>
    <x v="0"/>
    <s v="GL"/>
    <s v="WESCO"/>
    <m/>
    <m/>
    <m/>
    <m/>
    <m/>
    <m/>
    <m/>
    <m/>
    <m/>
    <m/>
    <m/>
    <s v="Cornerstone User Stories (RTR-GL) - GPO Approval (Batch3)"/>
  </r>
  <r>
    <s v="CSTONE-4390"/>
    <s v="REP-FSG-RTR-GL-004"/>
    <m/>
    <s v="Record to Report"/>
    <s v="Manage General Ledger Accounting"/>
    <s v="Period-End Closing &amp; Reporting"/>
    <s v="Current Type: FSG_x000a_PROD NAME: GA_BS (GAAP)_COUNTRY_YTD_x000a_PROD Report Title: BALANCE SHEET BY COUNTRY (GAAP)"/>
    <m/>
    <m/>
    <x v="3"/>
    <s v="2-Gap-Build-Report"/>
    <s v="Gap"/>
    <s v="Build"/>
    <s v="Report"/>
    <s v="RPT055 (DESCOPED)"/>
    <s v="Build GL ERP balance based report based on LE actuals only [does not include consolidated/eliminated/budget/forecast etc.]_x000a__x000a_7/16: Phase changed to future phase as per meeting of 7/16"/>
    <m/>
    <m/>
    <m/>
    <m/>
    <x v="0"/>
    <s v="Erica"/>
    <d v="2021-06-04T00:00:00"/>
    <x v="10"/>
    <m/>
    <x v="14"/>
    <x v="0"/>
    <e v="#N/A"/>
    <x v="1"/>
    <m/>
    <s v="RTR"/>
    <x v="0"/>
    <s v="GL"/>
    <s v="WESCO"/>
    <m/>
    <m/>
    <m/>
    <m/>
    <m/>
    <m/>
    <m/>
    <m/>
    <m/>
    <m/>
    <m/>
    <s v="Cornerstone User Stories (RTR-GL) - GPO Approval (Batch3)"/>
  </r>
  <r>
    <s v="CSTONE-4391"/>
    <s v="REP-FSG-RTR-GL-005"/>
    <m/>
    <s v="Record to Report"/>
    <s v="Manage General Ledger Accounting"/>
    <s v="Period-End Closing &amp; Reporting"/>
    <s v="Current Type: FSG_x000a_PROD NAME: GA_IS (GAAP)_COUNTRY_YTD_x000a_PROD Report Title: INCOME STATEMENT BY COUNTRY (GAAP)"/>
    <m/>
    <m/>
    <x v="3"/>
    <s v="2-Gap-Build-Report"/>
    <s v="Gap"/>
    <s v="Build"/>
    <s v="Report"/>
    <s v="RPT056 (DESCOPED)"/>
    <s v="Build GL ERP balance based report based on LE actuals only [does not include consolidated/eliminated/budget/forecast etc.]_x000a__x000a__x000a_7/16: Phase changed to future phase as per meeting of 7/16"/>
    <m/>
    <m/>
    <m/>
    <m/>
    <x v="0"/>
    <s v="Erica"/>
    <d v="2021-06-04T00:00:00"/>
    <x v="10"/>
    <m/>
    <x v="14"/>
    <x v="0"/>
    <e v="#N/A"/>
    <x v="1"/>
    <m/>
    <s v="RTR"/>
    <x v="0"/>
    <s v="GL"/>
    <s v="WESCO"/>
    <m/>
    <m/>
    <m/>
    <m/>
    <m/>
    <m/>
    <m/>
    <m/>
    <m/>
    <m/>
    <m/>
    <s v="Cornerstone User Stories (RTR-GL) - GPO Approval (Batch3)"/>
  </r>
  <r>
    <s v="CSTONE-4392"/>
    <s v="REP-FSG-RTR-GL-006"/>
    <m/>
    <s v="Record to Report"/>
    <s v="Manage General Ledger Accounting"/>
    <s v="Period-End Closing &amp; Reporting"/>
    <s v="Current Type: FSG_x000a_PROD NAME: GA_IS (OPER)_TRAILING_QTD_x000a_PROD Report Title: Income Statement Trailing by Quarter (Operating) with %"/>
    <m/>
    <m/>
    <x v="3"/>
    <s v="2-Gap-Build-Report"/>
    <s v="Gap"/>
    <s v="Build"/>
    <s v="Report"/>
    <s v="RPT057 (DESCOPED)"/>
    <s v="Build GL ERP balance based report based on LE actuals only [does not include consolidated/eliminated/budget/forecast etc.]_x000a__x000a__x000a_7/16: Phase changed to future phase as per meeting of 7/16"/>
    <m/>
    <m/>
    <m/>
    <m/>
    <x v="0"/>
    <s v="Erica"/>
    <d v="2021-06-04T00:00:00"/>
    <x v="10"/>
    <m/>
    <x v="14"/>
    <x v="0"/>
    <e v="#N/A"/>
    <x v="1"/>
    <m/>
    <s v="RTR"/>
    <x v="0"/>
    <s v="GL"/>
    <s v="WESCO"/>
    <m/>
    <m/>
    <m/>
    <m/>
    <m/>
    <m/>
    <m/>
    <m/>
    <m/>
    <m/>
    <m/>
    <s v="Cornerstone User Stories (RTR-GL) - GPO Approval (Batch3)"/>
  </r>
  <r>
    <s v="CSTONE-4427"/>
    <s v="REP-FSG-RTR-GL-007"/>
    <m/>
    <s v="Record to Report"/>
    <s v="Manage General Ledger Accounting"/>
    <s v="Period-End Closing &amp; Reporting"/>
    <s v="Current Type: FSG_x000a_PROD NAME: GA_TB_BRANCH_ACTUAL_x000a_PROD Report Title: Trial Balance by Branch - Actual"/>
    <m/>
    <m/>
    <x v="0"/>
    <s v="2-Gap-Build-Report"/>
    <s v="Gap"/>
    <s v="Build"/>
    <s v="Report"/>
    <s v="RPT058 (DESCOPED)"/>
    <s v="Build GL ERP balance based report based on LE actuals only [does not include consolidated/eliminated/budget/forecast etc.]"/>
    <m/>
    <m/>
    <m/>
    <m/>
    <x v="0"/>
    <s v="Erica"/>
    <d v="2021-06-04T00:00:00"/>
    <x v="10"/>
    <m/>
    <x v="14"/>
    <x v="0"/>
    <e v="#N/A"/>
    <x v="1"/>
    <m/>
    <s v="RTR"/>
    <x v="0"/>
    <s v="GL"/>
    <s v="WESCO"/>
    <m/>
    <m/>
    <m/>
    <m/>
    <m/>
    <m/>
    <m/>
    <m/>
    <m/>
    <m/>
    <m/>
    <s v="Cornerstone User Stories (RTR-GL) - GPO Approval (Batch3)"/>
  </r>
  <r>
    <s v="CSTONE-4684"/>
    <s v="REP-FSG-RTR-GL-008"/>
    <m/>
    <s v="Record to Report"/>
    <s v="Manage General Ledger Accounting"/>
    <s v="Period-End Closing &amp; Reporting"/>
    <s v="Current Type: FSG_x000a_PROD NAME: GA_TB_BRANCH_STAT_x000a_PROD Report Title: Trial Balance by Branch - STAT"/>
    <m/>
    <m/>
    <x v="0"/>
    <s v="2-Gap-Build-Report"/>
    <s v="Gap"/>
    <s v="Build"/>
    <s v="Report"/>
    <s v="RPT059 (DESCOPED)_x000a__x000a_RPT058 (DESCOPED)"/>
    <s v="Build GL ERP balance based report based on LE actuals only [does not include consolidated/eliminated/budget/forecast etc.]_x000a__x000a_7/20: Descoped RPT059 and merged with RPT058. We will tag RPT058 and RPT059 as to be merged for now. Once in build we might have to revisit on whether these two can be delivered in single report or discuss with PMO if they cannot be delivered in single report. Summarily we will update RPT 059 as not required for Release 1. "/>
    <m/>
    <m/>
    <m/>
    <m/>
    <x v="0"/>
    <s v="Erica"/>
    <d v="2021-06-04T00:00:00"/>
    <x v="10"/>
    <m/>
    <x v="14"/>
    <x v="0"/>
    <e v="#N/A"/>
    <x v="1"/>
    <m/>
    <s v="RTR"/>
    <x v="0"/>
    <s v="GL"/>
    <s v="WESCO"/>
    <m/>
    <m/>
    <m/>
    <m/>
    <m/>
    <m/>
    <m/>
    <m/>
    <m/>
    <m/>
    <m/>
    <s v="Cornerstone User Stories (RTR-GL) - GPO Approval (Batch3)"/>
  </r>
  <r>
    <s v="CSTONE-4677"/>
    <s v="REP-FSG-RTR-GL-009"/>
    <m/>
    <s v="Record to Report"/>
    <s v="Manage General Ledger Accounting"/>
    <s v="Period-End Closing &amp; Reporting"/>
    <s v="Current Type: FSG_x000a_PROD NAME: GA_TB_BRANCH_TRAILING_YTD_ACTUAL_x000a_PROD Report Title: Trial Balance by Branch Trailing YTD - Actual"/>
    <m/>
    <m/>
    <x v="0"/>
    <s v="2-Gap-Build-Report"/>
    <s v="Gap"/>
    <s v="Build"/>
    <s v="Report"/>
    <s v="RPT060"/>
    <s v="Build GL ERP balance based report based on LE actuals only [does not include consolidated/eliminated/budget/forecast etc.]_x000a__x000a__x000a_7/16: Phase changed to future phase as per meeting of 7/16_x000a__x000a_10/01: As per subsequent discussions RPT060 was brought in and RPT063 was moved to out of scope"/>
    <m/>
    <m/>
    <m/>
    <m/>
    <x v="0"/>
    <s v="Erica"/>
    <d v="2021-06-04T00:00:00"/>
    <x v="6"/>
    <m/>
    <x v="2"/>
    <x v="10"/>
    <s v="Report"/>
    <x v="1"/>
    <m/>
    <s v="RTR"/>
    <x v="0"/>
    <s v="GL"/>
    <s v="WESCO"/>
    <m/>
    <m/>
    <m/>
    <m/>
    <m/>
    <m/>
    <m/>
    <m/>
    <m/>
    <m/>
    <m/>
    <s v="Cornerstone User Stories (RTR-GL) - GPO Approval (Batch3)"/>
  </r>
  <r>
    <s v="CSTONE-4408"/>
    <s v="REP-FSG-RTR-GL-010"/>
    <m/>
    <s v="Record to Report"/>
    <s v="Manage General Ledger Accounting"/>
    <s v="Period-End Closing &amp; Reporting"/>
    <s v="Current Type: FSG_x000a_PROD NAME: GA_TB_BRANCH_TRAILING_PTD_ACTUAL_x000a_PROD Report Title: Trial Balance by Branch Trailing PTD - Actual"/>
    <m/>
    <m/>
    <x v="3"/>
    <s v="2-Gap-Build-Report"/>
    <s v="Gap"/>
    <s v="Build"/>
    <s v="Report"/>
    <s v="RPT061 (DESCOPED)"/>
    <s v="Build GL ERP balance based report based on LE actuals only [does not include consolidated/eliminated/budget/forecast etc.]_x000a__x000a__x000a_7/16: Phase changed to future phase as per meeting of 7/16"/>
    <m/>
    <m/>
    <m/>
    <m/>
    <x v="0"/>
    <s v="Erica"/>
    <d v="2021-06-04T00:00:00"/>
    <x v="10"/>
    <m/>
    <x v="14"/>
    <x v="0"/>
    <e v="#N/A"/>
    <x v="1"/>
    <m/>
    <s v="RTR"/>
    <x v="0"/>
    <s v="GL"/>
    <s v="WESCO"/>
    <m/>
    <m/>
    <m/>
    <m/>
    <m/>
    <m/>
    <m/>
    <m/>
    <m/>
    <m/>
    <m/>
    <s v="Cornerstone User Stories (RTR-GL) - GPO Approval (Batch3)"/>
  </r>
  <r>
    <s v="CSTONE-4409"/>
    <s v="REP-FSG-RTR-GL-011"/>
    <m/>
    <s v="Record to Report"/>
    <s v="Manage General Ledger Accounting"/>
    <s v="Period-End Closing &amp; Reporting"/>
    <s v="Current Type: FSG_x000a_PROD NAME: GA_TB_BRANCH_TRAILING_PTD_STAT_x000a_PROD Report Title: Trial Balance by Branch Trailing PTD - STAT"/>
    <m/>
    <m/>
    <x v="3"/>
    <s v="2-Gap-Build-Report"/>
    <s v="Gap"/>
    <s v="Build"/>
    <s v="Report"/>
    <s v="RPT062 (DESCOPED)"/>
    <s v="Build GL ERP balance based report based on LE actuals only [does not include consolidated/eliminated/budget/forecast etc.]_x000a__x000a__x000a_7/16: Phase changed to future phase as per meeting of 7/16"/>
    <m/>
    <m/>
    <m/>
    <m/>
    <x v="0"/>
    <s v="Erica"/>
    <d v="2021-06-04T00:00:00"/>
    <x v="10"/>
    <m/>
    <x v="14"/>
    <x v="0"/>
    <e v="#N/A"/>
    <x v="1"/>
    <m/>
    <s v="RTR"/>
    <x v="0"/>
    <s v="GL"/>
    <s v="WESCO"/>
    <m/>
    <m/>
    <m/>
    <m/>
    <m/>
    <m/>
    <m/>
    <m/>
    <m/>
    <m/>
    <m/>
    <s v="Cornerstone User Stories (RTR-GL) - GPO Approval (Batch3)"/>
  </r>
  <r>
    <s v="CSTONE-4428"/>
    <s v="REP-FSG-RTR-GL-012"/>
    <m/>
    <s v="Record to Report"/>
    <s v="Manage General Ledger Accounting"/>
    <s v="Period-End Closing &amp; Reporting"/>
    <s v="Current Type: FSG_x000a_PROD NAME: GA_IS(STDCST)_MONTHLY_PTD_x000a_PROD Report Title: Income Statement Trailing by Month (Standard Cost Operating)"/>
    <m/>
    <m/>
    <x v="2"/>
    <s v="2-Gap-Build-Report"/>
    <s v="Gap"/>
    <s v="Build"/>
    <s v="Report"/>
    <s v="RPT063 (DESCOPED)"/>
    <s v="Build GL ERP balance based report based on LE actuals only [does not include consolidated/eliminated/budget/forecast etc.]_x000a__x000a_10/1: Based on decision that internal and external statements will be same, this report is no longer required. Marked user story as not required"/>
    <m/>
    <m/>
    <m/>
    <m/>
    <x v="0"/>
    <s v="Erica"/>
    <d v="2021-06-04T00:00:00"/>
    <x v="10"/>
    <m/>
    <x v="14"/>
    <x v="0"/>
    <e v="#N/A"/>
    <x v="1"/>
    <m/>
    <s v="RTR"/>
    <x v="0"/>
    <s v="GL"/>
    <s v="WESCO"/>
    <m/>
    <m/>
    <m/>
    <m/>
    <m/>
    <m/>
    <m/>
    <m/>
    <m/>
    <m/>
    <m/>
    <s v="Cornerstone User Stories (RTR-GL) - GPO Approval (Batch3)"/>
  </r>
  <r>
    <s v="CSTONE-1417"/>
    <s v="RTR-AHCS-060"/>
    <m/>
    <s v="Record to Report"/>
    <s v="Manage Subledger Accounting"/>
    <s v="Run Subledger Reports"/>
    <s v="As an IT administrator, I need a dashboard to track the daily exceptions for Create Accounting Jobs in AHCS so that there is complete visibility of job completion status by source system"/>
    <m/>
    <m/>
    <x v="0"/>
    <s v="5-Gap-Build-Extension"/>
    <s v="Gap"/>
    <s v="Build"/>
    <s v="Extension"/>
    <s v="EXT011"/>
    <s v="Use case: Interface Monitoring Dashboard_x000a_Extension to derive the status of the Create Accounting jobs for each source system and update them in the AHCS dashboard"/>
    <s v="Validate the data with subledger period close exceptions. Compare the data with the dashboard and ensure accuracy"/>
    <m/>
    <m/>
    <m/>
    <x v="0"/>
    <s v="Erica"/>
    <d v="2021-06-04T00:00:00"/>
    <x v="4"/>
    <m/>
    <x v="13"/>
    <x v="7"/>
    <s v="Extension"/>
    <x v="1"/>
    <m/>
    <s v="RTR"/>
    <x v="3"/>
    <s v="AHCS"/>
    <s v="WESCO"/>
    <m/>
    <m/>
    <m/>
    <m/>
    <m/>
    <m/>
    <m/>
    <m/>
    <m/>
    <m/>
    <m/>
    <s v="Cornerstone User Stories (AHCS Track) - GPO Approval (Batch3)"/>
  </r>
  <r>
    <e v="#N/A"/>
    <s v="RTR-AHCS-061"/>
    <m/>
    <s v="Record to Report"/>
    <s v="Manage Subledger Accounting"/>
    <s v="Create Subledger Accounting"/>
    <s v="As GL Accountant I want all  transactions from concur for Wesco and Anixter employees imported and posted into AHCS concur subledger, so that transactions are accounted with detail transaction information in AHCS"/>
    <s v="Must Have"/>
    <m/>
    <x v="1"/>
    <s v="1-Fit-Configuration-Functional"/>
    <s v="Fit"/>
    <s v="Configuration"/>
    <s v="Functional"/>
    <m/>
    <s v="Concur team to extract provide data and interface into Oracle Cloud Middleware"/>
    <s v="Verify transactions from Concur are imported and accounted for in AHCS from Wesco and Anixter. Review details for Concur ties to source AHCS details."/>
    <s v="Also ensure that AHCS data ties to Oracle GL"/>
    <m/>
    <m/>
    <x v="0"/>
    <s v="Erica"/>
    <d v="2021-06-04T00:00:00"/>
    <x v="0"/>
    <m/>
    <x v="11"/>
    <x v="1"/>
    <m/>
    <x v="0"/>
    <m/>
    <s v="RTR"/>
    <x v="3"/>
    <s v="AHCS"/>
    <s v="Deloitte"/>
    <m/>
    <m/>
    <m/>
    <s v="Ian 11-9-21"/>
    <s v="Bhim"/>
    <s v="N/A"/>
    <s v="Rhonda"/>
    <s v="CALA: Beatriz García/Sandra Patiño/Jose Luis Ortiz"/>
    <s v="What is the difference between -056 and 061? - Ok IP"/>
    <s v="MS 11/05 - This story is to verify that CONCUR sends data for both Wesco and Anixter Business "/>
    <s v="W1"/>
    <s v="User Stories (AHCS Track) - Batch1 GPO Approval"/>
  </r>
  <r>
    <s v="CSTONE-3667"/>
    <s v="RTR-AHCS-062"/>
    <m/>
    <s v="Record to Report"/>
    <s v="Manage Subledger Accounting"/>
    <s v="Run Subledger Reports"/>
    <s v=" As  GL Accountant, I want the ability to generate a report which reconciles legacy and AHCS balance so that I can perform period end reconciliations"/>
    <m/>
    <m/>
    <x v="0"/>
    <s v="3-Gap-Build-Interface"/>
    <s v="Gap"/>
    <s v="Build"/>
    <s v="Interface"/>
    <s v="INT041"/>
    <s v="Legacy to AHCS Account Balances Reconciliation- BI: Shows legacy code combination and AHCS code combination side by side with AHCS balances. "/>
    <s v="Validate report and compare to legacy subledger to GL reconciliations."/>
    <s v="Review AHCS to GL Reconciliation report for variances between legacy, AHCS. Resolve variances as needed."/>
    <m/>
    <m/>
    <x v="0"/>
    <s v="Erica"/>
    <d v="2021-06-04T00:00:00"/>
    <x v="4"/>
    <m/>
    <x v="4"/>
    <x v="3"/>
    <s v="Interface"/>
    <x v="1"/>
    <m/>
    <s v="RTR"/>
    <x v="3"/>
    <s v="AHCS"/>
    <s v="Deloitte"/>
    <m/>
    <m/>
    <m/>
    <m/>
    <m/>
    <m/>
    <m/>
    <m/>
    <m/>
    <m/>
    <m/>
    <s v="Cornerstone User Stories (AHCS Track) - GPO Approval (Batch3)"/>
  </r>
  <r>
    <e v="#N/A"/>
    <s v="RTR-AHCS-063"/>
    <m/>
    <s v="Record to Report"/>
    <s v="Manage Subledger Accounting"/>
    <s v="Run Subledger Reports"/>
    <s v=" As  GL Accountant, I want the ability to generate a report for the spend by employee based on the Concur feed in AHCS so that I can ensure reconciliation of expenses between Concur and AHCS"/>
    <m/>
    <m/>
    <x v="2"/>
    <s v="10-Not Required-Not Required-Not Required"/>
    <s v="Not Required"/>
    <s v="Not Required"/>
    <s v="Not Required"/>
    <m/>
    <s v="6/3: To be built in BI. Hence marked as Not Required_x000a__x000a_Spend Analysis by Employee:The report displays the employee expense data for a particular month for reconciliation"/>
    <s v="Not Required"/>
    <m/>
    <m/>
    <m/>
    <x v="0"/>
    <s v="Erica"/>
    <d v="2021-06-04T00:00:00"/>
    <x v="0"/>
    <m/>
    <x v="12"/>
    <x v="0"/>
    <m/>
    <x v="1"/>
    <m/>
    <s v="RTR"/>
    <x v="3"/>
    <s v="AHCS"/>
    <s v="Deloitte"/>
    <m/>
    <m/>
    <m/>
    <s v="Ian 11-9-21"/>
    <s v="Bhim"/>
    <s v="N/A"/>
    <s v="Rhonda"/>
    <s v="CALA: Beatriz García/Sandra Patiño/Jose Luis Ortiz"/>
    <s v="CALA: Is this the same situation that was discussed on Oct 28th on session AHCS-30 related to CONCUR -- last minute--? Or the discussion was focused  if it is needed the balancing support from Concur by employee? If this user storie is a report from concur to cross the expenses vs what is in books, this is valid to have it"/>
    <m/>
    <m/>
    <s v="Cornerstone User Stories (AHCS Track) - GPO Approval (Batch3)"/>
  </r>
  <r>
    <s v="CSTONE-3668"/>
    <s v="RTR-AHCS-064"/>
    <m/>
    <s v="Record to Report"/>
    <s v="Manage Subledger Accounting"/>
    <s v="Run Subledger Reports"/>
    <s v=" As  GL Accountant, I want the ability to generate a report with the subledger transaction details so that I can perform ad-hoc analysis on subledger data in AHCS"/>
    <m/>
    <m/>
    <x v="0"/>
    <s v="2-Gap-Build-Report"/>
    <s v="Gap"/>
    <s v="Build"/>
    <s v="Report"/>
    <s v="RPT009"/>
    <s v="Subledger Account Analysis Report: The report to provide the details of the subledger for ad-hoc analysis"/>
    <s v="Validate report and compare to legacy subledger for reconciliations."/>
    <m/>
    <m/>
    <m/>
    <x v="0"/>
    <s v="Erica"/>
    <d v="2021-06-08T00:00:00"/>
    <x v="4"/>
    <m/>
    <x v="4"/>
    <x v="3"/>
    <s v="Report"/>
    <x v="1"/>
    <m/>
    <s v="RTR"/>
    <x v="3"/>
    <s v="AHCS"/>
    <s v="Deloitte"/>
    <m/>
    <m/>
    <m/>
    <m/>
    <m/>
    <m/>
    <m/>
    <m/>
    <m/>
    <m/>
    <m/>
    <s v="AHCS user story review and approval[Batch 4] - Phase 1A"/>
  </r>
  <r>
    <s v="CSTONE-1418"/>
    <s v="RTR-AHCS-065"/>
    <m/>
    <s v="Record to Report"/>
    <s v="Manage Subledger Accounting"/>
    <s v="Create Subledger Accounting"/>
    <s v="As GL Accountant,  I want the EBS POC source system to extract the transactions with based on the approved data model and AHCS to process the transactions with relevant attributes so that that transactions are accounted with detail  information in AHCS_x000a_"/>
    <m/>
    <m/>
    <x v="4"/>
    <s v="3-Gap-Build-Interface"/>
    <s v="Gap"/>
    <s v="Build"/>
    <s v="Interface"/>
    <s v="INT122"/>
    <s v="Legacy data extract from EBS POC and interface into Oracle Cloud Middleware"/>
    <s v="Build a systematic/automated data completeness check to support the daily imports.   Validate / test.  "/>
    <s v="All attributes defined in EBS POC data model are brought in AHCS and detailed inforrmation is available in AHCS"/>
    <m/>
    <m/>
    <x v="0"/>
    <s v="Erica"/>
    <d v="2021-06-10T00:00:00"/>
    <x v="9"/>
    <m/>
    <x v="13"/>
    <x v="7"/>
    <s v="Interface"/>
    <x v="1"/>
    <m/>
    <s v="RTR"/>
    <x v="3"/>
    <s v="AHCS"/>
    <s v="Deloitte"/>
    <m/>
    <m/>
    <m/>
    <m/>
    <m/>
    <m/>
    <m/>
    <m/>
    <m/>
    <m/>
    <m/>
    <s v="User story (AHCS Track) review and approval _Batch 5_ - Phase 1A _KDD23B for POC_ "/>
  </r>
  <r>
    <e v="#N/A"/>
    <s v="RTR-AHCS-066"/>
    <m/>
    <s v="Record to Report"/>
    <s v="Manage Subledger Accounting"/>
    <s v="Create Subledger Accounting"/>
    <s v="As GL Accountant,  I want the ADP source system to extract the transactions based on the approved data model and AHCS to process the transactions with relevant attributes so that the transactions are accounted with detail information in AHCS"/>
    <m/>
    <m/>
    <x v="2"/>
    <s v="10-Not Required-Not Required-Not Required"/>
    <s v="Not Required"/>
    <s v="Not Required"/>
    <s v="Not Required"/>
    <m/>
    <s v="Legacy team to extract legacy ADP data and interface into Oracle Cloud Middleware"/>
    <s v="Build a systematic/automated data completeness check to support the daily imports.   Validate / test.  "/>
    <s v="All attributes defined in ADP data model are brought in AHCS and detailed information is available in AHCS"/>
    <m/>
    <m/>
    <x v="0"/>
    <s v="Chris Demko"/>
    <d v="2021-07-13T00:00:00"/>
    <x v="0"/>
    <m/>
    <x v="14"/>
    <x v="0"/>
    <m/>
    <x v="1"/>
    <m/>
    <s v="RTR"/>
    <x v="3"/>
    <s v="AHCS"/>
    <s v="Deloitte"/>
    <m/>
    <m/>
    <s v="Ian/Vitaliy"/>
    <s v="Ian 11-9-21"/>
    <s v="N/A"/>
    <s v="N/A"/>
    <s v="Rhonda"/>
    <s v="CALA: Beatriz García/Sandra Patiño/Jose Luis Ortiz"/>
    <s v="Need to clarify why this is not required. Haven't had meeting to discuss as yet.. Meeting on 11-9-21. Going in assumption is that ADP will be vendor as of right now."/>
    <s v="10/25 - Not required as ADP will be a manual journal process in Cloud GL"/>
    <s v="W3"/>
    <m/>
  </r>
  <r>
    <e v="#N/A"/>
    <s v="RTR-AHCS-067"/>
    <m/>
    <s v="Record to Report"/>
    <s v="Manage Subledger Accounting"/>
    <s v="Create Subledger Accounting"/>
    <s v="As IT Administrator, I want Cloud Pay (UK) Source system to extract the transactions from Legacy system, send to Oracle Cloud, OIC to perform validation and transform the data in AHCS approved data model so that AHCS can process the transaction"/>
    <s v="Must Have"/>
    <m/>
    <x v="1"/>
    <s v="3-Gap-Build-Interface"/>
    <s v="Gap"/>
    <s v="Build"/>
    <s v="Interface"/>
    <s v="INT018"/>
    <s v="Legacy team to extract legacy Cloud Pay (UK) data and interface into Oracle Cloud Middleware"/>
    <s v="Build a systematic/automated data completeness check to support the daily imports.   Validate / test.  "/>
    <s v="All attributes defined in Cloud Pay (UK) data model are brought in AHCS and detailed information is available in AHCS"/>
    <m/>
    <m/>
    <x v="0"/>
    <s v="Sijo John_x000a_Ian Plummer"/>
    <s v="11/28/2021_x000a_12-23-21"/>
    <x v="11"/>
    <m/>
    <x v="11"/>
    <x v="6"/>
    <s v="Interface"/>
    <x v="7"/>
    <m/>
    <s v="RTR"/>
    <x v="3"/>
    <s v="AHCS"/>
    <s v="Deloitte"/>
    <m/>
    <m/>
    <s v="Ian/Vitaliy"/>
    <s v="Ian"/>
    <m/>
    <m/>
    <m/>
    <s v="CALA: Beatriz García/Sandra Patiño/Jose Luis Ortiz"/>
    <s v="Haven't had meeting to discuss as yet. Love to set up meeting"/>
    <m/>
    <m/>
    <s v="User Stories (AHCS Track) - Batch2 GPO Approval"/>
  </r>
  <r>
    <e v="#N/A"/>
    <s v="RTR-AHCS-068"/>
    <m/>
    <s v="Record to Report"/>
    <s v="Manage Subledger Accounting"/>
    <s v="Create Subledger Accounting"/>
    <s v="As GL Accountant,  I want the Concur source system to extract the transactions based on the approved data model and AHCS to process the transactions with relevant attributes so that the transactions are accounted with detail  information in AHCS"/>
    <m/>
    <m/>
    <x v="2"/>
    <s v="10-Not Required-Not Required-Not Required"/>
    <s v="Not Required"/>
    <s v="Not Required"/>
    <s v="Not Required"/>
    <m/>
    <s v="This is for Wesco post Phase 1B go-live, Concur will send the data in Future state COA and no COA transformation is required."/>
    <s v="Build a systematic/automated data completeness check to support the daily imports.   Validate / test.  "/>
    <s v="All attributes defined in Concur data model are brought in AHCS and detailed information is available in AHCS"/>
    <m/>
    <m/>
    <x v="0"/>
    <s v="Chris Demko"/>
    <d v="2021-07-13T00:00:00"/>
    <x v="0"/>
    <m/>
    <x v="12"/>
    <x v="1"/>
    <m/>
    <x v="1"/>
    <m/>
    <s v="RTR"/>
    <x v="3"/>
    <s v="AHCS"/>
    <s v="Deloitte"/>
    <m/>
    <m/>
    <s v="Ian/Vitaliy"/>
    <s v="Ian 11-9-21"/>
    <s v="Bhim"/>
    <s v="N/A"/>
    <s v="Rhonda"/>
    <s v="CALA: Beatriz García/Sandra Patiño/Jose Luis Ortiz"/>
    <s v="Not sure this relates to 1B Please provide further details - Ok IP"/>
    <s v="10/25 - Not required as this is duplicate"/>
    <s v="W3"/>
    <m/>
  </r>
  <r>
    <e v="#N/A"/>
    <s v="RTR-AHCS-070"/>
    <m/>
    <s v="Record to Report"/>
    <s v="Manage Subledger Accounting"/>
    <s v="Create Subledger Accounting"/>
    <s v="As GL Accountant,  I want AHCS to be configured to process Treasury workstation(Power Solutions) Interface data as per business and accounting rules so that transactions are accounted correctly in Treasury Subledger with appropriate line level information , Supporting Reference and other details. "/>
    <s v="Must Have"/>
    <m/>
    <x v="1"/>
    <s v="1-Fit-Configuration-Functional"/>
    <s v="Fit"/>
    <s v="Configuration"/>
    <s v="Functional"/>
    <m/>
    <s v="Legacy team to extract legacy Treasury Workstation (Power Solutions) data and interface into Oracle Cloud Middleware"/>
    <s v="Build a systematic/automated data completeness check to support the daily imports.   Validate / test.  "/>
    <s v="All attributes defined in Treasury Workstation data model are brought in AHCS and detailed information is available in AHCS. Also ensure that AHCS data ties to Oracle GL"/>
    <m/>
    <m/>
    <x v="0"/>
    <s v="Chris Demko"/>
    <d v="2021-07-13T00:00:00"/>
    <x v="10"/>
    <m/>
    <x v="8"/>
    <x v="1"/>
    <m/>
    <x v="0"/>
    <m/>
    <s v="RTR"/>
    <x v="3"/>
    <s v="AHCS"/>
    <s v="Deloitte"/>
    <m/>
    <m/>
    <s v="Ian/Vitaliy"/>
    <s v="Ian 11-9-21"/>
    <s v="N/A"/>
    <s v="N/A"/>
    <s v="Rhonda"/>
    <s v="CALA: Beatriz García/Sandra Patiño/Jose Luis Ortiz"/>
    <s v="Can this be identified that relates to only Power solutions? - Ok IP"/>
    <s v="MS 11/05 - Userstory updated to relate only for Power Solutions"/>
    <m/>
    <s v="User Stories (AHCS Track) - Batch1 GPO Approval"/>
  </r>
  <r>
    <e v="#N/A"/>
    <s v="RTR-AHCS-071"/>
    <m/>
    <s v="Record to Report"/>
    <s v="Manage Subledger Accounting"/>
    <s v="Create Subledger Accounting"/>
    <s v="As GL Accountant,  I want AHCS to be configured to process SXE(US) Interface data as per business and accounting rules so that transactions are accounted correctly in SXE Subledger with appropriate line level information , Supporting Reference and other details. "/>
    <s v="Must Have"/>
    <m/>
    <x v="1"/>
    <s v="1-Fit-Configuration-Functional"/>
    <s v="Fit"/>
    <s v="Configuration"/>
    <s v="Functional"/>
    <m/>
    <s v="Legacy team to extract legacy SXE data and interface into Oracle Cloud Middleware"/>
    <s v="Build a systematic/automated data completeness check to support the daily imports.   Validate / test.  "/>
    <s v="All attributes defined in SXE data model are brought in AHCS and detailed information is available in AHCS. Also ensure that AHCS data ties to Oracle GL"/>
    <m/>
    <m/>
    <x v="0"/>
    <s v="Chris Demko"/>
    <d v="2021-07-13T00:00:00"/>
    <x v="0"/>
    <m/>
    <x v="6"/>
    <x v="1"/>
    <m/>
    <x v="0"/>
    <m/>
    <s v="RTR"/>
    <x v="3"/>
    <s v="AHCS"/>
    <s v="Deloitte"/>
    <m/>
    <m/>
    <s v="Ian/Vitaliy"/>
    <s v="Ian 11-9-21"/>
    <s v="N/A"/>
    <s v="N/A"/>
    <s v="N/A"/>
    <s v="Rhonda"/>
    <m/>
    <m/>
    <s v="W1"/>
    <s v="User Stories (AHCS Track) - Batch1 GPO Approval"/>
  </r>
  <r>
    <e v="#N/A"/>
    <s v="RTR-AHCS-072"/>
    <m/>
    <s v="Record to Report"/>
    <s v="Manage Subledger Accounting"/>
    <s v="Create Subledger Accounting"/>
    <s v="As GL Accountant,  I want AHCS to be configured to process Eclipse Interface data as per business and accounting rules so that transactions are accounted correctly in Eclipse Subledger with appropriate line level information , Supporting Reference and other details. "/>
    <s v="Must Have"/>
    <m/>
    <x v="1"/>
    <s v="1-Fit-Configuration-Functional"/>
    <s v="Fit"/>
    <s v="Configuration"/>
    <s v="Functional"/>
    <m/>
    <s v="Legacy team to extract legacy Eclipse data and interface into Oracle Cloud Middleware"/>
    <s v="Build a systematic/automated data completeness check to support the daily imports.   Validate / test.  "/>
    <s v="All attributes defined in Eclipse data model are brought in AHCS and detailed information is available in AHCS. Also ensure that AHCS data ties to Oracle GL"/>
    <m/>
    <m/>
    <x v="0"/>
    <s v="Chris Demko"/>
    <d v="2021-07-13T00:00:00"/>
    <x v="10"/>
    <m/>
    <x v="6"/>
    <x v="1"/>
    <m/>
    <x v="0"/>
    <m/>
    <s v="RTR"/>
    <x v="3"/>
    <s v="AHCS"/>
    <s v="Deloitte"/>
    <m/>
    <m/>
    <s v="Ian/Vitaliy"/>
    <s v="Ian 11-9-21"/>
    <s v="N/A"/>
    <s v="N/A"/>
    <s v="N/A"/>
    <s v="Rhonda"/>
    <m/>
    <m/>
    <s v="W1"/>
    <s v="User Stories (AHCS Track) - Batch1 GPO Approval"/>
  </r>
  <r>
    <e v="#N/A"/>
    <s v="RTR-AHCS-073"/>
    <m/>
    <s v="Record to Report"/>
    <s v="Manage Subledger Accounting"/>
    <s v="Create Subledger Accounting"/>
    <s v="As GL Accountant,  I want the IAP source system to extract the transactions based on the approved data model and AHCS to process the transactions with relevant attributes so that the transactions are accounted with detail  information in AHCS"/>
    <m/>
    <m/>
    <x v="2"/>
    <s v="10-Not Required-Not Required-Not Required"/>
    <s v="Not Required"/>
    <s v="Not Required"/>
    <s v="Not Required"/>
    <m/>
    <s v="Legacy team to extract IAP data and interface into Oracle Cloud Middleware"/>
    <s v="Build a systematic/automated data completeness check to support the daily imports.   Validate / test.  "/>
    <m/>
    <m/>
    <m/>
    <x v="0"/>
    <s v="Chris Demko"/>
    <d v="2021-07-13T00:00:00"/>
    <x v="10"/>
    <m/>
    <x v="14"/>
    <x v="0"/>
    <m/>
    <x v="1"/>
    <m/>
    <s v="RTR"/>
    <x v="3"/>
    <s v="AHCS"/>
    <s v="Deloitte"/>
    <m/>
    <m/>
    <s v="Ian/Vitaliy"/>
    <s v="Ian 11-9-21"/>
    <s v="Bhim"/>
    <s v="Boon Hui"/>
    <s v="Rhonda"/>
    <s v="CALA: Beatriz García/Sandra Patiño/Jose Luis Ortiz"/>
    <s v="I don't understand the acceptance criteria as relates to user story"/>
    <s v="MS 11/05 - Acceptance criteria updated. During revised workshops/ KDD session no one confirmed on IAP to Cloud Feed. Please crosscheck_x000a_MS 11/08 - Marked it as NOT REQUIRED"/>
    <s v="W3"/>
    <m/>
  </r>
  <r>
    <e v="#N/A"/>
    <s v="RTR-AHCS-074"/>
    <m/>
    <s v="Record to Report"/>
    <s v="Manage Subledger Accounting"/>
    <s v="Create Subledger Accounting"/>
    <s v="As GL Accountant,  I want the PeopleSoft FA source system to extract the transactions based on the approved data model and AHCS to process the transactions with relevant attributes so that the transactions are accounted with detail  information in AHCS"/>
    <m/>
    <m/>
    <x v="2"/>
    <s v="10-Not Required-Not Required-Not Required"/>
    <s v="Not Required"/>
    <s v="Not Required"/>
    <s v="Not Required"/>
    <m/>
    <s v="Legacy team to extract PeopleSoft Fixed asset data and interface into Oracle Cloud Middleware"/>
    <s v="Build a systematic/automated data completeness check to support the daily imports.   Validate / test.  "/>
    <m/>
    <m/>
    <m/>
    <x v="0"/>
    <s v="Chris Demko"/>
    <d v="2021-07-13T00:00:00"/>
    <x v="10"/>
    <m/>
    <x v="14"/>
    <x v="0"/>
    <m/>
    <x v="1"/>
    <m/>
    <s v="RTR"/>
    <x v="3"/>
    <s v="AHCS"/>
    <s v="Deloitte"/>
    <m/>
    <m/>
    <s v="Ian/Vitaliy"/>
    <s v="Ian 11-9-21"/>
    <s v="N/A"/>
    <s v="N/A"/>
    <s v="Rhonda"/>
    <s v="CALA: Beatriz García/Sandra Patiño/Jose Luis Ortiz"/>
    <s v="acceptance criteria not making sense and isn't this a duplicate? - Ok IP"/>
    <s v="MS 10/25 - Not Required, duplicate"/>
    <s v="W3"/>
    <m/>
  </r>
  <r>
    <e v="#N/A"/>
    <s v="RTR-AHCS-075"/>
    <m/>
    <s v="Record to Report"/>
    <s v="Manage Subledger Accounting"/>
    <s v="Create Subledger Accounting"/>
    <s v="As a GL Accountant, I want all transactions for Treasury Workstation (Power Solutions) to be recorded in the correct accounting period."/>
    <s v="Must Have"/>
    <m/>
    <x v="1"/>
    <s v="1-Fit-Configuration-Functional"/>
    <s v="Fit"/>
    <s v="Configuration"/>
    <s v="Functional"/>
    <m/>
    <s v="Accounting date from SLA / XLA tables will be utilized for determining the date for AHCS transactions"/>
    <s v="Confirm accounting dates in legacy subledger and AHCS is same"/>
    <s v="Verify accounting date in AHCS aligns with correct accounting period for subledger journal."/>
    <m/>
    <m/>
    <x v="0"/>
    <s v="Ian"/>
    <d v="2022-01-18T00:00:00"/>
    <x v="10"/>
    <m/>
    <x v="8"/>
    <x v="1"/>
    <m/>
    <x v="0"/>
    <m/>
    <s v="RTR"/>
    <x v="3"/>
    <s v="AHCS"/>
    <s v="Deloitte"/>
    <m/>
    <m/>
    <s v="Ian/Vitaliy"/>
    <s v="Ian 11-9-21"/>
    <s v="Bhim"/>
    <s v="N/A"/>
    <s v="Rhonda"/>
    <s v="NA for CALA"/>
    <s v="How should Cresus be accounted for?  Also are we including IAP? Thought we were not. Now updated to exclude IAP and include Cresus"/>
    <s v="MS 11/08 - Updated"/>
    <s v="W3"/>
    <s v="User Stories (AHCS Track) - Batch1 GPO Approval"/>
  </r>
  <r>
    <e v="#N/A"/>
    <s v="RTR-AHCS-077"/>
    <m/>
    <s v="Record to Report"/>
    <s v="Manage Subledger Accounting"/>
    <s v="Create Subledger Accounting"/>
    <s v="As a GL Accountant, I want all the transactions from Concur to use Report Payment Processing date attribute as a accounting date so that all transactions are created in the accurate accounting period. to be recorded in the correct accounting period."/>
    <s v="Must Have"/>
    <m/>
    <x v="1"/>
    <s v="1-Fit-Configuration-Functional"/>
    <s v="Fit"/>
    <s v="Configuration"/>
    <s v="Functional"/>
    <m/>
    <s v="Accounting date from SLA / XLA tables will be utilized for determining the date for AHCS transactions"/>
    <s v="Confirm accounting dates in legacy subledger and HUB is same"/>
    <s v="Verify transaction date in AHCS aligns with correct accounting period for subledger journal."/>
    <s v="Verified accounting date in AHCS ties to date from source application through reporting."/>
    <m/>
    <x v="0"/>
    <s v="Ian"/>
    <d v="2021-12-07T00:00:00"/>
    <x v="10"/>
    <m/>
    <x v="11"/>
    <x v="1"/>
    <m/>
    <x v="0"/>
    <m/>
    <s v="RTR"/>
    <x v="3"/>
    <s v="AHCS"/>
    <s v="Deloitte"/>
    <m/>
    <m/>
    <s v="Ian/Vitaliy"/>
    <s v="Ian 11-9-21"/>
    <s v="Bhim"/>
    <s v="N/A"/>
    <s v="Rhonda"/>
    <s v="CALA: Beatriz García/Sandra Patiño/Jose Luis Ortiz"/>
    <s v="Why not combine with 075? - ok IP"/>
    <s v="MS 11/05 - Except Concur and MF, all other systems send Accounting date. "/>
    <m/>
    <s v="User Stories (AHCS Track) - Batch1 GPO Approval"/>
  </r>
  <r>
    <e v="#N/A"/>
    <s v="RTR-AHCS-087"/>
    <m/>
    <s v="Record to Report"/>
    <s v="Manage Subledger Accounting"/>
    <s v="Run Subledger Reports"/>
    <s v="As a GL accountant, I want a report which needs to be extracted based on the File Name on an Ad hoc basis in order to capture all the details associated with a specific transaction"/>
    <s v="Must Have"/>
    <m/>
    <x v="2"/>
    <s v="10-Not Required-Not Required-Not Required"/>
    <s v="Not Required"/>
    <s v="Not Required"/>
    <s v="Not Required"/>
    <m/>
    <s v="Legacy Report Name: AHCS File Extract Report. Similar to this legacy report a new report needs to be created which captures all the details associated to a specific transaction. This report is to be extracted based on the File Name on an Ad hoc basis"/>
    <s v="Validate the report with test transactions.  "/>
    <m/>
    <m/>
    <m/>
    <x v="0"/>
    <s v="Chris Demko"/>
    <d v="2021-07-13T00:00:00"/>
    <x v="10"/>
    <m/>
    <x v="14"/>
    <x v="0"/>
    <m/>
    <x v="1"/>
    <m/>
    <s v="RTR"/>
    <x v="3"/>
    <s v="AHCS"/>
    <s v="Deloitte"/>
    <m/>
    <m/>
    <s v="Ian/Vitaliy"/>
    <s v="Ian 11-9-21"/>
    <s v="Bhim"/>
    <s v="Boon Hui"/>
    <s v="Rhonda"/>
    <s v="CALA: Beatriz García/Sandra Patiño/Jose Luis Ortiz"/>
    <s v="Is this same as interface extract report? Would this be replaced with RPT009? - Ok IP_x000a_What are the specifics of the report? If unique to today vs tomorrow useful to run a particular transaction to identify any differences. _x000a__x000a_Sent follow up email to Manpreet 11-9-21. Created new user story - IP"/>
    <s v="MS 11/05 - This story has been marked as NOT REQUIRED. Please reconfirm if this a requirement"/>
    <s v="W3"/>
    <m/>
  </r>
  <r>
    <e v="#N/A"/>
    <s v="RTR-AHCS-088"/>
    <m/>
    <s v="Record to Report"/>
    <s v="Manage Subledger Accounting"/>
    <s v="Create Subledger Accounting"/>
    <s v="As IT Administrator, I want SII (Sale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16, INT217, EXT118"/>
    <s v="Legacy team to extract legacy SII(Sales) data and interface into Oracle Cloud Middleware"/>
    <s v="Build a systematic/automated data completeness check to support the daily imports.   Validate / test.  "/>
    <s v="All attributes defined in SII (MF AR) data model are brought in AHCS and detailed inforrmation is available in AHCS"/>
    <m/>
    <m/>
    <x v="0"/>
    <s v="Sijo John_x000a_Ian Plummer"/>
    <d v="2021-11-28T00:00:00"/>
    <x v="1"/>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89"/>
    <m/>
    <s v="Record to Report"/>
    <s v="Manage Subledger Accounting"/>
    <s v="Create Subledger Accounting"/>
    <s v="As IT Administrator, I want CAI (Contra)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18, INT219, EXT119"/>
    <s v="Legacy team to extract legacy CAI(Contra) data and interface into Oracle Cloud Middleware"/>
    <s v="Build a systematic/automated data completeness check to support the daily imports.   Validate / test.  "/>
    <s v="All attributes defined in CAI (MF AP)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0"/>
    <m/>
    <s v="Record to Report"/>
    <s v="Manage Subledger Accounting"/>
    <s v="Create Subledger Accounting"/>
    <s v="As IT Administrator, I want DAI (Dropped Accrual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DAI(Dropped Accrual Invoices) data and interface into Oracle Cloud Middleware"/>
    <s v="Build a systematic/automated data completeness check to support the daily imports.   Validate / test.  "/>
    <s v="All attributes defined in DA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1"/>
    <m/>
    <s v="Record to Report"/>
    <s v="Manage Subledger Accounting"/>
    <s v="Create Subledger Accounting"/>
    <s v="As IT Administrator, I want API (Trade Invoic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PI(Trade Invoices) data and interface into Oracle Cloud Middleware"/>
    <s v="Build a systematic/automated data completeness check to support the daily imports.   Validate / test.  "/>
    <s v="All attributes defined in API (MF AP)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2"/>
    <m/>
    <s v="Record to Report"/>
    <s v="Manage Subledger Accounting"/>
    <s v="Create Subledger Accounting"/>
    <s v="As IT Administrator, I want ADI (Payment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DI(Trade Invoices) data and interface into Oracle Cloud Middleware"/>
    <s v="Build a systematic/automated data completeness check to support the daily imports.   Validate / test.  "/>
    <s v="All attributes defined in ADI (MF AP)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3"/>
    <m/>
    <s v="Record to Report"/>
    <s v="Manage Subledger Accounting"/>
    <s v="Create Subledger Accounting"/>
    <s v="As IT Administrator, I want LSI (Liability Switch) Source system to extract the transactions from Legacy system, send two seperate file LSIP and LSIR to Oracle Cloud for posting to respective MF AP and MR Subledger, OIC to perform validation and transform the data in AHCS approved data model so that AHCS can processed the transaction_x000a_"/>
    <s v="Must Have"/>
    <m/>
    <x v="1"/>
    <s v="3-Gap-Build-Interface"/>
    <s v="Gap"/>
    <s v="Build"/>
    <s v="Interface"/>
    <s v="INT216, INT217, EXT118,_x000a_INT218, INT219, EXT119"/>
    <s v="Legacy team to extract legacy LSI(Liability Switch) data and interface into Oracle Cloud Middleware"/>
    <s v="Build a systematic/automated data completeness check to support the daily imports.   Validate / test.  "/>
    <s v="All attributes defined in LSIP (MF AP) data model are brought in AHCS and detailed inforrmation is available in AHCS_x000a__x000a_All attributes defined in LSIR (MF AR)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4"/>
    <m/>
    <s v="Record to Report"/>
    <s v="Manage Subledger Accounting"/>
    <s v="Create Subledger Accounting"/>
    <s v="As GL Accountant,  I want AHCS to be configured to process LSI(Liability Switch) Interface data as per business and accounting rules so that transactions are accounted correctly in MF AP Subledger and MF AR Subledger with appropriate line level information , Supporting Reference and other details. "/>
    <s v="Must Have"/>
    <m/>
    <x v="1"/>
    <s v="3-Gap-Build-Interface"/>
    <s v="Gap"/>
    <s v="Build"/>
    <s v="Interface"/>
    <s v="INT216_x000a_INT217_x000a_INT218_x000a_INT219_x000a_EXT118_x000a_EXT119"/>
    <s v="Legacy team to extract legacy LSI(Liability Switch) data and interface into Oracle Cloud Middleware"/>
    <s v="Build a systematic/automated data completeness check to support the daily imports.   Validate / test.  "/>
    <s v="Verified that total amount entered and accounted in AHCS is denoted with status of final through review subledger journal panel. Validate that total amounts in AHCS ties to total from source application through reporting for.  Verify that LSI AR and LSI AP are broken out separately. Validate that items were reflected correctly in AHCS based on business and accounting rules. Verified that able to review detail transactions at line level through supporting refernces a per business design."/>
    <m/>
    <m/>
    <x v="0"/>
    <s v="Ian"/>
    <d v="2021-12-07T00:00:00"/>
    <x v="5"/>
    <m/>
    <x v="8"/>
    <x v="11"/>
    <s v="Interface"/>
    <x v="7"/>
    <s v="Sprint Manually overridden"/>
    <s v="RTR"/>
    <x v="3"/>
    <s v="AHCS"/>
    <s v="Deloitte"/>
    <m/>
    <m/>
    <m/>
    <m/>
    <s v="Bhim"/>
    <s v="Boon Hui"/>
    <s v="Rhonda"/>
    <s v="CALA: Beatriz García/Sandra Patiño/Jose Luis Ortiz"/>
    <s v="Sent to Manisha and Sijo to review - IP 11-11"/>
    <m/>
    <m/>
    <s v="Approved as Batch 3"/>
  </r>
  <r>
    <e v="#N/A"/>
    <s v="RTR-AHCS-095"/>
    <m/>
    <s v="Record to Report"/>
    <s v="Manage Subledger Accounting"/>
    <s v="Create Subledger Accounting"/>
    <s v="As IT Administrator, I want SSI (Spec Customer)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SSI(Special Customers) data and interface into Oracle Cloud Middleware"/>
    <s v="Build a systematic/automated data completeness check to support the daily imports.   Validate / test.  "/>
    <s v="All attributes defined in SS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6"/>
    <m/>
    <s v="Record to Report"/>
    <s v="Manage Subledger Accounting"/>
    <s v="Create Subledger Accounting"/>
    <s v="As IT Administrator, I want AQI (Intercompany)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8, INT219, EXT119"/>
    <s v="Legacy team to extract legacy AQI(Intercompany Invoices) data and interface into Oracle Cloud Middleware"/>
    <s v="Build a systematic/automated data completeness check to support the daily imports.   Validate / test.  "/>
    <s v="All attributes defined in AQI (MF AP)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7"/>
    <m/>
    <s v="Record to Report"/>
    <s v="Manage Subledger Accounting"/>
    <s v="Create Subledger Accounting"/>
    <s v="As IT Administrator, I want ICI (Intransit)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ICI(Intransit) data and interface into Oracle Cloud Middleware"/>
    <s v="Build a systematic/automated data completeness check to support the daily imports.   Validate / test.  "/>
    <s v="All attributes defined in IC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8"/>
    <m/>
    <s v="Record to Report"/>
    <s v="Manage Subledger Accounting"/>
    <s v="Create Subledger Accounting"/>
    <s v="As IT Administrator, I want AII (Intransit Backou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AII(Intransit backout) data and interface into Oracle Cloud Middleware"/>
    <s v="Build a systematic/automated data completeness check to support the daily imports.   Validate / test.  "/>
    <s v="All attributes defined in AI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099"/>
    <m/>
    <s v="Record to Report"/>
    <s v="Manage Subledger Accounting"/>
    <s v="Create Subledger Accounting"/>
    <s v="As IT Administrator, I want FII (Input Output Freight Invoices)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0"/>
    <s v="Legacy team to extract legacy FII(Input output Freight Invoices) data and interface into Oracle Cloud Middleware"/>
    <s v="Build a systematic/automated data completeness check to support the daily imports.   Validate / test.  "/>
    <s v="All attributes defined in FII (MF Inventory) data model are brought in AHCS and detailed inforrmation is available in AHCS"/>
    <m/>
    <m/>
    <x v="0"/>
    <s v="Sijo John_x000a__x000a_Ian Plummer"/>
    <d v="2021-11-28T00:00:00"/>
    <x v="8"/>
    <m/>
    <x v="8"/>
    <x v="11"/>
    <s v="Interface"/>
    <x v="7"/>
    <s v="Sprint Manually overridden"/>
    <s v="RTR"/>
    <x v="3"/>
    <s v="AHCS"/>
    <s v="Deloitte"/>
    <m/>
    <m/>
    <m/>
    <m/>
    <s v="Bhim"/>
    <s v="APAC do not have this interface currently, can we have more information / setup on this interface"/>
    <s v="Rhonda"/>
    <s v="CALA: Beatriz García/Sandra Patiño/Jose Luis Ortiz"/>
    <s v="Sent to Manisha and Sijo to review - IP 11-11"/>
    <m/>
    <s v="W2"/>
    <s v="User Stories (AHCS Track) - Batch2 GPO Approval"/>
  </r>
  <r>
    <e v="#N/A"/>
    <s v="RTR-AHCS-100"/>
    <m/>
    <s v="Record to Report"/>
    <s v="Manage Subledger Accounting"/>
    <s v="Create Subledger Accounting"/>
    <s v="As IT Administrator, I want FTI (Freight Accrual Invoic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0"/>
    <s v="Legacy team to extract legacy FTI(Freight Accrual Invoices) data and interface into Oracle Cloud Middleware"/>
    <s v="Build a systematic/automated data completeness check to support the daily imports.   Validate / test.  "/>
    <s v="All attributes defined in FT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1"/>
    <m/>
    <s v="Record to Report"/>
    <s v="Manage Subledger Accounting"/>
    <s v="Create Subledger Accounting"/>
    <s v="As IT Administrator, I want ARI (Adjustmen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6, INT217, EXT118"/>
    <s v="Legacy team to extract legacy ARI(Adjustments) data and interface into Oracle Cloud Middleware"/>
    <s v="Build a systematic/automated data completeness check to support the daily imports.   Validate / test.  "/>
    <s v="All attributes defined in ARI (MF AR)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2"/>
    <m/>
    <s v="Record to Report"/>
    <s v="Manage Subledger Accounting"/>
    <s v="Create Subledger Accounting"/>
    <s v="As IT Administrator, I want ISI (Inventory Sale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SI(Inventory Sales) data and interface into Oracle Cloud Middleware"/>
    <s v="Build a systematic/automated data completeness check to support the daily imports.   Validate / test.  "/>
    <s v="All attributes defined in IS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3"/>
    <m/>
    <s v="Record to Report"/>
    <s v="Manage Subledger Accounting"/>
    <s v="Create Subledger Accounting"/>
    <s v="As IT Administrator, I want CRI (Cash)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16, INT217, EXT118"/>
    <s v="Legacy team to extract legacy CRI(Cash) data and interface into Oracle Cloud Middleware"/>
    <s v="Build a systematic/automated data completeness check to support the daily imports.   Validate / test.  "/>
    <s v="All attributes defined in CRI (MF AR) data model are brought in AHCS and detailed inforrmation is available in AHCS"/>
    <m/>
    <m/>
    <x v="0"/>
    <s v="Sijo John_x000a__x000a_Ian Plummer"/>
    <d v="2021-11-28T00:00:00"/>
    <x v="5"/>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4"/>
    <m/>
    <s v="Record to Report"/>
    <s v="Manage Subledger Accounting"/>
    <s v="Create Subledger Accounting"/>
    <s v="As IT Administrator, I want IRI (Inventory Receip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RI(Inventory receipts) data and interface into Oracle Cloud Middleware"/>
    <s v="Build a systematic/automated data completeness check to support the daily imports.   Validate / test.  "/>
    <s v="All attributes defined in IR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5"/>
    <m/>
    <s v="Record to Report"/>
    <s v="Manage Subledger Accounting"/>
    <s v="Create Subledger Accounting"/>
    <s v="As IT Administrator, I want IBI (Cost Adjustment)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222, INT223, EXT121"/>
    <s v="Legacy team to extract legacy IBI(Cost Adjustments) data and interface into Oracle Cloud Middleware"/>
    <s v="Build a systematic/automated data completeness check to support the daily imports.   Validate / test.  "/>
    <s v="All attributes defined in IB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6"/>
    <m/>
    <s v="Record to Report"/>
    <s v="Manage Subledger Accounting"/>
    <s v="Create Subledger Accounting"/>
    <s v="As IT Administrator, I want CQI (Cost &amp; Quantity Adjustment)  Source system to extract the transactions from Legacy system, send to Oracle Cloud, OIC to perform validation and transform the data in AHCS approved data model so that AHCS can processed the transaction_x000a_"/>
    <s v="Must Have"/>
    <m/>
    <x v="1"/>
    <s v="3-Gap-Build-Interface"/>
    <s v="Gap"/>
    <s v="Build"/>
    <s v="Interface"/>
    <s v="INT222, INT223, EXT121"/>
    <s v="Legacy team to extract legacy CQI(Cost Quantity Adjustment) data and interface into Oracle Cloud Middleware"/>
    <s v="Build a systematic/automated data completeness check to support the daily imports.   Validate / test.  "/>
    <s v="All attributes defined in CQI (MF Inventory) data model are brought in AHCS and detailed inforrmation is available in AHCS"/>
    <m/>
    <m/>
    <x v="0"/>
    <s v="Sijo John_x000a__x000a_Ian Plummer"/>
    <d v="2021-11-28T00:00:00"/>
    <x v="8"/>
    <m/>
    <x v="8"/>
    <x v="11"/>
    <s v="Interface"/>
    <x v="7"/>
    <s v="Sprint Manually overridden"/>
    <s v="RTR"/>
    <x v="3"/>
    <s v="AHCS"/>
    <s v="Deloitte"/>
    <m/>
    <m/>
    <m/>
    <m/>
    <s v="Bhim"/>
    <s v="Boon Hui"/>
    <s v="Rhonda"/>
    <s v="CALA: Beatriz García/Sandra Patiño/Jose Luis Ortiz"/>
    <s v="Sent to Manisha and Sijo to review - IP 11-11"/>
    <m/>
    <s v="W2"/>
    <s v="User Stories (AHCS Track) - Batch2 GPO Approval"/>
  </r>
  <r>
    <e v="#N/A"/>
    <s v="RTR-AHCS-107"/>
    <m/>
    <s v="Record to Report"/>
    <s v="Manage Subledger Accounting"/>
    <s v="Create Subledger Accounting"/>
    <s v="As GL Accountant I want to ensure that the subledger journals are created in both primary and secondary ledgers where applicable so that transaction are posted in both  USGAAP /STAT accounting convention for Austria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08"/>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for Germany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DEGAAP).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09"/>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amp; Global COA/Local COA respectively for Norway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NOGAAP)  &amp; Norway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Norway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10"/>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amp; Global COA/Local COA respectively for Spain"/>
    <m/>
    <m/>
    <x v="1"/>
    <s v="1-Fit-Configuration-Functional"/>
    <s v="Fit"/>
    <s v="Configuration"/>
    <s v="Functional"/>
    <m/>
    <s v="The Subledger level conversion process will be used during the Secondary ledger creation which will be assigned with a different Subledger Accounting Method (ESGAAP) &amp; Spain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Spain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11"/>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amp; Global COA/Local COA respectively for Poland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PLGAAP) &amp; Poland Local COA.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In addition verify that Poland Local coa has been populated for local stat where applicable.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12"/>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for Saudi Arabia and Secondary Ledger description fields use Local language "/>
    <m/>
    <m/>
    <x v="1"/>
    <s v="1-Fit-Configuration-Functional"/>
    <s v="Fit"/>
    <s v="Configuration"/>
    <s v="Functional"/>
    <m/>
    <s v="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1"/>
    <x v="1"/>
    <m/>
    <x v="0"/>
    <m/>
    <s v="RTR"/>
    <x v="3"/>
    <s v="AHCS"/>
    <s v="Deloitte"/>
    <m/>
    <m/>
    <m/>
    <s v="Ian 12-3-21"/>
    <s v="Bhim"/>
    <s v="N/A"/>
    <s v="N/A"/>
    <s v="N/A"/>
    <m/>
    <m/>
    <m/>
    <s v="Approved as Batch 3"/>
  </r>
  <r>
    <e v="#N/A"/>
    <s v="RTR-AHCS-113"/>
    <m/>
    <s v="Record to Report"/>
    <s v="Manage Subledger Accounting"/>
    <s v="Create Subledger Accounting"/>
    <s v="As GL Accountant, I want all Concur transactions interfacing to AHCS to be balanced by generating a offset i.e. Liability lines so that transaction is posted successfully in AHCS "/>
    <s v="Must Have"/>
    <m/>
    <x v="1"/>
    <s v="1-Fit-Configuration-Functional"/>
    <s v="Fit"/>
    <s v="Configuration"/>
    <s v="Functional"/>
    <m/>
    <s v="Concur only send Expense side of the entry (unbalanced journal), to process in AHCS it should be balanced using AHCS Configurations to create offset line"/>
    <s v="Validate if Concur transactions are balanced and posted successfully in AHCS"/>
    <s v="Verified that total lines received from concur per transaction in AHCS offset liability line based on business design."/>
    <m/>
    <m/>
    <x v="0"/>
    <s v="Ian"/>
    <d v="2022-01-18T00:00:00"/>
    <x v="0"/>
    <m/>
    <x v="11"/>
    <x v="1"/>
    <m/>
    <x v="0"/>
    <m/>
    <s v="RTR"/>
    <x v="3"/>
    <s v="AHCS"/>
    <s v="Deloitte"/>
    <m/>
    <m/>
    <s v="Is this related to the default balancing segment question? Where default bal seg will be used? If so we still haven't discussed and solved for. IP -11/18"/>
    <m/>
    <s v="Bhim"/>
    <s v="N/A"/>
    <s v="Rhonda"/>
    <s v="Betty"/>
    <s v="Please clarify this story. Is this related to the spefied default segment? IP 11-16"/>
    <s v="MS 11/18  _ Updated"/>
    <m/>
    <s v="Approved On Thu 1/20/2022 9:17 PM"/>
  </r>
  <r>
    <e v="#N/A"/>
    <s v="RTR-AHCS-114"/>
    <m/>
    <s v="Record to Report"/>
    <s v="Manage Subledger Accounting"/>
    <s v="Create Subledger Accounting"/>
    <s v="As GL Accountant, I want all transactions interfaced to AHCS are balanced by balancing segment except Concur and Payroll systems so that balanced journal is posted in AHCS and GL"/>
    <s v="Must Have"/>
    <m/>
    <x v="2"/>
    <s v="10-Not Required-Not Required-Not Required"/>
    <s v="Not Required"/>
    <s v="Not Required"/>
    <s v="Not Required"/>
    <m/>
    <s v="Journals booked in legacy system will be balanced by a balancing segment value which will be legal entity/business unit/company. Suspense not enabled in Oracle for unbalanced journal"/>
    <s v="Validate if all the transactions are balanced when sent to OIC and successfully accounted in AHCS"/>
    <s v="Also ensure that AHCS data ties to Oracle GL"/>
    <m/>
    <m/>
    <x v="4"/>
    <m/>
    <m/>
    <x v="0"/>
    <m/>
    <x v="12"/>
    <x v="1"/>
    <m/>
    <x v="1"/>
    <m/>
    <s v="RTR"/>
    <x v="3"/>
    <s v="AHCS"/>
    <m/>
    <m/>
    <m/>
    <s v="Is this related to the default balancing segment question? Where default bal seg will be used? If so we still haven't discussed and solved for. IP -11/18"/>
    <m/>
    <s v="Bhim"/>
    <s v="Boon Hui"/>
    <s v="Rhonda"/>
    <s v="Betty"/>
    <s v="Please clarify this story. Is this related to the spefied default segment? IP 11-16 12-15"/>
    <s v="MS 11/18 - Updated"/>
    <m/>
    <m/>
  </r>
  <r>
    <e v="#N/A"/>
    <s v="RTR-AHCS-115"/>
    <m/>
    <s v="Record to Report"/>
    <s v="Manage Subledger Accounting"/>
    <s v="Run Subledger Reports"/>
    <s v="As a GL accountant, I want a report to see the AP Trial Balance so that I can review AP opening and closing balances_x000a_"/>
    <s v="Won't Have"/>
    <m/>
    <x v="1"/>
    <s v="10-Not Required-Not Required-Not Required"/>
    <s v="Not Required"/>
    <s v="Not Required"/>
    <s v="Not Required"/>
    <m/>
    <s v="_x000a_02/03 : Per latest discussion this is not required, removing old reference of user story from comment. Reason this is not required is because we are using the detailed AP trial balance report instead"/>
    <s v="Review results of report to ensure AP Subledger balances and period activity is correct"/>
    <m/>
    <m/>
    <m/>
    <x v="0"/>
    <s v="Ian"/>
    <d v="2022-02-03T00:00:00"/>
    <x v="0"/>
    <m/>
    <x v="12"/>
    <x v="1"/>
    <m/>
    <x v="4"/>
    <m/>
    <s v="RTR"/>
    <x v="3"/>
    <s v="AHCS"/>
    <s v="Deloitte"/>
    <m/>
    <m/>
    <s v="Not required as will use AP Detail TB report. See user stories RTR-AHCS-202, RTR-AHCS-279, RTR-AHCS-280, RTR-AHCS-281, RTR-AHCS-282, RTR-AHCS-283 - IP 2-3-22"/>
    <m/>
    <m/>
    <m/>
    <m/>
    <m/>
    <m/>
    <m/>
    <m/>
    <s v="Approved on Mon 2/7/2022 7:10 PM"/>
  </r>
  <r>
    <e v="#N/A"/>
    <s v="RTR-AHCS-116"/>
    <m/>
    <s v="Record to Report"/>
    <s v="Manage Subledger Accounting"/>
    <s v="Run Subledger Reports"/>
    <s v="As a GL accountant, I want a report to see the AR Trial Balance so that I can review AR opening and closing balances_x000a_"/>
    <s v="Won't Have"/>
    <m/>
    <x v="1"/>
    <s v="10-Not Required-Not Required-Not Required"/>
    <s v="Not Required"/>
    <s v="Not Required"/>
    <s v="Not Required"/>
    <m/>
    <s v="02/03 : Per latest discussion this is not required, removing old reference of user story from comment. Reason this is not required is because we are using the detailed AR trial balance report instead."/>
    <s v="Review results of report to ensure AP Subledger balances and period activity is correct"/>
    <m/>
    <m/>
    <m/>
    <x v="0"/>
    <s v="Ian"/>
    <d v="2022-02-03T00:00:00"/>
    <x v="0"/>
    <m/>
    <x v="12"/>
    <x v="1"/>
    <m/>
    <x v="4"/>
    <m/>
    <s v="RTR"/>
    <x v="3"/>
    <s v="AHCS"/>
    <s v="Deloitte"/>
    <m/>
    <m/>
    <s v="Not required as will use AR Detail TB report. See user stories RTR-AHCS-203, RTR-AHCS-299, RTR-AHCS-301, RTR-AHCS-300, RTR-AHCS-302, RTR-AHCS-303 - IP 2-3-22"/>
    <m/>
    <m/>
    <m/>
    <m/>
    <m/>
    <m/>
    <m/>
    <m/>
    <s v="Approved on Mon 2/7/2022 7:10 PM"/>
  </r>
  <r>
    <e v="#N/A"/>
    <s v="RTR-AHCS-117"/>
    <m/>
    <s v="Record to Report"/>
    <s v="Manage Subledger Accounting"/>
    <s v="Run Subledger Reports"/>
    <s v="As a GL accountant, I want a report to search and extract transaction required for Close Out so that I can review the open transaction and submit for closure_x000a_"/>
    <s v="Must Have"/>
    <m/>
    <x v="1"/>
    <s v="2-Gap-Build-Report"/>
    <s v="Gap"/>
    <s v="Build"/>
    <s v="Report"/>
    <s v="RPT129"/>
    <s v="Refined version of Subledger Account Analysis Report with only relevant subledger fields: The report to provide the details of the subledger for ad-hoc analysis "/>
    <s v="User should be allowed to search by different transaction number (like Invoice#, PO# etc.)_x000a_Transaction to be displayed with required field values"/>
    <s v="Generate report through entering specific parameters like PO#, Inv#, part#. Reviewed results and confirmed that output is as expected. Through expected results, complete close out process."/>
    <m/>
    <m/>
    <x v="0"/>
    <s v="Ian"/>
    <d v="2022-01-18T00:00:00"/>
    <x v="3"/>
    <m/>
    <x v="5"/>
    <x v="4"/>
    <s v="Report"/>
    <x v="2"/>
    <m/>
    <s v="RTR"/>
    <x v="3"/>
    <s v="AHCS"/>
    <s v="Deloitte"/>
    <m/>
    <m/>
    <m/>
    <m/>
    <s v="Bhim"/>
    <m/>
    <m/>
    <s v="Betty"/>
    <m/>
    <m/>
    <m/>
    <s v="Approved On Thu 1/20/2022 9:17 PM"/>
  </r>
  <r>
    <e v="#N/A"/>
    <s v="RTR-AHCS-118"/>
    <m/>
    <s v="Record to Report"/>
    <s v="Manage Subledger Accounting"/>
    <s v="Create Subledger Accounting"/>
    <s v="As a GL Accountant, I want all the journals to use MF derived accounting date attribute as Oracle Accounting date so that all transactions are created in the accurate accounting period for  MF(all interfaces)"/>
    <s v="Must Have"/>
    <m/>
    <x v="1"/>
    <s v="1-Fit-Configuration-Functional"/>
    <s v="Fit"/>
    <s v="Configuration"/>
    <s v="Functional"/>
    <m/>
    <s v="Accounting date from Legacy will be the Accounting Date in SLA / XLA tables and will be utilized for determining the date for AHCS transactions"/>
    <s v="Confirm accounting dates in legacy subledger and HUB is same"/>
    <s v="Verify accounting date in AHCS aligns with correct accounting period for subledger journal."/>
    <s v="Validate that date from extract file from source system ties to Accounting date in AHCS through reporting. Verify that able to query summarized related JE in Oracle GL in correct specified period."/>
    <m/>
    <x v="0"/>
    <s v="Ian"/>
    <n v="44533"/>
    <x v="0"/>
    <m/>
    <x v="1"/>
    <x v="1"/>
    <m/>
    <x v="0"/>
    <m/>
    <s v="RTR"/>
    <x v="3"/>
    <s v="AHCS"/>
    <s v="Deloitte"/>
    <m/>
    <m/>
    <m/>
    <s v="Ian 12-3-21"/>
    <s v="Consult with ian on cresus and get understanding, understand that some of the Cresus ME transaction are backdated? Discussion with stakeholder lead to thinking that the Transaction date should be the accounting date?"/>
    <s v="Boon Hui"/>
    <s v="Rhonda"/>
    <s v="Betty"/>
    <s v="Need further clarification. NB: Cresus is by Trans date. Eg last day of month related items are back dated during close week so lands in correct period. Should trans date for all be used as accounting date?"/>
    <s v="MS 11/11 - Split this story and create separate story for Cresus to use transaction date (RTR-AHCS-120)"/>
    <m/>
    <s v="Approved as Batch 3"/>
  </r>
  <r>
    <e v="#N/A"/>
    <s v="RTR-AHCS-119"/>
    <m/>
    <s v="Record to Report"/>
    <s v="Manage Subledger Accounting"/>
    <s v="Create Subledger Accounting"/>
    <s v="As a GL Accountant, I want all the transactions from Cloud Pay to use File DateStamp attribute as accounting date so that all transactions are created in the accurate accounting period for Cloud Pay (UK). to be recorded in the correct accounting period."/>
    <s v="Must Have"/>
    <m/>
    <x v="1"/>
    <s v="1-Fit-Configuration-Functional"/>
    <s v="Fit"/>
    <s v="Configuration"/>
    <s v="Functional"/>
    <m/>
    <s v="File Date timestamp will be used as Accounting date for AHCS processing and determine the appropriate period"/>
    <s v="Cloud Pay transaction is using File Data Timestamap as the accounting date and posted transaction to appropriate period"/>
    <s v="Verify accounting date in AHCS aligns with correct accounting period for subledger journal."/>
    <s v="Verified accounting date in AHCS ties to date from source application through reporting."/>
    <m/>
    <x v="0"/>
    <s v="Ian"/>
    <d v="2021-12-07T00:00:00"/>
    <x v="0"/>
    <m/>
    <x v="8"/>
    <x v="1"/>
    <m/>
    <x v="0"/>
    <m/>
    <s v="RTR"/>
    <x v="3"/>
    <s v="AHCS"/>
    <s v="Deloitte"/>
    <m/>
    <m/>
    <m/>
    <m/>
    <s v="Bhim"/>
    <s v="N/A"/>
    <s v="N/A"/>
    <s v="N/A"/>
    <m/>
    <m/>
    <m/>
    <s v="Approved as Batch 3"/>
  </r>
  <r>
    <e v="#N/A"/>
    <s v="RTR-AHCS-120"/>
    <m/>
    <s v="Record to Report"/>
    <s v="Manage Subledger Accounting"/>
    <s v="Create Subledger Accounting"/>
    <s v="As a GL Accountant, I want all the journals to use Transaction date  as Accounting date for BKI (Cresus) so that all transactions are created in the accurate accounting period"/>
    <m/>
    <m/>
    <x v="1"/>
    <s v="1-Fit-Configuration-Functional"/>
    <s v="Fit"/>
    <s v="Configuration"/>
    <s v="Functional"/>
    <m/>
    <s v="Transaction date from Cresus will be used as Accounting Date and period determined accrordingly in AHCS"/>
    <s v="Verify Transaction date in Cresus is used as accounting date and data posted to correct period"/>
    <s v="Validate that date from extract file from source system ties to Accounting date in AHCS through reporting. Verify that able to query summarized related JE in Oracle GL in correct specified period."/>
    <m/>
    <m/>
    <x v="0"/>
    <s v="Ian"/>
    <n v="44533"/>
    <x v="0"/>
    <m/>
    <x v="1"/>
    <x v="1"/>
    <m/>
    <x v="0"/>
    <m/>
    <s v="RTR"/>
    <x v="3"/>
    <s v="AHCS"/>
    <s v="Deloitte"/>
    <m/>
    <m/>
    <m/>
    <s v="Ian 12-3-21"/>
    <s v="Bhim"/>
    <s v="N/A"/>
    <s v="N/A"/>
    <s v="N/A"/>
    <m/>
    <m/>
    <m/>
    <s v="Approved as Batch 3"/>
  </r>
  <r>
    <e v="#N/A"/>
    <s v="RTR-AHCS-121"/>
    <m/>
    <s v="Record to Report"/>
    <s v="Manage Subledger Accounting"/>
    <s v="Run Subledger Reports"/>
    <s v="As IT Adminstrator, I want to see the details of all Integrations (Inbound and Outbound) which occurred in OIC middleware and AHCS/Cloud GL during the processing of data for all Subledgers"/>
    <m/>
    <m/>
    <x v="1"/>
    <s v="1-Fit-Configuration-Functional"/>
    <s v="Fit"/>
    <s v="Configuration"/>
    <s v="Functional"/>
    <s v="Digital Pulse "/>
    <s v="Leverage the existing digital pulse platform to see the details of all Integrations (Inbound and Outbound) which occurred during the processing of data for all Subledgers in OIC Middleware and AHCS/Cloud GL"/>
    <s v="Validate all the inbound &amp; outbound processing status in Digital pulse"/>
    <s v="All OIC inbound and outbound processing status with timestamp are available in Digital Pulse"/>
    <m/>
    <m/>
    <x v="0"/>
    <s v="Sijo John_x000a__x000a_Ian Plummer"/>
    <d v="2021-11-28T00:00:00"/>
    <x v="0"/>
    <m/>
    <x v="8"/>
    <x v="1"/>
    <m/>
    <x v="0"/>
    <m/>
    <s v="RTR"/>
    <x v="3"/>
    <s v="AHCS"/>
    <s v="Deloitte"/>
    <m/>
    <m/>
    <m/>
    <m/>
    <s v="Bhim"/>
    <s v="Boon Hui"/>
    <s v="Rhonda"/>
    <s v="Betty"/>
    <m/>
    <s v="MS 11/11 - Updated"/>
    <s v="W2"/>
    <s v="User Stories (AHCS Track) - Batch2 GPO Approval"/>
  </r>
  <r>
    <e v="#N/A"/>
    <s v="RTR-AHCS-122"/>
    <m/>
    <s v="Record to Report"/>
    <s v="Manage Subledger Accounting"/>
    <s v="Create Subledger Accounting"/>
    <s v="As a GL Accountant, I want balance enabled supporting references to capture reference attributes from the source system and capture balances so that provides reporting capabilities on non chart of account values"/>
    <m/>
    <m/>
    <x v="1"/>
    <s v="1-Fit-Configuration-Functional"/>
    <s v="Fit"/>
    <s v="Configuration"/>
    <s v="Functional"/>
    <m/>
    <s v="Balance enabled supporting references to be enabled by each AHCS subledger based on the data model. Balance enabled supporting references is to be defined at the Subledger level and assigned at the Event Type level. _x000a_For Phase1B MF AP,MF AR,MF INVENTORY,LEASES,PS FA,Sxe, Eclipse, treasury (powersolutions) has balanced supporting reference"/>
    <s v="Validate HUB supporting references by sampling transactions and compare to legacy subledgers"/>
    <s v="Validate through reporting that for each subledger able to run required detailed information based on the business design associated with the specific BSRs for that subledger. In addition verify that report amounts ties to total entered and accounting in AHCS and then to Oracle GL."/>
    <m/>
    <m/>
    <x v="0"/>
    <s v="Ian "/>
    <d v="2021-12-07T00:00:00"/>
    <x v="0"/>
    <m/>
    <x v="8"/>
    <x v="1"/>
    <m/>
    <x v="0"/>
    <m/>
    <s v="RTR"/>
    <x v="3"/>
    <s v="AHCS"/>
    <s v="Deloitte"/>
    <m/>
    <m/>
    <m/>
    <m/>
    <s v="Bhim"/>
    <s v="Boon Hui"/>
    <s v="Rhonda"/>
    <s v="Betty"/>
    <m/>
    <s v="MS 11/19 - Pending confirmation from Ian to split this into multiple stories by SR"/>
    <m/>
    <s v="Approved as Batch 3"/>
  </r>
  <r>
    <e v="#N/A"/>
    <s v="RTR-AHCS-123"/>
    <m/>
    <s v="Record to Report"/>
    <s v="Manage Subledger Accounting"/>
    <s v="Create Subledger Accounting"/>
    <s v="As IT Administrator, I want BKI (Cresus) Source system to extract the transactions from Legacy system, send to Oracle Cloud, OIC to perform validation and transform the data in AHCS approved data model so that AHCS can processed the transaction"/>
    <m/>
    <m/>
    <x v="1"/>
    <s v="3-Gap-Build-Interface"/>
    <s v="Gap"/>
    <s v="Build"/>
    <s v="Interface"/>
    <s v="INT216, INT217, EXT118,_x000a_INT218, INT219, EXT119_x000a_INT240"/>
    <s v="Legacy team to extract legacy Cresus data and interface into Oracle Cloud Middleware"/>
    <s v="Build a systematic/automated data completeness check to support the daily imports.   Validate / test.  "/>
    <s v="All attributes defined in MF AP and MF AR data model (for BKI Cresus) are brought in AHCS and detailed information is available in AHCS"/>
    <m/>
    <m/>
    <x v="0"/>
    <s v="Sijo John_x000a_Ian Plummer 12-23-21"/>
    <s v="_x000a_"/>
    <x v="11"/>
    <m/>
    <x v="11"/>
    <x v="11"/>
    <s v="Interface"/>
    <x v="7"/>
    <s v="Sprint Manually overridden"/>
    <s v="RTR"/>
    <x v="3"/>
    <s v="AHCS"/>
    <s v="Deloitte"/>
    <m/>
    <m/>
    <m/>
    <m/>
    <s v="Bhim"/>
    <s v="N/A"/>
    <s v="N/A"/>
    <s v="N/A"/>
    <m/>
    <m/>
    <m/>
    <s v="Approved as Batch 3"/>
  </r>
  <r>
    <e v="#N/A"/>
    <s v="RTR-AHCS-124"/>
    <m/>
    <s v="Record to Report"/>
    <s v="Manage Subledger Accounting"/>
    <s v="Create Subledger Accounting"/>
    <s v="As IT Administrator,  I want the BKI (Cresus) source system transactions split between MF AP and MF AR Subledger based on Transaction Type to process the transactions with relevant attributes so that transaction is accounted in appropriate subledger. "/>
    <m/>
    <m/>
    <x v="1"/>
    <s v="3-Gap-Build-Interface"/>
    <s v="Gap"/>
    <s v="Build"/>
    <s v="Interface"/>
    <s v="INT216, INT217, EXT118,_x000a_INT218, INT219, EXT119_x000a_INT240"/>
    <s v="Legacy team to extract legacy Cresus data and interface into Oracle Cloud Middleware"/>
    <s v="Build a systematic/automated data completeness check to support the daily imports.   Validate / test.  "/>
    <s v="The Cresus BKI file is split between MF AP and MF AR based on the below logic:_x000a_    WHEN TRANSACTION_TYPE = ''0'' THEN ''AXE_BKIP_CHARGES''_x000a_    WHEN TRANSACTION_TYPE = ''2'' THEN ''AXE_BKIP_PAYMENTS''_x000a_    WHEN TRANSACTION_TYPE = ''B'' THEN ''AXE_BKIR_BALANCES''_x000a_    WHEN TRANSACTION_TYPE = ''1'' THEN ''AXE_BKIR_COLLECTIONS''"/>
    <m/>
    <m/>
    <x v="0"/>
    <s v="Sijo John_x000a_Ian Plummer 12-23-21"/>
    <m/>
    <x v="11"/>
    <m/>
    <x v="11"/>
    <x v="11"/>
    <s v="Interface"/>
    <x v="7"/>
    <s v="Sprint Manually overridden"/>
    <s v="RTR"/>
    <x v="3"/>
    <s v="AHCS"/>
    <s v="Deloitte"/>
    <m/>
    <m/>
    <m/>
    <m/>
    <s v="Bhim"/>
    <s v="N/A"/>
    <s v="N/A"/>
    <s v="N/A"/>
    <m/>
    <m/>
    <m/>
    <s v="Approved as Batch 3"/>
  </r>
  <r>
    <e v="#N/A"/>
    <s v="RTR-AHCS-125"/>
    <m/>
    <s v="Record to Report"/>
    <s v="Manage Subledger Accounting"/>
    <s v="Create Subledger Accounting"/>
    <s v="As GL Accountant,  I want AHCS to be configured to process SII (Sales) Interface data as per business and accounting rules so that transactions are accounted correctly in MF AR Subledger with appropriate line level information , Supporting Reference and other details. "/>
    <s v="Must Have"/>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d v="2021-12-03T00:00:00"/>
    <x v="0"/>
    <m/>
    <x v="1"/>
    <x v="1"/>
    <m/>
    <x v="0"/>
    <m/>
    <s v="RTR"/>
    <x v="3"/>
    <s v="AHCS"/>
    <s v="Deloitte"/>
    <m/>
    <m/>
    <m/>
    <s v="Ian 12-3-21"/>
    <s v="Bhim"/>
    <s v="Boon Hui"/>
    <s v="Rhonda"/>
    <s v="Betty"/>
    <m/>
    <m/>
    <m/>
    <s v="Approved as Batch 3"/>
  </r>
  <r>
    <e v="#N/A"/>
    <s v="RTR-AHCS-126"/>
    <m/>
    <s v="Record to Report"/>
    <s v="Manage Subledger Accounting"/>
    <s v="Create Subledger Accounting"/>
    <s v="As GL Accountant,  I want AHCS to be configured to process CAI (Contra Invoice)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9"/>
    <x v="1"/>
    <m/>
    <x v="0"/>
    <m/>
    <s v="RTR"/>
    <x v="3"/>
    <s v="AHCS"/>
    <s v="Deloitte"/>
    <m/>
    <m/>
    <m/>
    <m/>
    <s v="Bhim"/>
    <s v="Boon Hui"/>
    <s v="Rhonda"/>
    <s v="Betty"/>
    <m/>
    <m/>
    <m/>
    <s v="Approved as Batch 3"/>
  </r>
  <r>
    <e v="#N/A"/>
    <s v="RTR-AHCS-127"/>
    <m/>
    <s v="Record to Report"/>
    <s v="Manage Subledger Accounting"/>
    <s v="Create Subledger Accounting"/>
    <s v="As GL Accountant,  I want AHCS to be configured to process DAI (Dropped Accrual)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9"/>
    <x v="1"/>
    <m/>
    <x v="0"/>
    <m/>
    <s v="RTR"/>
    <x v="3"/>
    <s v="AHCS"/>
    <s v="Deloitte"/>
    <m/>
    <m/>
    <m/>
    <m/>
    <s v="Bhim"/>
    <s v="Boon Hui"/>
    <s v="Rhonda"/>
    <s v="Betty"/>
    <m/>
    <m/>
    <m/>
    <s v="Approved as Batch 3"/>
  </r>
  <r>
    <e v="#N/A"/>
    <s v="RTR-AHCS-128"/>
    <m/>
    <s v="Record to Report"/>
    <s v="Manage Subledger Accounting"/>
    <s v="Create Subledger Accounting"/>
    <s v="As GL Accountant,  I want AHCS to be configured to process API (Trade Invoice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9"/>
    <x v="1"/>
    <m/>
    <x v="0"/>
    <m/>
    <s v="RTR"/>
    <x v="3"/>
    <s v="AHCS"/>
    <s v="Deloitte"/>
    <m/>
    <m/>
    <m/>
    <m/>
    <s v="Bhim"/>
    <s v="Boon Hui"/>
    <s v="Rhonda"/>
    <s v="Betty"/>
    <m/>
    <m/>
    <m/>
    <s v="Approved as Batch 3"/>
  </r>
  <r>
    <e v="#N/A"/>
    <s v="RTR-AHCS-129"/>
    <m/>
    <s v="Record to Report"/>
    <s v="Manage Subledger Accounting"/>
    <s v="Create Subledger Accounting"/>
    <s v="As GL Accountant,  I want AHCS to be configured to process ADI (Payment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9"/>
    <x v="1"/>
    <m/>
    <x v="0"/>
    <m/>
    <s v="RTR"/>
    <x v="3"/>
    <s v="AHCS"/>
    <s v="Deloitte"/>
    <m/>
    <m/>
    <m/>
    <m/>
    <s v="Bhim"/>
    <s v="Boon Hui"/>
    <s v="Rhonda"/>
    <s v="Betty"/>
    <m/>
    <m/>
    <m/>
    <s v="Approved as Batch 3"/>
  </r>
  <r>
    <e v="#N/A"/>
    <s v="RTR-AHCS-130"/>
    <m/>
    <s v="Record to Report"/>
    <s v="Manage Subledger Accounting"/>
    <s v="Create Subledger Accounting"/>
    <s v="As GL Accountant,  I want AHCS to be configured to process LSI(Liability Switch)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11"/>
    <x v="1"/>
    <m/>
    <x v="0"/>
    <m/>
    <s v="RTR"/>
    <x v="3"/>
    <s v="AHCS"/>
    <s v="Deloitte"/>
    <m/>
    <m/>
    <m/>
    <m/>
    <s v="Bhim"/>
    <s v="Boon Hui"/>
    <s v="Rhonda"/>
    <s v="N/A"/>
    <m/>
    <m/>
    <s v="W3"/>
    <s v="Approved as Batch 3"/>
  </r>
  <r>
    <e v="#N/A"/>
    <s v="RTR-AHCS-131"/>
    <m/>
    <s v="Record to Report"/>
    <s v="Manage Subledger Accounting"/>
    <s v="Create Subledger Accounting"/>
    <s v="As GL Accountant,  I want AHCS to be configured to process LSI(Liability Switch)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11"/>
    <x v="1"/>
    <m/>
    <x v="0"/>
    <m/>
    <s v="RTR"/>
    <x v="3"/>
    <s v="AHCS"/>
    <s v="Deloitte"/>
    <m/>
    <m/>
    <m/>
    <m/>
    <s v="Bhim"/>
    <s v="Boon Hui"/>
    <s v="Rhonda"/>
    <s v="N/A"/>
    <m/>
    <m/>
    <m/>
    <s v="Approved as Batch 3"/>
  </r>
  <r>
    <e v="#N/A"/>
    <s v="RTR-AHCS-132"/>
    <m/>
    <s v="Record to Report"/>
    <s v="Manage Subledger Accounting"/>
    <s v="Create Subledger Accounting"/>
    <s v="As GL Accountant,  I want AHCS to be configured to process SSI(Special Customer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8"/>
    <x v="1"/>
    <m/>
    <x v="0"/>
    <m/>
    <s v="RTR"/>
    <x v="3"/>
    <s v="AHCS"/>
    <s v="Deloitte"/>
    <m/>
    <m/>
    <m/>
    <m/>
    <s v="Bhim"/>
    <s v="Boon Hui"/>
    <s v="Rhonda"/>
    <s v="Betty"/>
    <m/>
    <m/>
    <m/>
    <s v="Approved as Batch 3"/>
  </r>
  <r>
    <e v="#N/A"/>
    <s v="RTR-AHCS-133"/>
    <m/>
    <s v="Record to Report"/>
    <s v="Manage Subledger Accounting"/>
    <s v="Create Subledger Accounting"/>
    <s v="As GL Accountant,  I want AHCS to be configured to process AQI(Intercompany Invoices) Interface data as per business and accounting rules so that transactions are accounted correctly in MF AP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8"/>
    <x v="1"/>
    <m/>
    <x v="0"/>
    <m/>
    <s v="RTR"/>
    <x v="3"/>
    <s v="AHCS"/>
    <s v="Deloitte"/>
    <m/>
    <m/>
    <m/>
    <m/>
    <s v="Bhim"/>
    <s v="Boon Hui"/>
    <s v="Rhonda"/>
    <s v="Betty"/>
    <m/>
    <m/>
    <m/>
    <s v="Approved as Batch 3"/>
  </r>
  <r>
    <e v="#N/A"/>
    <s v="RTR-AHCS-134"/>
    <m/>
    <s v="Record to Report"/>
    <s v="Manage Subledger Accounting"/>
    <s v="Create Subledger Accounting"/>
    <s v="As GL Accountant,  I want AHCS to be configured to process ICI(Intransi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8"/>
    <x v="1"/>
    <m/>
    <x v="0"/>
    <m/>
    <s v="RTR"/>
    <x v="3"/>
    <s v="AHCS"/>
    <s v="Deloitte"/>
    <m/>
    <m/>
    <m/>
    <m/>
    <s v="Bhim"/>
    <s v="Boon Hui"/>
    <s v="Rhonda"/>
    <s v="Betty"/>
    <m/>
    <m/>
    <m/>
    <s v="Approved as Batch 3"/>
  </r>
  <r>
    <e v="#N/A"/>
    <s v="RTR-AHCS-135"/>
    <m/>
    <s v="Record to Report"/>
    <s v="Manage Subledger Accounting"/>
    <s v="Create Subledger Accounting"/>
    <s v="As GL Accountant,  I want AHCS to be configured to process AII(Intransit Backou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8"/>
    <x v="1"/>
    <m/>
    <x v="0"/>
    <m/>
    <s v="RTR"/>
    <x v="3"/>
    <s v="AHCS"/>
    <s v="Deloitte"/>
    <m/>
    <m/>
    <m/>
    <m/>
    <s v="Bhim"/>
    <s v="Boon Hui"/>
    <s v="Rhonda"/>
    <s v="Betty"/>
    <m/>
    <m/>
    <m/>
    <s v="Approved as Batch 3"/>
  </r>
  <r>
    <e v="#N/A"/>
    <s v="RTR-AHCS-136"/>
    <m/>
    <s v="Record to Report"/>
    <s v="Manage Subledger Accounting"/>
    <s v="Create Subledger Accounting"/>
    <s v="As GL Accountant,  I want AHCS to be configured to process FII(Input Output Freight Invoic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8"/>
    <x v="1"/>
    <m/>
    <x v="0"/>
    <m/>
    <s v="RTR"/>
    <x v="3"/>
    <s v="AHCS"/>
    <s v="Deloitte"/>
    <m/>
    <m/>
    <m/>
    <m/>
    <s v="Bhim"/>
    <s v="APAC do not have FII currently"/>
    <s v="Rhonda"/>
    <s v="Betty (CALA did not have transactions in 2021 for this, but eventually could have in the future) so please considerate that it is applicable for CALA too"/>
    <m/>
    <m/>
    <m/>
    <s v="Approved as Batch 3"/>
  </r>
  <r>
    <e v="#N/A"/>
    <s v="RTR-AHCS-137"/>
    <m/>
    <s v="Record to Report"/>
    <s v="Manage Subledger Accounting"/>
    <s v="Create Subledger Accounting"/>
    <s v="As GL Accountant,  I want AHCS to be configured to process FTI( Freight Accrual Invoic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38"/>
    <m/>
    <s v="Record to Report"/>
    <s v="Manage Subledger Accounting"/>
    <s v="Create Subledger Accounting"/>
    <s v="As GL Accountant,  I want AHCS to be configured to process ARI( Adjustments)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39"/>
    <m/>
    <s v="Record to Report"/>
    <s v="Manage Subledger Accounting"/>
    <s v="Create Subledger Accounting"/>
    <s v="As GL Accountant,  I want AHCS to be configured to process ISI( Inventory Sale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40"/>
    <m/>
    <s v="Record to Report"/>
    <s v="Manage Subledger Accounting"/>
    <s v="Create Subledger Accounting"/>
    <s v="As GL Accountant,  I want AHCS to be configured to process CRI( Cash) Interface data as per business and accounting rules so that transactions are accounted correctly in MF A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1"/>
    <x v="1"/>
    <m/>
    <x v="0"/>
    <m/>
    <s v="RTR"/>
    <x v="3"/>
    <s v="AHCS"/>
    <s v="Deloitte"/>
    <m/>
    <m/>
    <m/>
    <m/>
    <s v="Bhim"/>
    <s v="Boon Hui"/>
    <s v="Rhonda"/>
    <s v="Betty"/>
    <m/>
    <m/>
    <m/>
    <s v="Approved as Batch 3"/>
  </r>
  <r>
    <e v="#N/A"/>
    <s v="RTR-AHCS-141"/>
    <m/>
    <s v="Record to Report"/>
    <s v="Manage Subledger Accounting"/>
    <s v="Create Subledger Accounting"/>
    <s v="As GL Accountant,  I want AHCS to be configured to process IRI( Inventory Receipt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42"/>
    <m/>
    <s v="Record to Report"/>
    <s v="Manage Subledger Accounting"/>
    <s v="Create Subledger Accounting"/>
    <s v="As GL Accountant,  I want AHCS to be configured to process IBI( Cost Adjustments)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43"/>
    <m/>
    <s v="Record to Report"/>
    <s v="Manage Subledger Accounting"/>
    <s v="Create Subledger Accounting"/>
    <s v="As GL Accountant,  I want AHCS to be configured to process CQI( Cost quantity Adjustment) Interface data as per business and accounting rules so that transactions are accounted correctly in MF Inventory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
    <d v="2021-12-07T00:00:00"/>
    <x v="0"/>
    <m/>
    <x v="6"/>
    <x v="1"/>
    <m/>
    <x v="0"/>
    <m/>
    <s v="RTR"/>
    <x v="3"/>
    <s v="AHCS"/>
    <s v="Deloitte"/>
    <m/>
    <m/>
    <m/>
    <m/>
    <s v="Bhim"/>
    <s v="Boon Hui"/>
    <s v="Rhonda"/>
    <s v="Betty"/>
    <m/>
    <m/>
    <m/>
    <s v="Approved as Batch 3"/>
  </r>
  <r>
    <e v="#N/A"/>
    <s v="RTR-AHCS-144"/>
    <m/>
    <s v="Record to Report"/>
    <s v="Manage Subledger Accounting"/>
    <s v="Create Subledger Accounting"/>
    <s v="As GL Accountant,  I want AHCS to be configured to process Concur Interface data as per business and accounting rules so that transactions are accounted correctly in Concur Subledger with appropriate line level information , Supporting Reference and other details. "/>
    <m/>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d v="2022-01-18T00:00:00"/>
    <x v="0"/>
    <m/>
    <x v="11"/>
    <x v="1"/>
    <m/>
    <x v="0"/>
    <m/>
    <s v="RTR"/>
    <x v="3"/>
    <s v="AHCS"/>
    <s v="Deloitte"/>
    <m/>
    <m/>
    <m/>
    <m/>
    <s v="Bhim"/>
    <s v="N/A"/>
    <s v="Rhonda"/>
    <s v="Betty"/>
    <m/>
    <m/>
    <s v="W3"/>
    <s v="Approved On Thu 1/20/2022 9:17 PM"/>
  </r>
  <r>
    <e v="#N/A"/>
    <s v="RTR-AHCS-145"/>
    <m/>
    <s v="Record to Report"/>
    <s v="Manage Subledger Accounting"/>
    <s v="Create Subledger Accounting"/>
    <s v="As IT Administrator, I want Cloud Pay (UK) Source system to extract the transactions from Legacy system, send to Oracle Cloud, OIC to perform validation and transform the data in AHCS approved data model so that AHCS can process the transaction"/>
    <m/>
    <m/>
    <x v="2"/>
    <s v="10-Not Required-Not Required-Not Required"/>
    <s v="Not Required"/>
    <s v="Not Required"/>
    <s v="Not Required"/>
    <m/>
    <s v="Duplicate of RTR-AHCS-067"/>
    <m/>
    <m/>
    <m/>
    <m/>
    <x v="4"/>
    <m/>
    <m/>
    <x v="0"/>
    <m/>
    <x v="12"/>
    <x v="0"/>
    <m/>
    <x v="1"/>
    <m/>
    <s v="RTR"/>
    <x v="3"/>
    <s v="AHCS"/>
    <s v="Deloitte"/>
    <m/>
    <m/>
    <m/>
    <m/>
    <s v="Bhim"/>
    <s v="N/A"/>
    <s v="Rhonda"/>
    <s v="N/A"/>
    <m/>
    <s v="Duplicate"/>
    <m/>
    <m/>
  </r>
  <r>
    <e v="#N/A"/>
    <s v="RTR-AHCS-146"/>
    <m/>
    <s v="Record to Report"/>
    <s v="Manage Subledger Accounting"/>
    <s v="Create Subledger Accounting"/>
    <s v="As GL Accountant,  I want AHCS to be configured to process Cloud pay(UK) Interface data  so that transactions are accounted correctly in Payroll Subledger with appropriate line level information , Supporting Reference and other details. "/>
    <s v="Must Have"/>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d v="2022-01-18T00:00:00"/>
    <x v="0"/>
    <m/>
    <x v="8"/>
    <x v="1"/>
    <m/>
    <x v="0"/>
    <m/>
    <s v="RTR"/>
    <x v="3"/>
    <s v="AHCS"/>
    <s v="Deloitte"/>
    <m/>
    <m/>
    <m/>
    <m/>
    <s v="Bhim"/>
    <s v="N/A"/>
    <s v="N/A"/>
    <s v="N/A"/>
    <m/>
    <m/>
    <m/>
    <s v="Approved On Thu 1/20/2022 9:17 PM"/>
  </r>
  <r>
    <e v="#N/A"/>
    <s v="RTR-AHCS-147"/>
    <m/>
    <s v="Record to Report"/>
    <s v="Manage Subledger Accounting"/>
    <s v="Create Subledger Accounting"/>
    <s v="As GL Accountant,  I want AHCS to be setup to process Lease Harbor data using Wesco and Anixter Legacy COA structure so that transactions are accounted correctly in Leases Subledger with appropriate line level information , Supporting Reference and other details. "/>
    <s v="Must Have"/>
    <m/>
    <x v="1"/>
    <s v="1-Fit-Configuration-Functional"/>
    <s v="Fit"/>
    <s v="Configuration"/>
    <s v="Functional"/>
    <m/>
    <s v="AHCS Configuration"/>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legacy COA for both legacy Wesco/Anixter for example)."/>
    <m/>
    <m/>
    <x v="0"/>
    <s v="Ian"/>
    <d v="2022-01-18T00:00:00"/>
    <x v="0"/>
    <m/>
    <x v="6"/>
    <x v="1"/>
    <m/>
    <x v="0"/>
    <m/>
    <s v="RTR"/>
    <x v="3"/>
    <s v="AHCS"/>
    <s v="Deloitte"/>
    <m/>
    <m/>
    <m/>
    <m/>
    <s v="Bhim"/>
    <s v="Boon Hui"/>
    <s v="Rhonda"/>
    <s v="Betty"/>
    <m/>
    <m/>
    <s v="W3"/>
    <s v="Approved On Thu 1/20/2022 9:17 PM"/>
  </r>
  <r>
    <e v="#N/A"/>
    <s v="RTR-AHCS-148"/>
    <m/>
    <s v="Record to Report"/>
    <s v="Manage Subledger Accounting"/>
    <s v="Create Subledger Accounting"/>
    <s v="As IT Administrator, I want SxE - US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123"/>
    <s v="AHCS Configuration"/>
    <s v="Verify transactions are accounted correctly in relevant subledger with appropriate attributes"/>
    <s v="All attributes defined in SXE data model are brought in AHCS and detailed information is available in AHCS"/>
    <m/>
    <m/>
    <x v="0"/>
    <s v="Sijo John_x000a__x000a_Ian Plummer"/>
    <d v="2021-11-28T00:00:00"/>
    <x v="8"/>
    <m/>
    <x v="8"/>
    <x v="11"/>
    <s v="Interface"/>
    <x v="7"/>
    <m/>
    <s v="RTR"/>
    <x v="3"/>
    <s v="AHCS"/>
    <s v="Deloitte"/>
    <m/>
    <m/>
    <m/>
    <m/>
    <s v="Bhim"/>
    <s v="N/A"/>
    <s v="Rhonda"/>
    <s v="N/A"/>
    <m/>
    <m/>
    <s v="W2"/>
    <s v="User Stories (AHCS Track) - Batch2 GPO Approval"/>
  </r>
  <r>
    <e v="#N/A"/>
    <s v="RTR-AHCS-149"/>
    <m/>
    <s v="Record to Report"/>
    <s v="Manage Subledger Accounting"/>
    <s v="Create Subledger Accounting"/>
    <s v="As IT Administrator, I want Eclipse Source system to extract the summary journals from Legacy system, send to Oracle Cloud, OIC to perform validation and transform the data in AHCS approved data model so that AHCS can processed the transaction"/>
    <m/>
    <m/>
    <x v="1"/>
    <s v="3-Gap-Build-Interface"/>
    <s v="Gap"/>
    <s v="Build"/>
    <s v="Interface"/>
    <s v="INT124"/>
    <s v="AHCS Configuration"/>
    <s v="Verify transactions are accounted correctly in relevant subledger with appropriate attributes"/>
    <s v="All attributes defined in Eclipse data model are brought in AHCS and detailed information is available in AHCS"/>
    <m/>
    <m/>
    <x v="0"/>
    <s v="Sijo John_x000a__x000a_Ian Plummer"/>
    <d v="2021-11-28T00:00:00"/>
    <x v="8"/>
    <m/>
    <x v="8"/>
    <x v="11"/>
    <s v="Interface"/>
    <x v="7"/>
    <m/>
    <s v="RTR"/>
    <x v="3"/>
    <s v="AHCS"/>
    <s v="Deloitte"/>
    <m/>
    <m/>
    <m/>
    <m/>
    <s v="Bhim"/>
    <s v="N/A"/>
    <s v="Rhonda"/>
    <s v="N/A"/>
    <m/>
    <m/>
    <s v="W2"/>
    <s v="User Stories (AHCS Track) - Batch2 GPO Approval"/>
  </r>
  <r>
    <e v="#N/A"/>
    <s v="RTR-AHCS-150"/>
    <m/>
    <s v="Record to Report"/>
    <s v="Manage Subledger Accounting"/>
    <s v="Create Subledger Accounting"/>
    <s v="As IT Administrator, I want PeopleSoft Fixed Asset to extract detailed transactions from FA module, send to Oracle Cloud, OIC to perform validation and transform the data in AHCS approved data model so that AHCS can processed the transaction"/>
    <s v="Must Have"/>
    <m/>
    <x v="1"/>
    <s v="3-Gap-Build-Interface"/>
    <s v="Gap"/>
    <s v="Build"/>
    <s v="Interface"/>
    <s v="INT184"/>
    <s v="AHCS Configuration"/>
    <s v="Verify transactions are accounted correctly in relevant subledger with appropriate attributes"/>
    <s v="All attributes defined in Peoplesoft FA data model are brought in AHCS and detailed information is available in AHCS"/>
    <m/>
    <m/>
    <x v="0"/>
    <s v="Sijo John_x000a__x000a_Ian Plummer"/>
    <d v="2021-11-28T00:00:00"/>
    <x v="5"/>
    <m/>
    <x v="8"/>
    <x v="11"/>
    <s v="Interface"/>
    <x v="7"/>
    <m/>
    <s v="RTR"/>
    <x v="3"/>
    <s v="AHCS"/>
    <s v="Deloitte"/>
    <m/>
    <m/>
    <m/>
    <m/>
    <s v="Bhim"/>
    <s v="N/A"/>
    <s v="Rhonda"/>
    <s v="Betty (Applicable only in Puerto Rico)"/>
    <m/>
    <m/>
    <s v="W2"/>
    <s v="User Stories (AHCS Track) - Batch2 GPO Approval"/>
  </r>
  <r>
    <e v="#N/A"/>
    <s v="RTR-AHCS-151"/>
    <m/>
    <s v="Record to Report"/>
    <s v="Manage Subledger Accounting"/>
    <s v="Create Subledger Accounting"/>
    <s v="As IT Admistrator,  I want AHCS to be configured to process Cresus Interface data so that transactions are accounted correctly in MF AP,MF AR Subledger with appropriate line level information , Supporting Reference and other details. "/>
    <m/>
    <m/>
    <x v="1"/>
    <s v="1-Fit-Configuration-Functional"/>
    <s v="Fit"/>
    <s v="Configuration"/>
    <s v="Functional"/>
    <m/>
    <s v="AHCS Configuration"/>
    <s v="Verify if configurations are correct and review"/>
    <s v="Cresus data is interfaced to AHCS MF AP and MF AR sub ledgers with appropriate line level information , Supporting Reference and other details. "/>
    <m/>
    <m/>
    <x v="0"/>
    <s v="Sijo John"/>
    <m/>
    <x v="0"/>
    <m/>
    <x v="9"/>
    <x v="1"/>
    <m/>
    <x v="0"/>
    <m/>
    <s v="RTR"/>
    <x v="3"/>
    <s v="AHCS"/>
    <s v="Deloitte"/>
    <m/>
    <m/>
    <m/>
    <m/>
    <s v="Bhim"/>
    <s v="N/A"/>
    <s v="N/A"/>
    <s v="N/A"/>
    <m/>
    <m/>
    <s v="2/1/2022 Sijo"/>
    <s v="Approved on Thu 2/3/2022 2:33 AM"/>
  </r>
  <r>
    <e v="#N/A"/>
    <s v="RTR-AHCS-152"/>
    <m/>
    <s v="Record to Report"/>
    <s v="Manage Subledger Accounting"/>
    <s v="Create Subledger Accounting"/>
    <s v=" As  GL Accountant, I want the ability to view transactions by GL journal source system (i.e. same as AHCS subledger) so that data is segregated by AHCS subledger"/>
    <m/>
    <m/>
    <x v="1"/>
    <s v="1-Fit-Configuration-Functional"/>
    <s v="Fit"/>
    <s v="Configuration"/>
    <s v="Functional"/>
    <m/>
    <s v="Existing Phase 1A Functionality                                                                                  Subledger determination approach by source system. E.g., SII, ARI in AHCS will be represented as MF AR journal source and journal category in cloud GL. "/>
    <s v="User has ability to search GL Journals by Journal Source or Journal category (i.e AHCS subledger)"/>
    <s v="Verify that Journal Source matches with AHCS subleger. Validated that selected source only relates to subledger data. "/>
    <m/>
    <m/>
    <x v="0"/>
    <s v="Ian"/>
    <d v="2021-12-03T00:00:00"/>
    <x v="0"/>
    <m/>
    <x v="8"/>
    <x v="1"/>
    <m/>
    <x v="0"/>
    <m/>
    <s v="RTR"/>
    <x v="3"/>
    <s v="AHCS"/>
    <s v="Deloitte"/>
    <m/>
    <m/>
    <m/>
    <s v="Ian 12-3-21"/>
    <s v="Bhim"/>
    <s v="Boon Hui"/>
    <s v="Rhonda"/>
    <s v="Betty"/>
    <m/>
    <m/>
    <s v="W2"/>
    <s v="Approved On Thu 1/20/2022 9:17 PM"/>
  </r>
  <r>
    <e v="#N/A"/>
    <s v="RTR-AHCS-153"/>
    <m/>
    <s v="Record to Report"/>
    <s v="Manage Subledger Accounting"/>
    <s v="Create Subledger Accounting"/>
    <s v=" As a Financial Controller, I do not want users with ability to modify Legacy subledger transaction(source system) flowing in AHCS so that I can ensure data across systems are in sync and can be transactions are auditable"/>
    <s v="Must Have"/>
    <m/>
    <x v="1"/>
    <s v="1-Fit-Configuration-Functional"/>
    <s v="Fit"/>
    <s v="Configuration"/>
    <s v="Functional"/>
    <m/>
    <s v="Enable security so that users do not have ability to update AHCS journals interfaced from source applications"/>
    <s v="User should not access to update any source (Legacy Subledger) transaction in AHCS"/>
    <s v="Verify that users don't have security to modify Legacy subledger transactions."/>
    <m/>
    <m/>
    <x v="0"/>
    <s v="Manisha"/>
    <d v="2022-01-28T00:00:00"/>
    <x v="0"/>
    <m/>
    <x v="11"/>
    <x v="1"/>
    <m/>
    <x v="0"/>
    <m/>
    <s v="RTR"/>
    <x v="3"/>
    <s v="AHCS"/>
    <s v="Deloitte"/>
    <m/>
    <m/>
    <s v="manisha?"/>
    <m/>
    <s v="Bhim"/>
    <s v="Boon Hui"/>
    <s v="Rhonda"/>
    <s v="Betty"/>
    <s v="Sent to Manisha to review - IP 12-15"/>
    <m/>
    <m/>
    <s v="Approved on Tue 2/1/2022 10:02 AM"/>
  </r>
  <r>
    <e v="#N/A"/>
    <s v="RTR-AHCS-154"/>
    <m/>
    <s v="Record to Report"/>
    <s v="Manage Subledger Accounting"/>
    <s v="Create Subledger Accounting"/>
    <s v="As a GL Accountant, I want the system to reject/error any transactions that are created with closed period accounting date so that they are not posted automatically in the current period"/>
    <m/>
    <m/>
    <x v="1"/>
    <s v="1-Fit-Configuration-Functional"/>
    <s v="Fit"/>
    <s v="Configuration"/>
    <s v="Functional"/>
    <m/>
    <s v="Existing Phase 1A Functionality                                                                              Transactions created with accounting date for prior period should fail processing when prior period is closed"/>
    <s v="Validate setups with a test transaction. Confirm that transaction was rejected/errored out through reporting."/>
    <m/>
    <m/>
    <m/>
    <x v="0"/>
    <s v="Ian"/>
    <d v="2021-12-03T00:00:00"/>
    <x v="0"/>
    <m/>
    <x v="11"/>
    <x v="1"/>
    <m/>
    <x v="0"/>
    <m/>
    <s v="RTR"/>
    <x v="3"/>
    <s v="AHCS"/>
    <s v="Deloitte"/>
    <m/>
    <m/>
    <m/>
    <s v="Ian 12-3-21"/>
    <s v="Bhim"/>
    <s v="Boon Hui"/>
    <s v="Rhonda"/>
    <s v="Betty"/>
    <m/>
    <m/>
    <m/>
    <s v="Approved as Batch 3"/>
  </r>
  <r>
    <e v="#N/A"/>
    <s v="RTR-AHCS-155"/>
    <m/>
    <s v="Record to Report"/>
    <s v="Manage Subledger Accounting"/>
    <s v="Create Subledger Accounting"/>
    <s v="As a GL Accountant, I want all foreign currency transactions from source system imported with the currency exchange rate, entered and accounted amount from the source system so that transaction is properly entered and accounted"/>
    <m/>
    <m/>
    <x v="1"/>
    <s v="1-Fit-Configuration-Functional"/>
    <s v="Fit"/>
    <s v="Configuration"/>
    <s v="Functional"/>
    <m/>
    <s v="Existing Phase 1A Functionality                                                                              Source system should send both entered and accounted currency along with FX Rate for all transactions in AHCS"/>
    <s v="Confirm transaction entered and accounted amount  in legacy and HUB match"/>
    <s v="Verify that entered and accounted amount ties to source system based on specified currency exchange rate from source system. In addition verified that entered and accounted amount also posted and matches in oracle GL."/>
    <m/>
    <m/>
    <x v="0"/>
    <s v="Ian"/>
    <d v="2021-12-03T00:00:00"/>
    <x v="0"/>
    <m/>
    <x v="11"/>
    <x v="1"/>
    <m/>
    <x v="0"/>
    <m/>
    <s v="RTR"/>
    <x v="3"/>
    <s v="AHCS"/>
    <s v="Deloitte"/>
    <m/>
    <m/>
    <m/>
    <s v="Ian 12-3-21"/>
    <s v="Bhim"/>
    <s v="Boon Hui"/>
    <s v="Rhonda"/>
    <s v="Betty"/>
    <m/>
    <m/>
    <m/>
    <s v="Approved as Batch 3"/>
  </r>
  <r>
    <e v="#N/A"/>
    <s v="RTR-AHCS-156"/>
    <m/>
    <s v="Record to Report"/>
    <s v="Manage Subledger Accounting"/>
    <s v="Run Subledger Reports"/>
    <s v=" As  GL Accountant, I want the ability to generate a report which reconciles legacy and AHCS subledgers so that I can perform period end reconciliations"/>
    <m/>
    <m/>
    <x v="1"/>
    <s v="10-Not Required-Not Required-Not Required"/>
    <s v="Not Required"/>
    <s v="Not Required"/>
    <s v="Not Required"/>
    <m/>
    <s v="01/31 : Do not see this in Report rationalisation tracker as of 01/31, hence marking as ' Not required' and routing for approval._x000a_Enhance Phase 1A Functionality                                                                                       Legacy to AHCS Reconciliation Report - BI:AHCS to provide the feed with all detail transactions to Tera Data for reconciliations_x000a_"/>
    <s v="Validate report and compare to legacy subledger to GL reconciliations."/>
    <s v="Reviewed results of the report. Validate that legacy amount ties with AHCS amount for each subledger. Document any differences and research to identify where difference is coming from."/>
    <m/>
    <m/>
    <x v="0"/>
    <s v="Ian"/>
    <d v="2022-02-01T00:00:00"/>
    <x v="0"/>
    <m/>
    <x v="12"/>
    <x v="1"/>
    <m/>
    <x v="4"/>
    <m/>
    <s v="RTR"/>
    <x v="3"/>
    <s v="AHCS"/>
    <s v="Deloitte"/>
    <m/>
    <m/>
    <m/>
    <m/>
    <s v="Bhim"/>
    <s v="Boon Hui"/>
    <s v="Rhonda"/>
    <s v="Betty"/>
    <m/>
    <m/>
    <d v="2022-02-01T00:00:00"/>
    <s v="Approved on Thu 2/3/2022 2:33 AM"/>
  </r>
  <r>
    <e v="#N/A"/>
    <s v="RTR-AHCS-157"/>
    <m/>
    <s v="Record to Report"/>
    <s v="Manage Subledger Accounting"/>
    <s v="Run Subledger Reports"/>
    <s v="As a GL Accountant, I want a report to reconcile AHCS subldger and Oracle Cloud GL  so that I can perform period close reconciliations"/>
    <s v="Must Have"/>
    <m/>
    <x v="1"/>
    <s v="1-Fit-Configuration-Functional"/>
    <s v="Fit"/>
    <s v="Configuration"/>
    <s v="Functional"/>
    <s v="RPT007_R"/>
    <s v="Existing Phase 1A Report                                                                                                                                                                                                                                                     AHCS to GL Reconciliation Report: Shows AHCS and GL code balances side by side for reconciliation"/>
    <s v="Validate report and compare to legacy subledger to GL reconciliations."/>
    <s v="Reviewed results of report RPT007. Validate that AHCS amount ties with Oracle Cloud GL amount for each subledger. Document any differences and research to identify where difference is coming from."/>
    <m/>
    <m/>
    <x v="0"/>
    <s v="Ian"/>
    <d v="2022-01-18T00:00:00"/>
    <x v="0"/>
    <m/>
    <x v="11"/>
    <x v="1"/>
    <m/>
    <x v="0"/>
    <m/>
    <s v="RTR"/>
    <x v="3"/>
    <s v="AHCS"/>
    <s v="Deloitte"/>
    <m/>
    <m/>
    <m/>
    <m/>
    <s v="Bhim"/>
    <s v="Boon Hui"/>
    <s v="Rhonda"/>
    <s v="Betty"/>
    <m/>
    <m/>
    <m/>
    <s v="Approved On Thu 1/20/2022 9:17 PM"/>
  </r>
  <r>
    <e v="#N/A"/>
    <s v="RTR-AHCS-158"/>
    <m/>
    <s v="Record to Report"/>
    <s v="Manage Subledger Accounting"/>
    <s v="Run Subledger Reports"/>
    <s v="As a GL accountant, I want a report with error details along with error descriptions for all failures (mapping, validations etc.) so that I can review and resolve the errors_x000a_"/>
    <s v="Must Have"/>
    <m/>
    <x v="1"/>
    <s v="1-Fit-Configuration-Functional"/>
    <s v="Fit"/>
    <s v="Configuration"/>
    <s v="Functional"/>
    <s v="RPT006"/>
    <s v="Existing Phase 1A Report                                                                                                                                                                                                                                                       AHCS Error Report: Errors from Cloud AHCS after processing data by incoming file name and error description. Error / process summary with source chart of accounts and error description"/>
    <s v="Validate setups and report with test transactions.  Confirm invalid data does not interface / import / post."/>
    <s v="Verify able to run report based on specific parameters. Review for completeness and verify that layout and data agrees with report specs."/>
    <m/>
    <m/>
    <x v="0"/>
    <s v="Ian"/>
    <d v="2022-01-17T00:00:00"/>
    <x v="0"/>
    <m/>
    <x v="8"/>
    <x v="1"/>
    <m/>
    <x v="0"/>
    <m/>
    <s v="RTR"/>
    <x v="3"/>
    <s v="AHCS"/>
    <s v="Deloitte"/>
    <m/>
    <m/>
    <m/>
    <m/>
    <s v="Bhim"/>
    <s v="Boon Hui"/>
    <s v="Rhonda"/>
    <s v="Betty"/>
    <m/>
    <m/>
    <m/>
    <s v="Approved on Tuesday, January 18, 2022 7:15 PM"/>
  </r>
  <r>
    <e v="#N/A"/>
    <s v="RTR-AHCS-159"/>
    <m/>
    <s v="Record to Report"/>
    <s v="Manage Subledger Accounting"/>
    <s v="Run Subledger Reports"/>
    <s v="As a GL Accountant, I want a report that shows exceptions for all AHCS subledgers so that during close I can ensure all transactions are processed from AHCS to GL."/>
    <s v="Must Have"/>
    <m/>
    <x v="1"/>
    <s v="1-Fit-Configuration-Functional"/>
    <s v="Fit"/>
    <s v="Configuration"/>
    <s v="Functional"/>
    <s v="RPT008"/>
    <s v="Existing Phase 1A Report                                                                                                                                                                                                                                               Subledger Period Close Exception Report: This report provides the exceptions in AHCS that are unprocessed, error or invalid transactions. Report should run across all ledgers and across AHCS subledgers."/>
    <s v="Validate setups and report with test transactions.  Confirm invalid data does not interface / import / post."/>
    <s v="Verify able to run report based on specific parameters. Review for completeness and verify that layout and data agrees with report specs."/>
    <m/>
    <m/>
    <x v="0"/>
    <s v="Ian"/>
    <d v="2022-01-17T00:00:00"/>
    <x v="0"/>
    <m/>
    <x v="10"/>
    <x v="1"/>
    <m/>
    <x v="0"/>
    <m/>
    <s v="RTR"/>
    <x v="3"/>
    <s v="AHCS"/>
    <s v="Deloitte"/>
    <m/>
    <m/>
    <m/>
    <m/>
    <s v="Bhim"/>
    <s v="Boon Hui"/>
    <s v="is this report available for the business to see as well as IT? Rhonda"/>
    <s v="Betty"/>
    <m/>
    <m/>
    <m/>
    <s v="Approved on Tuesday, January 18, 2022 7:15 PM"/>
  </r>
  <r>
    <e v="#N/A"/>
    <s v="RTR-AHCS-160"/>
    <m/>
    <s v="Record to Report"/>
    <s v="Manage Subledger Accounting"/>
    <s v="Create Subledger Accounting"/>
    <s v=" As a GL Accountant, I want to be able to drilldown from the GL journal to AHCS journal so that I can view supporting reference data"/>
    <m/>
    <m/>
    <x v="1"/>
    <s v="1-Fit-Configuration-Functional"/>
    <s v="Fit"/>
    <s v="Configuration"/>
    <s v="Functional"/>
    <m/>
    <s v="                                                                                                                                                                                                                                           Drill-down capability seeded out of the box functionality from GL to AHCS journals"/>
    <s v="Validate functionality with sample drilldowns and compare between HUB and legacy"/>
    <s v="Verify the ability to drilldown from GL to AHCS subledger details. Verify supporting references are correct based on business design."/>
    <m/>
    <m/>
    <x v="0"/>
    <s v="Ian"/>
    <d v="2021-12-03T00:00:00"/>
    <x v="0"/>
    <m/>
    <x v="10"/>
    <x v="1"/>
    <m/>
    <x v="0"/>
    <m/>
    <s v="RTR"/>
    <x v="3"/>
    <s v="AHCS"/>
    <s v="Deloitte"/>
    <m/>
    <m/>
    <m/>
    <s v="Ian 12-3-21"/>
    <s v="Bhim"/>
    <s v="Boon Hui"/>
    <s v="Rhonda"/>
    <s v="Betty"/>
    <m/>
    <m/>
    <m/>
    <s v="Approved as Batch 3"/>
  </r>
  <r>
    <e v="#N/A"/>
    <s v="RTR-AHCS-161"/>
    <m/>
    <s v="Record to Report"/>
    <s v="Manage Subledger Accounting"/>
    <s v="Create Subledger Accounting"/>
    <s v="As a GL accountant, I want the system to automatically process any unaccounted prior period transactions in next period when period is closed so that they can be accounted in AHCS"/>
    <s v="Must Have"/>
    <m/>
    <x v="1"/>
    <s v="6-Gap-Work Around-Work Around"/>
    <s v="Gap"/>
    <s v="Work Around"/>
    <s v="Work Around"/>
    <m/>
    <s v="No mechanism to update the date in the transaction object table (TO). As a workaround, IT needs to run the purge the error transnactions using &quot;Accounting Hub Maintainance&quot; program. The source system will resend the transaction with the appropriate corrections required for re-processing._x000a_ IT to make changes based on offline  business approval."/>
    <s v="Validate setups with a test transaction."/>
    <s v="Verified that that prior period transaction was posted through Create Accounting in current open period. Ensure that transaction did not post in prior period. Reviewed Accounting date in AHCS."/>
    <m/>
    <m/>
    <x v="0"/>
    <s v="Ian"/>
    <d v="2022-01-18T00:00:00"/>
    <x v="0"/>
    <m/>
    <x v="10"/>
    <x v="1"/>
    <m/>
    <x v="8"/>
    <m/>
    <s v="RTR"/>
    <x v="3"/>
    <s v="AHCS"/>
    <s v="Deloitte"/>
    <m/>
    <m/>
    <m/>
    <m/>
    <s v="Bhim, but again there should be a report that should be available to the Accountants so that they are aware of such errors"/>
    <s v="Boon Hui - agreed that there should be a report for Accoutant to review especially if the next period is cross the year end"/>
    <s v="Rhonda - agree with Bhim's statement"/>
    <s v="Betty"/>
    <s v="Is there a separate report that just identifies scenarios like these? IP 12-15"/>
    <s v="MS 11/18 - AHCS Error Report will show such errors"/>
    <m/>
    <s v="Approved On Thu 1/20/2022 9:17 PM"/>
  </r>
  <r>
    <e v="#N/A"/>
    <s v="RTR-AHCS-162"/>
    <m/>
    <s v="Record to Report"/>
    <s v="Manage Subledger Accounting"/>
    <s v="Create Subledger Accounting"/>
    <s v="As a GL Accountant, I want non-balance supporting references enabled to capture reference attributes from the source system so that AHCS journals have detail information"/>
    <m/>
    <m/>
    <x v="1"/>
    <s v="1-Fit-Configuration-Functional"/>
    <s v="Fit"/>
    <s v="Configuration"/>
    <s v="Functional"/>
    <m/>
    <s v="Existing Phase 1A Functionality                                                                                               Non-balance enabled supporting references to be enabled by each AHCS subledger based on the data model. Non-balance enabled supporting references is to be defined at the Subledger level and assigned at the Event Type level."/>
    <s v="Validate HUB supporting references by sampling transactions and compare to legacy subledgers"/>
    <s v="Verified that able to drill down from GL to AHCS by subledger. Review subledger line details have appropriate non balance enabled supporting references per business design. Validate through reporting that source attributes ties to defined non balance supporting references in AHCS."/>
    <m/>
    <m/>
    <x v="0"/>
    <s v="Ian"/>
    <d v="2021-12-03T00:00:00"/>
    <x v="0"/>
    <m/>
    <x v="10"/>
    <x v="1"/>
    <m/>
    <x v="0"/>
    <m/>
    <s v="RTR"/>
    <x v="3"/>
    <s v="AHCS"/>
    <s v="Deloitte"/>
    <m/>
    <m/>
    <m/>
    <s v="Ian 12-3-21"/>
    <s v="Bhim"/>
    <s v="Boon Hui"/>
    <s v="Rhonda"/>
    <s v="Betty"/>
    <m/>
    <m/>
    <m/>
    <s v="Approved as Batch 3"/>
  </r>
  <r>
    <e v="#N/A"/>
    <s v="RTR-AHCS-163"/>
    <m/>
    <s v="Record to Report"/>
    <s v="Manage Subledger Accounting"/>
    <s v="Create Subledger Accounting"/>
    <s v="As a GL Accountant, I want the subledger journals to be summarized by date when posting to GL so that detail level transaction information is maintained in AHCS and GL journals is summarized"/>
    <m/>
    <m/>
    <x v="1"/>
    <s v="1-Fit-Configuration-Functional"/>
    <s v="Fit"/>
    <s v="Configuration"/>
    <s v="Functional"/>
    <m/>
    <s v="Subledger journals interfaced to GL from AHCS will be summarized by accounting string(code combinations) and GL date"/>
    <s v="Validate summary totals to HUB for a sample of data.  Reconcile in total between Cloud GL and HUB."/>
    <s v="Verified total amount in GL is summarized based on Subledger and GL source based on posted date. In addition verified summarized GL amount ties back to details in AHCS for that specific date through drilling down into the details."/>
    <m/>
    <m/>
    <x v="0"/>
    <s v="Ian"/>
    <d v="2021-12-03T00:00:00"/>
    <x v="0"/>
    <m/>
    <x v="10"/>
    <x v="1"/>
    <m/>
    <x v="0"/>
    <m/>
    <s v="RTR"/>
    <x v="3"/>
    <s v="AHCS"/>
    <s v="Deloitte"/>
    <m/>
    <m/>
    <m/>
    <s v="Ian 12-3-21"/>
    <s v="Bhim, agree with the approach."/>
    <s v="Boon Hui"/>
    <s v="Rhonda "/>
    <s v="Betty"/>
    <m/>
    <m/>
    <m/>
    <s v="Approved as Batch 3"/>
  </r>
  <r>
    <e v="#N/A"/>
    <s v="RTR-AHCS-164"/>
    <m/>
    <s v="Record to Report"/>
    <s v="Manage Subledger Accounting"/>
    <s v="Create Subledger Accounting"/>
    <s v="As a IT Manager, I need the ability to add supporting references to AHCS journals so that they can provide balancing on extended chart of account values"/>
    <s v="Must Have"/>
    <m/>
    <x v="1"/>
    <s v="1-Fit-Configuration-Functional"/>
    <s v="Fit"/>
    <s v="Configuration"/>
    <s v="Functional"/>
    <m/>
    <s v="New supporting references can be added in AHCS at any time. For adding balance enabled supporting reference  the driver is to load initial balances before usage."/>
    <s v="Validate that new supporting reference was received from source system and added to AHCS"/>
    <m/>
    <m/>
    <m/>
    <x v="0"/>
    <s v="Sijo John"/>
    <m/>
    <x v="0"/>
    <m/>
    <x v="10"/>
    <x v="1"/>
    <m/>
    <x v="0"/>
    <m/>
    <s v="RTR"/>
    <x v="3"/>
    <s v="AHCS"/>
    <s v="Deloitte"/>
    <m/>
    <m/>
    <m/>
    <m/>
    <s v="Bhim"/>
    <s v="Boon Hui"/>
    <s v="Rhonda"/>
    <s v="Betty"/>
    <m/>
    <m/>
    <m/>
    <s v="Approved On Thu 1/20/2022 9:17 PM"/>
  </r>
  <r>
    <e v="#N/A"/>
    <s v="RTR-AHCS-165"/>
    <m/>
    <s v="Record to Report"/>
    <s v="Manage Subledger Accounting"/>
    <s v="Create Subledger Accounting"/>
    <s v="As a Financial Controller, I want ability to restrict access to subledger so that only restricted users can see detailed information"/>
    <s v="Must Have"/>
    <m/>
    <x v="1"/>
    <s v="1-Fit-Configuration-Functional"/>
    <s v="Fit"/>
    <s v="Configuration"/>
    <s v="Functional"/>
    <m/>
    <s v="Existing Phase 1A Functionality                                                                                                                                                                                                                                               Enabling MF AR subledger security by user roles"/>
    <s v="Ensure all the chart of accounts segments are available for mapping including the future segments"/>
    <s v="validate users without security access do not have access to detailed information"/>
    <m/>
    <m/>
    <x v="0"/>
    <s v="Ian"/>
    <d v="2022-01-18T00:00:00"/>
    <x v="0"/>
    <m/>
    <x v="10"/>
    <x v="1"/>
    <m/>
    <x v="0"/>
    <m/>
    <s v="RTR"/>
    <x v="3"/>
    <s v="AHCS"/>
    <s v="Deloitte"/>
    <m/>
    <m/>
    <m/>
    <m/>
    <s v="Bhim"/>
    <s v="Boon Hui"/>
    <s v="Rhonda"/>
    <s v="Betty"/>
    <s v="Ned more clarification on this story. What would be restricted items? IP 12-15"/>
    <m/>
    <m/>
    <s v="Approved On Thu 1/20/2022 9:17 PM"/>
  </r>
  <r>
    <e v="#N/A"/>
    <s v="RTR-AHCS-166"/>
    <m/>
    <s v="Record to Report"/>
    <s v="Manage Subledger Accounting"/>
    <s v="Run Subledger Reports"/>
    <s v="As an IT administrator, I need a dashboard to track the daily exceptions for Create Accounting Jobs in AHCS so that there is complete visibility of job completion status by source system"/>
    <m/>
    <m/>
    <x v="1"/>
    <s v="5-Gap-Build-Extension"/>
    <s v="Gap"/>
    <s v="Build"/>
    <s v="Extension"/>
    <s v="EXT123"/>
    <s v="Existing Phase 1A Dashboard needs enhancement                                                                                                      Use case: Interface Monitoring Dashboard_x000a_Extension to derive the status of the Create Accounting jobs for each source system and update them in the AHCS dashboard"/>
    <s v="Validate the data with subledger period close exceptions. Compare the data with the dashboard and ensure accuracy"/>
    <s v="The enhanced Dashboard should help to track daily exceptions to create accounting jobs and validate the data with subledger period close exceptions using additional attributes like MF Interface (SII, API etc.)"/>
    <m/>
    <m/>
    <x v="0"/>
    <s v="Sijo John_x000a_Ian Plummer 12-23-21"/>
    <m/>
    <x v="3"/>
    <m/>
    <x v="5"/>
    <x v="4"/>
    <s v="Extension"/>
    <x v="3"/>
    <m/>
    <s v="RTR"/>
    <x v="3"/>
    <s v="AHCS"/>
    <s v="Deloitte"/>
    <m/>
    <m/>
    <m/>
    <m/>
    <s v="Bhim"/>
    <s v="Boon Hui"/>
    <s v="Rhonda"/>
    <s v="Betty"/>
    <m/>
    <m/>
    <m/>
    <s v="Approved as Batch 3"/>
  </r>
  <r>
    <e v="#N/A"/>
    <s v="RTR-AHCS-167"/>
    <m/>
    <s v="Record to Report"/>
    <s v="Manage Subledger Accounting"/>
    <s v="Run Subledger Reports"/>
    <s v=" As  GL Accountant, I want the ability to generate a report which reconciles legacy and AHCS balance so that I can perform period end reconciliations"/>
    <m/>
    <m/>
    <x v="1"/>
    <s v="10-Not Required-Not Required-Not Required"/>
    <s v="Not Required"/>
    <s v="Not Required"/>
    <s v="Not Required"/>
    <m/>
    <s v="01/31 : Do not see this in Report rationalisation tracker as of 01/31, hence marking as ' Not required' and routing for approval._x000a_Legacy to AHCS Account Balances Reconciliation- BI: Shows legacy code combination and AHCS code combination side by side with AHCS balances. "/>
    <s v="Validate report and compare to legacy subledger to GL reconciliations."/>
    <s v="Verify able to run report based on specific parameters. Review for completeness and verify that layout and data agrees with report specs."/>
    <m/>
    <m/>
    <x v="0"/>
    <s v="Ian"/>
    <d v="2022-02-01T00:00:00"/>
    <x v="0"/>
    <m/>
    <x v="12"/>
    <x v="1"/>
    <m/>
    <x v="4"/>
    <m/>
    <s v="RTR"/>
    <x v="3"/>
    <s v="AHCS"/>
    <s v="Deloitte"/>
    <m/>
    <m/>
    <m/>
    <m/>
    <s v="Bhim"/>
    <s v="Boon Hui"/>
    <s v="Rhonda"/>
    <s v="Betty"/>
    <m/>
    <m/>
    <d v="2022-02-01T00:00:00"/>
    <s v="Approved on Thu 2/3/2022 2:33 AM"/>
  </r>
  <r>
    <e v="#N/A"/>
    <s v="RTR-IC-015A"/>
    <m/>
    <s v="Record to Report"/>
    <s v="Manage Intercompany Accounting"/>
    <s v="Process Intercompany AR/AP Invoices"/>
    <s v="As a GL Accountant, I need the ability to generate IC invoices in the IC module. The invoice format must comply with local requirements based on the business design."/>
    <m/>
    <m/>
    <x v="1"/>
    <s v="2-Gap-Build-Report"/>
    <s v="Gap"/>
    <s v="Build"/>
    <s v="Report"/>
    <s v="RPT102"/>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2 invoice templates in AR need to be planned based on approval of assumptions on invoice templates by Patrick/Vitaliy/Jess. _x000a_Note around data elements: As mentioned on call, tax computation and related field population is currently not in scope for IC currently in 1B – [both Tax engine OR &amp; Oracle tax module config are not in scope]. Invoice template assumes that data required for template is there on invoice data in Oracle tables – It is either static [E.g. LE Name], user entered [E.g. Amount ] OR tax related [E.g Tax Code] which is derived either by Tax engine OR Tax configs  OR user entered. [both Tax engine and Tax module config are currently not in scope for Release 1]_x000a__x000a_No AP Invoice print is planned"/>
    <s v="Validate that IC invoice was created with the correct format per business design. Must validate every invoice template created to ensure compliance across all the countries."/>
    <m/>
    <m/>
    <s v="Sprint 11"/>
    <x v="0"/>
    <s v="Erica"/>
    <d v="2021-08-05T00:00:00"/>
    <x v="7"/>
    <m/>
    <x v="10"/>
    <x v="4"/>
    <s v="Report"/>
    <x v="2"/>
    <m/>
    <s v="RTR"/>
    <x v="0"/>
    <s v="IC"/>
    <s v="WESCO"/>
    <m/>
    <m/>
    <s v="Ian/Vitaliy"/>
    <m/>
    <m/>
    <m/>
    <m/>
    <m/>
    <m/>
    <s v="Invoice print"/>
    <m/>
    <s v="WESCO -User Stories - GL - Batch7 - GPO Approval"/>
  </r>
  <r>
    <e v="#N/A"/>
    <s v="RTR-IC-015B"/>
    <m/>
    <s v="Record to Report"/>
    <s v="Manage Intercompany Accounting"/>
    <s v="Process Intercompany AR/AP Invoices"/>
    <s v="As a GL Accountant, I need the ability to generate IC invoices in the IC module. The invoice format must comply with local requirements based on the business design."/>
    <m/>
    <m/>
    <x v="1"/>
    <s v="2-Gap-Build-Report"/>
    <s v="Gap"/>
    <s v="Build"/>
    <s v="Report"/>
    <s v="RPT103"/>
    <s v="In intercompany module user will create IC batch &amp; select a transaction type that is tagged for invoicing or journals. When submitted, IC transaction would go through approval. _x000a_Once approved &amp; if invoicing is required: Next run of Transfer to AR would transfer IC transaction to AR. This scheduled run will be followed by another scheduled run to transfer invoice to AP. Create Accounting on AR &amp; AP invoices will create journals in GL. _x000a_Once approved &amp; if invoicing is not required:  Next run of Transfer to GL would create journals _x000a__x000a_2 invoice templates in AR need to be planned based on approval of assumptions on invoice templates by Patrick/Vitaliy/Jess. _x000a_Note around data elements: As mentioned on call, tax computation and related field population is currently not in scope for IC currently in 1B – [both Tax engine OR &amp; Oracle tax module config are not in scope]. Invoice template assumes that data required for template is there on invoice data in Oracle tables – It is either static [E.g. LE Name], user entered [E.g. Amount ] OR tax related [E.g Tax Code] which is derived either by Tax engine OR Tax configs  OR user entered. [both Tax engine and Tax module config are currently not in scope for Release 1]_x000a__x000a_No AP Invoice print is planned"/>
    <s v="Validate that IC invoice was created with the correct format per business design. Must validate every invoice template created to ensure compliance across all the countries."/>
    <m/>
    <m/>
    <s v="Sprint 11"/>
    <x v="0"/>
    <s v="Erica"/>
    <d v="2021-08-05T00:00:00"/>
    <x v="7"/>
    <m/>
    <x v="10"/>
    <x v="4"/>
    <s v="Report"/>
    <x v="2"/>
    <m/>
    <s v="RTR"/>
    <x v="0"/>
    <s v="IC"/>
    <s v="WESCO"/>
    <m/>
    <m/>
    <s v="Ian/Vitaliy"/>
    <m/>
    <m/>
    <m/>
    <m/>
    <m/>
    <m/>
    <s v="Invoice print"/>
    <m/>
    <s v="WESCO -User Stories - GL - Batch7 - GPO Approval"/>
  </r>
  <r>
    <e v="#N/A"/>
    <s v="RTR-IC-016"/>
    <m/>
    <s v="Record to Report"/>
    <s v="Manage Intercompany Accounting"/>
    <s v="Process Intercompany AR/AP Invoices"/>
    <s v="As a Intercompany GL Accountant, I need the ability to create intercompany journal entries using a spreadsheet for  the Intercompany Accounting Module"/>
    <m/>
    <m/>
    <x v="1"/>
    <s v="1-Fit-Configuration-Functional"/>
    <s v="Fit"/>
    <s v="Configuration"/>
    <s v="Functional"/>
    <m/>
    <s v="Using IC Module: IC batch can be created as required. Whether it creates invoices or journals based on approved batch will be dependent on IC Transaction type. _x000a_IC batch can be created using front end or using ADFDI spreadsheet_x000a__x000a_Using GL: _x000a_1. For US &amp; CA journal entries within a single ledger can span legal entities. Auto-Balancing rules will be used if entry is unbalanced_x000a_2. For other International ledgers: Journal entry will be restricted to one LE. Users can choose to create separate journal entries in each LE_x000a__x000a_Note: In IC batch you cannot use &quot;user&quot; rate type"/>
    <s v="Validate IC journal was correctly entered and posted in GL without generating an IC invoice. Validate journal was entered correctly and posted in GL and generated IC invoice. Validate all values including entered and accounted currencies. _x000a_ "/>
    <m/>
    <m/>
    <s v="Sprint 8"/>
    <x v="0"/>
    <s v="Erica"/>
    <d v="2021-07-11T00:00:00"/>
    <x v="0"/>
    <m/>
    <x v="9"/>
    <x v="1"/>
    <m/>
    <x v="0"/>
    <m/>
    <s v="RTR"/>
    <x v="0"/>
    <s v="IC"/>
    <s v="WESCO"/>
    <m/>
    <m/>
    <s v="Ian/Vitaliy"/>
    <m/>
    <m/>
    <m/>
    <m/>
    <m/>
    <m/>
    <m/>
    <m/>
    <s v="User Stories - GL Batch 6 GPO Approval"/>
  </r>
  <r>
    <e v="#N/A"/>
    <s v="RTR-IC-017"/>
    <m/>
    <s v="Record to Report"/>
    <s v="Manage Intercompany Accounting"/>
    <s v="Process Intercompany AR/AP Invoices"/>
    <s v="As a GL Manager I want the ability to reject IC journals if they don't meet business requirements"/>
    <m/>
    <m/>
    <x v="1"/>
    <s v="1-Fit-Configuration-Functional"/>
    <s v="Fit"/>
    <s v="Configuration"/>
    <s v="Functional"/>
    <m/>
    <s v="Approvers can reject IC batches_x000a__x000a_For acceptance criteria 1: Submitted by can be configured to receive rejection notifications. Format of notification is planned standard format. If custom format is required please log a separate user story describing format_x000a__x000a_7/16: Another user story is already there to customize IC approval format. For IC rejection format, Vitaliy has reviewed seeded notification &amp; has no changes required. Hence marking as fit"/>
    <s v="Validate the ability to reject IC journals. Ensure that rejected journals do not get posted. Also ensure preparer is notified once journal has been rejected. Review notification format matches business design."/>
    <m/>
    <m/>
    <s v="Sprint 8"/>
    <x v="0"/>
    <s v="Erica"/>
    <d v="2021-07-18T00:00:00"/>
    <x v="0"/>
    <m/>
    <x v="9"/>
    <x v="1"/>
    <m/>
    <x v="0"/>
    <m/>
    <s v="RTR"/>
    <x v="0"/>
    <s v="IC"/>
    <s v="WESCO"/>
    <m/>
    <m/>
    <s v="Ian/Vitaliy"/>
    <m/>
    <m/>
    <m/>
    <m/>
    <m/>
    <m/>
    <m/>
    <m/>
    <s v="User Stories - GL Batch 6 GPO Approval"/>
  </r>
  <r>
    <e v="#N/A"/>
    <s v="RTR-IC-018"/>
    <m/>
    <s v="Record to Report"/>
    <s v="Manage Intercompany Accounting"/>
    <s v="Process Intercompany AR/AP Invoices"/>
    <s v="As a GL Accountant I want the ability to resubmit IC journals which was previously rejected."/>
    <m/>
    <m/>
    <x v="1"/>
    <s v="1-Fit-Configuration-Functional"/>
    <s v="Fit"/>
    <s v="Configuration"/>
    <s v="Functional"/>
    <m/>
    <s v="Rejected transactions cannot be re-routed for approval. Users can copy rejected IC transactions and then route them for approval again after making any edits as required"/>
    <s v="Review the submission of previously rejected journal. Validated journal has posted correctly in the ledger after approval. Review IC AR and AP invoices to ensure accuracy."/>
    <m/>
    <m/>
    <s v="Sprint 8"/>
    <x v="0"/>
    <s v="Erica"/>
    <d v="2021-07-11T00:00:00"/>
    <x v="0"/>
    <m/>
    <x v="9"/>
    <x v="1"/>
    <m/>
    <x v="0"/>
    <m/>
    <s v="RTR"/>
    <x v="0"/>
    <s v="IC"/>
    <s v="WESCO"/>
    <m/>
    <m/>
    <s v="Ian/Vitaliy"/>
    <m/>
    <m/>
    <m/>
    <m/>
    <m/>
    <m/>
    <m/>
    <m/>
    <s v="User Stories - GL Batch 6 GPO Approval"/>
  </r>
  <r>
    <e v="#N/A"/>
    <s v="RTR-IC-019"/>
    <m/>
    <s v="Record to Report"/>
    <s v="Manage Intercompany Accounting"/>
    <s v="Process Intercompany AR/AP Invoices"/>
    <s v="As a GL Accountant I want the ability to enter IC journals transferring charges from one entity to many entities."/>
    <m/>
    <m/>
    <x v="1"/>
    <s v="1-Fit-Configuration-Functional"/>
    <s v="Fit"/>
    <s v="Configuration"/>
    <s v="Functional"/>
    <m/>
    <s v="Create one IC batch with singe provider IC Org and multiple receiver IC org i.e. one batch with multiple transactions. Approval will be at transaction level"/>
    <s v="Review IC journal and validate IC balance for each entity. Validate AR and AP invoices for each entity. Ensure journal only had one provider (AR) and multiple debtors (AP). Validate both entered and accounted currencies. Ensure transactions posted in both primary and secondary ledger."/>
    <m/>
    <m/>
    <s v="Sprint 8"/>
    <x v="0"/>
    <s v="Erica"/>
    <d v="2021-07-11T00:00:00"/>
    <x v="0"/>
    <m/>
    <x v="9"/>
    <x v="1"/>
    <m/>
    <x v="0"/>
    <m/>
    <s v="RTR"/>
    <x v="0"/>
    <s v="IC"/>
    <s v="WESCO"/>
    <m/>
    <m/>
    <s v="Ian/Vitaliy"/>
    <m/>
    <m/>
    <m/>
    <m/>
    <m/>
    <m/>
    <m/>
    <m/>
    <s v="User Stories - GL Batch 6 GPO Approval"/>
  </r>
  <r>
    <e v="#N/A"/>
    <s v="RTR-IC-020"/>
    <m/>
    <s v="Record to Report"/>
    <s v="Manage Intercompany Accounting"/>
    <s v="Process Intercompany AR/AP Invoices"/>
    <s v="As a GL Accountant I want the ability to enter IC journals transferring charges from many entities to many entities."/>
    <m/>
    <m/>
    <x v="1"/>
    <s v="10-Not Required-Not Required-Not Required"/>
    <s v="Not Required"/>
    <s v="Not Required"/>
    <s v="Not Required"/>
    <m/>
    <s v="Discussed with Vitaliy. Duplicate of RTR-IC-034. Marking as not required"/>
    <s v="Review IC journal and validate IC balance for each entity. Validate AR and AP invoices for each entity. Ensure journal only had multiple providers (AR) and multiple debtors (AP). Validate both entered and accounted currencies. Ensure transactions posted in both primary and secondary ledger."/>
    <m/>
    <m/>
    <m/>
    <x v="0"/>
    <s v="Erica "/>
    <d v="2021-07-15T00:00:00"/>
    <x v="10"/>
    <m/>
    <x v="14"/>
    <x v="0"/>
    <m/>
    <x v="4"/>
    <m/>
    <s v="RTR"/>
    <x v="0"/>
    <s v="IC"/>
    <s v="WESCO"/>
    <m/>
    <m/>
    <s v="Ian/Vitaliy"/>
    <m/>
    <m/>
    <m/>
    <m/>
    <m/>
    <m/>
    <m/>
    <m/>
    <s v="User Stories - GL Batch 6 GPO Approval"/>
  </r>
  <r>
    <e v="#N/A"/>
    <s v="RTR-IC-021"/>
    <m/>
    <s v="Record to Report"/>
    <s v="Manage Intercompany Accounting"/>
    <s v="Process Intercompany AR/AP Invoices"/>
    <s v="As a GL Accountant I want the capability to generate IC invoice credits."/>
    <m/>
    <m/>
    <x v="1"/>
    <s v="1-Fit-Configuration-Functional"/>
    <s v="Fit"/>
    <s v="Configuration"/>
    <s v="Functional"/>
    <m/>
    <s v="IC batch will generate negative amount AR invoice and credit memo if signs are inversed or dr/cr are flipped_x000a__x000a_Discussed verbiage of acceptance criteria with Vitaliy in light of commments noted, he is okay with comments. Acceptance criteria is more  of business terminology"/>
    <s v="Validate that IC transaction created credit note in AR and a debit note in AP. Validate AR and AP is recorded for the correct provider and debtor. Validate both entered and accounted currecies."/>
    <m/>
    <m/>
    <s v="Sprint 8"/>
    <x v="0"/>
    <s v="Erica"/>
    <d v="2021-07-11T00:00:00"/>
    <x v="0"/>
    <m/>
    <x v="9"/>
    <x v="1"/>
    <m/>
    <x v="0"/>
    <m/>
    <s v="RTR"/>
    <x v="0"/>
    <s v="IC"/>
    <s v="WESCO"/>
    <m/>
    <m/>
    <s v="Ian/Vitaliy"/>
    <m/>
    <m/>
    <m/>
    <m/>
    <m/>
    <m/>
    <m/>
    <m/>
    <s v="User Stories - GL Batch 6 GPO Approval"/>
  </r>
  <r>
    <e v="#N/A"/>
    <s v="RTR-IC-022"/>
    <m/>
    <s v="Record to Report"/>
    <s v="Manage Intercompany Accounting"/>
    <s v="Process Intercompany AR/AP Invoices"/>
    <s v="As a GL Accountant I should not have the capability to book a reversing journal which generates an invoice."/>
    <m/>
    <m/>
    <x v="1"/>
    <s v="1-Fit-Configuration-Functional"/>
    <s v="Fit"/>
    <s v="Configuration"/>
    <s v="Functional"/>
    <m/>
    <s v="IC batches with Trx Type requiring invoicing will create AR and AP invoices. These invoices when accounted will create GL journals. Soruces for AR and AP will be frozen i.e. these journals cannot be reversed_x000a__x000a_Note: Above comments were updated after discussing with Vitaliy"/>
    <s v="Ensure transactions cannot be marked for auto reversal if they are generating an IC invoice."/>
    <m/>
    <m/>
    <s v="Sprint 8"/>
    <x v="0"/>
    <s v="Erica"/>
    <d v="2021-07-11T00:00:00"/>
    <x v="0"/>
    <m/>
    <x v="9"/>
    <x v="1"/>
    <m/>
    <x v="0"/>
    <m/>
    <s v="RTR"/>
    <x v="0"/>
    <s v="IC"/>
    <s v="WESCO"/>
    <m/>
    <m/>
    <s v="Ian/Vitaliy"/>
    <m/>
    <m/>
    <m/>
    <m/>
    <m/>
    <m/>
    <m/>
    <m/>
    <s v="User Stories - GL Batch 6 GPO Approval"/>
  </r>
  <r>
    <e v="#N/A"/>
    <s v="RTR-IC-023"/>
    <m/>
    <s v="Record to Report"/>
    <s v="Manage Intercompany Accounting"/>
    <s v="Process Intercompany AR/AP Invoices"/>
    <s v="As a GL Accountant I should not have the capability to book a reversing journal which generates an invoice. But I should have ability to create reversing invoices/credit/debit memos"/>
    <m/>
    <m/>
    <x v="1"/>
    <s v="1-Fit-Configuration-Functional"/>
    <s v="Fit"/>
    <s v="Configuration"/>
    <s v="Functional"/>
    <m/>
    <s v="1. For IC batches that had originally generated invoices: You can reverse at IC batch or transaction level. If reversing at batch level, all transactions must have invoices created [both AR &amp; AP] i.e. batch must be in complete status.  If reversing at transaction level, transaction must have both AR &amp; AP invoices created i.e. transaction must be in complete status. _x000a_While reversing select batch date = original batch date, this would create reversal AR and AP invoices with invoice date &amp; exchange date of original invoices. _x000a_When reversing if AR invoice was positive, reversal invoice will be negative and vice versa. _x000a_When reversing if AP invoice was standard invoice, reversal invoice will be credit memo and vice versa_x000a__x000a_2. For IC batches that had originally created journals: Pass reversing journals in GL. If you use standard IC reversal fucntonality across period, system will create exchange rate differences"/>
    <s v="Validate that journal and reversal posted correctly in the ledger. Ensure transactions posted in both primary and secondary ledger."/>
    <m/>
    <m/>
    <s v="Sprint 8"/>
    <x v="0"/>
    <s v="Erica"/>
    <d v="2021-07-11T00:00:00"/>
    <x v="0"/>
    <m/>
    <x v="9"/>
    <x v="1"/>
    <m/>
    <x v="0"/>
    <m/>
    <s v="RTR"/>
    <x v="0"/>
    <s v="IC"/>
    <s v="WESCO"/>
    <m/>
    <m/>
    <s v="Ian/Vitaliy"/>
    <m/>
    <m/>
    <m/>
    <m/>
    <m/>
    <m/>
    <m/>
    <m/>
    <s v="User Stories - GL Batch 6 GPO Approval"/>
  </r>
  <r>
    <e v="#N/A"/>
    <s v="RTR-IC-024A"/>
    <m/>
    <s v="Record to Report"/>
    <s v="Manage Intercompany Accounting"/>
    <s v="Process Intercompany AR/AP Invoices"/>
    <s v="As an I/C GL accountant, I will need a report of I/C AR invoices that have been settled by period and legal entity"/>
    <m/>
    <m/>
    <x v="1"/>
    <s v="2-Gap-Build-Report"/>
    <s v="Gap"/>
    <s v="Build"/>
    <s v="Report"/>
    <s v="RPT029"/>
    <s v="Split user story into A &amp; B. RTR-IC-024A: New report to pull IC related AR invoices based on receipts created &amp; invoice open amount. RTR-IC-024B: New report to pull IC related AP invoices based on payments created &amp; invoice open amount"/>
    <s v="Validate accuracy of the report. Ensure all settled AR invoices are captured. Ensure format of report matches business design"/>
    <m/>
    <m/>
    <s v="Sprint 11"/>
    <x v="0"/>
    <s v="Erica "/>
    <d v="2021-07-15T00:00:00"/>
    <x v="7"/>
    <m/>
    <x v="10"/>
    <x v="6"/>
    <s v="Report"/>
    <x v="2"/>
    <m/>
    <s v="RTR"/>
    <x v="0"/>
    <s v="IC"/>
    <s v="WESCO"/>
    <m/>
    <m/>
    <s v="Ian/Vitaliy"/>
    <m/>
    <m/>
    <m/>
    <m/>
    <m/>
    <m/>
    <m/>
    <m/>
    <s v="User Stories - GL Batch 6 GPO Approval"/>
  </r>
  <r>
    <e v="#N/A"/>
    <s v="RTR-IC-024B"/>
    <m/>
    <s v="Record to Report"/>
    <s v="Manage Intercompany Accounting"/>
    <s v="Process Intercompany AR/AP Invoices"/>
    <s v="As a I/C GL accountant, I will need a report of I/C AP invoices that have been settled by period and legal entity"/>
    <m/>
    <m/>
    <x v="1"/>
    <s v="2-Gap-Build-Report"/>
    <s v="Gap"/>
    <s v="Build"/>
    <s v="Report"/>
    <s v="RPT030"/>
    <s v="Split user story into A &amp; B. RTR-IC-024A: New report to pull IC related AR invoices based on receipts created &amp; invoice open amount. RTR-IC-024B: New report to pull IC related AP invoices based on payments created &amp; invoice open amount"/>
    <s v="Validate accuracy of the report. Ensure all settled AP invoices are captured. Ensure format of report matches business design."/>
    <m/>
    <m/>
    <s v="Sprint 11"/>
    <x v="0"/>
    <s v="Erica "/>
    <d v="2021-07-15T00:00:00"/>
    <x v="7"/>
    <m/>
    <x v="10"/>
    <x v="6"/>
    <s v="Report"/>
    <x v="2"/>
    <m/>
    <s v="RTR"/>
    <x v="0"/>
    <s v="IC"/>
    <s v="WESCO"/>
    <m/>
    <m/>
    <s v="Ian/Vitaliy"/>
    <m/>
    <m/>
    <m/>
    <m/>
    <m/>
    <m/>
    <m/>
    <m/>
    <s v="User Stories - GL Batch 6 GPO Approval"/>
  </r>
  <r>
    <e v="#N/A"/>
    <s v="RTR-IC-025"/>
    <m/>
    <s v="Record to Report"/>
    <s v="Manage Intercompany Accounting"/>
    <s v="Process Intercompany AR/AP Invoices"/>
    <s v="As an intercompany Accountant, I need to be able to process netting of Payables and Receivables transactions for related intercompany organizations"/>
    <m/>
    <m/>
    <x v="1"/>
    <s v="1-Fit-Configuration-Functional"/>
    <s v="Fit"/>
    <s v="Configuration"/>
    <s v="Functional"/>
    <m/>
    <s v="Systematic Customer Supplier netting to be configured twice for each relationship as per KDD22. Netting process would create dummy receipts and payments in subledgers which would create realized gain/loss if applicable"/>
    <s v="Validate the netting process accurately closed the required AP and AR invoices and posted to the GL. Ensure the netting agreements are set up in the module per business design.  Ensure netting was performed for the correct entities as per business design. Ensure all clearing accounts used for netting zeroes out. Validate proper FX gain/loss was recognized."/>
    <m/>
    <m/>
    <s v="Sprint 8"/>
    <x v="0"/>
    <s v="Erica "/>
    <d v="2021-07-15T00:00:00"/>
    <x v="0"/>
    <m/>
    <x v="9"/>
    <x v="1"/>
    <m/>
    <x v="0"/>
    <m/>
    <s v="RTR"/>
    <x v="0"/>
    <s v="IC"/>
    <s v="WESCO"/>
    <m/>
    <m/>
    <s v="Ian/Vitaliy"/>
    <m/>
    <m/>
    <m/>
    <m/>
    <m/>
    <m/>
    <m/>
    <m/>
    <s v="User Stories - GL Batch 6 GPO Approval"/>
  </r>
  <r>
    <e v="#N/A"/>
    <s v="RTR-IC-026"/>
    <m/>
    <s v="Record to Report"/>
    <s v="Manage Intercompany Accounting"/>
    <s v="Process Intercompany AR/AP Invoices"/>
    <s v="As a I/C GL Accountant, I need the ability to reverse IC settlements which may have been processed in error."/>
    <m/>
    <m/>
    <x v="1"/>
    <s v="1-Fit-Configuration-Functional"/>
    <s v="Fit"/>
    <s v="Configuration"/>
    <s v="Functional"/>
    <m/>
    <s v="Use Oracle standard subledger functionality to cancel AP Payments and reverse AR receipt"/>
    <s v="Validate IC settlement has been reversed. Ensure both AR and AP invoices are marked as open in the subledger. Ensure reversal accurately recorded in the GL. Ensure transactions are recorded in both primary and secondary ledger"/>
    <m/>
    <m/>
    <s v="Sprint 8"/>
    <x v="0"/>
    <s v="Erica "/>
    <d v="2021-07-15T00:00:00"/>
    <x v="0"/>
    <m/>
    <x v="9"/>
    <x v="1"/>
    <m/>
    <x v="0"/>
    <m/>
    <s v="RTR"/>
    <x v="0"/>
    <s v="IC"/>
    <s v="WESCO"/>
    <m/>
    <m/>
    <s v="Ian/Vitaliy"/>
    <m/>
    <m/>
    <m/>
    <m/>
    <m/>
    <m/>
    <m/>
    <m/>
    <s v="User Stories - GL Batch 6 GPO Approval"/>
  </r>
  <r>
    <e v="#N/A"/>
    <s v="RTR-IC-027"/>
    <m/>
    <s v="Record to Report"/>
    <s v="Manage Intercompany Accounting"/>
    <s v="Process Intercompany AR/AP Invoices"/>
    <s v="As a I/C GL Accountant, I need the ability to reverse IC netting that may have been processed in error."/>
    <m/>
    <m/>
    <x v="1"/>
    <s v="1-Fit-Configuration-Functional"/>
    <s v="Fit"/>
    <s v="Configuration"/>
    <s v="Functional"/>
    <m/>
    <s v="Use Oracle standard Netting functionality's feature to reverse netting if issue is identified after dummy receipts and payments were created. If issue is identified in review stage use standard fucntionality to delete netting batch"/>
    <s v="Validate IC netting has been reversed. Ensure both AR and AP invoices are marked as open in the subledger. Ensure reversal accurately recorded in the GL. Ensure transactions are recorded in both primary and secondary ledger"/>
    <m/>
    <m/>
    <s v="Sprint 8"/>
    <x v="0"/>
    <s v="Erica "/>
    <d v="2021-07-15T00:00:00"/>
    <x v="0"/>
    <m/>
    <x v="9"/>
    <x v="1"/>
    <m/>
    <x v="0"/>
    <m/>
    <s v="RTR"/>
    <x v="0"/>
    <s v="IC"/>
    <s v="WESCO"/>
    <m/>
    <m/>
    <s v="Ian/Vitaliy"/>
    <m/>
    <m/>
    <m/>
    <m/>
    <m/>
    <m/>
    <m/>
    <m/>
    <s v="User Stories - GL Batch 6 GPO Approval"/>
  </r>
  <r>
    <e v="#N/A"/>
    <s v="RTR-IC-028"/>
    <m/>
    <s v="Record to Report"/>
    <s v="Manage Intercompany Accounting"/>
    <s v="Process Intercompany AR/AP Invoices"/>
    <s v="As a I/C GL Accountant, I will need a report of I/C AP invoices that have been selected (not yet settled) for settlement. Report should show I/C AR and AP invoices side by side. This report will be used to approve the settlement of I/C invoices."/>
    <m/>
    <m/>
    <x v="1"/>
    <s v="2-Gap-Build-Report"/>
    <s v="Gap"/>
    <s v="Build"/>
    <s v="Report"/>
    <s v="RPT031"/>
    <s v="Create new custom report that pulls AP invoices that are selected for payment, but not yet paid. Report would then show side by side corresponding AR invoice details"/>
    <s v="Review format of report to ensure matches business design. Ensure AP invoices selected for settlement from the report have not been settled in the subledger. Validate that invoices selected for settlement cannot be settled on another batch."/>
    <m/>
    <m/>
    <s v="Sprint 11"/>
    <x v="0"/>
    <s v="Erica "/>
    <d v="2021-07-15T00:00:00"/>
    <x v="7"/>
    <m/>
    <x v="10"/>
    <x v="6"/>
    <s v="Report"/>
    <x v="2"/>
    <m/>
    <s v="RTR"/>
    <x v="0"/>
    <s v="IC"/>
    <s v="WESCO"/>
    <m/>
    <m/>
    <s v="Ian/Vitaliy"/>
    <m/>
    <m/>
    <m/>
    <m/>
    <m/>
    <m/>
    <m/>
    <m/>
    <s v="User Stories - GL Batch 6 GPO Approval"/>
  </r>
  <r>
    <e v="#N/A"/>
    <s v="RTR-IC-029"/>
    <m/>
    <s v="Record to Report"/>
    <s v="Manage Intercompany Accounting"/>
    <s v="Process Intercompany AR/AP Invoices"/>
    <s v="As an I/C accountant, when creating journals in I/C modules the FX rate should default to daily rate of when journal is entered or ME rate if entered in the following period."/>
    <m/>
    <m/>
    <x v="1"/>
    <s v="1-Fit-Configuration-Functional"/>
    <s v="Fit"/>
    <s v="Configuration"/>
    <s v="Functional"/>
    <m/>
    <s v="Rate type is a field that user can update on each IC batch. Default will be &quot;Actual&quot; rate type as per workshop alignment. If user wants to use Month End rate user would change rate type_x000a__x000a_How is rate date derived for IC module initiated transactions: _x000a_Transfer to GL : Exchange rate date = GL date of AGIS batch_x000a_Transfer to AP/AR : Exchange rate date = Batch date on AGIS batch_x000a__x000a_How is rate date used when a Direct GL Journal entry is created [not through IC module]: Rate date field on journal drives rate usage. Default of Rate Date is accounting date but user can override"/>
    <s v="Validate the FX rate on the journal meets business requirements. Validate both entered and accounted amounts and ensure journal accurately posted in the ledger in both primary and secondary ledgers. If invoice was generated validate format and values on the invoice."/>
    <m/>
    <m/>
    <s v="Sprint 8"/>
    <x v="0"/>
    <s v="Erica"/>
    <d v="2021-07-18T00:00:00"/>
    <x v="0"/>
    <m/>
    <x v="9"/>
    <x v="1"/>
    <m/>
    <x v="0"/>
    <m/>
    <s v="RTR"/>
    <x v="0"/>
    <s v="IC"/>
    <s v="WESCO"/>
    <m/>
    <m/>
    <s v="Ian/Vitaliy"/>
    <m/>
    <m/>
    <m/>
    <m/>
    <m/>
    <m/>
    <m/>
    <m/>
    <s v="User Stories - GL Batch 6 GPO Approval"/>
  </r>
  <r>
    <e v="#N/A"/>
    <s v="RTR-IC-030"/>
    <m/>
    <s v="Record to Report"/>
    <s v="Manage Intercompany Accounting"/>
    <s v="Process Intercompany AR/AP Invoices"/>
    <s v="As an I/C accountant, when I/C transaction is created in primary ledger, it should also be recorded in secondary ledger (if enabled). "/>
    <m/>
    <m/>
    <x v="1"/>
    <s v="1-Fit-Configuration-Functional"/>
    <s v="Fit"/>
    <s v="Configuration"/>
    <s v="Functional"/>
    <m/>
    <s v="When IC batch is approved, it will be transferred to GL or AR/AP._x000a_If GL: When GL batch is posted it will be copied to secondary_x000a_If AR/AP: When accounting for AR and AP invoices in subledger happen, it will be generated to secondary ledger as well as level of secondary ledger as per KDD2 is subledger"/>
    <s v="Ensure transactions are accurately posted in both primary and secondary ledger."/>
    <m/>
    <m/>
    <s v="Sprint 8"/>
    <x v="0"/>
    <s v="Erica "/>
    <d v="2021-07-15T00:00:00"/>
    <x v="0"/>
    <m/>
    <x v="9"/>
    <x v="1"/>
    <m/>
    <x v="0"/>
    <m/>
    <s v="RTR"/>
    <x v="0"/>
    <s v="IC"/>
    <s v="WESCO"/>
    <m/>
    <m/>
    <s v="Ian/Vitaliy"/>
    <m/>
    <m/>
    <m/>
    <m/>
    <m/>
    <m/>
    <m/>
    <m/>
    <s v="User Stories - GL Batch 6 GPO Approval"/>
  </r>
  <r>
    <e v="#N/A"/>
    <s v="RTR-IC-031"/>
    <m/>
    <s v="Record to Report"/>
    <s v="Manage Intercompany Accounting"/>
    <s v="Process Intercompany AR/AP Invoices"/>
    <s v="As an I/C accountant, when AR/AP invoices are settled in primary ledger, it should also be recorded in the secondary ledger. "/>
    <m/>
    <m/>
    <x v="1"/>
    <s v="1-Fit-Configuration-Functional"/>
    <s v="Fit"/>
    <s v="Configuration"/>
    <s v="Functional"/>
    <m/>
    <s v="When subledger transactions are acounted, accounting will be generated to secondary ledger as well as level of secondary ledger as per KDD2 is subledger"/>
    <s v="Ensure transactions are accurately posted in both primary and secondary ledger."/>
    <m/>
    <m/>
    <s v="Sprint 8"/>
    <x v="0"/>
    <s v="Erica "/>
    <d v="2021-07-15T00:00:00"/>
    <x v="0"/>
    <m/>
    <x v="9"/>
    <x v="1"/>
    <m/>
    <x v="0"/>
    <m/>
    <s v="RTR"/>
    <x v="0"/>
    <s v="IC"/>
    <s v="WESCO"/>
    <m/>
    <m/>
    <s v="Ian/Vitaliy"/>
    <m/>
    <m/>
    <m/>
    <m/>
    <m/>
    <m/>
    <m/>
    <m/>
    <s v="User Stories - GL Batch 6 GPO Approval"/>
  </r>
  <r>
    <e v="#N/A"/>
    <s v="RTR-IC-032"/>
    <m/>
    <s v="Record to Report"/>
    <s v="Manage Intercompany Accounting"/>
    <s v="Process Intercompany AR/AP Invoices"/>
    <s v="As an I/C accountant, when AR/AP invoices are netted in primary ledger, it should also be recorded in the secondary ledger. "/>
    <m/>
    <m/>
    <x v="1"/>
    <s v="1-Fit-Configuration-Functional"/>
    <s v="Fit"/>
    <s v="Configuration"/>
    <s v="Functional"/>
    <m/>
    <s v="When subledger transactions are acounted, accounting will be generated to secondary ledger as well as level of secondary ledger as per KDD2 is subledger"/>
    <s v="Ensure transactions are accurately posted in both primary and secondary ledger."/>
    <m/>
    <m/>
    <s v="Sprint 8"/>
    <x v="0"/>
    <s v="Erica "/>
    <d v="2021-07-15T00:00:00"/>
    <x v="0"/>
    <m/>
    <x v="9"/>
    <x v="1"/>
    <m/>
    <x v="0"/>
    <m/>
    <s v="RTR"/>
    <x v="0"/>
    <s v="IC"/>
    <s v="WESCO"/>
    <m/>
    <m/>
    <s v="Ian/Vitaliy"/>
    <m/>
    <m/>
    <m/>
    <m/>
    <m/>
    <m/>
    <m/>
    <m/>
    <s v="User Stories - GL Batch 6 GPO Approval"/>
  </r>
  <r>
    <e v="#N/A"/>
    <s v="RTR-IC-033A"/>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195"/>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B"/>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196"/>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C"/>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197"/>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D"/>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198"/>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E"/>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199"/>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F"/>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3-Gap-Build-Interface"/>
    <s v="Gap"/>
    <s v="Build"/>
    <s v="Interface"/>
    <s v="INT200"/>
    <s v="Need to build LSI extensions as per requirement. To be discussed as part of detailed design"/>
    <s v="Ensure transactions are accurately posted in both primary and secondary ledger."/>
    <m/>
    <m/>
    <s v="Sprint 9"/>
    <x v="0"/>
    <s v="Erica "/>
    <d v="2021-07-15T00:00:00"/>
    <x v="8"/>
    <m/>
    <x v="11"/>
    <x v="6"/>
    <s v="Interface"/>
    <x v="7"/>
    <m/>
    <s v="RTR"/>
    <x v="0"/>
    <s v="IC"/>
    <s v="WESCO"/>
    <m/>
    <m/>
    <s v="Ian/Vitaliy"/>
    <m/>
    <m/>
    <m/>
    <m/>
    <m/>
    <m/>
    <m/>
    <m/>
    <s v="User Stories - GL Batch 6 GPO Approval"/>
  </r>
  <r>
    <e v="#N/A"/>
    <s v="RTR-IC-033G"/>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2-Gap-Build-Report"/>
    <s v="Gap"/>
    <s v="Build"/>
    <s v="Report"/>
    <s v="RPT100"/>
    <s v="Need to build LSI extensions as per requirement. To be discussed as part of detailed design"/>
    <s v="Ensure transactions are accurately posted in both primary and secondary ledger."/>
    <m/>
    <m/>
    <s v="Sprint 9"/>
    <x v="0"/>
    <s v="Erica "/>
    <d v="2021-07-15T00:00:00"/>
    <x v="8"/>
    <m/>
    <x v="11"/>
    <x v="11"/>
    <s v="Report"/>
    <x v="2"/>
    <m/>
    <s v="RTR"/>
    <x v="0"/>
    <s v="IC"/>
    <s v="WESCO"/>
    <m/>
    <m/>
    <s v="Ian/Vitaliy"/>
    <m/>
    <m/>
    <m/>
    <m/>
    <m/>
    <m/>
    <m/>
    <m/>
    <s v="User Stories - GL Batch 6 GPO Approval"/>
  </r>
  <r>
    <e v="#N/A"/>
    <s v="RTR-IC-033H"/>
    <m/>
    <s v="Record to Report"/>
    <s v="Manage Intercompany Accounting"/>
    <s v="Process Intercompany AR/AP Invoices"/>
    <s v="As an I/C accountant, when AR/AP invoices are switched (LSI) in primary ledger, it should also be recorded in the secondary ledger. FX impact may be different in primary vs secondary ledger."/>
    <m/>
    <m/>
    <x v="1"/>
    <s v="5-Gap-Build-Extension"/>
    <s v="Gap"/>
    <s v="Build"/>
    <s v="Extension"/>
    <s v="EXT042"/>
    <s v="Need to build LSI extensions as per requirement. To be discussed as part of detailed design"/>
    <s v="Ensure transactions are accurately posted in both primary and secondary ledger."/>
    <m/>
    <m/>
    <s v="Sprint 9"/>
    <x v="0"/>
    <s v="Erica "/>
    <d v="2021-07-15T00:00:00"/>
    <x v="8"/>
    <m/>
    <x v="11"/>
    <x v="6"/>
    <s v="Extension"/>
    <x v="3"/>
    <m/>
    <s v="RTR"/>
    <x v="0"/>
    <s v="IC"/>
    <s v="WESCO"/>
    <m/>
    <m/>
    <s v="Ian/Vitaliy"/>
    <m/>
    <m/>
    <m/>
    <m/>
    <m/>
    <m/>
    <m/>
    <m/>
    <s v="User Stories - GL Batch 6 GPO Approval"/>
  </r>
  <r>
    <e v="#N/A"/>
    <s v="RTR-IC-034A"/>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5-Gap-Build-Extension"/>
    <s v="Gap"/>
    <s v="Build"/>
    <s v="Extension"/>
    <s v="EXT036"/>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Extension"/>
    <x v="3"/>
    <m/>
    <s v="RTR"/>
    <x v="0"/>
    <s v="IC"/>
    <s v="WESCO"/>
    <m/>
    <m/>
    <s v="Ian/Vitaliy"/>
    <m/>
    <m/>
    <m/>
    <m/>
    <m/>
    <m/>
    <m/>
    <m/>
    <s v="User Stories - GL Batch 6 GPO Approval"/>
  </r>
  <r>
    <e v="#N/A"/>
    <s v="RTR-IC-034B"/>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5-Gap-Build-Extension"/>
    <s v="Gap"/>
    <s v="Build"/>
    <s v="Extension"/>
    <s v="EXT037"/>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Extension"/>
    <x v="3"/>
    <m/>
    <s v="RTR"/>
    <x v="0"/>
    <s v="IC"/>
    <s v="WESCO"/>
    <m/>
    <m/>
    <s v="Ian/Vitaliy"/>
    <m/>
    <m/>
    <m/>
    <m/>
    <m/>
    <m/>
    <m/>
    <m/>
    <s v="User Stories - GL Batch 6 GPO Approval"/>
  </r>
  <r>
    <e v="#N/A"/>
    <s v="RTR-IC-034C"/>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3-Gap-Build-Interface"/>
    <s v="Gap"/>
    <s v="Build"/>
    <s v="Interface"/>
    <s v="INT193"/>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Interface"/>
    <x v="7"/>
    <m/>
    <s v="RTR"/>
    <x v="0"/>
    <s v="IC"/>
    <s v="WESCO"/>
    <m/>
    <m/>
    <s v="Ian/Vitaliy"/>
    <m/>
    <m/>
    <m/>
    <m/>
    <m/>
    <m/>
    <m/>
    <m/>
    <s v="User Stories - GL Batch 6 GPO Approval"/>
  </r>
  <r>
    <e v="#N/A"/>
    <s v="RTR-IC-034D"/>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3-Gap-Build-Interface"/>
    <s v="Gap"/>
    <s v="Build"/>
    <s v="Interface"/>
    <s v="INT194"/>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Interface"/>
    <x v="7"/>
    <m/>
    <s v="RTR"/>
    <x v="0"/>
    <s v="IC"/>
    <s v="WESCO"/>
    <m/>
    <m/>
    <s v="Ian/Vitaliy"/>
    <m/>
    <m/>
    <m/>
    <m/>
    <m/>
    <m/>
    <m/>
    <m/>
    <s v="User Stories - GL Batch 6 GPO Approval"/>
  </r>
  <r>
    <e v="#N/A"/>
    <s v="RTR-IC-034E"/>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5-Gap-Build-Extension"/>
    <s v="Gap"/>
    <s v="Build"/>
    <s v="Extension"/>
    <s v="EXT038"/>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Extension"/>
    <x v="3"/>
    <m/>
    <s v="RTR"/>
    <x v="0"/>
    <s v="IC"/>
    <s v="WESCO"/>
    <m/>
    <m/>
    <s v="Ian/Vitaliy"/>
    <m/>
    <m/>
    <m/>
    <m/>
    <m/>
    <m/>
    <m/>
    <m/>
    <s v="User Stories - GL Batch 6 GPO Approval"/>
  </r>
  <r>
    <e v="#N/A"/>
    <s v="RTR-IC-034F"/>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5-Gap-Build-Extension"/>
    <s v="Gap"/>
    <s v="Build"/>
    <s v="Extension"/>
    <s v="EXT039"/>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6"/>
    <s v="Extension"/>
    <x v="3"/>
    <m/>
    <s v="RTR"/>
    <x v="0"/>
    <s v="IC"/>
    <s v="WESCO"/>
    <m/>
    <m/>
    <s v="Ian/Vitaliy"/>
    <m/>
    <m/>
    <m/>
    <m/>
    <m/>
    <m/>
    <m/>
    <m/>
    <s v="User Stories - GL Batch 6 GPO Approval"/>
  </r>
  <r>
    <e v="#N/A"/>
    <s v="RTR-IC-034G"/>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7-Out of Scope-Out of Scope-Out of Scope"/>
    <s v="Out of Scope"/>
    <s v="Out of Scope"/>
    <s v="Out of Scope"/>
    <s v="EXT040"/>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4"/>
    <x v="0"/>
    <m/>
    <x v="6"/>
    <m/>
    <s v="RTR"/>
    <x v="0"/>
    <s v="IC"/>
    <s v="WESCO"/>
    <m/>
    <m/>
    <s v="Ian/Vitaliy"/>
    <m/>
    <m/>
    <m/>
    <m/>
    <m/>
    <m/>
    <m/>
    <m/>
    <s v="User Stories - GL Batch 6 GPO Approval"/>
  </r>
  <r>
    <e v="#N/A"/>
    <s v="RTR-IC-034H"/>
    <m/>
    <s v="Record to Report"/>
    <s v="Manage Intercompany Accounting"/>
    <s v="Process Intercompany AR/AP Invoices"/>
    <s v="As a GL Accountant I want the ability to enter IC journals transferring charges from one entity to many entities. Also journal will contain charges transferred between departments within an entity."/>
    <m/>
    <m/>
    <x v="1"/>
    <s v="2-Gap-Build-Report"/>
    <s v="Gap"/>
    <s v="Build"/>
    <s v="Report"/>
    <s v="RPT099"/>
    <s v="Extensions to be built to tackle below 3 scenarios. May need revisit of verbiage of user story/acceptance criteria, but scenarios noted as part of discussion with Vitaliy_x000a__x000a_1._x0009_One to many – only Intercompany [Sample: example sheet]:_x000a_1.1._x0009_Base Data doesn’t balance by LE _x000a_1.2._x0009_Algorithm:_x000a_1.2.1._x0009_Find provider by looking for lines where IC segment is non zero. Those lines become provider revenue lines [if same receiver may have to summarize lines]_x000a_1.2.2._x0009_Find corresponding receiver lines with receiver as LE, no IC segment. These become receiver AP lines _x000a_1.2.3._x0009_Create IC batches. Oracle will add IC balancing lines _x000a_1.2.4._x0009_If provider was found as per pt.X.2.1,  rest of lines identified for LE as provider should have IC as 000. These would become GL lines &amp; should be already balanced. May be in different ledgers --- This will not yield any results in this scenario_x000a_1.2.5._x0009_Assumption that was validated: There will be no data such that there is more than one provider identified as per pt.X.2.1 above_x000a_2._x0009_One to many with intra-company [Sample: Both IC and Intra sheet – see rows 7-15] :_x000a_2.1._x0009_Base Data doesn’t balance by LE _x000a_2.2._x0009_Algorithm:_x000a_2.2.1._x0009_Find provider by looking for lines where IC segment is non zero. Those lines become provider revenue lines [if same receiver may have to summarize lines]_x000a_2.2.2._x0009_Find corresponding receiver lines with receiver as LE, no IC segment. These become receiver AP lines _x000a_2.2.3._x0009_Create IC batches. Oracle will add IC balancing lines _x000a_2.2.4._x0009_If provider was found as per pt.X.2.1,  rest of lines identified for LE as provider should have IC as 000. These would become GL lines &amp; should be already balanced. May be in different ledgers_x000a_2.2.5._x0009_Assumption that was validated: There will be no data such that there is more than one provider identified as per pt.X.2.1 above_x000a_3._x0009_Pure intra-company [Sample: Intra only with many LEs]:_x000a_3.1._x0009_Base data balances by LE_x000a_3.2._x0009_Algorithm:_x000a_3.2.1._x0009_Find provider by looking for lines where IC segment is non zero. Those lines become provider revenue lines [if same receiver may have to summarize lines]  --- This will not yield any results in this scenario_x000a_3.2.2._x0009_Find corresponding receiver lines with receiver as LE, no IC segment. These become receiver AP lines  --- This will not yield any results in this scenario_x000a_3.2.3._x0009_Create IC batches. Oracle will add IC balancing lines --- This will not yield any results in this scenario_x000a_3.2.4._x0009_If provider was found as per pt.X.2.1,  rest of lines identified for LE as provider should have IC as 000. These would become GL lines &amp; should be already balanced. May be in different ledgers_x000a_3.2.5._x0009_Assumption that was validated: There will be no data such that there is more than one provider identified as per pt.X.2.1 above_x000a_"/>
    <s v="Review IC journal and validate IC balance for each entity. Validate AR and AP invoices for each entity. Ensure journal only had single provider (AR) and multiple debtors (AP). Ensure transactions that balance within the entity do not create IC. Validate both entered and accounted currencies. Ensure transactions posted in both primary and secondary ledger."/>
    <m/>
    <m/>
    <s v="Sprint 9"/>
    <x v="0"/>
    <s v="Erica "/>
    <d v="2021-07-15T00:00:00"/>
    <x v="8"/>
    <m/>
    <x v="11"/>
    <x v="11"/>
    <s v="Report"/>
    <x v="2"/>
    <m/>
    <s v="RTR"/>
    <x v="0"/>
    <s v="IC"/>
    <s v="WESCO"/>
    <m/>
    <m/>
    <s v="Ian/Vitaliy"/>
    <m/>
    <m/>
    <m/>
    <m/>
    <m/>
    <m/>
    <m/>
    <m/>
    <s v="User Stories - GL Batch 6 GPO Approval"/>
  </r>
  <r>
    <e v="#N/A"/>
    <s v="RTR-IC-035A"/>
    <m/>
    <s v="Record to Report"/>
    <s v="Manage Intercompany Accounting"/>
    <s v="Process Intercompany AR/AP Invoices"/>
    <s v="As a GL accountant, I need a non-material I/C  AR Aging report by legal entity. Report should provide a detail at invoice level."/>
    <m/>
    <m/>
    <x v="1"/>
    <s v="2-Gap-Build-Report"/>
    <s v="Gap"/>
    <s v="Build"/>
    <s v="Report"/>
    <s v="RPT032"/>
    <s v="User story split into A &amp; B. RTR-IC-035A is AR Aging at invoice level. RTR-IC-035B is AP Aging at Invoice level "/>
    <s v="Validate completeness and accuracy of the report. Ensure the report contains all the required data per business design. Validate that fields are available for data selection as per business design."/>
    <m/>
    <m/>
    <s v="Sprint 12"/>
    <x v="0"/>
    <s v="Erica"/>
    <d v="2021-07-18T00:00:00"/>
    <x v="3"/>
    <m/>
    <x v="5"/>
    <x v="4"/>
    <s v="Report"/>
    <x v="2"/>
    <m/>
    <s v="RTR"/>
    <x v="0"/>
    <s v="IC"/>
    <s v="WESCO"/>
    <m/>
    <m/>
    <s v="Ian/Vitaliy"/>
    <m/>
    <m/>
    <m/>
    <m/>
    <m/>
    <m/>
    <m/>
    <m/>
    <s v="User Stories - GL Batch 6 GPO Approval"/>
  </r>
  <r>
    <e v="#N/A"/>
    <s v="RTR-IC-035B"/>
    <m/>
    <s v="Record to Report"/>
    <s v="Manage Intercompany Accounting"/>
    <s v="Process Intercompany AR/AP Invoices"/>
    <s v="As a GL accountant, I need a non-material I/C  AP Aging report by legal entity. Report should provide a detail at invoice level."/>
    <m/>
    <m/>
    <x v="1"/>
    <s v="2-Gap-Build-Report"/>
    <s v="Gap"/>
    <s v="Build"/>
    <s v="Report"/>
    <s v="RPT033"/>
    <s v="User story split into A &amp; B. RTR-IC-035A is AR Aging at invoice level. RTR-IC-035B is AP Aging at Invoice level "/>
    <s v="Validate completeness and accuracy of the report. Ensure the report contains all the required data per business design. Validate that fields are available for data selection as per business design."/>
    <m/>
    <m/>
    <s v="Sprint 12"/>
    <x v="0"/>
    <s v="Erica"/>
    <d v="2021-07-18T00:00:00"/>
    <x v="3"/>
    <m/>
    <x v="5"/>
    <x v="4"/>
    <s v="Report"/>
    <x v="2"/>
    <m/>
    <s v="RTR"/>
    <x v="0"/>
    <s v="IC"/>
    <s v="WESCO"/>
    <m/>
    <m/>
    <s v="Ian/Vitaliy"/>
    <m/>
    <m/>
    <m/>
    <m/>
    <m/>
    <m/>
    <m/>
    <m/>
    <s v="User Stories - GL Batch 6 GPO Approval"/>
  </r>
  <r>
    <e v="#N/A"/>
    <s v="RTR-IC-036A"/>
    <m/>
    <s v="Record to Report"/>
    <s v="Manage Intercompany Accounting"/>
    <s v="Process Intercompany AR/AP Invoices"/>
    <s v="As a GL accountant, I need a non-material I/C  AR Aging report by legal entity. Report should provide a summary at account level."/>
    <m/>
    <m/>
    <x v="1"/>
    <s v="2-Gap-Build-Report"/>
    <s v="Gap"/>
    <s v="Build"/>
    <s v="Report"/>
    <s v="RPT034"/>
    <s v="User story split into A &amp; B. RTR-IC-036A is AR Aging at account level. RTR-IC-036B is AP Aging at account level "/>
    <s v="Validate completeness and accuracy of the report. Ensure the report contains all the required data per business design. Validate that fields are available for data selection as per business design."/>
    <m/>
    <m/>
    <s v="Sprint 12"/>
    <x v="0"/>
    <s v="Erica"/>
    <d v="2021-07-18T00:00:00"/>
    <x v="3"/>
    <m/>
    <x v="5"/>
    <x v="4"/>
    <s v="Report"/>
    <x v="2"/>
    <m/>
    <s v="RTR"/>
    <x v="0"/>
    <s v="IC"/>
    <s v="WESCO"/>
    <m/>
    <m/>
    <s v="Ian/Vitaliy"/>
    <m/>
    <m/>
    <m/>
    <m/>
    <m/>
    <m/>
    <m/>
    <m/>
    <s v="User Stories - GL Batch 6 GPO Approval"/>
  </r>
  <r>
    <e v="#N/A"/>
    <s v="RTR-IC-036B"/>
    <m/>
    <s v="Record to Report"/>
    <s v="Manage Intercompany Accounting"/>
    <s v="Process Intercompany AR/AP Invoices"/>
    <s v="As a GL accountant, I need a non-material I/C  AP Aging report by legal entity. Report should provide a summary at account level."/>
    <m/>
    <m/>
    <x v="1"/>
    <s v="2-Gap-Build-Report"/>
    <s v="Gap"/>
    <s v="Build"/>
    <s v="Report"/>
    <s v="RPT035"/>
    <s v="User story split into A &amp; B. RTR-IC-036A is AR Aging at account level. RTR-IC-036B is AP Aging at account level "/>
    <s v="Validate completeness and accuracy of the report. Ensure the report contains all the required data per business design. Validate that fields are available for data selection as per business design."/>
    <m/>
    <m/>
    <s v="Sprint 12"/>
    <x v="0"/>
    <s v="Erica"/>
    <d v="2021-07-18T00:00:00"/>
    <x v="3"/>
    <m/>
    <x v="5"/>
    <x v="4"/>
    <s v="Report"/>
    <x v="2"/>
    <m/>
    <s v="RTR"/>
    <x v="0"/>
    <s v="IC"/>
    <s v="WESCO"/>
    <m/>
    <m/>
    <s v="Ian/Vitaliy"/>
    <m/>
    <m/>
    <m/>
    <m/>
    <m/>
    <m/>
    <m/>
    <m/>
    <s v="User Stories - GL Batch 6 GPO Approval"/>
  </r>
  <r>
    <e v="#N/A"/>
    <s v="RTR-IC-037"/>
    <m/>
    <s v="Record to Report"/>
    <s v="Manage Intercompany Accounting"/>
    <s v="Process Intercompany AR/AP Invoices"/>
    <s v="As a GL accountant, I need a report of all IC transactions entered but not approved."/>
    <m/>
    <m/>
    <x v="1"/>
    <s v="2-Gap-Build-Report"/>
    <s v="Gap"/>
    <s v="Build"/>
    <s v="Report"/>
    <s v="RPT036"/>
    <s v="IC Transaction Detail report to be built - similar to workshop layout"/>
    <s v="Validate completeness and accuracy of the report. Ensure the report contains all the required data per business design. "/>
    <m/>
    <m/>
    <s v="Sprint 11"/>
    <x v="0"/>
    <s v="Erica"/>
    <d v="2021-07-18T00:00:00"/>
    <x v="7"/>
    <m/>
    <x v="10"/>
    <x v="4"/>
    <s v="Report"/>
    <x v="2"/>
    <m/>
    <s v="RTR"/>
    <x v="0"/>
    <s v="IC"/>
    <s v="WESCO"/>
    <m/>
    <m/>
    <s v="Ian/Vitaliy"/>
    <m/>
    <m/>
    <m/>
    <m/>
    <m/>
    <m/>
    <m/>
    <m/>
    <s v="User Stories - GL Batch 6 GPO Approval"/>
  </r>
  <r>
    <e v="#N/A"/>
    <s v="RTR-IC-038"/>
    <m/>
    <s v="Record to Report"/>
    <s v="Manage Intercompany Accounting"/>
    <s v="Process Intercompany AR/AP Invoices"/>
    <s v="As a GL accountant, I need a report of all IC transactions that are in error (part of the subledger close process)."/>
    <m/>
    <m/>
    <x v="1"/>
    <s v="10-Not Required-Not Required-Not Required"/>
    <s v="Not Required"/>
    <s v="Not Required"/>
    <s v="Not Required"/>
    <m/>
    <s v="Duplicate of reports and steps added under AR and AP close L2"/>
    <m/>
    <m/>
    <m/>
    <m/>
    <x v="0"/>
    <s v="Erica "/>
    <d v="2021-07-15T00:00:00"/>
    <x v="10"/>
    <m/>
    <x v="14"/>
    <x v="0"/>
    <m/>
    <x v="4"/>
    <m/>
    <s v="RTR"/>
    <x v="0"/>
    <s v="IC"/>
    <s v="WESCO"/>
    <m/>
    <m/>
    <s v="Ian/Vitaliy"/>
    <m/>
    <m/>
    <m/>
    <m/>
    <m/>
    <m/>
    <m/>
    <m/>
    <s v="User Stories - GL Batch 6 GPO Approval"/>
  </r>
  <r>
    <e v="#N/A"/>
    <s v="RTR-IC-039"/>
    <m/>
    <s v="Record to Report"/>
    <s v="Manage Intercompany Accounting"/>
    <s v="Process Intercompany AR/AP Invoices"/>
    <s v="As a GL accountant, I need a report of all IC AR invoices recorded but not yet transferred to AP."/>
    <m/>
    <m/>
    <x v="1"/>
    <s v="2-Gap-Build-Report"/>
    <s v="Gap"/>
    <s v="Build"/>
    <s v="Report"/>
    <s v="RPT036"/>
    <s v="IC Transaction Detail report to be built - similar to workshop layout"/>
    <s v="Validate completeness and accuracy of the report. Ensure the report contains all the required data per business design. "/>
    <m/>
    <m/>
    <s v="Sprint 11"/>
    <x v="0"/>
    <s v="Erica"/>
    <d v="2021-07-18T00:00:00"/>
    <x v="7"/>
    <m/>
    <x v="10"/>
    <x v="4"/>
    <s v="Report"/>
    <x v="2"/>
    <m/>
    <s v="RTR"/>
    <x v="0"/>
    <s v="IC"/>
    <s v="WESCO"/>
    <m/>
    <m/>
    <s v="Ian/Vitaliy"/>
    <m/>
    <m/>
    <m/>
    <m/>
    <m/>
    <m/>
    <m/>
    <m/>
    <s v="User Stories - GL Batch 6 GPO Approval"/>
  </r>
  <r>
    <e v="#N/A"/>
    <s v="RTR-IC-040"/>
    <m/>
    <s v="Record to Report"/>
    <s v="Manage Intercompany Accounting"/>
    <s v="Process Intercompany AR/AP Invoices"/>
    <s v="As a Financial Systems Analyst, I need the ability to close IC AR and AP subledger."/>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closed correctly. Ensure no transactions can be posted in the subledger after it is closed."/>
    <m/>
    <m/>
    <s v="Sprint 8"/>
    <x v="0"/>
    <s v="Erica"/>
    <d v="2021-07-18T00:00:00"/>
    <x v="0"/>
    <m/>
    <x v="9"/>
    <x v="1"/>
    <m/>
    <x v="0"/>
    <m/>
    <s v="RTR"/>
    <x v="0"/>
    <s v="IC"/>
    <s v="WESCO"/>
    <m/>
    <m/>
    <s v="Ian/Vitaliy"/>
    <m/>
    <m/>
    <m/>
    <m/>
    <m/>
    <m/>
    <m/>
    <m/>
    <s v="User Stories - GL Batch 6 GPO Approval"/>
  </r>
  <r>
    <e v="#N/A"/>
    <s v="RTR-IC-041"/>
    <m/>
    <s v="Record to Report"/>
    <s v="Manage Intercompany Accounting"/>
    <s v="Process Intercompany AR/AP Invoices"/>
    <s v="As a Financial Systems Analyst, I need the ability to open IC AR and AP subledger for the next period."/>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opened correctly. Ensure transactions can be posted in the subledger after it is opened."/>
    <m/>
    <m/>
    <s v="Sprint 8"/>
    <x v="0"/>
    <s v="Erica"/>
    <d v="2021-07-18T00:00:00"/>
    <x v="0"/>
    <m/>
    <x v="9"/>
    <x v="1"/>
    <m/>
    <x v="0"/>
    <m/>
    <s v="RTR"/>
    <x v="0"/>
    <s v="IC"/>
    <s v="WESCO"/>
    <m/>
    <m/>
    <s v="Ian/Vitaliy"/>
    <m/>
    <m/>
    <m/>
    <m/>
    <m/>
    <m/>
    <m/>
    <m/>
    <s v="User Stories - GL Batch 6 GPO Approval"/>
  </r>
  <r>
    <e v="#N/A"/>
    <s v="RTR-IC-042"/>
    <m/>
    <s v="Record to Report"/>
    <s v="Manage Intercompany Accounting"/>
    <s v="Process Intercompany AR/AP Invoices"/>
    <s v="As a Financial Systems Analyst, I need the ability to reopen IC AR and AP subledger for the period previously closed."/>
    <m/>
    <m/>
    <x v="1"/>
    <s v="1-Fit-Configuration-Functional"/>
    <s v="Fit"/>
    <s v="Configuration"/>
    <s v="Functional"/>
    <m/>
    <s v="Oracle standard subledger process to be used to close/open/re-open period. Role security would determine users who have access to close / open AR/AP periods. _x000a_Note: AR &amp; AP close is at ledger level. Once third party AR / AP is deployed in future release, need to align on who will own close [IC vs Third party team]"/>
    <s v="Validate that AP and AR subledgers reopened correctly. Ensure transactions can be posted in the subledger after it is opened."/>
    <m/>
    <m/>
    <s v="Sprint 8"/>
    <x v="0"/>
    <s v="Erica"/>
    <d v="2021-07-18T00:00:00"/>
    <x v="0"/>
    <m/>
    <x v="9"/>
    <x v="1"/>
    <m/>
    <x v="0"/>
    <m/>
    <s v="RTR"/>
    <x v="0"/>
    <s v="IC"/>
    <s v="WESCO"/>
    <m/>
    <m/>
    <s v="Ian/Vitaliy"/>
    <m/>
    <m/>
    <m/>
    <m/>
    <m/>
    <m/>
    <m/>
    <m/>
    <s v="User Stories - GL Batch 6 GPO Approval"/>
  </r>
  <r>
    <e v="#N/A"/>
    <s v="RTR-IC-043"/>
    <m/>
    <s v="Record to Report"/>
    <s v="Manage Intercompany Accounting"/>
    <s v="Process Intercompany AR/AP Invoices"/>
    <s v="As an Intercompany Accountant, I want the ability to create many to many IC journals directly in GL and the system to auto balance the journal (for US and Canadian entities)."/>
    <m/>
    <m/>
    <x v="1"/>
    <s v="1-Fit-Configuration-Functional"/>
    <s v="Fit"/>
    <s v="Configuration"/>
    <s v="Functional"/>
    <m/>
    <s v="GL Journal autobalancing enabled for US and Canada ledgers. Many to Many to be setup using &quot;default clearing balancing account&quot; option"/>
    <s v="Validate that balancing lines were correctly created for each IC journal [directly entered in GL]. Validate both entered and accounted currencies. Validate balancing is only enabled for US and Canadian entities."/>
    <m/>
    <m/>
    <s v="Sprint 7"/>
    <x v="0"/>
    <s v="Erica "/>
    <d v="2021-07-15T00:00:00"/>
    <x v="0"/>
    <m/>
    <x v="1"/>
    <x v="1"/>
    <m/>
    <x v="0"/>
    <m/>
    <s v="RTR"/>
    <x v="0"/>
    <s v="IC"/>
    <s v="WESCO"/>
    <m/>
    <m/>
    <s v="Ian/Vitaliy"/>
    <m/>
    <m/>
    <m/>
    <m/>
    <m/>
    <m/>
    <m/>
    <m/>
    <s v="User Stories - GL Batch 6 GPO Approval"/>
  </r>
  <r>
    <e v="#N/A"/>
    <s v="RTR-IC-044"/>
    <m/>
    <s v="Record to Report"/>
    <s v="Manage Intercompany Accounting"/>
    <s v="Process Intercompany AR/AP Invoices"/>
    <s v="As a I/C GL accountant, I need a report of all non-material I/C AP  invoices created by LE and period."/>
    <m/>
    <m/>
    <x v="1"/>
    <s v="10-Not Required-Not Required-Not Required"/>
    <s v="Not Required"/>
    <s v="Not Required"/>
    <s v="Not Required"/>
    <m/>
    <s v="Duplicate of RTR-IC-014B"/>
    <s v="Reviewed non-material I/C AP invoices report. Ensure all AP invoices generated by period is captured in the report. Ensure format of report matches business design."/>
    <m/>
    <m/>
    <m/>
    <x v="0"/>
    <s v="Erica "/>
    <d v="2021-07-15T00:00:00"/>
    <x v="10"/>
    <m/>
    <x v="14"/>
    <x v="0"/>
    <m/>
    <x v="4"/>
    <m/>
    <s v="RTR"/>
    <x v="0"/>
    <s v="IC"/>
    <s v="WESCO"/>
    <m/>
    <m/>
    <s v="Ian/Vitaliy"/>
    <m/>
    <m/>
    <m/>
    <m/>
    <m/>
    <m/>
    <m/>
    <m/>
    <s v="User Stories - GL Batch 6 GPO Approval"/>
  </r>
  <r>
    <e v="#N/A"/>
    <s v="RTR-IC-045"/>
    <m/>
    <s v="Record to Report"/>
    <s v="Manage Intercompany Accounting"/>
    <s v="Perform AR Period Close"/>
    <s v="As an Intercompany accountant, I need the ability to run Receivables to GL Reconciliation Report so that I can carry out reconciliation at Month-end [IC AR]"/>
    <m/>
    <m/>
    <x v="1"/>
    <s v="1-Fit-Configuration-Functional"/>
    <s v="Fit"/>
    <s v="Configuration"/>
    <s v="Functional"/>
    <m/>
    <s v="Seeeded AR to GL Recon report [Security]. Two step process, run a process &amp; then view results in another screen"/>
    <s v="Validate AR reconciliation report. Ensure subledger reconciles with GL. Ensure reconciliaion can be ran for prior periods. Validate the GL balance on the report matches GL balance in ERP. Validates balance on report matches subledger."/>
    <m/>
    <m/>
    <s v="Sprint 8"/>
    <x v="0"/>
    <s v="Erica"/>
    <d v="2021-07-18T00:00:00"/>
    <x v="0"/>
    <m/>
    <x v="9"/>
    <x v="1"/>
    <m/>
    <x v="0"/>
    <m/>
    <s v="RTR"/>
    <x v="0"/>
    <s v="IC"/>
    <s v="Deloitte"/>
    <m/>
    <m/>
    <s v="Ian/Vitaliy"/>
    <m/>
    <m/>
    <m/>
    <m/>
    <m/>
    <m/>
    <m/>
    <m/>
    <s v="User Stories - GL Batch 6 GPO Approval"/>
  </r>
  <r>
    <e v="#N/A"/>
    <s v="RTR-IC-046"/>
    <m/>
    <s v="Record to Report"/>
    <s v="Manage Intercompany Accounting"/>
    <s v="Perform AR Period Close"/>
    <s v="As an Intercompany Accountant, I need the ability to run Subledger Period Close Exception Report so that I can validate the invalid transactions and close the period [IC AR]"/>
    <m/>
    <m/>
    <x v="1"/>
    <s v="1-Fit-Configuration-Functional"/>
    <s v="Fit"/>
    <s v="Configuration"/>
    <s v="Functional"/>
    <m/>
    <s v="Seeded Subledger period close exception report OR custom subledger period close exception report being developed in 1A_x000a__x000a_Exception report will show exception till it is resolved. Once report it re-run after resolution, exception will not appear in report output"/>
    <s v="Validate exception report. Ensure all errors are captured on the report. Once errors are resolved, ensure they no longer appear in the report. Ensure exception reports from prior can be generated or are archived."/>
    <m/>
    <m/>
    <s v="Sprint 8"/>
    <x v="0"/>
    <s v="Erica"/>
    <d v="2021-07-18T00:00:00"/>
    <x v="0"/>
    <m/>
    <x v="9"/>
    <x v="1"/>
    <m/>
    <x v="0"/>
    <m/>
    <s v="RTR"/>
    <x v="0"/>
    <s v="IC"/>
    <s v="Deloitte"/>
    <m/>
    <m/>
    <s v="Ian/Vitaliy"/>
    <m/>
    <m/>
    <m/>
    <m/>
    <m/>
    <m/>
    <m/>
    <m/>
    <s v="User Stories - GL Batch 6 GPO Approval"/>
  </r>
  <r>
    <e v="#N/A"/>
    <s v="RTR-IC-047"/>
    <m/>
    <s v="Record to Report"/>
    <s v="Manage Intercompany Accounting"/>
    <s v="Perform AR Period Close"/>
    <s v="As a Intercompany Accountant, Financial Analyst I need the ability to run create accounting at month-end to post all transactions in GL [IC AR]"/>
    <m/>
    <m/>
    <x v="1"/>
    <s v="1-Fit-Configuration-Functional"/>
    <s v="Fit"/>
    <s v="Configuration"/>
    <s v="Functional"/>
    <m/>
    <s v="Standard Create Accounting process [Security]"/>
    <s v="Validate that create accounting can be ran at month end. Ensure all transactions posted in the GL."/>
    <m/>
    <m/>
    <s v="Sprint 8"/>
    <x v="0"/>
    <s v="Erica"/>
    <d v="2021-07-18T00:00:00"/>
    <x v="0"/>
    <m/>
    <x v="9"/>
    <x v="1"/>
    <m/>
    <x v="0"/>
    <m/>
    <s v="RTR"/>
    <x v="0"/>
    <s v="IC"/>
    <s v="Deloitte"/>
    <m/>
    <m/>
    <s v="Ian/Vitaliy"/>
    <m/>
    <m/>
    <m/>
    <m/>
    <m/>
    <m/>
    <m/>
    <m/>
    <s v="User Stories - GL Batch 6 GPO Approval"/>
  </r>
  <r>
    <e v="#N/A"/>
    <s v="RTR-IC-048"/>
    <m/>
    <s v="Record to Report"/>
    <s v="Manage Intercompany Accounting"/>
    <s v="Perform AR Period Close"/>
    <s v="As an Intercompany Accountant, I need the ability to access the period close dashboard to close the current period and open the next [IC AR]. Should also support ability to re-open period"/>
    <m/>
    <m/>
    <x v="1"/>
    <s v="1-Fit-Configuration-Functional"/>
    <s v="Fit"/>
    <s v="Configuration"/>
    <s v="Functional"/>
    <m/>
    <s v="Standard period close screen [Security]"/>
    <s v="Review period close dashboard. Ensure all open subledgers are marked. Also ensure all closed subledgers are marked on the dash board."/>
    <m/>
    <m/>
    <s v="Sprint 8"/>
    <x v="0"/>
    <s v="Erica"/>
    <d v="2021-07-18T00:00:00"/>
    <x v="0"/>
    <m/>
    <x v="9"/>
    <x v="1"/>
    <m/>
    <x v="0"/>
    <m/>
    <s v="RTR"/>
    <x v="0"/>
    <s v="IC"/>
    <s v="Deloitte"/>
    <m/>
    <m/>
    <s v="Ian/Vitaliy"/>
    <m/>
    <m/>
    <m/>
    <m/>
    <m/>
    <m/>
    <m/>
    <m/>
    <s v="User Stories - GL Batch 6 GPO Approval"/>
  </r>
  <r>
    <e v="#N/A"/>
    <s v="RTR-IC-049"/>
    <m/>
    <s v="Record to Report"/>
    <s v="Manage Intercompany Accounting"/>
    <s v="Perform AP Period Close"/>
    <s v="As an Intercompany accountant, I need the ability to run Payables to GL Reconciliation Report so that I can carry out reconciliation at Month-end [IC AP]"/>
    <m/>
    <m/>
    <x v="1"/>
    <s v="1-Fit-Configuration-Functional"/>
    <s v="Fit"/>
    <s v="Configuration"/>
    <s v="Functional"/>
    <m/>
    <s v="Seeeded AP to GL Recon report [Security]. Two step process, run a process &amp; then view results in another screen"/>
    <s v="Validate AP reconciliation report. Ensure subledger reconciles with GL. Ensure reconciliaion can be ran for prior periods. Validate the GL balance on the report matches GL balance in ERP. Validates balance on report matches subledger."/>
    <m/>
    <m/>
    <s v="Sprint 8"/>
    <x v="0"/>
    <s v="Erica"/>
    <d v="2021-07-18T00:00:00"/>
    <x v="0"/>
    <m/>
    <x v="9"/>
    <x v="1"/>
    <m/>
    <x v="0"/>
    <m/>
    <s v="RTR"/>
    <x v="0"/>
    <s v="IC"/>
    <s v="Deloitte"/>
    <m/>
    <m/>
    <s v="Ian/Vitaliy"/>
    <m/>
    <m/>
    <m/>
    <m/>
    <m/>
    <m/>
    <m/>
    <m/>
    <s v="User Stories - GL Batch 6 GPO Approval"/>
  </r>
  <r>
    <e v="#N/A"/>
    <s v="RTR-IC-050"/>
    <m/>
    <s v="Record to Report"/>
    <s v="Manage Intercompany Accounting"/>
    <s v="Perform AP Period Close"/>
    <s v="As a Financial Analyst, I need the ability to run Invoice Validation process so that I can validate the transactions as preparation to close the period [IC AP]"/>
    <m/>
    <m/>
    <x v="1"/>
    <s v="1-Fit-Configuration-Functional"/>
    <s v="Fit"/>
    <s v="Configuration"/>
    <s v="Functional"/>
    <m/>
    <s v="Standard Invoice validation process [Security]"/>
    <s v="Verify validation ran correctly. Ensure transactions are included as part of the validation."/>
    <m/>
    <m/>
    <s v="Sprint 8"/>
    <x v="0"/>
    <s v="Erica"/>
    <d v="2021-07-18T00:00:00"/>
    <x v="0"/>
    <m/>
    <x v="9"/>
    <x v="1"/>
    <m/>
    <x v="0"/>
    <m/>
    <s v="RTR"/>
    <x v="0"/>
    <s v="IC"/>
    <s v="Deloitte"/>
    <m/>
    <m/>
    <s v="Ian/Vitaliy"/>
    <m/>
    <m/>
    <m/>
    <m/>
    <m/>
    <m/>
    <m/>
    <m/>
    <s v="User Stories - GL Batch 6 GPO Approval"/>
  </r>
  <r>
    <e v="#N/A"/>
    <s v="RTR-IC-051"/>
    <m/>
    <s v="Record to Report"/>
    <s v="Manage Intercompany Accounting"/>
    <s v="Perform AP Period Close"/>
    <s v="As a Financial Analyst, I need the ability to run the approval process so that system can mark AP invoices are auto=approved in preparation to close the period [IC AP]"/>
    <m/>
    <m/>
    <x v="1"/>
    <s v="1-Fit-Configuration-Functional"/>
    <s v="Fit"/>
    <s v="Configuration"/>
    <s v="Functional"/>
    <m/>
    <s v="Standard Approval process [Security]"/>
    <s v="Ensure auto approval ran automatically. Validate all AP invoices have been approved by the process."/>
    <m/>
    <m/>
    <s v="Sprint 8"/>
    <x v="0"/>
    <s v="Erica"/>
    <d v="2021-07-18T00:00:00"/>
    <x v="0"/>
    <m/>
    <x v="9"/>
    <x v="1"/>
    <m/>
    <x v="0"/>
    <m/>
    <s v="RTR"/>
    <x v="0"/>
    <s v="IC"/>
    <s v="Deloitte"/>
    <m/>
    <m/>
    <s v="Ian/Vitaliy"/>
    <m/>
    <m/>
    <m/>
    <m/>
    <m/>
    <m/>
    <m/>
    <m/>
    <s v="User Stories - GL Batch 6 GPO Approval"/>
  </r>
  <r>
    <e v="#N/A"/>
    <s v="RTR-IC-052"/>
    <m/>
    <s v="Record to Report"/>
    <s v="Manage Intercompany Accounting"/>
    <s v="Perform AP Period Close"/>
    <s v="As an Intercompany Accountant, I need the ability to run Subledger Period Close Exception Report so that I can validate the invalid transactions and close the period [IC AP]"/>
    <m/>
    <m/>
    <x v="1"/>
    <s v="1-Fit-Configuration-Functional"/>
    <s v="Fit"/>
    <s v="Configuration"/>
    <s v="Functional"/>
    <m/>
    <s v="Seeded Subledger period close exception report OR custom subledger period close exception report being developed in 1A_x000a__x000a_Exception report will show exception till it is resolved. Once report it re-run after resolution, exception will not appear in report output"/>
    <s v="Validate exception report. Ensure all errors are captured on the report. Once errors are resolved, ensure they no longer appear in the report. Ensure exception reports from prior can be generated or are archived."/>
    <m/>
    <m/>
    <s v="Sprint 8"/>
    <x v="0"/>
    <s v="Erica"/>
    <d v="2021-07-18T00:00:00"/>
    <x v="0"/>
    <m/>
    <x v="9"/>
    <x v="1"/>
    <m/>
    <x v="0"/>
    <m/>
    <s v="RTR"/>
    <x v="0"/>
    <s v="IC"/>
    <s v="Deloitte"/>
    <m/>
    <m/>
    <s v="Ian/Vitaliy"/>
    <m/>
    <m/>
    <m/>
    <m/>
    <m/>
    <m/>
    <m/>
    <m/>
    <s v="User Stories - GL Batch 6 GPO Approval"/>
  </r>
  <r>
    <e v="#N/A"/>
    <s v="RTR-IC-053"/>
    <m/>
    <s v="Record to Report"/>
    <s v="Manage Intercompany Accounting"/>
    <s v="Perform AP Period Close"/>
    <s v="As a Financial Analyst, I need the ability to run create accounting at month-end to post all transactions in GL [IC AP]"/>
    <m/>
    <m/>
    <x v="1"/>
    <s v="1-Fit-Configuration-Functional"/>
    <s v="Fit"/>
    <s v="Configuration"/>
    <s v="Functional"/>
    <m/>
    <s v="Standard Create Accounting process [Security]"/>
    <s v="Validate that create accounting can be ran at month end. Ensure all transactions posted in the GL."/>
    <m/>
    <m/>
    <s v="Sprint 8"/>
    <x v="0"/>
    <s v="Erica"/>
    <d v="2021-07-18T00:00:00"/>
    <x v="0"/>
    <m/>
    <x v="9"/>
    <x v="1"/>
    <m/>
    <x v="0"/>
    <m/>
    <s v="RTR"/>
    <x v="0"/>
    <s v="IC"/>
    <s v="Deloitte"/>
    <m/>
    <m/>
    <s v="Ian/Vitaliy"/>
    <m/>
    <m/>
    <m/>
    <m/>
    <m/>
    <m/>
    <m/>
    <m/>
    <s v="User Stories - GL Batch 6 GPO Approval"/>
  </r>
  <r>
    <e v="#N/A"/>
    <s v="RTR-IC-054"/>
    <m/>
    <s v="Record to Report"/>
    <s v="Manage Intercompany Accounting"/>
    <s v="Perform AP Period Close"/>
    <s v="As an Intercompany Accountant, I need the ability to access the period close dashboard to close the current period and open the next [IC AP]. Should also support ability to re-open period"/>
    <m/>
    <m/>
    <x v="1"/>
    <s v="1-Fit-Configuration-Functional"/>
    <s v="Fit"/>
    <s v="Configuration"/>
    <s v="Functional"/>
    <m/>
    <s v="Standard period close screen [Security]"/>
    <s v="Review period close dashboard. Ensure all open subledgers are marked. Also ensure all closed subledgers are marked on the dash board."/>
    <m/>
    <m/>
    <s v="Sprint 8"/>
    <x v="0"/>
    <s v="Erica"/>
    <d v="2021-07-18T00:00:00"/>
    <x v="0"/>
    <m/>
    <x v="9"/>
    <x v="1"/>
    <m/>
    <x v="0"/>
    <m/>
    <s v="RTR"/>
    <x v="0"/>
    <s v="IC"/>
    <s v="Deloitte"/>
    <m/>
    <m/>
    <s v="Ian/Vitaliy"/>
    <m/>
    <m/>
    <m/>
    <m/>
    <m/>
    <m/>
    <m/>
    <m/>
    <s v="User Stories - GL Batch 6 GPO Approval"/>
  </r>
  <r>
    <e v="#N/A"/>
    <s v="RTR-AHCS-168"/>
    <m/>
    <s v="Record to Report"/>
    <s v="Manage Subledger Accounting"/>
    <s v="Run Subledger Reports"/>
    <s v=" As  GL Accountant , I want the ability to generate a report with the subledger transaction details for Mexican entities so that I can meet local electronic reporting requirements"/>
    <s v="Must Have"/>
    <s v="MX"/>
    <x v="1"/>
    <s v="1-Fit-Configuration-Functional"/>
    <s v="Fit"/>
    <s v="Configuration"/>
    <s v="Functional"/>
    <m/>
    <s v="Use existing Subledger Account Analysis Report: The report to provide the details of the subledger for monthly detail reporting"/>
    <s v="Validate report and compare to legacy subledger reporting used for Mexican electronic reporting"/>
    <s v="Verify able to run report based on specific parameters. Review for completeness and verify that layout and data agrees with report specs for CALA LE's."/>
    <m/>
    <m/>
    <x v="0"/>
    <s v="Ian"/>
    <d v="2022-01-17T00:00:00"/>
    <x v="0"/>
    <m/>
    <x v="10"/>
    <x v="1"/>
    <m/>
    <x v="0"/>
    <m/>
    <s v="RTR"/>
    <x v="3"/>
    <s v="AHCS"/>
    <s v="Deloitte"/>
    <m/>
    <m/>
    <m/>
    <m/>
    <s v="N/A"/>
    <m/>
    <s v="N/A"/>
    <m/>
    <m/>
    <m/>
    <m/>
    <s v="Approved on Tuesday, January 18, 2022 7:15 PM"/>
  </r>
  <r>
    <e v="#N/A"/>
    <s v="RTR-IC-055"/>
    <m/>
    <s v="Record to Report"/>
    <s v="Manage Intercompany Accounting"/>
    <s v="Perform AP Period Close"/>
    <s v="Currency Rates (For Monthly translation rate for countries such as FINLAND)"/>
    <m/>
    <m/>
    <x v="1"/>
    <s v="10-Not Required-Not Required-Not Required"/>
    <s v="Not Required"/>
    <s v="Not Required"/>
    <s v="Not Required"/>
    <s v="CNV012(DESCOPED)"/>
    <m/>
    <m/>
    <m/>
    <m/>
    <s v="Sprint 8"/>
    <x v="0"/>
    <m/>
    <m/>
    <x v="5"/>
    <m/>
    <x v="14"/>
    <x v="0"/>
    <m/>
    <x v="4"/>
    <m/>
    <s v="RTR"/>
    <x v="0"/>
    <s v="IC"/>
    <s v="Deloitte"/>
    <m/>
    <m/>
    <s v="Ian/Vitaliy"/>
    <m/>
    <m/>
    <m/>
    <m/>
    <m/>
    <m/>
    <m/>
    <m/>
    <s v="Update to 1B User Stories"/>
  </r>
  <r>
    <e v="#N/A"/>
    <s v="RTR-IC-056"/>
    <m/>
    <s v="Record to Report"/>
    <s v="Manage Intercompany Accounting"/>
    <s v="Perform AP Period Close"/>
    <s v="Intercompany AR Invoices Conversion - North America"/>
    <m/>
    <m/>
    <x v="1"/>
    <s v="4-Gap-Build-Conversions"/>
    <s v="Gap"/>
    <s v="Build"/>
    <s v="Conversions"/>
    <s v="CNV015"/>
    <m/>
    <m/>
    <m/>
    <m/>
    <s v="Sprint 10"/>
    <x v="0"/>
    <m/>
    <m/>
    <x v="11"/>
    <m/>
    <x v="11"/>
    <x v="6"/>
    <s v="Conversion"/>
    <x v="5"/>
    <m/>
    <s v="RTR"/>
    <x v="0"/>
    <s v="IC"/>
    <s v="Deloitte"/>
    <m/>
    <m/>
    <s v="Ian/Vitaliy"/>
    <m/>
    <m/>
    <m/>
    <m/>
    <m/>
    <m/>
    <m/>
    <m/>
    <s v="Update to 1B User Stories"/>
  </r>
  <r>
    <e v="#N/A"/>
    <s v="RTR-IC-057"/>
    <m/>
    <s v="Record to Report"/>
    <s v="Manage Intercompany Accounting"/>
    <s v="Perform AP Period Close"/>
    <s v="Intercompany AP Invoices Conversion (non-material) - North America"/>
    <m/>
    <m/>
    <x v="1"/>
    <s v="4-Gap-Build-Conversions"/>
    <s v="Gap"/>
    <s v="Build"/>
    <s v="Conversions"/>
    <s v="CNV016"/>
    <m/>
    <m/>
    <m/>
    <m/>
    <s v="Sprint 10"/>
    <x v="0"/>
    <m/>
    <m/>
    <x v="11"/>
    <m/>
    <x v="11"/>
    <x v="6"/>
    <s v="Conversion"/>
    <x v="5"/>
    <m/>
    <s v="RTR"/>
    <x v="0"/>
    <s v="IC"/>
    <s v="Deloitte"/>
    <m/>
    <m/>
    <s v="Ian/Vitaliy"/>
    <m/>
    <m/>
    <m/>
    <m/>
    <m/>
    <m/>
    <m/>
    <m/>
    <s v="Update to 1B User Stories"/>
  </r>
  <r>
    <e v="#N/A"/>
    <s v="RTR-IC-058"/>
    <m/>
    <s v="Record to Report"/>
    <s v="Manage Intercompany Accounting"/>
    <s v="Perform AP Period Close"/>
    <s v="Intercompany AR Invoices Conversion (non-material) - EMEA"/>
    <m/>
    <m/>
    <x v="1"/>
    <s v="4-Gap-Build-Conversions"/>
    <s v="Gap"/>
    <s v="Build"/>
    <s v="Conversions"/>
    <s v="CNV017"/>
    <m/>
    <m/>
    <m/>
    <m/>
    <s v="Sprint 10"/>
    <x v="0"/>
    <m/>
    <m/>
    <x v="11"/>
    <m/>
    <x v="11"/>
    <x v="6"/>
    <s v="Conversion"/>
    <x v="5"/>
    <m/>
    <s v="RTR"/>
    <x v="0"/>
    <s v="IC"/>
    <s v="Deloitte"/>
    <m/>
    <m/>
    <s v="Ian/Vitaliy"/>
    <m/>
    <m/>
    <m/>
    <m/>
    <m/>
    <m/>
    <m/>
    <m/>
    <s v="Update to 1B User Stories"/>
  </r>
  <r>
    <e v="#N/A"/>
    <s v="RTR-IC-059"/>
    <m/>
    <s v="Record to Report"/>
    <s v="Manage Intercompany Accounting"/>
    <s v="Perform AP Period Close"/>
    <s v="Intercompany AP Invoices Conversion (non-material) - EMEA"/>
    <m/>
    <m/>
    <x v="1"/>
    <s v="4-Gap-Build-Conversions"/>
    <s v="Gap"/>
    <s v="Build"/>
    <s v="Conversions"/>
    <s v="CNV018"/>
    <m/>
    <m/>
    <m/>
    <m/>
    <s v="Sprint 10"/>
    <x v="0"/>
    <m/>
    <m/>
    <x v="11"/>
    <m/>
    <x v="11"/>
    <x v="6"/>
    <s v="Conversion"/>
    <x v="5"/>
    <m/>
    <s v="RTR"/>
    <x v="0"/>
    <s v="IC"/>
    <s v="Deloitte"/>
    <m/>
    <m/>
    <s v="Ian/Vitaliy"/>
    <m/>
    <m/>
    <m/>
    <m/>
    <m/>
    <m/>
    <m/>
    <m/>
    <s v="Update to 1B User Stories"/>
  </r>
  <r>
    <e v="#N/A"/>
    <s v="RTR-IC-060"/>
    <m/>
    <s v="Record to Report"/>
    <s v="Manage Intercompany Accounting"/>
    <s v="Perform AP Period Close"/>
    <s v="Intercompany AR Invoices Conversion (non-material) - APAC"/>
    <m/>
    <m/>
    <x v="1"/>
    <s v="4-Gap-Build-Conversions"/>
    <s v="Gap"/>
    <s v="Build"/>
    <s v="Conversions"/>
    <s v="CNV019"/>
    <m/>
    <m/>
    <m/>
    <m/>
    <s v="Sprint 10"/>
    <x v="0"/>
    <m/>
    <m/>
    <x v="11"/>
    <m/>
    <x v="11"/>
    <x v="6"/>
    <s v="Conversion"/>
    <x v="5"/>
    <m/>
    <s v="RTR"/>
    <x v="0"/>
    <s v="IC"/>
    <s v="Deloitte"/>
    <m/>
    <m/>
    <s v="Ian/Vitaliy"/>
    <m/>
    <m/>
    <m/>
    <m/>
    <m/>
    <m/>
    <m/>
    <m/>
    <s v="Update to 1B User Stories"/>
  </r>
  <r>
    <e v="#N/A"/>
    <s v="RTR-IC-061"/>
    <m/>
    <s v="Record to Report"/>
    <s v="Manage Intercompany Accounting"/>
    <s v="Perform AP Period Close"/>
    <s v="Intercompany AP Invoices Conversion (non-material) - APAC"/>
    <m/>
    <m/>
    <x v="1"/>
    <s v="4-Gap-Build-Conversions"/>
    <s v="Gap"/>
    <s v="Build"/>
    <s v="Conversions"/>
    <s v="CNV020"/>
    <m/>
    <m/>
    <m/>
    <m/>
    <s v="Sprint 10"/>
    <x v="0"/>
    <m/>
    <m/>
    <x v="11"/>
    <m/>
    <x v="11"/>
    <x v="6"/>
    <s v="Conversion"/>
    <x v="5"/>
    <m/>
    <s v="RTR"/>
    <x v="0"/>
    <s v="IC"/>
    <s v="Deloitte"/>
    <m/>
    <m/>
    <s v="Ian/Vitaliy"/>
    <m/>
    <m/>
    <m/>
    <m/>
    <m/>
    <m/>
    <m/>
    <m/>
    <s v="Update to 1B User Stories"/>
  </r>
  <r>
    <e v="#N/A"/>
    <s v="RTR-IC-062"/>
    <m/>
    <s v="Record to Report"/>
    <s v="Manage Intercompany Accounting"/>
    <s v="Perform AP Period Close"/>
    <s v="Intercompany AR Invoices Conversion (non-material) - CALA"/>
    <m/>
    <m/>
    <x v="1"/>
    <s v="4-Gap-Build-Conversions"/>
    <s v="Gap"/>
    <s v="Build"/>
    <s v="Conversions"/>
    <s v="CNV021"/>
    <m/>
    <m/>
    <m/>
    <m/>
    <s v="Sprint 10"/>
    <x v="0"/>
    <m/>
    <m/>
    <x v="11"/>
    <m/>
    <x v="11"/>
    <x v="6"/>
    <s v="Conversion"/>
    <x v="5"/>
    <m/>
    <s v="RTR"/>
    <x v="0"/>
    <s v="IC"/>
    <s v="Deloitte"/>
    <m/>
    <m/>
    <s v="Ian/Vitaliy"/>
    <m/>
    <m/>
    <m/>
    <m/>
    <m/>
    <m/>
    <m/>
    <m/>
    <s v="Update to 1B User Stories"/>
  </r>
  <r>
    <e v="#N/A"/>
    <s v="RTR-IC-063"/>
    <m/>
    <s v="Record to Report"/>
    <s v="Manage Intercompany Accounting"/>
    <s v="Perform AP Period Close"/>
    <s v="Intercompany AP Invoices Conversion (non-material) - CALA"/>
    <m/>
    <m/>
    <x v="1"/>
    <s v="4-Gap-Build-Conversions"/>
    <s v="Gap"/>
    <s v="Build"/>
    <s v="Conversions"/>
    <s v="CNV022"/>
    <m/>
    <m/>
    <m/>
    <m/>
    <s v="Sprint 10"/>
    <x v="0"/>
    <m/>
    <m/>
    <x v="11"/>
    <m/>
    <x v="11"/>
    <x v="6"/>
    <s v="Conversion"/>
    <x v="5"/>
    <m/>
    <s v="RTR"/>
    <x v="0"/>
    <s v="IC"/>
    <s v="Deloitte"/>
    <m/>
    <m/>
    <s v="Ian/Vitaliy"/>
    <m/>
    <m/>
    <m/>
    <m/>
    <m/>
    <m/>
    <m/>
    <m/>
    <s v="Update to 1B User Stories"/>
  </r>
  <r>
    <e v="#N/A"/>
    <s v="RTR-IC-064"/>
    <m/>
    <s v="Record to Report"/>
    <s v="Manage Intercompany Accounting"/>
    <s v="Perform AP Period Close"/>
    <s v="Intercompany AP Invoice Feed to Teradata"/>
    <m/>
    <m/>
    <x v="1"/>
    <s v="3-Gap-Build-Interface"/>
    <s v="Gap"/>
    <s v="Build"/>
    <s v="Interface"/>
    <s v="INT186"/>
    <m/>
    <m/>
    <m/>
    <m/>
    <s v="Sprint 10"/>
    <x v="0"/>
    <m/>
    <m/>
    <x v="11"/>
    <m/>
    <x v="11"/>
    <x v="6"/>
    <s v="Interface"/>
    <x v="7"/>
    <m/>
    <s v="RTR"/>
    <x v="0"/>
    <s v="IC"/>
    <s v="Deloitte"/>
    <m/>
    <m/>
    <s v="Ian/Vitaliy"/>
    <m/>
    <m/>
    <m/>
    <m/>
    <m/>
    <m/>
    <m/>
    <m/>
    <s v="Update to 1B User Stories"/>
  </r>
  <r>
    <e v="#N/A"/>
    <s v="RTR-IC-065"/>
    <m/>
    <s v="Record to Report"/>
    <s v="Manage Intercompany Accounting"/>
    <s v="Perform AP Period Close"/>
    <s v="Intercompany AP Payment Feed to Teradata (Netting, Settlement, LSI)"/>
    <m/>
    <m/>
    <x v="1"/>
    <s v="3-Gap-Build-Interface"/>
    <s v="Gap"/>
    <s v="Build"/>
    <s v="Interface"/>
    <s v="INT188"/>
    <m/>
    <m/>
    <m/>
    <m/>
    <s v="Sprint 10"/>
    <x v="0"/>
    <m/>
    <m/>
    <x v="11"/>
    <m/>
    <x v="11"/>
    <x v="6"/>
    <s v="Interface"/>
    <x v="7"/>
    <m/>
    <s v="RTR"/>
    <x v="0"/>
    <s v="IC"/>
    <s v="Deloitte"/>
    <m/>
    <m/>
    <s v="Ian/Vitaliy"/>
    <m/>
    <m/>
    <m/>
    <m/>
    <m/>
    <m/>
    <m/>
    <m/>
    <s v="Update to 1B User Stories"/>
  </r>
  <r>
    <e v="#N/A"/>
    <s v="RTR-IC-066"/>
    <m/>
    <s v="Record to Report"/>
    <s v="Manage Intercompany Accounting"/>
    <s v="Perform AP Period Close"/>
    <s v="Intercompany AR invoice feed to Teradata"/>
    <m/>
    <m/>
    <x v="1"/>
    <s v="3-Gap-Build-Interface"/>
    <s v="Gap"/>
    <s v="Build"/>
    <s v="Interface"/>
    <s v="INT190"/>
    <m/>
    <m/>
    <m/>
    <m/>
    <s v="Sprint 10"/>
    <x v="0"/>
    <m/>
    <m/>
    <x v="11"/>
    <m/>
    <x v="11"/>
    <x v="6"/>
    <s v="Interface"/>
    <x v="7"/>
    <m/>
    <s v="RTR"/>
    <x v="0"/>
    <s v="IC"/>
    <s v="Deloitte"/>
    <m/>
    <m/>
    <s v="Ian/Vitaliy"/>
    <m/>
    <m/>
    <m/>
    <m/>
    <m/>
    <m/>
    <m/>
    <m/>
    <s v="Update to 1B User Stories"/>
  </r>
  <r>
    <e v="#N/A"/>
    <s v="RTR-IC-067"/>
    <m/>
    <s v="Record to Report"/>
    <s v="Manage Intercompany Accounting"/>
    <s v="Perform AP Period Close"/>
    <s v="Intercompany AR Receipt Feed to Teradata (Netting, Settlement, LSI)"/>
    <m/>
    <m/>
    <x v="1"/>
    <s v="3-Gap-Build-Interface"/>
    <s v="Gap"/>
    <s v="Build"/>
    <s v="Interface"/>
    <s v="INT192"/>
    <m/>
    <m/>
    <m/>
    <m/>
    <m/>
    <x v="0"/>
    <m/>
    <m/>
    <x v="11"/>
    <m/>
    <x v="11"/>
    <x v="6"/>
    <s v="Interface"/>
    <x v="7"/>
    <m/>
    <s v="RTR"/>
    <x v="0"/>
    <s v="IC"/>
    <s v="Deloitte"/>
    <m/>
    <m/>
    <s v="Ian/Vitaliy"/>
    <m/>
    <m/>
    <m/>
    <m/>
    <m/>
    <m/>
    <m/>
    <m/>
    <s v="Update to 1B User Stories"/>
  </r>
  <r>
    <e v="#N/A"/>
    <s v="RTR-AHCS-169"/>
    <m/>
    <s v="Record to Report"/>
    <s v="Manage Subledger Accounting"/>
    <s v="Run Subledger Reports"/>
    <s v="As a GL accountant, I want a report which needs to be extracted based on the Event Type (SII, ISI,CQI, etc) from Mainframe on an Ad hoc basis in order to search by  a specific transaction and all the details associated with it."/>
    <s v="Must Have"/>
    <m/>
    <x v="1"/>
    <s v="2-Gap-Build-Report"/>
    <s v="Gap"/>
    <s v="Build"/>
    <s v="Report"/>
    <s v="RPT129"/>
    <s v="Merge with RTR-AHCS-197 , create Close out search report"/>
    <s v="Report should extract data based on the Event Type (SII, ISI,CQI, etc) from Mainframe on an Ad hoc basis"/>
    <s v="Verify able to run report based on specific parameters. Review for completeness and verify that layout and data agrees with report specs."/>
    <m/>
    <m/>
    <x v="0"/>
    <s v="Ian"/>
    <d v="2022-01-17T00:00:00"/>
    <x v="3"/>
    <m/>
    <x v="5"/>
    <x v="4"/>
    <s v="Report"/>
    <x v="2"/>
    <m/>
    <s v="RTR"/>
    <x v="3"/>
    <s v="AHCS"/>
    <s v="Deloitte"/>
    <m/>
    <m/>
    <m/>
    <m/>
    <m/>
    <m/>
    <m/>
    <m/>
    <m/>
    <m/>
    <m/>
    <s v="Approved on Tuesday, January 18, 2022 7:15 PM"/>
  </r>
  <r>
    <e v="#N/A"/>
    <s v="RTR-AHCS-170"/>
    <m/>
    <s v="Record to Report"/>
    <s v="Manage Subledger Accounting"/>
    <s v="Run Subledger Reports"/>
    <s v="As a GL Accountant, I need a process to identify and open Accrual balances versus closed accrual balances between various accrual accounts, Trade Unvouchered, IC Unvouchered, Kava Unvouchered, Intra Intransit, Returns Unvouchered, WO Unvouchered, Freight Duty Unvouchered, Freight Accrual."/>
    <s v="Won't Have"/>
    <m/>
    <x v="1"/>
    <s v="8-TBD (Temporary)-TBD-TBD"/>
    <s v="TBD (Temporary)"/>
    <s v="TBD"/>
    <s v="TBD"/>
    <m/>
    <s v="02/04 : JIRA ID  # CTPFS-3876_x000a_This is associated with Accrual Discussion_x000a_To be finalised after Report Disposition "/>
    <s v="The report should identify pen Accrual balances versus closed accrual balances between various accrual accounts, Trade Unvouchered, IC Unvouchered, Kava Unvouchered, Intra Intransit, Returns Unvouchered, WO Unvouchered, Freight Duty Unvouchered, Freight Accrual."/>
    <m/>
    <m/>
    <m/>
    <x v="5"/>
    <m/>
    <m/>
    <x v="0"/>
    <m/>
    <x v="12"/>
    <x v="1"/>
    <m/>
    <x v="1"/>
    <m/>
    <s v="RTR"/>
    <x v="3"/>
    <s v="AHCS"/>
    <s v="Deloitte"/>
    <m/>
    <m/>
    <m/>
    <m/>
    <m/>
    <m/>
    <m/>
    <m/>
    <m/>
    <m/>
    <m/>
    <m/>
  </r>
  <r>
    <e v="#N/A"/>
    <s v="RTR-AHCS-171"/>
    <m/>
    <s v="Record to Report"/>
    <s v="Manage Subledger Accounting"/>
    <s v="Run Subledger Reports"/>
    <s v="As a GL Accountant, I need a process to Close out balances in each subledger due to system limitations from the legacy system where items cannot easily be matched and closed out in the system (Close out tool)."/>
    <s v="Must Have"/>
    <m/>
    <x v="1"/>
    <s v="2-Gap-Build-Report"/>
    <s v="Gap"/>
    <s v="Build"/>
    <s v="Report"/>
    <s v="RPT129"/>
    <s v="Based on Closeout tool meeting decision business is inclined to  option1 &quot;Retrofit current Close out tool&quot; as part of which new report needs to be created for closeout."/>
    <s v="Report should provide the Close out balances in each subledger due to system limitations from the legacy system where items cannot easily be matched and closed out in the system (Close out tool)."/>
    <s v="Confirm through reconciliation process variance to be moved using the close out tool. Ensure able to to input required data to move variance as per business design. Verify variance have been moved after close out tool process has been ran through reporting."/>
    <m/>
    <m/>
    <x v="0"/>
    <s v="Ian"/>
    <d v="2022-02-03T00:00:00"/>
    <x v="3"/>
    <m/>
    <x v="5"/>
    <x v="4"/>
    <s v="Report"/>
    <x v="2"/>
    <m/>
    <s v="RTR"/>
    <x v="3"/>
    <s v="AHCS"/>
    <s v="Deloitte"/>
    <m/>
    <m/>
    <m/>
    <m/>
    <m/>
    <m/>
    <m/>
    <m/>
    <m/>
    <m/>
    <m/>
    <s v="Approved on Mon 2/7/2022 7:10 PM"/>
  </r>
  <r>
    <e v="#N/A"/>
    <s v="RTR-AHCS-172"/>
    <m/>
    <s v="Record to Report"/>
    <s v="Manage Subledger Accounting"/>
    <s v="Run Subledger Reports"/>
    <s v="As a GL Accountant, I need a report that captures legacy source codes by transaction detail so that I can tie these back to GL data. For example SII, ARI and CRI, etc. Reference existing report RPT009 needs enhancement."/>
    <s v="Must Have"/>
    <m/>
    <x v="1"/>
    <s v="2-Gap-Build-Report"/>
    <s v="Gap"/>
    <s v="Build"/>
    <s v="Report"/>
    <s v="RPT009_R"/>
    <s v="01/31 : Do not see this in Report rationalisation tracker as of 01/31, hence marking as ' Not required' and routing for approval._x000a_Enhance existing Subledger account analysis report to display legacy source code and other supporting reference attributes"/>
    <s v="Verify source code is displayed on correct AHCS transactions"/>
    <s v="Verify able to run report based on specific parameters. Review for completeness and verify that layout and data agrees with report specs."/>
    <m/>
    <m/>
    <x v="0"/>
    <s v="Ian"/>
    <d v="2022-01-17T00:00:00"/>
    <x v="3"/>
    <m/>
    <x v="5"/>
    <x v="4"/>
    <s v="Report"/>
    <x v="2"/>
    <m/>
    <s v="RTR"/>
    <x v="3"/>
    <s v="AHCS"/>
    <s v="Deloitte"/>
    <m/>
    <m/>
    <m/>
    <m/>
    <s v="Bhim"/>
    <s v="Boon Hui"/>
    <s v="Rhonda"/>
    <s v="Betty"/>
    <m/>
    <m/>
    <m/>
    <s v="Approved on Tuesday, January 18, 2022 7:15 PM"/>
  </r>
  <r>
    <e v="#N/A"/>
    <s v="RTR-AHCS-173"/>
    <m/>
    <s v="Record to Report"/>
    <s v="Manage Subledger Accounting"/>
    <s v="Run Subledger Reports"/>
    <s v=" As  GL Accountant, I want the ability to generate a report with the subledger transaction details so that I can perform ad-hoc analysis on subledger data in AHCS"/>
    <s v="Must Have"/>
    <m/>
    <x v="1"/>
    <s v="2-Gap-Build-Report"/>
    <s v="Gap"/>
    <s v="Build"/>
    <s v="Report"/>
    <s v="RPT009_R"/>
    <s v="Existing 1A Report    Subledger Account Analysis Report: The report to provide the details of the subledger for ad-hoc analysis"/>
    <s v="Validate report and compare to legacy subledger for reconciliations."/>
    <s v="Verify able to run report based on specific parameters. Review for completeness and verify that layout and data agrees with report specs."/>
    <m/>
    <m/>
    <x v="0"/>
    <s v="Ian"/>
    <d v="2022-01-17T00:00:00"/>
    <x v="3"/>
    <m/>
    <x v="5"/>
    <x v="4"/>
    <s v="Report"/>
    <x v="2"/>
    <m/>
    <s v="RTR"/>
    <x v="3"/>
    <s v="AHCS"/>
    <s v="Deloitte"/>
    <m/>
    <m/>
    <m/>
    <m/>
    <s v="Bhim"/>
    <s v="Boon Hui"/>
    <s v="Rhonda"/>
    <s v="Betty - what is RPT009?"/>
    <s v="Sent Betty reponse on RPT009 - IP 11/15"/>
    <m/>
    <m/>
    <s v="Approved on Tuesday, January 18, 2022 7:15 PM"/>
  </r>
  <r>
    <e v="#N/A"/>
    <s v="RTR-AHCS-174"/>
    <m/>
    <s v="Record to Report"/>
    <s v="Manage Subledger Accounting"/>
    <s v="Create Subledger Accounting"/>
    <s v="As a IT Manager, i want to ensure that all Legacy transactions that are in error and successfully posted are communcicated back to Legacy system as BAD file"/>
    <s v="Must Have"/>
    <m/>
    <x v="1"/>
    <s v="1-Fit-Configuration-Functional"/>
    <s v="Fit"/>
    <s v="Configuration"/>
    <s v="Functional"/>
    <s v="RPT006, EXT010, EXT011_x000a_INT237"/>
    <s v="Use existing OIC Dashboard, AHCS Dashboard, AHCS Error Report and AHCS to GL Recon to identify issues in system and solution"/>
    <s v="All trasnactions that are in error are comunicated to IT in a timely manner"/>
    <s v="All transactions that are in error are sent back to Legacy IT. Bad records file will be sent back to IT for Mainframe transactions."/>
    <m/>
    <m/>
    <x v="0"/>
    <s v="Sijo John"/>
    <m/>
    <x v="0"/>
    <m/>
    <x v="10"/>
    <x v="1"/>
    <m/>
    <x v="0"/>
    <m/>
    <s v="RTR"/>
    <x v="3"/>
    <s v="AHCS"/>
    <s v="Deloitte"/>
    <m/>
    <m/>
    <s v="Acceptance criteria 1 doesn't make sense. What would be the process for IT to communicate to business? How would we test this? IP 12-15"/>
    <m/>
    <s v="Bhim"/>
    <s v="Boon Hui"/>
    <s v="Rhonda"/>
    <s v="Betty.  What would be the &quot;timely manner?&quot; I mean how often or specific day (s) on the calendar?"/>
    <m/>
    <m/>
    <m/>
    <s v="Approved On Thu 1/20/2022 9:17 PM"/>
  </r>
  <r>
    <e v="#N/A"/>
    <s v="RTR-AHCS-175"/>
    <m/>
    <s v="Record to Report"/>
    <s v="Manage Subledger Accounting"/>
    <s v="Create Subledger Accounting"/>
    <s v="As IT Administrator, I want Concur Source system to extract the transactions from Legacy system for both Wesco and Anixter, send to Oracle Cloud, OIC to perform validation and transform the data in AHCS approved data model so that AHCS can processed the transaction"/>
    <s v="Must Have"/>
    <m/>
    <x v="1"/>
    <s v="3-Gap-Build-Interface"/>
    <s v="Gap"/>
    <s v="Build"/>
    <s v="Interface"/>
    <s v="INT125"/>
    <s v="Interface to process Concur data in Oracle Cloud"/>
    <s v="Verify transactions are accounted correctly in relevant subledger with appropriate attributes"/>
    <s v="All attributes defined in Concur data model are brought in AHCS and detailed information is available in AHCS"/>
    <m/>
    <m/>
    <x v="0"/>
    <s v="Sijo John_x000a__x000a_Ian Plummer"/>
    <d v="2021-11-28T00:00:00"/>
    <x v="7"/>
    <m/>
    <x v="10"/>
    <x v="4"/>
    <s v="Interface"/>
    <x v="7"/>
    <m/>
    <s v="RTR"/>
    <x v="3"/>
    <s v="AHCS"/>
    <s v="Deloitte"/>
    <m/>
    <m/>
    <m/>
    <m/>
    <s v="GL accountant don’t have ability to process Concur transactions? Change the user? We need to check each source code as well. AP AR etc need to be confirmed as well. Specifically AP as i am lead to believe MF only gives one side of the transaction offsetting balance to trade ap is created in FAH?"/>
    <s v="N/A"/>
    <s v="Rhonda"/>
    <s v="CALA: Beatriz García/Sandra Patiño/Jose Luis Ortiz"/>
    <s v="Should this user story be related to IT as opposed to GL accountant? - IP"/>
    <s v="MS 11/11 - AHCS need balanced journals for processing, Concur only provides expense side of the entry, we need information from Business on the offset lines to create a balanced journal in AHCS."/>
    <m/>
    <s v="User Stories (AHCS Track) - Batch2 GPO Approval"/>
  </r>
  <r>
    <e v="#N/A"/>
    <s v="RTR-AHCS-176"/>
    <m/>
    <s v="Record to Report"/>
    <s v="Manage Subledger Accounting"/>
    <s v="Create Subledger Accounting"/>
    <s v="As GL Accountant I want to ensure that the subledger journals are created in both primary and secondary ledgers where applicable so that I can record journals in both GAAP/STAT accounting convention &amp; Global COA/Local COA respectively for France and Secondary Ledger description fields use Local language _x000a__x000a_"/>
    <s v="Must Have"/>
    <m/>
    <x v="1"/>
    <s v="1-Fit-Configuration-Functional"/>
    <s v="Fit"/>
    <s v="Configuration"/>
    <s v="Functional"/>
    <m/>
    <s v="The Subledger level conversion process will be used during the Secondary ledger creation which will be assigned with a different Subledger Accounting Method. When the create accounting process is executed Subledger journal entries will be created both in Primary as well as secondary transactions"/>
    <s v="Verify that subledger transactions are reflected in both primary and seconday ledgers for LE's that require local stat data. Ensure correct entries are posted with local gaap accounting rules (per business design). "/>
    <s v="Verify that subledger transactions are reflected in both primary and seconday ledgers for LE's that require local stat data. Ensure correct entries are posted with local gaap accounting rules (per business design). In addition verify that appropriate coa has been populated for local stat where applicable. Also validate Secondary Ledger description fields are populated in local language per Business design."/>
    <m/>
    <m/>
    <x v="0"/>
    <s v="Ian"/>
    <d v="2021-12-03T00:00:00"/>
    <x v="0"/>
    <m/>
    <x v="10"/>
    <x v="1"/>
    <m/>
    <x v="0"/>
    <m/>
    <s v="RTR"/>
    <x v="3"/>
    <s v="AHCS"/>
    <s v="Deloitte"/>
    <m/>
    <m/>
    <m/>
    <s v="Ian 12-3-21"/>
    <s v="Bhim"/>
    <s v="N/A"/>
    <s v="N/A"/>
    <s v="N/A"/>
    <m/>
    <m/>
    <m/>
    <s v="Approved as Batch 3"/>
  </r>
  <r>
    <e v="#N/A"/>
    <s v="RTR-AHCS-177"/>
    <m/>
    <s v="Record to Report"/>
    <s v="Manage Subledger Accounting"/>
    <s v="Run Subledger Reports"/>
    <s v="As an IT administrator, I need a dashboard to compare source system, validate and transformed transaction counts  any error by different Legacy source system so that IT team can perform completeness check and take appropriate action if required"/>
    <s v="Must Have"/>
    <m/>
    <x v="1"/>
    <s v="5-Gap-Build-Extension"/>
    <s v="Gap"/>
    <s v="Build"/>
    <s v="Extension"/>
    <s v="EXT010 (R), EXT011 (R)"/>
    <s v="Enhance existing OIC dashboard, to reconcile transaction count by legacy source systems"/>
    <s v="Dashboard should be near real time, displaying the count of transaction received and processed across different source system"/>
    <s v="The enhanced Dashboard should display the count of transaction received and processed across different source system and interfaces (SII, API etc.)"/>
    <m/>
    <m/>
    <x v="0"/>
    <s v="Sijo John_x000a_Ian Plummer 12-23-21"/>
    <m/>
    <x v="0"/>
    <m/>
    <x v="10"/>
    <x v="1"/>
    <s v="Fit [1A RICE Demo]"/>
    <x v="0"/>
    <s v="Sprint Manually overridden - 1A RICE Demo"/>
    <s v="RTR"/>
    <x v="3"/>
    <s v="AHCS"/>
    <s v="Deloitte"/>
    <m/>
    <m/>
    <m/>
    <m/>
    <s v="Bhim"/>
    <s v="Boon Hui"/>
    <s v="Rhonda"/>
    <m/>
    <m/>
    <m/>
    <m/>
    <s v="Approved as Batch 3"/>
  </r>
  <r>
    <e v="#N/A"/>
    <s v="RTR-AHCS-178"/>
    <m/>
    <s v="Record to Report"/>
    <s v="Manage Subledger Accounting"/>
    <s v="Create Subledger Accounting"/>
    <s v="As GL Accountant I want to ensure that the AHCS detailed transactions are send to IAP so that accounting details along with reference data can be used for reporting"/>
    <s v="Must Have"/>
    <m/>
    <x v="1"/>
    <s v="3-Gap-Build-Interface"/>
    <s v="Gap"/>
    <s v="Build"/>
    <s v="Interface"/>
    <s v="INT043"/>
    <s v="AHCS Detailed Info (Header and Line info along with Net Period activity details) will be sent to IAP for reconciliation"/>
    <s v="Review AHCS detailed transactions along with reference data  is available in IAP for reporting. Verified through testing that transactions in AHCS along with supporting references can be extracted in IAP."/>
    <s v="Validate detailed transactions tie to IAP tables"/>
    <m/>
    <m/>
    <x v="0"/>
    <s v="Ian"/>
    <d v="2022-01-18T00:00:00"/>
    <x v="3"/>
    <m/>
    <x v="5"/>
    <x v="4"/>
    <s v="Interface"/>
    <x v="7"/>
    <m/>
    <s v="RTR"/>
    <x v="3"/>
    <s v="AHCS"/>
    <s v="Deloitte"/>
    <m/>
    <m/>
    <m/>
    <m/>
    <s v="Bhim"/>
    <s v="Boon Hui"/>
    <s v="Rhonda"/>
    <s v="Betty"/>
    <s v="Disagree with acceptance criteria #1. Isn't this an IT function? iP 12-15 Also should story be rewritten that I want to be able to access data in IAP related to AHCS?"/>
    <s v="MS 12/16 - Requirement of sending posted AHCS data to IAP is business requirement. This story is about AHCS sending transaction and not accesing / presenting in AHCS"/>
    <m/>
    <s v="Approved On Thu 1/20/2022 9:17 PM"/>
  </r>
  <r>
    <e v="#N/A"/>
    <s v="RTR-AHCS-179"/>
    <m/>
    <s v="Record to Report"/>
    <s v="Manage Subledger Accounting"/>
    <s v="Create Subledger Accounting"/>
    <s v="As GL Accountant I want to ensure that the AHCS balances are send to IAP so that data can be used for reporting"/>
    <s v="Must Have"/>
    <m/>
    <x v="1"/>
    <s v="3-Gap-Build-Interface"/>
    <s v="Gap"/>
    <s v="Build"/>
    <s v="Interface"/>
    <s v="INT044"/>
    <s v="AHCS Balances (alomg with Balance enabled SR) will be sent to IAP for reconciliation of Balances"/>
    <s v="Review AHCS detailed transactions balances along with reference data  is available in IAP for reporting. Verified through testing that balances in AHCS along with supporting references can be extracted in IAP."/>
    <s v="validate AHCS balances tie to IAP "/>
    <m/>
    <m/>
    <x v="0"/>
    <s v="Ian"/>
    <d v="2022-01-18T00:00:00"/>
    <x v="3"/>
    <m/>
    <x v="5"/>
    <x v="4"/>
    <s v="Interface"/>
    <x v="7"/>
    <m/>
    <s v="RTR"/>
    <x v="3"/>
    <s v="AHCS"/>
    <s v="Deloitte"/>
    <m/>
    <m/>
    <m/>
    <m/>
    <s v="Bhim"/>
    <s v="Boon Hui"/>
    <s v="Rhonda"/>
    <s v="Betty"/>
    <s v="Disagree with acceptance criteria #1. Isn't this an IT function? iP 12-15 Also should story be rewritten that I want to be able to access data in IAP related to AHCS?"/>
    <s v="MS 12/16 - Requirement of sending posted AHCS data to IAP is business requirement. This story is about AHCS sending transaction and not accesing / presenting in AHCS"/>
    <m/>
    <s v="Approved On Thu 1/20/2022 9:17 PM"/>
  </r>
  <r>
    <e v="#N/A"/>
    <s v="RTR-AHCS-181"/>
    <m/>
    <s v="Record to Report"/>
    <s v="Manage Subledger Accounting"/>
    <s v="Create Subledger Accounting"/>
    <s v="As IT Administrator, I want SxE - US Source system to transform the Legacy ERP COA segment to PeopleSoft COA segment so that Oracle can transform from PeopleSoft COA to Cloud COA using centralized mapping engine"/>
    <m/>
    <m/>
    <x v="2"/>
    <s v="7-Out of Scope-Out of Scope-Out of Scope"/>
    <m/>
    <m/>
    <m/>
    <m/>
    <s v="This requirement is for Legacy application and out of Oracle scope"/>
    <m/>
    <m/>
    <m/>
    <m/>
    <x v="4"/>
    <m/>
    <m/>
    <x v="0"/>
    <m/>
    <x v="6"/>
    <x v="1"/>
    <m/>
    <x v="1"/>
    <m/>
    <s v="RTR"/>
    <x v="3"/>
    <s v="AHCS"/>
    <m/>
    <m/>
    <m/>
    <m/>
    <m/>
    <m/>
    <m/>
    <m/>
    <m/>
    <m/>
    <m/>
    <m/>
    <m/>
  </r>
  <r>
    <e v="#N/A"/>
    <s v="RTR-AHCS-182"/>
    <m/>
    <s v="Record to Report"/>
    <s v="Manage Subledger Accounting"/>
    <s v="Create Subledger Accounting"/>
    <s v="As IT Administrator, I want Eclipse Source system to transform the Journals from ERP COA segment to PeopleSoft COA segment so that Oracle can use centralized PS COA to Cloud COA mapping"/>
    <m/>
    <m/>
    <x v="2"/>
    <s v="7-Out of Scope-Out of Scope-Out of Scope"/>
    <m/>
    <m/>
    <m/>
    <m/>
    <s v="This requirement is for Legacy application and out of Oracle scope"/>
    <m/>
    <m/>
    <m/>
    <m/>
    <x v="3"/>
    <m/>
    <m/>
    <x v="0"/>
    <m/>
    <x v="6"/>
    <x v="1"/>
    <m/>
    <x v="1"/>
    <m/>
    <s v="RTR"/>
    <x v="3"/>
    <s v="AHCS"/>
    <m/>
    <m/>
    <m/>
    <m/>
    <m/>
    <m/>
    <m/>
    <m/>
    <m/>
    <m/>
    <m/>
    <m/>
    <m/>
  </r>
  <r>
    <e v="#N/A"/>
    <s v="RTR-AHCS-183"/>
    <m/>
    <s v="Record to Report"/>
    <s v="Manage Subledger Accounting"/>
    <s v="Create Subledger Accounting"/>
    <s v="As IT Administrator, I want Lease Harbor Source system to extract the transactions from Legacy system, send to Oracle Cloud, OIC to perform validation and transform the data in AHCS approved data model so that AHCS can processed the transaction"/>
    <s v="Must Have"/>
    <m/>
    <x v="1"/>
    <s v="3-Gap-Build-Interface"/>
    <s v="Gap"/>
    <s v="Build"/>
    <s v="Interface"/>
    <s v="INT020"/>
    <s v="Interface to process Lease Harbor data for both Wesco and Anixter in Oracle Cloud"/>
    <s v="Interface should be able to pick up Lease Harbor transactions and process it in OIC Middleware and AHCS successfully"/>
    <s v="All attributes defined in Lease Harbor data model are brought in AHCS and detailed information is available in AHCS"/>
    <m/>
    <m/>
    <x v="0"/>
    <s v="Sijo John"/>
    <m/>
    <x v="5"/>
    <m/>
    <x v="11"/>
    <x v="6"/>
    <s v="Interface"/>
    <x v="7"/>
    <m/>
    <s v="RTR"/>
    <x v="3"/>
    <s v="AHCS"/>
    <s v="Deloitte"/>
    <m/>
    <m/>
    <m/>
    <m/>
    <s v="Bhim"/>
    <m/>
    <s v="Rhonda"/>
    <m/>
    <m/>
    <m/>
    <m/>
    <s v="Approved On Thu 1/20/2022 9:17 PM"/>
  </r>
  <r>
    <e v="#N/A"/>
    <s v="RTR-AHCS-184"/>
    <m/>
    <s v="Record to Report"/>
    <s v="Manage Subledger Accounting"/>
    <s v="Create Subledger Accounting"/>
    <s v="As GL Accountant I want to ensure that the GL summary journals are send to IAP so that accounting details along with reference data can be used for reporting"/>
    <m/>
    <m/>
    <x v="2"/>
    <s v="10-Not Required-Not Required-Not Required"/>
    <s v="Not Required"/>
    <s v="Not Required"/>
    <s v="Not Required"/>
    <m/>
    <s v="Duplicate"/>
    <m/>
    <m/>
    <m/>
    <m/>
    <x v="4"/>
    <m/>
    <m/>
    <x v="0"/>
    <m/>
    <x v="12"/>
    <x v="1"/>
    <m/>
    <x v="1"/>
    <m/>
    <s v="RTR"/>
    <x v="3"/>
    <s v="AHCS"/>
    <m/>
    <m/>
    <m/>
    <m/>
    <m/>
    <m/>
    <m/>
    <m/>
    <m/>
    <m/>
    <m/>
    <m/>
    <m/>
  </r>
  <r>
    <e v="#N/A"/>
    <s v="RTR-AHCS-185"/>
    <m/>
    <s v="Record to Report"/>
    <s v="Manage Subledger Accounting"/>
    <s v="Create Subledger Accounting"/>
    <s v="As GL Accountant I want to ensure that the GL balances are send to IAP so that accounting details along with reference data can be used for reporting"/>
    <m/>
    <m/>
    <x v="2"/>
    <s v="10-Not Required-Not Required-Not Required"/>
    <s v="Not Required"/>
    <s v="Not Required"/>
    <s v="Not Required"/>
    <m/>
    <s v="Duplicate"/>
    <m/>
    <m/>
    <m/>
    <m/>
    <x v="4"/>
    <m/>
    <m/>
    <x v="0"/>
    <m/>
    <x v="12"/>
    <x v="1"/>
    <m/>
    <x v="1"/>
    <m/>
    <s v="RTR"/>
    <x v="3"/>
    <s v="AHCS"/>
    <m/>
    <m/>
    <m/>
    <m/>
    <m/>
    <m/>
    <m/>
    <m/>
    <m/>
    <m/>
    <m/>
    <m/>
    <m/>
  </r>
  <r>
    <e v="#N/A"/>
    <s v="RTR-AHCS-186"/>
    <m/>
    <s v="Record to Report"/>
    <s v="Manage Subledger Accounting"/>
    <s v="Create Subledger Accounting"/>
    <s v="As IT Administrator, I want US Payrolll Source system to extract the transactions from Legacy system, send to Oracle Cloud in new COA, OIC to perform validation and transform the data in AHCS approved data model so that AHCS can processed the transaction"/>
    <s v="Must Have"/>
    <m/>
    <x v="1"/>
    <s v="8-TBD (Temporary)-TBD-TBD"/>
    <s v="Gap"/>
    <s v="Build"/>
    <s v="Interface"/>
    <m/>
    <s v="02/04 : JIRA ID  # CTPFS-3877_x000a_01/31 : Marked as 'TBD' remove RICE ID and in future will visit again. Payroll system will be finalised in apr 2023, Vendor slection is not yet done._x000a_Legacy team to extract US Payroll data and interface into Oracle Cloud Middleware"/>
    <s v="Build a systematic/automated data completeness check to support the daily imports.   Validate / test"/>
    <s v="All attributes defined in US Payroll data model are brought in AHCS and detailed information is available in AHCS"/>
    <m/>
    <m/>
    <x v="5"/>
    <s v="Sijo John"/>
    <m/>
    <x v="0"/>
    <m/>
    <x v="12"/>
    <x v="1"/>
    <m/>
    <x v="1"/>
    <m/>
    <s v="RTR"/>
    <x v="3"/>
    <s v="AHCS"/>
    <s v="Deloitte"/>
    <m/>
    <m/>
    <m/>
    <m/>
    <m/>
    <m/>
    <m/>
    <m/>
    <m/>
    <m/>
    <m/>
    <m/>
  </r>
  <r>
    <e v="#N/A"/>
    <s v="RTR-AHCS-187"/>
    <m/>
    <s v="Record to Report"/>
    <s v="Manage Subledger Accounting"/>
    <s v="Create Subledger Accounting"/>
    <s v="As IT Administrator, I want Canada Payroll Source system to extract the transactions from Legacy system, send to Oracle Cloud in new COA, OIC to perform validation and transfL462orm the data in AHCS approved data model so that AHCS can processed the transaction"/>
    <s v="Must Have"/>
    <m/>
    <x v="1"/>
    <s v="8-TBD (Temporary)-TBD-TBD"/>
    <s v="Gap"/>
    <s v="Build"/>
    <s v="Interface"/>
    <m/>
    <s v="02/04 : JIRA ID  # CTPFS-3877_x000a_01/31 : Marked as 'TBD' remove RICE ID and in future will visit again. Payroll system will be finalised in apr 2023, Vendor slection is not yet done._x000a_Legacy team to extract US Payroll data and interface into Oracle Cloud Middleware"/>
    <s v="Build a systematic/automated data completeness check to support the daily imports.   Validate / test"/>
    <s v="All attributes defined in Canada Payroll data model are brought in AHCS and detailed information is available in AHCS"/>
    <m/>
    <m/>
    <x v="5"/>
    <s v="Sijo John"/>
    <m/>
    <x v="0"/>
    <m/>
    <x v="12"/>
    <x v="1"/>
    <m/>
    <x v="1"/>
    <m/>
    <s v="RTR"/>
    <x v="3"/>
    <s v="AHCS"/>
    <s v="Deloitte"/>
    <m/>
    <m/>
    <m/>
    <m/>
    <m/>
    <m/>
    <m/>
    <m/>
    <m/>
    <m/>
    <m/>
    <m/>
  </r>
  <r>
    <e v="#N/A"/>
    <s v="RTR-AHCS-188"/>
    <m/>
    <s v="Record to Report"/>
    <s v="Manage Subledger Accounting"/>
    <s v="Create Subledger Accounting"/>
    <s v="As GL Accountant,  I want AHCS to be configured for US and Canada payroll Interface data as per business and accounting rules so that transactions are accounted correctly in Payroll Subledger with appropriate line level information , Supporting Reference and other details. "/>
    <s v="Must Have"/>
    <m/>
    <x v="1"/>
    <s v="8-TBD (Temporary)-TBD-TBD"/>
    <s v="TBD (Temporary)"/>
    <s v="TBD"/>
    <s v="TBD"/>
    <m/>
    <s v="02/04 : JIRA ID  # CTPFS-3877_x000a_01/31 : Marked as 'TBD' remove RICE ID and in future will visit again. Payroll system will be finalised in apr 2023, Vendor slection is not yet done._x000a_Legacy team to extract US Payroll data and interface into Oracle Cloud Middleware"/>
    <s v="Verify transactions are accounted correctly in relevant subledger with appropriate attributes"/>
    <s v="Verified that total amount entered and accounted in AHCS is denoted with status of final through review subledger journal panel. Validate that total amounts in AHCS ties to total from source application through reporting. Validate that items were reflected correctly in AHCS. Verified that able to review detail transactions at line level through supporting references as per business design."/>
    <m/>
    <m/>
    <x v="5"/>
    <s v="Ian"/>
    <d v="2022-01-18T00:00:00"/>
    <x v="0"/>
    <m/>
    <x v="12"/>
    <x v="1"/>
    <m/>
    <x v="1"/>
    <m/>
    <s v="RTR"/>
    <x v="3"/>
    <s v="AHCS"/>
    <s v="Deloitte"/>
    <m/>
    <m/>
    <m/>
    <m/>
    <s v="N/A"/>
    <s v="N/A"/>
    <s v="Rhonda"/>
    <s v="N/A"/>
    <m/>
    <m/>
    <m/>
    <m/>
  </r>
  <r>
    <e v="#N/A"/>
    <s v="RTR-AHCS-189"/>
    <m/>
    <s v="Record to Report"/>
    <s v="Manage Subledger Accounting"/>
    <s v="Run Subledger Reports"/>
    <s v="As a GL Accountant I need a systematic process that records Unvouchered for various process such as Workorders, Freight Accrual, Material Trade/Direct Shipment/ KAVA/Intra Intransit/Returns/IC/Freight and Duty."/>
    <s v="Must Have"/>
    <m/>
    <x v="1"/>
    <s v="8-TBD (Temporary)-TBD-TBD"/>
    <s v="TBD (Temporary)"/>
    <s v="TBD"/>
    <s v="TBD"/>
    <m/>
    <s v="02/04 : JIRA ID  # CTPFS-3876_x000a_Will be finalised in future Accrual Process."/>
    <m/>
    <m/>
    <m/>
    <m/>
    <x v="5"/>
    <m/>
    <m/>
    <x v="0"/>
    <m/>
    <x v="12"/>
    <x v="1"/>
    <m/>
    <x v="1"/>
    <m/>
    <s v="RTR"/>
    <x v="3"/>
    <s v="AHCS"/>
    <s v="Deloitte"/>
    <m/>
    <m/>
    <m/>
    <m/>
    <m/>
    <m/>
    <m/>
    <m/>
    <m/>
    <m/>
    <m/>
    <m/>
  </r>
  <r>
    <e v="#N/A"/>
    <s v="RTR-AHCS-190"/>
    <m/>
    <s v="Record to Report"/>
    <s v="Manage Subledger Accounting"/>
    <s v="Run Subledger Reports"/>
    <s v="As a GL Accountant I need a systematic process that identifies closed unvouchered balances and open unvouchered balances."/>
    <s v="Must Have"/>
    <m/>
    <x v="1"/>
    <s v="8-TBD (Temporary)-TBD-TBD"/>
    <s v="TBD (Temporary)"/>
    <s v="TBD"/>
    <s v="TBD"/>
    <m/>
    <s v="02/04 : JIRA ID  # CTPFS-3876_x000a_Will be finalised in future Accrual Process."/>
    <m/>
    <m/>
    <m/>
    <m/>
    <x v="5"/>
    <m/>
    <m/>
    <x v="0"/>
    <m/>
    <x v="12"/>
    <x v="1"/>
    <m/>
    <x v="1"/>
    <m/>
    <s v="RTR"/>
    <x v="3"/>
    <s v="AHCS"/>
    <s v="Deloitte"/>
    <m/>
    <m/>
    <m/>
    <m/>
    <m/>
    <m/>
    <m/>
    <m/>
    <m/>
    <m/>
    <m/>
    <m/>
  </r>
  <r>
    <e v="#N/A"/>
    <s v="RTR-AHCS-191"/>
    <m/>
    <s v="Record to Report"/>
    <s v="Manage Subledger Accounting"/>
    <s v="Run Subledger Reports"/>
    <s v="As a GL Accountant I need a process that automates any close out of balances in AHCS (Close out tool) that should be closed or netted off."/>
    <s v="Must Have"/>
    <m/>
    <x v="1"/>
    <s v="8-TBD (Temporary)-TBD-TBD"/>
    <s v="TBD (Temporary)"/>
    <s v="TBD"/>
    <s v="TBD"/>
    <m/>
    <s v="02/04 : JIRA ID  # CTPFS-3876_x000a_Will be finalised in future Accrual Process."/>
    <m/>
    <m/>
    <m/>
    <m/>
    <x v="5"/>
    <m/>
    <m/>
    <x v="0"/>
    <m/>
    <x v="12"/>
    <x v="1"/>
    <m/>
    <x v="1"/>
    <m/>
    <s v="RTR"/>
    <x v="3"/>
    <s v="AHCS"/>
    <s v="Deloitte"/>
    <m/>
    <m/>
    <m/>
    <m/>
    <m/>
    <m/>
    <m/>
    <m/>
    <m/>
    <m/>
    <m/>
    <m/>
  </r>
  <r>
    <e v="#N/A"/>
    <s v="RTR-AHCS-192"/>
    <m/>
    <s v="Record to Report"/>
    <s v="Manage Subledger Accounting"/>
    <s v="Run Subledger Reports"/>
    <s v="As a GL Accountant I need a systematic process that identifies any variances between Inventory in MF and AHCS and true up the balance based on specific threshold."/>
    <s v="Must Have"/>
    <m/>
    <x v="1"/>
    <s v="8-TBD (Temporary)-TBD-TBD"/>
    <s v="TBD (Temporary)"/>
    <s v="TBD"/>
    <s v="TBD"/>
    <m/>
    <s v="02/04 : JIRA ID  # CTPFS-3876_x000a_Will be finalised in future Accrual Process."/>
    <m/>
    <m/>
    <m/>
    <m/>
    <x v="5"/>
    <m/>
    <m/>
    <x v="0"/>
    <m/>
    <x v="12"/>
    <x v="1"/>
    <m/>
    <x v="1"/>
    <m/>
    <s v="RTR"/>
    <x v="3"/>
    <s v="AHCS"/>
    <s v="Deloitte"/>
    <m/>
    <m/>
    <m/>
    <m/>
    <m/>
    <m/>
    <m/>
    <m/>
    <m/>
    <m/>
    <m/>
    <m/>
  </r>
  <r>
    <e v="#N/A"/>
    <s v="RTR-AHCS-193"/>
    <m/>
    <s v="Record to Report"/>
    <s v="Manage Subledger Accounting"/>
    <s v="Create Subledger Accounting"/>
    <s v="As a GL Accountant, I want all the  transactions for SXE US  to be recorded in the correct accounting period."/>
    <s v="Must Have"/>
    <m/>
    <x v="1"/>
    <s v="1-Fit-Configuration-Functional"/>
    <s v="Fit"/>
    <s v="Configuration"/>
    <s v="Functional"/>
    <m/>
    <s v="Accounting date from SLA / XLA tables will be utilized for determining the date for AHCS transactions"/>
    <s v="Confirm accounting dates in legacy subledger and HUB is same"/>
    <s v="Verify accounting date in AHCS aligns with correct accounting period for subledger journal."/>
    <s v="Validate that date from source system ties to Accounting date in AHCS through reporting. "/>
    <m/>
    <x v="0"/>
    <s v="Ian"/>
    <d v="2022-01-18T00:00:00"/>
    <x v="0"/>
    <m/>
    <x v="6"/>
    <x v="1"/>
    <m/>
    <x v="0"/>
    <m/>
    <s v="RTR"/>
    <x v="3"/>
    <s v="AHCS"/>
    <s v="Deloitte"/>
    <m/>
    <m/>
    <m/>
    <m/>
    <s v="N/A"/>
    <s v="N/A"/>
    <s v="Rhonda"/>
    <s v="N/A"/>
    <m/>
    <m/>
    <m/>
    <s v="Approved On Thu 1/20/2022 9:17 PM"/>
  </r>
  <r>
    <e v="#N/A"/>
    <s v="RTR-AHCS-194"/>
    <m/>
    <s v="Record to Report"/>
    <s v="Manage Subledger Accounting"/>
    <s v="Create Subledger Accounting"/>
    <s v="As a GL Accountant, I want all the  transactions for Eclipse to be recorded in the correct accounting period."/>
    <s v="Must Have"/>
    <m/>
    <x v="1"/>
    <s v="1-Fit-Configuration-Functional"/>
    <s v="Fit"/>
    <s v="Configuration"/>
    <s v="Functional"/>
    <m/>
    <s v="Accounting date from SLA / XLA tables will be utilized for determining the date for AHCS transactions"/>
    <s v="Confirm accounting dates in legacy subledger and HUB is same"/>
    <s v="Verify accounting date in AHCS aligns with correct accounting period for subledger journal."/>
    <s v="Validate that date from source system ties to Accounting date in AHCS through reporting. "/>
    <m/>
    <x v="0"/>
    <s v="Ian"/>
    <d v="2022-01-18T00:00:00"/>
    <x v="0"/>
    <m/>
    <x v="6"/>
    <x v="1"/>
    <m/>
    <x v="0"/>
    <m/>
    <s v="RTR"/>
    <x v="3"/>
    <s v="AHCS"/>
    <s v="Deloitte"/>
    <m/>
    <m/>
    <m/>
    <m/>
    <s v="N/A"/>
    <s v="N/A"/>
    <s v="Rhonda"/>
    <s v="N/A"/>
    <m/>
    <m/>
    <m/>
    <s v="Approved On Thu 1/20/2022 9:17 PM"/>
  </r>
  <r>
    <e v="#N/A"/>
    <s v="RTR-AHCS-195"/>
    <m/>
    <s v="Record to Report"/>
    <s v="Manage Subledger Accounting"/>
    <s v="Create Subledger Accounting"/>
    <s v="As a GL Accountant, I want all the journals for Peoplesoft Fixed Assets (PS FA) to use accounting date attribute as an accounting date so that all transactions are created in the accurate accounting period"/>
    <s v="Must Have"/>
    <m/>
    <x v="1"/>
    <s v="1-Fit-Configuration-Functional"/>
    <s v="Fit"/>
    <s v="Configuration"/>
    <s v="Functional"/>
    <m/>
    <s v="Accounting date from SLA / XLA tables will be utilized for determining the date for AHCS transactions"/>
    <s v="Confirm accounting dates in legacy subledger and HUB is same"/>
    <s v="Verify accounting date in AHCS aligns with correct accounting period for subledger journal."/>
    <s v="Validate that date from source system ties to Accounting date in AHCS through reporting. "/>
    <m/>
    <x v="0"/>
    <s v="Ian"/>
    <d v="2022-01-18T00:00:00"/>
    <x v="0"/>
    <m/>
    <x v="9"/>
    <x v="1"/>
    <m/>
    <x v="0"/>
    <m/>
    <s v="RTR"/>
    <x v="3"/>
    <s v="AHCS"/>
    <s v="Deloitte"/>
    <m/>
    <m/>
    <m/>
    <m/>
    <s v="N/A"/>
    <s v="N/A"/>
    <s v="Rhonda"/>
    <s v="Betty. Only applicable for PR"/>
    <m/>
    <m/>
    <m/>
    <s v="Approved On Thu 1/20/2022 9:17 PM"/>
  </r>
  <r>
    <e v="#N/A"/>
    <s v="RTR-AHCS-196"/>
    <m/>
    <s v="Record to Report"/>
    <s v="Manage Subledger Accounting"/>
    <s v="Create Subledger Accounting"/>
    <s v="As a GL Accountant, I want all the transactions for Lease Harbor to be recorded in the correct accounting period."/>
    <s v="Must Have"/>
    <m/>
    <x v="1"/>
    <s v="1-Fit-Configuration-Functional"/>
    <s v="Fit"/>
    <s v="Configuration"/>
    <s v="Functional"/>
    <m/>
    <s v="Apply date from SLA / XLA tables will be utilized for determining the date for AHCS transactions"/>
    <s v="Confirm accounting dates in legacy subledger and HUB is same"/>
    <s v="Verify accounting date in AHCS aligns with correct accounting period for subledger journal."/>
    <s v="Validate that date from source system ties to Accounting date in AHCS through reporting. "/>
    <m/>
    <x v="0"/>
    <s v="Ian"/>
    <d v="2022-01-18T00:00:00"/>
    <x v="0"/>
    <m/>
    <x v="9"/>
    <x v="1"/>
    <m/>
    <x v="0"/>
    <m/>
    <s v="RTR"/>
    <x v="3"/>
    <s v="AHCS"/>
    <s v="Deloitte"/>
    <m/>
    <m/>
    <m/>
    <m/>
    <s v="Bhim"/>
    <s v="Boon Hui"/>
    <s v="Rhonda"/>
    <s v="Betty"/>
    <m/>
    <m/>
    <m/>
    <s v="Approved On Thu 1/20/2022 9:17 PM"/>
  </r>
  <r>
    <e v="#N/A"/>
    <s v="RTR-AHCS-197"/>
    <m/>
    <s v="Record to Report"/>
    <s v="Manage Subledger Accounting"/>
    <s v="Run Subledger Reports"/>
    <s v="As  GL Accountant, I want the ability to generate a report with the subledger transaction details so that I have the option to search by Receipt Purchase order or Vendor or customer Invoices."/>
    <s v="Must Have"/>
    <m/>
    <x v="1"/>
    <s v="2-Gap-Build-Report"/>
    <s v="Gap"/>
    <s v="Build"/>
    <s v="Report"/>
    <s v="RPT129"/>
    <s v="Current Report Name in Legacy FAH -'Close Out Search'- _x000a_Subledger Account Analysis Report with Extended Search Functionality: The report to provide the details of the subledger for monthly detail reporting with additional  option to search by Receipt Purchase order or Vendor or customer Invoices. This is required for research purposes in order to close out any incorrect Invoices / PO across all Interfaces. _x000a_Merge with RTR-AHCS-169"/>
    <s v="User should be able to search by Invoice#, PO# etc. and get specific set of data in the report in the required format"/>
    <s v="Verify able to run report based on specific parameters. Review for completeness and verify that layout and data agrees with report specs."/>
    <m/>
    <m/>
    <x v="0"/>
    <s v="Ian"/>
    <d v="2022-01-17T00:00:00"/>
    <x v="3"/>
    <m/>
    <x v="5"/>
    <x v="4"/>
    <s v="Report"/>
    <x v="2"/>
    <m/>
    <s v="RTR"/>
    <x v="3"/>
    <s v="AHCS"/>
    <s v="Deloitte"/>
    <m/>
    <m/>
    <m/>
    <m/>
    <m/>
    <m/>
    <m/>
    <m/>
    <m/>
    <m/>
    <m/>
    <s v="Approved on Tue 2/1/2022 10:02 AM"/>
  </r>
  <r>
    <e v="#N/A"/>
    <s v="RTR-AHCS-198"/>
    <m/>
    <s v="Record to Report"/>
    <s v="Manage Subledger Accounting"/>
    <s v="Run Subledger Reports"/>
    <s v="As  GL Accountant, I want the ability to generate a reportshowing the differences of  Intercompany AP amount versus Intercompany AR amount with  Accounting Period and Legal Entity as the Parameters"/>
    <m/>
    <m/>
    <x v="2"/>
    <s v="7-Out of Scope-Out of Scope-Out of Scope"/>
    <s v="Out of Scope"/>
    <s v="Out of Scope"/>
    <s v="Out of Scope"/>
    <m/>
    <s v="12/23 NG: Removed as per latest report rationalization master document_x000a_Current Report Name in Legacy FAH- 'Intercompany Exception'  This report will show dat only if there is a difference between Intercompany AP and AR amounts for that particularLE- High Volume AUDIT Report. Would need to check the performance issues- For Comparing IC AP and AR amount for a Accounting Period and Legal Entity"/>
    <s v="User should be able to compare the AP and AR IC Amounts and should be able to see the data with difference for that particular Period and LE."/>
    <m/>
    <m/>
    <m/>
    <x v="0"/>
    <m/>
    <m/>
    <x v="0"/>
    <m/>
    <x v="12"/>
    <x v="1"/>
    <m/>
    <x v="1"/>
    <m/>
    <s v="RTR"/>
    <x v="3"/>
    <s v="AHCS"/>
    <m/>
    <m/>
    <m/>
    <m/>
    <m/>
    <s v="Bhim"/>
    <s v="Boon Hui"/>
    <s v="Rhonda"/>
    <s v="Betty"/>
    <m/>
    <m/>
    <m/>
    <m/>
  </r>
  <r>
    <e v="#N/A"/>
    <s v="RTR-AHCS-199"/>
    <m/>
    <s v="Record to Report"/>
    <s v="Manage Subledger Accounting"/>
    <s v="Run Subledger Reports"/>
    <s v="As  GL Accountant, I want the ability to generate a report showing the open AP items by their aging buckets with invoice details as well in English (US) Language"/>
    <s v="Must Have"/>
    <m/>
    <x v="1"/>
    <s v="2-Gap-Build-Report"/>
    <s v="Gap"/>
    <s v="Build"/>
    <s v="Report"/>
    <s v="RPT131"/>
    <s v="Current Report Name in Legacy FAH- 'AP Aging With Invoices'  - Report to show the open AP items by their aging buckets with invoice details as well (INV_I &amp; INV_D &amp; INV_DUE_D) in English (US) Language_x000a_It should be able to run by the selected month.-APAC"/>
    <s v="User should be able to generate a report showing the open AP items by their aging buckets with invoice details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0"/>
    <m/>
    <s v="Record to Report"/>
    <s v="Manage Subledger Accounting"/>
    <s v="Run Subledger Reports"/>
    <s v="As  GL Accountant, I want the ability to generate a report which shows a detailed report break down the of open transactions in account 310010009 in English (US) Language"/>
    <s v="Must Have"/>
    <m/>
    <x v="1"/>
    <s v="2-Gap-Build-Report"/>
    <s v="Gap"/>
    <s v="Build"/>
    <s v="Report"/>
    <s v="RPT132"/>
    <s v="Current Report Name in Legacy FAH- 'AP Cash Clearing Aging Details'  - report breaksdown the open transactions in account 310010009 by BU, Loc, Vendor, Source code type, Statement ID and aging amongst others in English (US) Language "/>
    <s v="User should be able to generate a report which shows detailed report break down the open transactions in account 310010009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1"/>
    <m/>
    <s v="Record to Report"/>
    <s v="Manage Subledger Accounting"/>
    <s v="Run Subledger Reports"/>
    <s v="As  GL Accountant, I want the ability to generate a report which shows the movement by AP Intercompany invoices details within said month in English (US) Language"/>
    <s v="Must Have"/>
    <m/>
    <x v="1"/>
    <s v="2-Gap-Build-Report"/>
    <s v="Gap"/>
    <s v="Build"/>
    <s v="Report"/>
    <s v="RPT133"/>
    <s v="02/04 - Based on accounting hub data only.Current Report Name in Legacy FAH- 'AP Detailed Intercompany Trial Balance'  - Detailed report that shows the movement by invoice details (INV_I, INV_D, JRNL_I, PAY_TERM, FRT_BILL_I) within said month in English (US) Language"/>
    <s v="User should be able to generate a report which shows the movement by AP Intercompany invoice details within said month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2"/>
    <m/>
    <s v="Record to Report"/>
    <s v="Manage Subledger Accounting"/>
    <s v="Run Subledger Reports"/>
    <s v="As  GL Accountant, I want the ability to generate a report which shows the movement by AP invoice details within said month in English (US) Language"/>
    <s v="Must Have"/>
    <m/>
    <x v="1"/>
    <s v="2-Gap-Build-Report"/>
    <s v="Gap"/>
    <s v="Build"/>
    <s v="Report"/>
    <s v="RPT134"/>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in English"/>
    <s v="User should be able to generate a report which shows the movement by AP invoice details within said month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3"/>
    <m/>
    <s v="Record to Report"/>
    <s v="Manage Subledger Accounting"/>
    <s v="Run Subledger Reports"/>
    <s v="As  GL Accountant, I want the ability to generate a report showing the open AR items by their aging buckets with invoice details as well in English (US) Language"/>
    <s v="Must Have"/>
    <m/>
    <x v="1"/>
    <s v="2-Gap-Build-Report"/>
    <s v="Gap"/>
    <s v="Build"/>
    <s v="Report"/>
    <s v="RPT135"/>
    <s v="Current Report Name in Legacy FAH- 'AR Aging With Invoices'  - Report to show the open AP items by their aging buckets with invoice details as well (INV_I &amp; INV_D &amp; INV_DUE_D) in English (US) Language_x000a_It should be able to run by the selected month"/>
    <s v="User should be able to generate a report showing the open AR items by their aging buckets with invoice details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4"/>
    <m/>
    <s v="Record to Report"/>
    <s v="Manage Subledger Accounting"/>
    <s v="Run Subledger Reports"/>
    <s v="As  GL Accountant, I want the ability to generate a report which shows a detailed report break down the of open transactions in account 121100009 in English (US) Language"/>
    <s v="Must Have"/>
    <m/>
    <x v="1"/>
    <s v="2-Gap-Build-Report"/>
    <s v="Gap"/>
    <s v="Build"/>
    <s v="Report"/>
    <s v="RPT136"/>
    <s v="Current Report Name in Legacy FAH- 'AR Cash Clearing Aging Details'  - report breaksdown the open transactions in account 121100009  by  Loc, Customer,  Source code type, Statement ID and aging amongst other in English (US) Language"/>
    <s v="User should be able to generate a report which shows detailed report break down the open transactions in account 121100009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N/A"/>
    <s v="Betty"/>
    <m/>
    <m/>
    <m/>
    <s v="Approved on Tuesday, January 18, 2022 7:15 PM"/>
  </r>
  <r>
    <e v="#N/A"/>
    <s v="RTR-AHCS-205"/>
    <m/>
    <s v="Record to Report"/>
    <s v="Manage Subledger Accounting"/>
    <s v="Run Subledger Reports"/>
    <s v="As  GL Accountant, I want the ability to generate a report which shows the movement by Intercompany AR invoices details within said month in English (US) Language"/>
    <s v="Must Have"/>
    <m/>
    <x v="1"/>
    <s v="2-Gap-Build-Report"/>
    <s v="Gap"/>
    <s v="Build"/>
    <s v="Report"/>
    <s v="RPT137"/>
    <s v="02/04 - Based on accounting hub data only.Current Report Name in Legacy FAH- 'AR Detailed Intercompany Trial Balance'  - Detailed report that  the movement by invoice details (INV_I, INV_D, JRNL_I, PAY_TERM, FRT_BILL_I) within said month. Non Detailed version of this report is not needed if this is provided. Account 127000000 in English (US) Language_x000a__x000a_High volume report, performance may be impacted - but parked for AHCS as this is AUDIT report"/>
    <s v="User should be able to generate a report which shows the movement by AR Intercompany invoice details within said month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N/A"/>
    <s v="Betty"/>
    <m/>
    <m/>
    <m/>
    <s v="Approved on Tuesday, January 18, 2022 7:15 PM"/>
  </r>
  <r>
    <e v="#N/A"/>
    <s v="RTR-AHCS-206"/>
    <m/>
    <s v="Record to Report"/>
    <s v="Manage Subledger Accounting"/>
    <s v="Run Subledger Reports"/>
    <s v="As  GL Accountant, I want the ability to generate a report which breaksdown the open transactions for different Cash Clearing Accounts in English (US) Language"/>
    <s v="Must Have"/>
    <m/>
    <x v="1"/>
    <s v="2-Gap-Build-Report"/>
    <s v="Gap"/>
    <s v="Build"/>
    <s v="Report"/>
    <s v="RPT138"/>
    <s v="Current Report Name in Legacy FAH- 'Bank Cash Clearing'  - This detailed report breaksdown the open transactions in accounts 351100009, 328361009, 101400001, 101499999 and 379990009 by BU, Loc, Customer,  Source code type, Statement ID amongst other in English (US) Language_x000a__x000a_High volume report, performance may be impacted - but parked for AHCS as this is AUDIT report"/>
    <s v="User should be able to generate a report which shows the open transactions for different Cash Clearing Accounts in English (US) Language"/>
    <s v="Verify able to run report based on specific parameters. Review for completeness and verify that layout and data agrees with report specs in English language."/>
    <m/>
    <m/>
    <x v="0"/>
    <s v="Ian"/>
    <d v="2022-01-17T00:00:00"/>
    <x v="3"/>
    <m/>
    <x v="5"/>
    <x v="4"/>
    <s v="Report"/>
    <x v="2"/>
    <m/>
    <s v="RTR"/>
    <x v="3"/>
    <s v="AHCS"/>
    <s v="Deloitte"/>
    <m/>
    <m/>
    <m/>
    <m/>
    <s v="can we have 310099999 - AP Offsets &amp; 121200001 - Unapplied Cash - A/R Offset in this report as well? Atm we're doing a closeout search to get all transactions in this account to reconcile."/>
    <s v="N/A"/>
    <s v="N/A"/>
    <s v="N/A"/>
    <m/>
    <m/>
    <m/>
    <s v="Approved on Tuesday, January 18, 2022 7:15 PM"/>
  </r>
  <r>
    <e v="#N/A"/>
    <s v="RTR-AHCS-207"/>
    <m/>
    <s v="Record to Report"/>
    <s v="Manage Subledger Accounting"/>
    <s v="Run Subledger Reports"/>
    <s v="As  GL Accountant, I want the ability to generate a report which shows the movement by AR invoice details within said month in English (US) Language"/>
    <s v="Must Have"/>
    <m/>
    <x v="1"/>
    <s v="2-Gap-Build-Report"/>
    <s v="Gap"/>
    <s v="Build"/>
    <s v="Report"/>
    <s v="RPT139"/>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English (US) Language"/>
    <s v="User should be able to generate a report which shows the movement by AR invoice details within said month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uesday, January 18, 2022 7:15 PM"/>
  </r>
  <r>
    <e v="#N/A"/>
    <s v="RTR-AHCS-208"/>
    <m/>
    <s v="Record to Report"/>
    <s v="Manage Subledger Accounting"/>
    <s v="Run Subledger Reports"/>
    <s v="As  GL Accountant, I want the ability to generate a report that shows the movement by transaction within all the bank accounts by Legal Entity in English (US) Language"/>
    <s v="Must Have"/>
    <m/>
    <x v="1"/>
    <s v="2-Gap-Build-Report"/>
    <s v="Gap"/>
    <s v="Build"/>
    <s v="Report"/>
    <s v="RPT140"/>
    <s v="Current Report Name in Legacy FAH- 'Bank Roll Forward detail'- Should show the movement by transaction within all the bank accounts grouped by LE in English (US) Language"/>
    <s v="User should be able to generate a report that shows the movement by transaction within all the bank accounts by Legal Entity in English (US) Language"/>
    <s v="Verify able to run report based on specific parameters. Review for completeness and verify that layout and data agrees with report specs in English language."/>
    <m/>
    <m/>
    <x v="0"/>
    <s v="Ian"/>
    <d v="2022-01-17T00:00:00"/>
    <x v="13"/>
    <m/>
    <x v="16"/>
    <x v="13"/>
    <s v="Report"/>
    <x v="2"/>
    <m/>
    <s v="RTR"/>
    <x v="3"/>
    <s v="AHCS"/>
    <s v="Deloitte"/>
    <m/>
    <m/>
    <m/>
    <m/>
    <s v="Bhim"/>
    <s v="Boon Hui"/>
    <s v="N/A"/>
    <s v="Betty"/>
    <m/>
    <m/>
    <m/>
    <s v="Approved on Tue 2/1/2022 10:02 AM"/>
  </r>
  <r>
    <e v="#N/A"/>
    <s v="RTR-AHCS-209"/>
    <m/>
    <s v="Record to Report"/>
    <s v="Manage Subledger Accounting"/>
    <s v="Run Subledger Reports"/>
    <s v="As  GL Accountant, I want the ability to generate a report that shows the WIP, RTV, Warranty Replacement, Freight Claims aging which ties back to GL in English Language"/>
    <s v="Must Have"/>
    <m/>
    <x v="1"/>
    <s v="2-Gap-Build-Report"/>
    <s v="Gap"/>
    <s v="Build"/>
    <s v="Report"/>
    <s v="RPT141"/>
    <s v="Current Report Name in Legacy FAH- 'Special Sales Aging'- Should be able to tie back to GL in English (US) Language_x000a_ This report show special sales aging by customer/invoice number/date"/>
    <s v="User should be able to generate a report that he WIP, RTV, Warrenty, Freight Claims and can be tied back to GL in English (US) Language"/>
    <s v="Validate WIP, RTV, Warranty, Freight Claims are broken out by category"/>
    <s v="Verify able to run report based on specific parameters. Review for completeness and verify that layout and data agrees with report specs in English language."/>
    <m/>
    <x v="0"/>
    <s v="Ian"/>
    <d v="2022-01-17T00:00:00"/>
    <x v="12"/>
    <m/>
    <x v="15"/>
    <x v="12"/>
    <s v="Report"/>
    <x v="2"/>
    <m/>
    <s v="RTR"/>
    <x v="3"/>
    <s v="AHCS"/>
    <s v="Deloitte"/>
    <m/>
    <m/>
    <m/>
    <m/>
    <s v="Bhim"/>
    <s v="Boon Hui"/>
    <s v="Rhonda"/>
    <s v="Betty"/>
    <m/>
    <m/>
    <m/>
    <s v="Approved on Tuesday, January 18, 2022 7:15 PM"/>
  </r>
  <r>
    <e v="#N/A"/>
    <s v="RTR-AHCS-210"/>
    <m/>
    <s v="Record to Report"/>
    <s v="Manage Subledger Accounting"/>
    <s v="Run Subledger Reports"/>
    <s v="As  GL Accountant, I want the ability to generate a report that shows the Intercompany AP Aging (material &amp; non material) process in English Language"/>
    <s v="Must Have"/>
    <m/>
    <x v="1"/>
    <s v="2-Gap-Build-Report"/>
    <s v="Gap"/>
    <s v="Build"/>
    <s v="Report"/>
    <s v="RPT142"/>
    <s v="02/03 - Based on accouting hub data only. Current Report Name in Legacy FAH- 'Intercompany AP Aging (material &amp; non material)'- Nees this in English Language"/>
    <s v="User should be able to generate a report that shows the Intercompany Aging (material &amp; non material) process in English Language"/>
    <s v="Verify able to run report based on specific parameters. Review for completeness and verify that layout and data agrees with report specs in English language."/>
    <m/>
    <m/>
    <x v="0"/>
    <s v="Ian"/>
    <d v="2022-01-18T00:00:00"/>
    <x v="12"/>
    <m/>
    <x v="15"/>
    <x v="12"/>
    <s v="Report"/>
    <x v="2"/>
    <m/>
    <s v="RTR"/>
    <x v="3"/>
    <s v="AHCS"/>
    <s v="Deloitte"/>
    <m/>
    <m/>
    <m/>
    <m/>
    <s v="Bhim"/>
    <s v="Boon Hui"/>
    <s v="N/A"/>
    <s v="Betty"/>
    <s v="Sent email to Nilakanth 1-13 to revise story. IP"/>
    <m/>
    <m/>
    <s v="Approved on Tue 2/1/2022 10:02 AM"/>
  </r>
  <r>
    <e v="#N/A"/>
    <s v="RTR-AHCS-211"/>
    <m/>
    <s v="Record to Report"/>
    <s v="Manage Subledger Accounting"/>
    <s v="Run Subledger Reports"/>
    <s v="As  GL Accountant, I want the ability to generate a report that shows the Intercompany AP Trail balance (material &amp; no material) details in English Language"/>
    <s v="Must Have"/>
    <m/>
    <x v="1"/>
    <s v="2-Gap-Build-Report"/>
    <s v="Gap"/>
    <s v="Build"/>
    <s v="Report"/>
    <s v="RPT143"/>
    <s v="02/04 - Based on accounting hub data only.Current Report Name in Legacy FAH- 'Intercompany AP Trail balance (material &amp; no material)'. This is in  in English Language"/>
    <s v="User should be able to generate a report that shows the Intercompany Trail balance (material &amp; no material) details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How is this different to the AP &amp; AR IC reports mentioned above? is this Material and non-material while the above is only material?"/>
    <s v="Boon Hui"/>
    <s v="N/A"/>
    <s v="Betty"/>
    <s v="Sent email to Nilakanth 1-13 to revise story. IP"/>
    <m/>
    <m/>
    <s v="Approved on Tue 2/1/2022 10:02 AM"/>
  </r>
  <r>
    <e v="#N/A"/>
    <s v="RTR-AHCS-212"/>
    <m/>
    <s v="Record to Report"/>
    <s v="Manage Subledger Accounting"/>
    <s v="Run Subledger Reports"/>
    <s v="As  GL Accountant, I want the ability to generate a report that shows the aging of open Invoices hitting Trade Payables and Intercompany Payables"/>
    <s v="Must Have"/>
    <m/>
    <x v="1"/>
    <s v="2-Gap-Build-Report"/>
    <s v="Gap"/>
    <s v="Build"/>
    <s v="Report"/>
    <s v="RPT144"/>
    <s v="02/04 - Based on accounting hub data only.Current Report Name in Legacy FAH- 'AP Aging Without Invoices' Invoices hitting intercompany are flaged as Intercompany (Yes) in the report.  Does not have invoice numbers."/>
    <s v="User should be able to generate a report shows the aging of open Invoices hitting Trade Payables and Intercompany Payables"/>
    <s v="Verify able to run report based on specific parameters. Review for completeness and verify that layout and data agrees with report specs."/>
    <m/>
    <m/>
    <x v="0"/>
    <s v="Ian"/>
    <d v="2022-01-17T00:00:00"/>
    <x v="3"/>
    <m/>
    <x v="5"/>
    <x v="4"/>
    <s v="Report"/>
    <x v="2"/>
    <m/>
    <s v="RTR"/>
    <x v="3"/>
    <s v="AHCS"/>
    <s v="Deloitte"/>
    <m/>
    <m/>
    <m/>
    <m/>
    <s v="Bhim, FAH- 'AP Aging Without Invoices' - This should be AP Aging with invoice?"/>
    <s v="Boon Hui"/>
    <s v="Rhonda"/>
    <s v="Betty"/>
    <m/>
    <m/>
    <m/>
    <s v="Approved on Tuesday, January 18, 2022 7:15 PM"/>
  </r>
  <r>
    <e v="#N/A"/>
    <s v="RTR-AHCS-213"/>
    <m/>
    <s v="Record to Report"/>
    <s v="Manage Subledger Accounting"/>
    <s v="Run Subledger Reports"/>
    <s v="As  GL Accountant, I want the ability to generate a report that shows payments which have not yet been matched in AHCS based on Invoice# or Statement ID"/>
    <s v="Must Have"/>
    <m/>
    <x v="2"/>
    <s v="10-Not Required-Not Required-Not Required"/>
    <s v="Not Required"/>
    <s v="Not Required"/>
    <s v="Not Required"/>
    <m/>
    <s v="12/23 NG: Removed as per latest report rationalization master document_x000a_Current Report Name in Legacy FAH- 'AP Cash Clearing Aging'. If base and foreign AMT add to zero and records match on Inv_I, Vndr_I, Invoice_date, Loc_I, GL_dept, GL_Account then record should not appear on this report"/>
    <s v="User should be able to generate a report which shows payments which have not yet been matched in FAH based on Invoice# or Statement ID"/>
    <m/>
    <m/>
    <m/>
    <x v="0"/>
    <m/>
    <m/>
    <x v="0"/>
    <m/>
    <x v="12"/>
    <x v="1"/>
    <m/>
    <x v="1"/>
    <m/>
    <s v="RTR"/>
    <x v="3"/>
    <s v="AHCS"/>
    <m/>
    <m/>
    <m/>
    <m/>
    <m/>
    <s v="Bhim, How is this different to RTR-AHCS-200?"/>
    <s v="Statement ID means bank statement ID?"/>
    <s v="Rhonda"/>
    <s v="Betty"/>
    <m/>
    <m/>
    <m/>
    <m/>
  </r>
  <r>
    <e v="#N/A"/>
    <s v="RTR-AHCS-214"/>
    <m/>
    <s v="Record to Report"/>
    <s v="Manage Subledger Accounting"/>
    <s v="Run Subledger Reports"/>
    <s v="As  GL Accountant, I want the ability to generate a report that shows inventory in transit by location and invoices."/>
    <s v="Must Have"/>
    <m/>
    <x v="1"/>
    <s v="2-Gap-Build-Report"/>
    <s v="Gap"/>
    <s v="Build"/>
    <s v="Report"/>
    <s v="RPT146"/>
    <s v="Current Report Name in Legacy FAH- 'Goods In Intransit - Intercompany'. The report should consist of invoice date, material amount, freight, duty and brokerage, IC mark up, tax &amp; etc in both local and vendor amount."/>
    <s v="User should be able to generate a report which shows inventory in transit by location and invoices."/>
    <s v="Verify able to run report based on specific parameters. Review for completeness and verify that layout and data agrees with report specs."/>
    <m/>
    <m/>
    <x v="0"/>
    <s v="Ian"/>
    <d v="2022-01-17T00:00:00"/>
    <x v="3"/>
    <m/>
    <x v="5"/>
    <x v="4"/>
    <s v="Report"/>
    <x v="2"/>
    <m/>
    <s v="RTR"/>
    <x v="3"/>
    <s v="AHCS"/>
    <s v="Deloitte"/>
    <m/>
    <m/>
    <m/>
    <m/>
    <s v="Bhim"/>
    <s v="Boon Hui"/>
    <s v="N/A"/>
    <s v="Betty"/>
    <m/>
    <m/>
    <m/>
    <s v="Approved on Tuesday, January 18, 2022 7:15 PM"/>
  </r>
  <r>
    <e v="#N/A"/>
    <s v="RTR-AHCS-215"/>
    <m/>
    <s v="Record to Report"/>
    <s v="Manage Subledger Accounting"/>
    <s v="Run Subledger Reports"/>
    <s v="As  GL Accountant, I want the ability to generate a report that displays month ending balances by BU, Loc and Item# for transactions impacting Inventory Accounts in English (US) Language"/>
    <s v="Must Have"/>
    <m/>
    <x v="1"/>
    <s v="2-Gap-Build-Report"/>
    <s v="Gap"/>
    <s v="Build"/>
    <s v="Report"/>
    <s v="RPT147"/>
    <s v="Current Report Name in Legacy FAH- 'Inventory Detailed Trial Balance'. PS Journals hitting Material Inventory or Direct Shipment accounts are not considered for this report. To include item quantity, unit cost, item description, product class, UOM, UOM Conversion.-APAC req in English (US) Language"/>
    <s v="User should be able to generate a report which has the ability to generate a report that displays month ending balances by BU, Loc and Item# for transactions impacting Inventory Accounts in English (US)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s v="Boon Hui"/>
    <s v="Rhonda"/>
    <s v="Betty"/>
    <m/>
    <m/>
    <m/>
    <s v="Approved On Thu 1/20/2022 9:17 PM"/>
  </r>
  <r>
    <e v="#N/A"/>
    <s v="RTR-AHCS-217"/>
    <m/>
    <s v="Record to Report"/>
    <s v="Manage Subledger Accounting"/>
    <s v="Run Subledger Reports"/>
    <s v="As  GL Accountant, I want the ability to generate a report that shows breakdown the revenue by BU"/>
    <s v="Must Have"/>
    <m/>
    <x v="2"/>
    <s v="10-Not Required-Not Required-Not Required"/>
    <s v="Not Required"/>
    <s v="Not Required"/>
    <s v="Not Required"/>
    <m/>
    <s v="12/23 NG: Removed as per latest report rationalization master document_x000a_Current Report Name in Legacy FAH- 'Revenue Breakdown by BU'. This is an Audit Report."/>
    <s v="User should be able to generate a report that shows Report to breakdown the revenue by BU"/>
    <m/>
    <m/>
    <m/>
    <x v="3"/>
    <m/>
    <m/>
    <x v="0"/>
    <m/>
    <x v="12"/>
    <x v="1"/>
    <m/>
    <x v="1"/>
    <m/>
    <s v="RTR"/>
    <x v="3"/>
    <s v="AHCS"/>
    <m/>
    <m/>
    <m/>
    <m/>
    <m/>
    <s v="Bhim"/>
    <s v="Boon Hui"/>
    <s v="N/A"/>
    <s v="Betty"/>
    <m/>
    <m/>
    <m/>
    <m/>
  </r>
  <r>
    <e v="#N/A"/>
    <s v="RTR-AHCS-218"/>
    <m/>
    <s v="Record to Report"/>
    <s v="Manage Subledger Accounting"/>
    <s v="Run Subledger Reports"/>
    <s v="As  GL Accountant, I want the ability to generate a report that shows high level month to date and year to date sales, payments, and adj for MF AR transactions"/>
    <s v="Must Have"/>
    <m/>
    <x v="1"/>
    <s v="2-Gap-Build-Report"/>
    <s v="Gap"/>
    <s v="Build"/>
    <s v="Report"/>
    <s v="RPT149"/>
    <s v="Current Report Name in Legacy FAH- 'A/R Rollforward'. This is a Report for audit with Manual GL Journals"/>
    <s v="User should be able to generate a report that shows high level month to date and year to date sales, payments, and adj for MF AR transactions"/>
    <s v="Verify able to run report based on specific parameters. Review for completeness and verify that layout and data agrees with report specs."/>
    <m/>
    <m/>
    <x v="0"/>
    <s v="Ian"/>
    <d v="2022-01-17T00:00:00"/>
    <x v="13"/>
    <m/>
    <x v="16"/>
    <x v="13"/>
    <s v="Report"/>
    <x v="2"/>
    <m/>
    <s v="RTR"/>
    <x v="3"/>
    <s v="AHCS"/>
    <s v="Deloitte"/>
    <m/>
    <m/>
    <m/>
    <m/>
    <s v="Bhim"/>
    <s v="Boon Hui"/>
    <s v="Rhonda"/>
    <s v="Betty"/>
    <m/>
    <m/>
    <m/>
    <s v="Approved On Thu 1/20/2022 9:17 PM"/>
  </r>
  <r>
    <e v="#N/A"/>
    <s v="RTR-AHCS-219"/>
    <m/>
    <s v="Record to Report"/>
    <s v="Manage Subledger Accounting"/>
    <s v="Run Subledger Reports"/>
    <s v="As  GL Accountant, I want the ability to generate a report that shows high level month to date and year to date payments, and adj for MF AP transactions"/>
    <s v="Must Have"/>
    <m/>
    <x v="1"/>
    <s v="2-Gap-Build-Report"/>
    <s v="Gap"/>
    <s v="Build"/>
    <s v="Report"/>
    <s v="RPT150"/>
    <s v="Current Report Name in Legacy FAH- 'A/P Rollforward'. This is a Report for audit with Manual GL Journals"/>
    <s v="User should be able to generate a report that shows high level month to date and year to date payments, and adj for MF AP transactions"/>
    <s v="Verify able to run report based on specific parameters. Review for completeness and verify that layout and data agrees with report specs."/>
    <m/>
    <m/>
    <x v="0"/>
    <s v="Ian"/>
    <d v="2022-01-17T00:00:00"/>
    <x v="13"/>
    <m/>
    <x v="16"/>
    <x v="13"/>
    <s v="Report"/>
    <x v="2"/>
    <m/>
    <s v="RTR"/>
    <x v="3"/>
    <s v="AHCS"/>
    <s v="Deloitte"/>
    <m/>
    <m/>
    <m/>
    <m/>
    <s v="Bhim"/>
    <s v="Boon Hui"/>
    <s v="Rhonda - should this say month to date and year to date invoices instead of sales?"/>
    <s v="Betty"/>
    <m/>
    <m/>
    <m/>
    <s v="Approved on Tue 2/1/2022 10:02 AM"/>
  </r>
  <r>
    <e v="#N/A"/>
    <s v="RTR-AHCS-220"/>
    <m/>
    <s v="Record to Report"/>
    <s v="Manage Subledger Accounting"/>
    <s v="Run Subledger Reports"/>
    <s v="As  GL Accountant, I want the ability to generate a report that shows high level month to date and year to date receipts, shipments, adj, and returns split between trade and I/C for MF INV transactions"/>
    <s v="Must Have"/>
    <m/>
    <x v="1"/>
    <s v="2-Gap-Build-Report"/>
    <s v="Gap"/>
    <s v="Build"/>
    <s v="Report"/>
    <s v="RPT151"/>
    <s v="Current Report Name in Legacy FAH- 'Inv Rollforward'. This is a Report for audit with Manual GL Journals (Only Amount)"/>
    <s v="User should be able to generate a report that shows high level month to date and year to date receipts, shipments, adj, and returns split between trade and I/C for MF INV transactions"/>
    <s v="Verify able to run report based on specific parameters. Review for completeness and verify that layout and data agrees with report specs."/>
    <m/>
    <m/>
    <x v="0"/>
    <s v="Ian"/>
    <d v="2022-01-17T00:00:00"/>
    <x v="13"/>
    <m/>
    <x v="16"/>
    <x v="13"/>
    <s v="Report"/>
    <x v="2"/>
    <m/>
    <s v="RTR"/>
    <x v="3"/>
    <s v="AHCS"/>
    <s v="Deloitte"/>
    <m/>
    <m/>
    <m/>
    <m/>
    <s v="Bhim"/>
    <s v="Boon Hui"/>
    <s v="Rhonda"/>
    <s v="Betty"/>
    <m/>
    <m/>
    <m/>
    <s v="Approved on Tuesday, January 18, 2022 7:15 PM"/>
  </r>
  <r>
    <e v="#N/A"/>
    <s v="RTR-AHCS-221"/>
    <m/>
    <s v="Record to Report"/>
    <s v="Manage Subledger Accounting"/>
    <s v="Run Subledger Reports"/>
    <s v="As  GL Accountant, I want the ability to generate a report that shows beginning balance, ytd activity, and ending balance of assets by category for cost and depreciation in AHCS to tie to Asset Management balances"/>
    <s v="Must Have"/>
    <m/>
    <x v="2"/>
    <s v="10-Not Required-Not Required-Not Required"/>
    <s v="Not Required"/>
    <s v="Not Required"/>
    <s v="Not Required"/>
    <m/>
    <s v="12/23 NG: Removed as per latest report rationalization master document_x000a_Current Report Name in Legacy FAH- 'Fixed Asset Rollforward'. Audit Report, as all FA data will be posted to single future account, use different event type / transaction type to create Asset Roll Forward"/>
    <s v="User should be able to generate a report that shows beginning balance, ytd activity, and ending balance of assets by category for cost and depreciation in AHCS to tie to Asset Management balances"/>
    <m/>
    <m/>
    <m/>
    <x v="0"/>
    <m/>
    <m/>
    <x v="0"/>
    <m/>
    <x v="12"/>
    <x v="1"/>
    <m/>
    <x v="1"/>
    <m/>
    <s v="RTR"/>
    <x v="3"/>
    <s v="AHCS"/>
    <m/>
    <m/>
    <m/>
    <m/>
    <m/>
    <s v="N/A"/>
    <s v="N/A"/>
    <s v="N/A - AHCS will not contain beg balances for FA."/>
    <s v="N/A for CALA, only PR but same comment as Rhonda or that is my understanding"/>
    <m/>
    <m/>
    <m/>
    <m/>
  </r>
  <r>
    <e v="#N/A"/>
    <s v="RTR-AHCS-222"/>
    <m/>
    <s v="Record to Report"/>
    <s v="Manage Subledger Accounting"/>
    <s v="Run Subledger Reports"/>
    <s v="As  GL Accountant, I want the ability to generate a report to tie out g/l balances to Accounting Hub and Asset Mgmt by category"/>
    <s v="Must Have"/>
    <m/>
    <x v="2"/>
    <s v="10-Not Required-Not Required-Not Required"/>
    <s v="Not Required"/>
    <s v="Not Required"/>
    <s v="Not Required"/>
    <m/>
    <s v="12/23 NG: Removed as per latest report rationalization master document_x000a_Current Report Name in Legacy FAH- 'Fixed Asset Tie Out'. This is a Report to tie out g/l balances to Accounting Hub and Asset Mgmt by category"/>
    <s v="User should be able to generate a report to tie out g/l balances to Accounting Hub and Asset Mgmt by category"/>
    <m/>
    <m/>
    <m/>
    <x v="0"/>
    <m/>
    <m/>
    <x v="0"/>
    <m/>
    <x v="12"/>
    <x v="1"/>
    <m/>
    <x v="1"/>
    <m/>
    <s v="RTR"/>
    <x v="3"/>
    <s v="AHCS"/>
    <m/>
    <m/>
    <m/>
    <m/>
    <m/>
    <s v="N/A"/>
    <s v="N/A"/>
    <s v="N/A - AHCS will not contain beg balances for FA."/>
    <s v="N/A for CALA, only PR but same comment as Rhonda or that is my understanding"/>
    <m/>
    <m/>
    <m/>
    <m/>
  </r>
  <r>
    <e v="#N/A"/>
    <s v="RTR-AHCS-223"/>
    <m/>
    <s v="Record to Report"/>
    <s v="Manage Subledger Accounting"/>
    <s v="Run Subledger Reports"/>
    <s v="As  GL Accountant, I want the ability to generate a report for G/L Account for an individual location or range of locations by date or period range based on Source"/>
    <s v="Must Have"/>
    <m/>
    <x v="1"/>
    <s v="2-Gap-Build-Report"/>
    <s v="Gap"/>
    <s v="Build"/>
    <s v="Report"/>
    <s v="RPT154"/>
    <s v="Current Report Name in Legacy FAH- 'SXE/Eclipse Interface Extract Report'."/>
    <s v="User should be able to generate a report for G/L Account for an individual location or range of locations by date or period range based on Source"/>
    <s v="Verify able to run report based on specific parameters. Review for completeness and verify that layout and data agrees with report specs."/>
    <m/>
    <m/>
    <x v="0"/>
    <s v="Ian"/>
    <d v="2022-01-17T00:00:00"/>
    <x v="3"/>
    <m/>
    <x v="5"/>
    <x v="4"/>
    <s v="Report"/>
    <x v="2"/>
    <m/>
    <s v="RTR"/>
    <x v="3"/>
    <s v="AHCS"/>
    <s v="Deloitte"/>
    <m/>
    <m/>
    <m/>
    <m/>
    <s v="Bhim"/>
    <s v="Boon Hui"/>
    <s v="Rhonda"/>
    <s v="Betty"/>
    <m/>
    <m/>
    <m/>
    <s v="Approved on Tuesday, January 18, 2022 7:15 PM"/>
  </r>
  <r>
    <e v="#N/A"/>
    <s v="RTR-GL-164"/>
    <m/>
    <s v="Record to Report"/>
    <s v="Manage General Ledger Accounting"/>
    <s v="Process Intercompany Journal Entries"/>
    <s v="As  GL Accountant, I want the ability to generate a report for reconciling differences per LE-Intercompany combination between Intercompany AP and AR transactions with  Accounting Period, Legal Entity and Intercompany Segments as the Parameters"/>
    <s v="Must Have"/>
    <m/>
    <x v="1"/>
    <s v="2-Gap-Build-Report"/>
    <s v="Gap"/>
    <s v="Build"/>
    <s v="Report"/>
    <s v="RPT036"/>
    <s v="Current Report Name- 'Intercompany Matching'  - Matching by LE and Intercompany segment for AP and AR I/C Accounts - Current applicable for EMEA_x000a__x000a_2/8: IC Transaction Detail Report. Will use open balance columsn in the report"/>
    <s v="User should be able to compare the AP and AR IC Amounts and should be able to see the data with difference for that particular Period , LE - Intercompany segment combinations"/>
    <m/>
    <m/>
    <s v="Sprint 11"/>
    <x v="0"/>
    <s v="Rita"/>
    <d v="2022-02-08T00:00:00"/>
    <x v="7"/>
    <m/>
    <x v="10"/>
    <x v="4"/>
    <s v="Report"/>
    <x v="2"/>
    <m/>
    <s v="RTR"/>
    <x v="0"/>
    <s v="IC"/>
    <m/>
    <m/>
    <m/>
    <m/>
    <m/>
    <m/>
    <m/>
    <m/>
    <m/>
    <m/>
    <m/>
    <m/>
    <m/>
  </r>
  <r>
    <e v="#N/A"/>
    <s v="RTR-GL-165"/>
    <m/>
    <s v="Record to Report"/>
    <s v="Manage General Ledger Accounting"/>
    <s v="Process Manual Journal Entries"/>
    <s v="As  GL Accountant, I want the ability to generate a report for showing Opening Balance (in debit &amp; Credit Format), Credit , Debit, and Closing Balance (in debit &amp; Credit Format)."/>
    <s v="Must Have"/>
    <m/>
    <x v="1"/>
    <s v="2-Gap-Build-Report"/>
    <s v="Gap"/>
    <s v="Build"/>
    <s v="Report"/>
    <s v="RPT018"/>
    <s v="Current Report Name- 'Trial balance in a true debit and credit format'_x000a__x000a_2/8: Existing RPT018 report"/>
    <s v="User should be able to geenrate a report for showing Opening Balance (in debit &amp; Credit Format), Credit , Debit, and Closing Balance (in debit &amp; Credit Format)."/>
    <m/>
    <m/>
    <s v="Sprint 11"/>
    <x v="0"/>
    <s v="Rita"/>
    <d v="2022-02-08T00:00:00"/>
    <x v="3"/>
    <m/>
    <x v="5"/>
    <x v="4"/>
    <s v="Report"/>
    <x v="2"/>
    <m/>
    <s v="RTR"/>
    <x v="0"/>
    <s v="GL"/>
    <m/>
    <m/>
    <m/>
    <m/>
    <m/>
    <m/>
    <m/>
    <m/>
    <m/>
    <m/>
    <m/>
    <m/>
    <m/>
  </r>
  <r>
    <e v="#N/A"/>
    <m/>
    <m/>
    <s v="EPM"/>
    <s v="Master Data Management"/>
    <s v="Maintain Chart of Accounts"/>
    <s v="As a GL Accountant I want to ensure that AR, AP, Inv, Bank Accounts, IC (127* &amp; 3127*) are locked accounts."/>
    <s v="Must Have"/>
    <m/>
    <x v="1"/>
    <m/>
    <m/>
    <m/>
    <m/>
    <m/>
    <m/>
    <m/>
    <m/>
    <m/>
    <m/>
    <x v="4"/>
    <m/>
    <m/>
    <x v="0"/>
    <m/>
    <x v="12"/>
    <x v="1"/>
    <m/>
    <x v="1"/>
    <m/>
    <m/>
    <x v="4"/>
    <m/>
    <m/>
    <m/>
    <m/>
    <m/>
    <m/>
    <s v="Bhim"/>
    <m/>
    <m/>
    <m/>
    <m/>
    <m/>
    <m/>
    <m/>
  </r>
  <r>
    <e v="#N/A"/>
    <s v="RTR-AHCS-224"/>
    <m/>
    <s v="Record to Report"/>
    <s v="Manage Subledger Accounting"/>
    <s v="Create Subledger Accounting"/>
    <s v="As GL Accountant, I want the ability to Import Material Intercompany Opening Balances into AHCS MF AR Subledger and mechanism to differentaite opening balances from daily transactions"/>
    <s v="Must Have"/>
    <m/>
    <x v="1"/>
    <s v="4-Gap-Build-Conversions"/>
    <s v="Gap"/>
    <s v="Build"/>
    <s v="Conversions"/>
    <s v="CNV042"/>
    <s v="Beginning Balances will be brought to AHCS through a different AP Beg Bal Event Type Specifically for Trade payable Invoices &amp; AP Cash Clearing Accounts"/>
    <s v="Opening balances are posted in AHCS MF AP Subledger and AP Beg Bal event type, AHCS Opening balance should match Legacy systems ending balance"/>
    <s v="Validate Legacy System ending balance ties to AHCS MF AP Beginning Balance through reporting from FAH onprem. Verify that there are no differences."/>
    <m/>
    <m/>
    <x v="0"/>
    <s v="Ian"/>
    <d v="2022-01-18T00:00:00"/>
    <x v="7"/>
    <m/>
    <x v="10"/>
    <x v="4"/>
    <s v="Conversion"/>
    <x v="5"/>
    <m/>
    <s v="RTR"/>
    <x v="3"/>
    <s v="AHCS"/>
    <s v="Deloitte"/>
    <m/>
    <m/>
    <m/>
    <m/>
    <s v="Bhim"/>
    <s v="Boon Hui"/>
    <s v="Rhonda"/>
    <s v="Betty"/>
    <m/>
    <m/>
    <m/>
    <s v="Approved On Thu 1/20/2022 9:17 PM"/>
  </r>
  <r>
    <e v="#N/A"/>
    <s v="RTR-AHCS-225"/>
    <m/>
    <s v="Record to Report"/>
    <s v="Manage Subledger Accounting"/>
    <s v="Create Subledger Accounting"/>
    <s v="As Financial Systems Analyst, I want the ability to restrict the Subledger Data related to MF AP Beginning Balance Event Type not to be transferred and posted to GL"/>
    <s v="Must Have"/>
    <m/>
    <x v="1"/>
    <s v="1-Fit-Configuration-Functional"/>
    <s v="Fit"/>
    <s v="Configuration"/>
    <s v="Functional"/>
    <m/>
    <s v="Beginning Balances will be brought to AHCS through a different AP Beg Bal Event Type Specifically for Trade payable Invoices &amp; AP Cash Clearing and will be finally accounted in AHCS and Not transferred to GL. This can be managed through Accounting Attribute - GL_TRANSFER_CODE_x000a_"/>
    <s v="Subledger Data related to MF AP Beginning Balance should not to be transferred and posted to GL"/>
    <s v="Validate AHCS AP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12/16- Yes, Beginning balance follow-ssame process for exisi ting. "/>
    <d v="2022-02-01T00:00:00"/>
    <s v="Approved on Wed 2/2/2022 4:45 AM"/>
  </r>
  <r>
    <e v="#N/A"/>
    <s v="RTR-AHCS-226"/>
    <m/>
    <s v="Record to Report"/>
    <s v="Manage Subledger Accounting"/>
    <s v="Create Subledger Accounting"/>
    <s v="As GL Accountant, I want the ability to Import Trade Receivables Opening Balances into AHCS MF AR Subledger and mechanism to differentaite opening balances from daily transactions"/>
    <s v="Must Have"/>
    <m/>
    <x v="1"/>
    <s v="4-Gap-Build-Conversions"/>
    <s v="Gap"/>
    <s v="Build"/>
    <s v="Conversions"/>
    <s v="CNV042"/>
    <s v="Beginning Balances will be brought to AHCS through a different AR Beg Bal Event Type Specifically for Trade receivable."/>
    <s v="Opening balances are posted in AHCS MF AR Subledger and AR Beg Bal event type, AHCS Opening balance should match Legacy systems ending balance"/>
    <s v="Validate Legacy System ending balance ties to AHCS MF AR Beginning Balance through reporting from FAH onprem. Verify that there are no differences."/>
    <m/>
    <m/>
    <x v="0"/>
    <s v="Ian"/>
    <d v="2022-01-18T00:00:00"/>
    <x v="7"/>
    <m/>
    <x v="10"/>
    <x v="4"/>
    <s v="Conversion"/>
    <x v="5"/>
    <m/>
    <s v="RTR"/>
    <x v="3"/>
    <s v="AHCS"/>
    <s v="Deloitte"/>
    <m/>
    <m/>
    <m/>
    <m/>
    <s v="Bhim"/>
    <s v="Boon Hui"/>
    <s v="Rhonda"/>
    <s v="Betty"/>
    <m/>
    <m/>
    <m/>
    <s v="Approved On Thu 1/20/2022 9:17 PM"/>
  </r>
  <r>
    <e v="#N/A"/>
    <s v="RTR-AHCS-227"/>
    <m/>
    <s v="Record to Report"/>
    <s v="Manage Subledger Accounting"/>
    <s v="Create Subledger Accounting"/>
    <s v="As Financial Systems Analyst, I want the ability to restrict the Subledger Data related to MF AR Beginning Balance Event Type not to be transferred and posted to GL"/>
    <s v="Must Have"/>
    <m/>
    <x v="1"/>
    <s v="1-Fit-Configuration-Functional"/>
    <s v="Fit"/>
    <s v="Configuration"/>
    <s v="Functional"/>
    <m/>
    <s v="Beginning Balances will be brought to AHCS through a different AR Beg Bal Event Type Specifically for Trade payable Invoices and will be finally accounted in AHCS and Not transferred to GL. This can be managed through Accounting Attribute - GL_TRANSFER_CODE_x000a_"/>
    <s v="Subledger Data related to MF AR Beginning Balance should not to be transferred and posted to GL"/>
    <s v="Validate AHCS AR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12/16-As per approved KDD, all beginning AP504balance follow-ssame process for exisi ting. "/>
    <d v="2022-02-01T00:00:00"/>
    <s v="Approved on Wed 2/2/2022 4:45 AM"/>
  </r>
  <r>
    <e v="#N/A"/>
    <s v="RTR-AHCS-228"/>
    <m/>
    <s v="Record to Report"/>
    <s v="Manage Subledger Accounting"/>
    <s v="Create Subledger Accounting"/>
    <s v="As GL Accountant, I want the ability to Import Inventory Opening Balances into AHCS MF Inventory Subledger and mechanism to differentaite opening balances from daily transactions"/>
    <s v="Must Have"/>
    <m/>
    <x v="1"/>
    <s v="4-Gap-Build-Conversions"/>
    <s v="Gap"/>
    <s v="Build"/>
    <s v="Conversions"/>
    <s v="CNV043"/>
    <s v="Beginning Balances will be brought to AHCS through a different MF INV Beg Bal Event Type Applicable for Trade Inventory &amp; Others(Intangible,Reels,Intransit Stock, Intra Intrasit,RTV,Warranty,Freight &amp; Claims)"/>
    <s v="Opening balances are posted in AHCS MF Inventory Subledger and Inv Beg Bal event type, AHCS Opening balance should match Legacy systems ending balance"/>
    <s v="Validate Legacy System ending balance ties to AHCS MF INV Beginning Balance through reporting from FAH onprem. Verify that there are no differences."/>
    <m/>
    <m/>
    <x v="0"/>
    <s v="Ian"/>
    <d v="2022-01-18T00:00:00"/>
    <x v="3"/>
    <m/>
    <x v="5"/>
    <x v="4"/>
    <s v="Conversion"/>
    <x v="5"/>
    <m/>
    <s v="RTR"/>
    <x v="3"/>
    <s v="AHCS"/>
    <s v="Deloitte"/>
    <m/>
    <m/>
    <m/>
    <m/>
    <s v="Bhim"/>
    <s v="Boon Hui"/>
    <s v="Rhonda"/>
    <s v="Betty"/>
    <m/>
    <m/>
    <m/>
    <s v="Approved On Thu 1/20/2022 9:17 PM"/>
  </r>
  <r>
    <e v="#N/A"/>
    <s v="RTR-AHCS-229"/>
    <m/>
    <s v="Record to Report"/>
    <s v="Manage Subledger Accounting"/>
    <s v="Create Subledger Accounting"/>
    <s v="As Financial Systems Analyst, I want the ability to restrict the Subledger Data related to MF INV Beginning Balance Event Type not to be transferred and posted to GL"/>
    <s v="Must Have"/>
    <m/>
    <x v="1"/>
    <s v="1-Fit-Configuration-Functional"/>
    <s v="Fit"/>
    <s v="Configuration"/>
    <s v="Functional"/>
    <m/>
    <s v="Beginning Balances will be brought to AHCS through a different MF INV Beg Bal Event Type Specifically for Trade payable Invoices and will be finally accounted in AHCS and Not transferred to GL. This can be managed through Accounting Attribute - GL_TRANSFER_CODE_x000a_"/>
    <s v="Subledger Data related to MF Inventory Beginning Balance should not to be transferred and posted to GL"/>
    <s v="Validate AHCS Inv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Yes, it goes through create accounting process but AHCS has configuration functionality to restrict certain transaction from going to GL"/>
    <d v="2022-02-01T00:00:00"/>
    <s v="Approved on Wed 2/2/2022 4:45 AM"/>
  </r>
  <r>
    <e v="#N/A"/>
    <s v="RTR-AHCS-230"/>
    <m/>
    <s v="Record to Report"/>
    <s v="Manage Subledger Accounting"/>
    <s v="Create Subledger Accounting"/>
    <s v="As GL Accountant, I want the ability to Import Unvouchered Opening Balances into AHCS MF AP Subledger and mechanism to differentaite opening balances from daily transactions"/>
    <s v="Must Have"/>
    <m/>
    <x v="1"/>
    <s v="4-Gap-Build-Conversions"/>
    <s v="Gap"/>
    <s v="Build"/>
    <s v="Conversions"/>
    <s v="CNV041"/>
    <s v="Beginning Balances will be brought to AHCS through a different Unvouch Beg Bal Event Type Applicable for Unvouchered (Work Orders,Intercompany,Freight &amp; Duty,Trade,Direct Ship &amp; Return)"/>
    <s v="Unvouchered Opening balances are posted in AHCS AP  Subledger and Unvouch Beg Bal event type, AHCS Opening balance should match Legacy systems ending balance"/>
    <s v="Validate Legacy System ending balance ties to AHCS Unvouchered WO, Interco, Freight&amp;Duty, Trade, Direct Ship, Return  Beginning Balance through reporting from FAH onprem. Verify that there are no differences."/>
    <m/>
    <m/>
    <x v="0"/>
    <s v="Ian"/>
    <d v="2022-01-18T00:00:00"/>
    <x v="7"/>
    <m/>
    <x v="10"/>
    <x v="4"/>
    <s v="Conversion"/>
    <x v="5"/>
    <m/>
    <s v="RTR"/>
    <x v="3"/>
    <s v="AHCS"/>
    <s v="Deloitte"/>
    <m/>
    <m/>
    <m/>
    <m/>
    <s v="Bhim"/>
    <s v="Boon Hui"/>
    <s v="Rhonda"/>
    <s v="Betty"/>
    <m/>
    <m/>
    <m/>
    <s v="Approved On Thu 1/20/2022 9:17 PM"/>
  </r>
  <r>
    <e v="#N/A"/>
    <s v="RTR-AHCS-231"/>
    <m/>
    <s v="Record to Report"/>
    <s v="Manage Subledger Accounting"/>
    <s v="Create Subledger Accounting"/>
    <s v="As Financial Systems Analyst, I want the ability to restrict the Subledger Data related to MF AP Unvouchered Beginning Balance Event Type not to be transferred and posted to GL"/>
    <s v="Must Have"/>
    <m/>
    <x v="1"/>
    <s v="1-Fit-Configuration-Functional"/>
    <s v="Fit"/>
    <s v="Configuration"/>
    <s v="Functional"/>
    <m/>
    <s v="Beginning Balances will be brought to AHCS through a different Unvouch Beg Bal Event Type Specifically for Trade payable Invoices and will be finally accounted in AHCS and Not transferred to GL. This can be managed through Accounting Attribute - GL_TRANSFER_CODE_x000a_"/>
    <s v="The Subledger Data related to MF AP (Unvouchered) Beginning Balance should not to be transferred and posted to GL"/>
    <s v="Validate AHCS AP Unvouch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Yes, it goes through create accounting process but AHCS has configuration functionality to restrict certain transaction from going to GL"/>
    <d v="2022-02-01T00:00:00"/>
    <s v="Approved on Wed 2/2/2022 4:45 AM"/>
  </r>
  <r>
    <e v="#N/A"/>
    <s v="RTR-AHCS-232"/>
    <m/>
    <s v="Record to Report"/>
    <s v="Manage Subledger Accounting"/>
    <s v="Create Subledger Accounting"/>
    <s v="As GL Accountant, I want the ability to Import Unvouchered Opening Balances into AHCS MF Inventory Subledger and mechanism to differentaite opening balances from daily transactions"/>
    <s v="Must Have"/>
    <m/>
    <x v="1"/>
    <s v="4-Gap-Build-Conversions"/>
    <s v="Gap"/>
    <s v="Build"/>
    <s v="Conversions"/>
    <s v="CNV043"/>
    <s v="Beginning Balances will be brought to AHCS through a different AR Beg Bal Event Type Applicable for Unvouchered (Work Orders,Intercompany,Freight &amp; Duty,Trade,Direct Ship,PPV/AP Variance &amp; Other Material)"/>
    <s v="Unvouchered Opening balances are posted in AHCS Inventory Subledger and Unvouch Beg Bal event type, AHCS Opening balance should match Legacy systems ending balance"/>
    <s v="Validate Legacy System ending balance ties to AHCS Inv Unvouchered WO, Interco, Freight&amp;Duty, Trade, Direct Ship, Return  Beginning Balance through reporting from FAH onprem. Verify that there are no differences. In addition verify that Unvouchered PPV/AP Variance and other material ties to manual file loaded."/>
    <m/>
    <m/>
    <x v="0"/>
    <s v="Ian"/>
    <d v="2022-01-18T00:00:00"/>
    <x v="3"/>
    <m/>
    <x v="5"/>
    <x v="4"/>
    <s v="Conversion"/>
    <x v="5"/>
    <m/>
    <s v="RTR"/>
    <x v="3"/>
    <s v="AHCS"/>
    <s v="Deloitte"/>
    <m/>
    <m/>
    <m/>
    <m/>
    <s v="Bhim"/>
    <s v="Boon Hui"/>
    <s v="Rhonda"/>
    <s v="Betty"/>
    <m/>
    <m/>
    <m/>
    <s v="Approved On Thu 1/20/2022 9:17 PM"/>
  </r>
  <r>
    <e v="#N/A"/>
    <s v="RTR-AHCS-233"/>
    <m/>
    <s v="Record to Report"/>
    <s v="Manage Subledger Accounting"/>
    <s v="Create Subledger Accounting"/>
    <s v="As Financial Systems Analyst, I want the ability to restrict the Subledger Data related to MF INV Unvouchered Beginning Balance Event Type not to be transferred and posted to GL"/>
    <s v="Must Have"/>
    <m/>
    <x v="1"/>
    <s v="1-Fit-Configuration-Functional"/>
    <s v="Fit"/>
    <s v="Configuration"/>
    <s v="Functional"/>
    <m/>
    <s v="Beginning Balances will be brought to AHCS through a different MF INV Unvouchered Beg Bal Event Type Applicable for  Applicable for Unvouchered (Work Orders,Intercompany,Freight &amp; Duty,Trade,Direct Ship,PPV/AP Variance &amp; Other Material) and will be finally accounted in AHCS and Not transferred to GL. This can be managed through Accounting Attribute - GL_TRANSFER_CODE_x000a_"/>
    <s v="The Subledger Data related to MF INV (Unvouchered) Beginning Balance should not to be transferred and posted to GL"/>
    <s v="Validate AHCS Inv Unvouch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Yes, it goes through create accounting process but AHCS has configuration functionality to restrict certain transaction from going to GL"/>
    <d v="2022-02-01T00:00:00"/>
    <s v="Approved on Wed 2/2/2022 4:45 AM"/>
  </r>
  <r>
    <e v="#N/A"/>
    <s v="RTR-AHCS-234"/>
    <m/>
    <s v="Record to Report"/>
    <s v="Manage Subledger Accounting"/>
    <s v="Create Subledger Accounting"/>
    <s v="As GL Accountant, I want the ability to Import Material Intercompany Opening Balances into AHCS MF AP Subledger and mechanism to differentaite opening balances from daily transactions"/>
    <s v="Must Have"/>
    <m/>
    <x v="1"/>
    <s v="4-Gap-Build-Conversions"/>
    <s v="Gap"/>
    <s v="Build"/>
    <s v="Conversions"/>
    <s v="CNV041"/>
    <s v="Beginning Balances will be brought to AHCS through a different AP Beg Bal Event Type Applicable for  Applicable for Intercompany(Invoice Related)"/>
    <s v="User should be able to Conversion of initial balances using event type for MF AP Subledger"/>
    <s v="Validate Legacy System ending balance ties to AHCS AP I/C subledger Beginning Balance  through reporting from FAH onprem for EMEA. For other regions verify based on source file loaded. Verify that there are no differences."/>
    <m/>
    <m/>
    <x v="0"/>
    <s v="Ian"/>
    <d v="2022-01-18T00:00:00"/>
    <x v="7"/>
    <m/>
    <x v="10"/>
    <x v="4"/>
    <s v="Conversion"/>
    <x v="5"/>
    <m/>
    <s v="RTR"/>
    <x v="3"/>
    <s v="AHCS"/>
    <s v="Deloitte"/>
    <m/>
    <m/>
    <m/>
    <m/>
    <s v="Bhim, Should the acceptance criterias say AP IC Subledger?"/>
    <s v="Boon Hui"/>
    <s v="Rhonda"/>
    <s v="Betty"/>
    <m/>
    <m/>
    <m/>
    <s v="Approved On Thu 1/20/2022 9:17 PM"/>
  </r>
  <r>
    <e v="#N/A"/>
    <s v="RTR-AHCS-235"/>
    <m/>
    <s v="Record to Report"/>
    <s v="Manage Subledger Accounting"/>
    <s v="Create Subledger Accounting"/>
    <s v="As Financial Systems Analyst, I want the ability to restrict the Subledger Data related to MF AP IC Beginning Balance Event Type not to be transferred and posted to GL"/>
    <s v="Must Have"/>
    <m/>
    <x v="1"/>
    <s v="1-Fit-Configuration-Functional"/>
    <s v="Fit"/>
    <s v="Configuration"/>
    <s v="Functional"/>
    <m/>
    <s v="Beginning Balances will be brought to AHCS through a different MF AP Beg Bal Event Type applicable for Intercompany(Invoice Related)and will be finally accounted in AHCS and Not transferred to GL. This can be managed through Accounting Attribute - GL_TRANSFER_CODE_x000a_"/>
    <s v="The Subledger Data related to MF AP (IC) Beginning Balance should not to be transferred and posted to GL"/>
    <s v="Validate AHCS AP I/C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Yes, it goes through create accounting process but AHCS has configuration functionality to restrict certain transaction from going to GL"/>
    <d v="2022-02-01T00:00:00"/>
    <s v="Approved on Wed 2/2/2022 4:45 AM"/>
  </r>
  <r>
    <e v="#N/A"/>
    <s v="RTR-AHCS-236"/>
    <m/>
    <s v="Record to Report"/>
    <s v="Manage Subledger Accounting"/>
    <s v="Create Subledger Accounting"/>
    <s v="As GL Accountant, I want the ability to Import Material Intercompany Opening Balances into AHCS MF AR Subledger and mechanism to differentaite opening balances from daily transactions"/>
    <s v="Must Have"/>
    <m/>
    <x v="1"/>
    <s v="4-Gap-Build-Conversions"/>
    <s v="Gap"/>
    <s v="Build"/>
    <s v="Conversions"/>
    <s v="CNV042"/>
    <s v="Beginning Balances will be brought to AHCS through a different AR Beg Bal Event Type Applicable for  Applicable for Intercompany(Invoice Related)"/>
    <s v="User should be able to Conversion of initial balances using event type for MF AR Subledger"/>
    <s v="Validate Legacy System ending balance ties to AHCS AR I/C subledger Beginning Balance through reporting from FAH onprem for EMEA. For other regions verify based on source file loaded. Verify that there are no differences."/>
    <m/>
    <m/>
    <x v="0"/>
    <s v="Ian"/>
    <d v="2022-01-18T00:00:00"/>
    <x v="7"/>
    <m/>
    <x v="10"/>
    <x v="4"/>
    <s v="Conversion"/>
    <x v="5"/>
    <m/>
    <s v="RTR"/>
    <x v="3"/>
    <s v="AHCS"/>
    <s v="Deloitte"/>
    <m/>
    <m/>
    <m/>
    <m/>
    <s v="Bhim, Should the acceptance criterias say AR IC Subledger?"/>
    <s v="Boon Hui"/>
    <s v="Rhonda"/>
    <s v="Betty"/>
    <m/>
    <m/>
    <m/>
    <s v="Approved On Thu 1/20/2022 9:17 PM"/>
  </r>
  <r>
    <e v="#N/A"/>
    <s v="RTR-AHCS-237"/>
    <m/>
    <s v="Record to Report"/>
    <s v="Manage Subledger Accounting"/>
    <s v="Create Subledger Accounting"/>
    <s v="As Financial Systems Analyst, I want the ability to restrict the Subledger Data related to MF AR IC Beginning Balance Event Type not to be transferred and posted to GL"/>
    <s v="Must Have"/>
    <m/>
    <x v="1"/>
    <s v="1-Fit-Configuration-Functional"/>
    <s v="Fit"/>
    <s v="Configuration"/>
    <s v="Functional"/>
    <m/>
    <s v="Beginning Balances will be brought to AHCS through a different MF AR Beg Bal Event Type applicable for Intercompany(Invoice Related)and will be finally accounted in AHCS and Not transferred to GL. This can be managed through Accounting Attribute - GL_TRANSFER_CODE_x000a_"/>
    <s v="The Subledger Data related to MF AR (IC) Beginning Balance should not to be transferred and posted to GL"/>
    <s v="Validate AHCS AR I/C Beg Bal event type does not get transferred and posted to G/L"/>
    <m/>
    <m/>
    <x v="0"/>
    <s v="Manisha_x000a_Ian"/>
    <s v="1/31/2022_x000a_2/1/2022"/>
    <x v="0"/>
    <m/>
    <x v="6"/>
    <x v="1"/>
    <m/>
    <x v="0"/>
    <m/>
    <s v="RTR"/>
    <x v="3"/>
    <s v="AHCS"/>
    <s v="Deloitte"/>
    <m/>
    <m/>
    <s v="Need further discussion. How would we test to ensure doesn't post to GL? Also not listing all the beg bal loads IP 1-13"/>
    <m/>
    <s v="Bhim"/>
    <s v="Boon Hui"/>
    <s v="Rhonda"/>
    <s v="Betty"/>
    <s v="Do beginning Balances go through create accounting? IP 12-15"/>
    <s v="Yes, it goes through create accounting process but AHCS has configuration functionality to restrict certain transaction from going to GL"/>
    <d v="2022-02-01T00:00:00"/>
    <s v="Approved on Wed 2/2/2022 4:45 AM"/>
  </r>
  <r>
    <e v="#N/A"/>
    <s v="RTR-AHCS-238"/>
    <m/>
    <s v="Record to Report"/>
    <s v="Manage Subledger Accounting"/>
    <s v="Create Subledger Accounting"/>
    <s v="As GL Accountant, I want the ability to Import Cresus (BKI) Beginning Balances from Cresus source into AHCS MF AP Subledger and mechanism to differentiate Bank Beg Bal (MF AP) transactions"/>
    <m/>
    <m/>
    <x v="2"/>
    <s v="10-Not Required-Not Required-Not Required"/>
    <s v="Not Required"/>
    <s v="Not Required"/>
    <s v="Not Required"/>
    <m/>
    <s v="Bank Beginning balance will not be loaded in AHCS, rather reports should refer to GL level balances for BKI transactions"/>
    <s v="User should be review opening balances under Bank Beg Bal under MF AP Subledger. _x000a_Cresus and AHCS amount should reconcile "/>
    <m/>
    <m/>
    <m/>
    <x v="4"/>
    <m/>
    <m/>
    <x v="0"/>
    <m/>
    <x v="12"/>
    <x v="1"/>
    <m/>
    <x v="1"/>
    <m/>
    <s v="RTR"/>
    <x v="3"/>
    <s v="AHCS"/>
    <m/>
    <m/>
    <m/>
    <m/>
    <m/>
    <s v="Bhim"/>
    <s v="N/A"/>
    <s v="N/A"/>
    <s v="N/A"/>
    <s v="Are these stories correct? Are we truly loading bank beg bal per kdd30? IP 12-16"/>
    <s v="MS 12/16 - Agreed, changed the story status to NOT REQUIRED"/>
    <m/>
    <m/>
  </r>
  <r>
    <e v="#N/A"/>
    <s v="RTR-AHCS-239"/>
    <m/>
    <s v="Record to Report"/>
    <s v="Manage Subledger Accounting"/>
    <s v="Create Subledger Accounting"/>
    <s v="As GL Accountant, I want the ability to restrict the Subledger Data related to MF AP Bank( for Cresus) Beg Balance Event Type not to be transferred and posted to GL"/>
    <m/>
    <m/>
    <x v="2"/>
    <s v="10-Not Required-Not Required-Not Required"/>
    <s v="Not Required"/>
    <s v="Not Required"/>
    <s v="Not Required"/>
    <m/>
    <s v="Beginning Balances will be brought to AHCS through a different MF AP Beg Bal Event Type Applicable for Cash clearing Account &amp; Bank Opening Balance  and will be finally accounted in AHCS and Not transferred to GL. This can be managed through Accounting Attribute - GL_TRANSFER_CODE_x000a_"/>
    <s v="The Subledger Data related to MF AP  Bank( for Cresus)  Beginning Balance Event Type should not to be transferred and posted to GL"/>
    <m/>
    <m/>
    <m/>
    <x v="4"/>
    <m/>
    <m/>
    <x v="0"/>
    <m/>
    <x v="12"/>
    <x v="1"/>
    <m/>
    <x v="1"/>
    <m/>
    <s v="RTR"/>
    <x v="3"/>
    <s v="AHCS"/>
    <m/>
    <m/>
    <m/>
    <m/>
    <m/>
    <s v="Bhim"/>
    <s v="N/A"/>
    <s v="N/A"/>
    <s v="N/A"/>
    <s v="Are these stories correct? Are we truly loading bank beg bal per kdd30? IP 12-16"/>
    <s v="MS 12/16 - Agreed, changed the story status to NOT REQUIRED"/>
    <m/>
    <m/>
  </r>
  <r>
    <e v="#N/A"/>
    <s v="RTR-AHCS-240"/>
    <m/>
    <s v="Record to Report"/>
    <s v="Manage Subledger Accounting"/>
    <s v="Create Subledger Accounting"/>
    <s v="As GL Accountant, I want the ability to Import Cresus (BKI) Beginning Balances from Cresus source into AHCS MF AR Subledger and mechanism to differentiate Bank Beg Bal (MF AR) transactions"/>
    <m/>
    <m/>
    <x v="2"/>
    <s v="10-Not Required-Not Required-Not Required"/>
    <s v="Not Required"/>
    <s v="Not Required"/>
    <s v="Not Required"/>
    <m/>
    <s v="Beginning Balances will be brought to AHCS through a Bank Beg Bal Event Type applicable for Cash clearing Account &amp; Bank Opening Balance - EMEA only"/>
    <s v="User should be review opening balances under Bank Beg Bal under MF AR Subledger. _x000a_Cresus and AHCS amount should reconcile "/>
    <m/>
    <m/>
    <m/>
    <x v="4"/>
    <m/>
    <m/>
    <x v="0"/>
    <m/>
    <x v="12"/>
    <x v="1"/>
    <m/>
    <x v="1"/>
    <m/>
    <s v="RTR"/>
    <x v="3"/>
    <s v="AHCS"/>
    <m/>
    <m/>
    <m/>
    <m/>
    <m/>
    <s v="Bhim"/>
    <s v="N/A"/>
    <s v="N/A"/>
    <s v="N/A"/>
    <s v="Are these stories correct? Are we truly loading bank beg bal per kdd30? IP 12-16"/>
    <s v="MS 12/16 - Agreed, changed the story status to NOT REQUIRED"/>
    <m/>
    <m/>
  </r>
  <r>
    <e v="#N/A"/>
    <s v="RTR-AHCS-241"/>
    <m/>
    <s v="Record to Report"/>
    <s v="Manage Subledger Accounting"/>
    <s v="Create Subledger Accounting"/>
    <s v="As GL Accountant, I want the ability to restrict the Subledger Data related to MF AR Bank( for Cresus) Beg Balance Event Type not to be transferred and posted to GL"/>
    <m/>
    <m/>
    <x v="2"/>
    <s v="10-Not Required-Not Required-Not Required"/>
    <s v="Not Required"/>
    <s v="Not Required"/>
    <s v="Not Required"/>
    <m/>
    <s v="Beginning Balances will be brought to AHCS through a different MF AR Beg Bal Event Type Applicable for Cash clearing Account &amp; Bank Opening Balance  and will be finally accounted in AHCS and Not transferred to GL. This can be managed through Accounting Attribute - GL_TRANSFER_CODE_x000a_"/>
    <s v="The Subledger Data related to MF AR Bank( for Cresus)  Beginning Balance Event Type should not to be transferred and posted to GL"/>
    <m/>
    <m/>
    <m/>
    <x v="4"/>
    <m/>
    <m/>
    <x v="0"/>
    <m/>
    <x v="12"/>
    <x v="1"/>
    <m/>
    <x v="1"/>
    <m/>
    <s v="RTR"/>
    <x v="3"/>
    <s v="AHCS"/>
    <m/>
    <m/>
    <m/>
    <m/>
    <m/>
    <s v="Bhim"/>
    <s v="N/A"/>
    <s v="N/A"/>
    <s v="N/A"/>
    <s v="Are these stories correct? Are we truly loading bank beg bal per kdd30? IP 12-16"/>
    <s v="MS 12/16 - Agreed, changed the story status to NOT REQUIRED"/>
    <m/>
    <m/>
  </r>
  <r>
    <e v="#N/A"/>
    <s v="RTR-AHCS-242"/>
    <m/>
    <s v="Record to Report"/>
    <s v="Manage Subledger Accounting"/>
    <s v="Create Subledger Accounting"/>
    <s v="As GL Accountant, I want the ability to Import PS Fixed Asset Opening Balances into AHCS PS FA Subledger and mechanism to differentaite opening balances from daily transactions"/>
    <m/>
    <m/>
    <x v="2"/>
    <s v="10-Not Required-Not Required-Not Required"/>
    <s v="Not Required"/>
    <s v="Not Required"/>
    <s v="Not Required"/>
    <m/>
    <s v="Beginning Balances will be brought to AHCS through a different event type - Beg Bal, balanced loaded by Asset ID (NA Only)"/>
    <s v="User should be review opening balances under FA Beg Bal event type and reconcile againt FA balances"/>
    <m/>
    <m/>
    <m/>
    <x v="4"/>
    <m/>
    <m/>
    <x v="0"/>
    <m/>
    <x v="12"/>
    <x v="1"/>
    <m/>
    <x v="1"/>
    <m/>
    <s v="RTR"/>
    <x v="3"/>
    <s v="AHCS"/>
    <m/>
    <m/>
    <m/>
    <m/>
    <m/>
    <s v="N/A"/>
    <s v="N/A"/>
    <s v="Rhonda - Removed need for beginning balances in AHCS for Fixed Assets - this should be N/A now"/>
    <s v="N/A"/>
    <s v="N/A - IP 12-16"/>
    <s v="MS 12/16 - Agreed, changed the story status to NOT REQUIRED"/>
    <m/>
    <m/>
  </r>
  <r>
    <e v="#N/A"/>
    <s v="RTR-AHCS-243"/>
    <m/>
    <s v="Record to Report"/>
    <s v="Manage Subledger Accounting"/>
    <s v="Create Subledger Accounting"/>
    <s v="As GL Accountant, I want the ability to restrict the Subledger Data related to PS FA beg balance Beginning Balance Event Type not to be transferred and posted to GL"/>
    <m/>
    <m/>
    <x v="2"/>
    <s v="10-Not Required-Not Required-Not Required"/>
    <s v="Not Required"/>
    <s v="Not Required"/>
    <s v="Not Required"/>
    <m/>
    <s v="Beginning Balances will be brought to AHCS through a different PSFA beg balance and will be finally accounted in AHCS and Not transferred to GL. This can be managed through Accounting Attribute - GL_TRANSFER_CODE_x000a_"/>
    <s v="The Subledger data related to PSFA Beginning Balance Event Type should not to be transferred or posted to GL"/>
    <m/>
    <m/>
    <m/>
    <x v="4"/>
    <m/>
    <m/>
    <x v="0"/>
    <m/>
    <x v="12"/>
    <x v="1"/>
    <m/>
    <x v="1"/>
    <m/>
    <s v="RTR"/>
    <x v="3"/>
    <s v="AHCS"/>
    <m/>
    <m/>
    <m/>
    <m/>
    <m/>
    <s v="N/A"/>
    <s v="N/A"/>
    <s v="Rhonda - Removed need for beginning balances in AHCS for Fixed Assets - this should be N/A now"/>
    <s v="N/A"/>
    <s v="N/A - IP 12-16"/>
    <s v="MS 12/16 - Agreed, changed the story status to NOT REQUIRED"/>
    <m/>
    <m/>
  </r>
  <r>
    <e v="#N/A"/>
    <s v="RTR-AHCS-244"/>
    <m/>
    <s v="Record to Report"/>
    <s v="Manage Subledger Accounting"/>
    <s v="Create Subledger Accounting"/>
    <s v="As GL Accountant, I want the ability to Import Trade Payable Invoices &amp; AP Cash Clearing Opening Balances into AHCS MF AP Subledger for 2nd term. and mechanism to differentiate opening balances from daily transactions\"/>
    <s v="Must Have"/>
    <m/>
    <x v="1"/>
    <s v="10-Not Required-Not Required-Not Required"/>
    <s v="Not Required"/>
    <s v="Not Required"/>
    <s v="Not Required"/>
    <m/>
    <s v="AHCS Conversion to load AP, AR, Inventory subledger opening balance for Austria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Need further discussion. Don't under story fully. Ip 1-13"/>
    <m/>
    <m/>
    <m/>
    <m/>
    <m/>
    <m/>
    <m/>
    <m/>
    <s v="Approved on Wed 2/2/2022 4:45 AM"/>
  </r>
  <r>
    <e v="#N/A"/>
    <s v="RTR-AHCS-245"/>
    <m/>
    <s v="Record to Report"/>
    <s v="Manage Subledger Accounting"/>
    <s v="Create Subledger Accounting"/>
    <s v="As GL Accountant, I want the ability to load AP, AR, Inventory subledger opening balance for Germany secondary ledger"/>
    <s v="Must Have"/>
    <m/>
    <x v="1"/>
    <s v="10-Not Required-Not Required-Not Required"/>
    <s v="Not Required"/>
    <s v="Not Required"/>
    <s v="Not Required"/>
    <m/>
    <s v="AHCS Conversion to load AP, AR, Inventory subledger opening balance for Germany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Are these being generalized or are we listing out all beg loads? Ip 1-13"/>
    <m/>
    <m/>
    <m/>
    <m/>
    <m/>
    <m/>
    <m/>
    <m/>
    <s v="Approved on Wed 2/2/2022 4:45 AM"/>
  </r>
  <r>
    <e v="#N/A"/>
    <s v="RTR-AHCS-246"/>
    <m/>
    <s v="Record to Report"/>
    <s v="Manage Subledger Accounting"/>
    <s v="Create Subledger Accounting"/>
    <s v="As GL Accountant, I want the ability to load AP, AR, Inventory subledger opening balance for Norway secondary ledger"/>
    <s v="Must Have"/>
    <m/>
    <x v="1"/>
    <s v="10-Not Required-Not Required-Not Required"/>
    <s v="Not Required"/>
    <s v="Not Required"/>
    <s v="Not Required"/>
    <m/>
    <s v="AHCS Conversion to load AP, AR, Inventory subledger opening balance for Norway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Are these being generalized or are we listing out all beg loads? Ip 1-13"/>
    <m/>
    <m/>
    <m/>
    <m/>
    <m/>
    <m/>
    <m/>
    <m/>
    <s v="Approved on Wed 2/2/2022 4:45 AM"/>
  </r>
  <r>
    <e v="#N/A"/>
    <s v="RTR-AHCS-247"/>
    <m/>
    <s v="Record to Report"/>
    <s v="Manage Subledger Accounting"/>
    <s v="Create Subledger Accounting"/>
    <s v="As GL Accountant, I want the ability to load AP, AR, Inventory subledger opening balance for Spain secondary ledger"/>
    <s v="Must Have"/>
    <m/>
    <x v="1"/>
    <s v="10-Not Required-Not Required-Not Required"/>
    <s v="Not Required"/>
    <s v="Not Required"/>
    <s v="Not Required"/>
    <m/>
    <s v="AHCS Conversion to load AP, AR, Inventory subledger opening balance for Spain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Are these being generalized or are we listing out all beg loads? Ip 1-13"/>
    <m/>
    <m/>
    <m/>
    <m/>
    <m/>
    <m/>
    <m/>
    <m/>
    <s v="Approved on Wed 2/2/2022 4:45 AM"/>
  </r>
  <r>
    <e v="#N/A"/>
    <s v="RTR-AHCS-248"/>
    <m/>
    <s v="Record to Report"/>
    <s v="Manage Subledger Accounting"/>
    <s v="Create Subledger Accounting"/>
    <s v="As GL Accountant, I want the ability to load AP, AR, Inventory subledger opening balance for Poland secondary ledger"/>
    <s v="Must Have"/>
    <m/>
    <x v="1"/>
    <s v="10-Not Required-Not Required-Not Required"/>
    <s v="Not Required"/>
    <s v="Not Required"/>
    <s v="Not Required"/>
    <m/>
    <s v="AHCS Conversion to load AP, AR, Inventory subledger opening balance for Poland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Are these being generalized or are we listing out all beg loads? Ip 1-13"/>
    <m/>
    <m/>
    <m/>
    <m/>
    <m/>
    <m/>
    <m/>
    <m/>
    <s v="Approved on Wed 2/2/2022 4:45 AM"/>
  </r>
  <r>
    <e v="#N/A"/>
    <s v="RTR-AHCS-249"/>
    <m/>
    <s v="Record to Report"/>
    <s v="Manage Subledger Accounting"/>
    <s v="Create Subledger Accounting"/>
    <s v="As GL Accountant, I want the ability to load AP, AR, Inventory subledger opening balance for Arabia secondary ledger"/>
    <s v="Must Have"/>
    <m/>
    <x v="1"/>
    <s v="10-Not Required-Not Required-Not Required"/>
    <s v="Not Required"/>
    <s v="Not Required"/>
    <s v="Not Required"/>
    <m/>
    <s v="AHCS Conversion to load AP, AR, Inventory subledger opening balance for Arabia secondary ledger_x000a_These users stories are marked as 'Not required' and 'Approved' under Subtype and added new User stories from RTR-AHCS-344 to 469 and added as &quot;Initial Fit/Gap Complete&quot; , Kindly review and have Acceptance Criteria Documented for these."/>
    <s v="User should be review opening balances under MF AP, MF AR and MF Eventory subledger, respective Beg Bal event type."/>
    <m/>
    <m/>
    <m/>
    <x v="0"/>
    <s v="Ian"/>
    <d v="2022-01-21T00:00:00"/>
    <x v="0"/>
    <m/>
    <x v="12"/>
    <x v="1"/>
    <m/>
    <x v="4"/>
    <m/>
    <s v="RTR"/>
    <x v="3"/>
    <s v="AHCS"/>
    <s v="Deloitte"/>
    <m/>
    <m/>
    <s v="Are these being generalized or are we listing out all beg loads? Ip 1-13"/>
    <m/>
    <m/>
    <m/>
    <m/>
    <m/>
    <m/>
    <m/>
    <m/>
    <s v="Approved on Wed 2/2/2022 4:45 AM"/>
  </r>
  <r>
    <e v="#N/A"/>
    <s v="RTR-AHCS-250"/>
    <m/>
    <s v="Record to Report"/>
    <s v="Manage Subledger Accounting"/>
    <s v="Create Subledger Accounting"/>
    <s v="As IT Manager,  I want the Treasury Workstation (Power Solutions) source system to extract the transactions based on the approved data model and AHCS to process the transactions with relevant attributes so that the transactions are accounted with detail  information in AHCS’"/>
    <s v="Must Have"/>
    <m/>
    <x v="1"/>
    <s v="3-Gap-Build-Interface"/>
    <s v="Gap"/>
    <s v="Build"/>
    <s v="Interface"/>
    <s v="INT045"/>
    <s v="Legacy team to extract legacy Treasury Workstation (Power Solutions) data and interface into Oracle Cloud Middleware"/>
    <s v="Legacy treasury data should be successfully interfaced to AHCS via OIC Middleware"/>
    <s v="All attributes defined in Treasury Workstation data model are brought in AHCS and detailed information is available in AHCS. Also ensure that AHCS data ties to Oracle GL"/>
    <m/>
    <m/>
    <x v="0"/>
    <s v="Sijo John"/>
    <m/>
    <x v="11"/>
    <m/>
    <x v="11"/>
    <x v="6"/>
    <s v="Interface"/>
    <x v="7"/>
    <m/>
    <s v="RTR"/>
    <x v="3"/>
    <s v="AHCS"/>
    <s v="Deloitte"/>
    <m/>
    <m/>
    <m/>
    <m/>
    <s v="N/A"/>
    <s v="N/A"/>
    <s v="Rhonda - how is this different from RTR-AHCS-070?"/>
    <s v="N/A"/>
    <s v="Rhonda - how is this different from RTR-AHCS-070? - IP 12-16"/>
    <m/>
    <m/>
    <s v="Approved On Thu 1/20/2022 9:17 PM"/>
  </r>
  <r>
    <s v="CSTONE-4652"/>
    <s v="RTR-GL-137A"/>
    <m/>
    <s v="Record to Report"/>
    <s v="Manage General Ledger Accounting"/>
    <s v="Maintain Chart of Accounts"/>
    <s v="As a member of the BI team creating Oracle GL reporting, I will require a Teradata table DSS_TABLES.ORACLE_CLD_GL_JE containing the GL journal details from INT011"/>
    <m/>
    <m/>
    <x v="5"/>
    <s v="2-Gap-Build-Report"/>
    <s v="Gap"/>
    <s v="Build"/>
    <s v="Report"/>
    <m/>
    <s v="Dependency:INT011"/>
    <s v="Succesfully Validated"/>
    <m/>
    <m/>
    <d v="2021-08-08T00:00:00"/>
    <x v="6"/>
    <s v="Jeremy Hornbuckle"/>
    <d v="2021-08-13T00:00:00"/>
    <x v="4"/>
    <s v="M"/>
    <x v="13"/>
    <x v="1"/>
    <m/>
    <x v="1"/>
    <m/>
    <s v="RTR"/>
    <x v="5"/>
    <s v="NA"/>
    <s v="Deloitte"/>
    <m/>
    <m/>
    <m/>
    <m/>
    <m/>
    <m/>
    <m/>
    <m/>
    <m/>
    <m/>
    <m/>
    <m/>
  </r>
  <r>
    <s v="CSTONE-4655"/>
    <s v="RTR-GL-137B"/>
    <m/>
    <s v="Record to Report"/>
    <s v="Manage General Ledger Accounting"/>
    <s v="Maintain Chart of Accounts"/>
    <s v="As a member of the BI team creating Oracle GL reporting, I will require a Teradata table DSS_TABLES.ORACLE_CLD_GL_BAL containing the GL balances from INT010"/>
    <m/>
    <m/>
    <x v="5"/>
    <s v="2-Gap-Build-Report"/>
    <s v="Gap"/>
    <s v="Build"/>
    <s v="Report"/>
    <m/>
    <s v="Dependency:INT010"/>
    <s v="Succesfully Validated"/>
    <m/>
    <m/>
    <d v="2021-08-08T00:00:00"/>
    <x v="6"/>
    <s v="Jeremy Hornbuckle"/>
    <d v="2021-08-13T00:00:00"/>
    <x v="4"/>
    <s v="M"/>
    <x v="13"/>
    <x v="1"/>
    <m/>
    <x v="1"/>
    <m/>
    <s v="RTR"/>
    <x v="5"/>
    <s v="NA"/>
    <s v="Deloitte"/>
    <m/>
    <m/>
    <m/>
    <m/>
    <m/>
    <m/>
    <m/>
    <m/>
    <m/>
    <m/>
    <m/>
    <m/>
  </r>
  <r>
    <s v="CSTONE-3227"/>
    <s v="RTR-GL-143"/>
    <s v="BI-RTR-GL-143"/>
    <s v="Record to Report"/>
    <s v="Manage General Ledger Accounting"/>
    <s v="Maintain Chart of Accounts"/>
    <s v="As an accountant, I require Outbound to:TeraData (AHCS Data to TeraData - AHCS Reconciliation Balances)_x000a_Outbound from:Cloud AHCS_x000a_Feed Type:AHCS Reconciliation Balances_x000a_Feed#:Tera Data Feed 3"/>
    <m/>
    <m/>
    <x v="5"/>
    <s v="2-Gap-Build-Report"/>
    <s v="Gap"/>
    <s v="Build"/>
    <s v="Report"/>
    <m/>
    <s v="KDD8 requirements    RICE ID INT041"/>
    <s v="Succesfully Validated"/>
    <m/>
    <m/>
    <m/>
    <x v="4"/>
    <m/>
    <m/>
    <x v="0"/>
    <s v="M"/>
    <x v="12"/>
    <x v="1"/>
    <m/>
    <x v="1"/>
    <m/>
    <s v="RTR"/>
    <x v="5"/>
    <s v="NA"/>
    <s v="Deloitte"/>
    <m/>
    <m/>
    <m/>
    <m/>
    <m/>
    <m/>
    <m/>
    <m/>
    <m/>
    <m/>
    <m/>
    <m/>
  </r>
  <r>
    <s v="CSTONE-3228"/>
    <s v="RTR-GL-141"/>
    <s v="BI-RTR-GL-141"/>
    <s v="Record to Report"/>
    <s v="Manage General Ledger Accounting"/>
    <s v="Maintain Chart of Accounts"/>
    <s v="As an accountant, I require Outbound to:TeraData (AHCS Data to TeraData - AHCS Details)_x000a_Outbound from:Cloud AHCS_x000a_Feed Type:AHCS Details_x000a_Feed#:Tera Data Feed 4"/>
    <m/>
    <m/>
    <x v="5"/>
    <s v="2-Gap-Build-Report"/>
    <s v="Gap"/>
    <s v="Build"/>
    <s v="Report"/>
    <m/>
    <s v="KDD8 requirements  RICE ID INT044"/>
    <s v="Succesfully Validated"/>
    <m/>
    <m/>
    <m/>
    <x v="4"/>
    <m/>
    <m/>
    <x v="0"/>
    <s v="M"/>
    <x v="12"/>
    <x v="1"/>
    <m/>
    <x v="1"/>
    <m/>
    <s v="RTR"/>
    <x v="5"/>
    <s v="NA"/>
    <s v="Deloitte"/>
    <m/>
    <m/>
    <m/>
    <m/>
    <m/>
    <m/>
    <m/>
    <m/>
    <m/>
    <m/>
    <m/>
    <m/>
  </r>
  <r>
    <e v="#N/A"/>
    <s v="REP-FSG-RTR-GL-007"/>
    <s v="BI-REP-FSG-RTR-GL-007A"/>
    <s v="Record to Report"/>
    <s v="Manage General Ledger Accounting"/>
    <s v="Maintain Chart of Accounts"/>
    <s v="AS an Accountant I want to be able to generate a Trial Balance by ODS (oper grp/dept/site) report with filters allowing to pull data by actuals or stat accounts. "/>
    <m/>
    <m/>
    <x v="5"/>
    <s v="2-Gap-Build-Report"/>
    <s v="Gap"/>
    <s v="Build"/>
    <s v="Report"/>
    <m/>
    <s v="Replaces Oracle FSG GA_TB_BRANCH_ACTUAL &amp; GA_TB_BRANCH_STAT. Replaces REP"/>
    <s v="FSG"/>
    <s v="RTR"/>
    <s v="GL"/>
    <d v="1900-01-07T00:00:00"/>
    <x v="4"/>
    <m/>
    <m/>
    <x v="0"/>
    <s v="M"/>
    <x v="12"/>
    <x v="1"/>
    <m/>
    <x v="1"/>
    <m/>
    <s v="RTR"/>
    <x v="5"/>
    <s v="NA"/>
    <s v="Deloitte"/>
    <m/>
    <m/>
    <m/>
    <m/>
    <m/>
    <m/>
    <m/>
    <m/>
    <m/>
    <m/>
    <m/>
    <m/>
  </r>
  <r>
    <e v="#N/A"/>
    <s v="REP-FSG-RTR-GL-007"/>
    <s v="BI-REP-FSG-RTR-GL-007B"/>
    <s v="Record to Report"/>
    <s v="Manage General Ledger Accounting"/>
    <s v="Maintain Chart of Accounts"/>
    <s v="AS an Accountant I want to be able to generate a Trial Balance by ODS (oper grp/dept/site) report with filters allowing to pull data by actuals or stat accounts. "/>
    <m/>
    <m/>
    <x v="5"/>
    <s v="2-Gap-Build-Report"/>
    <s v="Gap"/>
    <s v="Build"/>
    <s v="Report"/>
    <m/>
    <s v="Replaces Oracle FSG GA_TB_BRANCH_ACTUAL &amp; GA_TB_BRANCH_STAT. Replaces REP"/>
    <s v="FSG"/>
    <s v="RTR"/>
    <s v="GL"/>
    <d v="1900-01-07T00:00:00"/>
    <x v="4"/>
    <m/>
    <m/>
    <x v="0"/>
    <s v="M"/>
    <x v="12"/>
    <x v="1"/>
    <m/>
    <x v="1"/>
    <m/>
    <s v="RTR"/>
    <x v="5"/>
    <s v="NA"/>
    <s v="Deloitte"/>
    <m/>
    <m/>
    <m/>
    <m/>
    <m/>
    <m/>
    <m/>
    <m/>
    <m/>
    <m/>
    <m/>
    <m/>
  </r>
  <r>
    <e v="#N/A"/>
    <s v="REP-FSG-RTR-GL-009"/>
    <s v="BI-REP-FSG-RTR-GL-009A"/>
    <s v="Record to Report"/>
    <s v="Manage General Ledger Accounting"/>
    <s v="Maintain Chart of Accounts"/>
    <s v="AS an Accountant I want to be able to generate a Trial Balance by ODS (oper grp/dept/site) Trailing report with filters allowing to pull data YTD or PTD by actuals or stat accounts. "/>
    <m/>
    <m/>
    <x v="5"/>
    <s v="2-Gap-Build-Report"/>
    <s v="Gap"/>
    <s v="Build"/>
    <s v="Report"/>
    <m/>
    <s v="Replaces Oracle FSG GA_TB_BRANCH_TRAILING_YTD_ACTUAL, GA_TB_BRANCH_TRAILING_PTD_ACTUAL &amp; GA_TB_BRANCH_TRAILING_PTD_STAT. replaces REP"/>
    <s v="FSG"/>
    <s v="RTR"/>
    <s v="GL"/>
    <s v="010 &amp; REP"/>
    <x v="7"/>
    <s v="RTR"/>
    <s v="GL"/>
    <x v="14"/>
    <s v="M"/>
    <x v="12"/>
    <x v="1"/>
    <m/>
    <x v="1"/>
    <m/>
    <s v="RTR"/>
    <x v="5"/>
    <s v="NA"/>
    <s v="Deloitte"/>
    <m/>
    <m/>
    <m/>
    <m/>
    <m/>
    <m/>
    <m/>
    <m/>
    <m/>
    <m/>
    <m/>
    <m/>
  </r>
  <r>
    <e v="#N/A"/>
    <s v="REP-FSG-RTR-GL-009"/>
    <s v="BI-REP-FSG-RTR-GL-009B"/>
    <s v="Record to Report"/>
    <s v="Manage General Ledger Accounting"/>
    <s v="Maintain Chart of Accounts"/>
    <s v="AS an Accountant I want to be able to generate a Trial Balance by ODS (oper grp/dept/site) Trailing report with filters allowing to pull data YTD or PTD by actuals or stat accounts. "/>
    <m/>
    <m/>
    <x v="5"/>
    <s v="2-Gap-Build-Report"/>
    <s v="Gap"/>
    <s v="Build"/>
    <s v="Report"/>
    <m/>
    <s v="Replaces Oracle FSG GA_TB_BRANCH_TRAILING_YTD_ACTUAL, GA_TB_BRANCH_TRAILING_PTD_ACTUAL &amp; GA_TB_BRANCH_TRAILING_PTD_STAT. replaces REP"/>
    <s v="FSG"/>
    <s v="RTR"/>
    <s v="GL"/>
    <s v="010 &amp; REP"/>
    <x v="7"/>
    <s v="RTR"/>
    <s v="GL"/>
    <x v="14"/>
    <s v="M"/>
    <x v="12"/>
    <x v="1"/>
    <m/>
    <x v="1"/>
    <m/>
    <s v="RTR"/>
    <x v="5"/>
    <s v="NA"/>
    <s v="Deloitte"/>
    <m/>
    <m/>
    <m/>
    <m/>
    <m/>
    <m/>
    <m/>
    <m/>
    <m/>
    <m/>
    <m/>
    <m/>
  </r>
  <r>
    <e v="#N/A"/>
    <s v="REP-FSG-RTR-GL-009"/>
    <s v="BI-REP-FSG-RTR-GL-009C"/>
    <s v="Record to Report"/>
    <s v="Manage General Ledger Accounting"/>
    <s v="Maintain Chart of Accounts"/>
    <s v="AS an Accountant I want to be able to generate a Trial Balance by ODS (oper grp/dept/site) Trailing report with filters allowing to pull data YTD or PTD by actuals or stat accounts. "/>
    <m/>
    <m/>
    <x v="5"/>
    <s v="2-Gap-Build-Report"/>
    <s v="Gap"/>
    <s v="Build"/>
    <s v="Report"/>
    <m/>
    <s v="Replaces Oracle FSG GA_TB_BRANCH_TRAILING_YTD_ACTUAL, GA_TB_BRANCH_TRAILING_PTD_ACTUAL &amp; GA_TB_BRANCH_TRAILING_PTD_STAT. replaces REP"/>
    <s v="FSG"/>
    <s v="RTR"/>
    <s v="GL"/>
    <s v="010 &amp; REP"/>
    <x v="7"/>
    <s v="RTR"/>
    <s v="GL"/>
    <x v="14"/>
    <s v="M"/>
    <x v="12"/>
    <x v="1"/>
    <m/>
    <x v="1"/>
    <m/>
    <s v="RTR"/>
    <x v="5"/>
    <s v="NA"/>
    <s v="Deloitte"/>
    <m/>
    <m/>
    <m/>
    <m/>
    <m/>
    <m/>
    <m/>
    <m/>
    <m/>
    <m/>
    <m/>
    <m/>
  </r>
  <r>
    <s v="CSTONE-3229"/>
    <s v="RTR-AHCS-028"/>
    <s v="BI-RTR-AHCS-028"/>
    <s v="Record to Report"/>
    <s v="Manage General Ledger Accounting"/>
    <s v="Maintain Chart of Accounts"/>
    <s v="As a GL Accountant, I want a report to reconcile AHCS subldger and EBS AP  so that I can perform period close reconciliations"/>
    <m/>
    <m/>
    <x v="5"/>
    <s v="2-Gap-Build-Report"/>
    <s v="Gap"/>
    <s v="Build"/>
    <s v="Report"/>
    <m/>
    <s v="KDD6A requirements"/>
    <s v="Succesfully Validated"/>
    <m/>
    <m/>
    <m/>
    <x v="4"/>
    <m/>
    <m/>
    <x v="0"/>
    <s v="M"/>
    <x v="12"/>
    <x v="1"/>
    <m/>
    <x v="1"/>
    <m/>
    <s v="RTR"/>
    <x v="5"/>
    <s v="NA"/>
    <s v="Deloitte"/>
    <m/>
    <m/>
    <m/>
    <m/>
    <m/>
    <m/>
    <m/>
    <m/>
    <m/>
    <m/>
    <m/>
    <m/>
  </r>
  <r>
    <s v="CSTONE-3230"/>
    <s v="RTR-AHCS-029"/>
    <s v="BI-RTR-AHCS-029"/>
    <s v="Record to Report"/>
    <s v="Manage General Ledger Accounting"/>
    <s v="Maintain Chart of Accounts"/>
    <s v="As a GL Accountant, I want a report to reconcile AHCS subldger and EBS AR  so that I can perform period close reconciliations"/>
    <m/>
    <m/>
    <x v="5"/>
    <s v="2-Gap-Build-Report"/>
    <s v="Gap"/>
    <s v="Build"/>
    <s v="Report"/>
    <m/>
    <s v="KDD6A requirements"/>
    <s v="Succesfully Validated"/>
    <m/>
    <m/>
    <m/>
    <x v="4"/>
    <m/>
    <m/>
    <x v="0"/>
    <s v="M"/>
    <x v="12"/>
    <x v="1"/>
    <m/>
    <x v="1"/>
    <m/>
    <s v="RTR"/>
    <x v="5"/>
    <s v="NA"/>
    <s v="Deloitte"/>
    <m/>
    <m/>
    <m/>
    <m/>
    <m/>
    <m/>
    <m/>
    <m/>
    <m/>
    <m/>
    <m/>
    <m/>
  </r>
  <r>
    <s v="CSTONE-3231"/>
    <s v="RTR-AHCS-030"/>
    <s v="BI-RTR-AHCS-030"/>
    <s v="Record to Report"/>
    <s v="Manage General Ledger Accounting"/>
    <s v="Maintain Chart of Accounts"/>
    <s v="As a GL Accountant, I want a report to reconcile AHCS subldger and EBS FA  so that I can perform period close reconciliations"/>
    <m/>
    <m/>
    <x v="5"/>
    <s v="2-Gap-Build-Report"/>
    <s v="Gap"/>
    <s v="Build"/>
    <s v="Report"/>
    <m/>
    <s v="KDD6A requirements"/>
    <s v="Succesfully Validated"/>
    <m/>
    <m/>
    <m/>
    <x v="4"/>
    <m/>
    <m/>
    <x v="0"/>
    <s v="M"/>
    <x v="12"/>
    <x v="1"/>
    <m/>
    <x v="1"/>
    <m/>
    <s v="RTR"/>
    <x v="5"/>
    <s v="NA"/>
    <s v="Deloitte"/>
    <m/>
    <m/>
    <m/>
    <m/>
    <m/>
    <m/>
    <m/>
    <m/>
    <m/>
    <m/>
    <m/>
    <m/>
  </r>
  <r>
    <e v="#N/A"/>
    <s v="RTR-GL-137"/>
    <s v="BI-RTR-GL-137A"/>
    <s v="Record to Report"/>
    <s v="Manage General Ledger Accounting"/>
    <s v="Maintain Chart of Accounts"/>
    <s v="As an accountant, I require the finance team secured Teradata/P3 database tables to be updated for the ability to query the IS and BS."/>
    <m/>
    <m/>
    <x v="5"/>
    <s v="2-Gap-Build-Report"/>
    <s v="Gap"/>
    <s v="Build"/>
    <s v="Report"/>
    <m/>
    <s v="Replacing current 15 IS/BS files with KDD8 Teradata file feeds 1 &amp; 2    RICE IDs INT010 &amp; INT011 (GL Data to TeraData for reporting - GL Balances &amp; GL Data to TeraData for reporting - GL Journals)"/>
    <s v="Succesfully Validated"/>
    <m/>
    <m/>
    <m/>
    <x v="4"/>
    <m/>
    <m/>
    <x v="0"/>
    <s v="M"/>
    <x v="12"/>
    <x v="1"/>
    <m/>
    <x v="1"/>
    <m/>
    <s v="RTR"/>
    <x v="5"/>
    <s v="NA"/>
    <s v="Deloitte"/>
    <m/>
    <m/>
    <m/>
    <m/>
    <m/>
    <m/>
    <m/>
    <m/>
    <m/>
    <m/>
    <m/>
    <m/>
  </r>
  <r>
    <e v="#N/A"/>
    <s v="RTR-GL-137"/>
    <s v="BI-RTR-GL-137B"/>
    <s v="Record to Report"/>
    <s v="Manage General Ledger Accounting"/>
    <s v="Maintain Chart of Accounts"/>
    <s v="As an accountant, I require the finance team secured Teradata/P3 database tables to be updated for the ability to query the IS and BS."/>
    <m/>
    <m/>
    <x v="5"/>
    <s v="2-Gap-Build-Report"/>
    <s v="Gap"/>
    <s v="Build"/>
    <s v="Report"/>
    <m/>
    <s v="Replacing current 15 IS/BS files with KDD8 Teradata file feeds 1 &amp; 2    RICE IDs INT010 &amp; INT011 (GL Data to TeraData for reporting - GL Balances &amp; GL Data to TeraData for reporting - GL Journals)"/>
    <s v="Succesfully Validated"/>
    <m/>
    <m/>
    <m/>
    <x v="4"/>
    <m/>
    <m/>
    <x v="0"/>
    <s v="M"/>
    <x v="12"/>
    <x v="1"/>
    <m/>
    <x v="1"/>
    <m/>
    <s v="RTR"/>
    <x v="5"/>
    <s v="NA"/>
    <s v="Deloitte"/>
    <m/>
    <m/>
    <m/>
    <m/>
    <m/>
    <m/>
    <m/>
    <m/>
    <m/>
    <m/>
    <m/>
    <m/>
  </r>
  <r>
    <e v="#N/A"/>
    <s v="RTR-GL-139"/>
    <s v="BI-RTR-GL-139A"/>
    <s v="Record to Report"/>
    <s v="Manage General Ledger Accounting"/>
    <s v="Maintain Chart of Accounts"/>
    <s v="As an accountant, I require the finance team unsecured Tereadata/P3 database tables to be updated for the ability to query the IS and BS."/>
    <m/>
    <m/>
    <x v="5"/>
    <s v="2-Gap-Build-Report"/>
    <s v="Gap"/>
    <s v="Build"/>
    <s v="Report"/>
    <m/>
    <s v="Replacing current 15 IS/BS files with KDD8 Teradata file feeds 1 &amp; 2    RICE IDs INT010 &amp; INT011 (GL Data to TeraData for reporting - GL Balances &amp; GL Data to TeraData for reporting - GL Journals)"/>
    <s v="Succesfully Validated"/>
    <m/>
    <m/>
    <m/>
    <x v="4"/>
    <m/>
    <m/>
    <x v="0"/>
    <s v="M"/>
    <x v="12"/>
    <x v="1"/>
    <m/>
    <x v="1"/>
    <m/>
    <s v="RTR"/>
    <x v="5"/>
    <s v="NA"/>
    <s v="Deloitte"/>
    <m/>
    <m/>
    <m/>
    <m/>
    <m/>
    <m/>
    <m/>
    <m/>
    <m/>
    <m/>
    <m/>
    <m/>
  </r>
  <r>
    <e v="#N/A"/>
    <s v="RTR-GL-139"/>
    <s v="BI-RTR-GL-139B"/>
    <s v="Record to Report"/>
    <s v="Manage General Ledger Accounting"/>
    <s v="Maintain Chart of Accounts"/>
    <s v="As an accountant, I require the finance team unsecured Tereadata/P3 database tables to be updated for the ability to query the IS and BS."/>
    <m/>
    <m/>
    <x v="5"/>
    <s v="2-Gap-Build-Report"/>
    <s v="Gap"/>
    <s v="Build"/>
    <s v="Report"/>
    <m/>
    <s v="Replacing current 15 IS/BS files with KDD8 Teradata file feeds 1 &amp; 2    RICE IDs INT010 &amp; INT011 (GL Data to TeraData for reporting - GL Balances &amp; GL Data to TeraData for reporting - GL Journals)"/>
    <s v="Succesfully Validated"/>
    <m/>
    <m/>
    <m/>
    <x v="4"/>
    <m/>
    <m/>
    <x v="0"/>
    <s v="M"/>
    <x v="12"/>
    <x v="1"/>
    <m/>
    <x v="1"/>
    <m/>
    <s v="RTR"/>
    <x v="5"/>
    <s v="NA"/>
    <s v="Deloitte"/>
    <m/>
    <m/>
    <m/>
    <m/>
    <m/>
    <m/>
    <m/>
    <m/>
    <m/>
    <m/>
    <m/>
    <m/>
  </r>
  <r>
    <s v="CSTONE-4654"/>
    <s v="RTR-GL-137E"/>
    <m/>
    <s v="Record to Report"/>
    <s v="Manage General Ledger Accounting"/>
    <s v="Maintain Chart of Accounts"/>
    <s v="As a member of the BI team maintaining Teradata table DSS_TABLES.ORACLE_EXPENSE_CURRENT_NEW for the Expense Exception Application, an update to the table with the file from INT011 is required."/>
    <m/>
    <m/>
    <x v="5"/>
    <s v="2-Gap-Build-Report"/>
    <s v="Gap"/>
    <s v="Build"/>
    <s v="Report"/>
    <m/>
    <s v="Dependency:INT011"/>
    <s v="Succesfully Validated"/>
    <m/>
    <m/>
    <d v="2021-08-08T00:00:00"/>
    <x v="6"/>
    <s v="Jeremy Hornbuckle"/>
    <d v="2021-08-13T00:00:00"/>
    <x v="4"/>
    <s v="M"/>
    <x v="13"/>
    <x v="1"/>
    <m/>
    <x v="1"/>
    <m/>
    <s v="RTR"/>
    <x v="5"/>
    <s v="NA"/>
    <s v="Deloitte"/>
    <m/>
    <m/>
    <m/>
    <m/>
    <m/>
    <m/>
    <m/>
    <m/>
    <m/>
    <m/>
    <m/>
    <m/>
  </r>
  <r>
    <s v="CSTONE-3232"/>
    <s v="REP-RTR-AHCS-35"/>
    <m/>
    <s v="Record to Report"/>
    <s v="Manage General Ledger Accounting"/>
    <s v="Maintain Chart of Accounts"/>
    <s v="As an accoutant, I require Legacy Report Name:Spending Per Employee_x000a_Legacy Report Description:This report identifies all employee expenses processed for the month via the ERI (Concur) Interface BU becomes legal entity."/>
    <m/>
    <m/>
    <x v="5"/>
    <s v="2-Gap-Build-Report"/>
    <s v="Gap"/>
    <s v="Build"/>
    <s v="Report"/>
    <m/>
    <s v="Ad Hoc from FAH (covers WES user story RTR-AHCS-063)"/>
    <s v="Succesfully Validated"/>
    <m/>
    <m/>
    <m/>
    <x v="4"/>
    <m/>
    <m/>
    <x v="0"/>
    <s v="M"/>
    <x v="12"/>
    <x v="1"/>
    <m/>
    <x v="1"/>
    <m/>
    <s v="RTR"/>
    <x v="5"/>
    <s v="NA"/>
    <s v="Deloitte"/>
    <m/>
    <m/>
    <m/>
    <m/>
    <m/>
    <m/>
    <m/>
    <m/>
    <m/>
    <m/>
    <m/>
    <m/>
  </r>
  <r>
    <e v="#N/A"/>
    <s v="REP-FSG-RTR-GL-013"/>
    <s v="BI-REP-FSG-RTR-GL-013A"/>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B"/>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C"/>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D"/>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E"/>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F"/>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s v="CSTONE-3233"/>
    <s v="REP-FSG-RTR-GL-013"/>
    <s v="BI-REP-FSG-RTR-GL-013G"/>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s v="CSTONE-3234"/>
    <s v="REP-FSG-RTR-GL-013"/>
    <s v="BI-REP-FSG-RTR-GL-013H"/>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s v="CSTONE-3235"/>
    <s v="REP-FSG-RTR-GL-013"/>
    <s v="BI-REP-FSG-RTR-GL-013I"/>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J"/>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K"/>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L"/>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M"/>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e v="#N/A"/>
    <s v="REP-FSG-RTR-GL-013"/>
    <s v="BI-REP-FSG-RTR-GL-013N"/>
    <s v="Record to Report"/>
    <s v="Manage General Ledger Accounting"/>
    <s v="Maintain Chart of Accounts"/>
    <s v="As a BI developer, downstream Tables/views for operational reporting  need to be updated. (No reports seemed to required right now but we will need to build these tables for GL reporting with the cloud data)"/>
    <m/>
    <m/>
    <x v="5"/>
    <s v="2-Gap-Build-Report"/>
    <s v="Gap"/>
    <s v="Build"/>
    <s v="Report"/>
    <m/>
    <s v="User story requested by BI team"/>
    <s v="Succesfully Validated"/>
    <m/>
    <m/>
    <m/>
    <x v="4"/>
    <m/>
    <m/>
    <x v="0"/>
    <s v="M"/>
    <x v="12"/>
    <x v="1"/>
    <m/>
    <x v="1"/>
    <m/>
    <s v="RTR"/>
    <x v="5"/>
    <s v="NA"/>
    <s v="Deloitte"/>
    <m/>
    <m/>
    <m/>
    <m/>
    <m/>
    <m/>
    <m/>
    <m/>
    <m/>
    <m/>
    <m/>
    <m/>
  </r>
  <r>
    <s v="CSTONE-4656"/>
    <s v="RTR-GL-137C"/>
    <m/>
    <s v="Record to Report"/>
    <s v="Manage General Ledger Accounting"/>
    <s v="Maintain Chart of Accounts"/>
    <s v="As a member of the BI team creating Oracle GL reporting, I will require Teradata table(s) containing the GL hierarchy feed from EDMCS"/>
    <m/>
    <m/>
    <x v="5"/>
    <s v="2-Gap-Build-Report"/>
    <s v="Gap"/>
    <s v="Build"/>
    <s v="Report"/>
    <m/>
    <s v="Dependency:GL Hierarchy Feed from EDMCS"/>
    <s v="Succesfully Validated"/>
    <m/>
    <m/>
    <d v="2021-08-08T00:00:00"/>
    <x v="6"/>
    <s v="Jeremy Hornbuckle"/>
    <d v="2021-08-13T00:00:00"/>
    <x v="2"/>
    <s v="M"/>
    <x v="13"/>
    <x v="1"/>
    <m/>
    <x v="1"/>
    <m/>
    <s v="RTR"/>
    <x v="5"/>
    <s v="NA"/>
    <s v="Deloitte"/>
    <m/>
    <m/>
    <m/>
    <m/>
    <m/>
    <m/>
    <m/>
    <m/>
    <m/>
    <m/>
    <m/>
    <m/>
  </r>
  <r>
    <e v="#N/A"/>
    <s v="RTR-GL-137D"/>
    <m/>
    <s v="Record to Report"/>
    <s v="Manage General Ledger Accounting"/>
    <s v="Maintain Chart of Accounts"/>
    <s v="As a member of the BI team creating Oracle GL reporting, I will require a Teradata table containing the COA mapping file"/>
    <m/>
    <m/>
    <x v="5"/>
    <s v="2-Gap-Build-Report"/>
    <s v="Gap"/>
    <s v="Build"/>
    <s v="Report"/>
    <m/>
    <s v="Dependency:COA mapping file"/>
    <s v="Succesfully Validated"/>
    <m/>
    <m/>
    <d v="2021-08-08T00:00:00"/>
    <x v="8"/>
    <s v="Jeremy Hornbuckle"/>
    <d v="2021-08-13T00:00:00"/>
    <x v="2"/>
    <s v="M"/>
    <x v="13"/>
    <x v="1"/>
    <m/>
    <x v="1"/>
    <m/>
    <s v="RTR"/>
    <x v="5"/>
    <s v="NA"/>
    <s v="Deloitte"/>
    <m/>
    <m/>
    <m/>
    <m/>
    <m/>
    <m/>
    <m/>
    <m/>
    <m/>
    <m/>
    <m/>
    <m/>
  </r>
  <r>
    <e v="#N/A"/>
    <s v="REP-FSG-RTR-GL-013A"/>
    <m/>
    <s v="Record to Report"/>
    <s v="Manage General Ledger Accounting"/>
    <s v="Maintain Chart of Accounts"/>
    <s v="As the Accounting owner of the Teradata report Income Statement Detail (Legacy), I will need to review report results with the updated COA."/>
    <m/>
    <m/>
    <x v="5"/>
    <s v="2-Gap-Build-Report"/>
    <s v="Gap"/>
    <s v="Build"/>
    <s v="Report"/>
    <m/>
    <s v="Dependency:BI-RICE-20"/>
    <s v="Succesfully Validated"/>
    <m/>
    <m/>
    <d v="2021-08-08T00:00:00"/>
    <x v="8"/>
    <s v="Jeremy Hornbuckle"/>
    <d v="2021-08-13T00:00:00"/>
    <x v="2"/>
    <s v="M"/>
    <x v="13"/>
    <x v="1"/>
    <m/>
    <x v="1"/>
    <m/>
    <s v="RTR"/>
    <x v="5"/>
    <s v="NA"/>
    <s v="Deloitte"/>
    <m/>
    <m/>
    <m/>
    <m/>
    <m/>
    <m/>
    <m/>
    <m/>
    <m/>
    <m/>
    <m/>
    <m/>
  </r>
  <r>
    <s v="CSTONE-4653"/>
    <s v="REP-FSG-RTR-GL-013B"/>
    <m/>
    <s v="Record to Report"/>
    <s v="Manage General Ledger Accounting"/>
    <s v="Maintain Chart of Accounts"/>
    <s v="As the Accounting owner of the Teradata report Income Statement Summary (Legacy), I will need to review report results with the updated COA."/>
    <m/>
    <m/>
    <x v="5"/>
    <s v="2-Gap-Build-Report"/>
    <s v="Gap"/>
    <s v="Build"/>
    <s v="Report"/>
    <m/>
    <s v="Dependency:BI-RICE-20"/>
    <s v="Succesfully Validated"/>
    <m/>
    <m/>
    <d v="2021-08-08T00:00:00"/>
    <x v="8"/>
    <s v="Jeremy Hornbuckle"/>
    <d v="2021-08-13T00:00:00"/>
    <x v="2"/>
    <s v="M"/>
    <x v="13"/>
    <x v="1"/>
    <m/>
    <x v="1"/>
    <m/>
    <s v="RTR"/>
    <x v="5"/>
    <s v="NA"/>
    <s v="Deloitte"/>
    <m/>
    <m/>
    <m/>
    <m/>
    <m/>
    <m/>
    <m/>
    <m/>
    <m/>
    <m/>
    <m/>
    <m/>
  </r>
  <r>
    <e v="#N/A"/>
    <s v="REP-FSG-RTR-GL-013C"/>
    <m/>
    <s v="Record to Report"/>
    <s v="Manage General Ledger Accounting"/>
    <s v="Maintain Chart of Accounts"/>
    <s v="As the Accounting owner of the Teradata report Income Statement Drilldown 1 (Legacy), I will need to review report results with the updated COA."/>
    <m/>
    <m/>
    <x v="5"/>
    <s v="2-Gap-Build-Report"/>
    <s v="Gap"/>
    <s v="Build"/>
    <s v="Report"/>
    <m/>
    <s v="Dependency:BI-RICE-20"/>
    <s v="Succesfully Validated"/>
    <m/>
    <m/>
    <d v="2021-08-08T00:00:00"/>
    <x v="8"/>
    <s v="Jeremy Hornbuckle"/>
    <d v="2021-08-13T00:00:00"/>
    <x v="2"/>
    <s v="M"/>
    <x v="13"/>
    <x v="1"/>
    <m/>
    <x v="1"/>
    <m/>
    <s v="RTR"/>
    <x v="5"/>
    <s v="NA"/>
    <s v="Deloitte"/>
    <m/>
    <m/>
    <m/>
    <m/>
    <m/>
    <m/>
    <m/>
    <m/>
    <m/>
    <m/>
    <m/>
    <m/>
  </r>
  <r>
    <e v="#N/A"/>
    <s v="REP-FSG-RTR-GL-013D"/>
    <m/>
    <s v="Record to Report"/>
    <s v="Manage General Ledger Accounting"/>
    <s v="Maintain Chart of Accounts"/>
    <s v="As the Accounting owner of the Teradata report Income Statement Journal Drilldown (Legacy), I will need to review report results with the updated COA."/>
    <m/>
    <m/>
    <x v="5"/>
    <s v="2-Gap-Build-Report"/>
    <s v="Gap"/>
    <s v="Build"/>
    <s v="Report"/>
    <m/>
    <s v="Dependency:BI-RICE-20"/>
    <s v="Succesfully Validated"/>
    <m/>
    <m/>
    <d v="2021-08-08T00:00:00"/>
    <x v="8"/>
    <s v="Jeremy Hornbuckle"/>
    <d v="2021-08-13T00:00:00"/>
    <x v="2"/>
    <s v="M"/>
    <x v="13"/>
    <x v="1"/>
    <m/>
    <x v="1"/>
    <m/>
    <s v="RTR"/>
    <x v="5"/>
    <s v="NA"/>
    <s v="Deloitte"/>
    <m/>
    <m/>
    <m/>
    <m/>
    <m/>
    <m/>
    <m/>
    <m/>
    <m/>
    <m/>
    <m/>
    <m/>
  </r>
  <r>
    <e v="#N/A"/>
    <s v="REP-FSG-RTR-GL-013E"/>
    <m/>
    <s v="Record to Report"/>
    <s v="Manage General Ledger Accounting"/>
    <s v="Maintain Chart of Accounts"/>
    <s v="As the Accounting owner of the Teradata report Billing Margin % by Shipment Type,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F"/>
    <m/>
    <s v="Record to Report"/>
    <s v="Manage General Ledger Accounting"/>
    <s v="Maintain Chart of Accounts"/>
    <s v="As the Accounting owner of the Teradata report Billing Margin Analysis by Month,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G"/>
    <m/>
    <s v="Record to Report"/>
    <s v="Manage General Ledger Accounting"/>
    <s v="Maintain Chart of Accounts"/>
    <s v="As the Accounting owner of the Teradata report Daily Sales by Current Workday,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H"/>
    <m/>
    <s v="Record to Report"/>
    <s v="Manage General Ledger Accounting"/>
    <s v="Maintain Chart of Accounts"/>
    <s v="As the Accounting owner of the Teradata report MTD vs Last Year,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I"/>
    <m/>
    <s v="Record to Report"/>
    <s v="Manage General Ledger Accounting"/>
    <s v="Maintain Chart of Accounts"/>
    <s v="As the Accounting owner of the Teradata report Sales $ by Shipment Type,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J"/>
    <m/>
    <s v="Record to Report"/>
    <s v="Manage General Ledger Accounting"/>
    <s v="Maintain Chart of Accounts"/>
    <s v="As the Accounting owner of the Teradata report YTD vs Last Year,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s v="CSTONE-3236"/>
    <s v="RTR-AHCS-028A"/>
    <m/>
    <s v="Record to Report"/>
    <s v="Manage General Ledger Accounting"/>
    <s v="Maintain Chart of Accounts"/>
    <s v="As the Accounting owner of the Teradata report EBS AP to AHCS Recon Report - Balances, I will need to review the report reconcilation results."/>
    <m/>
    <m/>
    <x v="5"/>
    <s v="2-Gap-Build-Report"/>
    <s v="Gap"/>
    <s v="Build"/>
    <s v="Report"/>
    <m/>
    <s v="Dependency: INT041 &amp; Subledger feeds from EBS"/>
    <s v="Succesfully Validated"/>
    <m/>
    <m/>
    <d v="2021-08-17T00:00:00"/>
    <x v="8"/>
    <s v="Jeremy Hornbuckle"/>
    <d v="2021-08-20T00:00:00"/>
    <x v="15"/>
    <s v="M"/>
    <x v="7"/>
    <x v="1"/>
    <m/>
    <x v="1"/>
    <m/>
    <s v="EPM"/>
    <x v="6"/>
    <s v="NA"/>
    <s v="Deloitte"/>
    <m/>
    <m/>
    <m/>
    <m/>
    <m/>
    <m/>
    <m/>
    <m/>
    <m/>
    <m/>
    <m/>
    <m/>
  </r>
  <r>
    <s v="CSTONE-3237"/>
    <s v="RTR-AHCS-029A"/>
    <m/>
    <s v="Record to Report"/>
    <s v="Manage General Ledger Accounting"/>
    <s v="Maintain Chart of Accounts"/>
    <s v="As the Accounting owner of the Teradata report EBS AR to AHCS Recon Report - Balances, I will need to review the report reconcilation results."/>
    <m/>
    <m/>
    <x v="5"/>
    <s v="2-Gap-Build-Report"/>
    <s v="Gap"/>
    <s v="Build"/>
    <s v="Report"/>
    <m/>
    <s v="Dependency: INT041 &amp; Subledger feeds from EBS"/>
    <s v="Succesfully Validated"/>
    <m/>
    <m/>
    <d v="2021-08-17T00:00:00"/>
    <x v="8"/>
    <s v="Jeremy Hornbuckle"/>
    <d v="2021-08-20T00:00:00"/>
    <x v="15"/>
    <s v="M"/>
    <x v="7"/>
    <x v="1"/>
    <m/>
    <x v="1"/>
    <m/>
    <s v="EPM"/>
    <x v="6"/>
    <s v="NA"/>
    <s v="Deloitte"/>
    <m/>
    <m/>
    <m/>
    <m/>
    <m/>
    <m/>
    <m/>
    <m/>
    <m/>
    <m/>
    <m/>
    <m/>
  </r>
  <r>
    <s v="CSTONE-3238"/>
    <s v="RTR-AHCS-030A"/>
    <m/>
    <s v="Record to Report"/>
    <s v="Manage General Ledger Accounting"/>
    <s v="Maintain Chart of Accounts"/>
    <s v="As the Accounting owner of the Teradata report EBS FA to AHCS Recon Report - Balances, I will need to review the report reconcilation results."/>
    <m/>
    <m/>
    <x v="5"/>
    <s v="2-Gap-Build-Report"/>
    <s v="Gap"/>
    <s v="Build"/>
    <s v="Report"/>
    <m/>
    <s v="Dependency: INT041 &amp; Subledger feeds from EBS"/>
    <s v="Succesfully Validated"/>
    <m/>
    <m/>
    <d v="2021-08-17T00:00:00"/>
    <x v="8"/>
    <s v="Jeremy Hornbuckle"/>
    <d v="2021-08-20T00:00:00"/>
    <x v="15"/>
    <s v="M"/>
    <x v="7"/>
    <x v="1"/>
    <m/>
    <x v="1"/>
    <m/>
    <s v="EPM"/>
    <x v="6"/>
    <s v="NA"/>
    <s v="Deloitte"/>
    <m/>
    <m/>
    <m/>
    <m/>
    <m/>
    <m/>
    <m/>
    <m/>
    <m/>
    <m/>
    <m/>
    <m/>
  </r>
  <r>
    <s v="CSTONE-3239"/>
    <s v="RTR-AHCS-030B"/>
    <m/>
    <s v="Record to Report"/>
    <s v="Manage General Ledger Accounting"/>
    <s v="Maintain Chart of Accounts"/>
    <s v="As the Accounting owner of the Teradata report ERP POC to AHCS Recon Report - Detail, I will need to review the report reconcilation results."/>
    <m/>
    <m/>
    <x v="5"/>
    <s v="2-Gap-Build-Report"/>
    <s v="Gap"/>
    <s v="Build"/>
    <s v="Report"/>
    <m/>
    <s v="Dependency: INT041 &amp; Subledger feeds from EBS"/>
    <s v="Succesfully Validated"/>
    <m/>
    <m/>
    <d v="2021-08-17T00:00:00"/>
    <x v="8"/>
    <s v="Jeremy Hornbuckle"/>
    <d v="2021-08-20T00:00:00"/>
    <x v="15"/>
    <s v="M"/>
    <x v="7"/>
    <x v="1"/>
    <m/>
    <x v="1"/>
    <m/>
    <s v="EPM"/>
    <x v="6"/>
    <s v="NA"/>
    <s v="Deloitte"/>
    <m/>
    <m/>
    <m/>
    <m/>
    <m/>
    <m/>
    <m/>
    <m/>
    <m/>
    <m/>
    <m/>
    <m/>
  </r>
  <r>
    <s v="CSTONE-3240"/>
    <s v="RTR-AHCS-030C"/>
    <m/>
    <s v="Record to Report"/>
    <s v="Manage General Ledger Accounting"/>
    <s v="Maintain Chart of Accounts"/>
    <s v="As the Accounting owner of the Teradata report ERP POC to AHCS Recon Report - Balances, I will need to review the report reconcilation results."/>
    <m/>
    <m/>
    <x v="5"/>
    <s v="2-Gap-Build-Report"/>
    <s v="Gap"/>
    <s v="Build"/>
    <s v="Report"/>
    <m/>
    <s v="Dependency: INT041 &amp; Subledger feeds from EBS"/>
    <s v="Succesfully Validated"/>
    <m/>
    <m/>
    <d v="2021-08-17T00:00:00"/>
    <x v="8"/>
    <s v="Jeremy Hornbuckle"/>
    <d v="2021-08-20T00:00:00"/>
    <x v="15"/>
    <s v="M"/>
    <x v="7"/>
    <x v="1"/>
    <m/>
    <x v="1"/>
    <m/>
    <s v="EPM"/>
    <x v="6"/>
    <s v="NA"/>
    <s v="Deloitte"/>
    <m/>
    <m/>
    <m/>
    <m/>
    <m/>
    <m/>
    <m/>
    <m/>
    <m/>
    <m/>
    <m/>
    <m/>
  </r>
  <r>
    <e v="#N/A"/>
    <s v="REP-FSG-RTR-GL-013K"/>
    <m/>
    <s v="Record to Report"/>
    <s v="Manage General Ledger Accounting"/>
    <s v="Maintain Chart of Accounts"/>
    <s v="As the Accounting owner of the Teradata report Accounts by Month - Actual, I will need to review report results with the updated COA."/>
    <m/>
    <m/>
    <x v="5"/>
    <s v="2-Gap-Build-Report"/>
    <s v="Gap"/>
    <s v="Build"/>
    <s v="Report"/>
    <m/>
    <s v="Dependency:BI-RICE-20"/>
    <s v="Succesfully Validated"/>
    <m/>
    <m/>
    <d v="2021-08-08T00:00:00"/>
    <x v="8"/>
    <s v="Jeremy Hornbuckle"/>
    <d v="2021-08-13T00:00:00"/>
    <x v="2"/>
    <s v="M"/>
    <x v="7"/>
    <x v="1"/>
    <m/>
    <x v="1"/>
    <m/>
    <s v="RTR"/>
    <x v="5"/>
    <s v="NA"/>
    <s v="Deloitte"/>
    <m/>
    <m/>
    <m/>
    <m/>
    <m/>
    <m/>
    <m/>
    <m/>
    <m/>
    <m/>
    <m/>
    <m/>
  </r>
  <r>
    <e v="#N/A"/>
    <s v="REP-FSG-RTR-GL-013L"/>
    <m/>
    <s v="Record to Report"/>
    <s v="Manage General Ledger Accounting"/>
    <s v="Maintain Chart of Accounts"/>
    <s v="As the Accounting owner of the Teradata report Accounts by Quarter - Actual, I will need to review report results with the updated COA."/>
    <m/>
    <m/>
    <x v="5"/>
    <s v="2-Gap-Build-Report"/>
    <s v="Gap"/>
    <s v="Build"/>
    <s v="Report"/>
    <m/>
    <s v="Dependency:BI-RICE-20"/>
    <s v="Succesfully Validated"/>
    <m/>
    <m/>
    <d v="2021-08-08T00:00:00"/>
    <x v="8"/>
    <m/>
    <d v="2021-08-13T00:00:00"/>
    <x v="2"/>
    <s v="M"/>
    <x v="7"/>
    <x v="1"/>
    <m/>
    <x v="1"/>
    <m/>
    <s v="RTR"/>
    <x v="5"/>
    <s v="NA"/>
    <s v="Deloitte"/>
    <m/>
    <m/>
    <m/>
    <m/>
    <m/>
    <m/>
    <m/>
    <m/>
    <m/>
    <m/>
    <m/>
    <m/>
  </r>
  <r>
    <s v="RTR-AHCS-236"/>
    <s v="RTR-AHCS-251"/>
    <m/>
    <s v="Record to Report"/>
    <s v="Manage Subledger Accounting"/>
    <s v="Create Subledger Accounting"/>
    <s v="As GL Accountant, I want the ability to Import Late Fee,AR Cash Clearing &amp; Other Cash Clearing Opening Balances into AHCS MF AR Subledger and mechanism to differentiate opening balances from daily transactions"/>
    <s v="Must Have"/>
    <m/>
    <x v="1"/>
    <s v="10-Not Required-Not Required-Not Required"/>
    <s v="Not Required"/>
    <s v="Not Required"/>
    <s v="Not Required"/>
    <m/>
    <s v="Beginning Balances will be brought to AHCS through a different AR Beg Bal Event Type Applicable for  Applicable for Late Fee,AR Cash Clearing &amp; Other Cash Clearing Accounts._x000a_These users stories are marked as 'Not required' and 'Approved' under Subtype and added new User stories from RTR-AHCS-344 to 469 and added as &quot;Initial Fit/Gap Complete&quot; , Kindly review and have Acceptance Criteria Documented for these."/>
    <s v="User should be able to Conversion of initial balances using event type for MF AR Subledger"/>
    <m/>
    <m/>
    <m/>
    <x v="0"/>
    <s v="Ian"/>
    <d v="2022-01-21T00:00:00"/>
    <x v="0"/>
    <m/>
    <x v="12"/>
    <x v="1"/>
    <m/>
    <x v="4"/>
    <m/>
    <s v="RTR"/>
    <x v="3"/>
    <s v="AHCS"/>
    <s v="Deloitte"/>
    <m/>
    <m/>
    <s v="Are these being generalized or are we listing out all beg loads? Ip 1-13"/>
    <m/>
    <m/>
    <m/>
    <m/>
    <m/>
    <m/>
    <m/>
    <m/>
    <s v="Approved on Wed 2/2/2022 4:45 AM"/>
  </r>
  <r>
    <m/>
    <s v="RTR-AHCS-252"/>
    <m/>
    <s v="Record to Report"/>
    <s v="Manage Subledger Accounting"/>
    <s v="Create Subledger Accounting"/>
    <s v="As GL Accountant, I want the ability to Import Inventory Opening Balances into AHCS MF Inventory Subledger and mechanism to differentaite opening balances from daily transactions"/>
    <s v="Must Have"/>
    <m/>
    <x v="1"/>
    <s v="4-Gap-Build-Conversions"/>
    <s v="Gap"/>
    <s v="Build"/>
    <s v="Conversions"/>
    <s v="CNV043"/>
    <s v="Beginning Balances will be brought to AHCS through a different MF INV Beg Bal Event Type Applicable for Freight Accrual,WIP(WO) &amp; Kava."/>
    <s v="Opening balances are posted in AHCS MF Inventory Subledger and Inv Beg Bal event type, AHCS Opening balance should match Legacy systems ending balance"/>
    <m/>
    <m/>
    <m/>
    <x v="0"/>
    <s v="Ian"/>
    <d v="2022-01-21T00:00:00"/>
    <x v="3"/>
    <m/>
    <x v="5"/>
    <x v="4"/>
    <s v="Conversion"/>
    <x v="5"/>
    <m/>
    <s v="RTR"/>
    <x v="3"/>
    <s v="AHCS"/>
    <s v="Deloitte"/>
    <m/>
    <m/>
    <s v="Are these being generalized or are we listing out all beg loads? Ip 1-13"/>
    <m/>
    <m/>
    <m/>
    <m/>
    <m/>
    <m/>
    <m/>
    <m/>
    <s v="Approved on Wed 2/2/2022 4:45 AM"/>
  </r>
  <r>
    <m/>
    <s v="RTR-GL-154"/>
    <m/>
    <s v="Record to Report"/>
    <s v="Manage Subledger Accounting"/>
    <s v="Run Subledger Reports"/>
    <s v="As  GL Accountant, I want the ability to generate an intercompany cross table report looking specifically for reconciling differences for certain new COA segment combination in French Language"/>
    <s v="Must Have"/>
    <m/>
    <x v="2"/>
    <s v="10-Not Required-Not Required-Not Required"/>
    <s v="Gap"/>
    <s v="Build"/>
    <s v="Report"/>
    <m/>
    <s v="12/23 NG: Removed as per latest report rationalization master document_x000a_Current Report Name in Legacy FAH- 'Intercompany Matching'. Used for comparing intercompany cross table report looking specifically for reconciling differences per BU-Affiliate combination in French Language"/>
    <s v="User should be able to generate an intercompany cross table report looking specifically for reconciling differences for certain new COA segment combination in French Language"/>
    <m/>
    <m/>
    <m/>
    <x v="0"/>
    <m/>
    <m/>
    <x v="0"/>
    <m/>
    <x v="12"/>
    <x v="1"/>
    <m/>
    <x v="1"/>
    <m/>
    <s v="RTR"/>
    <x v="3"/>
    <s v="AHCS"/>
    <m/>
    <m/>
    <m/>
    <m/>
    <m/>
    <m/>
    <m/>
    <m/>
    <m/>
    <m/>
    <m/>
    <m/>
    <m/>
  </r>
  <r>
    <m/>
    <s v="RTR-AHCS-253"/>
    <m/>
    <s v="Record to Report"/>
    <s v="Manage Subledger Accounting"/>
    <s v="Run Subledger Reports"/>
    <s v="As  GL Accountant, I want the ability to generate a report for viewing Purchases during the Year in Trade Nature in English (US) Language"/>
    <s v="Must Have"/>
    <m/>
    <x v="1"/>
    <s v="2-Gap-Build-Report"/>
    <s v="Gap"/>
    <s v="Build"/>
    <s v="Report"/>
    <s v="RPT181"/>
    <s v="02/04 - Based on accounting hub data only. Current Report Name in Legacy FAH- 'Intercompany AP Invoice Statement Summary (Trade) For the Year Only'. This is in English (US) Language"/>
    <s v="User should be able to generate a report for viewing Purchases during the Year in Trade Nature in English (US) Language. I/C purchases detailed at invoice level YTD report"/>
    <s v="Verify able to run report based on specific parameters. Review for completeness and verify that layout and data agrees with report specs in English language."/>
    <m/>
    <m/>
    <x v="0"/>
    <s v="Ian"/>
    <d v="2022-01-17T00:00:00"/>
    <x v="12"/>
    <m/>
    <x v="15"/>
    <x v="12"/>
    <s v="Report"/>
    <x v="2"/>
    <m/>
    <s v="RTR"/>
    <x v="3"/>
    <s v="AHCS"/>
    <s v="Deloitte"/>
    <m/>
    <m/>
    <m/>
    <m/>
    <m/>
    <m/>
    <m/>
    <m/>
    <m/>
    <m/>
    <m/>
    <s v="Approved on Tue 2/1/2022 10:02 AM"/>
  </r>
  <r>
    <m/>
    <s v="RTR-GL-155"/>
    <m/>
    <s v="Record to Report"/>
    <s v="Manage Subledger Accounting"/>
    <s v="Run Subledger Reports"/>
    <s v="As  GL Accountant, I want the ability to generate an intercompany cross table report looking specifically for reconciling differences for certain new COA segment combination in Spanish Language"/>
    <s v="Must Have"/>
    <m/>
    <x v="2"/>
    <s v="10-Not Required-Not Required-Not Required"/>
    <s v="Gap"/>
    <s v="Build"/>
    <s v="Report"/>
    <m/>
    <s v="12/23 NG: Removed as per latest report rationalization master document_x000a_Current Report Name in Legacy FAH- 'Intercompany Matching'. Used for comparing intercompany cross table report looking specifically for reconciling differences per BU-Affiliate combination in Spanish Language"/>
    <s v="User should be able to generate an intercompany cross table report looking specifically for reconciling differences for certain new COA segment combination in Spanish Language"/>
    <m/>
    <m/>
    <m/>
    <x v="0"/>
    <m/>
    <m/>
    <x v="0"/>
    <m/>
    <x v="12"/>
    <x v="1"/>
    <m/>
    <x v="1"/>
    <m/>
    <s v="RTR"/>
    <x v="3"/>
    <s v="AHCS"/>
    <m/>
    <m/>
    <m/>
    <m/>
    <m/>
    <m/>
    <m/>
    <m/>
    <m/>
    <m/>
    <m/>
    <m/>
    <m/>
  </r>
  <r>
    <m/>
    <s v="RTR-GL-156"/>
    <m/>
    <s v="Record to Report"/>
    <s v="Manage Subledger Accounting"/>
    <s v="Run Subledger Reports"/>
    <s v="As  GL Accountant, I want the ability to generate an intercompany cross table report looking specifically for reconciling differences for certain new COA segment combination in German Language"/>
    <s v="Must Have"/>
    <m/>
    <x v="2"/>
    <s v="10-Not Required-Not Required-Not Required"/>
    <s v="Gap"/>
    <s v="Build"/>
    <s v="Report"/>
    <m/>
    <s v="12/23 NG: Removed as per latest report rationalization master document_x000a_Current Report Name in Legacy FAH- 'Intercompany Matching'. Used for comparing intercompany cross table report looking specifically for reconciling differences per BU-Affiliate combination in German Language"/>
    <s v="User should be able to generate an intercompany cross table report looking specifically for reconciling differences for certain new COA segment combination in German Language"/>
    <m/>
    <m/>
    <m/>
    <x v="0"/>
    <m/>
    <m/>
    <x v="0"/>
    <m/>
    <x v="12"/>
    <x v="1"/>
    <m/>
    <x v="1"/>
    <m/>
    <s v="RTR"/>
    <x v="3"/>
    <s v="AHCS"/>
    <m/>
    <m/>
    <m/>
    <m/>
    <m/>
    <m/>
    <m/>
    <m/>
    <m/>
    <m/>
    <m/>
    <m/>
    <m/>
  </r>
  <r>
    <m/>
    <s v="RTR-GL-157"/>
    <m/>
    <s v="Record to Report"/>
    <s v="Manage Subledger Accounting"/>
    <s v="Run Subledger Reports"/>
    <s v="As  GL Accountant, I want the ability to generate an intercompany cross table report looking specifically for reconciling differences for certain new COA segment combination in Polish Language"/>
    <s v="Must Have"/>
    <m/>
    <x v="2"/>
    <s v="2-Gap-Build-Report"/>
    <s v="Gap"/>
    <s v="Build"/>
    <s v="Report"/>
    <m/>
    <s v="Current Report Name in Legacy FAH- 'Intercompany Matching'. Used for comparing intercompany cross table report looking specifically for reconciling differences per BU-Affiliate combination in Polish Language"/>
    <s v="User should be able to generate an intercompany cross table report looking specifically for reconciling differences for certain new COA segment combination in Polish Language"/>
    <m/>
    <m/>
    <m/>
    <x v="0"/>
    <m/>
    <m/>
    <x v="0"/>
    <m/>
    <x v="12"/>
    <x v="1"/>
    <m/>
    <x v="1"/>
    <m/>
    <s v="RTR"/>
    <x v="3"/>
    <s v="AHCS"/>
    <m/>
    <m/>
    <m/>
    <m/>
    <m/>
    <m/>
    <m/>
    <m/>
    <m/>
    <m/>
    <m/>
    <m/>
    <m/>
  </r>
  <r>
    <m/>
    <s v="RTR-GL-158"/>
    <m/>
    <s v="Record to Report"/>
    <s v="Manage Subledger Accounting"/>
    <s v="Run Subledger Reports"/>
    <s v="As  GL Accountant, I want the ability to generate an intercompany cross table report looking specifically for reconciling differences for certain new COA segment combination in Arabic Language"/>
    <s v="Must Have"/>
    <m/>
    <x v="2"/>
    <s v="10-Not Required-Not Required-Not Required"/>
    <s v="Not Required"/>
    <s v="Not Required"/>
    <s v="Not Required"/>
    <m/>
    <s v="12/23 NG: Removed as per latest report rationalization master document_x000a_Current Report Name in Legacy FAH- 'Intercompany Matching'. Used for comparing intercompany cross table report looking specifically for reconciling differences per BU-Affiliate combination in Arabic Language"/>
    <s v="User should be able to generate an intercompany cross table report looking specifically for reconciling differences for certain new COA segment combination in Arabic Language"/>
    <m/>
    <m/>
    <m/>
    <x v="0"/>
    <m/>
    <m/>
    <x v="0"/>
    <m/>
    <x v="12"/>
    <x v="1"/>
    <m/>
    <x v="1"/>
    <m/>
    <s v="RTR"/>
    <x v="3"/>
    <s v="AHCS"/>
    <m/>
    <m/>
    <m/>
    <m/>
    <m/>
    <m/>
    <m/>
    <m/>
    <m/>
    <m/>
    <m/>
    <m/>
    <m/>
  </r>
  <r>
    <m/>
    <s v="RTR-GL-159"/>
    <m/>
    <s v="Record to Report"/>
    <s v="Manage Subledger Accounting"/>
    <s v="Run Subledger Reports"/>
    <s v="As  GL Accountant, I want the ability to generate a report for viewing the Opening Balance (in debit &amp; Credit Format), Credit , Debit, Closing Balance (in debit &amp; Credit Format) in French Language"/>
    <s v="Must Have"/>
    <m/>
    <x v="2"/>
    <s v="10-Not Required-Not Required-Not Required"/>
    <s v="Not Required"/>
    <s v="Not Required"/>
    <s v="Not Required"/>
    <m/>
    <s v="12/23 NG: Removed as per latest report rationalization master document_x000a_Current Report Name in Legacy FAH- 'Trial balance in a true debit and credit format'. This report is in in French Language"/>
    <s v="User should be able to generate a report or viewing the Opening Balance (in debit &amp; Credit Format), Credit , Debit, Closing Balance (in debit &amp; Credit Format) in French Language"/>
    <m/>
    <m/>
    <m/>
    <x v="0"/>
    <m/>
    <m/>
    <x v="0"/>
    <m/>
    <x v="12"/>
    <x v="1"/>
    <m/>
    <x v="1"/>
    <m/>
    <s v="RTR"/>
    <x v="3"/>
    <s v="AHCS"/>
    <m/>
    <m/>
    <m/>
    <m/>
    <m/>
    <m/>
    <m/>
    <m/>
    <m/>
    <m/>
    <m/>
    <m/>
    <m/>
  </r>
  <r>
    <m/>
    <s v="RTR-GL-160"/>
    <m/>
    <s v="Record to Report"/>
    <s v="Manage Subledger Accounting"/>
    <s v="Run Subledger Reports"/>
    <s v="As  GL Accountant, I want the ability to generate a report for viewing the Opening Balance (in debit &amp; Credit Format), Credit , Debit, Closing Balance (in debit &amp;  Credit Format) in Spanish Language"/>
    <s v="Must Have"/>
    <m/>
    <x v="2"/>
    <s v="10-Not Required-Not Required-Not Required"/>
    <s v="Not Required"/>
    <s v="Not Required"/>
    <s v="Not Required"/>
    <m/>
    <s v="12/23 NG: Removed as per latest report rationalization master document_x000a_Current Report Name in Legacy FAH- 'Trial balance in a true debit and credit format'. This report is in Spanish Language"/>
    <s v="User should be able to generate a report or viewing the Opening Balance (in debit &amp; Credit Format), Credit , Debit, Closing Balance (in debit &amp; Credit Format) in Spanish Language"/>
    <m/>
    <m/>
    <m/>
    <x v="0"/>
    <m/>
    <m/>
    <x v="0"/>
    <m/>
    <x v="12"/>
    <x v="1"/>
    <m/>
    <x v="1"/>
    <m/>
    <s v="RTR"/>
    <x v="3"/>
    <s v="AHCS"/>
    <m/>
    <m/>
    <m/>
    <m/>
    <m/>
    <m/>
    <m/>
    <m/>
    <m/>
    <m/>
    <m/>
    <m/>
    <m/>
  </r>
  <r>
    <m/>
    <s v="RTR-GL-161"/>
    <m/>
    <s v="Record to Report"/>
    <s v="Manage Subledger Accounting"/>
    <s v="Run Subledger Reports"/>
    <s v="As  GL Accountant, I want the ability to generate a report for viewing the Opening Balance (in debit &amp; Credit Format), Credit , Debit, Closing Balance (in debit &amp; Credit Format) in German Language"/>
    <s v="Must Have"/>
    <m/>
    <x v="2"/>
    <s v="10-Not Required-Not Required-Not Required"/>
    <s v="Not Required"/>
    <s v="Not Required"/>
    <s v="Not Required"/>
    <m/>
    <s v="12/23 NG: Removed as per latest report rationalization master document_x000a_Current Report Name in Legacy FAH- 'Trial balance in a true debit and credit format'.  This report is in German Language"/>
    <s v="User should be able to generate a report or viewing the Opening Balance (in debit &amp; Credit Format), Credit , Debit, Closing Balance (in debit &amp; Credit Format) in German Language"/>
    <m/>
    <m/>
    <m/>
    <x v="0"/>
    <m/>
    <m/>
    <x v="0"/>
    <m/>
    <x v="12"/>
    <x v="1"/>
    <m/>
    <x v="1"/>
    <m/>
    <s v="RTR"/>
    <x v="3"/>
    <s v="AHCS"/>
    <m/>
    <m/>
    <m/>
    <m/>
    <m/>
    <m/>
    <m/>
    <m/>
    <m/>
    <m/>
    <m/>
    <m/>
    <m/>
  </r>
  <r>
    <m/>
    <s v="RTR-GL-162"/>
    <m/>
    <s v="Record to Report"/>
    <s v="Manage Subledger Accounting"/>
    <s v="Run Subledger Reports"/>
    <s v="As  GL Accountant, I want the ability to generate a report for viewing the Opening Balance (in debit &amp; Credit Format), Credit , Debit, Closing Balance (in debit &amp; Credit Format) in Polish Language"/>
    <s v="Must Have"/>
    <m/>
    <x v="2"/>
    <s v="10-Not Required-Not Required-Not Required"/>
    <s v="Not Required"/>
    <s v="Not Required"/>
    <s v="Not Required"/>
    <m/>
    <s v="12/23 NG: Removed as per latest report rationalization master document_x000a_Current Report Name in Legacy FAH- 'Trial balance in a true debit and credit format'.  This report is in Polish Language"/>
    <s v="User should be able to generate a report or viewing the Opening Balance (in debit &amp; Credit Format), Credit , Debit, Closing Balance (in debit &amp; Credit Format) in Polish Language"/>
    <m/>
    <m/>
    <m/>
    <x v="0"/>
    <m/>
    <m/>
    <x v="0"/>
    <m/>
    <x v="12"/>
    <x v="1"/>
    <m/>
    <x v="1"/>
    <m/>
    <s v="RTR"/>
    <x v="3"/>
    <s v="AHCS"/>
    <m/>
    <m/>
    <m/>
    <m/>
    <m/>
    <m/>
    <m/>
    <m/>
    <m/>
    <m/>
    <m/>
    <m/>
    <m/>
  </r>
  <r>
    <m/>
    <s v="RTR-GL-163"/>
    <m/>
    <s v="Record to Report"/>
    <s v="Manage Subledger Accounting"/>
    <s v="Run Subledger Reports"/>
    <s v="As  GL Accountant, I want the ability to generate a report for viewing the Opening Balance (in debit &amp; Credit Format), Credit , Debit, Closing Balance (in debit &amp; Credit Format) in Arabic Language"/>
    <s v="Must Have"/>
    <m/>
    <x v="2"/>
    <s v="10-Not Required-Not Required-Not Required"/>
    <s v="Not Required"/>
    <s v="Not Required"/>
    <s v="Not Required"/>
    <m/>
    <s v="12/23 NG: Removed as per latest report rationalization master document_x000a_Current Report Name in Legacy FAH- 'Trial balance in a true debit and credit format'.  This report is in Arabic Language"/>
    <s v="User should be able to generate a report or viewing the Opening Balance (in debit &amp; Credit Format), Credit , Debit, Closing Balance (in debit &amp; Credit Format) in Arabic Language"/>
    <m/>
    <m/>
    <m/>
    <x v="0"/>
    <m/>
    <m/>
    <x v="0"/>
    <m/>
    <x v="12"/>
    <x v="1"/>
    <m/>
    <x v="1"/>
    <m/>
    <s v="RTR"/>
    <x v="3"/>
    <s v="AHCS"/>
    <m/>
    <m/>
    <m/>
    <m/>
    <m/>
    <m/>
    <m/>
    <m/>
    <m/>
    <m/>
    <m/>
    <m/>
    <m/>
  </r>
  <r>
    <m/>
    <s v="RTR-AHCS-254"/>
    <m/>
    <s v="Record to Report"/>
    <s v="Manage Subledger Accounting"/>
    <s v="Run Subledger Reports"/>
    <s v="As  GL Accountant, I want the ability to generate a report for viewing Purchases during the Year in Trade Material Nature in French Language"/>
    <s v="Must Have"/>
    <m/>
    <x v="1"/>
    <s v="2-Gap-Build-Report"/>
    <s v="Gap"/>
    <s v="Build"/>
    <s v="Report"/>
    <s v="RPT185"/>
    <s v="02/04 - Based on accounting hub data only. Current Report Name in Legacy FAH- 'Intercompany AP Invoice Statement Summary (Trade) For the Year Only'. This is in French Language"/>
    <s v="User should be able to generate a report for viewing Purchases during the Year in Trade Nature in French Language. I/C purchases detailed at invoice level YTD report"/>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55"/>
    <m/>
    <s v="Record to Report"/>
    <s v="Manage Subledger Accounting"/>
    <s v="Run Subledger Reports"/>
    <s v="As  GL Accountant, I want the ability to generate a report for viewing Purchases during the Year in Trade Material Nature in German Language"/>
    <s v="Must Have"/>
    <m/>
    <x v="1"/>
    <s v="2-Gap-Build-Report"/>
    <s v="Gap"/>
    <s v="Build"/>
    <s v="Report"/>
    <s v="RPT185"/>
    <s v="02/04 - Based on accounting hub data only. Current Report Name in Legacy FAH- 'Intercompany AP Invoice Statement Summary (Trade) For the Year Only'. This is in German Language"/>
    <s v="User should be able to generate a report for viewing Purchases during the Year in Trade Nature in German Language. I/C purchases detailed at invoice level YTD report"/>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56"/>
    <m/>
    <s v="Record to Report"/>
    <s v="Manage Subledger Accounting"/>
    <s v="Run Subledger Reports"/>
    <s v="As  GL Accountant, I want the ability to generate a report for viewing Purchases during the Year in Trade Material Nature in Polish Language"/>
    <s v="Must Have"/>
    <m/>
    <x v="1"/>
    <s v="2-Gap-Build-Report"/>
    <s v="Gap"/>
    <s v="Build"/>
    <s v="Report"/>
    <s v="RPT185"/>
    <s v="02/04 - Based on accounting hub data only. Current Report Name in Legacy FAH- 'Intercompany AP Invoice Statement Summary (Trade) For the Year Only'. This is in Polish Language"/>
    <s v="User should be able to generate a report for viewing Purchases during the Year in Trade Nature in Polish Language. I/C purchases detailed at invoice level YTD report"/>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57"/>
    <m/>
    <s v="Record to Report"/>
    <s v="Manage Subledger Accounting"/>
    <s v="Run Subledger Reports"/>
    <s v="As  GL Accountant, I want the ability to generate a report for viewing Purchases during the Year in Trade Material Nature in Spanish Language"/>
    <s v="Must Have"/>
    <m/>
    <x v="1"/>
    <s v="2-Gap-Build-Report"/>
    <s v="Gap"/>
    <s v="Build"/>
    <s v="Report"/>
    <s v="RPT185"/>
    <s v="02/04 - Based on accounting hub data only. Current Report Name in Legacy FAH- 'Intercompany AP Invoice Statement Summary (Trade) For the Year Only'. This is in Spanish Language"/>
    <s v="User should be able to generate a report for viewing Purchases during the Year in Trade Nature in Spanish Language. I/C purchases detailed at invoice level YTD report"/>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58"/>
    <m/>
    <s v="Record to Report"/>
    <s v="Manage Subledger Accounting"/>
    <s v="Run Subledger Reports"/>
    <s v="As  GL Accountant, I want the ability to generate a report for viewing Purchases during the Year in Trade Material Nature in Arabic Language"/>
    <s v="Must Have"/>
    <m/>
    <x v="1"/>
    <s v="2-Gap-Build-Report"/>
    <s v="Gap"/>
    <s v="Build"/>
    <s v="Report"/>
    <s v="RPT185"/>
    <s v="02/04 - Based on accounting hub data only. Current Report Name in Legacy FAH- 'Intercompany AP Invoice Statement Summary (Trade) For the Year Only'. This is in Arabic Language"/>
    <s v="User should be able to generate a report for viewing Purchases during the Year in Trade Nature in Arabic Language. I/C purchases detailed at invoice level YTD report"/>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59"/>
    <m/>
    <s v="Record to Report"/>
    <s v="Manage Subledger Accounting"/>
    <s v="Run Subledger Reports"/>
    <s v="As  GL Accountant, I want the ability to generate a report that displays month ending balances by BU, Loc and Item# for transactions impacting Inventory Accounts in French Language"/>
    <s v="Must Have"/>
    <m/>
    <x v="1"/>
    <s v="2-Gap-Build-Report"/>
    <s v="Gap"/>
    <s v="Build"/>
    <s v="Report"/>
    <s v="RPT159"/>
    <s v="Current Report Name in Legacy FAH- 'Inventory Detailed Trial Balance'. PS Journals hitting Material Inventory or Direct Shipment accounts are not considered for this report. To include item quantity, unit cost, item description, product class, UOM, UOM Conversion.-APAC req in French Language"/>
    <s v="User should be able to generate a report which has the ability to generate a report that displays month ending balances by BU, Loc and Item# for transactions impacting Inventory Account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60"/>
    <m/>
    <s v="Record to Report"/>
    <s v="Manage Subledger Accounting"/>
    <s v="Run Subledger Reports"/>
    <s v="As  GL Accountant, I want the ability to generate a report that displays month ending balances by BU, Loc and Item# for transactions impacting Inventory Accounts in German Language"/>
    <s v="Must Have"/>
    <m/>
    <x v="1"/>
    <s v="2-Gap-Build-Report"/>
    <s v="Gap"/>
    <s v="Build"/>
    <s v="Report"/>
    <s v="RPT159"/>
    <s v="Current Report Name in Legacy FAH- 'Inventory Detailed Trial Balance'. PS Journals hitting Material Inventory or Direct Shipment accounts are not considered for this report. To include item quantity, unit cost, item description, product class, UOM, UOM Conversion.-APAC req in German Language"/>
    <s v="User should be able to generate a report which has the ability to generate a report that displays month ending balances by BU, Loc and Item# for transactions impacting Inventory Account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61"/>
    <m/>
    <s v="Record to Report"/>
    <s v="Manage Subledger Accounting"/>
    <s v="Run Subledger Reports"/>
    <s v="As  GL Accountant, I want the ability to generate a report that displays month ending balances by BU, Loc and Item# for transactions impacting Inventory Accounts in Spanish Language"/>
    <s v="Must Have"/>
    <m/>
    <x v="1"/>
    <s v="2-Gap-Build-Report"/>
    <s v="Gap"/>
    <s v="Build"/>
    <s v="Report"/>
    <s v="RPT159"/>
    <s v="Current Report Name in Legacy FAH- 'Inventory Detailed Trial Balance'. PS Journals hitting Material Inventory or Direct Shipment accounts are not considered for this report. To include item quantity, unit cost, item description, product class, UOM, UOM Conversion.-APAC req in Spanish Language"/>
    <s v="User should be able to generate a report which has the ability to generate a report that displays month ending balances by BU, Loc and Item# for transactions impacting Inventory Account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62"/>
    <m/>
    <s v="Record to Report"/>
    <s v="Manage Subledger Accounting"/>
    <s v="Run Subledger Reports"/>
    <s v="As  GL Accountant, I want the ability to generate a report that displays month ending balances by BU, Loc and Item# for transactions impacting Inventory Accounts in Polish Language"/>
    <s v="Must Have"/>
    <m/>
    <x v="1"/>
    <s v="2-Gap-Build-Report"/>
    <s v="Gap"/>
    <s v="Build"/>
    <s v="Report"/>
    <s v="RPT159"/>
    <s v="Current Report Name in Legacy FAH- 'Inventory Detailed Trial Balance'. PS Journals hitting Material Inventory or Direct Shipment accounts are not considered for this report. To include item quantity, unit cost, item description, product class, UOM, UOM Conversion.-APAC req in Polish Language"/>
    <s v="User should be able to generate a report which has the ability to generate a report that displays month ending balances by BU, Loc and Item# for transactions impacting Inventory Account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63"/>
    <m/>
    <s v="Record to Report"/>
    <s v="Manage Subledger Accounting"/>
    <s v="Run Subledger Reports"/>
    <s v="As  GL Accountant, I want the ability to generate a report that displays month ending balances by BU, Loc and Item# for transactions impacting Inventory Accounts in Arabic Language"/>
    <s v="Must Have"/>
    <m/>
    <x v="1"/>
    <s v="2-Gap-Build-Report"/>
    <s v="Gap"/>
    <s v="Build"/>
    <s v="Report"/>
    <s v="RPT159"/>
    <s v="Current Report Name in Legacy FAH- 'Inventory Detailed Trial Balance'. PS Journals hitting Material Inventory or Direct Shipment accounts are not considered for this report. To include item quantity, unit cost, item description, product class, UOM, UOM Conversion.-APAC req in Arabic Language"/>
    <s v="User should be able to generate a report which has the ability to generate a report that displays month ending balances by BU, Loc and Item# for transactions impacting Inventory Account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64"/>
    <m/>
    <s v="Record to Report"/>
    <s v="Manage Subledger Accounting"/>
    <s v="Run Subledger Reports"/>
    <s v="As  GL Accountant, I want the ability to generate a report showing the open AP items by their aging buckets with invoice details as well in French Language"/>
    <s v="Must Have"/>
    <m/>
    <x v="1"/>
    <s v="2-Gap-Build-Report"/>
    <s v="Gap"/>
    <s v="Build"/>
    <s v="Report"/>
    <s v="RPT164"/>
    <s v="Current Report Name in Legacy FAH- 'AP Aging With Invoices'  - Report to show the open AP items by their aging buckets with invoice details as well (INV_I &amp; INV_D &amp; INV_DUE_D) in French Language_x000a_It should be able to run by the selected month.-APAC"/>
    <s v="User should be able to generate a report showing the open AP items by their aging buckets with invoice detail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65"/>
    <m/>
    <s v="Record to Report"/>
    <s v="Manage Subledger Accounting"/>
    <s v="Run Subledger Reports"/>
    <s v="As  GL Accountant, I want the ability to generate a report showing the open AP items by their aging buckets with invoice details as well in German Language"/>
    <s v="Must Have"/>
    <m/>
    <x v="1"/>
    <s v="2-Gap-Build-Report"/>
    <s v="Gap"/>
    <s v="Build"/>
    <s v="Report"/>
    <s v="RPT164"/>
    <s v="Current Report Name in Legacy FAH- 'AP Aging With Invoices'  - Report to show the open AP items by their aging buckets with invoice details as well (INV_I &amp; INV_D &amp; INV_DUE_D) in German Language_x000a_It should be able to run by the selected month.-APAC"/>
    <s v="User should be able to generate a report showing the open AP items by their aging buckets with invoice detail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66"/>
    <m/>
    <s v="Record to Report"/>
    <s v="Manage Subledger Accounting"/>
    <s v="Run Subledger Reports"/>
    <s v="As  GL Accountant, I want the ability to generate a report showing the open AP items by their aging buckets with invoice details as well in Spanish Language"/>
    <s v="Must Have"/>
    <m/>
    <x v="1"/>
    <s v="2-Gap-Build-Report"/>
    <s v="Gap"/>
    <s v="Build"/>
    <s v="Report"/>
    <s v="RPT164"/>
    <s v="Current Report Name in Legacy FAH- 'AP Aging With Invoices'  - Report to show the open AP items by their aging buckets with invoice details as well (INV_I &amp; INV_D &amp; INV_DUE_D) in Spanish Language_x000a_It should be able to run by the selected month.-APAC"/>
    <s v="User should be able to generate a report showing the open AP items by their aging buckets with invoice detail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67"/>
    <m/>
    <s v="Record to Report"/>
    <s v="Manage Subledger Accounting"/>
    <s v="Run Subledger Reports"/>
    <s v="As  GL Accountant, I want the ability to generate a report showing the open AP items by their aging buckets with invoice details as well in Polish Language"/>
    <s v="Must Have"/>
    <m/>
    <x v="1"/>
    <s v="2-Gap-Build-Report"/>
    <s v="Gap"/>
    <s v="Build"/>
    <s v="Report"/>
    <s v="RPT164"/>
    <s v="Current Report Name in Legacy FAH- 'AP Aging With Invoices'  - Report to show the open AP items by their aging buckets with invoice details as well (INV_I &amp; INV_D &amp; INV_DUE_D) in Polish Language_x000a_It should be able to run by the selected month.-APAC"/>
    <s v="User should be able to generate a report showing the open AP items by their aging buckets with invoice detail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68"/>
    <m/>
    <s v="Record to Report"/>
    <s v="Manage Subledger Accounting"/>
    <s v="Run Subledger Reports"/>
    <s v="As  GL Accountant, I want the ability to generate a report showing the open AP items by their aging buckets with invoice details as well in Arabic Language"/>
    <s v="Must Have"/>
    <m/>
    <x v="1"/>
    <s v="2-Gap-Build-Report"/>
    <s v="Gap"/>
    <s v="Build"/>
    <s v="Report"/>
    <s v="RPT164"/>
    <s v="Current Report Name in Legacy FAH- 'AP Aging With Invoices'  - Report to show the open AP items by their aging buckets with invoice details as well (INV_I &amp; INV_D &amp; INV_DUE_D) in Arabic Language_x000a_It should be able to run by the selected month.-APAC"/>
    <s v="User should be able to generate a report showing the open AP items by their aging buckets with invoice detail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69"/>
    <m/>
    <s v="Record to Report"/>
    <s v="Manage Subledger Accounting"/>
    <s v="Run Subledger Reports"/>
    <s v="As  GL Accountant, I want the ability to generate a report which shows a detailed report break down the of open transactions in account 310010009 in French Language"/>
    <s v="Must Have"/>
    <m/>
    <x v="1"/>
    <s v="2-Gap-Build-Report"/>
    <s v="Gap"/>
    <s v="Build"/>
    <s v="Report"/>
    <s v="RPT165"/>
    <s v="Current Report Name in Legacy FAH- 'AP Cash Clearing Aging Details'  - report breaksdown the open transactions in account 310010009 by BU, Loc, Vendor, Source code type, Statement ID and aging amongst others in French Language "/>
    <s v="User should be able to generate a report which shows detailed report break down the open transactions in account 310010009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70"/>
    <m/>
    <s v="Record to Report"/>
    <s v="Manage Subledger Accounting"/>
    <s v="Run Subledger Reports"/>
    <s v="As  GL Accountant, I want the ability to generate a report which shows a detailed report break down the of open transactions in account 310010009 in Spanish Language"/>
    <s v="Must Have"/>
    <m/>
    <x v="1"/>
    <s v="2-Gap-Build-Report"/>
    <s v="Gap"/>
    <s v="Build"/>
    <s v="Report"/>
    <s v="RPT165"/>
    <s v="Current Report Name in Legacy FAH- 'AP Cash Clearing Aging Details'  - report breaksdown the open transactions in account 310010009 by BU, Loc, Vendor, Source code type, Statement ID and aging amongst others in Spanish Language "/>
    <s v="User should be able to generate a report which shows detailed report break down the open transactions in account 310010009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71"/>
    <m/>
    <s v="Record to Report"/>
    <s v="Manage Subledger Accounting"/>
    <s v="Run Subledger Reports"/>
    <s v="As  GL Accountant, I want the ability to generate a report which shows a detailed report break down the of open transactions in account 310010009 in German Language"/>
    <s v="Must Have"/>
    <m/>
    <x v="1"/>
    <s v="2-Gap-Build-Report"/>
    <s v="Gap"/>
    <s v="Build"/>
    <s v="Report"/>
    <s v="RPT165"/>
    <s v="Current Report Name in Legacy FAH- 'AP Cash Clearing Aging Details'  - report breaksdown the open transactions in account 310010009 by BU, Loc, Vendor, Source code type, Statement ID and aging amongst others in German Language "/>
    <s v="User should be able to generate a report which shows detailed report break down the open transactions in account 310010009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72"/>
    <m/>
    <s v="Record to Report"/>
    <s v="Manage Subledger Accounting"/>
    <s v="Run Subledger Reports"/>
    <s v="As  GL Accountant, I want the ability to generate a report which shows a detailed report break down the of open transactions in account 310010009 in Polish Language"/>
    <s v="Must Have"/>
    <m/>
    <x v="1"/>
    <s v="2-Gap-Build-Report"/>
    <s v="Gap"/>
    <s v="Build"/>
    <s v="Report"/>
    <s v="RPT165"/>
    <s v="Current Report Name in Legacy FAH- 'AP Cash Clearing Aging Details'  - report breaksdown the open transactions in account 310010009 by BU, Loc, Vendor, Source code type, Statement ID and aging amongst others in Polish Language "/>
    <s v="User should be able to generate a report which shows detailed report break down the open transactions in account 310010009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73"/>
    <m/>
    <s v="Record to Report"/>
    <s v="Manage Subledger Accounting"/>
    <s v="Run Subledger Reports"/>
    <s v="As  GL Accountant, I want the ability to generate a report which shows a detailed report break down the of open transactions in account 310010009 in Arabic Language"/>
    <s v="Must Have"/>
    <m/>
    <x v="1"/>
    <s v="2-Gap-Build-Report"/>
    <s v="Gap"/>
    <s v="Build"/>
    <s v="Report"/>
    <s v="RPT165"/>
    <s v="Current Report Name in Legacy FAH- 'AP Cash Clearing Aging Details'  - report breaksdown the open transactions in account 310010009 by BU, Loc, Vendor, Source code type, Statement ID and aging amongst others in Arabic Language "/>
    <s v="User should be able to generate a report which shows detailed report break down the open transactions in account 310010009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74"/>
    <m/>
    <s v="Record to Report"/>
    <s v="Manage Subledger Accounting"/>
    <s v="Run Subledger Reports"/>
    <s v="As  GL Accountant, I want the ability to generate a report which shows the movement by AP Intercompany invoices details within said month in French Language"/>
    <s v="Must Have"/>
    <m/>
    <x v="1"/>
    <s v="2-Gap-Build-Report"/>
    <s v="Gap"/>
    <s v="Build"/>
    <s v="Report"/>
    <s v="RPT166"/>
    <s v="02/04 - Based on accounting hub data only. Current Report Name in Legacy FAH- 'AP Detailed Intercompany Trial Balance'  - Detailed report that shows the movement by invoice details (INV_I, INV_D, JRNL_I, PAY_TERM, FRT_BILL_I) within said month in French Language"/>
    <s v="User should be able to generate a report which shows the movement by AP Intercompany invoice details within said month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75"/>
    <m/>
    <s v="Record to Report"/>
    <s v="Manage Subledger Accounting"/>
    <s v="Run Subledger Reports"/>
    <s v="As  GL Accountant, I want the ability to generate a report which shows the movement by AP Intercompany invoices details within said month in Spanish Language"/>
    <s v="Must Have"/>
    <m/>
    <x v="1"/>
    <s v="2-Gap-Build-Report"/>
    <s v="Gap"/>
    <s v="Build"/>
    <s v="Report"/>
    <s v="RPT166"/>
    <s v="02/04 - Based on accounting hub data only. Current Report Name in Legacy FAH- 'AP Detailed Intercompany Trial Balance'  - Detailed report that shows the movement by invoice details (INV_I, INV_D, JRNL_I, PAY_TERM, FRT_BILL_I) within said month in Spanish Language"/>
    <s v="User should be able to generate a report which shows the movement by AP Intercompany invoice details within said month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76"/>
    <m/>
    <s v="Record to Report"/>
    <s v="Manage Subledger Accounting"/>
    <s v="Run Subledger Reports"/>
    <s v="As  GL Accountant, I want the ability to generate a report which shows the movement by AP Intercompany invoices details within said month in German Language"/>
    <s v="Must Have"/>
    <m/>
    <x v="1"/>
    <s v="2-Gap-Build-Report"/>
    <s v="Gap"/>
    <s v="Build"/>
    <s v="Report"/>
    <s v="RPT166"/>
    <s v="02/04 - Based on accounting hub data only. Current Report Name in Legacy FAH- 'AP Detailed Intercompany Trial Balance'  - Detailed report that shows the movement by invoice details (INV_I, INV_D, JRNL_I, PAY_TERM, FRT_BILL_I) within said month in German Language"/>
    <s v="User should be able to generate a report which shows the movement by AP Intercompany invoice details within said month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77"/>
    <m/>
    <s v="Record to Report"/>
    <s v="Manage Subledger Accounting"/>
    <s v="Run Subledger Reports"/>
    <s v="As  GL Accountant, I want the ability to generate a report which shows the movement by AP Intercompany invoices details within said month in Polish Language"/>
    <s v="Must Have"/>
    <m/>
    <x v="1"/>
    <s v="2-Gap-Build-Report"/>
    <s v="Gap"/>
    <s v="Build"/>
    <s v="Report"/>
    <s v="RPT166"/>
    <s v="02/04 - Based on accounting hub data only. Current Report Name in Legacy FAH- 'AP Detailed Intercompany Trial Balance'  - Detailed report that shows the movement by invoice details (INV_I, INV_D, JRNL_I, PAY_TERM, FRT_BILL_I) within said month in Polish Language"/>
    <s v="User should be able to generate a report which shows the movement by AP Intercompany invoice details within said month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78"/>
    <m/>
    <s v="Record to Report"/>
    <s v="Manage Subledger Accounting"/>
    <s v="Run Subledger Reports"/>
    <s v="As  GL Accountant, I want the ability to generate a report which shows the movement by AP Intercompany invoices details within said month in Arabic Language"/>
    <s v="Must Have"/>
    <m/>
    <x v="1"/>
    <s v="2-Gap-Build-Report"/>
    <s v="Gap"/>
    <s v="Build"/>
    <s v="Report"/>
    <s v="RPT166"/>
    <s v="02/04 - Based on accounting hub data only. Current Report Name in Legacy FAH- 'AP Detailed Intercompany Trial Balance'  - Detailed report that shows the movement by invoice details (INV_I, INV_D, JRNL_I, PAY_TERM, FRT_BILL_I) within said month in Arabic Language"/>
    <s v="User should be able to generate a report which shows the movement by AP Intercompany invoice details within said month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79"/>
    <m/>
    <s v="Record to Report"/>
    <s v="Manage Subledger Accounting"/>
    <s v="Run Subledger Reports"/>
    <s v="As  GL Accountant, I want the ability to generate a report which shows the movement by AP invoice details within said month in French Language"/>
    <s v="Must Have"/>
    <m/>
    <x v="1"/>
    <s v="2-Gap-Build-Report"/>
    <s v="Gap"/>
    <s v="Build"/>
    <s v="Report"/>
    <s v="RPT167"/>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s v="User should be able to generate a report which shows the movement by AP invoice details within said month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80"/>
    <m/>
    <s v="Record to Report"/>
    <s v="Manage Subledger Accounting"/>
    <s v="Run Subledger Reports"/>
    <s v="As  GL Accountant, I want the ability to generate a report which shows the movement by AP invoice details within said month in Spanish Language"/>
    <s v="Must Have"/>
    <m/>
    <x v="1"/>
    <s v="2-Gap-Build-Report"/>
    <s v="Gap"/>
    <s v="Build"/>
    <s v="Report"/>
    <s v="RPT167"/>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in Spanish Language."/>
    <s v="User should be able to generate a report which shows the movement by AP invoice details within said month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81"/>
    <m/>
    <s v="Record to Report"/>
    <s v="Manage Subledger Accounting"/>
    <s v="Run Subledger Reports"/>
    <s v="As  GL Accountant, I want the ability to generate a report which shows the movement by AP invoice details within said month in German Language"/>
    <s v="Must Have"/>
    <m/>
    <x v="1"/>
    <s v="2-Gap-Build-Report"/>
    <s v="Gap"/>
    <s v="Build"/>
    <s v="Report"/>
    <s v="RPT167"/>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in German Language."/>
    <s v="User should be able to generate a report which shows the movement by AP invoice details within said month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82"/>
    <m/>
    <s v="Record to Report"/>
    <s v="Manage Subledger Accounting"/>
    <s v="Run Subledger Reports"/>
    <s v="As  GL Accountant, I want the ability to generate a report which shows the movement by AP invoice details within said month in Polish Language"/>
    <s v="Must Have"/>
    <m/>
    <x v="1"/>
    <s v="2-Gap-Build-Report"/>
    <s v="Gap"/>
    <s v="Build"/>
    <s v="Report"/>
    <s v="RPT167"/>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in Polish Language."/>
    <s v="User should be able to generate a report which shows the movement by AP invoice details within said month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83"/>
    <m/>
    <s v="Record to Report"/>
    <s v="Manage Subledger Accounting"/>
    <s v="Run Subledger Reports"/>
    <s v="As  GL Accountant, I want the ability to generate a report which shows the movement by AP invoice details within said month in Arabic Language"/>
    <s v="Must Have"/>
    <m/>
    <x v="1"/>
    <s v="2-Gap-Build-Report"/>
    <s v="Gap"/>
    <s v="Build"/>
    <s v="Report"/>
    <s v="RPT167"/>
    <s v="Current Report Name in Legacy FAH- 'AP Detailed Trial Balance'  - Detailed report that shows the movement by invoice details (INV_I &amp; INV_D &amp; INV_DUE_D) within said month. It should be able to run by the selected month. Information such as vendor name, vendor invoice, invoice amounts, etc will be required in Arabic Language."/>
    <s v="User should be able to generate a report which shows the movement by AP invoice details within said month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84"/>
    <m/>
    <s v="Record to Report"/>
    <s v="Manage Subledger Accounting"/>
    <s v="Run Subledger Reports"/>
    <s v="As  GL Accountant, I want the ability to generate a report showing the open AR items by their aging buckets with invoice details as well in French Language"/>
    <s v="Must Have"/>
    <m/>
    <x v="1"/>
    <s v="2-Gap-Build-Report"/>
    <s v="Gap"/>
    <s v="Build"/>
    <s v="Report"/>
    <s v="RPT168"/>
    <s v="Current Report Name in Legacy FAH- 'AR Aging With Invoices'  - Report to show the open AP items by their aging buckets with invoice details as well (INV_I &amp; INV_D &amp; INV_DUE_D) in French Language_x000a_It should be able to run by the selected month"/>
    <s v="User should be able to generate a report showing the open AR items by their aging buckets with invoice detail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85"/>
    <m/>
    <s v="Record to Report"/>
    <s v="Manage Subledger Accounting"/>
    <s v="Run Subledger Reports"/>
    <s v="As  GL Accountant, I want the ability to generate a report showing the open AR items by their aging buckets with invoice details as well in Spanish Language"/>
    <s v="Must Have"/>
    <m/>
    <x v="1"/>
    <s v="2-Gap-Build-Report"/>
    <s v="Gap"/>
    <s v="Build"/>
    <s v="Report"/>
    <s v="RPT168"/>
    <s v="Current Report Name in Legacy FAH- 'AR Aging With Invoices'  - Report to show the open AP items by their aging buckets with invoice details as well (INV_I &amp; INV_D &amp; INV_DUE_D) in Spanish Language_x000a_It should be able to run by the selected month"/>
    <s v="User should be able to generate a report showing the open AR items by their aging buckets with invoice detail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86"/>
    <m/>
    <s v="Record to Report"/>
    <s v="Manage Subledger Accounting"/>
    <s v="Run Subledger Reports"/>
    <s v="As  GL Accountant, I want the ability to generate a report showing the open AR items by their aging buckets with invoice details as well in German Language"/>
    <s v="Must Have"/>
    <m/>
    <x v="1"/>
    <s v="2-Gap-Build-Report"/>
    <s v="Gap"/>
    <s v="Build"/>
    <s v="Report"/>
    <s v="RPT168"/>
    <s v="Current Report Name in Legacy FAH- 'AR Aging With Invoices'  - Report to show the open AP items by their aging buckets with invoice details as well (INV_I &amp; INV_D &amp; INV_DUE_D) in German Language_x000a_It should be able to run by the selected month"/>
    <s v="User should be able to generate a report showing the open AR items by their aging buckets with invoice detail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87"/>
    <m/>
    <s v="Record to Report"/>
    <s v="Manage Subledger Accounting"/>
    <s v="Run Subledger Reports"/>
    <s v="As  GL Accountant, I want the ability to generate a report showing the open AR items by their aging buckets with invoice details as well in Polish Language"/>
    <s v="Must Have"/>
    <m/>
    <x v="1"/>
    <s v="2-Gap-Build-Report"/>
    <s v="Gap"/>
    <s v="Build"/>
    <s v="Report"/>
    <s v="RPT168"/>
    <s v="Current Report Name in Legacy FAH- 'AR Aging With Invoices'  - Report to show the open AP items by their aging buckets with invoice details as well (INV_I &amp; INV_D &amp; INV_DUE_D) in Polish Language_x000a_It should be able to run by the selected month"/>
    <s v="User should be able to generate a report showing the open AR items by their aging buckets with invoice detail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88"/>
    <m/>
    <s v="Record to Report"/>
    <s v="Manage Subledger Accounting"/>
    <s v="Run Subledger Reports"/>
    <s v="As  GL Accountant, I want the ability to generate a report showing the open AR items by their aging buckets with invoice details as well in Arabic Language"/>
    <s v="Must Have"/>
    <m/>
    <x v="1"/>
    <s v="2-Gap-Build-Report"/>
    <s v="Gap"/>
    <s v="Build"/>
    <s v="Report"/>
    <s v="RPT168"/>
    <s v="Current Report Name in Legacy FAH- 'AR Aging With Invoices'  - Report to show the open AP items by their aging buckets with invoice details as well (INV_I &amp; INV_D &amp; INV_DUE_D) in Arabic Language_x000a_It should be able to run by the selected month"/>
    <s v="User should be able to generate a report showing the open AR items by their aging buckets with invoice detail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89"/>
    <m/>
    <s v="Record to Report"/>
    <s v="Manage Subledger Accounting"/>
    <s v="Run Subledger Reports"/>
    <s v="As  GL Accountant, I want the ability to generate a report which shows a detailed report break down the of open transactions in account 121100009 in French Language"/>
    <s v="Must Have"/>
    <m/>
    <x v="1"/>
    <s v="2-Gap-Build-Report"/>
    <s v="Gap"/>
    <s v="Build"/>
    <s v="Report"/>
    <s v="RPT169"/>
    <s v="Current Report Name in Legacy FAH- 'AR Cash Clearing Aging Details'  - report breaksdown the open transactions in account 121100009  by  Loc, Customer,  Source code type, Statement ID and aging amongst other in French Language"/>
    <s v="User should be able to generate a report which shows detailed report break down the open transactions in account 121100009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90"/>
    <m/>
    <s v="Record to Report"/>
    <s v="Manage Subledger Accounting"/>
    <s v="Run Subledger Reports"/>
    <s v="As  GL Accountant, I want the ability to generate a report which shows a detailed report break down the of open transactions in account 121100009 in Spanish Language"/>
    <s v="Must Have"/>
    <m/>
    <x v="1"/>
    <s v="2-Gap-Build-Report"/>
    <s v="Gap"/>
    <s v="Build"/>
    <s v="Report"/>
    <s v="RPT169"/>
    <s v="Current Report Name in Legacy FAH- 'AR Cash Clearing Aging Details'  - report breaksdown the open transactions in account 121100009  by  Loc, Customer,  Source code type, Statement ID and aging amongst other in Spanish Language"/>
    <s v="User should be able to generate a report which shows detailed report break down the open transactions in account 121100009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91"/>
    <m/>
    <s v="Record to Report"/>
    <s v="Manage Subledger Accounting"/>
    <s v="Run Subledger Reports"/>
    <s v="As  GL Accountant, I want the ability to generate a report which shows a detailed report break down the of open transactions in account 121100009 in German Language"/>
    <s v="Must Have"/>
    <m/>
    <x v="1"/>
    <s v="2-Gap-Build-Report"/>
    <s v="Gap"/>
    <s v="Build"/>
    <s v="Report"/>
    <s v="RPT169"/>
    <s v="Current Report Name in Legacy FAH- 'AR Cash Clearing Aging Details'  - report breaksdown the open transactions in account 121100009  by  Loc, Customer,  Source code type, Statement ID and aging amongst other in German Language"/>
    <s v="User should be able to generate a report which shows detailed report break down the open transactions in account 121100009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92"/>
    <m/>
    <s v="Record to Report"/>
    <s v="Manage Subledger Accounting"/>
    <s v="Run Subledger Reports"/>
    <s v="As  GL Accountant, I want the ability to generate a report which shows a detailed report break down the of open transactions in account 121100009 in Polish Language"/>
    <s v="Must Have"/>
    <m/>
    <x v="1"/>
    <s v="2-Gap-Build-Report"/>
    <s v="Gap"/>
    <s v="Build"/>
    <s v="Report"/>
    <s v="RPT169"/>
    <s v="Current Report Name in Legacy FAH- 'AR Cash Clearing Aging Details'  - report breaksdown the open transactions in account 121100009  by  Loc, Customer,  Source code type, Statement ID and aging amongst other in Polish Language"/>
    <s v="User should be able to generate a report which shows detailed report break down the open transactions in account 121100009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93"/>
    <m/>
    <s v="Record to Report"/>
    <s v="Manage Subledger Accounting"/>
    <s v="Run Subledger Reports"/>
    <s v="As  GL Accountant, I want the ability to generate a report which shows a detailed report break down the of open transactions in account 121100009 in Arabic Language"/>
    <s v="Must Have"/>
    <m/>
    <x v="1"/>
    <s v="2-Gap-Build-Report"/>
    <s v="Gap"/>
    <s v="Build"/>
    <s v="Report"/>
    <s v="RPT169"/>
    <s v="Current Report Name in Legacy FAH- 'AR Cash Clearing Aging Details'  - report breaksdown the open transactions in account 121100009  by  Loc, Customer,  Source code type, Statement ID and aging amongst other in Arabic Language"/>
    <s v="User should be able to generate a report which shows detailed report break down the open transactions in account 121100009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94"/>
    <m/>
    <s v="Record to Report"/>
    <s v="Manage Subledger Accounting"/>
    <s v="Run Subledger Reports"/>
    <s v="As  GL Accountant, I want the ability to generate a report which shows the movement by Intercompany AR invoices details within said month in French Language"/>
    <s v="Must Have"/>
    <m/>
    <x v="1"/>
    <s v="2-Gap-Build-Report"/>
    <s v="Gap"/>
    <s v="Build"/>
    <s v="Report"/>
    <s v="RPT170"/>
    <s v="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French Language_x000a__x000a_High volume report, performance may be impacted - but parked for AHCS as this is AUDIT report"/>
    <s v="User should be able to generate a report which shows the movement by AR Intercompany invoice details within said month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295"/>
    <m/>
    <s v="Record to Report"/>
    <s v="Manage Subledger Accounting"/>
    <s v="Run Subledger Reports"/>
    <s v="As  GL Accountant, I want the ability to generate a report which shows the movement by Intercompany AR invoices details within said month in Spanish Language"/>
    <s v="Must Have"/>
    <m/>
    <x v="1"/>
    <s v="2-Gap-Build-Report"/>
    <s v="Gap"/>
    <s v="Build"/>
    <s v="Report"/>
    <s v="RPT170"/>
    <s v="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Spanish Language_x000a__x000a_High volume report, performance may be impacted - but parked for AHCS as this is AUDIT report"/>
    <s v="User should be able to generate a report which shows the movement by AR Intercompany invoice details within said month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296"/>
    <m/>
    <s v="Record to Report"/>
    <s v="Manage Subledger Accounting"/>
    <s v="Run Subledger Reports"/>
    <s v="As  GL Accountant, I want the ability to generate a report which shows the movement by Intercompany AR invoices details within said month in German Language"/>
    <s v="Must Have"/>
    <m/>
    <x v="1"/>
    <s v="2-Gap-Build-Report"/>
    <s v="Gap"/>
    <s v="Build"/>
    <s v="Report"/>
    <s v="RPT170"/>
    <s v="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German Language_x000a__x000a_High volume report, performance may be impacted - but parked for AHCS as this is AUDIT report"/>
    <s v="User should be able to generate a report which shows the movement by AR Intercompany invoice details within said month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297"/>
    <m/>
    <s v="Record to Report"/>
    <s v="Manage Subledger Accounting"/>
    <s v="Run Subledger Reports"/>
    <s v="As  GL Accountant, I want the ability to generate a report which shows the movement by Intercompany AR invoices details within said month in Polish Language"/>
    <s v="Must Have"/>
    <m/>
    <x v="1"/>
    <s v="2-Gap-Build-Report"/>
    <s v="Gap"/>
    <s v="Build"/>
    <s v="Report"/>
    <s v="RPT170"/>
    <s v="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Polish Language_x000a__x000a_High volume report, performance may be impacted - but parked for AHCS as this is AUDIT report"/>
    <s v="User should be able to generate a report which shows the movement by AR Intercompany invoice details within said month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298"/>
    <m/>
    <s v="Record to Report"/>
    <s v="Manage Subledger Accounting"/>
    <s v="Run Subledger Reports"/>
    <s v="As  GL Accountant, I want the ability to generate a report which shows the movement by Intercompany AR invoices details within said month in Arabic Language"/>
    <s v="Must Have"/>
    <m/>
    <x v="1"/>
    <s v="2-Gap-Build-Report"/>
    <s v="Gap"/>
    <s v="Build"/>
    <s v="Report"/>
    <s v="RPT170"/>
    <s v="02/04 - Based on accounting hub data only. Current Report Name in Legacy FAH- 'AR Detailed Intercompany Trial Balance'  - Detailed report that  the movement by invoice details (INV_I, INV_D, JRNL_I, PAY_TERM, FRT_BILL_I) within said month. Non Detailed version of this report is not needed if this is provided. Account 127000000 in Arabic Language_x000a__x000a_High volume report, performance may be impacted - but parked for AHCS as this is AUDIT report"/>
    <s v="User should be able to generate a report which shows the movement by AR Intercompany invoice details within said month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299"/>
    <m/>
    <s v="Record to Report"/>
    <s v="Manage Subledger Accounting"/>
    <s v="Run Subledger Reports"/>
    <s v="As  GL Accountant, I want the ability to generate a report which shows the movement by AR invoice details within said month in French Language"/>
    <s v="Must Have"/>
    <m/>
    <x v="1"/>
    <s v="2-Gap-Build-Report"/>
    <s v="Gap"/>
    <s v="Build"/>
    <s v="Report"/>
    <s v="RPT171"/>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French Language"/>
    <s v="User should be able to generate a report which shows the movement by AR invoice details within said month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m/>
    <m/>
    <m/>
    <s v="Approved on Tuesday, January 18, 2022 7:15 PM"/>
  </r>
  <r>
    <m/>
    <s v="RTR-AHCS-300"/>
    <m/>
    <s v="Record to Report"/>
    <s v="Manage Subledger Accounting"/>
    <s v="Run Subledger Reports"/>
    <s v="As  GL Accountant, I want the ability to generate a report which shows the movement by AR invoice details within said month in Spanish Language"/>
    <s v="Must Have"/>
    <m/>
    <x v="1"/>
    <s v="2-Gap-Build-Report"/>
    <s v="Gap"/>
    <s v="Build"/>
    <s v="Report"/>
    <s v="RPT171"/>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Spanish Language"/>
    <s v="User should be able to generate a report which shows the movement by AR invoice details within said month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m/>
    <m/>
    <m/>
    <s v="Approved on Tuesday, January 18, 2022 7:15 PM"/>
  </r>
  <r>
    <m/>
    <s v="RTR-AHCS-301"/>
    <m/>
    <s v="Record to Report"/>
    <s v="Manage Subledger Accounting"/>
    <s v="Run Subledger Reports"/>
    <s v="As  GL Accountant, I want the ability to generate a report which shows the movement by AR invoice details within said month in German Language"/>
    <s v="Must Have"/>
    <m/>
    <x v="1"/>
    <s v="2-Gap-Build-Report"/>
    <s v="Gap"/>
    <s v="Build"/>
    <s v="Report"/>
    <s v="RPT171"/>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German Language"/>
    <s v="User should be able to generate a report which shows the movement by AR invoice details within said month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m/>
    <m/>
    <m/>
    <s v="Approved on Tuesday, January 18, 2022 7:15 PM"/>
  </r>
  <r>
    <m/>
    <s v="RTR-AHCS-302"/>
    <m/>
    <s v="Record to Report"/>
    <s v="Manage Subledger Accounting"/>
    <s v="Run Subledger Reports"/>
    <s v="As  GL Accountant, I want the ability to generate a report which shows the movement by AR invoice details within said month in Polish Language"/>
    <s v="Must Have"/>
    <m/>
    <x v="1"/>
    <s v="2-Gap-Build-Report"/>
    <s v="Gap"/>
    <s v="Build"/>
    <s v="Report"/>
    <s v="RPT171"/>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Polish Language"/>
    <s v="User should be able to generate a report which shows the movement by AR invoice details within said month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m/>
    <m/>
    <m/>
    <s v="Approved on Tuesday, January 18, 2022 7:15 PM"/>
  </r>
  <r>
    <m/>
    <s v="RTR-AHCS-303"/>
    <m/>
    <s v="Record to Report"/>
    <s v="Manage Subledger Accounting"/>
    <s v="Run Subledger Reports"/>
    <s v="As  GL Accountant, I want the ability to generate a report which shows the movement by AR invoice details within said month in Arabic Language"/>
    <s v="Must Have"/>
    <m/>
    <x v="1"/>
    <s v="2-Gap-Build-Report"/>
    <s v="Gap"/>
    <s v="Build"/>
    <s v="Report"/>
    <s v="RPT171"/>
    <s v="Current Report Name in Legacy FAH- 'AR Detailed Trial Balance'  - Detailed report that shows the movement by invoice details (INV_I &amp; INV_D &amp; INV_DUE_D) within said month.  It should be able to run by the selected month. Information such as customer name, invoice number, invoice amounts, etc will be required in Arabic Language"/>
    <s v="User should be able to generate a report which shows the movement by AR invoice details within said month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m/>
    <m/>
    <m/>
    <s v="Approved on Tuesday, January 18, 2022 7:15 PM"/>
  </r>
  <r>
    <m/>
    <s v="RTR-AHCS-304"/>
    <m/>
    <s v="Record to Report"/>
    <s v="Manage Subledger Accounting"/>
    <s v="Run Subledger Reports"/>
    <s v="As  GL Accountant, I want the ability to generate a report which breaksdown the open transactions for different Cash Clearing Accounts in French Language"/>
    <s v="Must Have"/>
    <m/>
    <x v="1"/>
    <s v="2-Gap-Build-Report"/>
    <s v="Gap"/>
    <s v="Build"/>
    <s v="Report"/>
    <s v="RPT172"/>
    <s v="Current Report Name in Legacy FAH- 'Bank Cash Clearing'  - This detailed report breaksdown the open transactions in accounts 351100009, 328361009, 101400001, 101499999 and 379990009 by BU, Loc, Customer,  Source code type, Statement ID amongst other in French Language_x000a__x000a_High volume report, performance may be impacted - but parked for AHCS as this is AUDIT report"/>
    <s v="User should be able to generate a report which shows the open transactions for different Cash Clearing Accounts in French Language"/>
    <s v="Verify able to run report based on specific parameters. Review for completeness and verify that layout and data agrees with report specs in French language."/>
    <m/>
    <m/>
    <x v="0"/>
    <s v="Ian"/>
    <d v="2022-01-17T00:00:00"/>
    <x v="3"/>
    <m/>
    <x v="5"/>
    <x v="4"/>
    <s v="Language Translation"/>
    <x v="9"/>
    <m/>
    <s v="RTR"/>
    <x v="3"/>
    <s v="AHCS"/>
    <s v="Deloitte"/>
    <m/>
    <m/>
    <m/>
    <m/>
    <m/>
    <m/>
    <m/>
    <m/>
    <m/>
    <m/>
    <m/>
    <s v="Approved on Tuesday, January 18, 2022 7:15 PM"/>
  </r>
  <r>
    <m/>
    <s v="RTR-AHCS-305"/>
    <m/>
    <s v="Record to Report"/>
    <s v="Manage Subledger Accounting"/>
    <s v="Run Subledger Reports"/>
    <s v="As  GL Accountant, I want the ability to generate a report which breaksdown the open transactions for different Cash Clearing Accounts in Spanish Language"/>
    <s v="Must Have"/>
    <m/>
    <x v="1"/>
    <s v="2-Gap-Build-Report"/>
    <s v="Gap"/>
    <s v="Build"/>
    <s v="Report"/>
    <s v="RPT172"/>
    <s v="Current Report Name in Legacy FAH- 'Bank Cash Clearing'  - This detailed report breaksdown the open transactions in accounts 351100009, 328361009, 101400001, 101499999 and 379990009 by BU, Loc, Customer,  Source code type, Statement ID amongst other in Spanish Language_x000a__x000a_High volume report, performance may be impacted - but parked for AHCS as this is AUDIT report"/>
    <s v="User should be able to generate a report which shows the open transactions for different Cash Clearing Accounts in Spanish Language"/>
    <s v="Verify able to run report based on specific parameters. Review for completeness and verify that layout and data agrees with report specs in Spanish language."/>
    <m/>
    <m/>
    <x v="0"/>
    <s v="Ian"/>
    <d v="2022-01-17T00:00:00"/>
    <x v="3"/>
    <m/>
    <x v="5"/>
    <x v="4"/>
    <s v="Language Translation"/>
    <x v="9"/>
    <m/>
    <s v="RTR"/>
    <x v="3"/>
    <s v="AHCS"/>
    <s v="Deloitte"/>
    <m/>
    <m/>
    <m/>
    <m/>
    <m/>
    <m/>
    <m/>
    <m/>
    <m/>
    <m/>
    <m/>
    <s v="Approved on Tuesday, January 18, 2022 7:15 PM"/>
  </r>
  <r>
    <m/>
    <s v="RTR-AHCS-306"/>
    <m/>
    <s v="Record to Report"/>
    <s v="Manage Subledger Accounting"/>
    <s v="Run Subledger Reports"/>
    <s v="As  GL Accountant, I want the ability to generate a report which breaksdown the open transactions for different Cash Clearing Accounts in German Language"/>
    <s v="Must Have"/>
    <m/>
    <x v="1"/>
    <s v="2-Gap-Build-Report"/>
    <s v="Gap"/>
    <s v="Build"/>
    <s v="Report"/>
    <s v="RPT172"/>
    <s v="Current Report Name in Legacy FAH- 'Bank Cash Clearing'  - This detailed report breaksdown the open transactions in accounts 351100009, 328361009, 101400001, 101499999 and 379990009 by BU, Loc, Customer,  Source code type, Statement ID amongst other in German Language_x000a__x000a_High volume report, performance may be impacted - but parked for AHCS as this is AUDIT report"/>
    <s v="User should be able to generate a report which shows the open transactions for different Cash Clearing Accounts in German Language"/>
    <s v="Verify able to run report based on specific parameters. Review for completeness and verify that layout and data agrees with report specs in German language."/>
    <m/>
    <m/>
    <x v="0"/>
    <s v="Ian"/>
    <d v="2022-01-17T00:00:00"/>
    <x v="3"/>
    <m/>
    <x v="5"/>
    <x v="4"/>
    <s v="Language Translation"/>
    <x v="9"/>
    <m/>
    <s v="RTR"/>
    <x v="3"/>
    <s v="AHCS"/>
    <s v="Deloitte"/>
    <m/>
    <m/>
    <m/>
    <m/>
    <m/>
    <m/>
    <m/>
    <m/>
    <m/>
    <m/>
    <m/>
    <s v="Approved on Tuesday, January 18, 2022 7:15 PM"/>
  </r>
  <r>
    <m/>
    <s v="RTR-AHCS-307"/>
    <m/>
    <s v="Record to Report"/>
    <s v="Manage Subledger Accounting"/>
    <s v="Run Subledger Reports"/>
    <s v="As  GL Accountant, I want the ability to generate a report which breaksdown the open transactions for different Cash Clearing Accounts in Polish Language"/>
    <s v="Must Have"/>
    <m/>
    <x v="1"/>
    <s v="2-Gap-Build-Report"/>
    <s v="Gap"/>
    <s v="Build"/>
    <s v="Report"/>
    <s v="RPT172"/>
    <s v="Current Report Name in Legacy FAH- 'Bank Cash Clearing'  - This detailed report breaksdown the open transactions in accounts 351100009, 328361009, 101400001, 101499999 and 379990009 by BU, Loc, Customer,  Source code type, Statement ID amongst other in Polish Language_x000a__x000a_High volume report, performance may be impacted - but parked for AHCS as this is AUDIT report"/>
    <s v="User should be able to generate a report which shows the open transactions for different Cash Clearing Accounts in Polish Language"/>
    <s v="Verify able to run report based on specific parameters. Review for completeness and verify that layout and data agrees with report specs in Polish language."/>
    <m/>
    <m/>
    <x v="0"/>
    <s v="Ian"/>
    <d v="2022-01-17T00:00:00"/>
    <x v="3"/>
    <m/>
    <x v="5"/>
    <x v="4"/>
    <s v="Language Translation"/>
    <x v="9"/>
    <m/>
    <s v="RTR"/>
    <x v="3"/>
    <s v="AHCS"/>
    <s v="Deloitte"/>
    <m/>
    <m/>
    <m/>
    <m/>
    <m/>
    <m/>
    <m/>
    <m/>
    <m/>
    <m/>
    <m/>
    <s v="Approved on Tuesday, January 18, 2022 7:15 PM"/>
  </r>
  <r>
    <m/>
    <s v="RTR-AHCS-308"/>
    <m/>
    <s v="Record to Report"/>
    <s v="Manage Subledger Accounting"/>
    <s v="Run Subledger Reports"/>
    <s v="As  GL Accountant, I want the ability to generate a report which breaksdown the open transactions for different Cash Clearing Accounts in Arabic Language"/>
    <s v="Must Have"/>
    <m/>
    <x v="1"/>
    <s v="2-Gap-Build-Report"/>
    <s v="Gap"/>
    <s v="Build"/>
    <s v="Report"/>
    <s v="RPT172"/>
    <s v="Current Report Name in Legacy FAH- 'Bank Cash Clearing'  - This detailed report breaksdown the open transactions in accounts 351100009, 328361009, 101400001, 101499999 and 379990009 by BU, Loc, Customer,  Source code type, Statement ID amongst other in Arabic Language_x000a__x000a_High volume report, performance may be impacted - but parked for AHCS as this is AUDIT report"/>
    <s v="User should be able to generate a report which shows the open transactions for different Cash Clearing Accounts in Arabic Language"/>
    <s v="Verify able to run report based on specific parameters. Review for completeness and verify that layout and data agrees with report specs in Arabic language."/>
    <m/>
    <m/>
    <x v="0"/>
    <s v="Ian"/>
    <d v="2022-01-17T00:00:00"/>
    <x v="3"/>
    <m/>
    <x v="5"/>
    <x v="4"/>
    <s v="Language Translation"/>
    <x v="9"/>
    <m/>
    <s v="RTR"/>
    <x v="3"/>
    <s v="AHCS"/>
    <s v="Deloitte"/>
    <m/>
    <m/>
    <m/>
    <m/>
    <m/>
    <m/>
    <m/>
    <m/>
    <m/>
    <m/>
    <m/>
    <s v="Approved on Tuesday, January 18, 2022 7:15 PM"/>
  </r>
  <r>
    <m/>
    <s v="RTR-AHCS-309"/>
    <m/>
    <s v="Record to Report"/>
    <s v="Manage Subledger Accounting"/>
    <s v="Run Subledger Reports"/>
    <s v="As  GL Accountant, I want the ability to generate a report that shows the movement by transaction within all the bank accounts by Legal Entity in French Language"/>
    <s v="Must Have"/>
    <m/>
    <x v="1"/>
    <s v="2-Gap-Build-Report"/>
    <s v="Gap"/>
    <s v="Build"/>
    <s v="Report"/>
    <s v="RPT173"/>
    <s v="Current Report Name in Legacy FAH- 'Bank Roll Forward detail'- Should show the movement by transaction within all the bank accounts grouped by LE in French Language"/>
    <s v="User should be able to generate a report that shows the movement by transaction within all the bank accounts by Legal Entity in French Language"/>
    <s v="Verify able to run report based on specific parameters. Review for completeness and verify that layout and data agrees with report specs in French language."/>
    <m/>
    <m/>
    <x v="0"/>
    <s v="Ian"/>
    <d v="2022-01-17T00:00:00"/>
    <x v="13"/>
    <m/>
    <x v="16"/>
    <x v="13"/>
    <s v="Language Translation"/>
    <x v="9"/>
    <m/>
    <s v="RTR"/>
    <x v="3"/>
    <s v="AHCS"/>
    <s v="Deloitte"/>
    <m/>
    <m/>
    <m/>
    <m/>
    <m/>
    <m/>
    <m/>
    <m/>
    <m/>
    <m/>
    <m/>
    <s v="Approved on Tue 2/1/2022 10:02 AM"/>
  </r>
  <r>
    <m/>
    <s v="RTR-AHCS-310"/>
    <m/>
    <s v="Record to Report"/>
    <s v="Manage Subledger Accounting"/>
    <s v="Run Subledger Reports"/>
    <s v="As  GL Accountant, I want the ability to generate a report that shows the movement by transaction within all the bank accounts by Legal Entity in Spanish Language"/>
    <s v="Must Have"/>
    <m/>
    <x v="1"/>
    <s v="2-Gap-Build-Report"/>
    <s v="Gap"/>
    <s v="Build"/>
    <s v="Report"/>
    <s v="RPT173"/>
    <s v="Current Report Name in Legacy FAH- 'Bank Roll Forward detail'- Should show the movement by transaction within all the bank accounts grouped by LE in Spanish Language"/>
    <s v="User should be able to generate a report that shows the movement by transaction within all the bank accounts by Legal Entity in Spanish Language"/>
    <s v="Verify able to run report based on specific parameters. Review for completeness and verify that layout and data agrees with report specs in Spanish language."/>
    <m/>
    <m/>
    <x v="0"/>
    <s v="Ian"/>
    <d v="2022-01-17T00:00:00"/>
    <x v="13"/>
    <m/>
    <x v="16"/>
    <x v="13"/>
    <s v="Language Translation"/>
    <x v="9"/>
    <m/>
    <s v="RTR"/>
    <x v="3"/>
    <s v="AHCS"/>
    <s v="Deloitte"/>
    <m/>
    <m/>
    <m/>
    <m/>
    <m/>
    <m/>
    <m/>
    <m/>
    <m/>
    <m/>
    <m/>
    <s v="Approved on Tue 2/1/2022 10:02 AM"/>
  </r>
  <r>
    <m/>
    <s v="RTR-AHCS-311"/>
    <m/>
    <s v="Record to Report"/>
    <s v="Manage Subledger Accounting"/>
    <s v="Run Subledger Reports"/>
    <s v="As  GL Accountant, I want the ability to generate a report that shows the movement by transaction within all the bank accounts by Legal Entity in German Language"/>
    <s v="Must Have"/>
    <m/>
    <x v="1"/>
    <s v="2-Gap-Build-Report"/>
    <s v="Gap"/>
    <s v="Build"/>
    <s v="Report"/>
    <s v="RPT173"/>
    <s v="Current Report Name in Legacy FAH- 'Bank Roll Forward detail'- Should show the movement by transaction within all the bank accounts grouped by LE in German Language"/>
    <s v="User should be able to generate a report that shows the movement by transaction within all the bank accounts by Legal Entity in German Language"/>
    <s v="Verify able to run report based on specific parameters. Review for completeness and verify that layout and data agrees with report specs in German language."/>
    <m/>
    <m/>
    <x v="0"/>
    <s v="Ian"/>
    <d v="2022-01-17T00:00:00"/>
    <x v="13"/>
    <m/>
    <x v="16"/>
    <x v="13"/>
    <s v="Language Translation"/>
    <x v="9"/>
    <m/>
    <s v="RTR"/>
    <x v="3"/>
    <s v="AHCS"/>
    <s v="Deloitte"/>
    <m/>
    <m/>
    <m/>
    <m/>
    <m/>
    <m/>
    <m/>
    <m/>
    <m/>
    <m/>
    <m/>
    <s v="Approved on Tue 2/1/2022 10:02 AM"/>
  </r>
  <r>
    <m/>
    <s v="RTR-AHCS-312"/>
    <m/>
    <s v="Record to Report"/>
    <s v="Manage Subledger Accounting"/>
    <s v="Run Subledger Reports"/>
    <s v="As  GL Accountant, I want the ability to generate a report that shows the movement by transaction within all the bank accounts by Legal Entity in Polish Language"/>
    <s v="Must Have"/>
    <m/>
    <x v="1"/>
    <s v="2-Gap-Build-Report"/>
    <s v="Gap"/>
    <s v="Build"/>
    <s v="Report"/>
    <s v="RPT173"/>
    <s v="Current Report Name in Legacy FAH- 'Bank Roll Forward detail'- Should show the movement by transaction within all the bank accounts grouped by LE in Polish Language"/>
    <s v="User should be able to generate a report that shows the movement by transaction within all the bank accounts by Legal Entity in Polish Language"/>
    <s v="Verify able to run report based on specific parameters. Review for completeness and verify that layout and data agrees with report specs in Polish language."/>
    <m/>
    <m/>
    <x v="0"/>
    <s v="Ian"/>
    <d v="2022-01-17T00:00:00"/>
    <x v="13"/>
    <m/>
    <x v="16"/>
    <x v="13"/>
    <s v="Language Translation"/>
    <x v="9"/>
    <m/>
    <s v="RTR"/>
    <x v="3"/>
    <s v="AHCS"/>
    <s v="Deloitte"/>
    <m/>
    <m/>
    <m/>
    <m/>
    <m/>
    <m/>
    <m/>
    <m/>
    <m/>
    <m/>
    <m/>
    <s v="Approved on Tue 2/1/2022 10:02 AM"/>
  </r>
  <r>
    <m/>
    <s v="RTR-AHCS-313"/>
    <m/>
    <s v="Record to Report"/>
    <s v="Manage Subledger Accounting"/>
    <s v="Run Subledger Reports"/>
    <s v="As  GL Accountant, I want the ability to generate a report that shows the movement by transaction within all the bank accounts by Legal Entity in Arabic Language"/>
    <s v="Must Have"/>
    <m/>
    <x v="1"/>
    <s v="2-Gap-Build-Report"/>
    <s v="Gap"/>
    <s v="Build"/>
    <s v="Report"/>
    <s v="RPT173"/>
    <s v="Current Report Name in Legacy FAH- 'Bank Roll Forward detail'- Should show the movement by transaction within all the bank accounts grouped by LE in Arabic Language"/>
    <s v="User should be able to generate a report that shows the movement by transaction within all the bank accounts by Legal Entity in Arabic Language"/>
    <s v="Verify able to run report based on specific parameters. Review for completeness and verify that layout and data agrees with report specs in Arabic language."/>
    <m/>
    <m/>
    <x v="0"/>
    <s v="Ian"/>
    <d v="2022-01-17T00:00:00"/>
    <x v="13"/>
    <m/>
    <x v="16"/>
    <x v="13"/>
    <s v="Language Translation"/>
    <x v="9"/>
    <m/>
    <s v="RTR"/>
    <x v="3"/>
    <s v="AHCS"/>
    <s v="Deloitte"/>
    <m/>
    <m/>
    <m/>
    <m/>
    <m/>
    <m/>
    <m/>
    <m/>
    <m/>
    <m/>
    <m/>
    <s v="Approved on Tue 2/1/2022 10:02 AM"/>
  </r>
  <r>
    <m/>
    <s v="RTR-AHCS-314"/>
    <m/>
    <s v="Record to Report"/>
    <s v="Manage Subledger Accounting"/>
    <s v="Run Subledger Reports"/>
    <s v="As  GL Accountant, I want the ability to generate a report that shows the WIP, RTV, Warranty Replacement, Freight Claims aging which ties back to GL in French Language"/>
    <s v="Must Have"/>
    <m/>
    <x v="1"/>
    <s v="2-Gap-Build-Report"/>
    <s v="Gap"/>
    <s v="Build"/>
    <s v="Report"/>
    <s v="RPT175"/>
    <s v="Current Report Name in Legacy FAH- 'Special Sales Aging'- Should be able to tie back to GL in French Language_x000a_ This report show special sales aging by customer/invoice number/date"/>
    <s v="User should be able to generate a report that he WIP, RTV, Warrenty, Freight Claims and can be tied back to GL in French Language"/>
    <s v="Validate WIP, RTV, Warranty, Freight Claims are broken out by category"/>
    <s v="Verify able to run report based on specific parameters. Review for completeness and verify that layout and data agrees with report specs in French language."/>
    <m/>
    <x v="0"/>
    <s v="Ian"/>
    <d v="2022-01-17T00:00:00"/>
    <x v="12"/>
    <m/>
    <x v="15"/>
    <x v="12"/>
    <s v="Language Translation"/>
    <x v="9"/>
    <m/>
    <s v="RTR"/>
    <x v="3"/>
    <s v="AHCS"/>
    <s v="Deloitte"/>
    <m/>
    <m/>
    <m/>
    <m/>
    <m/>
    <m/>
    <m/>
    <m/>
    <m/>
    <m/>
    <m/>
    <s v="Approved on Tuesday, January 18, 2022 7:15 PM"/>
  </r>
  <r>
    <m/>
    <s v="RTR-AHCS-315"/>
    <m/>
    <s v="Record to Report"/>
    <s v="Manage Subledger Accounting"/>
    <s v="Run Subledger Reports"/>
    <s v="As  GL Accountant, I want the ability to generate a report that shows the WIP, RTV, Warranty Replacement, Freight Claims aging which ties back to GL in Spanish Language"/>
    <s v="Must Have"/>
    <m/>
    <x v="1"/>
    <s v="2-Gap-Build-Report"/>
    <s v="Gap"/>
    <s v="Build"/>
    <s v="Report"/>
    <s v="RPT175"/>
    <s v="Current Report Name in Legacy FAH- 'Special Sales Aging'- Should be able to tie back to GL in Spanish Language_x000a_ This report show special sales aging by customer/invoice number/date"/>
    <s v="User should be able to generate a report that he WIP, RTV, Warrenty, Freight Claims and can be tied back to GL in Spanish Language"/>
    <s v="Validate WIP, RTV, Warranty, Freight Claims are broken out by category"/>
    <s v="Verify able to run report based on specific parameters. Review for completeness and verify that layout and data agrees with report specs in Spanish language."/>
    <m/>
    <x v="0"/>
    <s v="Ian"/>
    <d v="2022-01-17T00:00:00"/>
    <x v="12"/>
    <m/>
    <x v="15"/>
    <x v="12"/>
    <s v="Language Translation"/>
    <x v="9"/>
    <m/>
    <s v="RTR"/>
    <x v="3"/>
    <s v="AHCS"/>
    <s v="Deloitte"/>
    <m/>
    <m/>
    <m/>
    <m/>
    <m/>
    <m/>
    <m/>
    <m/>
    <m/>
    <m/>
    <m/>
    <s v="Approved On Thu 1/20/2022 9:17 PM"/>
  </r>
  <r>
    <m/>
    <s v="RTR-AHCS-316"/>
    <m/>
    <s v="Record to Report"/>
    <s v="Manage Subledger Accounting"/>
    <s v="Run Subledger Reports"/>
    <s v="As  GL Accountant, I want the ability to generate a report that shows the WIP, RTV, Warranty Replacement, Freight Claims aging which ties back to GL in German Language"/>
    <s v="Must Have"/>
    <m/>
    <x v="1"/>
    <s v="2-Gap-Build-Report"/>
    <s v="Gap"/>
    <s v="Build"/>
    <s v="Report"/>
    <s v="RPT175"/>
    <s v="Current Report Name in Legacy FAH- 'Special Sales Aging'- Should be able to tie back to GL in German Language_x000a_ This report show special sales aging by customer/invoice number/date"/>
    <s v="User should be able to generate a report that he WIP, RTV, Warrenty, Freight Claims and can be tied back to GL in German Language"/>
    <s v="Validate WIP, RTV, Warranty, Freight Claims are broken out by category"/>
    <s v="Verify able to run report based on specific parameters. Review for completeness and verify that layout and data agrees with report specs in German language."/>
    <m/>
    <x v="0"/>
    <s v="Ian"/>
    <d v="2022-01-17T00:00:00"/>
    <x v="12"/>
    <m/>
    <x v="15"/>
    <x v="12"/>
    <s v="Language Translation"/>
    <x v="9"/>
    <m/>
    <s v="RTR"/>
    <x v="3"/>
    <s v="AHCS"/>
    <s v="Deloitte"/>
    <m/>
    <m/>
    <m/>
    <m/>
    <m/>
    <m/>
    <m/>
    <m/>
    <m/>
    <m/>
    <m/>
    <s v="Approved On Thu 1/20/2022 9:17 PM"/>
  </r>
  <r>
    <m/>
    <s v="RTR-AHCS-317"/>
    <m/>
    <s v="Record to Report"/>
    <s v="Manage Subledger Accounting"/>
    <s v="Run Subledger Reports"/>
    <s v="As  GL Accountant, I want the ability to generate a report that shows the WIP, RTV, Warranty Replacement, Freight Claims aging which ties back to GL in Polish Language"/>
    <s v="Must Have"/>
    <m/>
    <x v="1"/>
    <s v="2-Gap-Build-Report"/>
    <s v="Gap"/>
    <s v="Build"/>
    <s v="Report"/>
    <s v="RPT175"/>
    <s v="Current Report Name in Legacy FAH- 'Special Sales Aging'- Should be able to tie back to GL in Polish Language_x000a_ This report show special sales aging by customer/invoice number/date"/>
    <s v="User should be able to generate a report that he WIP, RTV, Warrenty, Freight Claims and can be tied back to GL in Polish Language"/>
    <s v="Validate WIP, RTV, Warranty, Freight Claims are broken out by category"/>
    <s v="Verify able to run report based on specific parameters. Review for completeness and verify that layout and data agrees with report specs in Polish language."/>
    <m/>
    <x v="0"/>
    <s v="Ian"/>
    <d v="2022-01-17T00:00:00"/>
    <x v="12"/>
    <m/>
    <x v="15"/>
    <x v="12"/>
    <s v="Language Translation"/>
    <x v="9"/>
    <m/>
    <s v="RTR"/>
    <x v="3"/>
    <s v="AHCS"/>
    <s v="Deloitte"/>
    <m/>
    <m/>
    <m/>
    <m/>
    <m/>
    <m/>
    <m/>
    <m/>
    <m/>
    <m/>
    <m/>
    <s v="Approved On Thu 1/20/2022 9:17 PM"/>
  </r>
  <r>
    <m/>
    <s v="RTR-AHCS-318"/>
    <m/>
    <s v="Record to Report"/>
    <s v="Manage Subledger Accounting"/>
    <s v="Run Subledger Reports"/>
    <s v="As  GL Accountant, I want the ability to generate a report that shows the WIP, RTV, Warranty Replacement, Freight Claims aging which ties back to GL in Arabic Language"/>
    <s v="Must Have"/>
    <m/>
    <x v="1"/>
    <s v="2-Gap-Build-Report"/>
    <s v="Gap"/>
    <s v="Build"/>
    <s v="Report"/>
    <s v="RPT175"/>
    <s v="Current Report Name in Legacy FAH- 'Special Sales Aging'- Should be able to tie back to GL in Arabic Language_x000a_ This report show special sales aging by customer/invoice number/date"/>
    <s v="User should be able to generate a report that he WIP, RTV, Warrenty, Freight Claims and can be tied back to GL in Arabic Language"/>
    <s v="Validate WIP, RTV, Warranty, Freight Claims are broken out by category"/>
    <s v="Verify able to run report based on specific parameters. Review for completeness and verify that layout and data agrees with report specs in Arabic language."/>
    <m/>
    <x v="0"/>
    <s v="Ian"/>
    <d v="2022-01-17T00:00:00"/>
    <x v="12"/>
    <m/>
    <x v="15"/>
    <x v="12"/>
    <s v="Language Translation"/>
    <x v="9"/>
    <m/>
    <s v="RTR"/>
    <x v="3"/>
    <s v="AHCS"/>
    <s v="Deloitte"/>
    <m/>
    <m/>
    <m/>
    <m/>
    <m/>
    <m/>
    <m/>
    <m/>
    <m/>
    <m/>
    <m/>
    <s v="Approved on Tuesday, January 18, 2022 7:15 PM"/>
  </r>
  <r>
    <m/>
    <s v="RTR-AHCS-319"/>
    <m/>
    <s v="Record to Report"/>
    <s v="Manage Subledger Accounting"/>
    <s v="Run Subledger Reports"/>
    <s v="As  GL Accountant, I want the ability to generate a report that shows the Intercompany AP Aging (material &amp; non material) process in French Language"/>
    <s v="Must Have"/>
    <m/>
    <x v="1"/>
    <s v="2-Gap-Build-Report"/>
    <s v="Gap"/>
    <s v="Build"/>
    <s v="Report"/>
    <s v="RPT176"/>
    <s v="02/04 - Based on accounting hub data only. Current Report Name in Legacy FAH- 'Intercompany AP Aging (material &amp; non material)'- Nees this in French Language"/>
    <s v="User should be able to generate a report that shows the Intercompany Aging (material &amp; non material) proces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s v="Sent email to Nilakanth 1-13 to revise story. IP"/>
    <m/>
    <m/>
    <s v="Approved on Tuesday, January 18, 2022 7:15 PM"/>
  </r>
  <r>
    <m/>
    <s v="RTR-AHCS-320"/>
    <m/>
    <s v="Record to Report"/>
    <s v="Manage Subledger Accounting"/>
    <s v="Run Subledger Reports"/>
    <s v="As  GL Accountant, I want the ability to generate a report that shows the Intercompany AP Aging (material &amp; non material) process in Spanish Language"/>
    <s v="Must Have"/>
    <m/>
    <x v="1"/>
    <s v="2-Gap-Build-Report"/>
    <s v="Gap"/>
    <s v="Build"/>
    <s v="Report"/>
    <s v="RPT176"/>
    <s v="02/04 - Based on accounting hub data only. Current Report Name in Legacy FAH- 'Intercompany AP Aging (material &amp; non material)'- Nees this in Spanish Language"/>
    <s v="User should be able to generate a report that shows the Intercompany Aging (material &amp; non material) proces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s v="Sent email to Nilakanth 1-13 to revise story. IP"/>
    <m/>
    <m/>
    <s v="Approved on Tuesday, January 18, 2022 7:15 PM"/>
  </r>
  <r>
    <m/>
    <s v="RTR-AHCS-321"/>
    <m/>
    <s v="Record to Report"/>
    <s v="Manage Subledger Accounting"/>
    <s v="Run Subledger Reports"/>
    <s v="As  GL Accountant, I want the ability to generate a report that shows the Intercompany AP Aging (material &amp; non material) process in German Language"/>
    <s v="Must Have"/>
    <m/>
    <x v="1"/>
    <s v="2-Gap-Build-Report"/>
    <s v="Gap"/>
    <s v="Build"/>
    <s v="Report"/>
    <s v="RPT176"/>
    <s v="02/04 - Based on accounting hub data only. Current Report Name in Legacy FAH- 'Intercompany AP Aging (material &amp; non material)'- Nees this in German Language"/>
    <s v="User should be able to generate a report that shows the Intercompany Aging (material &amp; non material) proces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s v="Sent email to Nilakanth 1-13 to revise story. IP"/>
    <m/>
    <m/>
    <s v="Approved on Tuesday, January 18, 2022 7:15 PM"/>
  </r>
  <r>
    <m/>
    <s v="RTR-AHCS-322"/>
    <m/>
    <s v="Record to Report"/>
    <s v="Manage Subledger Accounting"/>
    <s v="Run Subledger Reports"/>
    <s v="As  GL Accountant, I want the ability to generate a report that shows the Intercompany AP Aging (material &amp; non material) process in Polish Language"/>
    <s v="Must Have"/>
    <m/>
    <x v="1"/>
    <s v="2-Gap-Build-Report"/>
    <s v="Gap"/>
    <s v="Build"/>
    <s v="Report"/>
    <s v="RPT176"/>
    <s v="02/04 - Based on accounting hub data only. Current Report Name in Legacy FAH- 'Intercompany AP Aging (material &amp; non material)'- Nees this in Polish Language"/>
    <s v="User should be able to generate a report that shows the Intercompany Aging (material &amp; non material) proces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s v="Sent email to Nilakanth 1-13 to revise story. IP"/>
    <m/>
    <m/>
    <s v="Approved On Thu 1/20/2022 9:17 PM"/>
  </r>
  <r>
    <m/>
    <s v="RTR-AHCS-323"/>
    <m/>
    <s v="Record to Report"/>
    <s v="Manage Subledger Accounting"/>
    <s v="Run Subledger Reports"/>
    <s v="As  GL Accountant, I want the ability to generate a report that shows the Intercompany AP Aging (material &amp; non material) process in Arabic Language"/>
    <s v="Must Have"/>
    <m/>
    <x v="1"/>
    <s v="2-Gap-Build-Report"/>
    <s v="Gap"/>
    <s v="Build"/>
    <s v="Report"/>
    <s v="RPT176"/>
    <s v="02/04 - Based on accounting hub data only. Current Report Name in Legacy FAH- 'Intercompany AP Aging (material &amp; non material)'- Nees this in Arabic Language"/>
    <s v="User should be able to generate a report that shows the Intercompany Aging (material &amp; non material) proces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s v="Sent email to Nilakanth 1-13 to revise story. IP"/>
    <m/>
    <m/>
    <s v="Approved On Thu 1/20/2022 9:17 PM"/>
  </r>
  <r>
    <m/>
    <s v="RTR-AHCS-324"/>
    <m/>
    <s v="Record to Report"/>
    <s v="Manage Subledger Accounting"/>
    <s v="Run Subledger Reports"/>
    <s v="As  GL Accountant, I want the ability to generate a report that shows the Intercompany AP Trail balance (material &amp; no material) details in French Language"/>
    <s v="Must Have"/>
    <m/>
    <x v="1"/>
    <s v="2-Gap-Build-Report"/>
    <s v="Gap"/>
    <s v="Build"/>
    <s v="Report"/>
    <s v="RPT177"/>
    <s v="02/04 - Based on accounting hub data only. Current Report Name in Legacy FAH- 'Intercompany AP Trail balance (material &amp; no material)'. This is in  in French Language"/>
    <s v="User should be able to generate a report that shows the Intercompany Trail balance (material &amp; no material) detail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s v="Sent email to Nilakanth 1-13 to revise story. IP"/>
    <m/>
    <m/>
    <s v="Approved On Thu 1/20/2022 9:17 PM"/>
  </r>
  <r>
    <m/>
    <s v="RTR-AHCS-325"/>
    <m/>
    <s v="Record to Report"/>
    <s v="Manage Subledger Accounting"/>
    <s v="Run Subledger Reports"/>
    <s v="As  GL Accountant, I want the ability to generate a report that shows the Intercompany AP Trail balance (material &amp; no material) details in Spanish Language"/>
    <s v="Must Have"/>
    <m/>
    <x v="1"/>
    <s v="2-Gap-Build-Report"/>
    <s v="Gap"/>
    <s v="Build"/>
    <s v="Report"/>
    <s v="RPT177"/>
    <s v="02/04 - Based on accounting hub data only. Current Report Name in Legacy FAH- 'Intercompany AP Trail balance (material &amp; no material)'. This is in  in Spanish Language"/>
    <s v="User should be able to generate a report that shows the Intercompany Trail balance (material &amp; no material) detail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s v="Sent email to Nilakanth 1-13 to revise story. IP"/>
    <m/>
    <m/>
    <s v="Approved On Thu 1/20/2022 9:17 PM"/>
  </r>
  <r>
    <m/>
    <s v="RTR-AHCS-326"/>
    <m/>
    <s v="Record to Report"/>
    <s v="Manage Subledger Accounting"/>
    <s v="Run Subledger Reports"/>
    <s v="As  GL Accountant, I want the ability to generate a report that shows the Intercompany AP Trail balance (material &amp; no material) details in German Language"/>
    <s v="Must Have"/>
    <m/>
    <x v="1"/>
    <s v="2-Gap-Build-Report"/>
    <s v="Gap"/>
    <s v="Build"/>
    <s v="Report"/>
    <s v="RPT177"/>
    <s v="02/04 - Based on accounting hub data only. Current Report Name in Legacy FAH- 'Intercompany AP Trail balance (material &amp; no material)'. This is in  in German Language"/>
    <s v="User should be able to generate a report that shows the Intercompany Trail balance (material &amp; no material) detail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s v="Sent email to Nilakanth 1-13 to revise story. IP"/>
    <m/>
    <m/>
    <s v="Approved On Thu 1/20/2022 9:17 PM"/>
  </r>
  <r>
    <m/>
    <s v="RTR-AHCS-327"/>
    <m/>
    <s v="Record to Report"/>
    <s v="Manage Subledger Accounting"/>
    <s v="Run Subledger Reports"/>
    <s v="As  GL Accountant, I want the ability to generate a report that shows the Intercompany AP Trail balance (material &amp; no material) details in Polish Language"/>
    <s v="Must Have"/>
    <m/>
    <x v="1"/>
    <s v="2-Gap-Build-Report"/>
    <s v="Gap"/>
    <s v="Build"/>
    <s v="Report"/>
    <s v="RPT177"/>
    <s v="02/04 - Based on accounting hub data only. Current Report Name in Legacy FAH- 'Intercompany AP Trail balance (material &amp; no material)'. This is in  in Polish Language"/>
    <s v="User should be able to generate a report that shows the Intercompany Trail balance (material &amp; no material) detail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s v="Sent email to Nilakanth 1-13 to revise story. IP"/>
    <m/>
    <m/>
    <s v="Approved On Thu 1/20/2022 9:17 PM"/>
  </r>
  <r>
    <m/>
    <s v="RTR-AHCS-328"/>
    <m/>
    <s v="Record to Report"/>
    <s v="Manage Subledger Accounting"/>
    <s v="Run Subledger Reports"/>
    <s v="As  GL Accountant, I want the ability to generate a report that shows the Intercompany AP Trail balance (material &amp; no material) details in Arabic Language"/>
    <s v="Must Have"/>
    <m/>
    <x v="1"/>
    <s v="2-Gap-Build-Report"/>
    <s v="Gap"/>
    <s v="Build"/>
    <s v="Report"/>
    <s v="RPT177"/>
    <s v="02/04 - Based on accounting hub data only. Current Report Name in Legacy FAH- 'Intercompany AP Trail balance (material &amp; no material)'. This is in  in Arabic Language"/>
    <s v="User should be able to generate a report that shows the Intercompany Trail balance (material &amp; no material) detail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s v="Sent email to Nilakanth 1-13 to revise story. IP"/>
    <m/>
    <m/>
    <s v="Approved On Thu 1/20/2022 9:17 PM"/>
  </r>
  <r>
    <m/>
    <s v="RTR-AHCS-329"/>
    <m/>
    <s v="Record to Report"/>
    <s v="Manage Subledger Accounting"/>
    <s v="Create Subledger Accounting"/>
    <s v="As  IT User , I want the ability to send transaction details from AHCS to Cresus on daily basis in order to perform Integrity check "/>
    <s v="Must Have"/>
    <m/>
    <x v="1"/>
    <s v="3-Gap-Build-Interface"/>
    <s v="Gap"/>
    <s v="Build"/>
    <s v="Interface"/>
    <s v="INT238"/>
    <s v="New Outbound to be created for Cresus from AHCS for Tranasction details on daily baisis. File fomrat would be finalised in Lean spec dicussion, however current assumption is it would be similar to MF.  Per Simon Integrity check  refres to comparision of Cresus Journal_ID / Journal Line ID with AHCS Journal_ID / Journal Line ID."/>
    <s v="User will have an ability to send transaction details from AHCS to Cresus on daily basis to perform Integrity check "/>
    <s v="User will receive Cresus transaction details from AHCS on daily basis to perform Integrity check "/>
    <m/>
    <m/>
    <x v="0"/>
    <s v="Sijo John"/>
    <m/>
    <x v="3"/>
    <m/>
    <x v="5"/>
    <x v="4"/>
    <s v="Interface"/>
    <x v="7"/>
    <m/>
    <s v="RTR"/>
    <x v="3"/>
    <s v="AHCS"/>
    <s v="Deloitte"/>
    <m/>
    <m/>
    <s v="Based on accept criteria &quot;who is the user in this case? Not sure how its being done with MF atm, scheduled or manual?&quot; IP 1/18/22"/>
    <m/>
    <s v="Bhim"/>
    <m/>
    <m/>
    <s v="N/A"/>
    <m/>
    <m/>
    <m/>
    <s v="Approved on Wed 2/2/2022 4:45 AM"/>
  </r>
  <r>
    <m/>
    <s v="RTR-AHCS-330"/>
    <m/>
    <s v="Record to Report"/>
    <s v="Manage Subledger Accounting"/>
    <s v="Run Subledger Reports"/>
    <s v="As  GL Accountant, I want the ability to generate a report that shows the Intercompany AR Trail balance (material &amp; no material) details in English Language"/>
    <s v="Must Have"/>
    <m/>
    <x v="1"/>
    <s v="2-Gap-Build-Report"/>
    <s v="Gap"/>
    <s v="Build"/>
    <s v="Report"/>
    <s v="RPT180"/>
    <s v="02/04 - Based on accounting hub data only. Current Report Name in Legacy FAH- 'Intercompany AR Trail balance (material &amp; no material)'. This is in  in English Language"/>
    <s v="User should be able to generate a report that shows the Intercompany Trail balance (material &amp; no material) details  in English (US) Language"/>
    <m/>
    <m/>
    <m/>
    <x v="0"/>
    <s v="Ian"/>
    <d v="2022-01-17T00:00:00"/>
    <x v="12"/>
    <m/>
    <x v="15"/>
    <x v="12"/>
    <s v="Report"/>
    <x v="2"/>
    <m/>
    <s v="RTR"/>
    <x v="3"/>
    <s v="AHCS"/>
    <s v="Deloitte"/>
    <m/>
    <m/>
    <m/>
    <m/>
    <s v="Bhim, How is this different to the AP &amp; AR IC reports mentioned above? is this Material and non-material while the above is only material?"/>
    <m/>
    <s v="N/A"/>
    <s v="Betty"/>
    <s v="Sent email to Nilakanth 1-13 to revise story. IP"/>
    <m/>
    <m/>
    <s v="Approved On Thu 1/20/2022 9:17 PM"/>
  </r>
  <r>
    <m/>
    <s v="RTR-AHCS-331"/>
    <m/>
    <s v="Record to Report"/>
    <s v="Manage Subledger Accounting"/>
    <s v="Run Subledger Reports"/>
    <s v="As  GL Accountant, I want the ability to generate a report that shows the Intercompany AR Trail balance (material &amp; no material) details in French Language"/>
    <s v="Must Have"/>
    <m/>
    <x v="1"/>
    <s v="2-Gap-Build-Report"/>
    <s v="Gap"/>
    <s v="Build"/>
    <s v="Report"/>
    <s v="RPT184"/>
    <s v="02/04 - Based on accounting hub data only. Current Report Name in Legacy FAH- 'Intercompany AR Trail balance (material &amp; no material)'. This is in  in French Language"/>
    <s v="User should be able to generate a report that shows the Intercompany Trail balance (material &amp; no material) details  in French Language"/>
    <s v="Verify able to run report based on specific parameters. Review for completeness and verify that layout and data agrees with report specs in French language."/>
    <m/>
    <m/>
    <x v="0"/>
    <s v="Ian"/>
    <d v="2022-01-17T00:00:00"/>
    <x v="12"/>
    <m/>
    <x v="15"/>
    <x v="12"/>
    <s v="Language Translation"/>
    <x v="9"/>
    <m/>
    <s v="RTR"/>
    <x v="3"/>
    <s v="AHCS"/>
    <s v="Deloitte"/>
    <m/>
    <m/>
    <m/>
    <m/>
    <m/>
    <m/>
    <m/>
    <m/>
    <s v="Sent email to Nilakanth 1-13 to revise story. IP"/>
    <m/>
    <m/>
    <s v="Approved On Thu 1/20/2022 9:17 PM"/>
  </r>
  <r>
    <m/>
    <s v="RTR-AHCS-332"/>
    <m/>
    <s v="Record to Report"/>
    <s v="Manage Subledger Accounting"/>
    <s v="Run Subledger Reports"/>
    <s v="As  GL Accountant, I want the ability to generate a report that shows the Intercompany AR Trail balance (material &amp; no material) details in Spanish Language"/>
    <s v="Must Have"/>
    <m/>
    <x v="1"/>
    <s v="2-Gap-Build-Report"/>
    <s v="Gap"/>
    <s v="Build"/>
    <s v="Report"/>
    <s v="RPT184"/>
    <s v="02/04 - Based on accounting hub data only. Current Report Name in Legacy FAH- 'Intercompany AR Trail balance (material &amp; no material)'. This is in  in Spanish Language"/>
    <s v="User should be able to generate a report that shows the Intercompany Trail balance (material &amp; no material) detail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s v="Sent email to Nilakanth 1-13 to revise story. IP"/>
    <m/>
    <m/>
    <s v="Approved On Thu 1/20/2022 9:17 PM"/>
  </r>
  <r>
    <m/>
    <s v="RTR-AHCS-333"/>
    <m/>
    <s v="Record to Report"/>
    <s v="Manage Subledger Accounting"/>
    <s v="Run Subledger Reports"/>
    <s v="As  GL Accountant, I want the ability to generate a report that shows the Intercompany AR Trail balance (material &amp; no material) details in German Language"/>
    <s v="Must Have"/>
    <m/>
    <x v="1"/>
    <s v="2-Gap-Build-Report"/>
    <s v="Gap"/>
    <s v="Build"/>
    <s v="Report"/>
    <s v="RPT184"/>
    <s v="02/04 - Based on accounting hub data only. Current Report Name in Legacy FAH- 'Intercompany AR Trail balance (material &amp; no material)'. This is in  in German Language"/>
    <s v="User should be able to generate a report that shows the Intercompany Trail balance (material &amp; no material) detail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s v="Sent email to Nilakanth 1-13 to revise story. IP"/>
    <m/>
    <m/>
    <s v="Approved On Thu 1/20/2022 9:17 PM"/>
  </r>
  <r>
    <m/>
    <s v="RTR-AHCS-334"/>
    <m/>
    <s v="Record to Report"/>
    <s v="Manage Subledger Accounting"/>
    <s v="Run Subledger Reports"/>
    <s v="As  GL Accountant, I want the ability to generate a report that shows the Intercompany AR Trail balance (material &amp; no material) details in Polish Language"/>
    <s v="Must Have"/>
    <m/>
    <x v="1"/>
    <s v="2-Gap-Build-Report"/>
    <s v="Gap"/>
    <s v="Build"/>
    <s v="Report"/>
    <s v="RPT184"/>
    <s v="02/04 - Based on accounting hub data only. Current Report Name in Legacy FAH- 'Intercompany AR Trail balance (material &amp; no material)'. This is in  in Polish Language"/>
    <s v="User should be able to generate a report that shows the Intercompany Trail balance (material &amp; no material) detail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s v="Sent email to Nilakanth 1-13 to revise story. IP"/>
    <m/>
    <m/>
    <s v="Approved On Thu 1/20/2022 9:17 PM"/>
  </r>
  <r>
    <m/>
    <s v="RTR-AHCS-335"/>
    <m/>
    <s v="Record to Report"/>
    <s v="Manage Subledger Accounting"/>
    <s v="Run Subledger Reports"/>
    <s v="As  GL Accountant, I want the ability to generate a report that shows the Intercompany AR Trail balance (material &amp; no material) details in Arabic Language"/>
    <s v="Must Have"/>
    <m/>
    <x v="1"/>
    <s v="2-Gap-Build-Report"/>
    <s v="Gap"/>
    <s v="Build"/>
    <s v="Report"/>
    <s v="RPT184"/>
    <s v="02/04 - Based on accounting hub data only. Current Report Name in Legacy FAH- 'Intercompany AR Trail balance (material &amp; no material)'. This is in  in Arabic Language"/>
    <s v="User should be able to generate a report that shows the Intercompany Trail balance (material &amp; no material) detail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s v="Sent email to Nilakanth 1-13 to revise story. IP"/>
    <m/>
    <m/>
    <s v="Approved On Thu 1/20/2022 9:17 PM"/>
  </r>
  <r>
    <e v="#N/A"/>
    <s v="RTR-AHCS-336"/>
    <m/>
    <s v="Record to Report"/>
    <s v="Manage Subledger Accounting"/>
    <s v="Run Subledger Reports"/>
    <s v="As  GL Accountant, I want the ability to generate a report that shows the Intercompany AR Aging (material &amp; non material) process in English Language"/>
    <s v="Must Have"/>
    <m/>
    <x v="1"/>
    <s v="2-Gap-Build-Report"/>
    <s v="Gap"/>
    <s v="Build"/>
    <s v="Report"/>
    <s v="RPT179"/>
    <s v="02/04 - Based on accounting hub data only. Current Report Name in Legacy FAH- 'Intercompany AR Aging (material &amp; non material)'- Nees this in English Language"/>
    <s v="User should be able to generate a report that shows the Intercompany Aging (material &amp; non material) process in English Language"/>
    <s v="Verify able to run report based on specific parameters. Review for completeness and verify that layout and data agrees with report specs in English language."/>
    <m/>
    <m/>
    <x v="0"/>
    <s v="Ian"/>
    <d v="2022-01-17T00:00:00"/>
    <x v="12"/>
    <m/>
    <x v="15"/>
    <x v="12"/>
    <s v="Report"/>
    <x v="2"/>
    <m/>
    <s v="RTR"/>
    <x v="3"/>
    <s v="AHCS"/>
    <s v="Deloitte"/>
    <m/>
    <m/>
    <m/>
    <m/>
    <s v="Bhim"/>
    <m/>
    <s v="N/A"/>
    <s v="Betty"/>
    <s v="Sent email to Nilakanth 1-13 to revise story. IP"/>
    <m/>
    <m/>
    <s v="Approved On Thu 1/20/2022 9:17 PM"/>
  </r>
  <r>
    <m/>
    <s v="RTR-AHCS-337"/>
    <m/>
    <s v="Record to Report"/>
    <s v="Manage Subledger Accounting"/>
    <s v="Run Subledger Reports"/>
    <s v="As  GL Accountant, I want the ability to generate a report that shows the Intercompany AR Aging (material &amp; non material) process in Spanish Language"/>
    <s v="Must Have"/>
    <m/>
    <x v="1"/>
    <s v="2-Gap-Build-Report"/>
    <s v="Gap"/>
    <s v="Build"/>
    <s v="Report"/>
    <s v="RPT183"/>
    <s v="02/04 - Based on accounting hub data only. Current Report Name in Legacy FAH- 'Intercompany AR Aging (material &amp; non material)'- Nees this in Spanish Language"/>
    <s v="User should be able to generate a report that shows the Intercompany Aging (material &amp; non material) process in Spanish Language"/>
    <s v="Verify able to run report based on specific parameters. Review for completeness and verify that layout and data agrees with report specs in Spanish language."/>
    <m/>
    <m/>
    <x v="0"/>
    <s v="Ian"/>
    <d v="2022-01-17T00:00:00"/>
    <x v="12"/>
    <m/>
    <x v="15"/>
    <x v="12"/>
    <s v="Language Translation"/>
    <x v="9"/>
    <m/>
    <s v="RTR"/>
    <x v="3"/>
    <s v="AHCS"/>
    <s v="Deloitte"/>
    <m/>
    <m/>
    <m/>
    <m/>
    <m/>
    <m/>
    <m/>
    <m/>
    <s v="Sent email to Nilakanth 1-13 to revise story. IP"/>
    <m/>
    <m/>
    <s v="Approved On Thu 1/20/2022 9:17 PM"/>
  </r>
  <r>
    <m/>
    <s v="RTR-AHCS-338"/>
    <m/>
    <s v="Record to Report"/>
    <s v="Manage Subledger Accounting"/>
    <s v="Run Subledger Reports"/>
    <s v="As  GL Accountant, I want the ability to generate a report that shows the Intercompany AR Aging (material &amp; non material) process in German Language"/>
    <s v="Must Have"/>
    <m/>
    <x v="1"/>
    <s v="2-Gap-Build-Report"/>
    <s v="Gap"/>
    <s v="Build"/>
    <s v="Report"/>
    <s v="RPT183"/>
    <s v="02/04 - Based on accounting hub data only. Current Report Name in Legacy FAH- 'Intercompany AR Aging (material &amp; non material)'- Nees this in German Language"/>
    <s v="User should be able to generate a report that shows the Intercompany Aging (material &amp; non material) process in German Language"/>
    <s v="Verify able to run report based on specific parameters. Review for completeness and verify that layout and data agrees with report specs in German language."/>
    <m/>
    <m/>
    <x v="0"/>
    <s v="Ian"/>
    <d v="2022-01-17T00:00:00"/>
    <x v="12"/>
    <m/>
    <x v="15"/>
    <x v="12"/>
    <s v="Language Translation"/>
    <x v="9"/>
    <m/>
    <s v="RTR"/>
    <x v="3"/>
    <s v="AHCS"/>
    <s v="Deloitte"/>
    <m/>
    <m/>
    <m/>
    <m/>
    <m/>
    <m/>
    <m/>
    <m/>
    <s v="Sent email to Nilakanth 1-13 to revise story. IP"/>
    <m/>
    <m/>
    <s v="Approved On Thu 1/20/2022 9:17 PM"/>
  </r>
  <r>
    <m/>
    <s v="RTR-AHCS-339"/>
    <m/>
    <s v="Record to Report"/>
    <s v="Manage Subledger Accounting"/>
    <s v="Run Subledger Reports"/>
    <s v="As  GL Accountant, I want the ability to generate a report that shows the Intercompany AR Aging (material &amp; non material) process in Polish Language"/>
    <s v="Must Have"/>
    <m/>
    <x v="1"/>
    <s v="2-Gap-Build-Report"/>
    <s v="Gap"/>
    <s v="Build"/>
    <s v="Report"/>
    <s v="RPT183"/>
    <s v="02/04 - Based on accounting hub data only. Current Report Name in Legacy FAH- 'Intercompany AR Aging (material &amp; non material)'- Nees this in Polish Language"/>
    <s v="User should be able to generate a report that shows the Intercompany Aging (material &amp; non material) process in Polish Language"/>
    <s v="Verify able to run report based on specific parameters. Review for completeness and verify that layout and data agrees with report specs in Polish language."/>
    <m/>
    <m/>
    <x v="0"/>
    <s v="Ian"/>
    <d v="2022-01-17T00:00:00"/>
    <x v="12"/>
    <m/>
    <x v="15"/>
    <x v="12"/>
    <s v="Language Translation"/>
    <x v="9"/>
    <m/>
    <s v="RTR"/>
    <x v="3"/>
    <s v="AHCS"/>
    <s v="Deloitte"/>
    <m/>
    <m/>
    <m/>
    <m/>
    <m/>
    <m/>
    <m/>
    <m/>
    <s v="Sent email to Nilakanth 1-13 to revise story. IP"/>
    <m/>
    <m/>
    <s v="Approved On Thu 1/20/2022 9:17 PM"/>
  </r>
  <r>
    <m/>
    <s v="RTR-AHCS-340"/>
    <m/>
    <s v="Record to Report"/>
    <s v="Manage Subledger Accounting"/>
    <s v="Run Subledger Reports"/>
    <s v="As  GL Accountant, I want the ability to generate a report that shows the Intercompany AR Aging (material &amp; non material) process in Arabic Language"/>
    <s v="Must Have"/>
    <m/>
    <x v="1"/>
    <s v="2-Gap-Build-Report"/>
    <s v="Gap"/>
    <s v="Build"/>
    <s v="Report"/>
    <s v="RPT183"/>
    <s v="02/04 - Based on accounting hub data only. Current Report Name in Legacy FAH- 'Intercompany AR Aging (material &amp; non material)'- Nees this in Arabic Language"/>
    <s v="User should be able to generate a report that shows the Intercompany Aging (material &amp; non material) process in Arabic Language"/>
    <s v="Verify able to run report based on specific parameters. Review for completeness and verify that layout and data agrees with report specs in Arabic language."/>
    <m/>
    <m/>
    <x v="0"/>
    <s v="Ian"/>
    <d v="2022-01-17T00:00:00"/>
    <x v="12"/>
    <m/>
    <x v="15"/>
    <x v="12"/>
    <s v="Language Translation"/>
    <x v="9"/>
    <m/>
    <s v="RTR"/>
    <x v="3"/>
    <s v="AHCS"/>
    <s v="Deloitte"/>
    <m/>
    <m/>
    <m/>
    <m/>
    <m/>
    <m/>
    <m/>
    <m/>
    <s v="Sent email to Nilakanth 1-13 to revise story. IP"/>
    <m/>
    <m/>
    <s v="Approved On Thu 1/20/2022 9:17 PM"/>
  </r>
  <r>
    <m/>
    <s v="RTR-AHCS-341"/>
    <m/>
    <s v="Record to Report"/>
    <s v="Manage Subledger Accounting"/>
    <s v="Run Subledger Reports"/>
    <s v="As  GL Accountant, I want the ability to generate a report that shows the 'Intercompany AR Invoice Statement Summary (Trade) (Material)For the Year Only' In English Language"/>
    <s v="Must Have"/>
    <m/>
    <x v="1"/>
    <s v="2-Gap-Build-Report"/>
    <s v="Gap"/>
    <s v="Build"/>
    <s v="Report"/>
    <s v="RPT182"/>
    <s v="02/04 - Based on accounting hub data only. Current Report Name in Legacy FAH- 'Intercompany AR Invoice Statement Summary (Trade)'  in English Language"/>
    <s v="User should be able to generate a report that shows Intercompany AR Invoice Statement Summary (Trade) in English Language"/>
    <s v="Verify able to run report based on specific parameters. Review for completeness and verify that layout and data agrees with report specs."/>
    <m/>
    <m/>
    <x v="0"/>
    <s v="Ian"/>
    <d v="2022-01-17T00:00:00"/>
    <x v="12"/>
    <m/>
    <x v="15"/>
    <x v="12"/>
    <s v="Report"/>
    <x v="2"/>
    <m/>
    <s v="RTR"/>
    <x v="3"/>
    <s v="AHCS"/>
    <s v="Deloitte"/>
    <m/>
    <m/>
    <m/>
    <m/>
    <m/>
    <m/>
    <m/>
    <m/>
    <s v="Sent email to Nilakanth 1-13 to revise story. IP"/>
    <m/>
    <m/>
    <s v="Approved On Thu 1/20/2022 9:17 PM"/>
  </r>
  <r>
    <m/>
    <s v="RTR-AHCS-342"/>
    <m/>
    <s v="Record to Report"/>
    <s v="Manage Subledger Accounting"/>
    <s v="Run Subledger Reports"/>
    <s v="As  GL Accountant, I want the ability to generate a report that shows the Intercompany AR Aging (material &amp; non material) process in French Language"/>
    <s v="Must Have"/>
    <m/>
    <x v="1"/>
    <s v="2-Gap-Build-Report"/>
    <s v="Gap"/>
    <s v="Build"/>
    <s v="Report"/>
    <s v="RPT183"/>
    <s v="02/04 - Based on accounting hub data only. Current Report Name in Legacy FAH- 'Intercompany AR Aging (material &amp; non material)'- Nees this in French Language"/>
    <s v="User should be able to generate a report that shows the Intercompany Aging (material &amp; non material) process in French Language"/>
    <s v="Verify able to run report based on specific parameters. Review for completeness and verify that layout and data agrees with report specs in French language."/>
    <m/>
    <m/>
    <x v="0"/>
    <s v="Ian"/>
    <d v="2022-01-18T00:00:00"/>
    <x v="12"/>
    <m/>
    <x v="15"/>
    <x v="12"/>
    <s v="Language Translation"/>
    <x v="9"/>
    <m/>
    <s v="RTR"/>
    <x v="3"/>
    <s v="AHCS"/>
    <s v="Deloitte"/>
    <m/>
    <m/>
    <m/>
    <m/>
    <m/>
    <m/>
    <m/>
    <m/>
    <s v="Sent email to Nilakanth 1-13 to revise story. IP"/>
    <m/>
    <m/>
    <s v="Approved On Thu 1/20/2022 9:17 PM"/>
  </r>
  <r>
    <m/>
    <s v="RTR-AHCS-343"/>
    <m/>
    <s v="Record to Report"/>
    <s v="Manage Subledger Accounting"/>
    <s v="Create Subledger Accounting"/>
    <s v="As IT Administrator, I want the ability to send back good transaction details  which are processed in PAAS instance (Middleware) To Mainframe source system"/>
    <s v="Must Have"/>
    <m/>
    <x v="1"/>
    <s v="3-Gap-Build-Interface"/>
    <s v="Gap"/>
    <s v="Build"/>
    <s v="Interface"/>
    <s v="INT237"/>
    <s v="02/02 : Update this to Mainfarmae Good file from PAAS after Validation and transformation._x000a_Per Sijo This should be removed as RTR-AHCS-475 exists for Cresus Bad file_x000a_New Outbound to be created for Cresus from AHCS for Tranasction details on daily baisis. File fomrat would be finalised in Lean spec dicussion, however current assumption is it would be similar to MF"/>
    <s v="User will have an ability to receive good file which are processed in PAAS instance (Middleware)."/>
    <s v="User will be able to get files for data processed (good) in AHCS with email notification for Mainframe interfaces"/>
    <m/>
    <m/>
    <x v="0"/>
    <s v="Sijo John"/>
    <m/>
    <x v="11"/>
    <m/>
    <x v="11"/>
    <x v="6"/>
    <s v="Interface"/>
    <x v="7"/>
    <m/>
    <s v="RTR"/>
    <x v="3"/>
    <s v="AHCS"/>
    <s v="Deloitte"/>
    <m/>
    <m/>
    <m/>
    <m/>
    <m/>
    <m/>
    <m/>
    <m/>
    <m/>
    <m/>
    <m/>
    <s v="Approved on Mon 2/7/2022 7:10 PM"/>
  </r>
  <r>
    <m/>
    <s v="RTR-AHCS-344"/>
    <m/>
    <s v="Record to Report"/>
    <s v="Manage Subledger Accounting"/>
    <s v="Create Subledger Accounting"/>
    <s v="As GL Accountant, I want the ability to view Trade Payable Invoice AP Beg Bal (Subledger) for North America Region ledgers"/>
    <s v="Must Have"/>
    <m/>
    <x v="1"/>
    <s v="4-Gap-Build-Conversions"/>
    <s v="Gap"/>
    <s v="Build"/>
    <s v="Conversions"/>
    <s v="CNV041"/>
    <s v="AHCS Conversion to load Trade Payable Invoice AP Beg Bal (Subledger) for North America Region ledgers"/>
    <s v="User should be review opening balances under Trade Payable Invoice AP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45"/>
    <m/>
    <s v="Record to Report"/>
    <s v="Manage Subledger Accounting"/>
    <s v="Create Subledger Accounting"/>
    <s v="As GL Accountant, I want the ability to view MF Intercompany – AP IC Beg Bal (Subledger) for North America Region ledgers"/>
    <s v="Must Have"/>
    <m/>
    <x v="1"/>
    <s v="4-Gap-Build-Conversions"/>
    <s v="Gap"/>
    <s v="Build"/>
    <s v="Conversions"/>
    <s v="CNV041"/>
    <s v="AHCS Conversion to load MF Intercompany – AP IC Beg Bal (Subledger) for North America Region ledgers"/>
    <s v="User should be review opening balances under MF Intercompany – AP IC Beg Bal (event type) for North America Region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46"/>
    <m/>
    <s v="Record to Report"/>
    <s v="Manage Subledger Accounting"/>
    <s v="Create Subledger Accounting"/>
    <s v="As GL Accountant, I want the ability to view Unvouchered - Work Orders Unvouchered Beg Bal   (AP Subledger) for North America Region ledgers"/>
    <s v="Must Have"/>
    <m/>
    <x v="1"/>
    <s v="4-Gap-Build-Conversions"/>
    <s v="Gap"/>
    <s v="Build"/>
    <s v="Conversions"/>
    <s v="CNV041"/>
    <s v="AHCS Conversion to load Unvouchered - Work Orders Unvouchered Beg Bal   (Subledger) for North America Region ledgers"/>
    <s v="User should be review opening balances under Unvouchered - Work Orders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47"/>
    <m/>
    <s v="Record to Report"/>
    <s v="Manage Subledger Accounting"/>
    <s v="Create Subledger Accounting"/>
    <s v="As GL Accountant, I want the ability to view Unvouchered – Intercompany Unvouchered Beg Bal   (AP Subledger) for North America Region ledgers"/>
    <s v="Must Have"/>
    <m/>
    <x v="1"/>
    <s v="4-Gap-Build-Conversions"/>
    <s v="Gap"/>
    <s v="Build"/>
    <s v="Conversions"/>
    <s v="CNV041"/>
    <s v="AHCS Conversion to load Unvouchered – Intercompany Unvouchered Beg Bal   (Subledger) for North America Region ledgers"/>
    <s v="User should be review opening balances under Unvouchered – Intercompany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48"/>
    <m/>
    <s v="Record to Report"/>
    <s v="Manage Subledger Accounting"/>
    <s v="Create Subledger Accounting"/>
    <s v="As GL Accountant, I want the ability to view Unvouchered - Trade Unvouchered Beg Bal   (AP Subledger) for North America Region ledgers"/>
    <s v="Must Have"/>
    <m/>
    <x v="1"/>
    <s v="4-Gap-Build-Conversions"/>
    <s v="Gap"/>
    <s v="Build"/>
    <s v="Conversions"/>
    <s v="CNV041"/>
    <s v="AHCS Conversion to load Unvouchered - Trade Unvouchered Beg Bal   (Subledger) for North America Region ledgers"/>
    <s v="User should be review opening balances under Unvouchered - Trade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49"/>
    <m/>
    <s v="Record to Report"/>
    <s v="Manage Subledger Accounting"/>
    <s v="Create Subledger Accounting"/>
    <s v="As GL Accountant, I want the ability to view Unvouchered – Direct Ship Unvouchered Beg Bal   (AP Subledger) for North America Region ledgers"/>
    <s v="Must Have"/>
    <m/>
    <x v="1"/>
    <s v="4-Gap-Build-Conversions"/>
    <s v="Gap"/>
    <s v="Build"/>
    <s v="Conversions"/>
    <s v="CNV041"/>
    <s v="AHCS Conversion to load Unvouchered – Direct Ship Unvouchered Beg Bal   (Subledger) for North America Region ledgers"/>
    <s v="User should be review opening balances under Unvouchered – Direct Ship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50"/>
    <m/>
    <s v="Record to Report"/>
    <s v="Manage Subledger Accounting"/>
    <s v="Create Subledger Accounting"/>
    <s v="As GL Accountant, I want the ability to view Unvouchered - Return Unvouchered Beg Bal   (AP Subledger) for North America Region ledgers"/>
    <s v="Must Have"/>
    <m/>
    <x v="1"/>
    <s v="4-Gap-Build-Conversions"/>
    <s v="Gap"/>
    <s v="Build"/>
    <s v="Conversions"/>
    <s v="CNV041"/>
    <s v="AHCS Conversion to load Unvouchered - Return Unvouchered Beg Bal   (Subledger) for North America Region ledgers"/>
    <s v="User should be review opening balances under Unvouchered - Return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51"/>
    <m/>
    <s v="Record to Report"/>
    <s v="Manage Subledger Accounting"/>
    <s v="Create Subledger Accounting"/>
    <s v="As GL Accountant, I want the ability to view Trade Receivable AR Beg Bal (Subledger) for North America Region ledgers"/>
    <s v="Must Have"/>
    <m/>
    <x v="1"/>
    <s v="4-Gap-Build-Conversions"/>
    <s v="Gap"/>
    <s v="Build"/>
    <s v="Conversions"/>
    <s v="CNV042"/>
    <s v="AHCS Conversion to load Trade Receivable AR Beg Bal (Subledger) for North America Region ledgers"/>
    <s v="User should be review opening balances under Trade Receivable AR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52"/>
    <m/>
    <s v="Record to Report"/>
    <s v="Manage Subledger Accounting"/>
    <s v="Create Subledger Accounting"/>
    <s v="As GL Accountant, I want the ability to view Late Fees AR Beg Bal (Subledger) for North America Region ledgers"/>
    <s v="Must Have"/>
    <m/>
    <x v="1"/>
    <s v="4-Gap-Build-Conversions"/>
    <s v="Gap"/>
    <s v="Build"/>
    <s v="Conversions"/>
    <s v="CNV042"/>
    <s v="AHCS Conversion to load Late Fees AR Beg Bal (Subledger) for North America Region ledgers"/>
    <s v="User should be review opening balances under Late Fees AR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53"/>
    <m/>
    <s v="Record to Report"/>
    <s v="Manage Subledger Accounting"/>
    <s v="Create Subledger Accounting"/>
    <s v="As GL Accountant, I want the ability to view MF Intercompany – AR IC Beg Bal (Subledger) for North America Region ledgers"/>
    <s v="Must Have"/>
    <m/>
    <x v="1"/>
    <s v="4-Gap-Build-Conversions"/>
    <s v="Gap"/>
    <s v="Build"/>
    <s v="Conversions"/>
    <s v="CNV042"/>
    <s v="AHCS Conversion to load MF Intercompany – AR IC Beg Bal (Subledger) for North America Region ledgers"/>
    <s v="User should be review opening balances under MF Intercompany – AR IC Beg Bal (event type) for North America Region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54"/>
    <m/>
    <s v="Record to Report"/>
    <s v="Manage Subledger Accounting"/>
    <s v="Create Subledger Accounting"/>
    <s v="As GL Accountant, I want the ability to view Trade Inventory Inv Beg Bal (Subledger) for North America Region ledgers"/>
    <s v="Must Have"/>
    <m/>
    <x v="1"/>
    <s v="4-Gap-Build-Conversions"/>
    <s v="Gap"/>
    <s v="Build"/>
    <s v="Conversions"/>
    <s v="CNV043"/>
    <s v="AHCS Conversion to load Trade Inventory Inv Beg Bal (Subledger) for North America Region ledgers"/>
    <s v="User should be review opening balances under Trade Inventory Inv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55"/>
    <m/>
    <s v="Record to Report"/>
    <s v="Manage Subledger Accounting"/>
    <s v="Create Subledger Accounting"/>
    <s v="As GL Accountant, I want the ability to view Reels Inv Beg Bal (Subledger) for North America Region (US only) ledgers"/>
    <s v="Must Have"/>
    <m/>
    <x v="1"/>
    <s v="4-Gap-Build-Conversions"/>
    <s v="Gap"/>
    <s v="Build"/>
    <s v="Conversions"/>
    <s v="CNV043"/>
    <s v="AHCS Conversion to load Reels Inv Beg Bal (Subledger) for North America Region (US Only) ledgers"/>
    <s v="User should be review opening balances under Reels Inv Beg Bal (event type) for North America Region (US only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56"/>
    <m/>
    <s v="Record to Report"/>
    <s v="Manage Subledger Accounting"/>
    <s v="Create Subledger Accounting"/>
    <s v="As GL Accountant, I want the ability to view InTransit Stock Inv Beg Bal (Subledger) for North America Region ledgers"/>
    <s v="Must Have"/>
    <m/>
    <x v="1"/>
    <s v="4-Gap-Build-Conversions"/>
    <s v="Gap"/>
    <s v="Build"/>
    <s v="Conversions"/>
    <s v="CNV043"/>
    <s v="AHCS Conversion to load InTransit Stock Inv Beg Bal (Subledger) for North America Region ledgers"/>
    <s v="User should be review opening balances under InTransit Stock Inv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57"/>
    <m/>
    <s v="Record to Report"/>
    <s v="Manage Subledger Accounting"/>
    <s v="Create Subledger Accounting"/>
    <s v="As GL Accountant, I want the ability to view Intra Intransit Inv Beg Bal (Subledger) for North America Region ledgers"/>
    <s v="Must Have"/>
    <m/>
    <x v="1"/>
    <s v="4-Gap-Build-Conversions"/>
    <s v="Gap"/>
    <s v="Build"/>
    <s v="Conversions"/>
    <s v="CNV043"/>
    <s v="AHCS Conversion to load Intra Intransit Inv Beg Bal (Subledger) for North America Region ledgers"/>
    <s v="User should be review opening balances under Intra Intransit Inv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58"/>
    <m/>
    <s v="Record to Report"/>
    <s v="Manage Subledger Accounting"/>
    <s v="Create Subledger Accounting"/>
    <s v="As GL Accountant, I want the ability to view RTV Inv Beg Bal (Subledger) for North America Region ledgers"/>
    <s v="Must Have"/>
    <m/>
    <x v="1"/>
    <s v="4-Gap-Build-Conversions"/>
    <s v="Gap"/>
    <s v="Build"/>
    <s v="Conversions"/>
    <s v="CNV043"/>
    <s v="AHCS Conversion to load RTV Inv Beg Bal (Subledger) for North America Region ledgers"/>
    <s v="User should be review opening balances under RTV Inv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59"/>
    <m/>
    <s v="Record to Report"/>
    <s v="Manage Subledger Accounting"/>
    <s v="Create Subledger Accounting"/>
    <s v="As GL Accountant, I want the ability to view Warranty Inv Beg Bal (Subledger) for North America Region ledgers"/>
    <s v="Must Have"/>
    <m/>
    <x v="1"/>
    <s v="4-Gap-Build-Conversions"/>
    <s v="Gap"/>
    <s v="Build"/>
    <s v="Conversions"/>
    <s v="CNV043"/>
    <s v="AHCS Conversion to load Warranty Inv Beg Bal (Subledger) for North America Region ledgers"/>
    <s v="User should be review opening balances under Warranty Inv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0"/>
    <m/>
    <s v="Record to Report"/>
    <s v="Manage Subledger Accounting"/>
    <s v="Create Subledger Accounting"/>
    <s v="As GL Accountant, I want the ability to view Freight Accruals Inv Beg Bal (Subledger) for North America Region ledgers"/>
    <s v="Must Have"/>
    <m/>
    <x v="1"/>
    <s v="4-Gap-Build-Conversions"/>
    <s v="Gap"/>
    <s v="Build"/>
    <s v="Conversions"/>
    <s v="CNV043"/>
    <s v="AHCS Conversion to load Freight Accruals Inv Beg Bal (Subledger) for North America Region ledgers"/>
    <s v="User should be review opening balances under Freight Accruals Inv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1"/>
    <m/>
    <s v="Record to Report"/>
    <s v="Manage Subledger Accounting"/>
    <s v="Create Subledger Accounting"/>
    <s v="As GL Accountant, I want the ability to view Freight Claims Inv Beg Bal (Subledger) for North America Region ledgers"/>
    <s v="Must Have"/>
    <m/>
    <x v="1"/>
    <s v="4-Gap-Build-Conversions"/>
    <s v="Gap"/>
    <s v="Build"/>
    <s v="Conversions"/>
    <s v="CNV043"/>
    <s v="AHCS Conversion to load Freight Claims Inv Beg Bal (Subledger) for North America Region ledgers"/>
    <s v="User should be review opening balances under Freight Claims Inv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2"/>
    <m/>
    <s v="Record to Report"/>
    <s v="Manage Subledger Accounting"/>
    <s v="Create Subledger Accounting"/>
    <s v="As GL Accountant, I want the ability to view WIP (WO) Inv Beg Bal (Subledger) for North America Region ledgers"/>
    <s v="Must Have"/>
    <m/>
    <x v="1"/>
    <s v="4-Gap-Build-Conversions"/>
    <s v="Gap"/>
    <s v="Build"/>
    <s v="Conversions"/>
    <s v="CNV043"/>
    <s v="AHCS Conversion to load WIP (WO) Inv Beg Bal (Subledger) for North America Region ledgers"/>
    <s v="User should be review opening balances under WIP (WO) Inv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3"/>
    <m/>
    <s v="Record to Report"/>
    <s v="Manage Subledger Accounting"/>
    <s v="Create Subledger Accounting"/>
    <s v="As GL Accountant, I want the ability to view Kava Inv Beg Bal (Subledger) for North America Region ledgers"/>
    <s v="Must Have"/>
    <m/>
    <x v="1"/>
    <s v="4-Gap-Build-Conversions"/>
    <s v="Gap"/>
    <s v="Build"/>
    <s v="Conversions"/>
    <s v="CNV043"/>
    <s v="AHCS Conversion to load Kava Inv Beg Bal (Subledger) for North America Region ledgers"/>
    <s v="User should be review opening balances under Kava Inv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4"/>
    <m/>
    <s v="Record to Report"/>
    <s v="Manage Subledger Accounting"/>
    <s v="Create Subledger Accounting"/>
    <s v="As GL Accountant, I want the ability to view Unvouchered - Work Orders Unvouchered Beg Bal   (Inv Subledger) for North America Region ledgers"/>
    <s v="Must Have"/>
    <m/>
    <x v="1"/>
    <s v="4-Gap-Build-Conversions"/>
    <s v="Gap"/>
    <s v="Build"/>
    <s v="Conversions"/>
    <s v="CNV041"/>
    <s v="AHCS Conversion to load Unvouchered - Work Orders Unvouchered Beg Bal   (Subledger) for North America Region ledgers"/>
    <s v="User should be review opening balances under Unvouchered - Work Orders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65"/>
    <m/>
    <s v="Record to Report"/>
    <s v="Manage Subledger Accounting"/>
    <s v="Create Subledger Accounting"/>
    <s v="As GL Accountant, I want the ability to view Unvouchered – Intercompany Unvouchered Beg Bal   (Inv Subledger) for North America Region ledgers"/>
    <s v="Must Have"/>
    <m/>
    <x v="1"/>
    <s v="4-Gap-Build-Conversions"/>
    <s v="Gap"/>
    <s v="Build"/>
    <s v="Conversions"/>
    <s v="CNV041"/>
    <s v="AHCS Conversion to load Unvouchered – Intercompany Unvouchered Beg Bal   (Subledger) for North America Region ledgers"/>
    <s v="User should be review opening balances under Unvouchered – Intercompany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66"/>
    <m/>
    <s v="Record to Report"/>
    <s v="Manage Subledger Accounting"/>
    <s v="Create Subledger Accounting"/>
    <s v="As GL Accountant, I want the ability to view Unvouchered – Trade Unvouchered Beg Bal   (Inv Subledger) for North America Region ledgers"/>
    <s v="Must Have"/>
    <m/>
    <x v="1"/>
    <s v="4-Gap-Build-Conversions"/>
    <s v="Gap"/>
    <s v="Build"/>
    <s v="Conversions"/>
    <s v="CNV043"/>
    <s v="AHCS Conversion to load Unvouchered – Trade Unvouchered Beg Bal   (Subledger) for North America Region ledgers"/>
    <s v="User should be review opening balances under Unvouchered – Trade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7"/>
    <m/>
    <s v="Record to Report"/>
    <s v="Manage Subledger Accounting"/>
    <s v="Create Subledger Accounting"/>
    <s v="As GL Accountant, I want the ability to view Unvouchered – Direct Ship Unvouchered Beg Bal   (Inv Subledger) for North America Region ledgers"/>
    <s v="Must Have"/>
    <m/>
    <x v="1"/>
    <s v="4-Gap-Build-Conversions"/>
    <s v="Gap"/>
    <s v="Build"/>
    <s v="Conversions"/>
    <s v="CNV041"/>
    <s v="AHCS Conversion to load Unvouchered – Direct Ship Unvouchered Beg Bal   (Subledger) for North America Region ledgers"/>
    <s v="User should be review opening balances under Unvouchered – Direct Ship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368"/>
    <m/>
    <s v="Record to Report"/>
    <s v="Manage Subledger Accounting"/>
    <s v="Create Subledger Accounting"/>
    <s v="As GL Accountant, I want the ability to view Unvouchered – Returns Unvouchered Beg Bal   (Inv Subledger) for North America Region ledgers"/>
    <s v="Must Have"/>
    <m/>
    <x v="1"/>
    <s v="4-Gap-Build-Conversions"/>
    <s v="Gap"/>
    <s v="Build"/>
    <s v="Conversions"/>
    <s v="CNV043"/>
    <s v="AHCS Conversion to load Unvouchered – Returns Unvouchered Beg Bal   (Subledger) for North America Region ledgers"/>
    <s v="User should be review opening balances under Unvouchered – Returns Unvouchered Beg Bal   (event type) for North Americ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69"/>
    <m/>
    <s v="Record to Report"/>
    <s v="Manage Subledger Accounting"/>
    <s v="Create Subledger Accounting"/>
    <s v="As GL Accountant, I want the ability to view Unvouchered – PPV/AP Variance Unvouchered Beg Bal   (Inv Subledger) for North America Region ledgers"/>
    <s v="Must Have"/>
    <m/>
    <x v="1"/>
    <s v="4-Gap-Build-Conversions"/>
    <s v="Gap"/>
    <s v="Build"/>
    <s v="Conversions"/>
    <s v="CNV043"/>
    <s v="AHCS Conversion to load Unvouchered – PPV/AP Variance Unvouchered Beg Bal   (Subledger) for North America Region ledgers"/>
    <s v="User should be review opening balances under Unvouchered – PPV/AP Variance Unvouchered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70"/>
    <m/>
    <s v="Record to Report"/>
    <s v="Manage Subledger Accounting"/>
    <s v="Create Subledger Accounting"/>
    <s v="As GL Accountant, I want the ability to view Unvouchered – Other Material Unvouchered Beg Bal   (Inv Subledger) for North America Region ledgers"/>
    <s v="Must Have"/>
    <m/>
    <x v="1"/>
    <s v="4-Gap-Build-Conversions"/>
    <s v="Gap"/>
    <s v="Build"/>
    <s v="Conversions"/>
    <s v="CNV043"/>
    <s v="AHCS Conversion to load Unvouchered – Other Material Unvouchered Beg Bal   (Subledger) for North America Region ledgers"/>
    <s v="User should be review opening balances under Unvouchered – Other Material Unvouchered Beg Bal   (event type) for North Americ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371"/>
    <m/>
    <s v="Record to Report"/>
    <s v="Manage Subledger Accounting"/>
    <s v="Create Subledger Accounting"/>
    <s v="As GL Accountant, I want the ability to view Trade Payable Invoice AP Beg Bal (Subledger) for EMEA Region ledgers"/>
    <s v="Must Have"/>
    <m/>
    <x v="1"/>
    <s v="4-Gap-Build-Conversions"/>
    <s v="Gap"/>
    <s v="Build"/>
    <s v="Conversions"/>
    <s v="CNV041"/>
    <s v="AHCS Conversion to load Trade Payable Invoice AP Beg Bal (Subledger) for EMEA Region ledgers"/>
    <s v="User should be review opening balances under Trade Payable Invoice AP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72"/>
    <m/>
    <s v="Record to Report"/>
    <s v="Manage Subledger Accounting"/>
    <s v="Create Subledger Accounting"/>
    <s v="As GL Accountant, I want the ability to view AP Cash Clearing AP Beg Bal (Subledger) for EMEA Region ledgers"/>
    <s v="Must Have"/>
    <m/>
    <x v="1"/>
    <s v="4-Gap-Build-Conversions"/>
    <s v="Gap"/>
    <s v="Build"/>
    <s v="Conversions"/>
    <s v="CNV041"/>
    <s v="AHCS Conversion to load AP Cash Clearing AP Beg Bal (Subledger) for EMEA Region ledgers"/>
    <s v="User should be review opening balances under AP Cash Clearing AP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73"/>
    <m/>
    <s v="Record to Report"/>
    <s v="Manage Subledger Accounting"/>
    <s v="Create Subledger Accounting"/>
    <s v="As GL Accountant, I want the ability to view MF Intercompany – AP IC Beg Bal (Subledger) for EMEA Region ledgers"/>
    <s v="Must Have"/>
    <m/>
    <x v="1"/>
    <s v="4-Gap-Build-Conversions"/>
    <s v="Gap"/>
    <s v="Build"/>
    <s v="Conversions"/>
    <s v="CNV041"/>
    <s v="AHCS Conversion to load MF Intercompany – AP IC Beg Bal (Subledger) for EMEA Region ledgers"/>
    <s v="User should be review opening balances under MF Intercompany – AP IC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74"/>
    <m/>
    <s v="Record to Report"/>
    <s v="Manage Subledger Accounting"/>
    <s v="Create Subledger Accounting"/>
    <s v="As GL Accountant, I want the ability to view Unvouchered - Work Orders Unvouchered Beg Bal   (Subledger) for EMEA Region ledgers"/>
    <s v="Must Have"/>
    <m/>
    <x v="1"/>
    <s v="10-Not Required-Not Required-Not Required"/>
    <s v="Not Required"/>
    <s v="Not Required"/>
    <s v="Not Required"/>
    <m/>
    <s v="This is duplicate User story, Hence marked as 'Not required' _x000a_HCS Conversion to load Unvouchered - Work Orders Unvouchered Beg Bal   (AP Subledger) for EMEA Region ledgers"/>
    <s v="User should be review opening balances under Unvouchered - Work Orders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Bhim"/>
    <s v="N/A"/>
    <m/>
    <m/>
    <m/>
    <m/>
    <m/>
    <s v="Approved on Thu 2/3/2022 2:33 AM"/>
  </r>
  <r>
    <m/>
    <s v="RTR-AHCS-375"/>
    <m/>
    <s v="Record to Report"/>
    <s v="Manage Subledger Accounting"/>
    <s v="Create Subledger Accounting"/>
    <s v="As GL Accountant, I want the ability to view Unvouchered – Intercompany Unvouchered Beg Bal   (Subledger) for EMEA Region ledgers"/>
    <s v="Must Have"/>
    <m/>
    <x v="1"/>
    <s v="10-Not Required-Not Required-Not Required"/>
    <s v="Not Required"/>
    <s v="Not Required"/>
    <s v="Not Required"/>
    <m/>
    <s v="This is duplicate User story, Hence marked as 'Not required'_x000a_AHCS Conversion to load Unvouchered – Intercompany Unvouchered Beg Bal   (AP Subledger) for EMEA Region ledgers"/>
    <s v="User should be review opening balances under Unvouchered – Intercompany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Bhim"/>
    <s v="N/A"/>
    <m/>
    <m/>
    <m/>
    <m/>
    <m/>
    <s v="Approved on Thu 2/3/2022 2:33 AM"/>
  </r>
  <r>
    <m/>
    <s v="RTR-AHCS-376"/>
    <m/>
    <s v="Record to Report"/>
    <s v="Manage Subledger Accounting"/>
    <s v="Create Subledger Accounting"/>
    <s v="As GL Accountant, I want the ability to view Unvouchered – Freight &amp; Duty Unvouchered Beg Bal   (Subledger) for EMEA Region ledgers"/>
    <s v="Must Have"/>
    <m/>
    <x v="1"/>
    <s v="10-Not Required-Not Required-Not Required"/>
    <s v="Not Required"/>
    <s v="Not Required"/>
    <s v="Not Required"/>
    <m/>
    <s v="This is duplicate User story, Hence marked as 'Not required'_x000a_AHCS Conversion to load Unvouchered – Freight &amp; Duty Unvouchered Beg Bal   (AP Subledger) for EMEA Region ledgers"/>
    <s v="User should be review opening balances under Unvouchered – Freight &amp; Duty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Bhim"/>
    <s v="N/A"/>
    <m/>
    <m/>
    <m/>
    <m/>
    <m/>
    <s v="Approved on Thu 2/3/2022 2:33 AM"/>
  </r>
  <r>
    <m/>
    <s v="RTR-AHCS-377"/>
    <m/>
    <s v="Record to Report"/>
    <s v="Manage Subledger Accounting"/>
    <s v="Create Subledger Accounting"/>
    <s v="As GL Accountant, I want the ability to view Unvouchered - Trade Unvouchered Beg Bal   (Subledger) for EMEA Region ledgers"/>
    <s v="Must Have"/>
    <m/>
    <x v="1"/>
    <s v="4-Gap-Build-Conversions"/>
    <s v="Gap"/>
    <s v="Build"/>
    <s v="Conversions"/>
    <s v="CNV041"/>
    <s v="AHCS Conversion to load Unvouchered - Trade Unvouchered Beg Bal   (AP Subledger) for EMEA Region ledgers"/>
    <s v="User should be review opening balances under Unvouchered - Trade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Wed 2/2/2022 4:45 AM"/>
  </r>
  <r>
    <m/>
    <s v="RTR-AHCS-378"/>
    <m/>
    <s v="Record to Report"/>
    <s v="Manage Subledger Accounting"/>
    <s v="Create Subledger Accounting"/>
    <s v="As GL Accountant, I want the ability to view Unvouchered – Direct Ship Unvouchered Beg Bal   (Subledger) for EMEA Region ledgers"/>
    <s v="Must Have"/>
    <m/>
    <x v="1"/>
    <s v="10-Not Required-Not Required-Not Required"/>
    <s v="Not Required"/>
    <s v="Not Required"/>
    <s v="Not Required"/>
    <m/>
    <s v="This is duplicate User story, Hence marked as 'Not required'_x000a_AHCS Conversion to load Unvouchered – Direct Ship Unvouchered Beg Bal   (AP Subledger) for EMEA Region ledgers"/>
    <s v="User should be review opening balances under Unvouchered – Direct Ship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Bhim"/>
    <s v="N/A"/>
    <m/>
    <m/>
    <m/>
    <m/>
    <m/>
    <s v="Approved on Thu 2/3/2022 2:33 AM"/>
  </r>
  <r>
    <m/>
    <s v="RTR-AHCS-379"/>
    <m/>
    <s v="Record to Report"/>
    <s v="Manage Subledger Accounting"/>
    <s v="Create Subledger Accounting"/>
    <s v="As GL Accountant, I want the ability to view Unvouchered - Return Unvouchered Beg Bal   (Subledger) for EMEA Region ledgers"/>
    <s v="Must Have"/>
    <m/>
    <x v="1"/>
    <s v="4-Gap-Build-Conversions"/>
    <s v="Gap"/>
    <s v="Build"/>
    <s v="Conversions"/>
    <s v="CNV041"/>
    <s v="AHCS Conversion to load Unvouchered - Return Unvouchered Beg Bal   (AP Subledger) for EMEA Region ledgers"/>
    <s v="User should be review opening balances under Unvouchered - Return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Wed 2/2/2022 4:45 AM"/>
  </r>
  <r>
    <m/>
    <s v="RTR-AHCS-380"/>
    <m/>
    <s v="Record to Report"/>
    <s v="Manage Subledger Accounting"/>
    <s v="Create Subledger Accounting"/>
    <s v="As GL Accountant, I want the ability to view Trade Receivable AR Beg Bal (Subledger) for EMEA Region ledgers"/>
    <s v="Must Have"/>
    <m/>
    <x v="1"/>
    <s v="4-Gap-Build-Conversions"/>
    <s v="Gap"/>
    <s v="Build"/>
    <s v="Conversions"/>
    <s v="CNV042"/>
    <s v="AHCS Conversion to load Trade Receivable AR Beg Bal (Subledger) for EMEA Region ledgers"/>
    <s v="User should be review opening balances under Trade Receivable AR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81"/>
    <m/>
    <s v="Record to Report"/>
    <s v="Manage Subledger Accounting"/>
    <s v="Create Subledger Accounting"/>
    <s v="As GL Accountant, I want the ability to view AR Cash Clearing Account AR Beg Bal (Subledger) for EMEA Region ledgers"/>
    <s v="Must Have"/>
    <m/>
    <x v="1"/>
    <s v="4-Gap-Build-Conversions"/>
    <s v="Gap"/>
    <s v="Build"/>
    <s v="Conversions"/>
    <s v="CNV042"/>
    <s v="AHCS Conversion to load AR Cash Clearing Account AR Beg Bal (Subledger) for EMEA Region ledgers"/>
    <s v="User should be review opening balances under AR Cash Clearing Account AR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82"/>
    <m/>
    <s v="Record to Report"/>
    <s v="Manage Subledger Accounting"/>
    <s v="Create Subledger Accounting"/>
    <s v="As GL Accountant, I want the ability to view Other Cash Clearing Account AR Beg Bal (Subledger) for EMEA Region ledgers"/>
    <s v="Must Have"/>
    <m/>
    <x v="1"/>
    <s v="4-Gap-Build-Conversions"/>
    <s v="Gap"/>
    <s v="Build"/>
    <s v="Conversions"/>
    <s v="CNV042"/>
    <s v="AHCS Conversion to load Other Cash Clearing Account AR Beg Bal (Subledger) for EMEA Region ledgers"/>
    <s v="User should be review opening balances under Other Cash Clearing Account AR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83"/>
    <m/>
    <s v="Record to Report"/>
    <s v="Manage Subledger Accounting"/>
    <s v="Create Subledger Accounting"/>
    <s v="As GL Accountant, I want the ability to view MF Intercompany – AR IC Beg Bal (Subledger) for EMEA Region ledgers"/>
    <s v="Must Have"/>
    <m/>
    <x v="1"/>
    <s v="4-Gap-Build-Conversions"/>
    <s v="Gap"/>
    <s v="Build"/>
    <s v="Conversions"/>
    <s v="CNV042"/>
    <s v="AHCS Conversion to load MF Intercompany – AR IC Beg Bal (Subledger) for EMEA Region ledgers"/>
    <s v="User should be review opening balances under MF Intercompany – AR IC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84"/>
    <m/>
    <s v="Record to Report"/>
    <s v="Manage Subledger Accounting"/>
    <s v="Create Subledger Accounting"/>
    <s v="As GL Accountant, I want the ability to view Trade Inventory Inv Beg Bal (Subledger) for EMEA Region ledgers"/>
    <s v="Must Have"/>
    <m/>
    <x v="1"/>
    <s v="4-Gap-Build-Conversions"/>
    <s v="Gap"/>
    <s v="Build"/>
    <s v="Conversions"/>
    <s v="CNV043"/>
    <s v="AHCS Conversion to load Trade Inventory Inv Beg Bal (Subledger) for EMEA Region ledgers"/>
    <s v="User should be review opening balances under Trade Inventory Inv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85"/>
    <m/>
    <s v="Record to Report"/>
    <s v="Manage Subledger Accounting"/>
    <s v="Create Subledger Accounting"/>
    <s v="As GL Accountant, I want the ability to view InTransit Stock Inv Beg Bal (Subledger) for EMEA Region ledgers"/>
    <s v="Must Have"/>
    <m/>
    <x v="1"/>
    <s v="4-Gap-Build-Conversions"/>
    <s v="Gap"/>
    <s v="Build"/>
    <s v="Conversions"/>
    <s v="CNV043"/>
    <s v="AHCS Conversion to load InTransit Stock Inv Beg Bal (Subledger) for EMEA Region ledgers"/>
    <s v="User should be review opening balances under InTransit Stock Inv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86"/>
    <m/>
    <s v="Record to Report"/>
    <s v="Manage Subledger Accounting"/>
    <s v="Create Subledger Accounting"/>
    <s v="As GL Accountant, I want the ability to view Intra Intransit Inv Beg Bal (Subledger) for EMEA Region ledgers"/>
    <s v="Must Have"/>
    <m/>
    <x v="1"/>
    <s v="4-Gap-Build-Conversions"/>
    <s v="Gap"/>
    <s v="Build"/>
    <s v="Conversions"/>
    <s v="CNV043"/>
    <s v="AHCS Conversion to load Intra Intransit Inv Beg Bal (Subledger) for EMEA Region ledgers"/>
    <s v="User should be review opening balances under Intra Intransit Inv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87"/>
    <m/>
    <s v="Record to Report"/>
    <s v="Manage Subledger Accounting"/>
    <s v="Create Subledger Accounting"/>
    <s v="As GL Accountant, I want the ability to view RTV Inv Beg Bal (Subledger) for EMEA Region ledgers"/>
    <s v="Must Have"/>
    <m/>
    <x v="1"/>
    <s v="4-Gap-Build-Conversions"/>
    <s v="Gap"/>
    <s v="Build"/>
    <s v="Conversions"/>
    <s v="CNV043"/>
    <s v="AHCS Conversion to load RTV Inv Beg Bal (Subledger) for EMEA Region ledgers"/>
    <s v="User should be review opening balances under RTV Inv Beg Bal (event type) for EME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88"/>
    <m/>
    <s v="Record to Report"/>
    <s v="Manage Subledger Accounting"/>
    <s v="Create Subledger Accounting"/>
    <s v="As GL Accountant, I want the ability to view Warranty Inv Beg Bal (Subledger) for EMEA Region ledgers"/>
    <s v="Must Have"/>
    <m/>
    <x v="1"/>
    <s v="4-Gap-Build-Conversions"/>
    <s v="Gap"/>
    <s v="Build"/>
    <s v="Conversions"/>
    <s v="CNV043"/>
    <s v="AHCS Conversion to load Warranty Inv Beg Bal (Subledger) for EMEA Region ledgers"/>
    <s v="User should be review opening balances under Warranty Inv Beg Bal (event type) for EME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89"/>
    <m/>
    <s v="Record to Report"/>
    <s v="Manage Subledger Accounting"/>
    <s v="Create Subledger Accounting"/>
    <s v="As GL Accountant, I want the ability to view Freight Accruals Inv Beg Bal (Subledger) for EMEA Region ledgers"/>
    <s v="Must Have"/>
    <m/>
    <x v="1"/>
    <s v="4-Gap-Build-Conversions"/>
    <s v="Gap"/>
    <s v="Build"/>
    <s v="Conversions"/>
    <s v="CNV043"/>
    <s v="AHCS Conversion to load Freight Accruals Inv Beg Bal (Subledger) for EMEA Region ledgers"/>
    <s v="User should be review opening balances under Freight Accruals Inv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0"/>
    <m/>
    <s v="Record to Report"/>
    <s v="Manage Subledger Accounting"/>
    <s v="Create Subledger Accounting"/>
    <s v="As GL Accountant, I want the ability to view Freight Claims Inv Beg Bal (Subledger) for EMEA Region ledgers"/>
    <s v="Must Have"/>
    <m/>
    <x v="1"/>
    <s v="4-Gap-Build-Conversions"/>
    <s v="Gap"/>
    <s v="Build"/>
    <s v="Conversions"/>
    <s v="CNV043"/>
    <s v="AHCS Conversion to load Freight Claims Inv Beg Bal (Subledger) for EMEA Region ledgers"/>
    <s v="User should be review opening balances under Freight Claims Inv Beg Bal (event type) for EME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1"/>
    <m/>
    <s v="Record to Report"/>
    <s v="Manage Subledger Accounting"/>
    <s v="Create Subledger Accounting"/>
    <s v="As GL Accountant, I want the ability to view WIP (WO) Inv Beg Bal (Subledger) for EMEA Region ledgers"/>
    <s v="Must Have"/>
    <m/>
    <x v="1"/>
    <s v="4-Gap-Build-Conversions"/>
    <s v="Gap"/>
    <s v="Build"/>
    <s v="Conversions"/>
    <s v="CNV043"/>
    <s v="AHCS Conversion to load WIP (WO) Inv Beg Bal (Subledger) for EMEA Region ledgers"/>
    <s v="User should be review opening balances under WIP (WO) Inv Beg Bal (event type) for EME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2"/>
    <m/>
    <s v="Record to Report"/>
    <s v="Manage Subledger Accounting"/>
    <s v="Create Subledger Accounting"/>
    <s v="As GL Accountant, I want the ability to view Kava Inv Beg Bal (Subledger) for EMEA Region ledgers"/>
    <s v="Must Have"/>
    <m/>
    <x v="1"/>
    <s v="4-Gap-Build-Conversions"/>
    <s v="Gap"/>
    <s v="Build"/>
    <s v="Conversions"/>
    <s v="CNV043"/>
    <s v="AHCS Conversion to load Kava Inv Beg Bal (Subledger) for EMEA Region ledgers"/>
    <s v="User should be review opening balances under Kava Inv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3"/>
    <m/>
    <s v="Record to Report"/>
    <s v="Manage Subledger Accounting"/>
    <s v="Create Subledger Accounting"/>
    <s v="As GL Accountant, I want the ability to view Unvouchered - Work Orders Unvouchered Beg Bal   (Subledger) for EMEA Region ledgers"/>
    <s v="Must Have"/>
    <m/>
    <x v="1"/>
    <s v="4-Gap-Build-Conversions"/>
    <s v="Gap"/>
    <s v="Build"/>
    <s v="Conversions"/>
    <s v="CNV041"/>
    <s v="AHCS Conversion to load Unvouchered - Work Orders Unvouchered Beg Bal   (Inv Subledger) for EMEA Region ledgers"/>
    <s v="User should be review opening balances under Unvouchered - Work Orders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94"/>
    <m/>
    <s v="Record to Report"/>
    <s v="Manage Subledger Accounting"/>
    <s v="Create Subledger Accounting"/>
    <s v="As GL Accountant, I want the ability to view Unvouchered – Intercompany Unvouchered Beg Bal   (Subledger) for EMEA Region ledgers"/>
    <s v="Must Have"/>
    <m/>
    <x v="1"/>
    <s v="4-Gap-Build-Conversions"/>
    <s v="Gap"/>
    <s v="Build"/>
    <s v="Conversions"/>
    <s v="CNV041"/>
    <s v="AHCS Conversion to load Unvouchered – Intercompany Unvouchered Beg Bal   (Inv Subledger) for EMEA Region ledgers"/>
    <s v="User should be review opening balances under Unvouchered – Intercompany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95"/>
    <m/>
    <s v="Record to Report"/>
    <s v="Manage Subledger Accounting"/>
    <s v="Create Subledger Accounting"/>
    <s v="As GL Accountant, I want the ability to view Unvouchered – Freight &amp; Duty Unvouchered Beg Bal   (Subledger) for EMEA Region ledgers"/>
    <s v="Must Have"/>
    <m/>
    <x v="1"/>
    <s v="4-Gap-Build-Conversions"/>
    <s v="Gap"/>
    <s v="Build"/>
    <s v="Conversions"/>
    <s v="CNV041"/>
    <s v="AHCS Conversion to load Unvouchered – Freight &amp; Duty Unvouchered Beg Bal   (Inv Subledger) for EMEA Region ledgers"/>
    <s v="User should be review opening balances under Unvouchered – Freight &amp; Duty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96"/>
    <m/>
    <s v="Record to Report"/>
    <s v="Manage Subledger Accounting"/>
    <s v="Create Subledger Accounting"/>
    <s v="As GL Accountant, I want the ability to view Unvouchered – Trade Unvouchered Beg Bal   (Subledger) for EMEA Region ledgers"/>
    <s v="Must Have"/>
    <m/>
    <x v="1"/>
    <s v="4-Gap-Build-Conversions"/>
    <s v="Gap"/>
    <s v="Build"/>
    <s v="Conversions"/>
    <s v="CNV043"/>
    <s v="AHCS Conversion to load Unvouchered – Trade Unvouchered Beg Bal   (Inv Subledger) for EMEA Region ledgers"/>
    <s v="User should be review opening balances under Unvouchered – Trade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7"/>
    <m/>
    <s v="Record to Report"/>
    <s v="Manage Subledger Accounting"/>
    <s v="Create Subledger Accounting"/>
    <s v="As GL Accountant, I want the ability to view Unvouchered – Direct Ship Unvouchered Beg Bal   (Subledger) for EMEA Region ledgers"/>
    <s v="Must Have"/>
    <m/>
    <x v="1"/>
    <s v="4-Gap-Build-Conversions"/>
    <s v="Gap"/>
    <s v="Build"/>
    <s v="Conversions"/>
    <s v="CNV041"/>
    <s v="AHCS Conversion to load Unvouchered – Direct Ship Unvouchered Beg Bal   (Inv Subledger) for EMEA Region ledgers"/>
    <s v="User should be review opening balances under Unvouchered – Direct Ship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398"/>
    <m/>
    <s v="Record to Report"/>
    <s v="Manage Subledger Accounting"/>
    <s v="Create Subledger Accounting"/>
    <s v="As GL Accountant, I want the ability to view Unvouchered – Returns Unvouchered Beg Bal   (Subledger) for EMEA Region ledgers"/>
    <s v="Must Have"/>
    <m/>
    <x v="1"/>
    <s v="4-Gap-Build-Conversions"/>
    <s v="Gap"/>
    <s v="Build"/>
    <s v="Conversions"/>
    <s v="CNV043"/>
    <s v="AHCS Conversion to load Unvouchered – Returns Unvouchered Beg Bal   (Inv Subledger) for EMEA Region ledgers"/>
    <s v="User should be review opening balances under Unvouchered – Returns Unvouchered Beg Bal   (event type) for EMEA Region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399"/>
    <m/>
    <s v="Record to Report"/>
    <s v="Manage Subledger Accounting"/>
    <s v="Create Subledger Accounting"/>
    <s v="As GL Accountant, I want the ability to view Unvouchered – PPV/AP Variance Unvouchered Beg Bal   (Subledger) for EMEA Region ledgers"/>
    <s v="Must Have"/>
    <m/>
    <x v="1"/>
    <s v="4-Gap-Build-Conversions"/>
    <s v="Gap"/>
    <s v="Build"/>
    <s v="Conversions"/>
    <s v="CNV043"/>
    <s v="AHCS Conversion to load Unvouchered – PPV/AP Variance Unvouchered Beg Bal   (Inv Subledger) for EMEA Region ledgers"/>
    <s v="User should be review opening balances under Unvouchered – PPV/AP Variance Unvouchered Beg Bal   (event type) for EMEA Region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00"/>
    <m/>
    <s v="Record to Report"/>
    <s v="Manage Subledger Accounting"/>
    <s v="Create Subledger Accounting"/>
    <s v="As GL Accountant, I want the ability to view Trade Payable Invoice AP Beg Bal (Subledger) for CALA Region ledgers"/>
    <s v="Must Have"/>
    <m/>
    <x v="1"/>
    <s v="4-Gap-Build-Conversions"/>
    <s v="Gap"/>
    <s v="Build"/>
    <s v="Conversions"/>
    <s v="CNV041"/>
    <s v="AHCS Conversion to load Trade Payable Invoice AP Beg Bal (Subledger) for CALA Region ledgers"/>
    <s v="User should be review opening balances under Trade Payable Invoice AP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01"/>
    <m/>
    <s v="Record to Report"/>
    <s v="Manage Subledger Accounting"/>
    <s v="Create Subledger Accounting"/>
    <s v="As GL Accountant, I want the ability to view MF Intercompany – AP IC Beg Bal (Subledger) for CALA Region ledgers"/>
    <s v="Must Have"/>
    <m/>
    <x v="1"/>
    <s v="4-Gap-Build-Conversions"/>
    <s v="Gap"/>
    <s v="Build"/>
    <s v="Conversions"/>
    <s v="CNV041"/>
    <s v="AHCS Conversion to load MF Intercompany – AP IC Beg Bal (Subledger) for CALA Region ledgers"/>
    <s v="User should be review opening balances under MF Intercompany – AP IC Beg Bal (event type) for CALA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02"/>
    <m/>
    <s v="Record to Report"/>
    <s v="Manage Subledger Accounting"/>
    <s v="Create Subledger Accounting"/>
    <s v="As GL Accountant, I want the ability to view Unvouchered - Work Orders Unvouchered Beg Bal   (Subledger) for CALA Region ledgers"/>
    <s v="Must Have"/>
    <m/>
    <x v="1"/>
    <s v="10-Not Required-Not Required-Not Required"/>
    <s v="Not Required"/>
    <s v="Not Required"/>
    <s v="Not Required"/>
    <m/>
    <s v="AHCS Conversion to load Unvouchered - Work Orders Unvouchered Beg Bal   (AP Subledger) for CALA Region ledgers._x000a_Duplicate user story"/>
    <s v="User should be review opening balances under Unvouchered - Work Orders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N/A"/>
    <s v="N/A"/>
    <m/>
    <m/>
    <m/>
    <m/>
    <m/>
    <s v="Approved on Thu 2/3/2022 2:33 AM"/>
  </r>
  <r>
    <m/>
    <s v="RTR-AHCS-403"/>
    <m/>
    <s v="Record to Report"/>
    <s v="Manage Subledger Accounting"/>
    <s v="Create Subledger Accounting"/>
    <s v="As GL Accountant, I want the ability to view Unvouchered – Intercompany Unvouchered Beg Bal   (Subledger) for CALA Region ledgers"/>
    <s v="Must Have"/>
    <m/>
    <x v="1"/>
    <s v="10-Not Required-Not Required-Not Required"/>
    <s v="Not Required"/>
    <s v="Not Required"/>
    <s v="Not Required"/>
    <m/>
    <s v="AHCS Conversion to load Unvouchered – Intercompany Unvouchered Beg Bal   (AP Subledger) for CALA Region ledgers_x000a_Duplicate user story"/>
    <s v="User should be review opening balances under Unvouchered – Intercompany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N/A"/>
    <s v="N/A"/>
    <m/>
    <m/>
    <m/>
    <m/>
    <m/>
    <s v="Approved on Thu 2/3/2022 2:33 AM"/>
  </r>
  <r>
    <m/>
    <s v="RTR-AHCS-404"/>
    <m/>
    <s v="Record to Report"/>
    <s v="Manage Subledger Accounting"/>
    <s v="Create Subledger Accounting"/>
    <s v="As GL Accountant, I want the ability to view Unvouchered – Freight &amp; Duty Unvouchered Beg Bal   (Subledger) for CALA Region ledgers"/>
    <s v="Must Have"/>
    <m/>
    <x v="1"/>
    <s v="10-Not Required-Not Required-Not Required"/>
    <s v="Not Required"/>
    <s v="Not Required"/>
    <s v="Not Required"/>
    <m/>
    <s v="AHCS Conversion to load Unvouchered – Freight &amp; Duty Unvouchered Beg Bal   (AP Subledger) for CALA Region ledgers_x000a_Duplicate user story"/>
    <s v="User should be review opening balances under Unvouchered – Freight &amp; Duty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N/A"/>
    <s v="N/A"/>
    <m/>
    <m/>
    <m/>
    <m/>
    <m/>
    <s v="Approved on Thu 2/3/2022 2:33 AM"/>
  </r>
  <r>
    <m/>
    <s v="RTR-AHCS-405"/>
    <m/>
    <s v="Record to Report"/>
    <s v="Manage Subledger Accounting"/>
    <s v="Create Subledger Accounting"/>
    <s v="As GL Accountant, I want the ability to view Unvouchered - Trade Unvouchered Beg Bal   (Subledger) for CALA Region ledgers"/>
    <s v="Must Have"/>
    <m/>
    <x v="1"/>
    <s v="4-Gap-Build-Conversions"/>
    <s v="Gap"/>
    <s v="Build"/>
    <s v="Conversions"/>
    <s v="CNV041"/>
    <s v="AHCS Conversion to load Unvouchered - Trade Unvouchered Beg Bal   (AP Subledger) for CALA Region ledgers"/>
    <s v="User should be review opening balances under Unvouchered - Trade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Wed 2/2/2022 4:45 AM"/>
  </r>
  <r>
    <m/>
    <s v="RTR-AHCS-406"/>
    <m/>
    <s v="Record to Report"/>
    <s v="Manage Subledger Accounting"/>
    <s v="Create Subledger Accounting"/>
    <s v="As GL Accountant, I want the ability to view Unvouchered – Direct Ship Unvouchered Beg Bal   (Subledger) for CALA Region ledgers"/>
    <s v="Must Have"/>
    <m/>
    <x v="1"/>
    <s v="10-Not Required-Not Required-Not Required"/>
    <s v="Not Required"/>
    <s v="Not Required"/>
    <s v="Not Required"/>
    <m/>
    <s v="AHCS Conversion to load Unvouchered – Direct Ship Unvouchered Beg Bal   (AP Subledger) for CALA Region ledgers_x000a_Duplicate user story"/>
    <s v="User should be review opening balances under Unvouchered – Direct Ship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N/A"/>
    <s v="N/A"/>
    <m/>
    <m/>
    <m/>
    <m/>
    <m/>
    <s v="Approved on Thu 2/3/2022 2:33 AM"/>
  </r>
  <r>
    <m/>
    <s v="RTR-AHCS-407"/>
    <m/>
    <s v="Record to Report"/>
    <s v="Manage Subledger Accounting"/>
    <s v="Create Subledger Accounting"/>
    <s v="As GL Accountant, I want the ability to view Unvouchered - Return Unvouchered Beg Bal   (Subledger) for CALA Region ledgers"/>
    <s v="Must Have"/>
    <m/>
    <x v="1"/>
    <s v="4-Gap-Build-Conversions"/>
    <s v="Gap"/>
    <s v="Build"/>
    <s v="Conversions"/>
    <s v="CNV041"/>
    <s v="AHCS Conversion to load Unvouchered - Return Unvouchered Beg Bal   (AP Subledger) for CALA Region ledgers"/>
    <s v="User should be review opening balances under Unvouchered - Return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Wed 2/2/2022 4:45 AM"/>
  </r>
  <r>
    <m/>
    <s v="RTR-AHCS-408"/>
    <m/>
    <s v="Record to Report"/>
    <s v="Manage Subledger Accounting"/>
    <s v="Create Subledger Accounting"/>
    <s v="As GL Accountant, I want the ability to view Trade Receivable AR Beg Bal (Subledger) for CALA Region ledgers"/>
    <s v="Must Have"/>
    <m/>
    <x v="1"/>
    <s v="4-Gap-Build-Conversions"/>
    <s v="Gap"/>
    <s v="Build"/>
    <s v="Conversions"/>
    <s v="CNV042"/>
    <s v="AHCS Conversion to load Trade Receivable AR Beg Bal (Subledger) for CALA Region ledgers"/>
    <s v="User should be review opening balances under Trade Receivable AR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09"/>
    <m/>
    <s v="Record to Report"/>
    <s v="Manage Subledger Accounting"/>
    <s v="Create Subledger Accounting"/>
    <s v="As GL Accountant, I want the ability to view MF Intercompany – AR IC Beg Bal (Subledger) for CALA Region ledgers"/>
    <s v="Must Have"/>
    <m/>
    <x v="1"/>
    <s v="4-Gap-Build-Conversions"/>
    <s v="Gap"/>
    <s v="Build"/>
    <s v="Conversions"/>
    <s v="CNV042"/>
    <s v="AHCS Conversion to load MF Intercompany – AR IC Beg Bal (Subledger) for CALA Region ledgers"/>
    <s v="User should be review opening balances under MF Intercompany – AR IC Beg Bal (event type) for CALA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10"/>
    <m/>
    <s v="Record to Report"/>
    <s v="Manage Subledger Accounting"/>
    <s v="Create Subledger Accounting"/>
    <s v="As GL Accountant, I want the ability to view Trade Inventory Inv Beg Bal (Subledger) for CALA Region ledgers"/>
    <s v="Must Have"/>
    <m/>
    <x v="1"/>
    <s v="4-Gap-Build-Conversions"/>
    <s v="Gap"/>
    <s v="Build"/>
    <s v="Conversions"/>
    <s v="CNV043"/>
    <s v="AHCS Conversion to load Trade Inventory Inv Beg Bal (Subledger) for CALA Region ledgers"/>
    <s v="User should be review opening balances under Trade Inventory Inv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1"/>
    <m/>
    <s v="Record to Report"/>
    <s v="Manage Subledger Accounting"/>
    <s v="Create Subledger Accounting"/>
    <s v="As GL Accountant, I want the ability to view InTransit Stock Inv Beg Bal (Subledger) for CALA Region ledgers"/>
    <s v="Must Have"/>
    <m/>
    <x v="1"/>
    <s v="4-Gap-Build-Conversions"/>
    <s v="Gap"/>
    <s v="Build"/>
    <s v="Conversions"/>
    <s v="CNV043"/>
    <s v="AHCS Conversion to load InTransit Stock Inv Beg Bal (Subledger) for CALA Region ledgers"/>
    <s v="User should be review opening balances under InTransit Stock Inv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2"/>
    <m/>
    <s v="Record to Report"/>
    <s v="Manage Subledger Accounting"/>
    <s v="Create Subledger Accounting"/>
    <s v="As GL Accountant, I want the ability to view Intra Intransit Inv Beg Bal (Subledger) for CALA Region ledgers"/>
    <s v="Must Have"/>
    <m/>
    <x v="1"/>
    <s v="4-Gap-Build-Conversions"/>
    <s v="Gap"/>
    <s v="Build"/>
    <s v="Conversions"/>
    <s v="CNV043"/>
    <s v="AHCS Conversion to load Intra Intransit Inv Beg Bal (Subledger) for CALA Region ledgers"/>
    <s v="User should be review opening balances under Intra Intransit Inv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3"/>
    <m/>
    <s v="Record to Report"/>
    <s v="Manage Subledger Accounting"/>
    <s v="Create Subledger Accounting"/>
    <s v="As GL Accountant, I want the ability to view RTV Inv Beg Bal (Subledger) for CALA Region ledgers"/>
    <s v="Must Have"/>
    <m/>
    <x v="1"/>
    <s v="4-Gap-Build-Conversions"/>
    <s v="Gap"/>
    <s v="Build"/>
    <s v="Conversions"/>
    <s v="CNV043"/>
    <s v="AHCS Conversion to load RTV Inv Beg Bal (Subledger) for CALA Region ledgers"/>
    <s v="User should be review opening balances under RTV Inv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4"/>
    <m/>
    <s v="Record to Report"/>
    <s v="Manage Subledger Accounting"/>
    <s v="Create Subledger Accounting"/>
    <s v="As GL Accountant, I want the ability to view Warranty Inv Beg Bal (Subledger) for CALA Region ledgers"/>
    <s v="Must Have"/>
    <m/>
    <x v="1"/>
    <s v="4-Gap-Build-Conversions"/>
    <s v="Gap"/>
    <s v="Build"/>
    <s v="Conversions"/>
    <s v="CNV043"/>
    <s v="AHCS Conversion to load Warranty Inv Beg Bal (Subledger) for CALA Region ledgers"/>
    <s v="User should be review opening balances under Warranty Inv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5"/>
    <m/>
    <s v="Record to Report"/>
    <s v="Manage Subledger Accounting"/>
    <s v="Create Subledger Accounting"/>
    <s v="As GL Accountant, I want the ability to view Freight Accruals Inv Beg Bal (Subledger) for CALA Region ledgers"/>
    <s v="Must Have"/>
    <m/>
    <x v="1"/>
    <s v="4-Gap-Build-Conversions"/>
    <s v="Gap"/>
    <s v="Build"/>
    <s v="Conversions"/>
    <s v="CNV043"/>
    <s v="AHCS Conversion to load Freight Accruals Inv Beg Bal (Subledger) for CALA Region ledgers"/>
    <s v="User should be review opening balances under Freight Accruals Inv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6"/>
    <m/>
    <s v="Record to Report"/>
    <s v="Manage Subledger Accounting"/>
    <s v="Create Subledger Accounting"/>
    <s v="As GL Accountant, I want the ability to view Freight Claims Inv Beg Bal (Subledger) for CALA Region ledgers"/>
    <s v="Must Have"/>
    <m/>
    <x v="1"/>
    <s v="4-Gap-Build-Conversions"/>
    <s v="Gap"/>
    <s v="Build"/>
    <s v="Conversions"/>
    <s v="CNV043"/>
    <s v="AHCS Conversion to load Freight Claims Inv Beg Bal (Subledger) for CALA Region ledgers"/>
    <s v="User should be review opening balances under Freight Claims Inv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7"/>
    <m/>
    <s v="Record to Report"/>
    <s v="Manage Subledger Accounting"/>
    <s v="Create Subledger Accounting"/>
    <s v="As GL Accountant, I want the ability to view WIP (WO) Inv Beg Bal (Subledger) for CALA Region ledgers"/>
    <s v="Must Have"/>
    <m/>
    <x v="1"/>
    <s v="4-Gap-Build-Conversions"/>
    <s v="Gap"/>
    <s v="Build"/>
    <s v="Conversions"/>
    <s v="CNV043"/>
    <s v="AHCS Conversion to load WIP (WO) Inv Beg Bal (Subledger) for CALA Region ledgers"/>
    <s v="User should be review opening balances under WIP (WO) Inv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8"/>
    <m/>
    <s v="Record to Report"/>
    <s v="Manage Subledger Accounting"/>
    <s v="Create Subledger Accounting"/>
    <s v="As GL Accountant, I want the ability to view Kava Inv Beg Bal (Subledger) for CALA Region ledgers"/>
    <s v="Must Have"/>
    <m/>
    <x v="1"/>
    <s v="4-Gap-Build-Conversions"/>
    <s v="Gap"/>
    <s v="Build"/>
    <s v="Conversions"/>
    <s v="CNV043"/>
    <s v="AHCS Conversion to load Kava Inv Beg Bal (Subledger) for CALA Region ledgers"/>
    <s v="User should be review opening balances under Kava Inv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19"/>
    <m/>
    <s v="Record to Report"/>
    <s v="Manage Subledger Accounting"/>
    <s v="Create Subledger Accounting"/>
    <s v="As GL Accountant, I want the ability to view Unvouchered - Work Orders Unvouchered Beg Bal   (Subledger) for CALA Region ledgers"/>
    <s v="Must Have"/>
    <m/>
    <x v="1"/>
    <s v="4-Gap-Build-Conversions"/>
    <s v="Gap"/>
    <s v="Build"/>
    <s v="Conversions"/>
    <s v="CNV041"/>
    <s v="AHCS Conversion to load Unvouchered - Work Orders Unvouchered Beg Bal   (Inv Subledger) for CALA Region ledgers"/>
    <s v="User should be review opening balances under Unvouchered - Work Orders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20"/>
    <m/>
    <s v="Record to Report"/>
    <s v="Manage Subledger Accounting"/>
    <s v="Create Subledger Accounting"/>
    <s v="As GL Accountant, I want the ability to view Unvouchered – Intercompany Unvouchered Beg Bal   (Subledger) for CALA Region ledgers"/>
    <s v="Must Have"/>
    <m/>
    <x v="1"/>
    <s v="4-Gap-Build-Conversions"/>
    <s v="Gap"/>
    <s v="Build"/>
    <s v="Conversions"/>
    <s v="CNV041"/>
    <s v="AHCS Conversion to load Unvouchered – Intercompany Unvouchered Beg Bal   (Inv Subledger) for CALA Region ledgers"/>
    <s v="User should be review opening balances under Unvouchered – Intercompany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21"/>
    <m/>
    <s v="Record to Report"/>
    <s v="Manage Subledger Accounting"/>
    <s v="Create Subledger Accounting"/>
    <s v="As GL Accountant, I want the ability to view Unvouchered – Freight &amp; Duty Unvouchered Beg Bal   (Subledger) for CALA Region ledgers"/>
    <s v="Must Have"/>
    <m/>
    <x v="1"/>
    <s v="4-Gap-Build-Conversions"/>
    <s v="Gap"/>
    <s v="Build"/>
    <s v="Conversions"/>
    <s v="CNV041"/>
    <s v="AHCS Conversion to load Unvouchered – Freight &amp; Duty Unvouchered Beg Bal   (Inv Subledger) for CALA Region ledgers"/>
    <s v="User should be review opening balances under Unvouchered – Freight &amp; Duty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22"/>
    <m/>
    <s v="Record to Report"/>
    <s v="Manage Subledger Accounting"/>
    <s v="Create Subledger Accounting"/>
    <s v="As GL Accountant, I want the ability to view Unvouchered – Trade Unvouchered Beg Bal   (Subledger) for CALA Region ledgers"/>
    <s v="Must Have"/>
    <m/>
    <x v="1"/>
    <s v="4-Gap-Build-Conversions"/>
    <s v="Gap"/>
    <s v="Build"/>
    <s v="Conversions"/>
    <s v="CNV043"/>
    <s v="AHCS Conversion to load Unvouchered – Trade Unvouchered Beg Bal   (Inv Subledger) for CALA Region ledgers"/>
    <s v="User should be review opening balances under Unvouchered – Trade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23"/>
    <m/>
    <s v="Record to Report"/>
    <s v="Manage Subledger Accounting"/>
    <s v="Create Subledger Accounting"/>
    <s v="As GL Accountant, I want the ability to view Unvouchered – Direct Ship Unvouchered Beg Bal   (Subledger) for CALA Region ledgers"/>
    <s v="Must Have"/>
    <m/>
    <x v="1"/>
    <s v="4-Gap-Build-Conversions"/>
    <s v="Gap"/>
    <s v="Build"/>
    <s v="Conversions"/>
    <s v="CNV041"/>
    <s v="AHCS Conversion to load Unvouchered – Direct Ship Unvouchered Beg Bal   (Inv Subledger) for CALA Region ledgers"/>
    <s v="User should be review opening balances under Unvouchered – Direct Ship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N/A"/>
    <m/>
    <m/>
    <m/>
    <m/>
    <m/>
    <s v="Approved on Tue 2/1/2022 10:02 AM"/>
  </r>
  <r>
    <m/>
    <s v="RTR-AHCS-424"/>
    <m/>
    <s v="Record to Report"/>
    <s v="Manage Subledger Accounting"/>
    <s v="Create Subledger Accounting"/>
    <s v="As GL Accountant, I want the ability to view Unvouchered – Returns Unvouchered Beg Bal   (Subledger) for CALA Region ledgers"/>
    <s v="Must Have"/>
    <m/>
    <x v="1"/>
    <s v="4-Gap-Build-Conversions"/>
    <s v="Gap"/>
    <s v="Build"/>
    <s v="Conversions"/>
    <s v="CNV043"/>
    <s v="AHCS Conversion to load Unvouchered – Returns Unvouchered Beg Bal   (Inv Subledger) for CALA Region ledgers"/>
    <s v="User should be review opening balances under Unvouchered – Returns Unvouchered Beg Bal   (event type) for CALA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25"/>
    <m/>
    <s v="Record to Report"/>
    <s v="Manage Subledger Accounting"/>
    <s v="Create Subledger Accounting"/>
    <s v="As GL Accountant, I want the ability to view Unvouchered – PPV/AP Variance Unvouchered Beg Bal   (Subledger) for CALA Region ledgers"/>
    <s v="Must Have"/>
    <m/>
    <x v="1"/>
    <s v="4-Gap-Build-Conversions"/>
    <s v="Gap"/>
    <s v="Build"/>
    <s v="Conversions"/>
    <s v="CNV043"/>
    <s v="AHCS Conversion to load Unvouchered – PPV/AP Variance Unvouchered Beg Bal   (Inv Subledger) for CALA Region ledgers"/>
    <s v="User should be review opening balances under Unvouchered – PPV/AP Variance Unvouchered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26"/>
    <m/>
    <s v="Record to Report"/>
    <s v="Manage Subledger Accounting"/>
    <s v="Create Subledger Accounting"/>
    <s v="As GL Accountant, I want the ability to view Unvouchered – Other Material Unvouchered Beg Bal   (Subledger) for CALA Region ledgers"/>
    <s v="Must Have"/>
    <m/>
    <x v="1"/>
    <s v="4-Gap-Build-Conversions"/>
    <s v="Gap"/>
    <s v="Build"/>
    <s v="Conversions"/>
    <s v="CNV043"/>
    <s v="AHCS Conversion to load Unvouchered – Other Material Unvouchered Beg Bal   (Inv Subledger) for CALA Region ledgers"/>
    <s v="User should be review opening balances under Unvouchered – Other Material Unvouchered Beg Bal   (event type) for CALA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N/A"/>
    <m/>
    <m/>
    <m/>
    <m/>
    <m/>
    <s v="Approved on Tue 2/1/2022 10:02 AM"/>
  </r>
  <r>
    <m/>
    <s v="RTR-AHCS-427"/>
    <m/>
    <s v="Record to Report"/>
    <s v="Manage Subledger Accounting"/>
    <s v="Create Subledger Accounting"/>
    <s v="As GL Accountant, I want the ability to view Trade Payable Invoice AP Beg Bal (Subledger) for APAC Region ledgers"/>
    <s v="Must Have"/>
    <m/>
    <x v="1"/>
    <s v="4-Gap-Build-Conversions"/>
    <s v="Gap"/>
    <s v="Build"/>
    <s v="Conversions"/>
    <s v="CNV041"/>
    <s v="AHCS Conversion to load Trade Payable Invoice AP Beg Bal (Subledger) for APAC Region ledgers"/>
    <s v="User should be review opening balances under Trade Payable Invoice AP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Boon Hui"/>
    <m/>
    <m/>
    <m/>
    <m/>
    <m/>
    <s v="Approved on Tue 2/1/2022 10:02 AM"/>
  </r>
  <r>
    <m/>
    <s v="RTR-AHCS-428"/>
    <m/>
    <s v="Record to Report"/>
    <s v="Manage Subledger Accounting"/>
    <s v="Create Subledger Accounting"/>
    <s v="As GL Accountant, I want the ability to view MF Intercompany – AP IC Beg Bal (Subledger) for APAC Region ledgers"/>
    <s v="Must Have"/>
    <m/>
    <x v="1"/>
    <s v="4-Gap-Build-Conversions"/>
    <s v="Gap"/>
    <s v="Build"/>
    <s v="Conversions"/>
    <s v="CNV041"/>
    <s v="AHCS Conversion to load MF Intercompany – AP IC Beg Bal (Subledger) for APAC Region ledgers"/>
    <s v="User should be review opening balances under MF Intercompany – AP IC Beg Bal (event type) for APAC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Boon Hui"/>
    <m/>
    <m/>
    <m/>
    <m/>
    <m/>
    <s v="Approved on Tue 2/1/2022 10:02 AM"/>
  </r>
  <r>
    <m/>
    <s v="RTR-AHCS-429"/>
    <m/>
    <s v="Record to Report"/>
    <s v="Manage Subledger Accounting"/>
    <s v="Create Subledger Accounting"/>
    <s v="As GL Accountant, I want the ability to view Unvouchered – Work Orders, Intercompany, Freight &amp; Duty, Trade, Direct Ship, Return Unvouchered Beg Bal (Subledger) for APAC Region ledgers"/>
    <s v="Must Have"/>
    <m/>
    <x v="1"/>
    <s v="10-Not Required-Not Required-Not Required"/>
    <s v="Not Required"/>
    <s v="Not Required"/>
    <s v="Not Required"/>
    <m/>
    <s v="This is duplicate User story, hence marked as 'Not required' _x000a_AHCS Conversion to load Unvouchered – Work Orders, Intercompany, Freight &amp; Duty, Trade, Direct Ship, Return Unvouchered Beg Bal (AP Subledger) for APAC Region ledgers_x000a__x000a_Duplicate user story"/>
    <s v="User should be review opening balances under Unvouchered – Work Orders, Intercompany, Freight &amp; Duty, Trade, Direct Ship, Return Unvouchered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0"/>
    <m/>
    <x v="12"/>
    <x v="1"/>
    <m/>
    <x v="4"/>
    <m/>
    <s v="RTR"/>
    <x v="3"/>
    <s v="AHCS"/>
    <s v="Deloitte"/>
    <m/>
    <m/>
    <m/>
    <m/>
    <s v="N/A"/>
    <s v="Boon Hui"/>
    <m/>
    <m/>
    <m/>
    <m/>
    <m/>
    <s v="Approved on Thu 2/3/2022 2:33 AM"/>
  </r>
  <r>
    <m/>
    <s v="RTR-AHCS-430"/>
    <m/>
    <s v="Record to Report"/>
    <s v="Manage Subledger Accounting"/>
    <s v="Create Subledger Accounting"/>
    <s v="As GL Accountant, I want the ability to view Trade Receivable AR Beg Bal (Subledger) for APAC Region ledgers"/>
    <s v="Must Have"/>
    <m/>
    <x v="1"/>
    <s v="4-Gap-Build-Conversions"/>
    <s v="Gap"/>
    <s v="Build"/>
    <s v="Conversions"/>
    <s v="CNV042"/>
    <s v="AHCS Conversion to load Trade Receivable AR Beg Bal (Subledger) for APAC Region ledgers"/>
    <s v="User should be review opening balances under Trade Receivable AR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Boon Hui"/>
    <m/>
    <m/>
    <m/>
    <m/>
    <m/>
    <s v="Approved on Tue 2/1/2022 10:02 AM"/>
  </r>
  <r>
    <m/>
    <s v="RTR-AHCS-431"/>
    <m/>
    <s v="Record to Report"/>
    <s v="Manage Subledger Accounting"/>
    <s v="Create Subledger Accounting"/>
    <s v="As GL Accountant, I want the ability to view MF Intercompany – AR IC Beg Bal (Subledger) for APAC Region ledgers"/>
    <s v="Must Have"/>
    <m/>
    <x v="1"/>
    <s v="4-Gap-Build-Conversions"/>
    <s v="Gap"/>
    <s v="Build"/>
    <s v="Conversions"/>
    <s v="CNV042"/>
    <s v="AHCS Conversion to load MF Intercompany – AR IC Beg Bal (Subledger) for APAC Region ledgers"/>
    <s v="User should be review opening balances under MF Intercompany – AR IC Beg Bal (event type) for APAC ledgers"/>
    <s v="Validate Legacy System ending balance ties to AHCS  Beginning Balance through reporting .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N/A"/>
    <s v="Boon Hui"/>
    <m/>
    <m/>
    <m/>
    <m/>
    <m/>
    <s v="Approved on Tue 2/1/2022 10:02 AM"/>
  </r>
  <r>
    <m/>
    <s v="RTR-AHCS-432"/>
    <m/>
    <s v="Record to Report"/>
    <s v="Manage Subledger Accounting"/>
    <s v="Create Subledger Accounting"/>
    <s v="As GL Accountant, I want the ability to view Trade Inventory Inv Beg Bal (Subledger) for APAC Region ledgers"/>
    <s v="Must Have"/>
    <m/>
    <x v="1"/>
    <s v="4-Gap-Build-Conversions"/>
    <s v="Gap"/>
    <s v="Build"/>
    <s v="Conversions"/>
    <s v="CNV043"/>
    <s v="AHCS Conversion to load Trade Inventory Inv Beg Bal (Subledger) for APAC Region ledgers"/>
    <s v="User should be review opening balances under Trade Inventory Inv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3"/>
    <m/>
    <s v="Record to Report"/>
    <s v="Manage Subledger Accounting"/>
    <s v="Create Subledger Accounting"/>
    <s v="As GL Accountant, I want the ability to view InTransit Stock Inv Beg Bal (Subledger) for APAC Region ledgers"/>
    <s v="Must Have"/>
    <m/>
    <x v="1"/>
    <s v="4-Gap-Build-Conversions"/>
    <s v="Gap"/>
    <s v="Build"/>
    <s v="Conversions"/>
    <s v="CNV043"/>
    <s v="AHCS Conversion to load InTransit Stock Inv Beg Bal (Subledger) for APAC Region ledgers"/>
    <s v="User should be review opening balances under InTransit Stock Inv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4"/>
    <m/>
    <s v="Record to Report"/>
    <s v="Manage Subledger Accounting"/>
    <s v="Create Subledger Accounting"/>
    <s v="As GL Accountant, I want the ability to view Intra Intransit Inv Beg Bal (Subledger) for APAC Region ledgers"/>
    <s v="Must Have"/>
    <m/>
    <x v="1"/>
    <s v="4-Gap-Build-Conversions"/>
    <s v="Gap"/>
    <s v="Build"/>
    <s v="Conversions"/>
    <s v="CNV043"/>
    <s v="AHCS Conversion to load Intra Intransit Inv Beg Bal (Subledger) for APAC Region ledgers"/>
    <s v="User should be review opening balances under Intra Intransit Inv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5"/>
    <m/>
    <s v="Record to Report"/>
    <s v="Manage Subledger Accounting"/>
    <s v="Create Subledger Accounting"/>
    <s v="As GL Accountant, I want the ability to view RTV Inv Beg Bal (Subledger) for APAC Region ledgers"/>
    <s v="Must Have"/>
    <m/>
    <x v="1"/>
    <s v="4-Gap-Build-Conversions"/>
    <s v="Gap"/>
    <s v="Build"/>
    <s v="Conversions"/>
    <s v="CNV043"/>
    <s v="AHCS Conversion to load RTV Inv Beg Bal (Subledger) for APAC Region ledgers"/>
    <s v="User should be review opening balances under RTV Inv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6"/>
    <m/>
    <s v="Record to Report"/>
    <s v="Manage Subledger Accounting"/>
    <s v="Create Subledger Accounting"/>
    <s v="As GL Accountant, I want the ability to view Warranty Inv Beg Bal (Subledger) for APAC Region ledgers"/>
    <s v="Must Have"/>
    <m/>
    <x v="1"/>
    <s v="4-Gap-Build-Conversions"/>
    <s v="Gap"/>
    <s v="Build"/>
    <s v="Conversions"/>
    <s v="CNV043"/>
    <s v="AHCS Conversion to load Warranty Inv Beg Bal (Subledger) for APAC Region ledgers"/>
    <s v="User should be review opening balances under Warranty Inv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7"/>
    <m/>
    <s v="Record to Report"/>
    <s v="Manage Subledger Accounting"/>
    <s v="Create Subledger Accounting"/>
    <s v="As GL Accountant, I want the ability to view Freight Accruals Inv Beg Bal (Subledger) for APAC Region ledgers"/>
    <s v="Must Have"/>
    <m/>
    <x v="1"/>
    <s v="4-Gap-Build-Conversions"/>
    <s v="Gap"/>
    <s v="Build"/>
    <s v="Conversions"/>
    <s v="CNV043"/>
    <s v="AHCS Conversion to load Freight Accruals Inv Beg Bal (Subledger) for APAC Region ledgers"/>
    <s v="User should be review opening balances under Freight Accruals Inv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8"/>
    <m/>
    <s v="Record to Report"/>
    <s v="Manage Subledger Accounting"/>
    <s v="Create Subledger Accounting"/>
    <s v="As GL Accountant, I want the ability to view Freight Claims Inv Beg Bal (Subledger) for APAC Region ledgers"/>
    <s v="Must Have"/>
    <m/>
    <x v="1"/>
    <s v="4-Gap-Build-Conversions"/>
    <s v="Gap"/>
    <s v="Build"/>
    <s v="Conversions"/>
    <s v="CNV043"/>
    <s v="AHCS Conversion to load Freight Claims Inv Beg Bal (Subledger) for APAC Region ledgers"/>
    <s v="User should be review opening balances under Freight Claims Inv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39"/>
    <m/>
    <s v="Record to Report"/>
    <s v="Manage Subledger Accounting"/>
    <s v="Create Subledger Accounting"/>
    <s v="As GL Accountant, I want the ability to view WIP (WO) Inv Beg Bal (Subledger) for APAC Region ledgers"/>
    <s v="Must Have"/>
    <m/>
    <x v="1"/>
    <s v="4-Gap-Build-Conversions"/>
    <s v="Gap"/>
    <s v="Build"/>
    <s v="Conversions"/>
    <s v="CNV043"/>
    <s v="AHCS Conversion to load WIP (WO) Inv Beg Bal (Subledger) for APAC Region ledgers"/>
    <s v="User should be review opening balances under WIP (WO) Inv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40"/>
    <m/>
    <s v="Record to Report"/>
    <s v="Manage Subledger Accounting"/>
    <s v="Create Subledger Accounting"/>
    <s v="As GL Accountant, I want the ability to view Kava Inv Beg Bal (Subledger) for APAC Region ledgers"/>
    <s v="Must Have"/>
    <m/>
    <x v="1"/>
    <s v="4-Gap-Build-Conversions"/>
    <s v="Gap"/>
    <s v="Build"/>
    <s v="Conversions"/>
    <s v="CNV043"/>
    <s v="AHCS Conversion to load Kava Inv Beg Bal (Subledger) for APAC Region ledgers"/>
    <s v="User should be review opening balances under Kava Inv Beg Bal (event type) for APAC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41"/>
    <m/>
    <s v="Record to Report"/>
    <s v="Manage Subledger Accounting"/>
    <s v="Create Subledger Accounting"/>
    <s v="As GL Accountant, I want the ability to view Unvouchered – Work Orders, Intercompany, Freight &amp; Duty, Trade, Direct Ship, Return Unvouchered Beg Bal   (Subledger) for APAC Region ledgers"/>
    <s v="Must Have"/>
    <m/>
    <x v="1"/>
    <s v="4-Gap-Build-Conversions"/>
    <s v="Gap"/>
    <s v="Build"/>
    <s v="Conversions"/>
    <s v="CNV043"/>
    <s v="AHCS Conversion to load Unvouchered – Work Orders, Intercompany, Freight &amp; Duty, Trade, Direct Ship, Return Unvouchered Beg Bal   (Inv Subledger) for APAC Region ledgers"/>
    <s v="User should be review opening balances under Unvouchered – Work Orders, Intercompany, Freight &amp; Duty, Trade, Direct Ship, Return Unvouchered Beg Bal   (event type) for APAC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N/A"/>
    <s v="Boon Hui"/>
    <m/>
    <m/>
    <m/>
    <m/>
    <m/>
    <s v="Approved on Tue 2/1/2022 10:02 AM"/>
  </r>
  <r>
    <m/>
    <s v="RTR-AHCS-442"/>
    <m/>
    <s v="Record to Report"/>
    <s v="Manage Subledger Accounting"/>
    <s v="Create Subledger Accounting"/>
    <s v="As GL Accountant, I want the ability to view Trade Payable Invoice AP Beg Bal (Subledger) Local GAAP ledgers"/>
    <s v="Must Have"/>
    <m/>
    <x v="1"/>
    <s v="4-Gap-Build-Conversions"/>
    <s v="Gap"/>
    <s v="Build"/>
    <s v="Conversions"/>
    <s v="CNV041"/>
    <s v="AHCS Conversion to load Trade Payable Invoice AP Beg Bal (Subledger) for Local GAAP ledgers"/>
    <s v="User should be review opening balances under Trade Payable Invoice AP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3"/>
    <m/>
    <s v="Record to Report"/>
    <s v="Manage Subledger Accounting"/>
    <s v="Create Subledger Accounting"/>
    <s v="As GL Accountant, I want the ability to view AP Cash Clearing AP Beg Bal (Subledger) Local GAAP ledgers"/>
    <s v="Must Have"/>
    <m/>
    <x v="1"/>
    <s v="4-Gap-Build-Conversions"/>
    <s v="Gap"/>
    <s v="Build"/>
    <s v="Conversions"/>
    <s v="CNV041"/>
    <s v="AHCS Conversion to load AP Cash Clearing AP Beg Bal (Subledger) for Local GAAP ledgers"/>
    <s v="User should be review opening balances under AP Cash Clearing AP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4"/>
    <m/>
    <s v="Record to Report"/>
    <s v="Manage Subledger Accounting"/>
    <s v="Create Subledger Accounting"/>
    <s v="As GL Accountant, I want the ability to view MF Intercompany – AP IC Beg Bal (Subledger) Local GAAP ledgers"/>
    <s v="Must Have"/>
    <m/>
    <x v="1"/>
    <s v="4-Gap-Build-Conversions"/>
    <s v="Gap"/>
    <s v="Build"/>
    <s v="Conversions"/>
    <s v="CNV041"/>
    <s v="AHCS Conversion to load MF Intercompany – AP IC Beg Bal (Subledger) for Local GAAP ledgers"/>
    <s v="User should be review opening balances under MF Intercompany – AP IC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5"/>
    <m/>
    <s v="Record to Report"/>
    <s v="Manage Subledger Accounting"/>
    <s v="Create Subledger Accounting"/>
    <s v="As GL Accountant, I want the ability to view Unvouchered - Work Orders Unvouchered Beg Bal   (Subledger) Local GAAP ledgers"/>
    <s v="Must Have"/>
    <m/>
    <x v="1"/>
    <s v="4-Gap-Build-Conversions"/>
    <s v="Gap"/>
    <s v="Build"/>
    <s v="Conversions"/>
    <s v="CNV041"/>
    <s v="AHCS Conversion to load Unvouchered - Work Orders Unvouchered Beg Bal   (AP Subledger) for Local GAAP ledgers"/>
    <s v="User should be review opening balances under Unvouchered - Work Orders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6"/>
    <m/>
    <s v="Record to Report"/>
    <s v="Manage Subledger Accounting"/>
    <s v="Create Subledger Accounting"/>
    <s v="As GL Accountant, I want the ability to view Unvouchered – Intercompany Unvouchered Beg Bal   (Subledger) Local GAAP ledgers"/>
    <s v="Must Have"/>
    <m/>
    <x v="1"/>
    <s v="4-Gap-Build-Conversions"/>
    <s v="Gap"/>
    <s v="Build"/>
    <s v="Conversions"/>
    <s v="CNV041"/>
    <s v="AHCS Conversion to load Unvouchered – Intercompany Unvouchered Beg Bal   (AP Subledger) for Local GAAP ledgers"/>
    <s v="User should be review opening balances under Unvouchered – Intercompany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7"/>
    <m/>
    <s v="Record to Report"/>
    <s v="Manage Subledger Accounting"/>
    <s v="Create Subledger Accounting"/>
    <s v="As GL Accountant, I want the ability to view Unvouchered – Freight &amp; Duty Unvouchered Beg Bal   (Subledger) Local GAAP ledgers"/>
    <s v="Must Have"/>
    <m/>
    <x v="1"/>
    <s v="4-Gap-Build-Conversions"/>
    <s v="Gap"/>
    <s v="Build"/>
    <s v="Conversions"/>
    <s v="CNV041"/>
    <s v="AHCS Conversion to load Unvouchered – Freight &amp; Duty Unvouchered Beg Bal   (AP Subledger) for Local GAAP ledgers"/>
    <s v="User should be review opening balances under Unvouchered – Freight &amp; Duty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8"/>
    <m/>
    <s v="Record to Report"/>
    <s v="Manage Subledger Accounting"/>
    <s v="Create Subledger Accounting"/>
    <s v="As GL Accountant, I want the ability to view Unvouchered - Trade Unvouchered Beg Bal   (Subledger) Local GAAP ledgers"/>
    <s v="Must Have"/>
    <m/>
    <x v="1"/>
    <s v="4-Gap-Build-Conversions"/>
    <s v="Gap"/>
    <s v="Build"/>
    <s v="Conversions"/>
    <s v="CNV041"/>
    <s v="AHCS Conversion to load Unvouchered - Trade Unvouchered Beg Bal   (AP Subledger) for Local GAAP ledgers"/>
    <s v="User should be review opening balances under Unvouchered - Trade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49"/>
    <m/>
    <s v="Record to Report"/>
    <s v="Manage Subledger Accounting"/>
    <s v="Create Subledger Accounting"/>
    <s v="As GL Accountant, I want the ability to view Unvouchered – Direct Ship Unvouchered Beg Bal   (Subledger) Local GAAP ledgers"/>
    <s v="Must Have"/>
    <m/>
    <x v="1"/>
    <s v="4-Gap-Build-Conversions"/>
    <s v="Gap"/>
    <s v="Build"/>
    <s v="Conversions"/>
    <s v="CNV041"/>
    <s v="AHCS Conversion to load Unvouchered – Direct Ship Unvouchered Beg Bal   (AP Subledger) for Local GAAP ledgers"/>
    <s v="User should be review opening balances under Unvouchered – Direct Ship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0"/>
    <m/>
    <s v="Record to Report"/>
    <s v="Manage Subledger Accounting"/>
    <s v="Create Subledger Accounting"/>
    <s v="As GL Accountant, I want the ability to view Unvouchered - Return Unvouchered Beg Bal   (Subledger) Local GAAP ledgers"/>
    <s v="Must Have"/>
    <m/>
    <x v="1"/>
    <s v="4-Gap-Build-Conversions"/>
    <s v="Gap"/>
    <s v="Build"/>
    <s v="Conversions"/>
    <s v="CNV041"/>
    <s v="AHCS Conversion to load Unvouchered - Return Unvouchered Beg Bal   (AP Subledger) for Local GAAP ledgers"/>
    <s v="User should be review opening balances under Unvouchered - Return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1"/>
    <m/>
    <s v="Record to Report"/>
    <s v="Manage Subledger Accounting"/>
    <s v="Create Subledger Accounting"/>
    <s v="As GL Accountant, I want the ability to view Trade Receivable AR Beg Bal (Subledger) Local GAAP ledgers"/>
    <s v="Must Have"/>
    <m/>
    <x v="1"/>
    <s v="4-Gap-Build-Conversions"/>
    <s v="Gap"/>
    <s v="Build"/>
    <s v="Conversions"/>
    <s v="CNV042"/>
    <s v="AHCS Conversion to load Trade Receivable AR Beg Bal (Subledger) for Local GAAP ledgers"/>
    <s v="User should be review opening balances under Trade Receivable AR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2"/>
    <m/>
    <s v="Record to Report"/>
    <s v="Manage Subledger Accounting"/>
    <s v="Create Subledger Accounting"/>
    <s v="As GL Accountant, I want the ability to view AR Cash Clearing Account AR Beg Bal (Subledger) Local GAAP ledgers"/>
    <s v="Must Have"/>
    <m/>
    <x v="1"/>
    <s v="4-Gap-Build-Conversions"/>
    <s v="Gap"/>
    <s v="Build"/>
    <s v="Conversions"/>
    <s v="CNV042"/>
    <s v="AHCS Conversion to load AR Cash Clearing Account AR Beg Bal (Subledger) for Local GAAP ledgers"/>
    <s v="User should be review opening balances under AR Cash Clearing Account AR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3"/>
    <m/>
    <s v="Record to Report"/>
    <s v="Manage Subledger Accounting"/>
    <s v="Create Subledger Accounting"/>
    <s v="As GL Accountant, I want the ability to view Other Cash Clearing Account AR Beg Bal (Subledger) Local GAAP ledgers"/>
    <s v="Must Have"/>
    <m/>
    <x v="1"/>
    <s v="4-Gap-Build-Conversions"/>
    <s v="Gap"/>
    <s v="Build"/>
    <s v="Conversions"/>
    <s v="CNV042"/>
    <s v="AHCS Conversion to load Other Cash Clearing Account AR Beg Bal (Subledger) for Local GAAP ledgers"/>
    <s v="User should be review opening balances under Other Cash Clearing Account AR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4"/>
    <m/>
    <s v="Record to Report"/>
    <s v="Manage Subledger Accounting"/>
    <s v="Create Subledger Accounting"/>
    <s v="As GL Accountant, I want the ability to view MF Intercompany – AR IC Beg Bal (Subledger) Local GAAP ledgers"/>
    <s v="Must Have"/>
    <m/>
    <x v="1"/>
    <s v="4-Gap-Build-Conversions"/>
    <s v="Gap"/>
    <s v="Build"/>
    <s v="Conversions"/>
    <s v="CNV042"/>
    <s v="AHCS Conversion to load MF Intercompany – AR IC Beg Bal (Subledger) for Local GAAP ledgers"/>
    <s v="User should be review opening balances under MF Intercompany – AR IC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55"/>
    <m/>
    <s v="Record to Report"/>
    <s v="Manage Subledger Accounting"/>
    <s v="Create Subledger Accounting"/>
    <s v="As GL Accountant, I want the ability to view Trade Inventory Inv Beg Bal (Subledger) Local GAAP ledgers"/>
    <s v="Must Have"/>
    <m/>
    <x v="1"/>
    <s v="4-Gap-Build-Conversions"/>
    <s v="Gap"/>
    <s v="Build"/>
    <s v="Conversions"/>
    <s v="CNV043"/>
    <s v="AHCS Conversion to load Trade Inventory Inv Beg Bal (Subledger) for Local GAAP ledgers"/>
    <s v="User should be review opening balances under Trade Inventory Inv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56"/>
    <m/>
    <s v="Record to Report"/>
    <s v="Manage Subledger Accounting"/>
    <s v="Create Subledger Accounting"/>
    <s v="As GL Accountant, I want the ability to view InTransit Stock Inv Beg Bal (Subledger) Local GAAP ledgers"/>
    <s v="Must Have"/>
    <m/>
    <x v="1"/>
    <s v="4-Gap-Build-Conversions"/>
    <s v="Gap"/>
    <s v="Build"/>
    <s v="Conversions"/>
    <s v="CNV043"/>
    <s v="AHCS Conversion to load InTransit Stock Inv Beg Bal (Subledger) for Local GAAP ledgers"/>
    <s v="User should be review opening balances under InTransit Stock Inv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57"/>
    <m/>
    <s v="Record to Report"/>
    <s v="Manage Subledger Accounting"/>
    <s v="Create Subledger Accounting"/>
    <s v="As GL Accountant, I want the ability to view Intra Intransit Inv Beg Bal (Subledger) Local GAAP ledgers"/>
    <s v="Must Have"/>
    <m/>
    <x v="1"/>
    <s v="4-Gap-Build-Conversions"/>
    <s v="Gap"/>
    <s v="Build"/>
    <s v="Conversions"/>
    <s v="CNV043"/>
    <s v="AHCS Conversion to load Intra Intransit Inv Beg Bal (Subledger) for Local GAAP ledgers"/>
    <s v="User should be review opening balances under Intra Intransit Inv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58"/>
    <m/>
    <s v="Record to Report"/>
    <s v="Manage Subledger Accounting"/>
    <s v="Create Subledger Accounting"/>
    <s v="As GL Accountant, I want the ability to view RTV Inv Beg Bal (Subledger) Local GAAP ledgers"/>
    <s v="Must Have"/>
    <m/>
    <x v="1"/>
    <s v="4-Gap-Build-Conversions"/>
    <s v="Gap"/>
    <s v="Build"/>
    <s v="Conversions"/>
    <s v="CNV043"/>
    <s v="AHCS Conversion to load RTV Inv Beg Bal (Subledger) for Local GAAP ledgers"/>
    <s v="User should be review opening balances under RTV Inv Beg Bal (event type) for Local GAAP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59"/>
    <m/>
    <s v="Record to Report"/>
    <s v="Manage Subledger Accounting"/>
    <s v="Create Subledger Accounting"/>
    <s v="As GL Accountant, I want the ability to view Warranty Inv Beg Bal (Subledger) Local GAAP ledgers"/>
    <s v="Must Have"/>
    <m/>
    <x v="1"/>
    <s v="4-Gap-Build-Conversions"/>
    <s v="Gap"/>
    <s v="Build"/>
    <s v="Conversions"/>
    <s v="CNV043"/>
    <s v="AHCS Conversion to load Warranty Inv Beg Bal (Subledger) for Local GAAP ledgers"/>
    <s v="User should be review opening balances under Warranty Inv Beg Bal (event type) for Local GAAP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0"/>
    <m/>
    <s v="Record to Report"/>
    <s v="Manage Subledger Accounting"/>
    <s v="Create Subledger Accounting"/>
    <s v="As GL Accountant, I want the ability to view Freight Accruals Inv Beg Bal (Subledger) Local GAAP ledgers"/>
    <s v="Must Have"/>
    <m/>
    <x v="1"/>
    <s v="4-Gap-Build-Conversions"/>
    <s v="Gap"/>
    <s v="Build"/>
    <s v="Conversions"/>
    <s v="CNV043"/>
    <s v="AHCS Conversion to load Freight Accruals Inv Beg Bal (Subledger) for Local GAAP ledgers"/>
    <s v="User should be review opening balances under Freight Accruals Inv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1"/>
    <m/>
    <s v="Record to Report"/>
    <s v="Manage Subledger Accounting"/>
    <s v="Create Subledger Accounting"/>
    <s v="As GL Accountant, I want the ability to view Freight Claims Inv Beg Bal (Subledger) Local GAAP ledgers"/>
    <s v="Must Have"/>
    <m/>
    <x v="1"/>
    <s v="4-Gap-Build-Conversions"/>
    <s v="Gap"/>
    <s v="Build"/>
    <s v="Conversions"/>
    <s v="CNV043"/>
    <s v="AHCS Conversion to load Freight Claims Inv Beg Bal (Subledger) for Local GAAP ledgers"/>
    <s v="User should be review opening balances under Freight Claims Inv Beg Bal (event type) for Local GAAP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2"/>
    <m/>
    <s v="Record to Report"/>
    <s v="Manage Subledger Accounting"/>
    <s v="Create Subledger Accounting"/>
    <s v="As GL Accountant, I want the ability to view WIP (WO) Inv Beg Bal (Subledger) Local GAAP ledgers"/>
    <s v="Must Have"/>
    <m/>
    <x v="1"/>
    <s v="4-Gap-Build-Conversions"/>
    <s v="Gap"/>
    <s v="Build"/>
    <s v="Conversions"/>
    <s v="CNV043"/>
    <s v="AHCS Conversion to load WIP (WO) Inv Beg Bal (Subledger) for Local GAAP ledgers"/>
    <s v="User should be review opening balances under WIP (WO) Inv Beg Bal (event type) for Local GAAP ledgers"/>
    <s v="Validate Legacy System ending balance ties to AHCS  Beginning Balance through reporting . Verify that manual file ties to loaded beginning balance.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3"/>
    <m/>
    <s v="Record to Report"/>
    <s v="Manage Subledger Accounting"/>
    <s v="Create Subledger Accounting"/>
    <s v="As GL Accountant, I want the ability to view Kava Inv Beg Bal (Subledger) Local GAAP ledgers"/>
    <s v="Must Have"/>
    <m/>
    <x v="1"/>
    <s v="4-Gap-Build-Conversions"/>
    <s v="Gap"/>
    <s v="Build"/>
    <s v="Conversions"/>
    <s v="CNV043"/>
    <s v="AHCS Conversion to load Kava Inv Beg Bal (Subledger) for Local GAAP ledgers"/>
    <s v="User should be review opening balances under Kava Inv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4"/>
    <m/>
    <s v="Record to Report"/>
    <s v="Manage Subledger Accounting"/>
    <s v="Create Subledger Accounting"/>
    <s v="As GL Accountant, I want the ability to view Unvouchered - Work Orders Unvouchered Beg Bal   (Subledger) Local GAAP ledgers"/>
    <s v="Must Have"/>
    <m/>
    <x v="1"/>
    <s v="4-Gap-Build-Conversions"/>
    <s v="Gap"/>
    <s v="Build"/>
    <s v="Conversions"/>
    <s v="CNV041"/>
    <s v="AHCS Conversion to load Unvouchered - Work Orders Unvouchered Beg Bal   (Inv Subledger) for Local GAAP ledgers"/>
    <s v="User should be review opening balances under Unvouchered - Work Orders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65"/>
    <m/>
    <s v="Record to Report"/>
    <s v="Manage Subledger Accounting"/>
    <s v="Create Subledger Accounting"/>
    <s v="As GL Accountant, I want the ability to view Unvouchered – Intercompany Unvouchered Beg Bal   (Subledger) Local GAAP ledgers"/>
    <s v="Must Have"/>
    <m/>
    <x v="1"/>
    <s v="4-Gap-Build-Conversions"/>
    <s v="Gap"/>
    <s v="Build"/>
    <s v="Conversions"/>
    <s v="CNV041"/>
    <s v="AHCS Conversion to load Unvouchered – Intercompany Unvouchered Beg Bal   (Inv Subledger) for Local GAAP ledgers"/>
    <s v="User should be review opening balances under Unvouchered – Intercompany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66"/>
    <m/>
    <s v="Record to Report"/>
    <s v="Manage Subledger Accounting"/>
    <s v="Create Subledger Accounting"/>
    <s v="As GL Accountant, I want the ability to view Unvouchered – Freight &amp; Duty Unvouchered Beg Bal   (Subledger) Local GAAP ledgers"/>
    <s v="Must Have"/>
    <m/>
    <x v="1"/>
    <s v="4-Gap-Build-Conversions"/>
    <s v="Gap"/>
    <s v="Build"/>
    <s v="Conversions"/>
    <s v="CNV041"/>
    <s v="AHCS Conversion to load Unvouchered – Freight &amp; Duty Unvouchered Beg Bal   (Inv Subledger) for Local GAAP ledgers"/>
    <s v="User should be review opening balances under Unvouchered – Freight &amp; Duty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67"/>
    <m/>
    <s v="Record to Report"/>
    <s v="Manage Subledger Accounting"/>
    <s v="Create Subledger Accounting"/>
    <s v="As GL Accountant, I want the ability to view Unvouchered – Trade Unvouchered Beg Bal   (Subledger) Local GAAP ledgers"/>
    <s v="Must Have"/>
    <m/>
    <x v="1"/>
    <s v="4-Gap-Build-Conversions"/>
    <s v="Gap"/>
    <s v="Build"/>
    <s v="Conversions"/>
    <s v="CNV043"/>
    <s v="AHCS Conversion to load Unvouchered – Trade Unvouchered Beg Bal   (Inv Subledger) for Local GAAP ledgers"/>
    <s v="User should be review opening balances under Unvouchered – Trade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68"/>
    <m/>
    <s v="Record to Report"/>
    <s v="Manage Subledger Accounting"/>
    <s v="Create Subledger Accounting"/>
    <s v="As GL Accountant, I want the ability to view Unvouchered – Direct Ship Unvouchered Beg Bal   (Subledger) Local GAAP ledgers"/>
    <s v="Must Have"/>
    <m/>
    <x v="1"/>
    <s v="4-Gap-Build-Conversions"/>
    <s v="Gap"/>
    <s v="Build"/>
    <s v="Conversions"/>
    <s v="CNV041"/>
    <s v="AHCS Conversion to load Unvouchered – Direct Ship Unvouchered Beg Bal   (Inv Subledger) for Local GAAP ledgers"/>
    <s v="User should be review opening balances under Unvouchered – Direct Ship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7"/>
    <m/>
    <x v="10"/>
    <x v="4"/>
    <s v="Conversion"/>
    <x v="5"/>
    <m/>
    <s v="RTR"/>
    <x v="3"/>
    <s v="AHCS"/>
    <s v="Deloitte"/>
    <m/>
    <m/>
    <m/>
    <m/>
    <s v="Bhim"/>
    <s v="N/A"/>
    <m/>
    <m/>
    <m/>
    <m/>
    <m/>
    <s v="Approved on Tue 2/1/2022 10:02 AM"/>
  </r>
  <r>
    <m/>
    <s v="RTR-AHCS-469"/>
    <m/>
    <s v="Record to Report"/>
    <s v="Manage Subledger Accounting"/>
    <s v="Create Subledger Accounting"/>
    <s v="As GL Accountant, I want the ability to view Unvouchered – Returns Unvouchered Beg Bal   (Subledger) Local GAAP ledgers"/>
    <s v="Must Have"/>
    <m/>
    <x v="1"/>
    <s v="4-Gap-Build-Conversions"/>
    <s v="Gap"/>
    <s v="Build"/>
    <s v="Conversions"/>
    <s v="CNV043"/>
    <s v="AHCS Conversion to load Unvouchered – Returns Unvouchered Beg Bal   (Inv Subledger) for Local GAAP ledgers"/>
    <s v="User should be review opening balances under Unvouchered – Returns Unvouchered Beg Bal   (event type) for Local GAAP ledgers"/>
    <s v="Validate Legacy System ending balance ties to AHCS  Beginning Balance through reporting from FAH onprem. Verify that there are no differences.Validate that Beginning balance is loaded through create accounting with a status of Final. Validate that Beginning balance event type did not load to GL by reviewing the transfer to GL status in journal panel in AHCS."/>
    <m/>
    <m/>
    <x v="0"/>
    <s v="Ian"/>
    <d v="2022-01-24T00:00:00"/>
    <x v="3"/>
    <m/>
    <x v="5"/>
    <x v="4"/>
    <s v="Conversion"/>
    <x v="5"/>
    <m/>
    <s v="RTR"/>
    <x v="3"/>
    <s v="AHCS"/>
    <s v="Deloitte"/>
    <m/>
    <m/>
    <m/>
    <m/>
    <s v="Bhim"/>
    <s v="N/A"/>
    <m/>
    <m/>
    <m/>
    <m/>
    <m/>
    <s v="Approved on Tue 2/1/2022 10:02 AM"/>
  </r>
  <r>
    <m/>
    <s v="RTR-AHCS-470"/>
    <m/>
    <s v="Record to Report"/>
    <s v="Manage Subledger Accounting"/>
    <s v="Create Subledger Accounting"/>
    <s v="As IT Administrator , I want the ability to send Eclipse bad files from Middleware"/>
    <s v="Must Have"/>
    <m/>
    <x v="1"/>
    <s v="3-Gap-Build-Interface"/>
    <s v="Gap"/>
    <s v="Build"/>
    <s v="Interface"/>
    <s v="INT124"/>
    <s v="Middleware should send Eclipse bad files with email notification"/>
    <s v="User should be able to get bad files data with email notification for Eclipse"/>
    <s v="All error transactions for Eclipse are sent back to user via email notification"/>
    <m/>
    <m/>
    <x v="0"/>
    <s v="Sijo John"/>
    <m/>
    <x v="8"/>
    <m/>
    <x v="8"/>
    <x v="11"/>
    <s v="Interface"/>
    <x v="7"/>
    <m/>
    <s v="RTR"/>
    <x v="3"/>
    <s v="AHCS"/>
    <s v="Deloitte"/>
    <m/>
    <m/>
    <m/>
    <m/>
    <m/>
    <m/>
    <m/>
    <m/>
    <m/>
    <m/>
    <m/>
    <s v="Approved on Wed 2/2/2022 4:45 AM"/>
  </r>
  <r>
    <m/>
    <s v="RTR-AHCS-471"/>
    <m/>
    <s v="Record to Report"/>
    <s v="Manage Subledger Accounting"/>
    <s v="Create Subledger Accounting"/>
    <s v="As IT Administrator , I want the ability to send PS FA bad files from Middleware"/>
    <s v="Must Have"/>
    <m/>
    <x v="1"/>
    <s v="3-Gap-Build-Interface"/>
    <s v="Gap"/>
    <s v="Build"/>
    <s v="Interface"/>
    <s v="INT184"/>
    <s v="Middleware should send email notification for PS FA bad files"/>
    <s v="User should be able to get bad files data with email notification for PS FA"/>
    <s v="All error transactions for Peoplesoft FA are sent back to user via email notification"/>
    <m/>
    <m/>
    <x v="0"/>
    <s v="Sijo John"/>
    <m/>
    <x v="5"/>
    <m/>
    <x v="8"/>
    <x v="11"/>
    <s v="Interface"/>
    <x v="7"/>
    <m/>
    <s v="RTR"/>
    <x v="3"/>
    <s v="AHCS"/>
    <s v="Deloitte"/>
    <m/>
    <m/>
    <m/>
    <m/>
    <m/>
    <m/>
    <m/>
    <m/>
    <m/>
    <m/>
    <m/>
    <s v="Approved on Wed 2/2/2022 4:45 AM"/>
  </r>
  <r>
    <m/>
    <s v="RTR-AHCS-472"/>
    <m/>
    <s v="Record to Report"/>
    <s v="Manage Subledger Accounting"/>
    <s v="Create Subledger Accounting"/>
    <s v="As IT Administrator , I want the ability to send Treasury bad files from Middleware"/>
    <s v="Must Have"/>
    <m/>
    <x v="1"/>
    <s v="3-Gap-Build-Interface"/>
    <s v="Gap"/>
    <s v="Build"/>
    <s v="Interface"/>
    <s v="INT045"/>
    <s v="Middleware should send email notification for Treasury bad files"/>
    <s v="User should be able to get bad files data with email notification for Treasury"/>
    <s v="All error transactions for Treasury are sent back to user via email notification"/>
    <m/>
    <m/>
    <x v="0"/>
    <s v="Sijo John"/>
    <m/>
    <x v="11"/>
    <m/>
    <x v="11"/>
    <x v="6"/>
    <s v="Interface"/>
    <x v="7"/>
    <m/>
    <s v="RTR"/>
    <x v="3"/>
    <s v="AHCS"/>
    <s v="Deloitte"/>
    <m/>
    <m/>
    <m/>
    <m/>
    <m/>
    <m/>
    <m/>
    <m/>
    <m/>
    <m/>
    <m/>
    <s v="Approved on Wed 2/2/2022 4:45 AM"/>
  </r>
  <r>
    <m/>
    <s v="RTR-AHCS-473"/>
    <m/>
    <s v="Record to Report"/>
    <s v="Manage Subledger Accounting"/>
    <s v="Create Subledger Accounting"/>
    <s v="As IT Administrator , I want the ability to send Leases bad files from Middleware"/>
    <s v="Must Have"/>
    <m/>
    <x v="1"/>
    <s v="3-Gap-Build-Interface"/>
    <s v="Gap"/>
    <s v="Build"/>
    <s v="Interface"/>
    <s v="INT020"/>
    <s v="Middleware should send email notification for Leases bad files"/>
    <s v="User should be able to get bad files data with email notification for Leases"/>
    <s v="All error transactions for Leases are sent back to user via email notification"/>
    <m/>
    <m/>
    <x v="0"/>
    <s v="Sijo John"/>
    <m/>
    <x v="5"/>
    <m/>
    <x v="11"/>
    <x v="6"/>
    <s v="Interface"/>
    <x v="7"/>
    <m/>
    <s v="RTR"/>
    <x v="3"/>
    <s v="AHCS"/>
    <s v="Deloitte"/>
    <m/>
    <m/>
    <m/>
    <m/>
    <m/>
    <m/>
    <m/>
    <m/>
    <m/>
    <m/>
    <m/>
    <s v="Approved on Wed 2/2/2022 4:45 AM"/>
  </r>
  <r>
    <m/>
    <s v="RTR-AHCS-474"/>
    <m/>
    <s v="Record to Report"/>
    <s v="Manage Subledger Accounting"/>
    <s v="Create Subledger Accounting"/>
    <s v="As IT Administrator , I want the ability to send SXE bad files from Middleware"/>
    <s v="Must Have"/>
    <m/>
    <x v="1"/>
    <s v="3-Gap-Build-Interface"/>
    <s v="Gap"/>
    <s v="Build"/>
    <s v="Interface"/>
    <s v="INT123"/>
    <s v="Middleware should send email notification for SXE bad files"/>
    <s v="User should be able to get bad files data with email notification for SXE"/>
    <s v="All error transactions for SXE are sent back to user via email notification"/>
    <m/>
    <m/>
    <x v="0"/>
    <s v="Sijo John"/>
    <m/>
    <x v="8"/>
    <m/>
    <x v="8"/>
    <x v="11"/>
    <s v="Interface"/>
    <x v="7"/>
    <m/>
    <s v="RTR"/>
    <x v="3"/>
    <s v="AHCS"/>
    <s v="Deloitte"/>
    <m/>
    <m/>
    <m/>
    <m/>
    <m/>
    <m/>
    <m/>
    <m/>
    <m/>
    <m/>
    <m/>
    <s v="Approved on Wed 2/2/2022 4:45 AM"/>
  </r>
  <r>
    <m/>
    <s v="RTR-AHCS-475"/>
    <m/>
    <s v="Record to Report"/>
    <s v="Manage Subledger Accounting"/>
    <s v="Create Subledger Accounting"/>
    <s v="As IT Administrator , I want the ability to send Cresus bad files from Middleware"/>
    <s v="Must Have"/>
    <m/>
    <x v="1"/>
    <s v="3-Gap-Build-Interface"/>
    <s v="Gap"/>
    <s v="Build"/>
    <s v="Interface"/>
    <s v="INT123_x000a_INT124"/>
    <s v="Middleware should send email notification for Cresus bad files"/>
    <s v="User should be able to get bad files data with email notification for Cresus"/>
    <s v="All error transactions for Cresus are sent back to user via email notification"/>
    <m/>
    <m/>
    <x v="0"/>
    <s v="Sijo John"/>
    <m/>
    <x v="11"/>
    <m/>
    <x v="11"/>
    <x v="11"/>
    <s v="Interface"/>
    <x v="7"/>
    <s v="Sprint Manually overridden"/>
    <s v="RTR"/>
    <x v="3"/>
    <s v="AHCS"/>
    <s v="Deloitte"/>
    <m/>
    <m/>
    <m/>
    <m/>
    <m/>
    <m/>
    <m/>
    <m/>
    <m/>
    <m/>
    <m/>
    <s v="Approved on Wed 2/2/2022 4:45 AM"/>
  </r>
  <r>
    <m/>
    <s v="RTR-AHCS-476"/>
    <m/>
    <s v="Record to Report"/>
    <s v="Manage Subledger Accounting"/>
    <s v="Run Subledger Reports"/>
    <s v="As  GL Accountant, I want the ability to generate a report that shows the 'Intercompany AR Invoice Statement Summary (Trade) (Material) For the Year Only' In  French Language"/>
    <s v="Must Have"/>
    <m/>
    <x v="1"/>
    <s v="2-Gap-Build-Report"/>
    <s v="Gap"/>
    <s v="Build"/>
    <s v="Report"/>
    <s v="RPT186"/>
    <s v="02/04 - Based on accounting hub data only. Current Report Name in Legacy FAH- 'Intercompany AR Invoice Statement Summary (Trade)' in  French Language"/>
    <s v="User should be able to generate a report that shows Intercompany AR Invoice Statement Summary (Trade) in  French Language"/>
    <s v="Verify able to run report based on specific parameters. Review for completeness and verify that layout and data agrees with report specs."/>
    <m/>
    <m/>
    <x v="0"/>
    <s v="Ian"/>
    <d v="2022-01-31T00:00:00"/>
    <x v="12"/>
    <m/>
    <x v="15"/>
    <x v="12"/>
    <s v="Language Translation"/>
    <x v="9"/>
    <m/>
    <s v="RTR"/>
    <x v="3"/>
    <s v="AHCS"/>
    <s v="Deloitte"/>
    <m/>
    <m/>
    <m/>
    <m/>
    <m/>
    <m/>
    <m/>
    <m/>
    <m/>
    <m/>
    <m/>
    <s v="Approved on Tue 2/1/2022 10:02 AM"/>
  </r>
  <r>
    <m/>
    <s v="RTR-AHCS-477"/>
    <m/>
    <s v="Record to Report"/>
    <s v="Manage Subledger Accounting"/>
    <s v="Run Subledger Reports"/>
    <s v="As  GL Accountant, I want the ability to generate a report that shows the 'Intercompany AR Invoice Statement Summary (Trade) (Material) For the Year Only' In German Language"/>
    <s v="Must Have"/>
    <m/>
    <x v="1"/>
    <s v="2-Gap-Build-Report"/>
    <s v="Gap"/>
    <s v="Build"/>
    <s v="Report"/>
    <s v="RPT186"/>
    <s v="02/04 - Based on accounting hub data only. Current Report Name in Legacy FAH- 'Intercompany AR Invoice Statement Summary (Trade)' in German Language"/>
    <s v="User should be able to generate a report that shows Intercompany AR Invoice Statement Summary (Trade) in German Language"/>
    <s v="Verify able to run report based on specific parameters. Review for completeness and verify that layout and data agrees with report specs."/>
    <m/>
    <m/>
    <x v="0"/>
    <s v="Ian"/>
    <d v="2022-01-31T00:00:00"/>
    <x v="12"/>
    <m/>
    <x v="15"/>
    <x v="12"/>
    <s v="Language Translation"/>
    <x v="9"/>
    <m/>
    <s v="RTR"/>
    <x v="3"/>
    <s v="AHCS"/>
    <s v="Deloitte"/>
    <m/>
    <m/>
    <m/>
    <m/>
    <m/>
    <m/>
    <m/>
    <m/>
    <m/>
    <m/>
    <m/>
    <s v="Approved on Tue 2/1/2022 10:02 AM"/>
  </r>
  <r>
    <m/>
    <s v="RTR-AHCS-478"/>
    <m/>
    <s v="Record to Report"/>
    <s v="Manage Subledger Accounting"/>
    <s v="Run Subledger Reports"/>
    <s v="As  GL Accountant, I want the ability to generate a report that shows the 'Intercompany AR Invoice Statement Summary (Trade) For the Year Only' In Spanish Language"/>
    <s v="Must Have"/>
    <m/>
    <x v="1"/>
    <s v="2-Gap-Build-Report"/>
    <s v="Gap"/>
    <s v="Build"/>
    <s v="Report"/>
    <s v="RPT186"/>
    <s v="02/04 - Based on accounting hub data only. Current Report Name in Legacy FAH- 'Intercompany AR Invoice Statement Summary (Trade)' in Spanish Language"/>
    <s v="User should be able to generate a report that shows Intercompany AR Invoice Statement Summary (Trade) in Spanish Language"/>
    <s v="Verify able to run report based on specific parameters. Review for completeness and verify that layout and data agrees with report specs."/>
    <m/>
    <m/>
    <x v="0"/>
    <s v="Ian"/>
    <d v="2022-01-31T00:00:00"/>
    <x v="12"/>
    <m/>
    <x v="15"/>
    <x v="12"/>
    <s v="Language Translation"/>
    <x v="9"/>
    <m/>
    <s v="RTR"/>
    <x v="3"/>
    <s v="AHCS"/>
    <s v="Deloitte"/>
    <m/>
    <m/>
    <m/>
    <m/>
    <m/>
    <m/>
    <m/>
    <m/>
    <m/>
    <m/>
    <m/>
    <s v="Approved on Tue 2/1/2022 10:02 AM"/>
  </r>
  <r>
    <m/>
    <s v="RTR-AHCS-479"/>
    <m/>
    <s v="Record to Report"/>
    <s v="Manage Subledger Accounting"/>
    <s v="Run Subledger Reports"/>
    <s v="As  GL Accountant, I want the ability to generate a report that shows the 'Intercompany AR Invoice Statement Summary (Trade) (Material) For the Year Only' In Polish Language"/>
    <s v="Must Have"/>
    <m/>
    <x v="1"/>
    <s v="2-Gap-Build-Report"/>
    <s v="Gap"/>
    <s v="Build"/>
    <s v="Report"/>
    <s v="RPT186"/>
    <s v="02/04 - Based on accounting hub data only. Current Report Name in Legacy FAH- 'Intercompany AR Invoice Statement Summary (Trade)' ) in Polish Language"/>
    <s v="User should be able to generate a report that shows Intercompany AR Invoice Statement Summary (Trade) in Polish Language"/>
    <s v="Verify able to run report based on specific parameters. Review for completeness and verify that layout and data agrees with report specs."/>
    <m/>
    <m/>
    <x v="0"/>
    <s v="Ian"/>
    <d v="2022-01-31T00:00:00"/>
    <x v="12"/>
    <m/>
    <x v="15"/>
    <x v="12"/>
    <s v="Language Translation"/>
    <x v="9"/>
    <m/>
    <s v="RTR"/>
    <x v="3"/>
    <s v="AHCS"/>
    <s v="Deloitte"/>
    <m/>
    <m/>
    <m/>
    <m/>
    <m/>
    <m/>
    <m/>
    <m/>
    <m/>
    <m/>
    <m/>
    <s v="Approved on Tue 2/1/2022 10:02 AM"/>
  </r>
  <r>
    <m/>
    <s v="RTR-AHCS-480"/>
    <m/>
    <s v="Record to Report"/>
    <s v="Manage Subledger Accounting"/>
    <s v="Run Subledger Reports"/>
    <s v="As  GL Accountant, I want the ability to generate a report that shows the 'Intercompany AR Invoice Statement Summary (Trade) For the Year Only' In Arabic Language"/>
    <s v="Must Have"/>
    <m/>
    <x v="1"/>
    <s v="2-Gap-Build-Report"/>
    <s v="Gap"/>
    <s v="Build"/>
    <s v="Report"/>
    <s v="RPT186"/>
    <s v="02/04 - Based on accounting hub data only. Current Report Name in Legacy FAH- 'Intercompany AR Invoice Statement Summary (Trade)' in Arabic Language"/>
    <s v="User should be able to generate a report that shows Intercompany AR Invoice Statement Summary (Trade) in Arabic Language"/>
    <s v="Verify able to run report based on specific parameters. Review for completeness and verify that layout and data agrees with report specs."/>
    <m/>
    <m/>
    <x v="0"/>
    <s v="Ian"/>
    <d v="2022-01-31T00:00:00"/>
    <x v="12"/>
    <m/>
    <x v="15"/>
    <x v="12"/>
    <s v="Language Translation"/>
    <x v="9"/>
    <m/>
    <s v="RTR"/>
    <x v="3"/>
    <s v="AHCS"/>
    <s v="Deloitte"/>
    <m/>
    <m/>
    <m/>
    <m/>
    <m/>
    <m/>
    <m/>
    <m/>
    <m/>
    <m/>
    <m/>
    <s v="Approved on Tue 2/1/2022 10:02 AM"/>
  </r>
  <r>
    <e v="#N/A"/>
    <s v="RTR-AHCS-481"/>
    <m/>
    <s v="Record to Report"/>
    <s v="Manage Subledger Accounting"/>
    <s v="Create Subledger Accounting"/>
    <s v="As GL Accountant,  I want review accounted data in MF AR and MF AP Subledgers in AHCS for Cresus Interface along with Supporting Reference and other details. "/>
    <m/>
    <m/>
    <x v="1"/>
    <s v="1-Fit-Configuration-Functional"/>
    <s v="Fit"/>
    <s v="Configuration"/>
    <s v="Functional"/>
    <m/>
    <s v="As user,  I want review accounted data in AHCS for Cresus Interface along with Supporting Reference and other details. "/>
    <s v="Verify transactions are accounted correctly in relevant subledger with appropriate attributes"/>
    <s v="Verified that total amount entered and accounted in MF AR and MF AP Subledgers in AHCS is denoted with status of final through review subledger journal panel. Validate that total amounts in AHCS ties to total from source application through reporting. Validate that items were reflected correctly in AHCS based on business and accounting rules. Verified that able to review detail transactions at line level through supporting references a per business design."/>
    <m/>
    <m/>
    <x v="0"/>
    <s v="Ian"/>
    <d v="2022-02-03T00:00:00"/>
    <x v="0"/>
    <m/>
    <x v="6"/>
    <x v="1"/>
    <m/>
    <x v="0"/>
    <m/>
    <s v="RTR"/>
    <x v="3"/>
    <s v="AHCS"/>
    <s v="Deloitte"/>
    <m/>
    <m/>
    <m/>
    <m/>
    <s v="Bhim"/>
    <s v="N/A"/>
    <s v="N/A"/>
    <s v="N/A"/>
    <m/>
    <m/>
    <m/>
    <s v="Approved on Mon 2/7/2022 7:10 PM"/>
  </r>
  <r>
    <e v="#N/A"/>
    <s v="RTR-AHCS-482"/>
    <m/>
    <s v="Record to Report"/>
    <s v="Manage Subledger Accounting"/>
    <s v="Run Subledger Reports"/>
    <s v="As a IT Administrator, I need a process to ensure to process inbound file from CloseOut tool in new COA format."/>
    <s v="Must Have"/>
    <m/>
    <x v="1"/>
    <s v="3-Gap-Build-Interface"/>
    <s v="Gap"/>
    <s v="Build"/>
    <s v="Interface"/>
    <s v="INT241_x000a_INT242_x000a_EXT127"/>
    <s v="Based on Closeout tool meeting decision business is inclined to  option1 &quot;Retrofit current Close out tool&quot; as part of which new inbound file from CloseOut tool in new COA format."/>
    <s v="Inbound interface to get records from closeout tool for processing entries in new COA format."/>
    <s v="All attributes defined in Close out data model are brought in AHCS and detailed information is available in AHCS"/>
    <m/>
    <m/>
    <x v="0"/>
    <s v="Sijo John"/>
    <m/>
    <x v="3"/>
    <m/>
    <x v="15"/>
    <x v="12"/>
    <s v="Interface"/>
    <x v="7"/>
    <s v="Sprint Manually overridden"/>
    <s v="RTR"/>
    <x v="3"/>
    <s v="AHCS"/>
    <s v="Deloitte"/>
    <m/>
    <m/>
    <m/>
    <m/>
    <m/>
    <m/>
    <m/>
    <m/>
    <m/>
    <m/>
    <s v="2/3/2022 Sijo"/>
    <s v="Approved on Thu 2/3/2022 2:33 A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e v="#N/A"/>
    <s v="DP-RTR-GL-001"/>
    <s v="Record to Report"/>
    <s v="Manage General Ledger Accounting"/>
    <s v="Process Manual Journal Entries"/>
    <s v="Enter a journal with Debit in USD and Credit in CAD, unbalanced by Entered currency and balanced by accounted currency. "/>
    <m/>
    <m/>
    <x v="0"/>
    <s v="1-Fit-Configuration-Functional"/>
    <s v="Fit"/>
    <s v="Configuration"/>
    <s v="Functional"/>
    <m/>
    <s v="This will be controlled by the ‘Limit journal to a single currency’ flag. This flag will be kept unchecked. Journal will be balanced by Entered currency by Oracle during posting by using Entered currency balancing account. This will allow users to create journals with multiple currency in GL. Change for WESCO EBS team - awareness was created. _x000a_Note: This is applicable only for GL Journals and not IC batches"/>
    <m/>
    <m/>
    <m/>
    <m/>
    <x v="0"/>
    <s v="Rita"/>
    <d v="2022-02-08T00:00:00"/>
    <x v="0"/>
    <m/>
    <x v="0"/>
    <x v="0"/>
    <m/>
    <x v="0"/>
    <m/>
    <s v="RTR"/>
    <x v="0"/>
    <s v="GL"/>
    <s v="WESCO"/>
    <m/>
    <m/>
    <m/>
    <m/>
    <m/>
    <m/>
    <m/>
    <m/>
    <m/>
  </r>
  <r>
    <e v="#N/A"/>
    <s v="DP-RTR-GL-002"/>
    <s v="Record to Report"/>
    <s v="Manage General Ledger Accounting"/>
    <s v="Process Manual Journal Entries"/>
    <s v="As an Intercompany Accountant, I want my journal entries to automatically create an intercompany balancing line to streamline and speed processing [US and Canada ledgers only]"/>
    <m/>
    <m/>
    <x v="0"/>
    <s v="1-Fit-Configuration-Functional"/>
    <s v="Fit"/>
    <s v="Configuration"/>
    <s v="Functional"/>
    <m/>
    <s v="GL Auto-balancing: In US &amp; CA for journals that are unbalanced by LE but balanced as a whole for accounted currency, will use auto-balancing. If journal is then unbalanced by entered currency, balancing as per DP-RTR-GL-002 will also happen_x000a_1B only -&gt; IC batch: Balancing setup will add IC AR and IC AP lines which cannot be edited by users"/>
    <s v="Validate that balancing lines were correctly created for each IC journal. Validate both entered and accounted currencies. Validate balancing is only enabled for US and Canadian entities."/>
    <m/>
    <m/>
    <m/>
    <x v="0"/>
    <s v="Erica"/>
    <d v="2021-08-05T00:00:00"/>
    <x v="0"/>
    <m/>
    <x v="0"/>
    <x v="0"/>
    <m/>
    <x v="0"/>
    <m/>
    <s v="RTR"/>
    <x v="0"/>
    <s v="GL"/>
    <s v="Deloitte"/>
    <m/>
    <m/>
    <s v="Ian/Vitaliy"/>
    <m/>
    <m/>
    <m/>
    <m/>
    <s v="W2"/>
    <s v="WESCO -Deliver Phase User Stories - GL - Batch1 - GPO Approval"/>
  </r>
  <r>
    <e v="#N/A"/>
    <s v="DP-RTR-IC-001A"/>
    <s v="Record to Report"/>
    <s v="Manage General Ledger Accounting"/>
    <s v="Process Manual Journal Entries"/>
    <s v="As a tax analyst, I would like all I/C invoices to be archived monthly. Invoices must show the historical data on the invoice. (if address for entity changes, historical invoices should still show the old address)._x000a_[For invoice template bursting to SFTP by invoice template]"/>
    <m/>
    <m/>
    <x v="1"/>
    <s v="2-Gap-Build-Report"/>
    <s v="Gap"/>
    <s v="Build"/>
    <s v="Report"/>
    <s v="RPT102"/>
    <s v="Invoice template can be bursted to SFTP folders. WESCO IT may pick from SFTP folders and move to required archiving tools like FileNet etc. _x000a__x000a_2 invoice templates to be built as per assumptions and alignment via email &quot;Non material Intercompany Invoice Template from PeopleSoft&quot;"/>
    <s v="Ensure all I/C invoices have been archived. Ensure historical data is captured on the invoices."/>
    <m/>
    <m/>
    <s v="Sprint 11"/>
    <x v="0"/>
    <s v="Erica"/>
    <d v="2021-08-05T00:00:00"/>
    <x v="1"/>
    <m/>
    <x v="1"/>
    <x v="1"/>
    <s v="Report"/>
    <x v="1"/>
    <m/>
    <s v="RTR"/>
    <x v="0"/>
    <s v="IC"/>
    <s v="WESCO - Tax Stories"/>
    <m/>
    <s v="IT14 - Archiving "/>
    <s v="Ian/Vitaliy"/>
    <m/>
    <s v="Approved - Jessica"/>
    <m/>
    <s v="Invoice print"/>
    <m/>
    <s v="WESCO -Deliver Phase User Stories - GL - Batch1 - GPO Approval"/>
  </r>
  <r>
    <e v="#N/A"/>
    <s v="DP-RTR-IC-001B"/>
    <s v="Record to Report"/>
    <s v="Manage General Ledger Accounting"/>
    <s v="Process Manual Journal Entries"/>
    <s v="As a tax analyst, I would like all I/C invoices to be archived monthly. Invoices must show the historical data on the invoice. (if address for entity changes, historical invoices should still show the old address)._x000a_[For invoice template bursting to SFTP by invoice template]"/>
    <m/>
    <m/>
    <x v="1"/>
    <s v="2-Gap-Build-Report"/>
    <s v="Gap"/>
    <s v="Build"/>
    <s v="Report"/>
    <s v="RPT103"/>
    <s v="Invoice template can be bursted to SFTP folders. WESCO IT may pick from SFTP folders and move to required archiving tools like FileNet etc. _x000a__x000a_2 invoice templates to be built as per assumptions and alignment via email &quot;Non material Intercompany Invoice Template from PeopleSoft&quot;"/>
    <s v="Ensure all I/C invoices have been archived. Ensure historical data is captured on the invoices."/>
    <m/>
    <m/>
    <s v="Sprint 11"/>
    <x v="0"/>
    <s v="Erica"/>
    <d v="2021-08-05T00:00:00"/>
    <x v="1"/>
    <m/>
    <x v="1"/>
    <x v="1"/>
    <s v="Report"/>
    <x v="1"/>
    <m/>
    <s v="RTR"/>
    <x v="0"/>
    <s v="IC"/>
    <s v="WESCO - Tax Stories"/>
    <m/>
    <s v="IT14 - Archiving "/>
    <s v="Ian/Vitaliy"/>
    <m/>
    <s v="Approved - Jessica"/>
    <m/>
    <s v="Invoice print"/>
    <m/>
    <s v="WESCO -Deliver Phase User Stories - GL - Batch1 - GPO Approval"/>
  </r>
  <r>
    <e v="#N/A"/>
    <m/>
    <s v="Record to Report"/>
    <s v="Manage General Ledger Accounting"/>
    <s v="Process Manual Journal Entries"/>
    <s v="As a tax analyst, I would like all I/C invoices to be archived monthly. Invoices must show the historical data on the invoice. (if address for entity changes, historical invoices should still show the old address)._x000a_[For WESCO IT to pick SFTP files and archive]"/>
    <m/>
    <m/>
    <x v="1"/>
    <m/>
    <s v=""/>
    <s v=""/>
    <s v=""/>
    <m/>
    <s v="Invoice template can be bursted to SFTP folders. WESCO IT may pick from SFTP folders and move to required archiving tools like FileNet etc. _x000a__x000a_WESCO IT to update comments. This user story is for taking from SFTP folder to applicable archiving solution "/>
    <s v="Ensure all I/C invoices have been archived. Ensure historical data is captured on the invoices."/>
    <m/>
    <m/>
    <s v="-"/>
    <x v="1"/>
    <m/>
    <m/>
    <x v="2"/>
    <m/>
    <x v="0"/>
    <x v="0"/>
    <m/>
    <x v="0"/>
    <m/>
    <s v="RTR"/>
    <x v="1"/>
    <s v="LEGACY"/>
    <s v="WESCO - Tax Stories"/>
    <m/>
    <s v="IT14 - Archiving "/>
    <m/>
    <m/>
    <s v="Approved - Jessica"/>
    <m/>
    <m/>
    <m/>
    <m/>
  </r>
  <r>
    <e v="#N/A"/>
    <s v="DP-RTR-IC-002A"/>
    <s v="Record to Report"/>
    <s v="Manage Intercompany Accounting"/>
    <s v="Process Intercompany AR/AP Invoices"/>
    <s v="(IC Transactions) Oracle GL must have sufficient fields to capture Legal Entity attributes which require printing on an invoice template, such as Registered address, VAT number, Tax and/or Company registration number, Share capital, Directors, the label &quot;Tax invoice&quot;, etc..."/>
    <s v="RTR-TP-050"/>
    <m/>
    <x v="1"/>
    <s v="2-Gap-Build-Report"/>
    <s v="Gap"/>
    <s v="Build"/>
    <s v="Report"/>
    <s v="RPT102"/>
    <s v="PF 7/13: A question to the team is whether Oracle foresees fields to store (and maintain) certain data, or whether this is hard coded on every invoice template?_x000a_OSS Notes: Alignment on tax team call not all fields will be in Oracle tables, some will be in templates. User story DP-RTR-IC-001 will be used to track archiving requirement on reports_x000a__x000a_Vitaliy to work with Patrick for 1B to finalize Intercompany transaction types that are required_x000a__x000a_7/28 email sent: 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_x000a__x000a_7/29: As per email &quot;Non material Intercompany Invoice Template from PeopleSoft&quot; 2 invoice print templates planned based on noted assumptions. Expectation based on noted assumptions is it should address local requirements"/>
    <s v="Ensure required attributes for local country requirements are included  and maintained for Intercompany Invoice Templates"/>
    <m/>
    <s v="email: IC Meeting Notes"/>
    <s v="Sprint 11"/>
    <x v="0"/>
    <s v="Erica"/>
    <d v="2021-08-05T00:00:00"/>
    <x v="1"/>
    <m/>
    <x v="1"/>
    <x v="1"/>
    <s v="Report"/>
    <x v="1"/>
    <m/>
    <s v="RTR"/>
    <x v="0"/>
    <s v="IC"/>
    <s v="WESCO - Tax Stories"/>
    <m/>
    <s v="IT01"/>
    <s v="Ian/Vitaliy"/>
    <m/>
    <s v="Approved - Jessica"/>
    <m/>
    <s v="Invoice print"/>
    <m/>
    <s v="WESCO -Deliver Phase User Stories - GL - Batch1 - GPO Approval"/>
  </r>
  <r>
    <e v="#N/A"/>
    <s v="DP-RTR-IC-002B"/>
    <s v="Record to Report"/>
    <s v="Manage Intercompany Accounting"/>
    <s v="Process Intercompany AR/AP Invoices"/>
    <s v="(IC Transactions) Oracle GL must have sufficient fields to capture Legal Entity attributes which require printing on an invoice template, such as Registered address, VAT number, Tax and/or Company registration number, Share capital, Directors, the label &quot;Tax invoice&quot;, etc..."/>
    <s v="RTR-TP-050"/>
    <m/>
    <x v="1"/>
    <s v="2-Gap-Build-Report"/>
    <s v="Gap"/>
    <s v="Build"/>
    <s v="Report"/>
    <s v="RPT103"/>
    <s v="PF 7/13: A question to the team is whether Oracle foresees fields to store (and maintain) certain data, or whether this is hard coded on every invoice template?_x000a_OSS Notes: Alignment on tax team call not all fields will be in Oracle tables, some will be in templates. User story DP-RTR-IC-001 will be used to track archiving requirement on reports_x000a__x000a_Vitaliy to work with Patrick for 1B to finalize Intercompany transaction types that are required_x000a__x000a_7/28 email sent: 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_x000a__x000a_7/29: As per email &quot;Non material Intercompany Invoice Template from PeopleSoft&quot; 2 invoice print templates planned based on noted assumptions. Expectation based on noted assumptions is it should address local requirements"/>
    <s v="Ensure required attributes for local country requirements are included  and maintained for Intercompany Invoice Templates"/>
    <m/>
    <s v="email: IC Meeting Notes"/>
    <s v="Sprint 11"/>
    <x v="0"/>
    <s v="Erica"/>
    <d v="2021-08-05T00:00:00"/>
    <x v="1"/>
    <m/>
    <x v="1"/>
    <x v="1"/>
    <s v="Report"/>
    <x v="1"/>
    <m/>
    <s v="RTR"/>
    <x v="0"/>
    <s v="IC"/>
    <s v="WESCO - Tax Stories"/>
    <m/>
    <s v="IT01"/>
    <s v="Ian/Vitaliy"/>
    <m/>
    <s v="Approved - Jessica"/>
    <m/>
    <s v="Invoice print"/>
    <m/>
    <s v="WESCO -Deliver Phase User Stories - GL - Batch1 - GPO Approval"/>
  </r>
  <r>
    <e v="#N/A"/>
    <s v="DP-RTR-IC-003"/>
    <s v="Record to Report"/>
    <s v="Manage Intercompany Accounting"/>
    <s v="Process Intercompany AR/AP Invoices"/>
    <s v="The intercompany invoicing module should not generate invoices with zero value"/>
    <m/>
    <m/>
    <x v="1"/>
    <s v="5-Gap-Build-Extension"/>
    <s v="Gap"/>
    <s v="Build"/>
    <s v="Extension"/>
    <s v="EXT041"/>
    <s v="This pertains to logic of LSI processor of splitting in intercompany vs intracompany. Logic details to be covered in lean specs [This is a bug in current state legacy Anixter solution]"/>
    <s v="Ensure no zero value IC invoices created"/>
    <m/>
    <m/>
    <s v="Sprint 9"/>
    <x v="0"/>
    <s v="Erica"/>
    <d v="2021-08-05T00:00:00"/>
    <x v="3"/>
    <m/>
    <x v="2"/>
    <x v="2"/>
    <s v="Extension"/>
    <x v="2"/>
    <m/>
    <s v="RTR"/>
    <x v="0"/>
    <s v="IC"/>
    <s v="WESCO - Tax Stories"/>
    <m/>
    <s v="IT10"/>
    <s v="Ian/Vitaliy"/>
    <m/>
    <s v="Approved - Jessica"/>
    <m/>
    <m/>
    <m/>
    <s v="WESCO -Deliver Phase User Stories - GL - Batch1 - GPO Approval"/>
  </r>
  <r>
    <e v="#N/A"/>
    <s v="DP-RTR-IC-004"/>
    <s v="Record to Report"/>
    <s v="Manage Intercompany Accounting"/>
    <s v="Process Intercompany AR/AP Invoices"/>
    <s v="An accountant should understand which intercompany transactions require an invoice and which ones don't (Process)"/>
    <m/>
    <m/>
    <x v="1"/>
    <s v="1-Fit-Configuration-Functional"/>
    <s v="Fit"/>
    <s v="Configuration"/>
    <s v="Functional"/>
    <m/>
    <s v="IC transaction types will drive whether invoicing is required or not. Training to IC users required to determine which IC transaction type is required"/>
    <s v="Tax will review training materials to ensure process meets tax requirements"/>
    <m/>
    <m/>
    <s v="Sprint 8"/>
    <x v="0"/>
    <s v="Erica"/>
    <d v="2021-08-05T00:00:00"/>
    <x v="0"/>
    <m/>
    <x v="3"/>
    <x v="0"/>
    <m/>
    <x v="3"/>
    <m/>
    <s v="RTR"/>
    <x v="0"/>
    <s v="IC"/>
    <s v="WESCO - Tax Stories"/>
    <m/>
    <s v="IT11"/>
    <s v="Ian/Vitaliy"/>
    <m/>
    <s v="Approved - Jessica"/>
    <m/>
    <m/>
    <m/>
    <s v="WESCO -Deliver Phase User Stories - GL - Batch1 - GPO Approval"/>
  </r>
  <r>
    <e v="#N/A"/>
    <s v="DP-RTR-IC-005"/>
    <s v="Record to Report"/>
    <s v="Manage Intercompany Accounting"/>
    <s v="Process Intercompany AR/AP Invoices"/>
    <s v="An accountant should understand which intercompany transactions require an invoice and which ones require a credit note.  From an accounting point of view the debits and credits are identical when entity A invoices entity B or entity B issues a credit note to entity A (Process)"/>
    <m/>
    <m/>
    <x v="1"/>
    <s v="1-Fit-Configuration-Functional"/>
    <s v="Fit"/>
    <s v="Configuration"/>
    <s v="Functional"/>
    <m/>
    <s v="In IC Provider determines entity that has AR transaction and Receiver has AP transaction. In AR currently if amounts are flipped it will create negative AR invoice. In AP system will flip and create credit memo. [In future release Oracle may release on AR side ability to create credit memo instead of negative invoice, currently not yet available in Cloud]. _x000a_Training issue to select appropriate provider and receiver and also transaction type. Appropriate provider and receiver selection with amounts would then drive behavior as noted above"/>
    <s v="Tax will review training materials to ensure process meets tax requirements"/>
    <m/>
    <m/>
    <s v="Sprint 8"/>
    <x v="0"/>
    <s v="Erica"/>
    <d v="2021-08-05T00:00:00"/>
    <x v="0"/>
    <m/>
    <x v="3"/>
    <x v="0"/>
    <m/>
    <x v="3"/>
    <m/>
    <s v="RTR"/>
    <x v="0"/>
    <s v="IC"/>
    <s v="WESCO - Tax Stories"/>
    <m/>
    <s v="IT12"/>
    <s v="Ian/Vitaliy"/>
    <m/>
    <s v="Approved - Jessica"/>
    <m/>
    <m/>
    <m/>
    <s v="WESCO -Deliver Phase User Stories - GL - Batch1 - GPO Approval"/>
  </r>
  <r>
    <e v="#N/A"/>
    <s v="DP-RTR-IC-006"/>
    <s v="Record to Report"/>
    <s v="Manage Intercompany Accounting"/>
    <s v="Process Intercompany AR/AP Invoices"/>
    <s v="The transactions related to sale of goods and services billed on intercompany invoices should interface to appropriate revenue accounts.  A rebate from MD to LRD should debit intercompany sales &amp; COS for example"/>
    <m/>
    <m/>
    <x v="1"/>
    <s v="1-Fit-Configuration-Functional"/>
    <s v="Fit"/>
    <s v="Configuration"/>
    <s v="Functional"/>
    <m/>
    <s v="Intercompany module in scope for Release 1 does not have material intercompany in scope. _x000a__x000a_IC AR and IC AP accounts on AR and AP invoice will be derived systematically based on selected transaction type in IC batch. Revenue and expense account will be user training. User training to select appropriate transaction type on IC batch. Tax to work with RTR Core team to finalize  list of IC transaction types for 1B"/>
    <s v="Tax will review training materials to ensure process meets tax requirements"/>
    <m/>
    <m/>
    <s v="Sprint 8"/>
    <x v="0"/>
    <s v="Erica"/>
    <d v="2021-08-05T00:00:00"/>
    <x v="0"/>
    <m/>
    <x v="3"/>
    <x v="0"/>
    <m/>
    <x v="3"/>
    <m/>
    <s v="RTR"/>
    <x v="0"/>
    <s v="IC"/>
    <s v="WESCO - Tax Stories"/>
    <m/>
    <s v="IT13"/>
    <s v="Ian/Vitaliy"/>
    <m/>
    <s v="Approved - Jessica"/>
    <m/>
    <m/>
    <m/>
    <s v="WESCO -Deliver Phase User Stories - GL - Batch1 - GPO Approval"/>
  </r>
  <r>
    <e v="#N/A"/>
    <s v="DP-RTR-IC-007"/>
    <s v="Record to Report"/>
    <s v="Manage Intercompany Accounting"/>
    <s v="Process Intercompany AR/AP Invoices"/>
    <s v="There should be a capability to consolidate multiple Intercompany transactions of the same nature into a monthly consolidated intercompany invoice"/>
    <m/>
    <m/>
    <x v="1"/>
    <s v="6-Gap-Work Around-Work Around"/>
    <s v="Gap"/>
    <s v="Work Around"/>
    <s v="Work Around"/>
    <m/>
    <s v="IC tracked as journals throughout the month. At month end users to convert balances to single invoice using IC module. Alignment as per OID-44 meeting notes_x000a_&quot;Option 2 – Allocations/GL Journals to hit a clearing account. Manual month end process to create one invoice to move charges from clearing account to IC AR/AP accounts&quot;"/>
    <s v="Ensure process meets tax requirements"/>
    <m/>
    <m/>
    <s v="Sprint 8"/>
    <x v="0"/>
    <s v="Erica"/>
    <d v="2021-08-06T00:00:00"/>
    <x v="0"/>
    <m/>
    <x v="3"/>
    <x v="0"/>
    <m/>
    <x v="4"/>
    <m/>
    <s v="RTR"/>
    <x v="0"/>
    <s v="IC"/>
    <s v="WESCO - Tax Stories"/>
    <m/>
    <s v="IT15"/>
    <m/>
    <m/>
    <s v="Approved - Jessica"/>
    <m/>
    <s v="Sandra CALA"/>
    <m/>
    <s v="WESCO -Deliver Phase User Stories - GL - Batch1 - GPO Approval"/>
  </r>
  <r>
    <e v="#N/A"/>
    <s v="DP-RTR-IC-008"/>
    <s v="Record to Report"/>
    <s v="Manage Intercompany Accounting"/>
    <s v="Process Intercompany AR/AP Invoices"/>
    <s v="Oracle GL must be able to capture and store multiple Tax Registration Number (VAT) for a Legal Entity"/>
    <m/>
    <m/>
    <x v="1"/>
    <s v="7-Out of Scope-Out of Scope-Out of Scope"/>
    <s v="Out of Scope"/>
    <s v="Out of Scope"/>
    <s v="Out of Scope"/>
    <m/>
    <s v="Cloud Legal Entity Structure setup allows adding registrations. This setup is  owned by team owning tax setups/tax integrations. Even if data is loaded, how these multiple registrations are used is driven based off tax engine/regime to rate flow [Tax module configurations]. In Cornerstone solution how it is used essentially is dependent on Tax engine / Tax solution KDD. Currently both Tax engine and also Tax module configs are not in scope"/>
    <s v="Ensure process for storing VAT registration numbers for each legal entity meets tax requirements"/>
    <m/>
    <m/>
    <s v="-"/>
    <x v="2"/>
    <m/>
    <m/>
    <x v="2"/>
    <m/>
    <x v="0"/>
    <x v="0"/>
    <m/>
    <x v="0"/>
    <m/>
    <s v="RTR"/>
    <x v="0"/>
    <s v="IC"/>
    <s v="WESCO - Tax Stories"/>
    <m/>
    <s v="IT02"/>
    <m/>
    <m/>
    <m/>
    <m/>
    <s v="Tax engine decision"/>
    <m/>
    <m/>
  </r>
  <r>
    <e v="#N/A"/>
    <s v="DP-RTR-IC-009"/>
    <s v="Record to Report"/>
    <s v="Manage Intercompany Accounting"/>
    <s v="Process Intercompany AR/AP Invoices"/>
    <s v="The Intercompany Invoicing module should calculate:_x000a_a) indirect taxes and indirect tax exemption messages (IT04 &amp; IT05)_x000a_b) supplier and customer VAT registrations_x000a_c) in both AR and AP_x000a_d) at the line level_x000a_e) in foreign and local currency_x000a_f) at the authority level if more than 1 tax applies"/>
    <m/>
    <m/>
    <x v="1"/>
    <s v="7-Out of Scope-Out of Scope-Out of Scope"/>
    <s v="Out of Scope"/>
    <s v="Out of Scope"/>
    <s v="Out of Scope"/>
    <m/>
    <s v="Currently both Tax engine and also Tax module configs are not in scope"/>
    <s v="Ensure tax calculation requirements are met on IC transactions"/>
    <m/>
    <m/>
    <s v="-"/>
    <x v="2"/>
    <m/>
    <m/>
    <x v="2"/>
    <m/>
    <x v="0"/>
    <x v="0"/>
    <m/>
    <x v="0"/>
    <m/>
    <s v="RTR"/>
    <x v="0"/>
    <s v="IC"/>
    <s v="WESCO - Tax Stories"/>
    <m/>
    <s v="IT03"/>
    <m/>
    <m/>
    <m/>
    <m/>
    <s v="Tax engine decision"/>
    <m/>
    <m/>
  </r>
  <r>
    <e v="#N/A"/>
    <s v="DP-RTR-IC-010"/>
    <s v="Record to Report"/>
    <s v="Manage Intercompany Accounting"/>
    <s v="Process Intercompany AR/AP Invoices"/>
    <s v="The intercompany invoicing module must be able to calculate indirect taxes. A third party tax engine is best suited in order to avoid rates and rules maintenance."/>
    <m/>
    <m/>
    <x v="1"/>
    <s v="7-Out of Scope-Out of Scope-Out of Scope"/>
    <s v="Out of Scope"/>
    <s v="Out of Scope"/>
    <s v="Out of Scope"/>
    <m/>
    <s v="Currently both Tax engine and also Tax module configs are not in scope"/>
    <s v="Ensure tax calculation requirements are met on IC transactions"/>
    <m/>
    <m/>
    <s v="-"/>
    <x v="2"/>
    <m/>
    <m/>
    <x v="2"/>
    <m/>
    <x v="0"/>
    <x v="0"/>
    <m/>
    <x v="0"/>
    <m/>
    <s v="RTR"/>
    <x v="0"/>
    <s v="IC"/>
    <s v="WESCO - Tax Stories"/>
    <m/>
    <s v="IT04"/>
    <m/>
    <m/>
    <m/>
    <m/>
    <s v="Tax engine decision"/>
    <m/>
    <m/>
  </r>
  <r>
    <e v="#N/A"/>
    <s v="DP-RTR-IC-011"/>
    <s v="Record to Report"/>
    <s v="Manage Intercompany Accounting"/>
    <s v="Process Intercompany AR/AP Invoices"/>
    <s v="The indirect taxes and indirect tax exemption messages returned from the tax engine must display on the printed invoices"/>
    <m/>
    <m/>
    <x v="1"/>
    <s v="7-Out of Scope-Out of Scope-Out of Scope"/>
    <s v="Out of Scope"/>
    <s v="Out of Scope"/>
    <s v="Out of Scope"/>
    <m/>
    <s v="Currently both Tax engine and also Tax module configs are not in scope"/>
    <s v="Ensure tax calculation requirements are met on IC transactions and required tax calculation results display on invoices"/>
    <m/>
    <m/>
    <s v="-"/>
    <x v="2"/>
    <m/>
    <m/>
    <x v="2"/>
    <m/>
    <x v="0"/>
    <x v="0"/>
    <m/>
    <x v="0"/>
    <m/>
    <s v="RTR"/>
    <x v="0"/>
    <s v="IC"/>
    <s v="WESCO - Tax Stories"/>
    <m/>
    <s v="IT05"/>
    <m/>
    <m/>
    <m/>
    <m/>
    <s v="Tax engine decision"/>
    <m/>
    <m/>
  </r>
  <r>
    <e v="#N/A"/>
    <s v="DP-RTR-IC-012"/>
    <s v="Record to Report"/>
    <s v="Manage Intercompany Accounting"/>
    <s v="Process Intercompany AR/AP Invoices"/>
    <s v="The indirect taxes and indirect tax exemption messages or tax codes returned from the tax engine should be available on reports"/>
    <m/>
    <m/>
    <x v="1"/>
    <s v="7-Out of Scope-Out of Scope-Out of Scope"/>
    <s v="Out of Scope"/>
    <s v="Out of Scope"/>
    <s v="Out of Scope"/>
    <m/>
    <s v="Currently both Tax engine and also Tax module configs are not in scope"/>
    <s v="Ensure reports provided to tax meet requirements"/>
    <m/>
    <m/>
    <s v="-"/>
    <x v="2"/>
    <m/>
    <m/>
    <x v="2"/>
    <m/>
    <x v="0"/>
    <x v="0"/>
    <m/>
    <x v="0"/>
    <m/>
    <s v="RTR"/>
    <x v="0"/>
    <s v="IC"/>
    <s v="WESCO - Tax Stories"/>
    <m/>
    <s v="IT06"/>
    <m/>
    <m/>
    <m/>
    <m/>
    <s v="Tax engine decision"/>
    <m/>
    <m/>
  </r>
  <r>
    <e v="#N/A"/>
    <s v="DP-RTR-IC-013A"/>
    <s v="Record to Report"/>
    <s v="Manage Intercompany Accounting"/>
    <s v="Process Intercompany AR/AP Invoices"/>
    <s v="All invoice data must be available for feeding into invoicing software or eInvoicing solutions (Edicom, Tungsten,..)_x000a_[ERP Component]"/>
    <m/>
    <m/>
    <x v="1"/>
    <s v="3-Gap-Build-Interface"/>
    <s v="Gap"/>
    <s v="Build"/>
    <s v="Interface"/>
    <s v="INT185"/>
    <s v="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
    <s v="Ensure required data for feeding into invoices solutions is available in IAP or data warehouse equivalent"/>
    <m/>
    <m/>
    <s v="Sprint 10"/>
    <x v="0"/>
    <s v="Erica"/>
    <d v="2021-08-05T00:00:00"/>
    <x v="4"/>
    <m/>
    <x v="2"/>
    <x v="2"/>
    <s v="Interface"/>
    <x v="5"/>
    <m/>
    <s v="RTR"/>
    <x v="0"/>
    <s v="IC"/>
    <s v="WESCO - Tax Stories"/>
    <m/>
    <s v="IT07"/>
    <s v="Ian/Vitaliy"/>
    <m/>
    <s v="Approved - Jessica"/>
    <m/>
    <m/>
    <m/>
    <s v="WESCO -Deliver Phase User Stories - GL - Batch1 - GPO Approval"/>
  </r>
  <r>
    <e v="#N/A"/>
    <s v="DP-RTR-IC-013B"/>
    <s v="Record to Report"/>
    <s v="Manage Intercompany Accounting"/>
    <s v="Process Intercompany AR/AP Invoices"/>
    <s v="All invoice data must be available for feeding into invoicing software or eInvoicing solutions (Edicom, Tungsten,..)_x000a_[ERP Component]"/>
    <m/>
    <m/>
    <x v="1"/>
    <s v="3-Gap-Build-Interface"/>
    <s v="Gap"/>
    <s v="Build"/>
    <s v="Interface"/>
    <s v="INT187"/>
    <s v="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
    <s v="Ensure required data for feeding into invoices solutions is available in IAP or data warehouse equivalent"/>
    <m/>
    <m/>
    <s v="Sprint 10"/>
    <x v="0"/>
    <s v="Erica"/>
    <d v="2021-08-05T00:00:00"/>
    <x v="4"/>
    <m/>
    <x v="2"/>
    <x v="2"/>
    <s v="Interface"/>
    <x v="5"/>
    <m/>
    <s v="RTR"/>
    <x v="0"/>
    <s v="IC"/>
    <s v="WESCO - Tax Stories"/>
    <m/>
    <s v="IT07"/>
    <s v="Ian/Vitaliy"/>
    <m/>
    <s v="Approved - Jessica"/>
    <m/>
    <m/>
    <m/>
    <s v="WESCO -Deliver Phase User Stories - GL - Batch1 - GPO Approval"/>
  </r>
  <r>
    <e v="#N/A"/>
    <s v="DP-RTR-IC-013C"/>
    <s v="Record to Report"/>
    <s v="Manage Intercompany Accounting"/>
    <s v="Process Intercompany AR/AP Invoices"/>
    <s v="All invoice data must be available for feeding into invoicing software or eInvoicing solutions (Edicom, Tungsten,..)_x000a_[ERP Component]"/>
    <m/>
    <m/>
    <x v="1"/>
    <s v="3-Gap-Build-Interface"/>
    <s v="Gap"/>
    <s v="Build"/>
    <s v="Interface"/>
    <s v="INT189"/>
    <s v="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
    <s v="Ensure required data for feeding into invoices solutions is available in IAP or data warehouse equivalent"/>
    <m/>
    <m/>
    <s v="Sprint 10"/>
    <x v="0"/>
    <s v="Erica"/>
    <d v="2021-08-05T00:00:00"/>
    <x v="4"/>
    <m/>
    <x v="2"/>
    <x v="2"/>
    <s v="Interface"/>
    <x v="5"/>
    <m/>
    <s v="RTR"/>
    <x v="0"/>
    <s v="IC"/>
    <s v="WESCO - Tax Stories"/>
    <m/>
    <s v="IT07"/>
    <s v="Ian/Vitaliy"/>
    <m/>
    <s v="Approved - Jessica"/>
    <m/>
    <m/>
    <m/>
    <s v="WESCO -Deliver Phase User Stories - GL - Batch1 - GPO Approval"/>
  </r>
  <r>
    <e v="#N/A"/>
    <s v="DP-RTR-IC-013D"/>
    <s v="Record to Report"/>
    <s v="Manage Intercompany Accounting"/>
    <s v="Process Intercompany AR/AP Invoices"/>
    <s v="All invoice data must be available for feeding into invoicing software or eInvoicing solutions (Edicom, Tungsten,..)_x000a_[ERP Component]"/>
    <m/>
    <m/>
    <x v="1"/>
    <s v="3-Gap-Build-Interface"/>
    <s v="Gap"/>
    <s v="Build"/>
    <s v="Interface"/>
    <s v="INT191"/>
    <s v="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
    <s v="Ensure required data for feeding into invoices solutions is available in IAP or data warehouse equivalent"/>
    <m/>
    <m/>
    <s v="Sprint 10"/>
    <x v="0"/>
    <s v="Erica"/>
    <d v="2021-08-05T00:00:00"/>
    <x v="4"/>
    <m/>
    <x v="2"/>
    <x v="2"/>
    <s v="Interface"/>
    <x v="5"/>
    <m/>
    <s v="RTR"/>
    <x v="0"/>
    <s v="IC"/>
    <s v="WESCO - Tax Stories"/>
    <m/>
    <s v="IT07"/>
    <s v="Ian/Vitaliy"/>
    <m/>
    <s v="Approved - Jessica"/>
    <m/>
    <m/>
    <m/>
    <s v="WESCO -Deliver Phase User Stories - GL - Batch1 - GPO Approval"/>
  </r>
  <r>
    <e v="#N/A"/>
    <m/>
    <s v="Record to Report"/>
    <s v="Manage Intercompany Accounting"/>
    <s v="Process Intercompany AR/AP Invoices"/>
    <s v="All invoice data must be available for feeding into invoicing software or eInvoicing solutions (Edicom, Tungsten,..)_x000a_[BI Component]"/>
    <m/>
    <m/>
    <x v="1"/>
    <m/>
    <s v=""/>
    <s v=""/>
    <s v=""/>
    <m/>
    <s v="Integration will not be built to various software from Oracle Cloud ERP. Oracle Cloud ERP will feed AR and AP invoice and payment details to IAP. Required data for tax reporting will be pulled from IAP. If any field required for reporting is not available in Oracle Cloud ERP, data will be enhanced by users from IAP for tax reporting_x000a__x000a_Above comment is placeholder from related RTR user story. BI team to update"/>
    <s v="Ensure required data for feeding into invoices solutions is available in IAP or data warehouse equivalent"/>
    <m/>
    <m/>
    <s v="-"/>
    <x v="3"/>
    <m/>
    <m/>
    <x v="2"/>
    <m/>
    <x v="0"/>
    <x v="0"/>
    <m/>
    <x v="0"/>
    <m/>
    <s v="RTR"/>
    <x v="2"/>
    <s v="BI"/>
    <s v="WESCO - Tax Stories"/>
    <m/>
    <s v="IT07"/>
    <m/>
    <m/>
    <s v="Approved - Jessica"/>
    <m/>
    <m/>
    <m/>
    <m/>
  </r>
  <r>
    <e v="#N/A"/>
    <s v="DP-RTR-IC-014"/>
    <s v="Record to Report"/>
    <s v="Manage Intercompany Accounting"/>
    <s v="Process Intercompany AR/AP Invoices"/>
    <s v="The intercompany invoicing module needs to be able to map journals into meaningful goods and services for the tax engine to interpret for proper tax calculations"/>
    <m/>
    <m/>
    <x v="1"/>
    <s v="7-Out of Scope-Out of Scope-Out of Scope"/>
    <s v="Out of Scope"/>
    <s v="Out of Scope"/>
    <s v="Out of Scope"/>
    <m/>
    <s v="Material intercompany is not in scope. This user story is about use of intercompany transaction types / accounts and use of it by tax engine for tax determination._x000a_Currently both Tax engine and also Tax module configs are not in scope"/>
    <s v="Pending further discussion"/>
    <m/>
    <m/>
    <s v="-"/>
    <x v="2"/>
    <m/>
    <m/>
    <x v="2"/>
    <m/>
    <x v="0"/>
    <x v="0"/>
    <m/>
    <x v="0"/>
    <m/>
    <s v="RTR"/>
    <x v="0"/>
    <s v="IC"/>
    <s v="WESCO - Tax Stories"/>
    <m/>
    <s v="IT08"/>
    <m/>
    <m/>
    <m/>
    <m/>
    <s v="Tax engine decision"/>
    <m/>
    <m/>
  </r>
  <r>
    <e v="#N/A"/>
    <s v="DP-RTR-IC-015"/>
    <s v="Record to Report"/>
    <s v="Manage Intercompany Accounting"/>
    <s v="Process Intercompany AR/AP Invoices"/>
    <s v="The intercompany invoicing module should generate a chronological and gapless by legal entity (not tax ID) invoice sequence"/>
    <m/>
    <m/>
    <x v="1"/>
    <s v="1-Fit-Configuration-Functional"/>
    <s v="Fit"/>
    <s v="Configuration"/>
    <s v="Functional"/>
    <m/>
    <s v="Setup IC invoice sequencing in AR by Legal entity. AR Invoice number will be generated in order in which invoice is generated and not in order of invoice date. AR invoice number will be copied to AP invoice number. _x000a_7/28: Acceptance criteria 1 - Jess confirmed numbering is by LE. During build phase starting values by LE will be provided"/>
    <s v="Ensure invoice sequencing meets tax and local country requirements"/>
    <m/>
    <m/>
    <s v="Sprint 8"/>
    <x v="0"/>
    <s v="Erica"/>
    <d v="2021-08-05T00:00:00"/>
    <x v="0"/>
    <m/>
    <x v="3"/>
    <x v="0"/>
    <m/>
    <x v="3"/>
    <m/>
    <s v="RTR"/>
    <x v="0"/>
    <s v="IC"/>
    <s v="WESCO - Tax Stories"/>
    <m/>
    <s v="IT09"/>
    <s v="Ian/Vitaliy"/>
    <m/>
    <s v="Approved - Jessica"/>
    <m/>
    <m/>
    <m/>
    <s v="WESCO -Deliver Phase User Stories - GL - Batch1 - GPO Approval"/>
  </r>
  <r>
    <e v="#N/A"/>
    <s v="DP-RTR-IC-016"/>
    <s v="Record to Report"/>
    <s v="Manage Intercompany Accounting"/>
    <s v="Process Intercompany AR/AP Invoices"/>
    <s v="The invoice copies should be easy to retrieve and print in PDF, the invoice search should be possible based on invoice number (range), journal number, invoice date/period (range), supplier, customer"/>
    <m/>
    <m/>
    <x v="1"/>
    <s v="1-Fit-Configuration-Functional"/>
    <s v="Fit"/>
    <s v="Configuration"/>
    <s v="Functional"/>
    <m/>
    <s v="This user story is about ability to search AR and AP invoices from front end using filter criteria as provided by Oracle. Archiving requirement of ability to send to SFTP is covered in user story DP-RTR-IC-001. Corresponding user story under LEGACY track is added for WESCO IT to take file from SFTP and make available in WESCO archiving tool as per requirement to search etc. _x000a_Note: Invoice in AR and AP screen cannot be searched by Journal batch name"/>
    <s v="1)_x0009_As a tax analyst, when I access the invoice search screen and enter an invoice number in the search field and hit enter or search button, then I should get a PDF copy of the invoice I can download or print_x000a_2)_x0009_As a tax analyst, when I access the invoice search screen and enter a journal number in the search field and hit enter or search button, then I should get a PDF copy of the invoice I can download or print_x000a_3)_x0009_As a tax analyst, when I access the invoice search screen and enter a bill from and/or bill to party and a period (month and year range) in the search field and hit enter or search button, then I should get a list of PDF copies of the invoices I can download or print individually or in 1 batch of multiple PDFs (it’s important I can choose to search by bill from or by bill to only or by both combined; same for period, it must be a range, the year is mandatory, the month is optional, I should be able to enter from January 2023 to December 2025 in case of a tax audit)"/>
    <s v="Ensure ability to search and obtain PDFs in archiving system. "/>
    <m/>
    <s v="Sprint 8"/>
    <x v="0"/>
    <s v="Erica"/>
    <d v="2021-08-05T00:00:00"/>
    <x v="0"/>
    <m/>
    <x v="3"/>
    <x v="0"/>
    <m/>
    <x v="3"/>
    <m/>
    <s v="RTR"/>
    <x v="0"/>
    <s v="IC"/>
    <s v="WESCO - Tax Stories"/>
    <m/>
    <s v="IT14"/>
    <s v="Ian/Vitaliy"/>
    <m/>
    <s v="Approved - Jessica"/>
    <m/>
    <m/>
    <m/>
    <s v="WESCO -Deliver Phase User Stories - GL - Batch1 - GPO Approval"/>
  </r>
  <r>
    <e v="#N/A"/>
    <m/>
    <s v="Close, Consolidate, and Report"/>
    <s v="Close"/>
    <s v="Prepare Financial Statements"/>
    <s v="An entity-by-entity presentation across columns using prescribed chart of account headings and numbering in USD and LC/FC for each legal entity, branch or other unit that has a legal, tax compliance, or financial reporting requirement... Report to be developed similar to workbook 2020 Foreign Functional Trial Balances.xls_x000a_The system must reflect all tax legal entities (e.g. corporations, partnerships, joint ventures and branches) with company codes."/>
    <s v="Must Have"/>
    <m/>
    <x v="0"/>
    <s v="2-Gap-Build-Report"/>
    <s v="Gap"/>
    <s v="Build"/>
    <s v="Report"/>
    <m/>
    <s v="report can be built in SmartView"/>
    <s v="Ensure report provided to tax meets requirements necessary for tax. "/>
    <s v="User should check that the formatting is correct"/>
    <s v="User can validate the values with historical data"/>
    <m/>
    <x v="3"/>
    <m/>
    <m/>
    <x v="0"/>
    <m/>
    <x v="0"/>
    <x v="0"/>
    <m/>
    <x v="0"/>
    <m/>
    <s v="EPM"/>
    <x v="3"/>
    <s v="FCCS"/>
    <s v="WESCO - Tax Stories"/>
    <m/>
    <s v="RTR-TX-034"/>
    <m/>
    <m/>
    <s v="Approved - Jessica"/>
    <m/>
    <m/>
    <m/>
    <m/>
  </r>
  <r>
    <e v="#N/A"/>
    <m/>
    <s v="Close, Consolidate, and Report"/>
    <s v="Close"/>
    <s v="Prepare Financial Statements"/>
    <s v="Tax requires continued use of control totals report provided by accounting group.  Vicki is references IBT formula on Consolidated TB"/>
    <s v="Must Have"/>
    <m/>
    <x v="0"/>
    <s v="1-Fit-Configuration-Functional"/>
    <s v="Fit"/>
    <s v="Configuration"/>
    <s v="Functional"/>
    <m/>
    <s v="there is a line item from the system that reports on Income Before Tax that can be used for this requirement"/>
    <s v="Ensure report provided to tax meets requirements necessary for tax. "/>
    <m/>
    <m/>
    <m/>
    <x v="3"/>
    <m/>
    <m/>
    <x v="0"/>
    <m/>
    <x v="0"/>
    <x v="0"/>
    <m/>
    <x v="0"/>
    <m/>
    <s v="EPM"/>
    <x v="3"/>
    <s v="FCCS"/>
    <s v="WESCO - Tax Stories"/>
    <m/>
    <s v="TXC-TX-024"/>
    <m/>
    <m/>
    <s v="Approved - Jessica"/>
    <m/>
    <m/>
    <m/>
    <m/>
  </r>
  <r>
    <e v="#N/A"/>
    <m/>
    <s v="Close, Consolidate, and Report"/>
    <s v="Consolidate"/>
    <s v="Collect Data"/>
    <s v="A single extract/output of trial balance data in a pre-formatted report from accounting for each close period is required."/>
    <s v="Must Have"/>
    <m/>
    <x v="0"/>
    <s v="3-Gap-Build-Interface"/>
    <s v="Gap"/>
    <s v="Build"/>
    <s v="Interface"/>
    <m/>
    <s v="Standard extract can be built using Data Management to extract a flat file to load to OneSource Tax Provision.  -- EPM-FCCS-075"/>
    <s v="Ensure report provided to tax meets requirements necessary for tax. "/>
    <s v="User can load data from Close and Consolidations to OneSource Tax Provision via flatfiles"/>
    <m/>
    <m/>
    <x v="3"/>
    <m/>
    <m/>
    <x v="0"/>
    <m/>
    <x v="0"/>
    <x v="0"/>
    <m/>
    <x v="0"/>
    <m/>
    <s v="EPM"/>
    <x v="3"/>
    <s v="FCCS"/>
    <s v="WESCO - Tax Stories"/>
    <m/>
    <s v="RTR-TX-035"/>
    <m/>
    <m/>
    <s v="Approved - Jessica"/>
    <m/>
    <m/>
    <m/>
    <m/>
  </r>
  <r>
    <e v="#N/A"/>
    <m/>
    <s v="Close, Consolidate, and Report"/>
    <s v="Master Data Management"/>
    <s v="Maintain Industry and Company Specific Attributes"/>
    <s v="The financial accounting system shall compute, and report amounts in both USD and functional currency "/>
    <s v="Must Have"/>
    <m/>
    <x v="0"/>
    <s v="1-Fit-Configuration-Functional"/>
    <s v="Fit"/>
    <s v="Configuration"/>
    <s v="Functional"/>
    <m/>
    <s v="EPM-FCCS-019 - As a Financial Analyst, I need the application to capture data in the functional currency of the entity_x000a_EPM-FCCS-017 - As a GL Accountant, I need the ability for the application to consolidate financials in USD"/>
    <s v="Ensure report provided to tax meets requirements necessary for tax. "/>
    <m/>
    <m/>
    <m/>
    <x v="3"/>
    <m/>
    <m/>
    <x v="0"/>
    <m/>
    <x v="0"/>
    <x v="0"/>
    <m/>
    <x v="0"/>
    <m/>
    <s v="EPM"/>
    <x v="3"/>
    <s v="FCCS"/>
    <s v="WESCO - Tax Stories"/>
    <m/>
    <s v="RTR-TX-036"/>
    <m/>
    <m/>
    <s v="Approved - Jessica"/>
    <m/>
    <m/>
    <m/>
    <m/>
  </r>
  <r>
    <e v="#N/A"/>
    <m/>
    <s v="Close, Consolidate, and Report"/>
    <s v="Consolidate"/>
    <s v="Prepare Group Financial Statements"/>
    <s v="The financial accounting system shall report journal entries (including but not limited to: closing, consolidating, elimination, or other &quot;top side&quot; entries) by legal entity by account in USD, functional currency and local currency.  _x000a__x000a_"/>
    <s v="Could Have"/>
    <m/>
    <x v="0"/>
    <s v="6-Gap-Work Around-Work Around"/>
    <s v="Gap"/>
    <s v="Work Around"/>
    <s v="Work Around"/>
    <m/>
    <s v="story is similar to EPM-FCCS-154 As a Financial Reporting Manager, I need the ability to monitor journal entries through a journal audit report.  The out of the box report will display the functional currency of the entity.  Will not display the USD value.  Alternatively a report could be created to show the data source in the columns and report in either functional or USD; however, it would not display the lines of the journal.  Only the values"/>
    <s v="Ensure report provided to tax meets requirements necessary for tax. "/>
    <m/>
    <m/>
    <m/>
    <x v="3"/>
    <m/>
    <m/>
    <x v="0"/>
    <m/>
    <x v="0"/>
    <x v="0"/>
    <m/>
    <x v="0"/>
    <m/>
    <s v="EPM"/>
    <x v="3"/>
    <s v="FCCS"/>
    <s v="WESCO - Tax Stories"/>
    <m/>
    <s v="RTR-TX-037"/>
    <m/>
    <m/>
    <s v="Approved - Jessica"/>
    <m/>
    <m/>
    <m/>
    <m/>
  </r>
  <r>
    <e v="#N/A"/>
    <m/>
    <s v="Close, Consolidate, and Report"/>
    <s v="Master Data Management"/>
    <s v="Manage Users and Access Rights"/>
    <s v="The system shall allow authorized Tax Team members to have display/read only access across all Oracle financial accounting system(s) with drill down capability to the transaction level of detail to facilitate determination of correct tax treatment and analysis._x000a_[EPM component]"/>
    <m/>
    <m/>
    <x v="0"/>
    <s v="1-Fit-Configuration-Functional"/>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3"/>
    <m/>
    <m/>
    <x v="0"/>
    <m/>
    <x v="0"/>
    <x v="0"/>
    <m/>
    <x v="0"/>
    <m/>
    <s v="EPM"/>
    <x v="3"/>
    <s v="FCCS"/>
    <s v="WESCO - Tax Stories"/>
    <m/>
    <s v="RTR-TX-001"/>
    <m/>
    <m/>
    <s v="Approved - Jessica"/>
    <m/>
    <m/>
    <m/>
    <m/>
  </r>
  <r>
    <e v="#N/A"/>
    <s v="DP-RTR-GL-003"/>
    <s v="Record to Report"/>
    <s v="Manage General Ledger Accounting"/>
    <s v="Period-End Closing &amp; Reporting"/>
    <s v="The system shall allow authorized Tax Team members to have display/read only access across all Oracle financial accounting system(s) with drill down capability to the transaction level of detail to facilitate determination of correct tax treatment and analysis._x000a_[ERP component]"/>
    <m/>
    <m/>
    <x v="0"/>
    <s v="1-Fit-Configuration-Functional"/>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m/>
    <x v="0"/>
    <s v="Erica"/>
    <d v="2021-08-05T00:00:00"/>
    <x v="0"/>
    <m/>
    <x v="0"/>
    <x v="0"/>
    <m/>
    <x v="0"/>
    <m/>
    <s v="RTR"/>
    <x v="0"/>
    <s v="GL"/>
    <s v="WESCO - Tax Stories"/>
    <m/>
    <s v="RTR-TX-001"/>
    <s v="Ian/Vitaliy"/>
    <m/>
    <s v="Approved - Jessica"/>
    <m/>
    <m/>
    <m/>
    <s v="WESCO -Deliver Phase User Stories - GL - Batch1 - GPO Approval"/>
  </r>
  <r>
    <e v="#N/A"/>
    <m/>
    <s v="Close, Consolidate, and Report"/>
    <m/>
    <m/>
    <s v="Report listing newly added G/L accounts within specific timeframe."/>
    <m/>
    <m/>
    <x v="0"/>
    <s v="1-Fit-Configuration-Functional"/>
    <s v="Fit"/>
    <s v="Configuration"/>
    <s v="Functional"/>
    <m/>
    <s v="out-of-box audit capabilities in EDM can be utilized to filter specific changes within a given time frame and shared as an excel file"/>
    <s v="Accounting will provide newly added GL accounts to tax or have a report available in the first week of new month, assuming 1st of month is effective date for new accounts"/>
    <m/>
    <m/>
    <m/>
    <x v="3"/>
    <m/>
    <m/>
    <x v="0"/>
    <m/>
    <x v="0"/>
    <x v="0"/>
    <m/>
    <x v="0"/>
    <m/>
    <s v="EPM"/>
    <x v="4"/>
    <s v="EDMCS"/>
    <s v="WESCO - Tax Stories"/>
    <m/>
    <s v="RTR-TX-002"/>
    <m/>
    <m/>
    <s v="Approved - Jessica"/>
    <m/>
    <m/>
    <m/>
    <m/>
  </r>
  <r>
    <e v="#N/A"/>
    <m/>
    <s v="Record to Report"/>
    <m/>
    <m/>
    <s v="The COA contains tax accounts in sufficient detail for US GAAP and local country GAAP and tax reporting. The COA will maintain a 1:1 mapping for accounts identified as tax sensitive from G/L to ERP to FCCS._x000a__x000a_The Legacy tax sensitized accounts identified can only be combined with any newly created tax sensitized accounts within the new Chart of Accounts, once created in the new system. See separate lists of legacy tax sensitive accounts for Wesco and Anixter. In addition, there are local country tax sensitive accounts that need to be addressed (additional information available upon request)."/>
    <m/>
    <m/>
    <x v="0"/>
    <m/>
    <s v=""/>
    <s v=""/>
    <s v=""/>
    <m/>
    <m/>
    <s v="Successful updated chart of accounts which includes tax-approved tax-sensitized accounts "/>
    <m/>
    <m/>
    <m/>
    <x v="3"/>
    <m/>
    <m/>
    <x v="0"/>
    <m/>
    <x v="0"/>
    <x v="0"/>
    <m/>
    <x v="0"/>
    <m/>
    <s v="COA"/>
    <x v="5"/>
    <s v="COA"/>
    <s v="WESCO - Tax Stories"/>
    <m/>
    <s v="RTR-TX-003"/>
    <m/>
    <m/>
    <s v="Approved - Jessica"/>
    <m/>
    <m/>
    <m/>
    <m/>
  </r>
  <r>
    <e v="#N/A"/>
    <m/>
    <s v="Record to Report"/>
    <m/>
    <m/>
    <s v="Interest expense and Debt Issuance costs amortization (e.g. Commitment  and other fees that are paid not upon issuance but periodically over the life of the debt instrument) will be broken out into separate accounts in the chart of accounts."/>
    <m/>
    <m/>
    <x v="0"/>
    <m/>
    <s v=""/>
    <s v=""/>
    <s v=""/>
    <m/>
    <m/>
    <s v="Successful updated chart of accounts which includes tax-approved tax-sensitized accounts "/>
    <m/>
    <m/>
    <m/>
    <x v="3"/>
    <m/>
    <m/>
    <x v="0"/>
    <m/>
    <x v="0"/>
    <x v="0"/>
    <m/>
    <x v="0"/>
    <m/>
    <s v="COA"/>
    <x v="5"/>
    <s v="COA"/>
    <s v="WESCO - Tax Stories"/>
    <m/>
    <s v="RTR-TX-004"/>
    <m/>
    <m/>
    <s v="Approved - Jessica"/>
    <m/>
    <m/>
    <m/>
    <m/>
  </r>
  <r>
    <e v="#N/A"/>
    <m/>
    <s v="Record to Report"/>
    <m/>
    <m/>
    <s v="The COA will contain a Federal Current Tax Expense account, Federal Deferred Tax Expense account, State Current Expense, State Deferred Tax Expense, Foreign Current Expense, and Foreign Deferred Expense."/>
    <m/>
    <m/>
    <x v="0"/>
    <m/>
    <s v=""/>
    <s v=""/>
    <s v=""/>
    <m/>
    <m/>
    <s v="Successful updated chart of accounts which includes tax-approved tax-sensitized accounts "/>
    <m/>
    <m/>
    <m/>
    <x v="3"/>
    <m/>
    <m/>
    <x v="0"/>
    <m/>
    <x v="0"/>
    <x v="0"/>
    <m/>
    <x v="0"/>
    <m/>
    <s v="COA"/>
    <x v="5"/>
    <s v="COA"/>
    <s v="WESCO - Tax Stories"/>
    <m/>
    <s v="RTR-TX-005"/>
    <m/>
    <m/>
    <s v="Approved - Jessica"/>
    <m/>
    <m/>
    <m/>
    <m/>
  </r>
  <r>
    <e v="#N/A"/>
    <m/>
    <s v="Record to Report"/>
    <m/>
    <m/>
    <s v="Intercompany Interest Income, Intercompany Interest Expense, Third-Party Interest Income, and Third-Party Interest Expense shall be recorded into separate accounts in the chart of accounts, on a gross basis instead of net. "/>
    <m/>
    <m/>
    <x v="0"/>
    <m/>
    <s v=""/>
    <s v=""/>
    <s v=""/>
    <m/>
    <m/>
    <s v="Successful updated chart of accounts which includes tax-approved tax-sensitized accounts "/>
    <m/>
    <m/>
    <m/>
    <x v="3"/>
    <m/>
    <m/>
    <x v="0"/>
    <m/>
    <x v="0"/>
    <x v="0"/>
    <m/>
    <x v="0"/>
    <m/>
    <s v="COA"/>
    <x v="5"/>
    <s v="COA"/>
    <s v="WESCO - Tax Stories"/>
    <m/>
    <s v="RTR-TX-006"/>
    <m/>
    <m/>
    <m/>
    <m/>
    <m/>
    <m/>
    <m/>
  </r>
  <r>
    <e v="#N/A"/>
    <m/>
    <s v="Close, Consolidate, and Report"/>
    <m/>
    <m/>
    <s v="Tax Department is included in Chart of Accounts decisions"/>
    <m/>
    <m/>
    <x v="0"/>
    <s v="6-Gap-Work Around-Work Around"/>
    <s v="Gap"/>
    <s v="Work Around"/>
    <s v="Work Around"/>
    <m/>
    <s v="Tax Department will be involved in COA governance process before change requests approved by Governance Council reach EDM._x000a_No notifications will be generated from EDM."/>
    <s v="Tax team will be include in COA decisions"/>
    <m/>
    <m/>
    <m/>
    <x v="3"/>
    <m/>
    <m/>
    <x v="0"/>
    <m/>
    <x v="0"/>
    <x v="0"/>
    <m/>
    <x v="0"/>
    <m/>
    <s v="EPM"/>
    <x v="4"/>
    <s v="EDMCS"/>
    <s v="WESCO - Tax Stories"/>
    <m/>
    <s v="RTR-TX-008"/>
    <m/>
    <m/>
    <s v="Approved - Jessica"/>
    <m/>
    <m/>
    <m/>
    <m/>
  </r>
  <r>
    <e v="#N/A"/>
    <s v="DP-RTR-GL-004"/>
    <s v="Record to Report"/>
    <s v="Manage General Ledger Accounting"/>
    <s v="Period-End Closing &amp; Reporting"/>
    <s v="FX rates will be at the legal entity level (not BU level)."/>
    <m/>
    <m/>
    <x v="1"/>
    <s v="2-Gap-Build-Report"/>
    <s v="Gap"/>
    <s v="Build"/>
    <s v="Report"/>
    <s v="RPT104"/>
    <s v="This story pertains to reporting ledgers required for UK entity having MD-LRD structure in EMEA. For example &quot;a BU is in Euro, but the LE is  GBP.  If Oracle could provide the LE GBP trial balance and US trial balance this would eliminate the manual manipulation of data.&quot;-  PW_x000a__x000a_Reporting Ledgers will be setup as per approved KDD2. Primary ledgers [USGAAP] will be setup as per approved KDD2_x000a__x000a_Acceptance criteria 1: Reporting ledger accounted balances will be will currency of reporting ledger_x000a__x000a_Add a new TB report for MDR entities based on reporting ledger restricting it to specific entities [ignore non relevant entities in reporting ledger which will get copied over from primary as they co-exist in same ledger but are not part of MD-LRD structure]"/>
    <s v="This will be captured at the reporting ledger, per tax user story review session. Tax will ensure reports provided are in the correct functional currency for legal entity. "/>
    <m/>
    <m/>
    <s v="Sprint 12"/>
    <x v="0"/>
    <s v="Erica"/>
    <d v="2021-08-05T00:00:00"/>
    <x v="5"/>
    <m/>
    <x v="4"/>
    <x v="1"/>
    <s v="Report"/>
    <x v="1"/>
    <m/>
    <s v="RTR"/>
    <x v="0"/>
    <s v="GL"/>
    <s v="WESCO - Tax Stories"/>
    <m/>
    <s v="RTR-TX-013"/>
    <s v="Ian/Vitaliy"/>
    <m/>
    <s v="Approved - Jessica"/>
    <m/>
    <m/>
    <m/>
    <s v="WESCO -Deliver Phase User Stories - GL - Batch1 - GPO Approval"/>
  </r>
  <r>
    <e v="#N/A"/>
    <s v="DP-RTR-GL-005"/>
    <s v="Record to Report"/>
    <s v="Manage General Ledger Accounting"/>
    <s v="Period-End Closing &amp; Reporting"/>
    <s v="For non-US provision purposes, entries to statistical accounts (local country) are not allowed."/>
    <m/>
    <m/>
    <x v="0"/>
    <s v="6-Gap-Work Around-Work Around"/>
    <s v="Gap"/>
    <s v="Work Around"/>
    <s v="Work Around"/>
    <m/>
    <s v="Oracle Cloud like EBS does not put any restriction on currency that can be used for account. User training &amp; monitoring using reports like Journal line report to review if monetary journals are booked to STAT accounts"/>
    <s v="Per tax user story review, Oracle cloud cannot block journal entries to statistical accounts. Tax will review user training and monitoring reports to ensure both meet tax requirements."/>
    <m/>
    <m/>
    <m/>
    <x v="0"/>
    <s v="Erica"/>
    <d v="2021-08-05T00:00:00"/>
    <x v="0"/>
    <m/>
    <x v="0"/>
    <x v="0"/>
    <m/>
    <x v="0"/>
    <m/>
    <s v="RTR"/>
    <x v="0"/>
    <s v="GL"/>
    <s v="WESCO - Tax Stories"/>
    <m/>
    <s v="RTR-TX-017"/>
    <s v="Ian/Vitaliy"/>
    <m/>
    <s v="Approved - Jessica"/>
    <m/>
    <m/>
    <m/>
    <s v="WESCO -Deliver Phase User Stories - GL - Batch1 - GPO Approval"/>
  </r>
  <r>
    <e v="#N/A"/>
    <s v="DP-RTR-GL-006"/>
    <s v="Record to Report"/>
    <s v="Manage Subledger Accounting"/>
    <s v="Run Subledger Reports"/>
    <s v="Local country Tax teams require localized languages (e.g., French, Spanish, German, Polish, and Arabic) at report level, account level and department level."/>
    <m/>
    <m/>
    <x v="1"/>
    <m/>
    <s v=""/>
    <s v=""/>
    <s v=""/>
    <m/>
    <s v="As per confirmation from Patrick, local language required only for legacy FAH layer_x000a__x000a_2/8: This user story covers language patch application being led by Satheesh. _x000a_Reports: Individual user stories for reports in GL and AHCS logged_x000a_AHCS Source/category field on reports: See above comment_x000a_GL Source/category standard field: New story to be logged_x000a_COA Descrption: to flow from EDMCS_x000a_AR Invoice print: English only as per agreed assumption_x000a_"/>
    <s v="Ensure reports provided to tax meet requirements for localized language"/>
    <m/>
    <m/>
    <m/>
    <x v="1"/>
    <m/>
    <m/>
    <x v="0"/>
    <m/>
    <x v="0"/>
    <x v="0"/>
    <m/>
    <x v="0"/>
    <m/>
    <s v="RTR"/>
    <x v="1"/>
    <s v="GL"/>
    <s v="WESCO - Tax Stories"/>
    <m/>
    <s v="RTR-TX-020"/>
    <m/>
    <m/>
    <m/>
    <m/>
    <s v="Awaiting alignment with legacy FAH local solution proposed from Incorta"/>
    <m/>
    <m/>
  </r>
  <r>
    <e v="#N/A"/>
    <s v="DP-RTR-GL-007"/>
    <s v="Record to Report"/>
    <s v="Manage General Ledger Accounting"/>
    <s v="Period-End Closing &amp; Reporting"/>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RP Component]"/>
    <m/>
    <m/>
    <x v="0"/>
    <s v="1-Fit-Configuration-Functional"/>
    <s v="Fit"/>
    <s v="Configuration"/>
    <s v="Functional"/>
    <m/>
    <s v="Confirmed by tax team on call on 7/20 or 7/19 that current LE structure as noted in Enterprise structure document is good &amp; meets this user story requirement_x000a_Acceptance criteria 1 - There is no additional custom report planned for this user story. Standard or already planned custom reports will be used "/>
    <s v="Ensure legal entity structure and reports provided to tax meet requirements necessary for tax."/>
    <m/>
    <m/>
    <m/>
    <x v="0"/>
    <s v="Erica"/>
    <d v="2021-08-05T00:00:00"/>
    <x v="0"/>
    <m/>
    <x v="0"/>
    <x v="0"/>
    <m/>
    <x v="0"/>
    <m/>
    <s v="RTR"/>
    <x v="0"/>
    <s v="GL"/>
    <s v="WESCO - Tax Stories"/>
    <m/>
    <s v="RTR-TX-021"/>
    <s v="Ian/Vitaliy"/>
    <m/>
    <s v="Approved - Jessica"/>
    <m/>
    <m/>
    <m/>
    <s v="WESCO -Deliver Phase User Stories - GL - Batch1 - GPO Approval"/>
  </r>
  <r>
    <e v="#N/A"/>
    <m/>
    <s v="Close, Consolidate, and Report"/>
    <s v="Master Data Management"/>
    <s v="Maintain Reporting Entities"/>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PM Component]"/>
    <s v="Must Have"/>
    <m/>
    <x v="0"/>
    <s v="1-Fit-Configuration-Functional"/>
    <s v="Fit"/>
    <s v="Configuration"/>
    <s v="Functional"/>
    <m/>
    <s v="Legal Entity structure will be configured in FCCS as part of build"/>
    <s v="Ensure legal entity structure and reports provided to tax meet requirements necessary for tax."/>
    <m/>
    <m/>
    <m/>
    <x v="3"/>
    <m/>
    <m/>
    <x v="0"/>
    <m/>
    <x v="0"/>
    <x v="0"/>
    <m/>
    <x v="0"/>
    <m/>
    <s v="EPM"/>
    <x v="3"/>
    <s v="FCCS"/>
    <s v="WESCO - Tax Stories"/>
    <m/>
    <s v="RTR-TX-021"/>
    <m/>
    <m/>
    <s v="Approved - Jessica"/>
    <m/>
    <m/>
    <m/>
    <m/>
  </r>
  <r>
    <e v="#N/A"/>
    <m/>
    <s v="Close, Consolidate, and Report"/>
    <m/>
    <m/>
    <s v="Notification to Tax team of organizational changes or company changes are required in advance of change being made in Oracle."/>
    <m/>
    <m/>
    <x v="0"/>
    <s v="6-Gap-Work Around-Work Around"/>
    <s v="Gap"/>
    <s v="Work Around"/>
    <s v="Work Around"/>
    <m/>
    <s v="Tax Department will be involved in COA governance process before change requests approved by Governance Council reach EDM._x000a_No notifications will be generated from EDM."/>
    <s v="Ensure tax is included in organizational change process "/>
    <m/>
    <m/>
    <m/>
    <x v="3"/>
    <m/>
    <m/>
    <x v="0"/>
    <m/>
    <x v="0"/>
    <x v="0"/>
    <m/>
    <x v="0"/>
    <m/>
    <s v="EPM"/>
    <x v="4"/>
    <s v="EDMCS"/>
    <s v="WESCO - Tax Stories"/>
    <m/>
    <s v="RTR-TX-022"/>
    <m/>
    <m/>
    <s v="Approved - Jessica"/>
    <m/>
    <m/>
    <m/>
    <m/>
  </r>
  <r>
    <e v="#N/A"/>
    <m/>
    <s v="Close, Consolidate, and Report"/>
    <s v="Consolidate"/>
    <s v="Prepare Group Financial Statements"/>
    <s v="Custom reports (Trial Balance, Income Statement, Balance Sheet, and Account Detail) will be created to show amounts in true debit/credit format._x000a_[EPM component]"/>
    <s v="Must Have"/>
    <m/>
    <x v="0"/>
    <s v="1-Fit-Configuration-Functional"/>
    <s v="Fit"/>
    <s v="Configuration"/>
    <s v="Functional"/>
    <m/>
    <s v="reports have to be manually modified to present liabilities, equity and revenue as negatives. Outside of journals in FCCS, dr and cr do not exist in the application"/>
    <s v="Ensure report provided to tax meets requirements necessary for tax. "/>
    <m/>
    <m/>
    <m/>
    <x v="3"/>
    <m/>
    <m/>
    <x v="0"/>
    <m/>
    <x v="0"/>
    <x v="0"/>
    <m/>
    <x v="0"/>
    <m/>
    <s v="EPM"/>
    <x v="3"/>
    <s v="FCCS"/>
    <s v="WESCO - Tax Stories"/>
    <m/>
    <s v="RTR-TX-023"/>
    <m/>
    <m/>
    <s v="Approved - Jessica"/>
    <m/>
    <m/>
    <m/>
    <m/>
  </r>
  <r>
    <e v="#N/A"/>
    <s v="DP-RTR-GL-008A"/>
    <s v="Record to Report"/>
    <s v="Manage General Ledger Accounting"/>
    <s v="Period-End Closing &amp; Reporting"/>
    <s v="Custom reports (Trial Balance, Income Statement, Balance Sheet, and Account Detail) will be created to show amounts in true debit/credit format. _x000a_[ERP GL component - Trial Balance]"/>
    <m/>
    <m/>
    <x v="0"/>
    <s v="2-Gap-Build-Report"/>
    <s v="Gap"/>
    <s v="Build"/>
    <s v="Report"/>
    <s v="RPT047"/>
    <s v="Build Trial Balance report as per Tax requirement_x000a_Confirmed by Jess that this is required for 1A"/>
    <s v="Ensure report provided to tax meets requirements necessary for tax. "/>
    <m/>
    <m/>
    <m/>
    <x v="0"/>
    <s v="Erica"/>
    <d v="2021-08-05T00:00:00"/>
    <x v="0"/>
    <m/>
    <x v="0"/>
    <x v="0"/>
    <m/>
    <x v="0"/>
    <m/>
    <s v="RTR"/>
    <x v="0"/>
    <s v="GL"/>
    <s v="WESCO - Tax Stories"/>
    <m/>
    <s v="RTR-TX-023"/>
    <s v="Ian/Vitaliy"/>
    <m/>
    <s v="Approved - Jessica"/>
    <m/>
    <m/>
    <m/>
    <s v="WESCO -Deliver Phase User Stories - GL - Batch1 - GPO Approval"/>
  </r>
  <r>
    <e v="#N/A"/>
    <s v="DP-RTR-GL-008B"/>
    <s v="Record to Report"/>
    <s v="Manage General Ledger Accounting"/>
    <s v="Period-End Closing &amp; Reporting"/>
    <s v="Custom reports (Trial Balance, Income Statement, Balance Sheet, and Account Detail) will be created to show amounts in true debit/credit format. _x000a_[ERP GL component - Income Statement]"/>
    <m/>
    <m/>
    <x v="0"/>
    <s v="2-Gap-Build-Report"/>
    <s v="Gap"/>
    <s v="Build"/>
    <s v="Report"/>
    <s v="RPT047"/>
    <s v="Income Statement report as per Tax requirement_x000a_Confirmed by Jess that this is required for 1A"/>
    <s v="Ensure report provided to tax meets requirements necessary for tax. "/>
    <m/>
    <m/>
    <m/>
    <x v="0"/>
    <s v="Erica"/>
    <d v="2021-08-05T00:00:00"/>
    <x v="0"/>
    <m/>
    <x v="0"/>
    <x v="0"/>
    <m/>
    <x v="0"/>
    <m/>
    <s v="RTR"/>
    <x v="0"/>
    <s v="GL"/>
    <s v="WESCO - Tax Stories"/>
    <m/>
    <s v="RTR-TX-023"/>
    <s v="Ian/Vitaliy"/>
    <m/>
    <s v="Approved - Jessica"/>
    <m/>
    <m/>
    <m/>
    <s v="WESCO -Deliver Phase User Stories - GL - Batch1 - GPO Approval"/>
  </r>
  <r>
    <e v="#N/A"/>
    <s v="DP-RTR-GL-008C"/>
    <s v="Record to Report"/>
    <s v="Manage General Ledger Accounting"/>
    <s v="Period-End Closing &amp; Reporting"/>
    <s v="Custom reports (Trial Balance, Income Statement, Balance Sheet, and Account Detail) will be created to show amounts in true debit/credit format. _x000a_[ERP GL component - Balance Sheet]"/>
    <m/>
    <m/>
    <x v="0"/>
    <s v="2-Gap-Build-Report"/>
    <s v="Gap"/>
    <s v="Build"/>
    <s v="Report"/>
    <s v="RPT047"/>
    <s v="Balance Sheet report as per Tax requirement_x000a_Confirmed by Jess that this is required for 1A"/>
    <s v="Ensure report provided to tax meets requirements necessary for tax. "/>
    <m/>
    <m/>
    <m/>
    <x v="0"/>
    <s v="Erica"/>
    <d v="2021-08-05T00:00:00"/>
    <x v="0"/>
    <m/>
    <x v="0"/>
    <x v="0"/>
    <m/>
    <x v="0"/>
    <m/>
    <s v="RTR"/>
    <x v="0"/>
    <s v="GL"/>
    <s v="WESCO - Tax Stories"/>
    <m/>
    <s v="RTR-TX-023"/>
    <s v="Ian/Vitaliy"/>
    <m/>
    <s v="Approved - Jessica"/>
    <m/>
    <m/>
    <m/>
    <s v="WESCO -Deliver Phase User Stories - GL - Batch1 - GPO Approval"/>
  </r>
  <r>
    <e v="#N/A"/>
    <s v="DP-RTR-AHCS-001"/>
    <s v="Record to Report"/>
    <s v="Manage Subledger Accounting"/>
    <s v="Create Subledger Accounting"/>
    <s v="Custom reports (Trial Balance, Income Statement, Balance Sheet, and Account Detail) will be created to show amounts in true debit/credit format._x000a_[ERP AHCS Component - Account Detail]"/>
    <m/>
    <m/>
    <x v="0"/>
    <s v="2-Gap-Build-Report"/>
    <s v="Gap"/>
    <s v="Build"/>
    <s v="Report"/>
    <s v="RPT009"/>
    <s v="Planned subledger account analysis report has Dr and Cr as separate columns_x000a_Tax team to review lean specification already available on SharePoint to ensure if there are any gaps as there is no additional report planned for this user story"/>
    <s v="Ensure report provided to tax meets requirements necessary for tax. "/>
    <m/>
    <m/>
    <m/>
    <x v="0"/>
    <s v="Chris Demko"/>
    <d v="2021-08-04T00:00:00"/>
    <x v="0"/>
    <m/>
    <x v="0"/>
    <x v="0"/>
    <m/>
    <x v="0"/>
    <m/>
    <s v="RTR"/>
    <x v="6"/>
    <s v="AHCS"/>
    <s v="WESCO - Tax Stories"/>
    <m/>
    <s v="RTR-TX-023"/>
    <s v="Ian/Vitaliy"/>
    <m/>
    <s v="Approved - Jessica"/>
    <m/>
    <m/>
    <m/>
    <m/>
  </r>
  <r>
    <e v="#N/A"/>
    <s v="DP-RTR-GL-009"/>
    <s v="Record to Report"/>
    <s v="Manage General Ledger Accounting"/>
    <s v="Period-End Closing &amp; Reporting"/>
    <s v="Documentation/Substantiation is required to be attached to journal entries and other postings._x000a_[ERP Component]"/>
    <m/>
    <m/>
    <x v="0"/>
    <s v="2-Gap-Build-Report"/>
    <s v="Gap"/>
    <s v="Build"/>
    <s v="Report"/>
    <s v="RPT101"/>
    <s v="Not sure what &quot;other postings&quot; in user story mean_x000a__x000a_Journals cannot be stopped from getting created, approved or posted if attachment is not there. _x000a__x000a_Oracle Cloud ERP supports uploading attachment at Journal level and also at Journal batch level_x000a__x000a_7/28: Confirmed by Tax team that &quot;other postings&quot; means journals. _x000a_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0"/>
    <s v="Erica"/>
    <d v="2021-08-05T00:00:00"/>
    <x v="0"/>
    <m/>
    <x v="0"/>
    <x v="0"/>
    <m/>
    <x v="0"/>
    <m/>
    <s v="RTR"/>
    <x v="0"/>
    <s v="GL"/>
    <s v="WESCO - Tax Stories"/>
    <m/>
    <s v="RTR-TX-026"/>
    <s v="Ian/Vitaliy"/>
    <m/>
    <s v="Approved - Jessica"/>
    <m/>
    <m/>
    <m/>
    <s v="WESCO -Deliver Phase User Stories - GL - Batch1 - GPO Approval"/>
  </r>
  <r>
    <e v="#N/A"/>
    <m/>
    <s v="Close, Consolidate, and Report"/>
    <s v="Consolidate"/>
    <s v="Prepare Group Financial Statements"/>
    <s v="Documentation/Substantiation is required to be attached to journal entries and other postings._x000a_[EPM Component]"/>
    <s v="Could Have"/>
    <m/>
    <x v="0"/>
    <s v="6-Gap-Work Around-Work Around"/>
    <s v="Gap"/>
    <s v="Work Around"/>
    <s v="Work Around"/>
    <m/>
    <s v="System allows for user to upload supporting documentation to an entry; however, the system does not enforce a user to load that documentation"/>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3"/>
    <m/>
    <m/>
    <x v="0"/>
    <m/>
    <x v="0"/>
    <x v="0"/>
    <m/>
    <x v="0"/>
    <m/>
    <s v="EPM"/>
    <x v="3"/>
    <s v="FCCS"/>
    <s v="WESCO - Tax Stories"/>
    <m/>
    <s v="RTR-TX-026"/>
    <m/>
    <m/>
    <s v="Approved - Jessica"/>
    <m/>
    <m/>
    <m/>
    <m/>
  </r>
  <r>
    <e v="#N/A"/>
    <m/>
    <s v="Close, Consolidate, and Report"/>
    <m/>
    <m/>
    <s v="Tax requires continued access and functionality of SmartView or equivalent technology enabling ad-hoc reporting to source trial balance data._x000a_[EPM Component]"/>
    <m/>
    <m/>
    <x v="0"/>
    <m/>
    <s v=""/>
    <s v=""/>
    <s v=""/>
    <m/>
    <m/>
    <s v="Tax will have access and training to SmartView or equivalent technology"/>
    <m/>
    <m/>
    <m/>
    <x v="3"/>
    <m/>
    <m/>
    <x v="0"/>
    <m/>
    <x v="0"/>
    <x v="0"/>
    <m/>
    <x v="0"/>
    <m/>
    <s v="TECH"/>
    <x v="7"/>
    <s v="LEGACY"/>
    <s v="WESCO - Tax Stories"/>
    <m/>
    <s v="RTR-TX-038"/>
    <m/>
    <m/>
    <s v="Approved - Jessica"/>
    <m/>
    <m/>
    <m/>
    <m/>
  </r>
  <r>
    <e v="#N/A"/>
    <m/>
    <n v="0"/>
    <s v="Manage General Ledger Accounting"/>
    <s v="Period-End Closing &amp; Reporting"/>
    <s v="Tax requires continued access and functionality of SmartView or equivalent technology enabling ad-hoc reporting to source trial balance data._x000a_[ERP Component]"/>
    <m/>
    <m/>
    <x v="0"/>
    <s v="1-Fit-Configuration-Functional"/>
    <s v="Fit"/>
    <s v="Configuration"/>
    <s v="Functional"/>
    <m/>
    <s v="WESCO IT to ensure required software are deployed for SmartView. Security - role and data review to ensure ability to use SmartView is available"/>
    <s v="Agreed per tax user review session. All tax users have access and training to Smart view or equivalent technology"/>
    <m/>
    <m/>
    <m/>
    <x v="4"/>
    <m/>
    <m/>
    <x v="0"/>
    <m/>
    <x v="0"/>
    <x v="0"/>
    <m/>
    <x v="0"/>
    <m/>
    <s v="TECH"/>
    <x v="7"/>
    <s v="LEGACY"/>
    <s v="WESCO - Tax Stories"/>
    <m/>
    <s v="RTR-TX-038"/>
    <m/>
    <m/>
    <s v="Approved - Jessica"/>
    <m/>
    <m/>
    <m/>
    <m/>
  </r>
  <r>
    <e v="#N/A"/>
    <m/>
    <s v="Close, Consolidate, and Report"/>
    <s v="Master Data Management"/>
    <s v="Maintain Chart of Accounts"/>
    <s v="Wesco/Anixter produce or provide financials from a single source for tax provision account mapping purposes"/>
    <s v="Must Have"/>
    <m/>
    <x v="0"/>
    <s v="1-Fit-Configuration-Functional"/>
    <s v="Fit"/>
    <s v="Configuration"/>
    <s v="Functional"/>
    <m/>
    <s v="EPM-FCCS-001 - As a Financial Analyst, I need the ability to add ERP GL account structure to match the structure in Close and Consolidations"/>
    <s v="Ensure report provided to tax meets requirements necessary for tax "/>
    <m/>
    <m/>
    <m/>
    <x v="3"/>
    <m/>
    <m/>
    <x v="0"/>
    <m/>
    <x v="0"/>
    <x v="0"/>
    <m/>
    <x v="0"/>
    <m/>
    <s v="EPM"/>
    <x v="3"/>
    <s v="FCCS"/>
    <s v="WESCO - Tax Stories"/>
    <m/>
    <s v="RTR-TX-039"/>
    <m/>
    <m/>
    <s v="Approved - Jessica"/>
    <m/>
    <m/>
    <m/>
    <m/>
  </r>
  <r>
    <e v="#N/A"/>
    <s v="DP-RTR-GL-011"/>
    <s v="Record to Report"/>
    <s v="Manage General Ledger Accounting"/>
    <s v="Period-End Closing &amp; Reporting"/>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RP Component]"/>
    <m/>
    <m/>
    <x v="1"/>
    <s v="1-Fit-Configuration-Functional"/>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rmed by EDMCS team that whatever feed from EDMCS comes to Oracle ERP will go to IAP and TeraData as well. Looped in EDMCS team [Elizabeth] on email &quot;Language Requirement for 1B&quot; to take it forward from EDMCS perspective"/>
    <s v="Successful updated chart of accounts for Local country tax and accounting requirements"/>
    <m/>
    <m/>
    <s v="Sprint 7"/>
    <x v="0"/>
    <s v="Erica"/>
    <d v="2021-08-05T00:00:00"/>
    <x v="0"/>
    <m/>
    <x v="5"/>
    <x v="0"/>
    <m/>
    <x v="3"/>
    <m/>
    <s v="RTR"/>
    <x v="0"/>
    <s v="GL"/>
    <s v="WESCO - Tax Stories"/>
    <m/>
    <s v="RTR-TX-041"/>
    <s v="Ian/Vitaliy"/>
    <m/>
    <s v="Approved - Jessica"/>
    <m/>
    <m/>
    <m/>
    <s v="WESCO -Deliver Phase User Stories - GL - Batch1 - GPO Approval"/>
  </r>
  <r>
    <e v="#N/A"/>
    <m/>
    <s v="Enterprise Planning, Budgeting, and Reporting"/>
    <m/>
    <m/>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DMCS Component]"/>
    <m/>
    <m/>
    <x v="1"/>
    <s v="1-Fit-Configuration-Functional"/>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rmed by EDMCS team that whatever feed from EDMCS comes to Oracle ERP will go to IAP and TeraData as well. Looped in EDMCS team [Elizabeth] on email &quot;Language Requirement for 1B&quot; to take it forward from EDMCS perspective_x000a__x000a_This is placeholder comment copied from corresponding RTR story. EDMCS team to update_x000a__x000a_EDM - Application will provide framework to capture various language descriptions. International team should be providing the translated values to be loaded in the metadata._x000a_Direct integration to IAP not in scope. The metadata files generated for Teradata can be consumed as needed"/>
    <s v="Successful updated chart of accounts for Local country tax and accounting requirements"/>
    <m/>
    <m/>
    <m/>
    <x v="3"/>
    <m/>
    <m/>
    <x v="0"/>
    <m/>
    <x v="0"/>
    <x v="0"/>
    <m/>
    <x v="0"/>
    <m/>
    <s v="EPM"/>
    <x v="4"/>
    <s v="EDMCS"/>
    <s v="WESCO - Tax Stories"/>
    <m/>
    <s v="RTR-TX-041"/>
    <m/>
    <m/>
    <s v="Approved - Jessica"/>
    <m/>
    <m/>
    <m/>
    <m/>
  </r>
  <r>
    <e v="#N/A"/>
    <m/>
    <s v="Close, Consolidate, and Report"/>
    <m/>
    <m/>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PM Component - 1 to 1 mapping between ERP COA and EPM COA]"/>
    <m/>
    <m/>
    <x v="1"/>
    <m/>
    <s v=""/>
    <s v=""/>
    <s v=""/>
    <m/>
    <m/>
    <s v="Successful updated chart of accounts for Local country tax and accounting requirements"/>
    <m/>
    <m/>
    <m/>
    <x v="3"/>
    <m/>
    <m/>
    <x v="0"/>
    <m/>
    <x v="0"/>
    <x v="0"/>
    <m/>
    <x v="0"/>
    <m/>
    <s v="EPM"/>
    <x v="3"/>
    <s v="FCCS"/>
    <s v="WESCO - Tax Stories"/>
    <m/>
    <s v="RTR-TX-041"/>
    <m/>
    <m/>
    <s v="Approved - Jessica"/>
    <m/>
    <m/>
    <m/>
    <m/>
  </r>
  <r>
    <e v="#N/A"/>
    <s v="DP-RTR-GL-012"/>
    <s v="Record to Report"/>
    <s v="Manage General Ledger Accounting"/>
    <s v="Period-End Closing &amp; Reporting"/>
    <s v="Local country accountants require the ability or a report to output differences between Local GAAP and US GAAP basis reporting."/>
    <m/>
    <m/>
    <x v="1"/>
    <s v="2-Gap-Build-Report"/>
    <s v="Gap"/>
    <s v="Build"/>
    <s v="Report"/>
    <s v="RPT011"/>
    <s v="1. SmartView can be used for all ledgers except France local COA [separate cube due to local COA] to see data side by side for primary and secondary ledger for given set of accounts_x000a_2. Report planned to &quot;RPT011-Confirm relevant manual journals copied to secondary&quot; planned to confirm required journals are copied to secondary_x000a_3. If Mainframe sends two separate feeds for primary and secondary ledgers, both feeds independently will be part of reconciliation process for AHCS _x000a__x000a_7/28 Acceptance Criteria 1: Tax Team understands intent of RPT011 as noted above. No additional report planned for this user story. Tax team to perform analysis using points noted above"/>
    <s v="Ensure report provided to tax meets requirements necessary for tax "/>
    <m/>
    <m/>
    <s v="Sprint 11"/>
    <x v="0"/>
    <s v="Erica"/>
    <d v="2021-08-05T00:00:00"/>
    <x v="1"/>
    <m/>
    <x v="1"/>
    <x v="2"/>
    <s v="Report"/>
    <x v="1"/>
    <m/>
    <s v="RTR"/>
    <x v="0"/>
    <s v="GL"/>
    <s v="WESCO - Tax Stories"/>
    <m/>
    <s v="RTR-TX-042"/>
    <s v="Ian/Vitaliy"/>
    <m/>
    <s v="Approved - Jessica"/>
    <m/>
    <m/>
    <m/>
    <s v="WESCO -Deliver Phase User Stories - GL - Batch1 - GPO Approval"/>
  </r>
  <r>
    <e v="#N/A"/>
    <s v="DP-RTR-GL-013"/>
    <s v="Record to Report"/>
    <s v="Manage General Ledger Accounting"/>
    <s v="Period-End Closing &amp; Reporting"/>
    <s v="Local country accountants require the ability to book statutory adjustments.  The nature of statutory adjustments can be Local GAAP/US GAAP differences, audit imposed statutory adjustments, or reclass."/>
    <m/>
    <m/>
    <x v="1"/>
    <s v="1-Fit-Configuration-Functional"/>
    <s v="Fit"/>
    <s v="Configuration"/>
    <s v="Functional"/>
    <m/>
    <s v="Secondary ledgers will be configured as per approved KDD2. These secondary ledgers can be used to book local GAAP adjustments i.e. these journals don’t need to be booked to primary / USGAAP ledgers"/>
    <s v="1)_x0009_As a statutory accountant, when I access the journal entry screen, I should be able to change the ledger to secondary or reporting ledger and successfully enter and post a journal_x000a_2)_x0009_As a statutory accountant, when I use the spreadsheet journal upload, I should be able to change the ledger to secondary or reporting ledger and successfully upload and post a journal"/>
    <m/>
    <m/>
    <s v="Sprint 7"/>
    <x v="0"/>
    <s v="Erica"/>
    <d v="2021-08-05T00:00:00"/>
    <x v="0"/>
    <m/>
    <x v="5"/>
    <x v="0"/>
    <m/>
    <x v="3"/>
    <m/>
    <s v="RTR"/>
    <x v="0"/>
    <s v="GL"/>
    <s v="WESCO - Tax Stories"/>
    <m/>
    <s v="RTR-TX-043"/>
    <s v="Ian/Vitaliy"/>
    <m/>
    <s v="Approved - Jessica"/>
    <m/>
    <m/>
    <m/>
    <s v="WESCO -Deliver Phase User Stories - GL - Batch1 - GPO Approval"/>
  </r>
  <r>
    <e v="#N/A"/>
    <s v="DP-RTR-GL-014A"/>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RPT026"/>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5"/>
    <m/>
    <x v="4"/>
    <x v="1"/>
    <s v="Report"/>
    <x v="1"/>
    <m/>
    <s v="RTR"/>
    <x v="0"/>
    <s v="GL"/>
    <s v="WESCO - Tax Stories"/>
    <m/>
    <s v="TXC-TX-011"/>
    <s v="Ian/Vitaliy"/>
    <m/>
    <s v="Approved - Jessica"/>
    <m/>
    <m/>
    <m/>
    <s v="WESCO -Deliver Phase User Stories - GL - Batch1 - GPO Approval"/>
  </r>
  <r>
    <e v="#N/A"/>
    <s v="DP-RTR-GL-014B"/>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185"/>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4"/>
    <m/>
    <x v="2"/>
    <x v="2"/>
    <s v="Interface"/>
    <x v="5"/>
    <m/>
    <s v="RTR"/>
    <x v="0"/>
    <s v="GL"/>
    <s v="WESCO - Tax Stories"/>
    <m/>
    <s v="TXC-TX-011"/>
    <s v="Ian/Vitaliy"/>
    <m/>
    <s v="Approved - Jessica"/>
    <m/>
    <m/>
    <m/>
    <s v="WESCO -Deliver Phase User Stories - GL - Batch1 - GPO Approval"/>
  </r>
  <r>
    <e v="#N/A"/>
    <s v="DP-RTR-GL-014C"/>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187"/>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4"/>
    <m/>
    <x v="2"/>
    <x v="2"/>
    <s v="Interface"/>
    <x v="5"/>
    <m/>
    <s v="RTR"/>
    <x v="0"/>
    <s v="GL"/>
    <s v="WESCO - Tax Stories"/>
    <m/>
    <s v="TXC-TX-011"/>
    <s v="Ian/Vitaliy"/>
    <m/>
    <s v="Approved - Jessica"/>
    <m/>
    <m/>
    <m/>
    <s v="WESCO -Deliver Phase User Stories - GL - Batch1 - GPO Approval"/>
  </r>
  <r>
    <e v="#N/A"/>
    <s v="DP-RTR-GL-014D"/>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189"/>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4"/>
    <m/>
    <x v="2"/>
    <x v="2"/>
    <s v="Interface"/>
    <x v="5"/>
    <m/>
    <s v="RTR"/>
    <x v="0"/>
    <s v="GL"/>
    <s v="WESCO - Tax Stories"/>
    <m/>
    <s v="TXC-TX-011"/>
    <s v="Ian/Vitaliy"/>
    <m/>
    <s v="Approved - Jessica"/>
    <m/>
    <m/>
    <m/>
    <s v="WESCO -Deliver Phase User Stories - GL - Batch1 - GPO Approval"/>
  </r>
  <r>
    <e v="#N/A"/>
    <s v="DP-RTR-GL-014E"/>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191"/>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4"/>
    <m/>
    <x v="2"/>
    <x v="2"/>
    <s v="Interface"/>
    <x v="5"/>
    <m/>
    <s v="RTR"/>
    <x v="0"/>
    <s v="GL"/>
    <s v="WESCO - Tax Stories"/>
    <m/>
    <s v="TXC-TX-011"/>
    <s v="Ian/Vitaliy"/>
    <m/>
    <s v="Approved - Jessica"/>
    <m/>
    <m/>
    <m/>
    <s v="WESCO -Deliver Phase User Stories - GL - Batch1 - GPO Approval"/>
  </r>
  <r>
    <e v="#N/A"/>
    <s v="DP-RTR-GL-014F"/>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021"/>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6"/>
    <m/>
    <x v="6"/>
    <x v="3"/>
    <s v="Interface"/>
    <x v="5"/>
    <m/>
    <s v="RTR"/>
    <x v="0"/>
    <s v="GL"/>
    <s v="WESCO - Tax Stories"/>
    <m/>
    <s v="TXC-TX-011"/>
    <s v="Ian/Vitaliy"/>
    <m/>
    <s v="Approved - Jessica"/>
    <m/>
    <m/>
    <m/>
    <s v="WESCO -Deliver Phase User Stories - GL - Batch1 - GPO Approval"/>
  </r>
  <r>
    <e v="#N/A"/>
    <s v="DP-RTR-GL-014G"/>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042"/>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6"/>
    <m/>
    <x v="6"/>
    <x v="3"/>
    <s v="Interface"/>
    <x v="5"/>
    <m/>
    <s v="RTR"/>
    <x v="0"/>
    <s v="GL"/>
    <s v="WESCO - Tax Stories"/>
    <m/>
    <s v="TXC-TX-011"/>
    <s v="Ian/Vitaliy"/>
    <m/>
    <s v="Approved - Jessica"/>
    <m/>
    <m/>
    <m/>
    <s v="WESCO -Deliver Phase User Stories - GL - Batch1 - GPO Approval"/>
  </r>
  <r>
    <e v="#N/A"/>
    <s v="DP-RTR-GL-014H"/>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043"/>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5"/>
    <m/>
    <x v="4"/>
    <x v="1"/>
    <s v="Interface"/>
    <x v="5"/>
    <m/>
    <s v="RTR"/>
    <x v="0"/>
    <s v="GL"/>
    <s v="WESCO - Tax Stories"/>
    <m/>
    <s v="TXC-TX-011"/>
    <s v="Ian/Vitaliy"/>
    <m/>
    <s v="Approved - Jessica"/>
    <m/>
    <m/>
    <m/>
    <s v="WESCO -Deliver Phase User Stories - GL - Batch1 - GPO Approval"/>
  </r>
  <r>
    <e v="#N/A"/>
    <s v="DP-RTR-GL-014I"/>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INT044"/>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s v="Sprint 10"/>
    <x v="0"/>
    <s v="Erica"/>
    <d v="2021-08-05T00:00:00"/>
    <x v="5"/>
    <m/>
    <x v="4"/>
    <x v="1"/>
    <s v="Interface"/>
    <x v="5"/>
    <m/>
    <s v="RTR"/>
    <x v="0"/>
    <s v="GL"/>
    <s v="WESCO - Tax Stories"/>
    <m/>
    <s v="TXC-TX-011"/>
    <s v="Ian/Vitaliy"/>
    <m/>
    <s v="Approved - Jessica"/>
    <m/>
    <m/>
    <m/>
    <s v="WESCO -Deliver Phase User Stories - GL - Batch1 - GPO Approval"/>
  </r>
  <r>
    <e v="#N/A"/>
    <m/>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BI Component]"/>
    <m/>
    <m/>
    <x v="1"/>
    <m/>
    <s v=""/>
    <s v=""/>
    <s v=""/>
    <m/>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_x000a__x000a_This is placeholder comment as a copy of related RTR user story. BI team to update"/>
    <s v="Ensure report provided to tax meets requirements necessary for tax "/>
    <m/>
    <m/>
    <s v="-"/>
    <x v="3"/>
    <m/>
    <m/>
    <x v="2"/>
    <m/>
    <x v="0"/>
    <x v="0"/>
    <m/>
    <x v="0"/>
    <m/>
    <s v="RTR"/>
    <x v="2"/>
    <s v="BI"/>
    <s v="WESCO - Tax Stories"/>
    <m/>
    <s v="TXC-TX-011"/>
    <m/>
    <m/>
    <s v="Approved - Jessica"/>
    <m/>
    <m/>
    <m/>
    <m/>
  </r>
  <r>
    <e v="#N/A"/>
    <s v="DP-RTR-GL-015"/>
    <s v="Record to Report"/>
    <s v="Manage General Ledger Accounting"/>
    <s v="Period-End Closing &amp; Reporting"/>
    <s v="The financial accounting system shall provide a report of journal entries that do not have supporting documentation or attachments. "/>
    <m/>
    <m/>
    <x v="0"/>
    <s v="2-Gap-Build-Report"/>
    <s v="Gap"/>
    <s v="Build"/>
    <s v="Report"/>
    <s v="RPT101"/>
    <s v="Journals cannot be stopped from getting created, approved or posted if attachment is not there. _x000a__x000a_Oracle Cloud ERP supports uploading attachment at Journal level and also at Journal batch level_x000a__x000a_7/28: 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0"/>
    <s v="Erica"/>
    <d v="2021-08-05T00:00:00"/>
    <x v="0"/>
    <m/>
    <x v="0"/>
    <x v="0"/>
    <m/>
    <x v="0"/>
    <m/>
    <s v="RTR"/>
    <x v="0"/>
    <s v="GL"/>
    <s v="WESCO - Tax Stories"/>
    <m/>
    <s v="TXC-TX-025"/>
    <s v="Ian/Vitaliy"/>
    <m/>
    <s v="Approved - Jessica"/>
    <m/>
    <m/>
    <m/>
    <s v="WESCO -Deliver Phase User Stories - GL - Batch1 - GPO Approval"/>
  </r>
  <r>
    <e v="#N/A"/>
    <m/>
    <s v="Close, Consolidate, and Report"/>
    <m/>
    <m/>
    <s v="Source Data from FP&amp;A group needs to be output in a format that’s conducive to Legal Entity Reporting"/>
    <m/>
    <m/>
    <x v="0"/>
    <m/>
    <s v=""/>
    <s v=""/>
    <s v=""/>
    <m/>
    <m/>
    <s v="Ensure report provided to tax meets requirements necessary for tax "/>
    <m/>
    <m/>
    <m/>
    <x v="3"/>
    <m/>
    <m/>
    <x v="0"/>
    <m/>
    <x v="0"/>
    <x v="0"/>
    <m/>
    <x v="0"/>
    <m/>
    <s v="EPM"/>
    <x v="3"/>
    <s v="EPBCS"/>
    <s v="WESCO - Tax Stories"/>
    <m/>
    <s v="TXI-TX-009"/>
    <m/>
    <m/>
    <s v="Approved - Jessica"/>
    <m/>
    <m/>
    <m/>
    <m/>
  </r>
  <r>
    <e v="#N/A"/>
    <m/>
    <s v="Close, Consolidate, and Report"/>
    <m/>
    <m/>
    <s v="Forecast PTBI from FP&amp;A group to retain same entity- and account-level granularity and formatting as exists today."/>
    <m/>
    <m/>
    <x v="0"/>
    <m/>
    <s v=""/>
    <s v=""/>
    <s v=""/>
    <m/>
    <m/>
    <s v="Ensure report provided to tax meets requirements necessary for tax "/>
    <m/>
    <m/>
    <m/>
    <x v="3"/>
    <m/>
    <m/>
    <x v="0"/>
    <m/>
    <x v="0"/>
    <x v="0"/>
    <m/>
    <x v="0"/>
    <m/>
    <s v="EPM"/>
    <x v="3"/>
    <s v="EPBCS"/>
    <s v="WESCO - Tax Stories"/>
    <m/>
    <s v="TXP-TX-019"/>
    <m/>
    <m/>
    <s v="Approved - Jessica"/>
    <m/>
    <m/>
    <m/>
    <m/>
  </r>
  <r>
    <e v="#N/A"/>
    <m/>
    <s v="Record to Report"/>
    <m/>
    <m/>
    <s v="The CoA should provide sufficient detail to identify activity by third-party vs. intercompany and, for intercompany activity, identify the transacting party/counterparty for the purposes of recording, monitoring and reporting intercompany activity."/>
    <m/>
    <m/>
    <x v="1"/>
    <m/>
    <s v=""/>
    <s v=""/>
    <s v=""/>
    <m/>
    <m/>
    <s v="Chart of accounts account listing includes proposed intercompany accounts that differentiate third party activity and intercompany activity (listing reviewed/approved by tax); intercompany journal entry process requires a specified trading partner; process rules in place for booking entries to intercompany accounts"/>
    <m/>
    <m/>
    <m/>
    <x v="3"/>
    <m/>
    <m/>
    <x v="0"/>
    <m/>
    <x v="0"/>
    <x v="0"/>
    <m/>
    <x v="0"/>
    <m/>
    <s v="COA"/>
    <x v="5"/>
    <s v="COA"/>
    <s v="WESCO - Tax Stories"/>
    <m/>
    <s v="RTR-TP-001"/>
    <m/>
    <m/>
    <m/>
    <m/>
    <m/>
    <m/>
    <m/>
  </r>
  <r>
    <e v="#N/A"/>
    <m/>
    <s v="Record to Report"/>
    <m/>
    <m/>
    <s v="The CoA should provide sufficient detail to identify intercompany activity by revenues vs. expenses for the purposes of recording, monitoring and reporting intercompany transaction volume (i.e. not netting multiple intercompany transactions)"/>
    <m/>
    <m/>
    <x v="1"/>
    <m/>
    <s v=""/>
    <s v=""/>
    <s v=""/>
    <m/>
    <m/>
    <s v="Chart of accounts account listing includes proposed intercompany accounts that differentiate between intercompany revenue activity and intercompany expense activity (listing reviewed/approved by tax); intercompany journal entry process requires a specified trading partner; process rules in place for booking entries to intercompany accounts"/>
    <m/>
    <m/>
    <m/>
    <x v="3"/>
    <m/>
    <m/>
    <x v="0"/>
    <m/>
    <x v="0"/>
    <x v="0"/>
    <m/>
    <x v="0"/>
    <m/>
    <s v="COA"/>
    <x v="5"/>
    <s v="COA"/>
    <s v="WESCO - Tax Stories"/>
    <m/>
    <s v="RTR-TP-002"/>
    <m/>
    <m/>
    <m/>
    <m/>
    <m/>
    <m/>
    <m/>
  </r>
  <r>
    <e v="#N/A"/>
    <m/>
    <s v="Record to Report"/>
    <m/>
    <m/>
    <s v="The CoA should provide sufficient detail to identify intercompany activity by intercompany transaction type (see intercompany transaction inventory maintained by the tax department) for the purposes of recording, monitoring and reporting intercompany transaction volume by transaction type."/>
    <m/>
    <m/>
    <x v="1"/>
    <m/>
    <s v=""/>
    <s v=""/>
    <s v=""/>
    <m/>
    <m/>
    <s v="Intercompany journal entry process requires selection of configured transaction type field (configuration to be reviewed/approved by tax)"/>
    <m/>
    <m/>
    <m/>
    <x v="3"/>
    <m/>
    <m/>
    <x v="0"/>
    <m/>
    <x v="0"/>
    <x v="0"/>
    <m/>
    <x v="0"/>
    <m/>
    <s v="COA"/>
    <x v="5"/>
    <s v="COA"/>
    <s v="WESCO - Tax Stories"/>
    <m/>
    <s v="RTR-TP-003"/>
    <m/>
    <m/>
    <m/>
    <m/>
    <m/>
    <m/>
    <m/>
  </r>
  <r>
    <e v="#N/A"/>
    <m/>
    <s v="Record to Report"/>
    <m/>
    <m/>
    <s v="The CoA structure should provide sufficient detail to identify qualifying revenues and costs used as the basis for calculating, monitoring and reporting transfer pricing polices"/>
    <m/>
    <m/>
    <x v="1"/>
    <m/>
    <s v=""/>
    <s v=""/>
    <s v=""/>
    <m/>
    <m/>
    <s v="Chart of accounts account listing maintains existing account level detail (listing reviewed/approved by tax)"/>
    <m/>
    <m/>
    <m/>
    <x v="3"/>
    <m/>
    <m/>
    <x v="0"/>
    <m/>
    <x v="0"/>
    <x v="0"/>
    <m/>
    <x v="0"/>
    <m/>
    <s v="COA"/>
    <x v="5"/>
    <s v="COA"/>
    <s v="WESCO - Tax Stories"/>
    <m/>
    <s v="RTR-TP-004"/>
    <m/>
    <m/>
    <m/>
    <m/>
    <m/>
    <m/>
    <m/>
  </r>
  <r>
    <e v="#N/A"/>
    <m/>
    <s v="Record to Report"/>
    <m/>
    <m/>
    <s v="The CoA should provide sufficient detail to identify activity by activity included in operating income (above-the-line) vs. activity not included in operating income (below-the-line) for selected intercompany transactions for the purposes of recording, monitoring and reporting intercompany activity for management purposes vs. tax purposes."/>
    <m/>
    <m/>
    <x v="1"/>
    <m/>
    <s v=""/>
    <s v=""/>
    <s v=""/>
    <m/>
    <m/>
    <s v="Chart of accounts account listing includes proposed intercompany accounts (reviewed/approved by tax); mapping of accounts to above-the-line/below-the-line is documented and maintained"/>
    <m/>
    <m/>
    <m/>
    <x v="3"/>
    <m/>
    <m/>
    <x v="0"/>
    <m/>
    <x v="0"/>
    <x v="0"/>
    <m/>
    <x v="0"/>
    <m/>
    <s v="COA"/>
    <x v="5"/>
    <s v="COA"/>
    <s v="WESCO - Tax Stories"/>
    <m/>
    <s v="RTR-TP-005"/>
    <m/>
    <m/>
    <m/>
    <m/>
    <m/>
    <m/>
    <m/>
  </r>
  <r>
    <e v="#N/A"/>
    <m/>
    <s v="Record to Report"/>
    <m/>
    <m/>
    <s v="The CoA should provide sufficient detail to identify the originator of revenues/expenses when subject to a multistep journal entry process (i.e. centralization/aggregation of revenues/expenses in pass-through legal entities)"/>
    <m/>
    <m/>
    <x v="1"/>
    <m/>
    <s v=""/>
    <s v=""/>
    <s v=""/>
    <m/>
    <m/>
    <s v="Chart of accounts account listing includes proposed intercompany accounts to accommodate pass-through transactions (reviewed/approved by tax); intercompany journal entry process requires a specified trading partner"/>
    <m/>
    <m/>
    <m/>
    <x v="3"/>
    <m/>
    <m/>
    <x v="0"/>
    <m/>
    <x v="0"/>
    <x v="0"/>
    <m/>
    <x v="0"/>
    <m/>
    <s v="COA"/>
    <x v="5"/>
    <s v="COA"/>
    <s v="WESCO - Tax Stories"/>
    <m/>
    <s v="RTR-TP-006"/>
    <m/>
    <m/>
    <m/>
    <m/>
    <m/>
    <m/>
    <m/>
  </r>
  <r>
    <e v="#N/A"/>
    <m/>
    <s v="Record to Report"/>
    <m/>
    <m/>
    <s v="The CoA should provide sufficient detail to track the base costs vs. the profit margin (cost plus markup) for applicable intercompany transactions."/>
    <m/>
    <m/>
    <x v="1"/>
    <m/>
    <s v=""/>
    <s v=""/>
    <s v=""/>
    <m/>
    <m/>
    <s v="Intercompany journal entry process maintains separate detail of base costs and profit component; detail is available as a report configuration option"/>
    <m/>
    <m/>
    <m/>
    <x v="3"/>
    <m/>
    <m/>
    <x v="0"/>
    <m/>
    <x v="0"/>
    <x v="0"/>
    <m/>
    <x v="0"/>
    <m/>
    <s v="COA"/>
    <x v="5"/>
    <s v="COA"/>
    <s v="WESCO - Tax Stories"/>
    <m/>
    <s v="RTR-TP-007"/>
    <m/>
    <m/>
    <m/>
    <m/>
    <m/>
    <m/>
    <m/>
  </r>
  <r>
    <e v="#N/A"/>
    <m/>
    <s v="Record to Report"/>
    <m/>
    <m/>
    <s v="The CoA should provide sufficient detail to separately track the intercompany interest charged on Accounts Receivable balances separate from the associated intercompany charge."/>
    <m/>
    <m/>
    <x v="1"/>
    <m/>
    <s v=""/>
    <s v=""/>
    <s v=""/>
    <m/>
    <m/>
    <s v="Chart of accounts account listing includes proposed intercompany account to book intercompany interest charges (listing reviewed/approved by tax); intercompany journal entry process requires a specified trading partner; process rules in place for booking entries to intercompany accounts"/>
    <m/>
    <m/>
    <m/>
    <x v="3"/>
    <m/>
    <m/>
    <x v="0"/>
    <m/>
    <x v="0"/>
    <x v="0"/>
    <m/>
    <x v="0"/>
    <m/>
    <s v="COA"/>
    <x v="5"/>
    <s v="COA"/>
    <s v="WESCO - Tax Stories"/>
    <m/>
    <s v="RTR-TP-008"/>
    <m/>
    <m/>
    <m/>
    <m/>
    <m/>
    <m/>
    <m/>
  </r>
  <r>
    <e v="#N/A"/>
    <s v="DP-RTR-IC-017"/>
    <s v="Record to Report"/>
    <s v="Manage Intercompany Accounting"/>
    <s v="Perform Intercompany Transactions"/>
    <s v="Each legal entity and applicable branches/other units subject to intercompany agreements and/or required to report by specific jurisdictions should be assigned at least one unique legal entity/company code in the system._x000a_[ERP Component]"/>
    <m/>
    <m/>
    <x v="1"/>
    <s v="1-Fit-Configuration-Functional"/>
    <s v="Fit"/>
    <s v="Configuration"/>
    <s v="Functional"/>
    <m/>
    <s v="Enterprise Structure as per KDD2 will be configured. _x000a_IC orgs for each LE will be created one to one except as noted in IC Approval KDD for Miami Anixter Inc where for given LE two orgs will be created._x000a_IC Customers and IC Suppliers will be created one for each LE. They will be assigned to various BUs [multiple sites] to support invoicing with different partners _x000a_Tax team confirmed all above meets requirement for this user story_x000a__x000a_"/>
    <s v="Ensure enterprise structure does not merge more than one LE in a single LE code and Ent Structure meets tax needs."/>
    <m/>
    <m/>
    <s v="Sprint 8"/>
    <x v="0"/>
    <s v="Erica"/>
    <d v="2021-08-05T00:00:00"/>
    <x v="0"/>
    <m/>
    <x v="3"/>
    <x v="0"/>
    <m/>
    <x v="3"/>
    <m/>
    <s v="RTR"/>
    <x v="0"/>
    <s v="IC"/>
    <s v="WESCO - Tax Stories"/>
    <m/>
    <s v="RTR-TP-009"/>
    <s v="Ian/Vitaliy"/>
    <m/>
    <s v="Approved - Jessica"/>
    <m/>
    <m/>
    <m/>
    <s v="WESCO -Deliver Phase User Stories - GL - Batch1 - GPO Approval"/>
  </r>
  <r>
    <e v="#N/A"/>
    <m/>
    <s v="Close, Consolidate, and Report"/>
    <s v="Master Data Management"/>
    <s v="Maintain Reporting Entities"/>
    <s v="Each legal entity and applicable branches/other units subject to intercompany agreements and/or required to report by specific jurisdictions should be assigned at least one unique legal entity/company code in the system._x000a_[EPM Component]"/>
    <s v="Must Have"/>
    <m/>
    <x v="1"/>
    <s v="1-Fit-Configuration-Functional"/>
    <s v="Fit"/>
    <s v="Configuration"/>
    <s v="Functional"/>
    <m/>
    <s v="EPM-FCCS-003 - As a GL Accountant, I need the ability to set up my Entity hierarchy geographically so that it facilitates external reporting requirements"/>
    <s v="Ensure enterprise structure has one unique legal entity code and meets tax needs."/>
    <m/>
    <m/>
    <m/>
    <x v="3"/>
    <m/>
    <m/>
    <x v="0"/>
    <m/>
    <x v="0"/>
    <x v="0"/>
    <m/>
    <x v="0"/>
    <m/>
    <s v="EPM"/>
    <x v="3"/>
    <s v="FCCS"/>
    <s v="WESCO - Tax Stories"/>
    <m/>
    <s v="RTR-TP-009"/>
    <m/>
    <m/>
    <s v="Approved - Jessica"/>
    <m/>
    <m/>
    <m/>
    <m/>
  </r>
  <r>
    <e v="#N/A"/>
    <m/>
    <s v="Record to Report"/>
    <m/>
    <m/>
    <s v="The CoA should provide sufficient detail to identify general ledger activity by legal entity/branch/other units to support tax reporting."/>
    <m/>
    <m/>
    <x v="1"/>
    <m/>
    <s v=""/>
    <s v=""/>
    <s v=""/>
    <m/>
    <m/>
    <s v="Account values can be sourced by legal entity for preconfigured/configurable reports"/>
    <m/>
    <m/>
    <m/>
    <x v="3"/>
    <m/>
    <m/>
    <x v="0"/>
    <m/>
    <x v="0"/>
    <x v="0"/>
    <m/>
    <x v="0"/>
    <m/>
    <s v="COA"/>
    <x v="5"/>
    <s v="COA"/>
    <s v="WESCO - Tax Stories"/>
    <m/>
    <s v="RTR-TP-010"/>
    <m/>
    <m/>
    <s v="Approved - Jessica"/>
    <m/>
    <m/>
    <m/>
    <m/>
  </r>
  <r>
    <e v="#N/A"/>
    <m/>
    <s v="Record to Report"/>
    <m/>
    <m/>
    <s v="The CoA should provide sufficient detail to identify general ledger activity by selected period (year, YTD, month, MTD)."/>
    <m/>
    <m/>
    <x v="1"/>
    <m/>
    <s v=""/>
    <s v=""/>
    <s v=""/>
    <m/>
    <m/>
    <s v="Account values can be sourced for a specified period for preconfigured/configurable reports"/>
    <m/>
    <m/>
    <m/>
    <x v="3"/>
    <m/>
    <m/>
    <x v="0"/>
    <m/>
    <x v="0"/>
    <x v="0"/>
    <m/>
    <x v="0"/>
    <m/>
    <s v="COA"/>
    <x v="5"/>
    <s v="COA"/>
    <s v="WESCO - Tax Stories"/>
    <m/>
    <s v="RTR-TP-011"/>
    <m/>
    <m/>
    <s v="Approved - Jessica"/>
    <m/>
    <m/>
    <m/>
    <m/>
  </r>
  <r>
    <e v="#N/A"/>
    <s v="DP-RTR-GL-016"/>
    <s v="Record to Report"/>
    <s v="Manage General Ledger Accounting"/>
    <s v="Period-End Closing &amp; Reporting"/>
    <s v="The GL activity should be available in both US GAAP and local country GAAP"/>
    <m/>
    <m/>
    <x v="1"/>
    <s v="1-Fit-Configuration-Functional"/>
    <s v="Fit"/>
    <s v="Configuration"/>
    <s v="Functional"/>
    <m/>
    <s v="Enterprise structure will be setup as per KDD2. Secondary ledgers will receive data for manual journals in GL [if category is setup to copy to secondary] and from AHCS [via a secondary ledger feed legacy FAH or Mainframe]"/>
    <s v="Ensure enterprise structure meets tax needs and secondary ledgers meet needs for Local Country GAAP"/>
    <m/>
    <m/>
    <s v="Sprint 7"/>
    <x v="0"/>
    <s v="Erica"/>
    <d v="2021-08-05T00:00:00"/>
    <x v="0"/>
    <m/>
    <x v="5"/>
    <x v="0"/>
    <m/>
    <x v="3"/>
    <m/>
    <s v="RTR"/>
    <x v="0"/>
    <s v="GL"/>
    <s v="WESCO - Tax Stories"/>
    <m/>
    <s v="RTR-TP-012"/>
    <s v="Ian/Vitaliy"/>
    <m/>
    <s v="Approved - Jessica"/>
    <m/>
    <m/>
    <m/>
    <s v="WESCO -Deliver Phase User Stories - GL - Batch1 - GPO Approval"/>
  </r>
  <r>
    <e v="#N/A"/>
    <m/>
    <s v="Close, Consolidate, and Report"/>
    <s v="Master Data Management"/>
    <s v="Maintain Reporting Entities"/>
    <s v="The GL activity should be available in USD, functional currency and local currency_x000a_[EPM Component]"/>
    <s v="Must Have"/>
    <m/>
    <x v="0"/>
    <s v="1-Fit-Configuration-Functional"/>
    <s v="Fit"/>
    <s v="Configuration"/>
    <s v="Functional"/>
    <m/>
    <s v="ERP GL will only provide functional and entered currency.  Translation to USD reporting currency will only occur in FCCS.  FCCS will also support the full legal entity reporting.  FCCS will have USD and functional currency"/>
    <s v="Ensure all currency needs are met in GL and FCCS, as discussed in tax user story review session."/>
    <m/>
    <m/>
    <m/>
    <x v="3"/>
    <m/>
    <m/>
    <x v="0"/>
    <m/>
    <x v="0"/>
    <x v="0"/>
    <m/>
    <x v="0"/>
    <m/>
    <s v="EPM"/>
    <x v="3"/>
    <s v="FCCS"/>
    <s v="WESCO - Tax Stories"/>
    <m/>
    <s v="RTR-TP-013"/>
    <m/>
    <m/>
    <s v="Approved - Jessica"/>
    <m/>
    <m/>
    <m/>
    <m/>
  </r>
  <r>
    <e v="#N/A"/>
    <s v="DP-RTR-GL-017"/>
    <s v="Record to Report"/>
    <s v="Manage General Ledger Accounting"/>
    <s v="Period-End Closing &amp; Reporting"/>
    <s v="The GL activity should be available in USD, functional currency and local currency_x000a_[ERP Component]"/>
    <m/>
    <m/>
    <x v="1"/>
    <s v="1-Fit-Configuration-Functional"/>
    <s v="Fit"/>
    <s v="Configuration"/>
    <s v="Functional"/>
    <m/>
    <s v="ERP GL will only provide functional and entered currency.  Translation to USD reporting currency will only occur in FCCS.  FCCS will also support the full legal entity reporting."/>
    <s v="Ensure all currency needs are met in GL and FCCS, as discussed in tax user story review session."/>
    <m/>
    <m/>
    <s v="Sprint 7"/>
    <x v="0"/>
    <s v="Erica"/>
    <d v="2021-08-05T00:00:00"/>
    <x v="0"/>
    <m/>
    <x v="5"/>
    <x v="0"/>
    <m/>
    <x v="3"/>
    <m/>
    <s v="RTR"/>
    <x v="0"/>
    <s v="GL"/>
    <s v="WESCO - Tax Stories"/>
    <m/>
    <s v="RTR-TP-013"/>
    <s v="Ian/Vitaliy"/>
    <m/>
    <s v="Approved - Jessica"/>
    <m/>
    <m/>
    <m/>
    <s v="WESCO -Deliver Phase User Stories - GL - Batch1 - GPO Approval"/>
  </r>
  <r>
    <e v="#N/A"/>
    <m/>
    <s v="Close, Consolidate, and Report"/>
    <m/>
    <m/>
    <s v="The Tax department is proactively made aware of proposed changes to the CoA (including accounts, legal entities/organization structure) that may impact transfer pricing and is included in the decision-making process."/>
    <m/>
    <m/>
    <x v="1"/>
    <s v="6-Gap-Work Around-Work Around"/>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3"/>
    <m/>
    <m/>
    <x v="0"/>
    <m/>
    <x v="0"/>
    <x v="0"/>
    <m/>
    <x v="0"/>
    <m/>
    <s v="EPM"/>
    <x v="4"/>
    <s v="EDMCS"/>
    <s v="WESCO - Tax Stories"/>
    <m/>
    <s v="RTR-TP-014"/>
    <m/>
    <m/>
    <s v="Approved - Jessica"/>
    <m/>
    <m/>
    <m/>
    <m/>
  </r>
  <r>
    <e v="#N/A"/>
    <m/>
    <s v="Close, Consolidate, and Report"/>
    <m/>
    <m/>
    <s v="The Tax department is party to a process to propose changes to the CoA configuration, including proposing new accounts/legal entities or requesting the use of the program/projects string to support transfer pricing requirements, as applicable."/>
    <m/>
    <m/>
    <x v="1"/>
    <s v="6-Gap-Work Around-Work Around"/>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3"/>
    <m/>
    <m/>
    <x v="0"/>
    <m/>
    <x v="0"/>
    <x v="0"/>
    <m/>
    <x v="0"/>
    <m/>
    <s v="EPM"/>
    <x v="4"/>
    <s v="EDMCS"/>
    <s v="WESCO - Tax Stories"/>
    <m/>
    <s v="RTR-TP-015"/>
    <m/>
    <m/>
    <s v="Approved - Jessica"/>
    <m/>
    <m/>
    <m/>
    <m/>
  </r>
  <r>
    <e v="#N/A"/>
    <m/>
    <s v="Close, Consolidate, and Report"/>
    <m/>
    <m/>
    <s v="Report listing newly added or amended G/L account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3"/>
    <m/>
    <m/>
    <x v="0"/>
    <m/>
    <x v="0"/>
    <x v="0"/>
    <m/>
    <x v="0"/>
    <m/>
    <s v="EPM"/>
    <x v="4"/>
    <s v="EDMCS"/>
    <s v="WESCO - Tax Stories"/>
    <m/>
    <s v="RTR-TP-016"/>
    <m/>
    <m/>
    <s v="Approved - Jessica"/>
    <m/>
    <m/>
    <m/>
    <m/>
  </r>
  <r>
    <e v="#N/A"/>
    <m/>
    <s v="Close, Consolidate, and Report"/>
    <m/>
    <m/>
    <s v="Report listing newly added or amended legal entitie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3"/>
    <m/>
    <m/>
    <x v="0"/>
    <m/>
    <x v="0"/>
    <x v="0"/>
    <m/>
    <x v="0"/>
    <m/>
    <s v="EPM"/>
    <x v="4"/>
    <s v="EDMCS"/>
    <s v="WESCO - Tax Stories"/>
    <m/>
    <s v="RTR-TP-017"/>
    <m/>
    <m/>
    <s v="Approved - Jessica"/>
    <m/>
    <m/>
    <m/>
    <m/>
  </r>
  <r>
    <e v="#N/A"/>
    <m/>
    <s v="Close, Consolidate, and Report"/>
    <m/>
    <m/>
    <s v="Report listing newly added or amended operating group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3"/>
    <m/>
    <m/>
    <x v="0"/>
    <m/>
    <x v="0"/>
    <x v="0"/>
    <m/>
    <x v="0"/>
    <m/>
    <s v="EPM"/>
    <x v="4"/>
    <s v="EDMCS"/>
    <s v="WESCO - Tax Stories"/>
    <m/>
    <s v="RTR-TP-018"/>
    <m/>
    <m/>
    <s v="Approved - Jessica"/>
    <m/>
    <m/>
    <m/>
    <m/>
  </r>
  <r>
    <e v="#N/A"/>
    <m/>
    <s v="Close, Consolidate, and Report"/>
    <m/>
    <m/>
    <s v="Report listing newly added or amended department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3"/>
    <m/>
    <m/>
    <x v="0"/>
    <m/>
    <x v="0"/>
    <x v="0"/>
    <m/>
    <x v="0"/>
    <m/>
    <s v="EPM"/>
    <x v="4"/>
    <s v="EDMCS"/>
    <s v="WESCO - Tax Stories"/>
    <m/>
    <s v="RTR-TP-019"/>
    <m/>
    <m/>
    <s v="Approved - Jessica"/>
    <m/>
    <m/>
    <m/>
    <m/>
  </r>
  <r>
    <e v="#N/A"/>
    <m/>
    <s v="Close, Consolidate, and Report"/>
    <m/>
    <m/>
    <s v="Report listing newly added or amended site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3"/>
    <m/>
    <m/>
    <x v="0"/>
    <m/>
    <x v="0"/>
    <x v="0"/>
    <m/>
    <x v="0"/>
    <m/>
    <s v="EPM"/>
    <x v="4"/>
    <s v="EDMCS"/>
    <s v="WESCO - Tax Stories"/>
    <m/>
    <s v="RTR-TP-020"/>
    <m/>
    <m/>
    <s v="Approved - Jessica"/>
    <m/>
    <m/>
    <m/>
    <m/>
  </r>
  <r>
    <e v="#N/A"/>
    <m/>
    <s v="Close, Consolidate, and Report"/>
    <s v="Master Data Management"/>
    <s v="Manage Users and Access Rights"/>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PM Component]"/>
    <m/>
    <m/>
    <x v="0"/>
    <s v="1-Fit-Configuration-Functional"/>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0"/>
    <s v="Erica"/>
    <d v="2021-08-05T00:00:00"/>
    <x v="0"/>
    <m/>
    <x v="0"/>
    <x v="0"/>
    <m/>
    <x v="0"/>
    <m/>
    <s v="EPM"/>
    <x v="3"/>
    <s v="FCCS"/>
    <s v="WESCO - Tax Stories"/>
    <m/>
    <s v="RTR-TP-021"/>
    <m/>
    <m/>
    <s v="Approved - Jessica"/>
    <m/>
    <m/>
    <m/>
    <m/>
  </r>
  <r>
    <e v="#N/A"/>
    <s v="DP-RTR-GL-018"/>
    <s v="Record to Report"/>
    <s v="Manage General Ledger Accounting"/>
    <s v="Period-End Closing &amp; Reporting"/>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RP Component]"/>
    <m/>
    <m/>
    <x v="1"/>
    <s v="1-Fit-Configuration-Functional"/>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s v="Sprint 8"/>
    <x v="0"/>
    <s v="Erica"/>
    <d v="2021-08-05T00:00:00"/>
    <x v="0"/>
    <m/>
    <x v="3"/>
    <x v="0"/>
    <m/>
    <x v="3"/>
    <m/>
    <s v="RTR"/>
    <x v="0"/>
    <s v="GL"/>
    <s v="WESCO - Tax Stories"/>
    <m/>
    <s v="RTR-TP-021"/>
    <s v="Ian/Vitaliy"/>
    <m/>
    <s v="Approved - Jessica"/>
    <m/>
    <m/>
    <m/>
    <s v="WESCO -Deliver Phase User Stories - GL - Batch1 - GPO Approval"/>
  </r>
  <r>
    <e v="#N/A"/>
    <m/>
    <s v="Close, Consolidate, and Report"/>
    <s v="Close"/>
    <s v="Prepare Financial Statements"/>
    <s v="Tax department can generate trial balance report by selected legal entity or legal entities by time period, and report to include all available detail (account, operating group, department, site, etc.) and available in US GAAP/Local country GAAP and USD/Functional Currency/Local Currency"/>
    <m/>
    <m/>
    <x v="1"/>
    <s v="2-Gap-Build-Report"/>
    <s v="Gap"/>
    <s v="Build"/>
    <s v="Report"/>
    <m/>
    <s v="Similar to user story EPM-FCCS-048 As a financial reporting manager, I need a report TAX_TB_LE_ACCOUNT so I can report my Tax Trial Balance by Legal Entity &amp; Account"/>
    <s v="Ensure report meets tax needs"/>
    <s v="User should check that the formatting is correct"/>
    <s v="User can validate the values with historical data"/>
    <m/>
    <x v="3"/>
    <m/>
    <m/>
    <x v="0"/>
    <m/>
    <x v="0"/>
    <x v="0"/>
    <m/>
    <x v="0"/>
    <m/>
    <s v="EPM"/>
    <x v="3"/>
    <s v="FCCS"/>
    <s v="WESCO - Tax Stories"/>
    <m/>
    <s v="RTR-TP-048"/>
    <m/>
    <m/>
    <s v="Approved - Jessica"/>
    <m/>
    <m/>
    <m/>
    <m/>
  </r>
  <r>
    <e v="#N/A"/>
    <m/>
    <s v="Close, Consolidate, and Report"/>
    <s v="Close"/>
    <s v="Prepare Financial Statements"/>
    <s v="Tax department can generate trial balance report by selected legal entity or legal entities by time period with monthly breakout, and report to include all available detail (account, operating group, department, site, etc.) and available in US GAAP/Local country GAAP and USD/Functional Currency/Local Currency.  Report to be developed similar to workbook 2020 Foreign Functional Trial Balances.xls"/>
    <m/>
    <m/>
    <x v="1"/>
    <s v="2-Gap-Build-Report"/>
    <s v="Gap"/>
    <s v="Build"/>
    <s v="Report"/>
    <m/>
    <s v="report can be built in SmartView"/>
    <s v="Ensure report meets tax needs"/>
    <s v="User should check that the formatting is correct"/>
    <s v="User can validate the values with historical data"/>
    <m/>
    <x v="3"/>
    <m/>
    <m/>
    <x v="0"/>
    <m/>
    <x v="0"/>
    <x v="0"/>
    <m/>
    <x v="0"/>
    <m/>
    <s v="EPM"/>
    <x v="3"/>
    <s v="FCCS"/>
    <s v="WESCO - Tax Stories"/>
    <m/>
    <s v="RTR-TP-049"/>
    <m/>
    <m/>
    <s v="Approved - Jessica"/>
    <m/>
    <m/>
    <m/>
    <m/>
  </r>
  <r>
    <e v="#N/A"/>
    <s v="DP-RTR-IC-018A"/>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s v="3-Gap-Build-Interface"/>
    <s v="Gap"/>
    <s v="Build"/>
    <s v="Interface"/>
    <s v="INT185"/>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s v="Sprint 10"/>
    <x v="0"/>
    <s v="Erica"/>
    <d v="2021-08-05T00:00:00"/>
    <x v="4"/>
    <m/>
    <x v="2"/>
    <x v="2"/>
    <s v="Interface"/>
    <x v="5"/>
    <m/>
    <s v="RTR"/>
    <x v="0"/>
    <s v="IC"/>
    <s v="WESCO - Tax Stories"/>
    <m/>
    <s v="RTR-TP-051"/>
    <s v="Ian/Vitaliy"/>
    <m/>
    <s v="Approved - Jessica"/>
    <m/>
    <m/>
    <m/>
    <s v="WESCO -Deliver Phase User Stories - GL - Batch1 - GPO Approval"/>
  </r>
  <r>
    <e v="#N/A"/>
    <s v="DP-RTR-IC-018B"/>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s v="3-Gap-Build-Interface"/>
    <s v="Gap"/>
    <s v="Build"/>
    <s v="Interface"/>
    <s v="INT187"/>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s v="Sprint 10"/>
    <x v="0"/>
    <s v="Erica"/>
    <d v="2021-08-05T00:00:00"/>
    <x v="4"/>
    <m/>
    <x v="2"/>
    <x v="2"/>
    <s v="Interface"/>
    <x v="5"/>
    <m/>
    <s v="RTR"/>
    <x v="0"/>
    <s v="IC"/>
    <s v="WESCO - Tax Stories"/>
    <m/>
    <s v="RTR-TP-051"/>
    <s v="Ian/Vitaliy"/>
    <m/>
    <s v="Approved - Jessica"/>
    <m/>
    <m/>
    <m/>
    <s v="WESCO -Deliver Phase User Stories - GL - Batch1 - GPO Approval"/>
  </r>
  <r>
    <e v="#N/A"/>
    <s v="DP-RTR-IC-018C"/>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s v="3-Gap-Build-Interface"/>
    <s v="Gap"/>
    <s v="Build"/>
    <s v="Interface"/>
    <s v="INT189"/>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s v="Sprint 10"/>
    <x v="0"/>
    <s v="Erica"/>
    <d v="2021-08-05T00:00:00"/>
    <x v="4"/>
    <m/>
    <x v="2"/>
    <x v="2"/>
    <s v="Interface"/>
    <x v="5"/>
    <m/>
    <s v="RTR"/>
    <x v="0"/>
    <s v="IC"/>
    <s v="WESCO - Tax Stories"/>
    <m/>
    <s v="RTR-TP-051"/>
    <s v="Ian/Vitaliy"/>
    <m/>
    <s v="Approved - Jessica"/>
    <m/>
    <m/>
    <m/>
    <s v="WESCO -Deliver Phase User Stories - GL - Batch1 - GPO Approval"/>
  </r>
  <r>
    <e v="#N/A"/>
    <s v="DP-RTR-IC-018D"/>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s v="3-Gap-Build-Interface"/>
    <s v="Gap"/>
    <s v="Build"/>
    <s v="Interface"/>
    <s v="INT191"/>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s v="Sprint 10"/>
    <x v="0"/>
    <s v="Erica"/>
    <d v="2021-08-05T00:00:00"/>
    <x v="4"/>
    <m/>
    <x v="2"/>
    <x v="2"/>
    <s v="Interface"/>
    <x v="5"/>
    <m/>
    <s v="RTR"/>
    <x v="0"/>
    <s v="IC"/>
    <s v="WESCO - Tax Stories"/>
    <m/>
    <s v="RTR-TP-051"/>
    <s v="Ian/Vitaliy"/>
    <m/>
    <s v="Approved - Jessica"/>
    <m/>
    <m/>
    <m/>
    <s v="WESCO -Deliver Phase User Stories - GL - Batch1 - GPO Approval"/>
  </r>
  <r>
    <e v="#N/A"/>
    <m/>
    <s v="Enterprise Planning, Budgeting, and Reporting"/>
    <m/>
    <m/>
    <s v="Tax department can generate custom intercompany transaction volume report by legal entity/period detailing intercompany transaction volume by transaction type, transacting party, etc. and available in US GAAP/Local country GAAP and USD/Functional Currency/Local Currency_x000a_[EDMCS Component - Need ability to send EDMCS COA details with DFF/Language to IAP]"/>
    <m/>
    <m/>
    <x v="1"/>
    <s v="7-Out of Scope-Out of Scope-Out of Scope"/>
    <s v="Out of Scope"/>
    <s v="Out of Scope"/>
    <s v="Out of Scope"/>
    <m/>
    <s v="Placeholder - EDMCS team to update. _x000a_EDM - no new ask for EDM application as no direct integration to IAP. The metadata files generated for Teradata can be consumed as needed."/>
    <s v="Ensure all data needed for reporting is available in IAP or equivalent solution."/>
    <m/>
    <m/>
    <m/>
    <x v="3"/>
    <m/>
    <m/>
    <x v="0"/>
    <m/>
    <x v="0"/>
    <x v="0"/>
    <m/>
    <x v="0"/>
    <m/>
    <s v="EPM"/>
    <x v="4"/>
    <s v="EDMCS"/>
    <s v="WESCO - Tax Stories"/>
    <m/>
    <s v="RTR-TP-051"/>
    <m/>
    <m/>
    <m/>
    <m/>
    <m/>
    <m/>
    <m/>
  </r>
  <r>
    <e v="#N/A"/>
    <s v="DP-RTR-IC-084"/>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BI Component]"/>
    <m/>
    <m/>
    <x v="1"/>
    <s v="3-Gap-Build-Interface"/>
    <s v="Gap"/>
    <s v="Build"/>
    <s v="Interface"/>
    <s v="INT185, INT187, INT189, INT191"/>
    <s v="IC data [IC AR invoice, IC AP Invoice, IC AR receipts, IC AP Payments] will be sent to IAP. Required reports to be pulled from IAP. _x000a_Note: Oracle ERP will only track data in entered currency and ledger currency. It will not track any data in consolidation currency_x000a__x000a_BI team to update comments. Above comments are placeholder from related RTR user story"/>
    <s v="Ensure all data needed for reporting is available in IAP or equivalent solution."/>
    <m/>
    <m/>
    <s v="-"/>
    <x v="3"/>
    <m/>
    <m/>
    <x v="2"/>
    <m/>
    <x v="0"/>
    <x v="0"/>
    <m/>
    <x v="0"/>
    <m/>
    <s v="RTR"/>
    <x v="2"/>
    <s v="BI"/>
    <s v="WESCO - Tax Stories"/>
    <m/>
    <s v="RTR-TP-051"/>
    <m/>
    <m/>
    <s v="Approved - Jessica"/>
    <m/>
    <s v="Tax's update of acceptance criteria pending"/>
    <m/>
    <m/>
  </r>
  <r>
    <e v="#N/A"/>
    <m/>
    <s v="Close, Consolidate, and Report"/>
    <s v="Close"/>
    <s v="Prepare Financial Statements"/>
    <s v="Tax department can generate intercompany journal entry summary report by legal entity/period, detailing prepared journal entries and available in USD/Functional Currency/Local Currency. Journal entry details in translated USD will be handled with a separate solution. "/>
    <m/>
    <m/>
    <x v="1"/>
    <s v="2-Gap-Build-Report"/>
    <s v="Gap"/>
    <s v="Build"/>
    <s v="Report"/>
    <m/>
    <s v="this was originally listed as out of scope and not part of any track…Not sure the requirement is a fit for FCCS.  Eliminations are automated and therefore journals do not exist…Reports can be pulled that provide this detail… per meeting with Jennifer and subsequent email follow-up this is not an EPM user story"/>
    <s v="Ensure report meets tax needs"/>
    <s v="User should check that the formatting is correct"/>
    <s v="User can validate the values with historical data"/>
    <m/>
    <x v="3"/>
    <m/>
    <m/>
    <x v="0"/>
    <m/>
    <x v="0"/>
    <x v="0"/>
    <m/>
    <x v="0"/>
    <m/>
    <m/>
    <x v="8"/>
    <m/>
    <s v="WESCO - Tax Stories"/>
    <m/>
    <s v="RTR-TP-050"/>
    <m/>
    <m/>
    <s v="Approved - Jessica"/>
    <m/>
    <m/>
    <m/>
    <m/>
  </r>
  <r>
    <e v="#N/A"/>
    <s v="DP-RTR-GL-019"/>
    <s v="Record to Report"/>
    <s v="Manage General Ledger Accounting"/>
    <s v="Process Manual Journal Entries"/>
    <s v="As an accountant I need a COA mapping template similar to journal entry ADFDI so that I can copy paste data from mapping sheet directly to ADFDI template"/>
    <m/>
    <m/>
    <x v="0"/>
    <s v="5-Gap-Build-Extension"/>
    <s v="Gap"/>
    <s v="Build"/>
    <s v="Extension"/>
    <s v="EXT013"/>
    <s v="Update EXT013 to support a new template that looks similar to ADFDI multi journal spreadsheet"/>
    <s v="Ensure template looks similar to multi journal spreadsheet"/>
    <s v="Should be able to copy to multijournal spreadsheet"/>
    <m/>
    <m/>
    <x v="0"/>
    <s v="RMO"/>
    <s v="Oct RMO"/>
    <x v="7"/>
    <m/>
    <x v="7"/>
    <x v="4"/>
    <m/>
    <x v="0"/>
    <m/>
    <s v="RTR"/>
    <x v="6"/>
    <s v="AHCS"/>
    <s v="WESCO"/>
    <m/>
    <s v="CTPFS-904"/>
    <m/>
    <m/>
    <m/>
    <m/>
    <m/>
    <m/>
    <m/>
  </r>
  <r>
    <e v="#N/A"/>
    <s v="DP-RTR-GL-020"/>
    <s v="Record to Report"/>
    <s v="Manage General Ledger Accounting"/>
    <s v="Approve and Post Journal Entries"/>
    <s v="The Approval Notification should expire if the approver doesn't action within 4 days. Reminders will be enabled and will be send twice before Expiration"/>
    <m/>
    <m/>
    <x v="0"/>
    <s v="1-Fit-Configuration-Functional"/>
    <s v="Fit"/>
    <s v="Configuration"/>
    <s v="Functional"/>
    <m/>
    <s v="In Task configuration setting for Journal Approvals, the expiration settings under deadline tab will be used at Assignee level and expire only. Under notifications tab reminder will be enabled to configure reminder settings."/>
    <s v="_x0009_Deadlines_x000a_•_x0009_Expiration Settings will be set at Assignee level._x000a_•_x0009_Expiration Duration will be set to 4 days._x000a_•_x0009_Notification will be set to Expire Only._x000a_•_x0009_Weekends (Saturday and Sunday will not be excluded from the set 4 days expiration duration)._x000a__x0009_Reminders_x000a_•_x0009_Reminders will be enabled and will be send twice before Expiration. Frequency will be set to 2 Days."/>
    <m/>
    <m/>
    <m/>
    <x v="3"/>
    <m/>
    <m/>
    <x v="0"/>
    <m/>
    <x v="0"/>
    <x v="0"/>
    <m/>
    <x v="0"/>
    <m/>
    <s v="RTR"/>
    <x v="0"/>
    <s v="GL"/>
    <m/>
    <m/>
    <m/>
    <m/>
    <m/>
    <m/>
    <m/>
    <m/>
    <m/>
    <m/>
  </r>
  <r>
    <e v="#N/A"/>
    <s v="DP-RTR-GL-021"/>
    <s v="Record to Report"/>
    <s v="Manage General Ledger Accounting"/>
    <s v="Period-End Closing &amp; Reporting"/>
    <s v="User story to make headers and other relevant labels available in French language. RICE ID:RPT026"/>
    <m/>
    <m/>
    <x v="1"/>
    <s v="2-Gap-Build-Report"/>
    <s v="Gap"/>
    <s v="Build"/>
    <s v="Report"/>
    <s v="RPT195"/>
    <m/>
    <m/>
    <m/>
    <m/>
    <s v="Sprint 12"/>
    <x v="0"/>
    <s v="Rita"/>
    <m/>
    <x v="5"/>
    <m/>
    <x v="4"/>
    <x v="1"/>
    <s v="Language Translation"/>
    <x v="6"/>
    <m/>
    <s v="RTR"/>
    <x v="0"/>
    <s v="GL"/>
    <m/>
    <m/>
    <m/>
    <m/>
    <m/>
    <m/>
    <m/>
    <m/>
    <m/>
    <s v="[EXT] RE: 1B - Outbound to BI for Intercompany invoices"/>
  </r>
  <r>
    <e v="#N/A"/>
    <s v="DP-RTR-GL-022"/>
    <s v="Record to Report"/>
    <s v="Manage General Ledger Accounting"/>
    <s v="Period-End Closing &amp; Reporting"/>
    <s v="User story to make headers and other relevant labels available in French language. RICE ID:RPT018"/>
    <m/>
    <m/>
    <x v="1"/>
    <s v="2-Gap-Build-Report"/>
    <s v="Gap"/>
    <s v="Build"/>
    <s v="Report"/>
    <s v="RPT204"/>
    <m/>
    <m/>
    <m/>
    <m/>
    <s v="Sprint 12"/>
    <x v="0"/>
    <s v="Rita"/>
    <m/>
    <x v="5"/>
    <m/>
    <x v="4"/>
    <x v="1"/>
    <s v="Language Translation"/>
    <x v="6"/>
    <m/>
    <s v="RTR"/>
    <x v="0"/>
    <s v="GL"/>
    <m/>
    <m/>
    <m/>
    <m/>
    <m/>
    <m/>
    <m/>
    <m/>
    <m/>
    <s v="[EXT] RE: 1B - Outbound to BI for Intercompany invoices"/>
  </r>
  <r>
    <e v="#N/A"/>
    <s v="DP-RTR-GL-023"/>
    <s v="Record to Report"/>
    <s v="Manage General Ledger Accounting"/>
    <s v="Period-End Closing &amp; Reporting"/>
    <s v="User story to make headers and other relevant labels available in French language. RICE ID:RPT046"/>
    <m/>
    <m/>
    <x v="1"/>
    <s v="2-Gap-Build-Report"/>
    <s v="Gap"/>
    <s v="Build"/>
    <s v="Report"/>
    <s v="RPT191"/>
    <m/>
    <m/>
    <m/>
    <m/>
    <s v="Sprint 12"/>
    <x v="0"/>
    <s v="Rita"/>
    <m/>
    <x v="8"/>
    <m/>
    <x v="8"/>
    <x v="5"/>
    <s v="Language Translation"/>
    <x v="6"/>
    <m/>
    <s v="RTR"/>
    <x v="0"/>
    <s v="GL"/>
    <m/>
    <m/>
    <m/>
    <m/>
    <m/>
    <m/>
    <m/>
    <m/>
    <m/>
    <s v="[EXT] RE: 1B - Outbound to BI for Intercompany invoices"/>
  </r>
  <r>
    <e v="#N/A"/>
    <s v="DP-RTR-GL-024"/>
    <s v="Record to Report"/>
    <s v="Manage General Ledger Accounting"/>
    <s v="Period-End Closing &amp; Reporting"/>
    <s v="User story to make headers and other relevant labels available in French language. RICE ID:RPT047"/>
    <m/>
    <m/>
    <x v="1"/>
    <s v="2-Gap-Build-Report"/>
    <s v="Gap"/>
    <s v="Build"/>
    <s v="Report"/>
    <s v="RPT192"/>
    <m/>
    <m/>
    <m/>
    <m/>
    <s v="Sprint 12"/>
    <x v="0"/>
    <s v="Rita"/>
    <m/>
    <x v="8"/>
    <m/>
    <x v="8"/>
    <x v="5"/>
    <s v="Language Translation"/>
    <x v="6"/>
    <m/>
    <s v="RTR"/>
    <x v="0"/>
    <s v="GL"/>
    <m/>
    <m/>
    <m/>
    <m/>
    <m/>
    <m/>
    <m/>
    <m/>
    <m/>
    <s v="[EXT] RE: 1B - Outbound to BI for Intercompany invoices"/>
  </r>
  <r>
    <e v="#N/A"/>
    <s v="DP-RTR-GL-025"/>
    <s v="Record to Report"/>
    <s v="Manage General Ledger Accounting"/>
    <s v="Period-End Closing &amp; Reporting"/>
    <s v="User story to make headers and other relevant labels available in French language. RICE ID:RPT049"/>
    <m/>
    <m/>
    <x v="1"/>
    <s v="2-Gap-Build-Report"/>
    <s v="Gap"/>
    <s v="Build"/>
    <s v="Report"/>
    <s v="RPT196"/>
    <m/>
    <m/>
    <m/>
    <m/>
    <s v="Sprint 12"/>
    <x v="0"/>
    <s v="Rita"/>
    <m/>
    <x v="5"/>
    <m/>
    <x v="4"/>
    <x v="1"/>
    <s v="Language Translation"/>
    <x v="6"/>
    <m/>
    <s v="RTR"/>
    <x v="0"/>
    <s v="GL"/>
    <m/>
    <m/>
    <m/>
    <m/>
    <m/>
    <m/>
    <m/>
    <m/>
    <m/>
    <s v="[EXT] RE: 1B - Outbound to BI for Intercompany invoices"/>
  </r>
  <r>
    <e v="#N/A"/>
    <s v="DP-RTR-GL-026"/>
    <s v="Record to Report"/>
    <s v="Manage General Ledger Accounting"/>
    <s v="Period-End Closing &amp; Reporting"/>
    <s v="User story to make headers and other relevant labels available in French language. RICE ID:RPT052"/>
    <m/>
    <m/>
    <x v="1"/>
    <s v="2-Gap-Build-Report"/>
    <s v="Gap"/>
    <s v="Build"/>
    <s v="Report"/>
    <s v="RPT193"/>
    <m/>
    <m/>
    <m/>
    <m/>
    <s v="Sprint 12"/>
    <x v="0"/>
    <s v="Rita"/>
    <m/>
    <x v="8"/>
    <m/>
    <x v="8"/>
    <x v="5"/>
    <s v="Language Translation"/>
    <x v="6"/>
    <m/>
    <s v="RTR"/>
    <x v="0"/>
    <s v="GL"/>
    <m/>
    <m/>
    <m/>
    <m/>
    <m/>
    <m/>
    <m/>
    <m/>
    <m/>
    <s v="[EXT] RE: 1B - Outbound to BI for Intercompany invoices"/>
  </r>
  <r>
    <e v="#N/A"/>
    <s v="DP-RTR-GL-027"/>
    <s v="Record to Report"/>
    <s v="Manage General Ledger Accounting"/>
    <s v="Period-End Closing &amp; Reporting"/>
    <s v="User story to make headers and other relevant labels available in French language. RICE ID:RPT054"/>
    <m/>
    <m/>
    <x v="1"/>
    <s v="2-Gap-Build-Report"/>
    <s v="Gap"/>
    <s v="Build"/>
    <s v="Report"/>
    <s v="RPT194"/>
    <m/>
    <m/>
    <m/>
    <m/>
    <s v="Sprint 12"/>
    <x v="0"/>
    <s v="Rita"/>
    <m/>
    <x v="8"/>
    <m/>
    <x v="8"/>
    <x v="5"/>
    <s v="Language Translation"/>
    <x v="6"/>
    <m/>
    <s v="RTR"/>
    <x v="0"/>
    <s v="GL"/>
    <m/>
    <m/>
    <m/>
    <m/>
    <m/>
    <m/>
    <m/>
    <m/>
    <m/>
    <s v="[EXT] RE: 1B - Outbound to BI for Intercompany invoices"/>
  </r>
  <r>
    <e v="#N/A"/>
    <s v="DP-RTR-GL-028"/>
    <s v="Record to Report"/>
    <s v="Manage General Ledger Accounting"/>
    <s v="Period-End Closing &amp; Reporting"/>
    <s v="User story to make headers and other relevant labels available in Spanish language. RICE ID:RPT018"/>
    <m/>
    <m/>
    <x v="1"/>
    <s v="2-Gap-Build-Report"/>
    <s v="Gap"/>
    <s v="Build"/>
    <s v="Report"/>
    <s v="RPT204"/>
    <m/>
    <m/>
    <m/>
    <m/>
    <s v="Sprint 12"/>
    <x v="0"/>
    <s v="Rita"/>
    <m/>
    <x v="5"/>
    <m/>
    <x v="4"/>
    <x v="1"/>
    <s v="Language Translation"/>
    <x v="6"/>
    <m/>
    <s v="RTR"/>
    <x v="0"/>
    <s v="GL"/>
    <m/>
    <m/>
    <m/>
    <m/>
    <m/>
    <m/>
    <m/>
    <m/>
    <m/>
    <s v="[EXT] RE: 1B - Outbound to BI for Intercompany invoices"/>
  </r>
  <r>
    <e v="#N/A"/>
    <s v="DP-RTR-GL-029"/>
    <s v="Record to Report"/>
    <s v="Manage General Ledger Accounting"/>
    <s v="Period-End Closing &amp; Reporting"/>
    <s v="User story to make headers and other relevant labels available in Spanish language. RICE ID:RPT046"/>
    <m/>
    <m/>
    <x v="1"/>
    <s v="2-Gap-Build-Report"/>
    <s v="Gap"/>
    <s v="Build"/>
    <s v="Report"/>
    <s v="RPT191"/>
    <m/>
    <m/>
    <m/>
    <m/>
    <s v="Sprint 12"/>
    <x v="0"/>
    <s v="Rita"/>
    <m/>
    <x v="8"/>
    <m/>
    <x v="8"/>
    <x v="5"/>
    <s v="Language Translation"/>
    <x v="6"/>
    <m/>
    <s v="RTR"/>
    <x v="0"/>
    <s v="GL"/>
    <m/>
    <m/>
    <m/>
    <m/>
    <m/>
    <m/>
    <m/>
    <m/>
    <m/>
    <s v="[EXT] RE: 1B - Outbound to BI for Intercompany invoices"/>
  </r>
  <r>
    <e v="#N/A"/>
    <s v="DP-RTR-GL-030"/>
    <s v="Record to Report"/>
    <s v="Manage General Ledger Accounting"/>
    <s v="Period-End Closing &amp; Reporting"/>
    <s v="User story to make headers and other relevant labels available in Spanish language. RICE ID:RPT047"/>
    <m/>
    <m/>
    <x v="1"/>
    <s v="2-Gap-Build-Report"/>
    <s v="Gap"/>
    <s v="Build"/>
    <s v="Report"/>
    <s v="RPT192"/>
    <m/>
    <m/>
    <m/>
    <m/>
    <s v="Sprint 12"/>
    <x v="0"/>
    <s v="Rita"/>
    <m/>
    <x v="8"/>
    <m/>
    <x v="8"/>
    <x v="5"/>
    <s v="Language Translation"/>
    <x v="6"/>
    <m/>
    <s v="RTR"/>
    <x v="0"/>
    <s v="GL"/>
    <m/>
    <m/>
    <m/>
    <m/>
    <m/>
    <m/>
    <m/>
    <m/>
    <m/>
    <s v="[EXT] RE: 1B - Outbound to BI for Intercompany invoices"/>
  </r>
  <r>
    <e v="#N/A"/>
    <s v="DP-RTR-GL-031"/>
    <s v="Record to Report"/>
    <s v="Manage General Ledger Accounting"/>
    <s v="Period-End Closing &amp; Reporting"/>
    <s v="User story to make headers and other relevant labels available in Spanish language. RICE ID:RPT049"/>
    <m/>
    <m/>
    <x v="1"/>
    <s v="2-Gap-Build-Report"/>
    <s v="Gap"/>
    <s v="Build"/>
    <s v="Report"/>
    <s v="RPT196"/>
    <m/>
    <m/>
    <m/>
    <m/>
    <s v="Sprint 12"/>
    <x v="0"/>
    <s v="Rita"/>
    <m/>
    <x v="5"/>
    <m/>
    <x v="4"/>
    <x v="1"/>
    <s v="Language Translation"/>
    <x v="6"/>
    <m/>
    <s v="RTR"/>
    <x v="0"/>
    <s v="GL"/>
    <m/>
    <m/>
    <m/>
    <m/>
    <m/>
    <m/>
    <m/>
    <m/>
    <m/>
    <s v="[EXT] RE: 1B - Outbound to BI for Intercompany invoices"/>
  </r>
  <r>
    <e v="#N/A"/>
    <s v="DP-RTR-GL-032"/>
    <s v="Record to Report"/>
    <s v="Manage General Ledger Accounting"/>
    <s v="Period-End Closing &amp; Reporting"/>
    <s v="User story to make headers and other relevant labels available in Spanish language. RICE ID:RPT052"/>
    <m/>
    <m/>
    <x v="1"/>
    <s v="2-Gap-Build-Report"/>
    <s v="Gap"/>
    <s v="Build"/>
    <s v="Report"/>
    <s v="RPT193"/>
    <m/>
    <m/>
    <m/>
    <m/>
    <s v="Sprint 12"/>
    <x v="0"/>
    <s v="Rita"/>
    <m/>
    <x v="8"/>
    <m/>
    <x v="8"/>
    <x v="5"/>
    <s v="Language Translation"/>
    <x v="6"/>
    <m/>
    <s v="RTR"/>
    <x v="0"/>
    <s v="GL"/>
    <m/>
    <m/>
    <m/>
    <m/>
    <m/>
    <m/>
    <m/>
    <m/>
    <m/>
    <s v="[EXT] RE: 1B - Outbound to BI for Intercompany invoices"/>
  </r>
  <r>
    <e v="#N/A"/>
    <s v="DP-RTR-GL-033"/>
    <s v="Record to Report"/>
    <s v="Manage General Ledger Accounting"/>
    <s v="Period-End Closing &amp; Reporting"/>
    <s v="User story to make headers and other relevant labels available in Spanish language. RICE ID:RPT054"/>
    <m/>
    <m/>
    <x v="1"/>
    <s v="2-Gap-Build-Report"/>
    <s v="Gap"/>
    <s v="Build"/>
    <s v="Report"/>
    <s v="RPT194"/>
    <m/>
    <m/>
    <m/>
    <m/>
    <s v="Sprint 12"/>
    <x v="0"/>
    <s v="Rita"/>
    <m/>
    <x v="8"/>
    <m/>
    <x v="8"/>
    <x v="5"/>
    <s v="Language Translation"/>
    <x v="6"/>
    <m/>
    <s v="RTR"/>
    <x v="0"/>
    <s v="GL"/>
    <m/>
    <m/>
    <m/>
    <m/>
    <m/>
    <m/>
    <m/>
    <m/>
    <m/>
    <s v="[EXT] RE: 1B - Outbound to BI for Intercompany invoices"/>
  </r>
  <r>
    <e v="#N/A"/>
    <s v="DP-RTR-GL-034"/>
    <s v="Record to Report"/>
    <s v="Manage General Ledger Accounting"/>
    <s v="Period-End Closing &amp; Reporting"/>
    <s v="User story to make headers and other relevant labels available in German (Austria &amp; Germany) language. RICE ID:RPT018"/>
    <m/>
    <m/>
    <x v="1"/>
    <s v="2-Gap-Build-Report"/>
    <s v="Gap"/>
    <s v="Build"/>
    <s v="Report"/>
    <s v="RPT204"/>
    <m/>
    <m/>
    <m/>
    <m/>
    <s v="Sprint 12"/>
    <x v="0"/>
    <s v="Rita"/>
    <m/>
    <x v="5"/>
    <m/>
    <x v="4"/>
    <x v="1"/>
    <s v="Language Translation"/>
    <x v="6"/>
    <m/>
    <s v="RTR"/>
    <x v="0"/>
    <s v="GL"/>
    <m/>
    <m/>
    <m/>
    <m/>
    <m/>
    <m/>
    <m/>
    <m/>
    <m/>
    <s v="[EXT] RE: 1B - Outbound to BI for Intercompany invoices"/>
  </r>
  <r>
    <e v="#N/A"/>
    <s v="DP-RTR-GL-035"/>
    <s v="Record to Report"/>
    <s v="Manage General Ledger Accounting"/>
    <s v="Period-End Closing &amp; Reporting"/>
    <s v="User story to make headers and other relevant labels available in German (Austria &amp; Germany) language. RICE ID:RPT046"/>
    <m/>
    <m/>
    <x v="1"/>
    <s v="2-Gap-Build-Report"/>
    <s v="Gap"/>
    <s v="Build"/>
    <s v="Report"/>
    <s v="RPT191"/>
    <m/>
    <m/>
    <m/>
    <m/>
    <s v="Sprint 12"/>
    <x v="0"/>
    <s v="Rita"/>
    <m/>
    <x v="8"/>
    <m/>
    <x v="8"/>
    <x v="5"/>
    <s v="Language Translation"/>
    <x v="6"/>
    <m/>
    <s v="RTR"/>
    <x v="0"/>
    <s v="GL"/>
    <m/>
    <m/>
    <m/>
    <m/>
    <m/>
    <m/>
    <m/>
    <m/>
    <m/>
    <s v="[EXT] RE: 1B - Outbound to BI for Intercompany invoices"/>
  </r>
  <r>
    <e v="#N/A"/>
    <s v="DP-RTR-GL-036"/>
    <s v="Record to Report"/>
    <s v="Manage General Ledger Accounting"/>
    <s v="Period-End Closing &amp; Reporting"/>
    <s v="User story to make headers and other relevant labels available in German (Austria &amp; Germany) language. RICE ID:RPT047"/>
    <m/>
    <m/>
    <x v="1"/>
    <s v="2-Gap-Build-Report"/>
    <s v="Gap"/>
    <s v="Build"/>
    <s v="Report"/>
    <s v="RPT192"/>
    <m/>
    <m/>
    <m/>
    <m/>
    <s v="Sprint 12"/>
    <x v="0"/>
    <s v="Rita"/>
    <m/>
    <x v="8"/>
    <m/>
    <x v="8"/>
    <x v="5"/>
    <s v="Language Translation"/>
    <x v="6"/>
    <m/>
    <s v="RTR"/>
    <x v="0"/>
    <s v="GL"/>
    <m/>
    <m/>
    <m/>
    <m/>
    <m/>
    <m/>
    <m/>
    <m/>
    <m/>
    <s v="[EXT] RE: 1B - Outbound to BI for Intercompany invoices"/>
  </r>
  <r>
    <e v="#N/A"/>
    <s v="DP-RTR-GL-037"/>
    <s v="Record to Report"/>
    <s v="Manage General Ledger Accounting"/>
    <s v="Period-End Closing &amp; Reporting"/>
    <s v="User story to make headers and other relevant labels available in German (Austria &amp; Germany) language. RICE ID:RPT049"/>
    <m/>
    <m/>
    <x v="1"/>
    <s v="2-Gap-Build-Report"/>
    <s v="Gap"/>
    <s v="Build"/>
    <s v="Report"/>
    <s v="RPT196"/>
    <m/>
    <m/>
    <m/>
    <m/>
    <s v="Sprint 12"/>
    <x v="0"/>
    <s v="Rita"/>
    <m/>
    <x v="5"/>
    <m/>
    <x v="4"/>
    <x v="1"/>
    <s v="Language Translation"/>
    <x v="6"/>
    <m/>
    <s v="RTR"/>
    <x v="0"/>
    <s v="GL"/>
    <m/>
    <m/>
    <m/>
    <m/>
    <m/>
    <m/>
    <m/>
    <m/>
    <m/>
    <s v="[EXT] RE: 1B - Outbound to BI for Intercompany invoices"/>
  </r>
  <r>
    <e v="#N/A"/>
    <s v="DP-RTR-GL-038"/>
    <s v="Record to Report"/>
    <s v="Manage General Ledger Accounting"/>
    <s v="Period-End Closing &amp; Reporting"/>
    <s v="User story to make headers and other relevant labels available in German (Austria &amp; Germany) language. RICE ID:RPT052"/>
    <m/>
    <m/>
    <x v="1"/>
    <s v="2-Gap-Build-Report"/>
    <s v="Gap"/>
    <s v="Build"/>
    <s v="Report"/>
    <s v="RPT193"/>
    <m/>
    <m/>
    <m/>
    <m/>
    <s v="Sprint 12"/>
    <x v="0"/>
    <s v="Rita"/>
    <m/>
    <x v="8"/>
    <m/>
    <x v="8"/>
    <x v="5"/>
    <s v="Language Translation"/>
    <x v="6"/>
    <m/>
    <s v="RTR"/>
    <x v="0"/>
    <s v="GL"/>
    <m/>
    <m/>
    <m/>
    <m/>
    <m/>
    <m/>
    <m/>
    <m/>
    <m/>
    <s v="[EXT] RE: 1B - Outbound to BI for Intercompany invoices"/>
  </r>
  <r>
    <e v="#N/A"/>
    <s v="DP-RTR-GL-039"/>
    <s v="Record to Report"/>
    <s v="Manage General Ledger Accounting"/>
    <s v="Period-End Closing &amp; Reporting"/>
    <s v="User story to make headers and other relevant labels available in German (Austria &amp; Germany) language. RICE ID:RPT054"/>
    <m/>
    <m/>
    <x v="1"/>
    <s v="2-Gap-Build-Report"/>
    <s v="Gap"/>
    <s v="Build"/>
    <s v="Report"/>
    <s v="RPT194"/>
    <m/>
    <m/>
    <m/>
    <m/>
    <s v="Sprint 12"/>
    <x v="0"/>
    <s v="Rita"/>
    <m/>
    <x v="8"/>
    <m/>
    <x v="8"/>
    <x v="5"/>
    <s v="Language Translation"/>
    <x v="6"/>
    <m/>
    <s v="RTR"/>
    <x v="0"/>
    <s v="GL"/>
    <m/>
    <m/>
    <m/>
    <m/>
    <m/>
    <m/>
    <m/>
    <m/>
    <m/>
    <s v="[EXT] RE: 1B - Outbound to BI for Intercompany invoices"/>
  </r>
  <r>
    <e v="#N/A"/>
    <s v="DP-RTR-GL-040"/>
    <s v="Record to Report"/>
    <s v="Manage General Ledger Accounting"/>
    <s v="Period-End Closing &amp; Reporting"/>
    <s v="User story to make headers and other relevant labels available in Polish language. RICE ID:RPT018"/>
    <m/>
    <m/>
    <x v="1"/>
    <s v="2-Gap-Build-Report"/>
    <s v="Gap"/>
    <s v="Build"/>
    <s v="Report"/>
    <s v="RPT204"/>
    <m/>
    <m/>
    <m/>
    <m/>
    <s v="Sprint 12"/>
    <x v="0"/>
    <s v="Rita"/>
    <m/>
    <x v="5"/>
    <m/>
    <x v="4"/>
    <x v="1"/>
    <s v="Language Translation"/>
    <x v="6"/>
    <m/>
    <s v="RTR"/>
    <x v="0"/>
    <s v="GL"/>
    <m/>
    <m/>
    <m/>
    <m/>
    <m/>
    <m/>
    <m/>
    <m/>
    <m/>
    <s v="[EXT] RE: 1B - Outbound to BI for Intercompany invoices"/>
  </r>
  <r>
    <e v="#N/A"/>
    <s v="DP-RTR-GL-041"/>
    <s v="Record to Report"/>
    <s v="Manage General Ledger Accounting"/>
    <s v="Period-End Closing &amp; Reporting"/>
    <s v="User story to make headers and other relevant labels available in Polish language. RICE ID:RPT046"/>
    <m/>
    <m/>
    <x v="1"/>
    <s v="2-Gap-Build-Report"/>
    <s v="Gap"/>
    <s v="Build"/>
    <s v="Report"/>
    <s v="RPT191"/>
    <m/>
    <m/>
    <m/>
    <m/>
    <s v="Sprint 12"/>
    <x v="0"/>
    <s v="Rita"/>
    <m/>
    <x v="8"/>
    <m/>
    <x v="8"/>
    <x v="5"/>
    <s v="Language Translation"/>
    <x v="6"/>
    <m/>
    <s v="RTR"/>
    <x v="0"/>
    <s v="GL"/>
    <m/>
    <m/>
    <m/>
    <m/>
    <m/>
    <m/>
    <m/>
    <m/>
    <m/>
    <s v="[EXT] RE: 1B - Outbound to BI for Intercompany invoices"/>
  </r>
  <r>
    <e v="#N/A"/>
    <s v="DP-RTR-GL-042"/>
    <s v="Record to Report"/>
    <s v="Manage General Ledger Accounting"/>
    <s v="Period-End Closing &amp; Reporting"/>
    <s v="User story to make headers and other relevant labels available in Polish language. RICE ID:RPT047"/>
    <m/>
    <m/>
    <x v="1"/>
    <s v="2-Gap-Build-Report"/>
    <s v="Gap"/>
    <s v="Build"/>
    <s v="Report"/>
    <s v="RPT192"/>
    <m/>
    <m/>
    <m/>
    <m/>
    <s v="Sprint 12"/>
    <x v="0"/>
    <s v="Rita"/>
    <m/>
    <x v="8"/>
    <m/>
    <x v="8"/>
    <x v="5"/>
    <s v="Language Translation"/>
    <x v="6"/>
    <m/>
    <s v="RTR"/>
    <x v="0"/>
    <s v="GL"/>
    <m/>
    <m/>
    <m/>
    <m/>
    <m/>
    <m/>
    <m/>
    <m/>
    <m/>
    <s v="[EXT] RE: 1B - Outbound to BI for Intercompany invoices"/>
  </r>
  <r>
    <e v="#N/A"/>
    <s v="DP-RTR-GL-043"/>
    <s v="Record to Report"/>
    <s v="Manage General Ledger Accounting"/>
    <s v="Period-End Closing &amp; Reporting"/>
    <s v="User story to make headers and other relevant labels available in Polish language. RICE ID:RPT049"/>
    <m/>
    <m/>
    <x v="1"/>
    <s v="2-Gap-Build-Report"/>
    <s v="Gap"/>
    <s v="Build"/>
    <s v="Report"/>
    <s v="RPT196"/>
    <m/>
    <m/>
    <m/>
    <m/>
    <s v="Sprint 12"/>
    <x v="0"/>
    <s v="Rita"/>
    <m/>
    <x v="5"/>
    <m/>
    <x v="4"/>
    <x v="1"/>
    <s v="Language Translation"/>
    <x v="6"/>
    <m/>
    <s v="RTR"/>
    <x v="0"/>
    <s v="GL"/>
    <m/>
    <m/>
    <m/>
    <m/>
    <m/>
    <m/>
    <m/>
    <m/>
    <m/>
    <s v="[EXT] RE: 1B - Outbound to BI for Intercompany invoices"/>
  </r>
  <r>
    <e v="#N/A"/>
    <s v="DP-RTR-GL-044"/>
    <s v="Record to Report"/>
    <s v="Manage General Ledger Accounting"/>
    <s v="Period-End Closing &amp; Reporting"/>
    <s v="User story to make headers and other relevant labels available in Polish language. RICE ID:RPT052"/>
    <m/>
    <m/>
    <x v="1"/>
    <s v="2-Gap-Build-Report"/>
    <s v="Gap"/>
    <s v="Build"/>
    <s v="Report"/>
    <s v="RPT193"/>
    <m/>
    <m/>
    <m/>
    <m/>
    <s v="Sprint 12"/>
    <x v="0"/>
    <s v="Rita"/>
    <m/>
    <x v="8"/>
    <m/>
    <x v="8"/>
    <x v="5"/>
    <s v="Language Translation"/>
    <x v="6"/>
    <m/>
    <s v="RTR"/>
    <x v="0"/>
    <s v="GL"/>
    <m/>
    <m/>
    <m/>
    <m/>
    <m/>
    <m/>
    <m/>
    <m/>
    <m/>
    <s v="[EXT] RE: 1B - Outbound to BI for Intercompany invoices"/>
  </r>
  <r>
    <e v="#N/A"/>
    <s v="DP-RTR-GL-045"/>
    <s v="Record to Report"/>
    <s v="Manage General Ledger Accounting"/>
    <s v="Period-End Closing &amp; Reporting"/>
    <s v="User story to make headers and other relevant labels available in Polish language. RICE ID:RPT054"/>
    <m/>
    <m/>
    <x v="1"/>
    <s v="2-Gap-Build-Report"/>
    <s v="Gap"/>
    <s v="Build"/>
    <s v="Report"/>
    <s v="RPT194"/>
    <m/>
    <m/>
    <m/>
    <m/>
    <s v="Sprint 12"/>
    <x v="0"/>
    <s v="Rita"/>
    <m/>
    <x v="8"/>
    <m/>
    <x v="8"/>
    <x v="5"/>
    <s v="Language Translation"/>
    <x v="6"/>
    <m/>
    <s v="RTR"/>
    <x v="0"/>
    <s v="GL"/>
    <m/>
    <m/>
    <m/>
    <m/>
    <m/>
    <m/>
    <m/>
    <m/>
    <m/>
    <s v="[EXT] RE: 1B - Outbound to BI for Intercompany invoices"/>
  </r>
  <r>
    <e v="#N/A"/>
    <s v="DP-RTR-GL-046"/>
    <s v="Record to Report"/>
    <s v="Manage General Ledger Accounting"/>
    <s v="Period-End Closing &amp; Reporting"/>
    <s v="User story to make headers and other relevant labels available in Arabic language. RICE ID:RPT018"/>
    <m/>
    <m/>
    <x v="1"/>
    <s v="2-Gap-Build-Report"/>
    <s v="Gap"/>
    <s v="Build"/>
    <s v="Report"/>
    <s v="RPT204"/>
    <m/>
    <m/>
    <m/>
    <m/>
    <s v="Sprint 12"/>
    <x v="0"/>
    <s v="Rita"/>
    <m/>
    <x v="5"/>
    <m/>
    <x v="4"/>
    <x v="1"/>
    <s v="Language Translation"/>
    <x v="6"/>
    <m/>
    <s v="RTR"/>
    <x v="0"/>
    <s v="GL"/>
    <m/>
    <m/>
    <m/>
    <m/>
    <m/>
    <m/>
    <m/>
    <m/>
    <m/>
    <s v="[EXT] RE: 1B - Outbound to BI for Intercompany invoices"/>
  </r>
  <r>
    <e v="#N/A"/>
    <s v="DP-RTR-GL-047"/>
    <s v="Record to Report"/>
    <s v="Manage General Ledger Accounting"/>
    <s v="Period-End Closing &amp; Reporting"/>
    <s v="User story to make headers and other relevant labels available in Arabic language. RICE ID:RPT046"/>
    <m/>
    <m/>
    <x v="1"/>
    <s v="2-Gap-Build-Report"/>
    <s v="Gap"/>
    <s v="Build"/>
    <s v="Report"/>
    <s v="RPT191"/>
    <m/>
    <m/>
    <m/>
    <m/>
    <s v="Sprint 12"/>
    <x v="0"/>
    <s v="Rita"/>
    <m/>
    <x v="8"/>
    <m/>
    <x v="8"/>
    <x v="5"/>
    <s v="Language Translation"/>
    <x v="6"/>
    <m/>
    <s v="RTR"/>
    <x v="0"/>
    <s v="GL"/>
    <m/>
    <m/>
    <m/>
    <m/>
    <m/>
    <m/>
    <m/>
    <m/>
    <m/>
    <s v="[EXT] RE: 1B - Outbound to BI for Intercompany invoices"/>
  </r>
  <r>
    <e v="#N/A"/>
    <s v="DP-RTR-GL-048"/>
    <s v="Record to Report"/>
    <s v="Manage General Ledger Accounting"/>
    <s v="Period-End Closing &amp; Reporting"/>
    <s v="User story to make headers and other relevant labels available in Arabic language. RICE ID:RPT047"/>
    <m/>
    <m/>
    <x v="1"/>
    <s v="2-Gap-Build-Report"/>
    <s v="Gap"/>
    <s v="Build"/>
    <s v="Report"/>
    <s v="RPT192"/>
    <m/>
    <m/>
    <m/>
    <m/>
    <s v="Sprint 12"/>
    <x v="0"/>
    <s v="Rita"/>
    <m/>
    <x v="8"/>
    <m/>
    <x v="8"/>
    <x v="5"/>
    <s v="Language Translation"/>
    <x v="6"/>
    <m/>
    <s v="RTR"/>
    <x v="0"/>
    <s v="GL"/>
    <m/>
    <m/>
    <m/>
    <m/>
    <m/>
    <m/>
    <m/>
    <m/>
    <m/>
    <s v="[EXT] RE: 1B - Outbound to BI for Intercompany invoices"/>
  </r>
  <r>
    <e v="#N/A"/>
    <s v="DP-RTR-GL-049"/>
    <s v="Record to Report"/>
    <s v="Manage General Ledger Accounting"/>
    <s v="Period-End Closing &amp; Reporting"/>
    <s v="User story to make headers and other relevant labels available in Arabic language. RICE ID:RPT049"/>
    <m/>
    <m/>
    <x v="1"/>
    <s v="2-Gap-Build-Report"/>
    <s v="Gap"/>
    <s v="Build"/>
    <s v="Report"/>
    <s v="RPT196"/>
    <m/>
    <m/>
    <m/>
    <m/>
    <s v="Sprint 12"/>
    <x v="0"/>
    <s v="Rita"/>
    <m/>
    <x v="5"/>
    <m/>
    <x v="4"/>
    <x v="1"/>
    <s v="Language Translation"/>
    <x v="6"/>
    <m/>
    <s v="RTR"/>
    <x v="0"/>
    <s v="GL"/>
    <m/>
    <m/>
    <m/>
    <m/>
    <m/>
    <m/>
    <m/>
    <m/>
    <m/>
    <s v="[EXT] RE: 1B - Outbound to BI for Intercompany invoices"/>
  </r>
  <r>
    <e v="#N/A"/>
    <s v="DP-RTR-GL-050"/>
    <s v="Record to Report"/>
    <s v="Manage General Ledger Accounting"/>
    <s v="Period-End Closing &amp; Reporting"/>
    <s v="User story to make headers and other relevant labels available in Arabic language. RICE ID:RPT052"/>
    <m/>
    <m/>
    <x v="1"/>
    <s v="2-Gap-Build-Report"/>
    <s v="Gap"/>
    <s v="Build"/>
    <s v="Report"/>
    <s v="RPT193"/>
    <m/>
    <m/>
    <m/>
    <m/>
    <s v="Sprint 12"/>
    <x v="0"/>
    <s v="Rita"/>
    <m/>
    <x v="8"/>
    <m/>
    <x v="8"/>
    <x v="5"/>
    <s v="Language Translation"/>
    <x v="6"/>
    <m/>
    <s v="RTR"/>
    <x v="0"/>
    <s v="GL"/>
    <m/>
    <m/>
    <m/>
    <m/>
    <m/>
    <m/>
    <m/>
    <m/>
    <m/>
    <s v="[EXT] RE: 1B - Outbound to BI for Intercompany invoices"/>
  </r>
  <r>
    <e v="#N/A"/>
    <s v="DP-RTR-GL-051"/>
    <s v="Record to Report"/>
    <s v="Manage General Ledger Accounting"/>
    <s v="Period-End Closing &amp; Reporting"/>
    <s v="User story to make headers and other relevant labels available in Arabic language. RICE ID:RPT054"/>
    <m/>
    <m/>
    <x v="1"/>
    <s v="2-Gap-Build-Report"/>
    <s v="Gap"/>
    <s v="Build"/>
    <s v="Report"/>
    <s v="RPT194"/>
    <m/>
    <m/>
    <m/>
    <m/>
    <s v="Sprint 12"/>
    <x v="0"/>
    <s v="Rita"/>
    <m/>
    <x v="8"/>
    <m/>
    <x v="8"/>
    <x v="5"/>
    <s v="Language Translation"/>
    <x v="6"/>
    <m/>
    <s v="RTR"/>
    <x v="0"/>
    <s v="GL"/>
    <m/>
    <m/>
    <m/>
    <m/>
    <m/>
    <m/>
    <m/>
    <m/>
    <m/>
    <s v="[EXT] RE: 1B - Outbound to BI for Intercompany invoices"/>
  </r>
  <r>
    <e v="#N/A"/>
    <s v="DP-RTR-GL-052"/>
    <s v="Record to Report"/>
    <s v="Manage General Ledger Accounting"/>
    <s v="Period-End Closing &amp; Reporting"/>
    <s v="User story to retrofit 1A object to include additional sequence column. RICE ID:RPT002"/>
    <m/>
    <m/>
    <x v="1"/>
    <s v="2-Gap-Build-Report"/>
    <s v="Gap"/>
    <s v="Build"/>
    <s v="Report"/>
    <s v="RPT002_R"/>
    <m/>
    <m/>
    <m/>
    <m/>
    <s v="Sprint 12"/>
    <x v="0"/>
    <s v="Rita"/>
    <m/>
    <x v="5"/>
    <m/>
    <x v="4"/>
    <x v="1"/>
    <s v="Report"/>
    <x v="1"/>
    <m/>
    <s v="RTR"/>
    <x v="0"/>
    <s v="GL"/>
    <m/>
    <m/>
    <m/>
    <m/>
    <m/>
    <m/>
    <m/>
    <m/>
    <m/>
    <s v="[EXT] RE: 1B - Outbound to BI for Intercompany invoices"/>
  </r>
  <r>
    <e v="#N/A"/>
    <s v="DP-RTR-GL-053"/>
    <s v="Record to Report"/>
    <s v="Manage General Ledger Accounting"/>
    <s v="Period-End Closing &amp; Reporting"/>
    <s v="User story to retrofit 1A object to include additional sequence column. RICE ID:RPT011"/>
    <m/>
    <m/>
    <x v="1"/>
    <s v="2-Gap-Build-Report"/>
    <s v="Gap"/>
    <s v="Build"/>
    <s v="Report"/>
    <s v="RPT011"/>
    <m/>
    <m/>
    <m/>
    <m/>
    <s v="Sprint 12"/>
    <x v="0"/>
    <s v="Rita"/>
    <m/>
    <x v="1"/>
    <m/>
    <x v="1"/>
    <x v="2"/>
    <s v="Report"/>
    <x v="1"/>
    <m/>
    <s v="RTR"/>
    <x v="0"/>
    <s v="GL"/>
    <m/>
    <m/>
    <m/>
    <m/>
    <m/>
    <m/>
    <m/>
    <m/>
    <m/>
    <s v="[EXT] RE: 1B - Outbound to BI for Intercompany invoices"/>
  </r>
  <r>
    <e v="#N/A"/>
    <s v="DP-RTR-GL-054"/>
    <s v="Record to Report"/>
    <s v="Manage General Ledger Accounting"/>
    <s v="Period-End Closing &amp; Reporting"/>
    <s v="User story to retrofit 1A object to include additional sequence column. RICE ID:RPT016"/>
    <m/>
    <m/>
    <x v="1"/>
    <s v="2-Gap-Build-Report"/>
    <s v="Gap"/>
    <s v="Build"/>
    <s v="Report"/>
    <s v="RPT016"/>
    <m/>
    <m/>
    <m/>
    <m/>
    <s v="Sprint 12"/>
    <x v="0"/>
    <s v="Rita"/>
    <m/>
    <x v="5"/>
    <m/>
    <x v="4"/>
    <x v="1"/>
    <s v="Report"/>
    <x v="1"/>
    <m/>
    <s v="RTR"/>
    <x v="0"/>
    <s v="GL"/>
    <m/>
    <m/>
    <m/>
    <m/>
    <m/>
    <m/>
    <m/>
    <m/>
    <m/>
    <s v="[EXT] RE: 1B - Outbound to BI for Intercompany invoices"/>
  </r>
  <r>
    <e v="#N/A"/>
    <s v="DP-RTR-GL-055"/>
    <s v="Record to Report"/>
    <s v="Manage General Ledger Accounting"/>
    <s v="Period-End Closing &amp; Reporting"/>
    <s v="User story to retrofit 1A object to include additional sequence column. RICE ID:RPT042"/>
    <m/>
    <m/>
    <x v="1"/>
    <s v="2-Gap-Build-Report"/>
    <s v="Gap"/>
    <s v="Build"/>
    <s v="Report"/>
    <s v="RPT042_R"/>
    <m/>
    <m/>
    <m/>
    <m/>
    <s v="Sprint 12"/>
    <x v="0"/>
    <s v="Rita"/>
    <m/>
    <x v="5"/>
    <m/>
    <x v="4"/>
    <x v="1"/>
    <s v="Report"/>
    <x v="1"/>
    <m/>
    <s v="RTR"/>
    <x v="0"/>
    <s v="GL"/>
    <m/>
    <m/>
    <m/>
    <m/>
    <m/>
    <m/>
    <m/>
    <m/>
    <m/>
    <s v="[EXT] RE: 1B - Outbound to BI for Intercompany invoices"/>
  </r>
  <r>
    <e v="#N/A"/>
    <s v="DP-RTR-GL-056"/>
    <s v="Record to Report"/>
    <s v="Manage General Ledger Accounting"/>
    <s v="Period-End Closing &amp; Reporting"/>
    <s v="User story to retrofit 1A object to include additional sequence column. RICE ID:RPT043"/>
    <m/>
    <m/>
    <x v="1"/>
    <s v="2-Gap-Build-Report"/>
    <s v="Gap"/>
    <s v="Build"/>
    <s v="Report"/>
    <s v="RPT043_R"/>
    <m/>
    <m/>
    <m/>
    <m/>
    <s v="Sprint 12"/>
    <x v="0"/>
    <s v="Rita"/>
    <m/>
    <x v="5"/>
    <m/>
    <x v="4"/>
    <x v="1"/>
    <s v="Report"/>
    <x v="1"/>
    <m/>
    <s v="RTR"/>
    <x v="0"/>
    <s v="GL"/>
    <m/>
    <m/>
    <m/>
    <m/>
    <m/>
    <m/>
    <m/>
    <m/>
    <m/>
    <s v="[EXT] RE: 1B - Outbound to BI for Intercompany invoices"/>
  </r>
  <r>
    <e v="#N/A"/>
    <s v="DP-RTR-GL-057"/>
    <s v="Record to Report"/>
    <s v="Manage General Ledger Accounting"/>
    <s v="Period-End Closing &amp; Reporting"/>
    <s v="User story to retrofit 1A object to include additional sequence column. RICE ID:RPT101"/>
    <m/>
    <m/>
    <x v="0"/>
    <s v="2-Gap-Build-Report"/>
    <s v="Gap"/>
    <s v="Build"/>
    <s v="Report"/>
    <s v="RPT101 : Retrofit to 1A object"/>
    <s v="2/3: Retrofit required for sequencing column. During retrofit discussion to be discussed whether this should work for secondary ledger or not. Current assumption is it should work for secondary as well"/>
    <s v="Updated report should have GL journal sequence"/>
    <m/>
    <m/>
    <s v="Sprint 12"/>
    <x v="0"/>
    <s v="Rita"/>
    <m/>
    <x v="5"/>
    <m/>
    <x v="0"/>
    <x v="0"/>
    <m/>
    <x v="0"/>
    <m/>
    <s v="RTR"/>
    <x v="0"/>
    <s v="GL"/>
    <m/>
    <m/>
    <m/>
    <m/>
    <m/>
    <m/>
    <m/>
    <m/>
    <m/>
    <s v="[EXT] RE: 1B - Outbound to BI for Intercompany invoices"/>
  </r>
  <r>
    <e v="#N/A"/>
    <s v="DP-RTR-GL-058"/>
    <s v="Record to Report"/>
    <s v="Manage General Ledger Accounting"/>
    <s v="Period-End Closing &amp; Reporting"/>
    <s v="User story to retrofit 1A object to include additional sequence column. RICE ID:RPT026"/>
    <m/>
    <m/>
    <x v="1"/>
    <s v="2-Gap-Build-Report"/>
    <s v="Gap"/>
    <s v="Build"/>
    <s v="Report"/>
    <s v="RPT026"/>
    <m/>
    <m/>
    <m/>
    <m/>
    <s v="Sprint 12"/>
    <x v="0"/>
    <s v="Rita"/>
    <m/>
    <x v="5"/>
    <m/>
    <x v="4"/>
    <x v="1"/>
    <s v="Report"/>
    <x v="1"/>
    <m/>
    <s v="RTR"/>
    <x v="0"/>
    <s v="GL"/>
    <m/>
    <m/>
    <m/>
    <m/>
    <m/>
    <m/>
    <m/>
    <m/>
    <m/>
    <s v="[EXT] RE: 1B - Outbound to BI for Intercompany invoices"/>
  </r>
  <r>
    <e v="#N/A"/>
    <s v="DP-RTR-GL-059"/>
    <s v="Record to Report"/>
    <s v="Manage General Ledger Accounting"/>
    <s v="Period-End Closing &amp; Reporting"/>
    <s v="User story to retrofit 1A object to include additional sequence column. RICE ID:RPT046"/>
    <m/>
    <m/>
    <x v="1"/>
    <s v="2-Gap-Build-Report"/>
    <s v="Gap"/>
    <s v="Build"/>
    <s v="Report"/>
    <s v="RPT046_R"/>
    <m/>
    <m/>
    <m/>
    <m/>
    <s v="Sprint 12"/>
    <x v="0"/>
    <s v="Rita"/>
    <m/>
    <x v="5"/>
    <m/>
    <x v="4"/>
    <x v="1"/>
    <s v="Report"/>
    <x v="1"/>
    <m/>
    <s v="RTR"/>
    <x v="0"/>
    <s v="GL"/>
    <m/>
    <m/>
    <m/>
    <m/>
    <m/>
    <m/>
    <m/>
    <m/>
    <m/>
    <s v="[EXT] RE: 1B - Outbound to BI for Intercompany invoices"/>
  </r>
  <r>
    <e v="#N/A"/>
    <s v="DP-RTR-IC-019"/>
    <s v="Record to Report"/>
    <s v="Manage Intercompany Accounting"/>
    <s v="Perform Intercompany Transactions"/>
    <s v="User story to make headers and other relevant labels available in French language. RICE ID:RPT019"/>
    <m/>
    <m/>
    <x v="1"/>
    <s v="2-Gap-Build-Report"/>
    <s v="Gap"/>
    <s v="Build"/>
    <s v="Report"/>
    <s v="RPT197"/>
    <m/>
    <m/>
    <m/>
    <m/>
    <s v="Sprint 12"/>
    <x v="0"/>
    <s v="Rita"/>
    <m/>
    <x v="5"/>
    <m/>
    <x v="4"/>
    <x v="1"/>
    <s v="Language Translation"/>
    <x v="6"/>
    <m/>
    <s v="RTR"/>
    <x v="0"/>
    <s v="IC"/>
    <m/>
    <m/>
    <m/>
    <m/>
    <m/>
    <m/>
    <m/>
    <m/>
    <m/>
    <s v="[EXT] RE: 1B - Outbound to BI for Intercompany invoices"/>
  </r>
  <r>
    <e v="#N/A"/>
    <s v="DP-RTR-IC-020"/>
    <s v="Record to Report"/>
    <s v="Manage Intercompany Accounting"/>
    <s v="Perform Intercompany Transactions"/>
    <s v="User story to make headers and other relevant labels available in French language. RICE ID:RPT027"/>
    <m/>
    <m/>
    <x v="1"/>
    <s v="2-Gap-Build-Report"/>
    <s v="Gap"/>
    <s v="Build"/>
    <s v="Report"/>
    <s v="RPT198"/>
    <m/>
    <m/>
    <m/>
    <m/>
    <s v="Sprint 12"/>
    <x v="0"/>
    <s v="Rita"/>
    <m/>
    <x v="1"/>
    <m/>
    <x v="1"/>
    <x v="2"/>
    <s v="Language Translation"/>
    <x v="6"/>
    <m/>
    <s v="RTR"/>
    <x v="0"/>
    <s v="IC"/>
    <m/>
    <m/>
    <m/>
    <m/>
    <m/>
    <m/>
    <m/>
    <m/>
    <m/>
    <s v="[EXT] RE: 1B - Outbound to BI for Intercompany invoices"/>
  </r>
  <r>
    <e v="#N/A"/>
    <s v="DP-RTR-IC-021"/>
    <s v="Record to Report"/>
    <s v="Manage Intercompany Accounting"/>
    <s v="Perform Intercompany Transactions"/>
    <s v="User story to make headers and other relevant labels available in French language. RICE ID:RPT028"/>
    <m/>
    <m/>
    <x v="1"/>
    <s v="2-Gap-Build-Report"/>
    <s v="Gap"/>
    <s v="Build"/>
    <s v="Report"/>
    <s v="RPT199"/>
    <m/>
    <m/>
    <m/>
    <m/>
    <s v="Sprint 12"/>
    <x v="0"/>
    <s v="Rita"/>
    <m/>
    <x v="1"/>
    <m/>
    <x v="1"/>
    <x v="2"/>
    <s v="Language Translation"/>
    <x v="6"/>
    <m/>
    <s v="RTR"/>
    <x v="0"/>
    <s v="IC"/>
    <m/>
    <m/>
    <m/>
    <m/>
    <m/>
    <m/>
    <m/>
    <m/>
    <m/>
    <s v="[EXT] RE: 1B - Outbound to BI for Intercompany invoices"/>
  </r>
  <r>
    <e v="#N/A"/>
    <s v="DP-RTR-IC-025"/>
    <s v="Record to Report"/>
    <s v="Manage Intercompany Accounting"/>
    <s v="Perform Intercompany Transactions"/>
    <s v="User story to make headers and other relevant labels available in French language. RICE ID:RPT032"/>
    <m/>
    <m/>
    <x v="1"/>
    <s v="2-Gap-Build-Report"/>
    <s v="Gap"/>
    <s v="Build"/>
    <s v="Report"/>
    <s v="RPT205"/>
    <m/>
    <m/>
    <m/>
    <m/>
    <s v="Sprint 12"/>
    <x v="0"/>
    <s v="Rita"/>
    <m/>
    <x v="5"/>
    <m/>
    <x v="4"/>
    <x v="1"/>
    <s v="Language Translation"/>
    <x v="6"/>
    <m/>
    <s v="RTR"/>
    <x v="0"/>
    <s v="IC"/>
    <m/>
    <m/>
    <m/>
    <m/>
    <m/>
    <m/>
    <m/>
    <m/>
    <m/>
    <s v="[EXT] RE: 1B - Outbound to BI for Intercompany invoices"/>
  </r>
  <r>
    <e v="#N/A"/>
    <s v="DP-RTR-IC-026"/>
    <s v="Record to Report"/>
    <s v="Manage Intercompany Accounting"/>
    <s v="Perform Intercompany Transactions"/>
    <s v="User story to make headers and other relevant labels available in French language. RICE ID:RPT033"/>
    <m/>
    <m/>
    <x v="1"/>
    <s v="2-Gap-Build-Report"/>
    <s v="Gap"/>
    <s v="Build"/>
    <s v="Report"/>
    <s v="RPT200"/>
    <m/>
    <m/>
    <m/>
    <m/>
    <s v="Sprint 12"/>
    <x v="0"/>
    <s v="Rita"/>
    <m/>
    <x v="5"/>
    <m/>
    <x v="4"/>
    <x v="1"/>
    <s v="Language Translation"/>
    <x v="6"/>
    <m/>
    <s v="RTR"/>
    <x v="0"/>
    <s v="IC"/>
    <m/>
    <m/>
    <m/>
    <m/>
    <m/>
    <m/>
    <m/>
    <m/>
    <m/>
    <s v="[EXT] RE: 1B - Outbound to BI for Intercompany invoices"/>
  </r>
  <r>
    <e v="#N/A"/>
    <s v="DP-RTR-IC-027"/>
    <s v="Record to Report"/>
    <s v="Manage Intercompany Accounting"/>
    <s v="Perform Intercompany Transactions"/>
    <s v="User story to make headers and other relevant labels available in French language. RICE ID:RPT034"/>
    <m/>
    <m/>
    <x v="1"/>
    <s v="2-Gap-Build-Report"/>
    <s v="Gap"/>
    <s v="Build"/>
    <s v="Report"/>
    <s v="RPT201"/>
    <m/>
    <m/>
    <m/>
    <m/>
    <s v="Sprint 12"/>
    <x v="0"/>
    <s v="Rita"/>
    <m/>
    <x v="5"/>
    <m/>
    <x v="4"/>
    <x v="1"/>
    <s v="Language Translation"/>
    <x v="6"/>
    <m/>
    <s v="RTR"/>
    <x v="0"/>
    <s v="IC"/>
    <m/>
    <m/>
    <m/>
    <m/>
    <m/>
    <m/>
    <m/>
    <m/>
    <m/>
    <s v="[EXT] RE: 1B - Outbound to BI for Intercompany invoices"/>
  </r>
  <r>
    <e v="#N/A"/>
    <s v="DP-RTR-IC-028"/>
    <s v="Record to Report"/>
    <s v="Manage Intercompany Accounting"/>
    <s v="Perform Intercompany Transactions"/>
    <s v="User story to make headers and other relevant labels available in French language. RICE ID:RPT035"/>
    <m/>
    <m/>
    <x v="1"/>
    <s v="2-Gap-Build-Report"/>
    <s v="Gap"/>
    <s v="Build"/>
    <s v="Report"/>
    <s v="RPT202"/>
    <m/>
    <m/>
    <m/>
    <m/>
    <s v="Sprint 12"/>
    <x v="0"/>
    <s v="Rita"/>
    <m/>
    <x v="5"/>
    <m/>
    <x v="4"/>
    <x v="1"/>
    <s v="Language Translation"/>
    <x v="6"/>
    <m/>
    <s v="RTR"/>
    <x v="0"/>
    <s v="IC"/>
    <m/>
    <m/>
    <m/>
    <m/>
    <m/>
    <m/>
    <m/>
    <m/>
    <m/>
    <s v="[EXT] RE: 1B - Outbound to BI for Intercompany invoices"/>
  </r>
  <r>
    <e v="#N/A"/>
    <s v="DP-RTR-IC-029"/>
    <s v="Record to Report"/>
    <s v="Manage Intercompany Accounting"/>
    <s v="Perform Intercompany Transactions"/>
    <s v="User story to make headers and other relevant labels available in French language. RICE ID:RPT036"/>
    <m/>
    <m/>
    <x v="1"/>
    <s v="2-Gap-Build-Report"/>
    <s v="Gap"/>
    <s v="Build"/>
    <s v="Report"/>
    <s v="RPT203"/>
    <m/>
    <m/>
    <m/>
    <m/>
    <s v="Sprint 12"/>
    <x v="0"/>
    <s v="Rita"/>
    <m/>
    <x v="1"/>
    <m/>
    <x v="1"/>
    <x v="1"/>
    <s v="Language Translation"/>
    <x v="6"/>
    <m/>
    <s v="RTR"/>
    <x v="0"/>
    <s v="IC"/>
    <m/>
    <m/>
    <m/>
    <m/>
    <m/>
    <m/>
    <m/>
    <m/>
    <m/>
    <s v="[EXT] RE: 1B - Outbound to BI for Intercompany invoices"/>
  </r>
  <r>
    <e v="#N/A"/>
    <s v="DP-RTR-IC-031"/>
    <s v="Record to Report"/>
    <s v="Manage Intercompany Accounting"/>
    <s v="Perform Intercompany Transactions"/>
    <s v="User story to make headers and other relevant labels available in Spanish language. RICE ID:RPT019"/>
    <m/>
    <m/>
    <x v="1"/>
    <s v="2-Gap-Build-Report"/>
    <s v="Gap"/>
    <s v="Build"/>
    <s v="Report"/>
    <s v="RPT197"/>
    <m/>
    <m/>
    <m/>
    <m/>
    <s v="Sprint 12"/>
    <x v="0"/>
    <s v="Rita"/>
    <m/>
    <x v="5"/>
    <m/>
    <x v="4"/>
    <x v="1"/>
    <s v="Language Translation"/>
    <x v="6"/>
    <m/>
    <s v="RTR"/>
    <x v="0"/>
    <s v="IC"/>
    <m/>
    <m/>
    <m/>
    <m/>
    <m/>
    <m/>
    <m/>
    <m/>
    <m/>
    <s v="[EXT] RE: 1B - Outbound to BI for Intercompany invoices"/>
  </r>
  <r>
    <e v="#N/A"/>
    <s v="DP-RTR-IC-033"/>
    <s v="Record to Report"/>
    <s v="Manage Intercompany Accounting"/>
    <s v="Perform Intercompany Transactions"/>
    <s v="User story to make headers and other relevant labels available in Spanish language. RICE ID:RPT027"/>
    <m/>
    <m/>
    <x v="1"/>
    <s v="2-Gap-Build-Report"/>
    <s v="Gap"/>
    <s v="Build"/>
    <s v="Report"/>
    <s v="RPT198"/>
    <m/>
    <m/>
    <m/>
    <m/>
    <s v="Sprint 12"/>
    <x v="0"/>
    <s v="Rita"/>
    <m/>
    <x v="1"/>
    <m/>
    <x v="1"/>
    <x v="2"/>
    <s v="Language Translation"/>
    <x v="6"/>
    <m/>
    <s v="RTR"/>
    <x v="0"/>
    <s v="IC"/>
    <m/>
    <m/>
    <m/>
    <m/>
    <m/>
    <m/>
    <m/>
    <m/>
    <m/>
    <s v="[EXT] RE: 1B - Outbound to BI for Intercompany invoices"/>
  </r>
  <r>
    <e v="#N/A"/>
    <s v="DP-RTR-IC-034"/>
    <s v="Record to Report"/>
    <s v="Manage Intercompany Accounting"/>
    <s v="Perform Intercompany Transactions"/>
    <s v="User story to make headers and other relevant labels available in Spanish language. RICE ID:RPT028"/>
    <m/>
    <m/>
    <x v="1"/>
    <s v="2-Gap-Build-Report"/>
    <s v="Gap"/>
    <s v="Build"/>
    <s v="Report"/>
    <s v="RPT199"/>
    <m/>
    <m/>
    <m/>
    <m/>
    <s v="Sprint 12"/>
    <x v="0"/>
    <s v="Rita"/>
    <m/>
    <x v="1"/>
    <m/>
    <x v="1"/>
    <x v="2"/>
    <s v="Language Translation"/>
    <x v="6"/>
    <m/>
    <s v="RTR"/>
    <x v="0"/>
    <s v="IC"/>
    <m/>
    <m/>
    <m/>
    <m/>
    <m/>
    <m/>
    <m/>
    <m/>
    <m/>
    <s v="[EXT] RE: 1B - Outbound to BI for Intercompany invoices"/>
  </r>
  <r>
    <e v="#N/A"/>
    <s v="DP-RTR-IC-037"/>
    <s v="Record to Report"/>
    <s v="Manage Intercompany Accounting"/>
    <s v="Perform Intercompany Transactions"/>
    <s v="User story to make headers and other relevant labels available in Spanish language. RICE ID:RPT032"/>
    <m/>
    <m/>
    <x v="1"/>
    <s v="2-Gap-Build-Report"/>
    <s v="Gap"/>
    <s v="Build"/>
    <s v="Report"/>
    <s v="RPT205"/>
    <m/>
    <m/>
    <m/>
    <m/>
    <s v="Sprint 12"/>
    <x v="0"/>
    <s v="Rita"/>
    <m/>
    <x v="5"/>
    <m/>
    <x v="4"/>
    <x v="1"/>
    <s v="Language Translation"/>
    <x v="6"/>
    <m/>
    <s v="RTR"/>
    <x v="0"/>
    <s v="IC"/>
    <m/>
    <m/>
    <m/>
    <m/>
    <m/>
    <m/>
    <m/>
    <m/>
    <m/>
    <s v="[EXT] RE: 1B - Outbound to BI for Intercompany invoices"/>
  </r>
  <r>
    <e v="#N/A"/>
    <s v="DP-RTR-IC-038"/>
    <s v="Record to Report"/>
    <s v="Manage Intercompany Accounting"/>
    <s v="Perform Intercompany Transactions"/>
    <s v="User story to make headers and other relevant labels available in Spanish language. RICE ID:RPT033"/>
    <m/>
    <m/>
    <x v="1"/>
    <s v="2-Gap-Build-Report"/>
    <s v="Gap"/>
    <s v="Build"/>
    <s v="Report"/>
    <s v="RPT200"/>
    <m/>
    <m/>
    <m/>
    <m/>
    <s v="Sprint 12"/>
    <x v="0"/>
    <s v="Rita"/>
    <m/>
    <x v="5"/>
    <m/>
    <x v="4"/>
    <x v="1"/>
    <s v="Language Translation"/>
    <x v="6"/>
    <m/>
    <s v="RTR"/>
    <x v="0"/>
    <s v="IC"/>
    <m/>
    <m/>
    <m/>
    <m/>
    <m/>
    <m/>
    <m/>
    <m/>
    <m/>
    <s v="[EXT] RE: 1B - Outbound to BI for Intercompany invoices"/>
  </r>
  <r>
    <e v="#N/A"/>
    <s v="DP-RTR-IC-039"/>
    <s v="Record to Report"/>
    <s v="Manage Intercompany Accounting"/>
    <s v="Perform Intercompany Transactions"/>
    <s v="User story to make headers and other relevant labels available in Spanish language. RICE ID:RPT034"/>
    <m/>
    <m/>
    <x v="1"/>
    <s v="2-Gap-Build-Report"/>
    <s v="Gap"/>
    <s v="Build"/>
    <s v="Report"/>
    <s v="RPT201"/>
    <m/>
    <m/>
    <m/>
    <m/>
    <s v="Sprint 12"/>
    <x v="0"/>
    <s v="Rita"/>
    <m/>
    <x v="5"/>
    <m/>
    <x v="4"/>
    <x v="1"/>
    <s v="Language Translation"/>
    <x v="6"/>
    <m/>
    <s v="RTR"/>
    <x v="0"/>
    <s v="IC"/>
    <m/>
    <m/>
    <m/>
    <m/>
    <m/>
    <m/>
    <m/>
    <m/>
    <m/>
    <s v="[EXT] RE: 1B - Outbound to BI for Intercompany invoices"/>
  </r>
  <r>
    <e v="#N/A"/>
    <s v="DP-RTR-IC-040"/>
    <s v="Record to Report"/>
    <s v="Manage Intercompany Accounting"/>
    <s v="Perform Intercompany Transactions"/>
    <s v="User story to make headers and other relevant labels available in Spanish language. RICE ID:RPT035"/>
    <m/>
    <m/>
    <x v="1"/>
    <s v="2-Gap-Build-Report"/>
    <s v="Gap"/>
    <s v="Build"/>
    <s v="Report"/>
    <s v="RPT202"/>
    <m/>
    <m/>
    <m/>
    <m/>
    <s v="Sprint 12"/>
    <x v="0"/>
    <s v="Rita"/>
    <m/>
    <x v="5"/>
    <m/>
    <x v="4"/>
    <x v="1"/>
    <s v="Language Translation"/>
    <x v="6"/>
    <m/>
    <s v="RTR"/>
    <x v="0"/>
    <s v="IC"/>
    <m/>
    <m/>
    <m/>
    <m/>
    <m/>
    <m/>
    <m/>
    <m/>
    <m/>
    <s v="[EXT] RE: 1B - Outbound to BI for Intercompany invoices"/>
  </r>
  <r>
    <e v="#N/A"/>
    <s v="DP-RTR-IC-041"/>
    <s v="Record to Report"/>
    <s v="Manage Intercompany Accounting"/>
    <s v="Perform Intercompany Transactions"/>
    <s v="User story to make headers and other relevant labels available in Spanish language. RICE ID:RPT036"/>
    <m/>
    <m/>
    <x v="1"/>
    <s v="2-Gap-Build-Report"/>
    <s v="Gap"/>
    <s v="Build"/>
    <s v="Report"/>
    <s v="RPT203"/>
    <m/>
    <m/>
    <m/>
    <m/>
    <s v="Sprint 12"/>
    <x v="0"/>
    <s v="Rita"/>
    <m/>
    <x v="1"/>
    <m/>
    <x v="1"/>
    <x v="1"/>
    <s v="Language Translation"/>
    <x v="6"/>
    <m/>
    <s v="RTR"/>
    <x v="0"/>
    <s v="IC"/>
    <m/>
    <m/>
    <m/>
    <m/>
    <m/>
    <m/>
    <m/>
    <m/>
    <m/>
    <s v="[EXT] RE: 1B - Outbound to BI for Intercompany invoices"/>
  </r>
  <r>
    <e v="#N/A"/>
    <s v="DP-RTR-IC-043"/>
    <s v="Record to Report"/>
    <s v="Manage Intercompany Accounting"/>
    <s v="Perform Intercompany Transactions"/>
    <s v="User story to make headers and other relevant labels available in German (Austria &amp; Germany) language. RICE ID:RPT019"/>
    <m/>
    <m/>
    <x v="1"/>
    <s v="2-Gap-Build-Report"/>
    <s v="Gap"/>
    <s v="Build"/>
    <s v="Report"/>
    <s v="RPT197"/>
    <m/>
    <m/>
    <m/>
    <m/>
    <s v="Sprint 12"/>
    <x v="0"/>
    <s v="Rita"/>
    <m/>
    <x v="5"/>
    <m/>
    <x v="4"/>
    <x v="1"/>
    <s v="Language Translation"/>
    <x v="6"/>
    <m/>
    <s v="RTR"/>
    <x v="0"/>
    <s v="IC"/>
    <m/>
    <m/>
    <m/>
    <m/>
    <m/>
    <m/>
    <m/>
    <m/>
    <m/>
    <s v="[EXT] RE: 1B - Outbound to BI for Intercompany invoices"/>
  </r>
  <r>
    <e v="#N/A"/>
    <s v="DP-RTR-IC-045"/>
    <s v="Record to Report"/>
    <s v="Manage Intercompany Accounting"/>
    <s v="Perform Intercompany Transactions"/>
    <s v="User story to make headers and other relevant labels available in German (Austria &amp; Germany) language. RICE ID:RPT027"/>
    <m/>
    <m/>
    <x v="1"/>
    <s v="2-Gap-Build-Report"/>
    <s v="Gap"/>
    <s v="Build"/>
    <s v="Report"/>
    <s v="RPT198"/>
    <m/>
    <m/>
    <m/>
    <m/>
    <s v="Sprint 12"/>
    <x v="0"/>
    <s v="Rita"/>
    <m/>
    <x v="1"/>
    <m/>
    <x v="1"/>
    <x v="2"/>
    <s v="Language Translation"/>
    <x v="6"/>
    <m/>
    <s v="RTR"/>
    <x v="0"/>
    <s v="IC"/>
    <m/>
    <m/>
    <m/>
    <m/>
    <m/>
    <m/>
    <m/>
    <m/>
    <m/>
    <s v="[EXT] RE: 1B - Outbound to BI for Intercompany invoices"/>
  </r>
  <r>
    <e v="#N/A"/>
    <s v="DP-RTR-IC-046"/>
    <s v="Record to Report"/>
    <s v="Manage Intercompany Accounting"/>
    <s v="Perform Intercompany Transactions"/>
    <s v="User story to make headers and other relevant labels available in German (Austria &amp; Germany) language. RICE ID:RPT028"/>
    <m/>
    <m/>
    <x v="1"/>
    <s v="2-Gap-Build-Report"/>
    <s v="Gap"/>
    <s v="Build"/>
    <s v="Report"/>
    <s v="RPT199"/>
    <m/>
    <m/>
    <m/>
    <m/>
    <s v="Sprint 12"/>
    <x v="0"/>
    <s v="Rita"/>
    <m/>
    <x v="1"/>
    <m/>
    <x v="1"/>
    <x v="2"/>
    <s v="Language Translation"/>
    <x v="6"/>
    <m/>
    <s v="RTR"/>
    <x v="0"/>
    <s v="IC"/>
    <m/>
    <m/>
    <m/>
    <m/>
    <m/>
    <m/>
    <m/>
    <m/>
    <m/>
    <s v="[EXT] RE: 1B - Outbound to BI for Intercompany invoices"/>
  </r>
  <r>
    <e v="#N/A"/>
    <s v="DP-RTR-IC-049"/>
    <s v="Record to Report"/>
    <s v="Manage Intercompany Accounting"/>
    <s v="Perform Intercompany Transactions"/>
    <s v="User story to make headers and other relevant labels available in German (Austria &amp; Germany) language. RICE ID:RPT032"/>
    <m/>
    <m/>
    <x v="1"/>
    <s v="2-Gap-Build-Report"/>
    <s v="Gap"/>
    <s v="Build"/>
    <s v="Report"/>
    <s v="RPT205"/>
    <m/>
    <m/>
    <m/>
    <m/>
    <s v="Sprint 12"/>
    <x v="0"/>
    <s v="Rita"/>
    <m/>
    <x v="5"/>
    <m/>
    <x v="4"/>
    <x v="1"/>
    <s v="Language Translation"/>
    <x v="6"/>
    <m/>
    <s v="RTR"/>
    <x v="0"/>
    <s v="IC"/>
    <m/>
    <m/>
    <m/>
    <m/>
    <m/>
    <m/>
    <m/>
    <m/>
    <m/>
    <s v="[EXT] RE: 1B - Outbound to BI for Intercompany invoices"/>
  </r>
  <r>
    <e v="#N/A"/>
    <s v="DP-RTR-IC-050"/>
    <s v="Record to Report"/>
    <s v="Manage Intercompany Accounting"/>
    <s v="Perform Intercompany Transactions"/>
    <s v="User story to make headers and other relevant labels available in German (Austria &amp; Germany) language. RICE ID:RPT033"/>
    <m/>
    <m/>
    <x v="1"/>
    <s v="2-Gap-Build-Report"/>
    <s v="Gap"/>
    <s v="Build"/>
    <s v="Report"/>
    <s v="RPT200"/>
    <m/>
    <m/>
    <m/>
    <m/>
    <s v="Sprint 12"/>
    <x v="0"/>
    <s v="Rita"/>
    <m/>
    <x v="5"/>
    <m/>
    <x v="4"/>
    <x v="1"/>
    <s v="Language Translation"/>
    <x v="6"/>
    <m/>
    <s v="RTR"/>
    <x v="0"/>
    <s v="IC"/>
    <m/>
    <m/>
    <m/>
    <m/>
    <m/>
    <m/>
    <m/>
    <m/>
    <m/>
    <s v="[EXT] RE: 1B - Outbound to BI for Intercompany invoices"/>
  </r>
  <r>
    <e v="#N/A"/>
    <s v="DP-RTR-IC-051"/>
    <s v="Record to Report"/>
    <s v="Manage Intercompany Accounting"/>
    <s v="Perform Intercompany Transactions"/>
    <s v="User story to make headers and other relevant labels available in German (Austria &amp; Germany) language. RICE ID:RPT034"/>
    <m/>
    <m/>
    <x v="1"/>
    <s v="2-Gap-Build-Report"/>
    <s v="Gap"/>
    <s v="Build"/>
    <s v="Report"/>
    <s v="RPT201"/>
    <m/>
    <m/>
    <m/>
    <m/>
    <s v="Sprint 12"/>
    <x v="0"/>
    <s v="Rita"/>
    <m/>
    <x v="5"/>
    <m/>
    <x v="4"/>
    <x v="1"/>
    <s v="Language Translation"/>
    <x v="6"/>
    <m/>
    <s v="RTR"/>
    <x v="0"/>
    <s v="IC"/>
    <m/>
    <m/>
    <m/>
    <m/>
    <m/>
    <m/>
    <m/>
    <m/>
    <m/>
    <s v="[EXT] RE: 1B - Outbound to BI for Intercompany invoices"/>
  </r>
  <r>
    <e v="#N/A"/>
    <s v="DP-RTR-IC-052"/>
    <s v="Record to Report"/>
    <s v="Manage Intercompany Accounting"/>
    <s v="Perform Intercompany Transactions"/>
    <s v="User story to make headers and other relevant labels available in German (Austria &amp; Germany) language. RICE ID:RPT035"/>
    <m/>
    <m/>
    <x v="1"/>
    <s v="2-Gap-Build-Report"/>
    <s v="Gap"/>
    <s v="Build"/>
    <s v="Report"/>
    <s v="RPT202"/>
    <m/>
    <m/>
    <m/>
    <m/>
    <s v="Sprint 12"/>
    <x v="0"/>
    <s v="Rita"/>
    <m/>
    <x v="5"/>
    <m/>
    <x v="4"/>
    <x v="1"/>
    <s v="Language Translation"/>
    <x v="6"/>
    <m/>
    <s v="RTR"/>
    <x v="0"/>
    <s v="IC"/>
    <m/>
    <m/>
    <m/>
    <m/>
    <m/>
    <m/>
    <m/>
    <m/>
    <m/>
    <s v="[EXT] RE: 1B - Outbound to BI for Intercompany invoices"/>
  </r>
  <r>
    <e v="#N/A"/>
    <s v="DP-RTR-IC-053"/>
    <s v="Record to Report"/>
    <s v="Manage Intercompany Accounting"/>
    <s v="Perform Intercompany Transactions"/>
    <s v="User story to make headers and other relevant labels available in German (Austria &amp; Germany) language. RICE ID:RPT036"/>
    <m/>
    <m/>
    <x v="1"/>
    <s v="2-Gap-Build-Report"/>
    <s v="Gap"/>
    <s v="Build"/>
    <s v="Report"/>
    <s v="RPT203"/>
    <m/>
    <m/>
    <m/>
    <m/>
    <s v="Sprint 12"/>
    <x v="0"/>
    <s v="Rita"/>
    <m/>
    <x v="1"/>
    <m/>
    <x v="1"/>
    <x v="1"/>
    <s v="Language Translation"/>
    <x v="6"/>
    <m/>
    <s v="RTR"/>
    <x v="0"/>
    <s v="IC"/>
    <m/>
    <m/>
    <m/>
    <m/>
    <m/>
    <m/>
    <m/>
    <m/>
    <m/>
    <s v="[EXT] RE: 1B - Outbound to BI for Intercompany invoices"/>
  </r>
  <r>
    <e v="#N/A"/>
    <s v="DP-RTR-IC-055"/>
    <s v="Record to Report"/>
    <s v="Manage Intercompany Accounting"/>
    <s v="Perform Intercompany Transactions"/>
    <s v="User story to make headers and other relevant labels available in Polish language. RICE ID:RPT019"/>
    <m/>
    <m/>
    <x v="1"/>
    <s v="2-Gap-Build-Report"/>
    <s v="Gap"/>
    <s v="Build"/>
    <s v="Report"/>
    <s v="RPT197"/>
    <m/>
    <m/>
    <m/>
    <m/>
    <s v="Sprint 12"/>
    <x v="0"/>
    <s v="Rita"/>
    <m/>
    <x v="5"/>
    <m/>
    <x v="4"/>
    <x v="1"/>
    <s v="Language Translation"/>
    <x v="6"/>
    <m/>
    <s v="RTR"/>
    <x v="0"/>
    <s v="IC"/>
    <m/>
    <m/>
    <m/>
    <m/>
    <m/>
    <m/>
    <m/>
    <m/>
    <m/>
    <s v="[EXT] RE: 1B - Outbound to BI for Intercompany invoices"/>
  </r>
  <r>
    <e v="#N/A"/>
    <s v="DP-RTR-IC-057"/>
    <s v="Record to Report"/>
    <s v="Manage Intercompany Accounting"/>
    <s v="Perform Intercompany Transactions"/>
    <s v="User story to make headers and other relevant labels available in Polish language. RICE ID:RPT027"/>
    <m/>
    <m/>
    <x v="1"/>
    <s v="2-Gap-Build-Report"/>
    <s v="Gap"/>
    <s v="Build"/>
    <s v="Report"/>
    <s v="RPT198"/>
    <m/>
    <m/>
    <m/>
    <m/>
    <s v="Sprint 12"/>
    <x v="0"/>
    <s v="Rita"/>
    <m/>
    <x v="1"/>
    <m/>
    <x v="1"/>
    <x v="2"/>
    <s v="Language Translation"/>
    <x v="6"/>
    <m/>
    <s v="RTR"/>
    <x v="0"/>
    <s v="IC"/>
    <m/>
    <m/>
    <m/>
    <m/>
    <m/>
    <m/>
    <m/>
    <m/>
    <m/>
    <s v="[EXT] RE: 1B - Outbound to BI for Intercompany invoices"/>
  </r>
  <r>
    <e v="#N/A"/>
    <s v="DP-RTR-IC-058"/>
    <s v="Record to Report"/>
    <s v="Manage Intercompany Accounting"/>
    <s v="Perform Intercompany Transactions"/>
    <s v="User story to make headers and other relevant labels available in Polish language. RICE ID:RPT028"/>
    <m/>
    <m/>
    <x v="1"/>
    <s v="2-Gap-Build-Report"/>
    <s v="Gap"/>
    <s v="Build"/>
    <s v="Report"/>
    <s v="RPT199"/>
    <m/>
    <m/>
    <m/>
    <m/>
    <s v="Sprint 12"/>
    <x v="0"/>
    <s v="Rita"/>
    <m/>
    <x v="1"/>
    <m/>
    <x v="1"/>
    <x v="2"/>
    <s v="Language Translation"/>
    <x v="6"/>
    <m/>
    <s v="RTR"/>
    <x v="0"/>
    <s v="IC"/>
    <m/>
    <m/>
    <m/>
    <m/>
    <m/>
    <m/>
    <m/>
    <m/>
    <m/>
    <s v="[EXT] RE: 1B - Outbound to BI for Intercompany invoices"/>
  </r>
  <r>
    <e v="#N/A"/>
    <s v="DP-RTR-IC-061"/>
    <s v="Record to Report"/>
    <s v="Manage Intercompany Accounting"/>
    <s v="Perform Intercompany Transactions"/>
    <s v="User story to make headers and other relevant labels available in Polish language. RICE ID:RPT032"/>
    <m/>
    <m/>
    <x v="1"/>
    <s v="2-Gap-Build-Report"/>
    <s v="Gap"/>
    <s v="Build"/>
    <s v="Report"/>
    <s v="RPT205"/>
    <m/>
    <m/>
    <m/>
    <m/>
    <s v="Sprint 12"/>
    <x v="0"/>
    <s v="Rita"/>
    <m/>
    <x v="5"/>
    <m/>
    <x v="4"/>
    <x v="1"/>
    <s v="Language Translation"/>
    <x v="6"/>
    <m/>
    <s v="RTR"/>
    <x v="0"/>
    <s v="IC"/>
    <m/>
    <m/>
    <m/>
    <m/>
    <m/>
    <m/>
    <m/>
    <m/>
    <m/>
    <s v="[EXT] RE: 1B - Outbound to BI for Intercompany invoices"/>
  </r>
  <r>
    <e v="#N/A"/>
    <s v="DP-RTR-IC-062"/>
    <s v="Record to Report"/>
    <s v="Manage Intercompany Accounting"/>
    <s v="Perform Intercompany Transactions"/>
    <s v="User story to make headers and other relevant labels available in Polish language. RICE ID:RPT033"/>
    <m/>
    <m/>
    <x v="1"/>
    <s v="2-Gap-Build-Report"/>
    <s v="Gap"/>
    <s v="Build"/>
    <s v="Report"/>
    <s v="RPT200"/>
    <m/>
    <m/>
    <m/>
    <m/>
    <s v="Sprint 12"/>
    <x v="0"/>
    <s v="Rita"/>
    <m/>
    <x v="5"/>
    <m/>
    <x v="4"/>
    <x v="1"/>
    <s v="Language Translation"/>
    <x v="6"/>
    <m/>
    <s v="RTR"/>
    <x v="0"/>
    <s v="IC"/>
    <m/>
    <m/>
    <m/>
    <m/>
    <m/>
    <m/>
    <m/>
    <m/>
    <m/>
    <s v="[EXT] RE: 1B - Outbound to BI for Intercompany invoices"/>
  </r>
  <r>
    <e v="#N/A"/>
    <s v="DP-RTR-IC-063"/>
    <s v="Record to Report"/>
    <s v="Manage Intercompany Accounting"/>
    <s v="Perform Intercompany Transactions"/>
    <s v="User story to make headers and other relevant labels available in Polish language. RICE ID:RPT034"/>
    <m/>
    <m/>
    <x v="1"/>
    <s v="2-Gap-Build-Report"/>
    <s v="Gap"/>
    <s v="Build"/>
    <s v="Report"/>
    <s v="RPT201"/>
    <m/>
    <m/>
    <m/>
    <m/>
    <s v="Sprint 12"/>
    <x v="0"/>
    <s v="Rita"/>
    <m/>
    <x v="5"/>
    <m/>
    <x v="4"/>
    <x v="1"/>
    <s v="Language Translation"/>
    <x v="6"/>
    <m/>
    <s v="RTR"/>
    <x v="0"/>
    <s v="IC"/>
    <m/>
    <m/>
    <m/>
    <m/>
    <m/>
    <m/>
    <m/>
    <m/>
    <m/>
    <s v="[EXT] RE: 1B - Outbound to BI for Intercompany invoices"/>
  </r>
  <r>
    <e v="#N/A"/>
    <s v="DP-RTR-IC-064"/>
    <s v="Record to Report"/>
    <s v="Manage Intercompany Accounting"/>
    <s v="Perform Intercompany Transactions"/>
    <s v="User story to make headers and other relevant labels available in Polish language. RICE ID:RPT035"/>
    <m/>
    <m/>
    <x v="1"/>
    <s v="2-Gap-Build-Report"/>
    <s v="Gap"/>
    <s v="Build"/>
    <s v="Report"/>
    <s v="RPT202"/>
    <m/>
    <m/>
    <m/>
    <m/>
    <s v="Sprint 12"/>
    <x v="0"/>
    <s v="Rita"/>
    <m/>
    <x v="5"/>
    <m/>
    <x v="4"/>
    <x v="1"/>
    <s v="Language Translation"/>
    <x v="6"/>
    <m/>
    <s v="RTR"/>
    <x v="0"/>
    <s v="IC"/>
    <m/>
    <m/>
    <m/>
    <m/>
    <m/>
    <m/>
    <m/>
    <m/>
    <m/>
    <s v="[EXT] RE: 1B - Outbound to BI for Intercompany invoices"/>
  </r>
  <r>
    <e v="#N/A"/>
    <s v="DP-RTR-IC-065"/>
    <s v="Record to Report"/>
    <s v="Manage Intercompany Accounting"/>
    <s v="Perform Intercompany Transactions"/>
    <s v="User story to make headers and other relevant labels available in Polish language. RICE ID:RPT036"/>
    <m/>
    <m/>
    <x v="1"/>
    <s v="2-Gap-Build-Report"/>
    <s v="Gap"/>
    <s v="Build"/>
    <s v="Report"/>
    <s v="RPT203"/>
    <m/>
    <m/>
    <m/>
    <m/>
    <s v="Sprint 12"/>
    <x v="0"/>
    <s v="Rita"/>
    <m/>
    <x v="1"/>
    <m/>
    <x v="1"/>
    <x v="1"/>
    <s v="Language Translation"/>
    <x v="6"/>
    <m/>
    <s v="RTR"/>
    <x v="0"/>
    <s v="IC"/>
    <m/>
    <m/>
    <m/>
    <m/>
    <m/>
    <m/>
    <m/>
    <m/>
    <m/>
    <s v="[EXT] RE: 1B - Outbound to BI for Intercompany invoices"/>
  </r>
  <r>
    <e v="#N/A"/>
    <s v="DP-RTR-IC-067"/>
    <s v="Record to Report"/>
    <s v="Manage Intercompany Accounting"/>
    <s v="Perform Intercompany Transactions"/>
    <s v="User story to make headers and other relevant labels available in Arabic language. RICE ID:RPT019"/>
    <m/>
    <m/>
    <x v="1"/>
    <s v="2-Gap-Build-Report"/>
    <s v="Gap"/>
    <s v="Build"/>
    <s v="Report"/>
    <s v="RPT197"/>
    <m/>
    <m/>
    <m/>
    <m/>
    <s v="Sprint 12"/>
    <x v="0"/>
    <s v="Rita"/>
    <m/>
    <x v="5"/>
    <m/>
    <x v="4"/>
    <x v="1"/>
    <s v="Language Translation"/>
    <x v="6"/>
    <m/>
    <s v="RTR"/>
    <x v="0"/>
    <s v="IC"/>
    <m/>
    <m/>
    <m/>
    <m/>
    <m/>
    <m/>
    <m/>
    <m/>
    <m/>
    <s v="[EXT] RE: 1B - Outbound to BI for Intercompany invoices"/>
  </r>
  <r>
    <e v="#N/A"/>
    <s v="DP-RTR-IC-069"/>
    <s v="Record to Report"/>
    <s v="Manage Intercompany Accounting"/>
    <s v="Perform Intercompany Transactions"/>
    <s v="User story to make headers and other relevant labels available in Arabic language. RICE ID:RPT027"/>
    <m/>
    <m/>
    <x v="1"/>
    <s v="2-Gap-Build-Report"/>
    <s v="Gap"/>
    <s v="Build"/>
    <s v="Report"/>
    <s v="RPT198"/>
    <m/>
    <m/>
    <m/>
    <m/>
    <s v="Sprint 12"/>
    <x v="0"/>
    <s v="Rita"/>
    <m/>
    <x v="1"/>
    <m/>
    <x v="1"/>
    <x v="2"/>
    <s v="Language Translation"/>
    <x v="6"/>
    <m/>
    <s v="RTR"/>
    <x v="0"/>
    <s v="IC"/>
    <m/>
    <m/>
    <m/>
    <m/>
    <m/>
    <m/>
    <m/>
    <m/>
    <m/>
    <s v="[EXT] RE: 1B - Outbound to BI for Intercompany invoices"/>
  </r>
  <r>
    <e v="#N/A"/>
    <s v="DP-RTR-IC-070"/>
    <s v="Record to Report"/>
    <s v="Manage Intercompany Accounting"/>
    <s v="Perform Intercompany Transactions"/>
    <s v="User story to make headers and other relevant labels available in Arabic language. RICE ID:RPT028"/>
    <m/>
    <m/>
    <x v="1"/>
    <s v="2-Gap-Build-Report"/>
    <s v="Gap"/>
    <s v="Build"/>
    <s v="Report"/>
    <s v="RPT199"/>
    <m/>
    <m/>
    <m/>
    <m/>
    <s v="Sprint 12"/>
    <x v="0"/>
    <s v="Rita"/>
    <m/>
    <x v="1"/>
    <m/>
    <x v="1"/>
    <x v="2"/>
    <s v="Language Translation"/>
    <x v="6"/>
    <m/>
    <s v="RTR"/>
    <x v="0"/>
    <s v="IC"/>
    <m/>
    <m/>
    <m/>
    <m/>
    <m/>
    <m/>
    <m/>
    <m/>
    <m/>
    <s v="[EXT] RE: 1B - Outbound to BI for Intercompany invoices"/>
  </r>
  <r>
    <e v="#N/A"/>
    <s v="DP-RTR-IC-073"/>
    <s v="Record to Report"/>
    <s v="Manage Intercompany Accounting"/>
    <s v="Perform Intercompany Transactions"/>
    <s v="User story to make headers and other relevant labels available in Arabic language. RICE ID:RPT032"/>
    <m/>
    <m/>
    <x v="1"/>
    <s v="2-Gap-Build-Report"/>
    <s v="Gap"/>
    <s v="Build"/>
    <s v="Report"/>
    <s v="RPT205"/>
    <m/>
    <m/>
    <m/>
    <m/>
    <s v="Sprint 12"/>
    <x v="0"/>
    <s v="Rita"/>
    <m/>
    <x v="5"/>
    <m/>
    <x v="4"/>
    <x v="1"/>
    <s v="Language Translation"/>
    <x v="6"/>
    <m/>
    <s v="RTR"/>
    <x v="0"/>
    <s v="IC"/>
    <m/>
    <m/>
    <m/>
    <m/>
    <m/>
    <m/>
    <m/>
    <m/>
    <m/>
    <s v="[EXT] RE: 1B - Outbound to BI for Intercompany invoices"/>
  </r>
  <r>
    <e v="#N/A"/>
    <s v="DP-RTR-IC-074"/>
    <s v="Record to Report"/>
    <s v="Manage Intercompany Accounting"/>
    <s v="Perform Intercompany Transactions"/>
    <s v="User story to make headers and other relevant labels available in Arabic language. RICE ID:RPT033"/>
    <m/>
    <m/>
    <x v="1"/>
    <s v="2-Gap-Build-Report"/>
    <s v="Gap"/>
    <s v="Build"/>
    <s v="Report"/>
    <s v="RPT200"/>
    <m/>
    <m/>
    <m/>
    <m/>
    <s v="Sprint 12"/>
    <x v="0"/>
    <s v="Rita"/>
    <m/>
    <x v="5"/>
    <m/>
    <x v="4"/>
    <x v="1"/>
    <s v="Language Translation"/>
    <x v="6"/>
    <m/>
    <s v="RTR"/>
    <x v="0"/>
    <s v="IC"/>
    <m/>
    <m/>
    <m/>
    <m/>
    <m/>
    <m/>
    <m/>
    <m/>
    <m/>
    <s v="[EXT] RE: 1B - Outbound to BI for Intercompany invoices"/>
  </r>
  <r>
    <e v="#N/A"/>
    <s v="DP-RTR-IC-075"/>
    <s v="Record to Report"/>
    <s v="Manage Intercompany Accounting"/>
    <s v="Perform Intercompany Transactions"/>
    <s v="User story to make headers and other relevant labels available in Arabic language. RICE ID:RPT034"/>
    <m/>
    <m/>
    <x v="1"/>
    <s v="2-Gap-Build-Report"/>
    <s v="Gap"/>
    <s v="Build"/>
    <s v="Report"/>
    <s v="RPT201"/>
    <m/>
    <m/>
    <m/>
    <m/>
    <s v="Sprint 12"/>
    <x v="0"/>
    <s v="Rita"/>
    <m/>
    <x v="5"/>
    <m/>
    <x v="4"/>
    <x v="1"/>
    <s v="Language Translation"/>
    <x v="6"/>
    <m/>
    <s v="RTR"/>
    <x v="0"/>
    <s v="IC"/>
    <m/>
    <m/>
    <m/>
    <m/>
    <m/>
    <m/>
    <m/>
    <m/>
    <m/>
    <s v="[EXT] RE: 1B - Outbound to BI for Intercompany invoices"/>
  </r>
  <r>
    <e v="#N/A"/>
    <s v="DP-RTR-IC-076"/>
    <s v="Record to Report"/>
    <s v="Manage Intercompany Accounting"/>
    <s v="Perform Intercompany Transactions"/>
    <s v="User story to make headers and other relevant labels available in Arabic language. RICE ID:RPT035"/>
    <m/>
    <m/>
    <x v="1"/>
    <s v="2-Gap-Build-Report"/>
    <s v="Gap"/>
    <s v="Build"/>
    <s v="Report"/>
    <s v="RPT202"/>
    <m/>
    <m/>
    <m/>
    <m/>
    <s v="Sprint 12"/>
    <x v="0"/>
    <s v="Rita"/>
    <m/>
    <x v="5"/>
    <m/>
    <x v="4"/>
    <x v="1"/>
    <s v="Language Translation"/>
    <x v="6"/>
    <m/>
    <s v="RTR"/>
    <x v="0"/>
    <s v="IC"/>
    <m/>
    <m/>
    <m/>
    <m/>
    <m/>
    <m/>
    <m/>
    <m/>
    <m/>
    <s v="[EXT] RE: 1B - Outbound to BI for Intercompany invoices"/>
  </r>
  <r>
    <e v="#N/A"/>
    <s v="DP-RTR-IC-077"/>
    <s v="Record to Report"/>
    <s v="Manage Intercompany Accounting"/>
    <s v="Perform Intercompany Transactions"/>
    <s v="User story to make headers and other relevant labels available in Arabic language. RICE ID:RPT036"/>
    <m/>
    <m/>
    <x v="1"/>
    <s v="2-Gap-Build-Report"/>
    <s v="Gap"/>
    <s v="Build"/>
    <s v="Report"/>
    <s v="RPT203"/>
    <m/>
    <m/>
    <m/>
    <m/>
    <s v="Sprint 12"/>
    <x v="0"/>
    <s v="Rita"/>
    <m/>
    <x v="1"/>
    <m/>
    <x v="1"/>
    <x v="1"/>
    <s v="Language Translation"/>
    <x v="6"/>
    <m/>
    <s v="RTR"/>
    <x v="0"/>
    <s v="IC"/>
    <m/>
    <m/>
    <m/>
    <m/>
    <m/>
    <m/>
    <m/>
    <m/>
    <m/>
    <s v="[EXT] RE: 1B - Outbound to BI for Intercompany invoices"/>
  </r>
  <r>
    <e v="#N/A"/>
    <s v="DP-RTR-IC-079"/>
    <s v="Record to Report"/>
    <s v="Manage Intercompany Accounting"/>
    <s v="Perform Intercompany Transactions"/>
    <s v="User story to retrofit 1A object to include additional sequence column. RICE ID:RPT100"/>
    <m/>
    <m/>
    <x v="1"/>
    <s v="2-Gap-Build-Report"/>
    <s v="Gap"/>
    <s v="Build"/>
    <s v="Report"/>
    <s v="RPT100"/>
    <m/>
    <m/>
    <m/>
    <m/>
    <s v="Sprint 9"/>
    <x v="0"/>
    <s v="Rita"/>
    <m/>
    <x v="3"/>
    <m/>
    <x v="2"/>
    <x v="6"/>
    <s v="Report"/>
    <x v="1"/>
    <m/>
    <s v="RTR"/>
    <x v="0"/>
    <s v="IC"/>
    <m/>
    <m/>
    <m/>
    <m/>
    <m/>
    <m/>
    <m/>
    <m/>
    <m/>
    <s v="[EXT] RE: 1B - Outbound to BI for Intercompany invoices"/>
  </r>
  <r>
    <e v="#N/A"/>
    <s v="DP-RTR-IC-080"/>
    <s v="Record to Report"/>
    <s v="Manage Intercompany Accounting"/>
    <s v="Perform Intercompany Transactions"/>
    <s v="Open AP Invoice Balance to IAP"/>
    <m/>
    <m/>
    <x v="1"/>
    <s v="3-Gap-Build-Interface"/>
    <s v="Gap"/>
    <s v="Build"/>
    <s v="Interface"/>
    <s v="INT232"/>
    <m/>
    <m/>
    <m/>
    <m/>
    <s v="Sprint 10"/>
    <x v="0"/>
    <s v="Rita"/>
    <m/>
    <x v="5"/>
    <m/>
    <x v="4"/>
    <x v="1"/>
    <s v="Interface"/>
    <x v="5"/>
    <m/>
    <s v="RTR"/>
    <x v="0"/>
    <s v="IC"/>
    <m/>
    <m/>
    <m/>
    <m/>
    <m/>
    <m/>
    <m/>
    <m/>
    <m/>
    <s v="[EXT] RE: 1B - Outbound to BI for Intercompany invoices"/>
  </r>
  <r>
    <e v="#N/A"/>
    <s v="DP-RTR-IC-081"/>
    <s v="Record to Report"/>
    <s v="Manage Intercompany Accounting"/>
    <s v="Perform Intercompany Transactions"/>
    <s v="Open AP Invoice Balance to TeraData"/>
    <m/>
    <m/>
    <x v="1"/>
    <s v="3-Gap-Build-Interface"/>
    <s v="Gap"/>
    <s v="Build"/>
    <s v="Interface"/>
    <s v="INT233"/>
    <m/>
    <m/>
    <m/>
    <m/>
    <s v="Sprint 10"/>
    <x v="0"/>
    <s v="Rita"/>
    <m/>
    <x v="5"/>
    <m/>
    <x v="4"/>
    <x v="1"/>
    <s v="Interface"/>
    <x v="5"/>
    <m/>
    <s v="RTR"/>
    <x v="0"/>
    <s v="IC"/>
    <m/>
    <m/>
    <m/>
    <m/>
    <m/>
    <m/>
    <m/>
    <m/>
    <m/>
    <s v="[EXT] RE: 1B - Outbound to BI for Intercompany invoices"/>
  </r>
  <r>
    <e v="#N/A"/>
    <s v="DP-RTR-IC-082"/>
    <s v="Record to Report"/>
    <s v="Manage Intercompany Accounting"/>
    <s v="Perform Intercompany Transactions"/>
    <s v="Open AR Invoice Balance to IAP"/>
    <m/>
    <m/>
    <x v="1"/>
    <s v="3-Gap-Build-Interface"/>
    <s v="Gap"/>
    <s v="Build"/>
    <s v="Interface"/>
    <s v="INT234"/>
    <m/>
    <m/>
    <m/>
    <m/>
    <s v="Sprint 10"/>
    <x v="0"/>
    <s v="Rita"/>
    <m/>
    <x v="5"/>
    <m/>
    <x v="4"/>
    <x v="1"/>
    <s v="Interface"/>
    <x v="5"/>
    <m/>
    <s v="RTR"/>
    <x v="0"/>
    <s v="IC"/>
    <m/>
    <m/>
    <m/>
    <m/>
    <m/>
    <m/>
    <m/>
    <m/>
    <m/>
    <s v="[EXT] RE: 1B - Outbound to BI for Intercompany invoices"/>
  </r>
  <r>
    <e v="#N/A"/>
    <s v="DP-RTR-IC-083"/>
    <s v="Record to Report"/>
    <s v="Manage Intercompany Accounting"/>
    <s v="Perform Intercompany Transactions"/>
    <s v="Open AR Invoice Balance to TeraData"/>
    <m/>
    <m/>
    <x v="1"/>
    <s v="3-Gap-Build-Interface"/>
    <s v="Gap"/>
    <s v="Build"/>
    <s v="Interface"/>
    <s v="INT235"/>
    <m/>
    <m/>
    <m/>
    <m/>
    <s v="Sprint 10"/>
    <x v="0"/>
    <s v="Rita"/>
    <m/>
    <x v="5"/>
    <m/>
    <x v="4"/>
    <x v="1"/>
    <s v="Interface"/>
    <x v="5"/>
    <m/>
    <s v="RTR"/>
    <x v="0"/>
    <s v="IC"/>
    <m/>
    <m/>
    <m/>
    <m/>
    <m/>
    <m/>
    <m/>
    <m/>
    <m/>
    <s v="[EXT] RE: 1B - Outbound to BI for Intercompany invoices"/>
  </r>
  <r>
    <e v="#N/A"/>
    <s v="DP-RTR-IC-085"/>
    <s v="Record to Report"/>
    <s v="Manage Intercompany Accounting"/>
    <s v="Perform AP Period Close"/>
    <s v="As a GL Accountant, I need ability to reconcile IC AP to GL across ledger sets"/>
    <m/>
    <m/>
    <x v="1"/>
    <s v="2-Gap-Build-Report"/>
    <s v="Gap"/>
    <s v="Build"/>
    <s v="Report"/>
    <s v="RPT190"/>
    <s v="New report similar to RPT007 (based on SLA &amp; GL) but also having opening balance from GL, closing balance from GL and computed closing balance based on SLA+ direct GL activities for a given period. Should run by ledger set. Common report for DP-RTR-IC-085 and DP-RTR-IC-086 i.e. for AR to GL and AP to GL_x000a__x000a_Additionally unlike RPT007 this report is not expected to go to every site level"/>
    <s v="Report should tie AP SLA to GL"/>
    <m/>
    <m/>
    <m/>
    <x v="0"/>
    <s v="Rita"/>
    <m/>
    <x v="1"/>
    <m/>
    <x v="1"/>
    <x v="2"/>
    <s v="Report"/>
    <x v="1"/>
    <m/>
    <s v="RTR"/>
    <x v="0"/>
    <s v="IC"/>
    <m/>
    <m/>
    <m/>
    <m/>
    <m/>
    <m/>
    <m/>
    <m/>
    <m/>
    <m/>
  </r>
  <r>
    <e v="#N/A"/>
    <s v="DP-RTR-IC-086"/>
    <s v="Record to Report"/>
    <s v="Manage Intercompany Accounting"/>
    <s v="Perform AR Period Close"/>
    <s v="As a GL Accountant, I need ability to reconcile IC AR to GL across ledger sets"/>
    <m/>
    <m/>
    <x v="1"/>
    <s v="2-Gap-Build-Report"/>
    <s v="Gap"/>
    <s v="Build"/>
    <s v="Report"/>
    <s v="RPT190"/>
    <s v="New report similar to RPT007 (based on SLA &amp; GL) but also having opening balance from GL, closing balance from GL and computed closing balance based on SLA+ direct GL activities for a given period. Should run by ledger set. Common report for DP-RTR-IC-085 and DP-RTR-IC-086 i.e. for AR to GL and AP to GL_x000a__x000a_Additionally unlike RPT007 this report is not expected to go to every site level"/>
    <s v="Report should tie AR SLA to GL"/>
    <m/>
    <m/>
    <m/>
    <x v="0"/>
    <s v="Rita"/>
    <m/>
    <x v="1"/>
    <m/>
    <x v="1"/>
    <x v="2"/>
    <s v="Report"/>
    <x v="1"/>
    <m/>
    <s v="RTR"/>
    <x v="0"/>
    <s v="IC"/>
    <m/>
    <m/>
    <m/>
    <m/>
    <m/>
    <m/>
    <m/>
    <m/>
    <m/>
    <m/>
  </r>
  <r>
    <e v="#N/A"/>
    <s v="DP-RTR-IC-087"/>
    <s v="Record to Report"/>
    <s v="Manage General Ledger Accounting"/>
    <s v="Period-End Closing &amp; Reporting"/>
    <s v="User story to retrofit 1A object to include Secondary ledger journals. RICE ID:RPT101"/>
    <m/>
    <m/>
    <x v="1"/>
    <s v="2-Gap-Build-Report"/>
    <s v="Gap"/>
    <s v="Build"/>
    <s v="Report"/>
    <s v="RPT101_R"/>
    <s v="2/4: Retrofit required to include secondary ledger journals."/>
    <s v="Report should include secondary ledger data"/>
    <m/>
    <m/>
    <m/>
    <x v="0"/>
    <s v="Rita"/>
    <m/>
    <x v="5"/>
    <m/>
    <x v="4"/>
    <x v="1"/>
    <s v="Report"/>
    <x v="1"/>
    <m/>
    <s v="RTR"/>
    <x v="0"/>
    <s v="GL"/>
    <m/>
    <m/>
    <m/>
    <m/>
    <m/>
    <m/>
    <m/>
    <m/>
    <m/>
    <m/>
  </r>
  <r>
    <e v="#N/A"/>
    <s v="DP-RTR-IC-088"/>
    <s v="Record to Report"/>
    <s v="Manage General Ledger Accounting"/>
    <s v="Period-End Closing &amp; Reporting"/>
    <s v="User story to capture requirements for India Invoice Print. RICE ID:RPT102"/>
    <m/>
    <m/>
    <x v="1"/>
    <s v="2-Gap-Build-Report"/>
    <s v="Gap"/>
    <s v="Build"/>
    <s v="Report"/>
    <s v="RPT102"/>
    <s v="Because India will be separated by BSV, Invoice will show as India to India. Invoice will need a way  to pull BSV information to correctly display invoices between states"/>
    <m/>
    <m/>
    <m/>
    <m/>
    <x v="0"/>
    <s v="Rita"/>
    <m/>
    <x v="1"/>
    <m/>
    <x v="1"/>
    <x v="1"/>
    <s v="Report"/>
    <x v="1"/>
    <m/>
    <s v="RTR"/>
    <x v="0"/>
    <s v="GL"/>
    <m/>
    <m/>
    <m/>
    <m/>
    <m/>
    <m/>
    <m/>
    <m/>
    <m/>
    <s v="[EXT] RE: 1B - India Requirement - Summary"/>
  </r>
  <r>
    <e v="#N/A"/>
    <s v="DP-RTR-IC-089"/>
    <s v="Record to Report"/>
    <s v="Manage General Ledger Accounting"/>
    <s v="Period-End Closing &amp; Reporting"/>
    <s v="User story to capture requirements for India Invoice Print. RICE ID:RPT103"/>
    <m/>
    <m/>
    <x v="1"/>
    <s v="2-Gap-Build-Report"/>
    <s v="Gap"/>
    <s v="Build"/>
    <s v="Report"/>
    <s v="RPT103"/>
    <s v="Because India will be separated by BSV, Invoice will show as India to India. Invoice will need a way  to pull BSV information to correctly display invoices between states"/>
    <m/>
    <m/>
    <m/>
    <m/>
    <x v="0"/>
    <s v="Rita"/>
    <m/>
    <x v="1"/>
    <m/>
    <x v="1"/>
    <x v="1"/>
    <s v="Report"/>
    <x v="1"/>
    <m/>
    <s v="RTR"/>
    <x v="0"/>
    <s v="GL"/>
    <m/>
    <m/>
    <m/>
    <m/>
    <m/>
    <m/>
    <m/>
    <m/>
    <m/>
    <s v="[EXT] RE: 1B - India Requirement - Summary"/>
  </r>
  <r>
    <e v="#N/A"/>
    <s v="DP-RTR-IC-090"/>
    <s v="Record to Report"/>
    <s v="Manage General Ledger Accounting"/>
    <s v="Maintain Chart of Accounts"/>
    <s v="User Story to update Journal Source and Journal Category Name and Description to local languages"/>
    <m/>
    <m/>
    <x v="1"/>
    <s v="1-Fit-Configuration-Functional"/>
    <s v="Fit"/>
    <s v="Configuration"/>
    <s v="Functional"/>
    <m/>
    <s v="There are 10 newly created Journal Sources and 11 Journal Categories. Currently all Names and Descriptions are in English, this story is to update these to each local language in the system. This can only be accomplished by going in the sytem and changing the session language and then updatin one by the local Name and Description."/>
    <m/>
    <m/>
    <m/>
    <m/>
    <x v="5"/>
    <s v="Rita"/>
    <m/>
    <x v="0"/>
    <m/>
    <x v="0"/>
    <x v="0"/>
    <m/>
    <x v="0"/>
    <m/>
    <s v="RTR"/>
    <x v="0"/>
    <s v="GL"/>
    <m/>
    <m/>
    <m/>
    <m/>
    <m/>
    <m/>
    <m/>
    <m/>
    <m/>
    <m/>
  </r>
  <r>
    <m/>
    <m/>
    <m/>
    <m/>
    <m/>
    <m/>
    <m/>
    <m/>
    <x v="2"/>
    <m/>
    <m/>
    <m/>
    <m/>
    <m/>
    <m/>
    <m/>
    <m/>
    <m/>
    <m/>
    <x v="3"/>
    <m/>
    <m/>
    <x v="0"/>
    <m/>
    <x v="0"/>
    <x v="0"/>
    <m/>
    <x v="0"/>
    <m/>
    <m/>
    <x v="8"/>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m/>
    <s v="DP-RTR-GL-001"/>
    <s v="Record to Report"/>
    <s v="Manage General Ledger Accounting"/>
    <s v="Process Manual Journal Entries"/>
    <s v="Enter a journal with Debit in USD and Credit in CAD, unbalanced by Entered currency and balanced by accounted currency. "/>
    <m/>
    <m/>
    <x v="0"/>
    <x v="0"/>
    <s v="Fit"/>
    <s v="Configuration"/>
    <s v="Functional"/>
    <m/>
    <s v="This will be controlled by the ‘Limit journal to a single currency’ flag. This flag will be kept unchecked. Journal will be balanced by Entered currency by Oracle during posting by using Entered currency balancing account. This will allow users to create journals with multiple currency in GL. Change for WESCO EBS team - awareness was created. _x000a_Note: This is applicable only for GL Journals and not IC batches"/>
    <m/>
    <m/>
    <m/>
    <m/>
    <x v="0"/>
    <m/>
    <m/>
    <m/>
    <m/>
    <m/>
    <m/>
    <m/>
    <s v="RTR"/>
    <x v="0"/>
    <s v="GL"/>
    <s v="WESCO"/>
    <m/>
    <x v="0"/>
    <m/>
    <m/>
    <m/>
    <m/>
    <x v="0"/>
    <m/>
    <m/>
  </r>
  <r>
    <e v="#N/A"/>
    <s v="DP-RTR-GL-002"/>
    <s v="Record to Report"/>
    <s v="Manage General Ledger Accounting"/>
    <s v="Process Manual Journal Entries"/>
    <s v="As an Intercompany Accountant, I want my journal entries to automatically create an intercompany balancing line to streamline and speed processing [US and Canada ledgers only]"/>
    <m/>
    <m/>
    <x v="0"/>
    <x v="0"/>
    <s v="Fit"/>
    <s v="Configuration"/>
    <s v="Functional"/>
    <m/>
    <s v="GL Auto-balancing: In US &amp; CA for journals that are unbalanced by LE but balanced as a whole for accounted currency, will use auto-balancing. If journal is then unbalanced by entered currency, balancing as per DP-RTR-GL-002 will also happen_x000a_1B only -&gt; IC batch: Balancing setup will add IC AR and IC AP lines which cannot be edited by users"/>
    <s v="Validate that balancing lines were correctly created for each IC journal. Validate both entered and accounted currencies. Validate balancing is only enabled for US and Canadian entities."/>
    <m/>
    <m/>
    <m/>
    <x v="1"/>
    <s v="Erica"/>
    <d v="2021-08-05T00:00:00"/>
    <m/>
    <m/>
    <m/>
    <m/>
    <m/>
    <s v="RTR"/>
    <x v="0"/>
    <s v="GL"/>
    <s v="Deloitte"/>
    <m/>
    <x v="0"/>
    <s v="Ian/Vitaliy"/>
    <m/>
    <m/>
    <m/>
    <x v="0"/>
    <s v="W2"/>
    <s v="WESCO -Deliver Phase User Stories - GL - Batch1 - GPO Approval"/>
  </r>
  <r>
    <e v="#N/A"/>
    <s v="DP-RTR-IC-001"/>
    <s v="Record to Report"/>
    <s v="Manage General Ledger Accounting"/>
    <s v="Process Manual Journal Entries"/>
    <s v="As a tax analyst, I would like all I/C invoices to be archived monthly. Invoices must show the historical data on the invoice. (if address for entity changes, historical invoices should still show the old address)._x000a_[For invoice template bursting to SFTP by invoice template]"/>
    <m/>
    <m/>
    <x v="1"/>
    <x v="1"/>
    <s v="Gap"/>
    <s v="Build"/>
    <s v="Report"/>
    <s v="RPT102_x000a_RPT103"/>
    <s v="Invoice template can be bursted to SFTP folders. WESCO IT may pick from SFTP folders and move to required archiving tools like FileNet etc. _x000a__x000a_2 invoice templates to be built as per assumptions and alignment via email &quot;Non material Intercompany Invoice Template from PeopleSoft&quot;"/>
    <s v="Ensure all I/C invoices have been archived. Ensure historical data is captured on the invoices."/>
    <m/>
    <m/>
    <m/>
    <x v="1"/>
    <s v="Erica"/>
    <d v="2021-08-05T00:00:00"/>
    <m/>
    <m/>
    <m/>
    <m/>
    <m/>
    <s v="RTR"/>
    <x v="0"/>
    <s v="IC"/>
    <s v="WESCO - Tax Stories"/>
    <m/>
    <x v="1"/>
    <s v="Ian/Vitaliy"/>
    <m/>
    <s v="Approved - Jessica"/>
    <m/>
    <x v="1"/>
    <m/>
    <s v="WESCO -Deliver Phase User Stories - GL - Batch1 - GPO Approval"/>
  </r>
  <r>
    <e v="#N/A"/>
    <m/>
    <s v="Record to Report"/>
    <s v="Manage General Ledger Accounting"/>
    <s v="Process Manual Journal Entries"/>
    <s v="As a tax analyst, I would like all I/C invoices to be archived monthly. Invoices must show the historical data on the invoice. (if address for entity changes, historical invoices should still show the old address)._x000a_[For WESCO IT to pick SFTP files and arhive]"/>
    <m/>
    <m/>
    <x v="1"/>
    <x v="2"/>
    <s v=""/>
    <s v=""/>
    <s v=""/>
    <m/>
    <s v="Invoice template can be bursted to SFTP folders. WESCO IT may pick from SFTP folders and move to required archiving tools like FileNet etc. _x000a__x000a_WESCO IT to update comments. This user story is for taking from SFTP folder to applicable archiving solution "/>
    <s v="Ensure all I/C invoices have been archived. Ensure historical data is captured on the invoices."/>
    <m/>
    <m/>
    <m/>
    <x v="2"/>
    <m/>
    <m/>
    <m/>
    <m/>
    <m/>
    <m/>
    <m/>
    <s v="RTR"/>
    <x v="1"/>
    <s v="LEGACY"/>
    <s v="WESCO - Tax Stories"/>
    <m/>
    <x v="1"/>
    <m/>
    <m/>
    <s v="Approved - Jessica"/>
    <m/>
    <x v="0"/>
    <m/>
    <m/>
  </r>
  <r>
    <e v="#N/A"/>
    <s v="DP-RTR-IC-002"/>
    <s v="Record to Report"/>
    <s v="Manage Intercompany Accounting"/>
    <s v="Process Intercompany AR/AP Invoices"/>
    <s v="(IC Transactions) Oracle GL must have sufficient fields to capture Legal Entity attributes which require printing on an invoice template, such as Registered address, VAT number, Tax and/or Company registration number, Share capital, Directors, the label &quot;Tax invoice&quot;, etc..."/>
    <s v="RTR-TP-050"/>
    <m/>
    <x v="1"/>
    <x v="1"/>
    <s v="Gap"/>
    <s v="Build"/>
    <s v="Report"/>
    <s v="RPT102_x000a_RPT103"/>
    <s v="PF 7/13: A question to the team is whether Oracle foresees fields to store (and maintain) certain data, or whether this is hard coded on every invoice template?_x000a_OSS Notes: Alignment on tax team call not all fields will be in Oracle tables, some will be in templates. User story DP-RTR-IC-001 will be used to track archiving requirement on reports_x000a__x000a_Vitaliy to work with Patrick for 1B to finalize Intercompany transaction types that are required_x000a__x000a_7/28 email sent: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_x000a__x000a_7/29: As per email &quot;Non material Intercompany Invoice Template from PeopleSoft&quot; 2 invoice print templates planned based on noted assumptions. Expectation based on noted assumptions is it should address local requirements"/>
    <s v="Ensure required attributes for local country requirements are included  and maintained for Intercompany Invoice Templates"/>
    <m/>
    <m/>
    <m/>
    <x v="1"/>
    <s v="Erica"/>
    <d v="2021-08-05T00:00:00"/>
    <m/>
    <m/>
    <m/>
    <m/>
    <m/>
    <s v="RTR"/>
    <x v="0"/>
    <s v="IC"/>
    <s v="WESCO - Tax Stories"/>
    <m/>
    <x v="2"/>
    <s v="Ian/Vitaliy"/>
    <m/>
    <s v="Approved - Jessica"/>
    <m/>
    <x v="1"/>
    <m/>
    <s v="WESCO -Deliver Phase User Stories - GL - Batch1 - GPO Approval"/>
  </r>
  <r>
    <e v="#N/A"/>
    <s v="DP-RTR-IC-003"/>
    <s v="Record to Report"/>
    <s v="Manage Intercompany Accounting"/>
    <s v="Process Intercompany AR/AP Invoices"/>
    <s v="The intercompany invoicing module should not generate invoices with zero value"/>
    <m/>
    <m/>
    <x v="1"/>
    <x v="3"/>
    <s v="Gap"/>
    <s v="Build"/>
    <s v="Extension"/>
    <s v="EXT041"/>
    <s v="This pertains to logic of LSI processor of splitting in intercompany vs intracompany. Logic details to be covered in lean specs [This is a bug in current state legacy Anixter solution]"/>
    <s v="Ensure no zero value IC invoices created"/>
    <m/>
    <m/>
    <m/>
    <x v="1"/>
    <s v="Erica"/>
    <d v="2021-08-05T00:00:00"/>
    <m/>
    <m/>
    <m/>
    <m/>
    <m/>
    <s v="RTR"/>
    <x v="0"/>
    <s v="IC"/>
    <s v="WESCO - Tax Stories"/>
    <m/>
    <x v="3"/>
    <s v="Ian/Vitaliy"/>
    <m/>
    <s v="Approved - Jessica"/>
    <m/>
    <x v="0"/>
    <m/>
    <s v="WESCO -Deliver Phase User Stories - GL - Batch1 - GPO Approval"/>
  </r>
  <r>
    <e v="#N/A"/>
    <s v="DP-RTR-IC-004"/>
    <s v="Record to Report"/>
    <s v="Manage Intercompany Accounting"/>
    <s v="Process Intercompany AR/AP Invoices"/>
    <s v="An accountant should understand which intercompany transactions require an invoice and which ones don't (Process)"/>
    <m/>
    <m/>
    <x v="1"/>
    <x v="0"/>
    <s v="Fit"/>
    <s v="Configuration"/>
    <s v="Functional"/>
    <m/>
    <s v="IC transaction types will drive whether invoicing is required or not. Training to IC users required to determine which IC transaction type is required"/>
    <s v="Tax will review training materials to ensure process meets tax requirements"/>
    <m/>
    <m/>
    <m/>
    <x v="1"/>
    <s v="Erica"/>
    <d v="2021-08-05T00:00:00"/>
    <m/>
    <m/>
    <m/>
    <m/>
    <m/>
    <s v="RTR"/>
    <x v="0"/>
    <s v="IC"/>
    <s v="WESCO - Tax Stories"/>
    <m/>
    <x v="4"/>
    <s v="Ian/Vitaliy"/>
    <m/>
    <s v="Approved - Jessica"/>
    <m/>
    <x v="0"/>
    <m/>
    <s v="WESCO -Deliver Phase User Stories - GL - Batch1 - GPO Approval"/>
  </r>
  <r>
    <e v="#N/A"/>
    <s v="DP-RTR-IC-005"/>
    <s v="Record to Report"/>
    <s v="Manage Intercompany Accounting"/>
    <s v="Process Intercompany AR/AP Invoices"/>
    <s v="An accountant should understand which intercompany transactions require an invoice and which ones require a credit note.  From an accounting point of view the debits and credits are identical when entity A invoices entity B or entity B issues a credit note to entity A (Process)"/>
    <m/>
    <m/>
    <x v="1"/>
    <x v="0"/>
    <s v="Fit"/>
    <s v="Configuration"/>
    <s v="Functional"/>
    <m/>
    <s v="In IC Provider determines entity that has AR transaction and Receiver has AP transaction. In AR currently if amounts are flipped it will create negative AR invoice. In AP system will flip and create credit memo. [In future release Oracle may release on AR side ability to create credit memo instead of negative invoice, currently not yet available in Cloud]. _x000a_Training issue to select appropriate provider and receiver and also transaction type. Appropriate provider and receiver selection with amounts would then drive behavior as noted above"/>
    <s v="Tax will review training materials to ensure process meets tax requirements"/>
    <m/>
    <m/>
    <m/>
    <x v="1"/>
    <s v="Erica"/>
    <d v="2021-08-05T00:00:00"/>
    <m/>
    <m/>
    <m/>
    <m/>
    <m/>
    <s v="RTR"/>
    <x v="0"/>
    <s v="IC"/>
    <s v="WESCO - Tax Stories"/>
    <m/>
    <x v="5"/>
    <s v="Ian/Vitaliy"/>
    <m/>
    <s v="Approved - Jessica"/>
    <m/>
    <x v="0"/>
    <m/>
    <s v="WESCO -Deliver Phase User Stories - GL - Batch1 - GPO Approval"/>
  </r>
  <r>
    <e v="#N/A"/>
    <s v="DP-RTR-IC-006"/>
    <s v="Record to Report"/>
    <s v="Manage Intercompany Accounting"/>
    <s v="Process Intercompany AR/AP Invoices"/>
    <s v="The transactions related to sale of goods and services billed on intercompany invoices should interface to appropriate revenue accounts.  A rebate from MD to LRD should debit intercompany sales &amp; COS for example"/>
    <m/>
    <m/>
    <x v="1"/>
    <x v="0"/>
    <s v="Fit"/>
    <s v="Configuration"/>
    <s v="Functional"/>
    <m/>
    <s v="Intercompany module in scope for Release 1 does not have material intercompany in scope. _x000a__x000a_IC AR and IC AP accounts on AR and AP invoice will be derived systematically based on selected transaction type in IC batch. Revenue and expense account will be user training. User training to select appropriate transaction type on IC batch. Tax to work with RTR Core team to finalize  list of IC transaction types for 1B"/>
    <s v="Tax will review training materials to ensure process meets tax requirements"/>
    <m/>
    <m/>
    <m/>
    <x v="1"/>
    <s v="Erica"/>
    <d v="2021-08-05T00:00:00"/>
    <m/>
    <m/>
    <m/>
    <m/>
    <m/>
    <s v="RTR"/>
    <x v="0"/>
    <s v="IC"/>
    <s v="WESCO - Tax Stories"/>
    <m/>
    <x v="6"/>
    <s v="Ian/Vitaliy"/>
    <m/>
    <s v="Approved - Jessica"/>
    <m/>
    <x v="0"/>
    <m/>
    <s v="WESCO -Deliver Phase User Stories - GL - Batch1 - GPO Approval"/>
  </r>
  <r>
    <e v="#N/A"/>
    <s v="DP-RTR-IC-007"/>
    <s v="Record to Report"/>
    <s v="Manage Intercompany Accounting"/>
    <s v="Process Intercompany AR/AP Invoices"/>
    <s v="There should be a capability to consolidate multiple Intercompany transactions of the same nature into a monthly consolidated intercompany invoice"/>
    <m/>
    <m/>
    <x v="1"/>
    <x v="4"/>
    <s v="Gap"/>
    <s v="Work Around"/>
    <s v="Work Around"/>
    <m/>
    <s v="IC tracked as journals throughout the month. At month end users to convert balances to single invoice using IC module. Alignment as per OID-44 meeting notes_x000a_&quot;Option 2 – Allocations/GL Journals to hit a clearing account. Manual month end process to create one invoice to move charges from clearing account to IC AR/AP accounts&quot;"/>
    <s v="Ensure process meets tax requirements"/>
    <m/>
    <m/>
    <m/>
    <x v="1"/>
    <s v="Erica"/>
    <d v="2021-08-06T00:00:00"/>
    <m/>
    <m/>
    <m/>
    <m/>
    <m/>
    <s v="RTR"/>
    <x v="0"/>
    <s v="IC"/>
    <s v="WESCO - Tax Stories"/>
    <m/>
    <x v="7"/>
    <m/>
    <m/>
    <s v="Approved - Jessica"/>
    <m/>
    <x v="2"/>
    <m/>
    <s v="WESCO -Deliver Phase User Stories - GL - Batch1 - GPO Approval"/>
  </r>
  <r>
    <e v="#N/A"/>
    <s v="DP-RTR-IC-008"/>
    <s v="Record to Report"/>
    <s v="Manage Intercompany Accounting"/>
    <s v="Process Intercompany AR/AP Invoices"/>
    <s v="Oracle GL must be able to capture and store multiple Tax Registration Number (VAT) for a Legal Entity"/>
    <m/>
    <m/>
    <x v="1"/>
    <x v="5"/>
    <s v="Out of Scope"/>
    <s v="Out of Scope"/>
    <s v="Out of Scope"/>
    <m/>
    <s v="Cloud Legal Entity Structure setup allows adding registrations. This setup is  owned by team owning tax setups/tax integrations. Even if data is loaded, how these multple registrations are used is driven based off tax engine/regime to rate flow [Tax module configurations]. In Cornerstone solution how it is used essentially is dependent on Tax engine / Tax solution KDD. Currently both Tax engine and also Tax module configs are not in scope"/>
    <s v="Ensure process for storing VAT registration numbers for each legal entity meets tax requirements"/>
    <m/>
    <m/>
    <m/>
    <x v="3"/>
    <m/>
    <m/>
    <m/>
    <m/>
    <m/>
    <m/>
    <m/>
    <s v="RTR"/>
    <x v="0"/>
    <s v="IC"/>
    <s v="WESCO - Tax Stories"/>
    <m/>
    <x v="8"/>
    <m/>
    <m/>
    <m/>
    <m/>
    <x v="3"/>
    <m/>
    <m/>
  </r>
  <r>
    <e v="#N/A"/>
    <s v="DP-RTR-IC-009"/>
    <s v="Record to Report"/>
    <s v="Manage Intercompany Accounting"/>
    <s v="Process Intercompany AR/AP Invoices"/>
    <s v="The Intercompany Invoicing module should calculate:_x000a_a) indirect taxes and indirect tax exemption messages (IT04 &amp; IT05)_x000a_b) supplier and customer VAT registrations_x000a_c) in both AR and AP_x000a_d) at the line level_x000a_e) in foreign and local currency_x000a_f) at the authority level if more than 1 tax applies"/>
    <m/>
    <m/>
    <x v="1"/>
    <x v="5"/>
    <s v="Out of Scope"/>
    <s v="Out of Scope"/>
    <s v="Out of Scope"/>
    <m/>
    <s v="Currently both Tax engine and also Tax module configs are not in scope"/>
    <s v="Ensure tax calculation requirements are met on IC transcations"/>
    <m/>
    <m/>
    <m/>
    <x v="3"/>
    <m/>
    <m/>
    <m/>
    <m/>
    <m/>
    <m/>
    <m/>
    <s v="RTR"/>
    <x v="0"/>
    <s v="IC"/>
    <s v="WESCO - Tax Stories"/>
    <m/>
    <x v="9"/>
    <m/>
    <m/>
    <m/>
    <m/>
    <x v="3"/>
    <m/>
    <m/>
  </r>
  <r>
    <e v="#N/A"/>
    <s v="DP-RTR-IC-010"/>
    <s v="Record to Report"/>
    <s v="Manage Intercompany Accounting"/>
    <s v="Process Intercompany AR/AP Invoices"/>
    <s v="The intercompany invoicing module must be able to calculate indirect taxes. A third party tax engine is best suited in order to avoid rates and rules maintenance."/>
    <m/>
    <m/>
    <x v="1"/>
    <x v="5"/>
    <s v="Out of Scope"/>
    <s v="Out of Scope"/>
    <s v="Out of Scope"/>
    <m/>
    <s v="Currently both Tax engine and also Tax module configs are not in scope"/>
    <s v="Ensure tax calculation requirements are met on IC transcations"/>
    <m/>
    <m/>
    <m/>
    <x v="3"/>
    <m/>
    <m/>
    <m/>
    <m/>
    <m/>
    <m/>
    <m/>
    <s v="RTR"/>
    <x v="0"/>
    <s v="IC"/>
    <s v="WESCO - Tax Stories"/>
    <m/>
    <x v="10"/>
    <m/>
    <m/>
    <m/>
    <m/>
    <x v="3"/>
    <m/>
    <m/>
  </r>
  <r>
    <e v="#N/A"/>
    <s v="DP-RTR-IC-011"/>
    <s v="Record to Report"/>
    <s v="Manage Intercompany Accounting"/>
    <s v="Process Intercompany AR/AP Invoices"/>
    <s v="The indirect taxes and indirect tax exemption messages returned from the tax engine must display on the printed invoices"/>
    <m/>
    <m/>
    <x v="1"/>
    <x v="5"/>
    <s v="Out of Scope"/>
    <s v="Out of Scope"/>
    <s v="Out of Scope"/>
    <m/>
    <s v="Currently both Tax engine and also Tax module configs are not in scope"/>
    <s v="Ensure tax calculation requirements are met on IC transcations and required tax calculation results display on invoices"/>
    <m/>
    <m/>
    <m/>
    <x v="3"/>
    <m/>
    <m/>
    <m/>
    <m/>
    <m/>
    <m/>
    <m/>
    <s v="RTR"/>
    <x v="0"/>
    <s v="IC"/>
    <s v="WESCO - Tax Stories"/>
    <m/>
    <x v="11"/>
    <m/>
    <m/>
    <m/>
    <m/>
    <x v="3"/>
    <m/>
    <m/>
  </r>
  <r>
    <e v="#N/A"/>
    <s v="DP-RTR-IC-012"/>
    <s v="Record to Report"/>
    <s v="Manage Intercompany Accounting"/>
    <s v="Process Intercompany AR/AP Invoices"/>
    <s v="The indirect taxes and indirect tax exemption messages or tax codes returned from the tax engine should be available on reports"/>
    <m/>
    <m/>
    <x v="1"/>
    <x v="5"/>
    <s v="Out of Scope"/>
    <s v="Out of Scope"/>
    <s v="Out of Scope"/>
    <m/>
    <s v="Currently both Tax engine and also Tax module configs are not in scope"/>
    <s v="Ensure reports provided to tax meet requirements"/>
    <m/>
    <m/>
    <m/>
    <x v="3"/>
    <m/>
    <m/>
    <m/>
    <m/>
    <m/>
    <m/>
    <m/>
    <s v="RTR"/>
    <x v="0"/>
    <s v="IC"/>
    <s v="WESCO - Tax Stories"/>
    <m/>
    <x v="12"/>
    <m/>
    <m/>
    <m/>
    <m/>
    <x v="3"/>
    <m/>
    <m/>
  </r>
  <r>
    <e v="#N/A"/>
    <s v="DP-RTR-IC-013"/>
    <s v="Record to Report"/>
    <s v="Manage Intercompany Accounting"/>
    <s v="Process Intercompany AR/AP Invoices"/>
    <s v="All invoice data must be available for feeding into invoicing softwares or eInvoicing solutions (Edicom, Tungsten,..)_x000a_[ERP Component]"/>
    <m/>
    <m/>
    <x v="1"/>
    <x v="6"/>
    <s v="Gap"/>
    <s v="Build"/>
    <s v="Interface"/>
    <s v="INT185, INT187, INT189, INT191"/>
    <s v="Integration will not be built to various softwares from Oracle Cloud ERP. Oracle Cloud ERP will feed AR and AP invoice and payment details to IAP. Required data for tax reporting will be pulled from IAP. If any field required for repotring is not avialable in Oracle CLoud ERP, data will be enhanced by users from IAP for tax reporting"/>
    <s v="Ensure required data for feeding into invoices solutions is available in IAP or data warehouse equivalent"/>
    <m/>
    <m/>
    <m/>
    <x v="1"/>
    <s v="Erica"/>
    <d v="2021-08-05T00:00:00"/>
    <m/>
    <m/>
    <m/>
    <m/>
    <m/>
    <s v="RTR"/>
    <x v="0"/>
    <s v="IC"/>
    <s v="WESCO - Tax Stories"/>
    <m/>
    <x v="13"/>
    <s v="Ian/Vitaliy"/>
    <m/>
    <s v="Approved - Jessica"/>
    <m/>
    <x v="0"/>
    <m/>
    <s v="WESCO -Deliver Phase User Stories - GL - Batch1 - GPO Approval"/>
  </r>
  <r>
    <e v="#N/A"/>
    <m/>
    <s v="Record to Report"/>
    <s v="Manage Intercompany Accounting"/>
    <s v="Process Intercompany AR/AP Invoices"/>
    <s v="All invoice data must be available for feeding into invoicing softwares or eInvoicing solutions (Edicom, Tungsten,..)_x000a_[BI Component]"/>
    <m/>
    <m/>
    <x v="1"/>
    <x v="2"/>
    <s v=""/>
    <s v=""/>
    <s v=""/>
    <m/>
    <s v="Integration will not be built to various softwares from Oracle Cloud ERP. Oracle Cloud ERP will feed AR and AP invoice and payment details to IAP. Required data for tax reporting will be pulled from IAP. If any field required for repotring is not avialable in Oracle CLoud ERP, data will be enhanced by users from IAP for tax reporting_x000a__x000a_Above comment is placeholder from related RTR user story. BI team to update"/>
    <s v="Ensure required data for feeding into invoices solutions is available in IAP or data warehouse equivalent"/>
    <m/>
    <m/>
    <m/>
    <x v="4"/>
    <m/>
    <m/>
    <m/>
    <m/>
    <m/>
    <m/>
    <m/>
    <s v="RTR"/>
    <x v="2"/>
    <s v="BI"/>
    <s v="WESCO - Tax Stories"/>
    <m/>
    <x v="13"/>
    <m/>
    <m/>
    <s v="Approved - Jessica"/>
    <m/>
    <x v="0"/>
    <m/>
    <m/>
  </r>
  <r>
    <e v="#N/A"/>
    <s v="DP-RTR-IC-014"/>
    <s v="Record to Report"/>
    <s v="Manage Intercompany Accounting"/>
    <s v="Process Intercompany AR/AP Invoices"/>
    <s v="The intercompany invoicing module needs to be able to map journals into meaningful goods and services for the tax engine to interpret for proper tax calculations"/>
    <m/>
    <m/>
    <x v="1"/>
    <x v="5"/>
    <s v="Out of Scope"/>
    <s v="Out of Scope"/>
    <s v="Out of Scope"/>
    <m/>
    <s v="Material intercompany is not in scope. This user story is about use of intercompany transaction types / accounts and use of it by tax engine for tax determination._x000a_Currently both Tax engine and also Tax module configs are not in scope"/>
    <s v="Pending further discussion"/>
    <m/>
    <m/>
    <m/>
    <x v="3"/>
    <m/>
    <m/>
    <m/>
    <m/>
    <m/>
    <m/>
    <m/>
    <s v="RTR"/>
    <x v="0"/>
    <s v="IC"/>
    <s v="WESCO - Tax Stories"/>
    <m/>
    <x v="14"/>
    <m/>
    <m/>
    <m/>
    <m/>
    <x v="3"/>
    <m/>
    <m/>
  </r>
  <r>
    <e v="#N/A"/>
    <s v="DP-RTR-IC-015"/>
    <s v="Record to Report"/>
    <s v="Manage Intercompany Accounting"/>
    <s v="Process Intercompany AR/AP Invoices"/>
    <s v="The intercompany invoicing module should generate a chrological and gapless by legal entity (not tax ID) invoice sequence"/>
    <m/>
    <m/>
    <x v="1"/>
    <x v="0"/>
    <s v="Fit"/>
    <s v="Configuration"/>
    <s v="Functional"/>
    <m/>
    <s v="Setup IC invoice sequencing in AR by Legal entity. AR Invoice number will be generated in order in which invoice is generated and not in order of invoice date. AR invoice number will be copied to AP invoice number. _x000a_7/28: Acceptance criteria 1 - Jess confirmed numbering is by LE. During build phase starting values by LE will be provided"/>
    <s v="Ensure invoice sequencing meets tax and local coutry requirements"/>
    <m/>
    <m/>
    <m/>
    <x v="1"/>
    <s v="Erica"/>
    <d v="2021-08-05T00:00:00"/>
    <m/>
    <m/>
    <m/>
    <m/>
    <m/>
    <s v="RTR"/>
    <x v="0"/>
    <s v="IC"/>
    <s v="WESCO - Tax Stories"/>
    <m/>
    <x v="15"/>
    <s v="Ian/Vitaliy"/>
    <m/>
    <s v="Approved - Jessica"/>
    <m/>
    <x v="0"/>
    <m/>
    <s v="WESCO -Deliver Phase User Stories - GL - Batch1 - GPO Approval"/>
  </r>
  <r>
    <e v="#N/A"/>
    <s v="DP-RTR-IC-016"/>
    <s v="Record to Report"/>
    <s v="Manage Intercompany Accounting"/>
    <s v="Process Intercompany AR/AP Invoices"/>
    <s v="The invoice copies should be easy to retrieve and print in PDF, the invoice search should be possible based on invoice number (range), journal number, invoice date/period (range), supplier, customer"/>
    <m/>
    <m/>
    <x v="1"/>
    <x v="0"/>
    <s v="Fit"/>
    <s v="Configuration"/>
    <s v="Functional"/>
    <m/>
    <s v="This user story is about ability to search AR and AP invoices from front end using filter criteria as provided by Oracle. Archiving requirement of ability to send to SFTP is covered in user story DP-RTR-IC-001. Corresponding user story under LEGACY track is added for WESCO IT to take file from SFTP and make available in WESCO archiving tool as per requirement to search etc. _x000a_Note: Invoice in AR and AP screen cannot be searched by Journal batch name"/>
    <s v="1)_x0009_As a tax analyst, when I access the invoice search screen and enter an invoice number in the search field and hit enter or search button, then I should get a PDF copy of the invoice I can download or print_x000a_2)_x0009_As a tax analyst, when I access the invoice search screen and enter a journal number in the search field and hit enter or search button, then I should get a PDF copy of the invoice I can download or print_x000a_3)_x0009_As a tax analyst, when I access the invoice search screen and enter a bill from and/or bill to party and a period (month and year range) in the search field and hit enter or search button, then I should get a list of PDF copies of the invoices I can download or print individually or in 1 batch of multiple PDFs (it’s important I can choose to search by bill from or by bill to only or by both combined; same for period, it must be a range, the year is mandatory, the month is optional, I should be able to enter from January 2023 to December 2025 in case of a tax audit)"/>
    <s v="Ensure ability to search and obtain PDFs in archiving system. "/>
    <m/>
    <m/>
    <x v="1"/>
    <s v="Erica"/>
    <d v="2021-08-05T00:00:00"/>
    <m/>
    <m/>
    <m/>
    <m/>
    <m/>
    <s v="RTR"/>
    <x v="0"/>
    <s v="IC"/>
    <s v="WESCO - Tax Stories"/>
    <m/>
    <x v="16"/>
    <s v="Ian/Vitaliy"/>
    <m/>
    <s v="Approved - Jessica"/>
    <m/>
    <x v="0"/>
    <m/>
    <s v="WESCO -Deliver Phase User Stories - GL - Batch1 - GPO Approval"/>
  </r>
  <r>
    <m/>
    <m/>
    <s v="Close, Consolidate, and Report"/>
    <s v="Close"/>
    <s v="Prepare Financial Statements"/>
    <s v="An entity-by-entity presentation across columns using prescribed chart of account headings and numbering in USD and LC/FC for each legal entity, branch or other unit that has a legal, tax compliance, or financial reporting requirement... Report to be developed similar to workbook 2020 Foreign Functional Trial Balances.xls_x000a_The system must reflect all tax legal entities (e.g. corporations, partnerships, joint ventures and branches) with company codes."/>
    <s v="Must Have"/>
    <m/>
    <x v="0"/>
    <x v="1"/>
    <s v="Gap"/>
    <s v="Build"/>
    <s v="Report"/>
    <m/>
    <s v="report can be built in smartview"/>
    <s v="Ensure report provided to tax meets requirements necessary for tax. "/>
    <s v="User should check that the formatting is correct"/>
    <s v="User can validate the values with historical data"/>
    <m/>
    <x v="4"/>
    <m/>
    <m/>
    <m/>
    <m/>
    <m/>
    <m/>
    <m/>
    <s v="EPM"/>
    <x v="3"/>
    <s v="FCCS"/>
    <s v="WESCO - Tax Stories"/>
    <m/>
    <x v="17"/>
    <m/>
    <m/>
    <s v="Approved - Jessica"/>
    <m/>
    <x v="0"/>
    <m/>
    <m/>
  </r>
  <r>
    <m/>
    <m/>
    <s v="Close, Consolidate, and Report"/>
    <s v="Close"/>
    <s v="Prepare Financial Statements"/>
    <s v="Tax requires continued use of control totals report provided by accounting group.  Vicki is references IBT formula on Consolidated TB"/>
    <s v="Must Have"/>
    <m/>
    <x v="0"/>
    <x v="0"/>
    <s v="Fit"/>
    <s v="Configuration"/>
    <s v="Functional"/>
    <m/>
    <s v="there is a line item from the system that reports on Income Before Tax that can be used for this requirement"/>
    <s v="Ensure report provided to tax meets requirements necessary for tax. "/>
    <m/>
    <m/>
    <m/>
    <x v="4"/>
    <m/>
    <m/>
    <m/>
    <m/>
    <m/>
    <m/>
    <m/>
    <s v="EPM"/>
    <x v="3"/>
    <s v="FCCS"/>
    <s v="WESCO - Tax Stories"/>
    <m/>
    <x v="18"/>
    <m/>
    <m/>
    <s v="Approved - Jessica"/>
    <m/>
    <x v="0"/>
    <m/>
    <m/>
  </r>
  <r>
    <m/>
    <m/>
    <s v="Close, Consolidate, and Report"/>
    <s v="Consolidate"/>
    <s v="Collect Data"/>
    <s v="A single extract/output of trial balance data in a pre-formatted report from accounting for each close period is required."/>
    <s v="Must Have"/>
    <m/>
    <x v="0"/>
    <x v="6"/>
    <s v="Gap"/>
    <s v="Build"/>
    <s v="Interface"/>
    <m/>
    <s v="Standard extract can be built using Data Management to extract a flat file to load to OneSource Tax Provision.  -- EPM-FCCS-075"/>
    <s v="Ensure report provided to tax meets requirements necessary for tax. "/>
    <s v="User can load data from Close and Consolidations to OneSource Tax Provision via flatfiles"/>
    <m/>
    <m/>
    <x v="4"/>
    <m/>
    <m/>
    <m/>
    <m/>
    <m/>
    <m/>
    <m/>
    <s v="EPM"/>
    <x v="3"/>
    <s v="FCCS"/>
    <s v="WESCO - Tax Stories"/>
    <m/>
    <x v="19"/>
    <m/>
    <m/>
    <s v="Approved - Jessica"/>
    <m/>
    <x v="0"/>
    <m/>
    <m/>
  </r>
  <r>
    <m/>
    <m/>
    <s v="Close, Consolidate, and Report"/>
    <s v="Master Data Management"/>
    <s v="Maintain Industry and Company Specific Attributes"/>
    <s v="The financial accounting system shall compute, and report amounts in both USD and functional currency "/>
    <s v="Must Have"/>
    <m/>
    <x v="0"/>
    <x v="0"/>
    <s v="Fit"/>
    <s v="Configuration"/>
    <s v="Functional"/>
    <m/>
    <s v="EPM-FCCS-019 - As a Financial Analyst, I need the application to capture data in the functional currency of the entity_x000a_EPM-FCCS-017 - As a GL Accountant, I need the ability for the application to consolidate financials in USD"/>
    <s v="Ensure report provided to tax meets requirements necessary for tax. "/>
    <m/>
    <m/>
    <m/>
    <x v="4"/>
    <m/>
    <m/>
    <m/>
    <m/>
    <m/>
    <m/>
    <m/>
    <s v="EPM"/>
    <x v="3"/>
    <s v="FCCS"/>
    <s v="WESCO - Tax Stories"/>
    <m/>
    <x v="20"/>
    <m/>
    <m/>
    <s v="Approved - Jessica"/>
    <m/>
    <x v="0"/>
    <m/>
    <m/>
  </r>
  <r>
    <m/>
    <m/>
    <s v="Close, Consolidate, and Report"/>
    <s v="Consolidate"/>
    <s v="Prepare Group Financial Statements"/>
    <s v="The financial accounting system shall report journal entries (including but not limited to: closing, consolidating, elimination, or other &quot;top side&quot; entries) by legal entity by account in USD, functional currency and local currency.  _x000a__x000a_"/>
    <s v="Could Have"/>
    <m/>
    <x v="0"/>
    <x v="4"/>
    <s v="Gap"/>
    <s v="Work Around"/>
    <s v="Work Around"/>
    <m/>
    <s v="story is similar to EPM-FCCS-154 As a Financial Reporting Manager, I need the ability to monitor journal entries through a journal audit report.  The out of the box report will display the functional currency of the entity.  Will not display the USD value.  Alternatively a report could be created to show the data source in the columns and report in either functional or USD; however, it would not display the lines of the journal.  Only the values"/>
    <s v="Ensure report provided to tax meets requirements necessary for tax. "/>
    <m/>
    <m/>
    <m/>
    <x v="4"/>
    <m/>
    <m/>
    <m/>
    <m/>
    <m/>
    <m/>
    <m/>
    <s v="EPM"/>
    <x v="3"/>
    <s v="FCCS"/>
    <s v="WESCO - Tax Stories"/>
    <m/>
    <x v="21"/>
    <m/>
    <m/>
    <s v="Approved - Jessica"/>
    <m/>
    <x v="0"/>
    <m/>
    <m/>
  </r>
  <r>
    <m/>
    <m/>
    <s v="Close, Consolidate, and Report"/>
    <s v="Master Data Management"/>
    <s v="Manage Users and Access Rights"/>
    <s v="The system shall allow authorized Tax Team members to have display/read only access across all Oracle financial accounting system(s) with drill down capability to the transaction level of detail to facilitate determination of correct tax treatment and analysis._x000a_[EPM component]"/>
    <m/>
    <m/>
    <x v="0"/>
    <x v="0"/>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4"/>
    <m/>
    <m/>
    <m/>
    <m/>
    <m/>
    <m/>
    <m/>
    <s v="EPM"/>
    <x v="3"/>
    <s v="FCCS"/>
    <s v="WESCO - Tax Stories"/>
    <m/>
    <x v="22"/>
    <m/>
    <m/>
    <s v="Approved - Jessica"/>
    <m/>
    <x v="0"/>
    <m/>
    <m/>
  </r>
  <r>
    <m/>
    <s v="DP-RTR-GL-003"/>
    <s v="Record to Report"/>
    <s v="Manage General Ledger Accounting"/>
    <s v="Period-End Closing &amp; Reporting"/>
    <s v="The system shall allow authorized Tax Team members to have display/read only access across all Oracle financial accounting system(s) with drill down capability to the transaction level of detail to facilitate determination of correct tax treatment and analysis._x000a_[ERP component]"/>
    <m/>
    <m/>
    <x v="0"/>
    <x v="0"/>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m/>
    <x v="1"/>
    <s v="Erica"/>
    <d v="2021-08-05T00:00:00"/>
    <m/>
    <m/>
    <m/>
    <m/>
    <m/>
    <s v="RTR"/>
    <x v="0"/>
    <s v="GL"/>
    <s v="WESCO - Tax Stories"/>
    <m/>
    <x v="22"/>
    <s v="Ian/Vitaliy"/>
    <m/>
    <s v="Approved - Jessica"/>
    <m/>
    <x v="0"/>
    <m/>
    <s v="WESCO -Deliver Phase User Stories - GL - Batch1 - GPO Approval"/>
  </r>
  <r>
    <m/>
    <m/>
    <s v="Close, Consolidate, and Report"/>
    <m/>
    <m/>
    <s v="Report listing newly added G/L accounts within specific timeframe."/>
    <m/>
    <m/>
    <x v="0"/>
    <x v="0"/>
    <s v="Fit"/>
    <s v="Configuration"/>
    <s v="Functional"/>
    <m/>
    <s v="out-of-box audit capabilities in EDM can be utilized to filter specific changes within a given time frame and shared as an excel file"/>
    <s v="Accounting will provide newly added GL accounts to tax or have a report available in the first week of new month, assuming 1st of month is effective date for new accounts"/>
    <m/>
    <m/>
    <m/>
    <x v="4"/>
    <m/>
    <m/>
    <m/>
    <m/>
    <m/>
    <m/>
    <m/>
    <s v="EPM"/>
    <x v="4"/>
    <s v="EDMCS"/>
    <s v="WESCO - Tax Stories"/>
    <m/>
    <x v="23"/>
    <m/>
    <m/>
    <s v="Approved - Jessica"/>
    <m/>
    <x v="0"/>
    <m/>
    <m/>
  </r>
  <r>
    <m/>
    <m/>
    <s v="Record to Report"/>
    <m/>
    <m/>
    <s v="The COA contains tax accounts in sufficient detail for US GAAP and local country GAAP and tax reporting. The COA will maintain a 1:1 mapping for accounts identified as tax sensitive from G/L to ERP to FCCS._x000a__x000a_The Legacy tax sensitized accounts identified can only be combined with any newly created tax sensitized accounts within the new Chart of Accounts, once created in the new system. See separate lists of legacy tax sensitive accounts for Wesco and Anixter. In addition, there are local country tax sensitive accounts that need to be addressed (additional information available upon request)."/>
    <m/>
    <m/>
    <x v="0"/>
    <x v="2"/>
    <s v=""/>
    <s v=""/>
    <s v=""/>
    <m/>
    <m/>
    <s v="Successful updated chart of accounts which includes tax-approved tax-sensitized accounts "/>
    <m/>
    <m/>
    <m/>
    <x v="4"/>
    <m/>
    <m/>
    <m/>
    <m/>
    <m/>
    <m/>
    <m/>
    <s v="COA"/>
    <x v="5"/>
    <s v="COA"/>
    <s v="WESCO - Tax Stories"/>
    <m/>
    <x v="24"/>
    <m/>
    <m/>
    <s v="Approved - Jessica"/>
    <m/>
    <x v="0"/>
    <m/>
    <m/>
  </r>
  <r>
    <m/>
    <m/>
    <s v="Record to Report"/>
    <m/>
    <m/>
    <s v="Interest expense and Debt Issuance costs amortization (e.g. Commitment  and other fees that are paid not upon issuance but periodically over the life of the debt instrument) will be broken out into separate accounts in the chart of accounts."/>
    <m/>
    <m/>
    <x v="0"/>
    <x v="2"/>
    <s v=""/>
    <s v=""/>
    <s v=""/>
    <m/>
    <m/>
    <s v="Successful updated chart of accounts which includes tax-approved tax-sensitized accounts "/>
    <m/>
    <m/>
    <m/>
    <x v="4"/>
    <m/>
    <m/>
    <m/>
    <m/>
    <m/>
    <m/>
    <m/>
    <s v="COA"/>
    <x v="5"/>
    <s v="COA"/>
    <s v="WESCO - Tax Stories"/>
    <m/>
    <x v="25"/>
    <m/>
    <m/>
    <s v="Approved - Jessica"/>
    <m/>
    <x v="0"/>
    <m/>
    <m/>
  </r>
  <r>
    <m/>
    <m/>
    <s v="Record to Report"/>
    <m/>
    <m/>
    <s v="The COA will contain a Federal Current Tax Expense account, Federal Deferred Tax Expense account, State Current Expense, State Deferred Tax Expense, Foreign Current Expense, and Foreign Deferred Expense."/>
    <m/>
    <m/>
    <x v="0"/>
    <x v="2"/>
    <s v=""/>
    <s v=""/>
    <s v=""/>
    <m/>
    <m/>
    <s v="Successful updated chart of accounts which includes tax-approved tax-sensitized accounts "/>
    <m/>
    <m/>
    <m/>
    <x v="4"/>
    <m/>
    <m/>
    <m/>
    <m/>
    <m/>
    <m/>
    <m/>
    <s v="COA"/>
    <x v="5"/>
    <s v="COA"/>
    <s v="WESCO - Tax Stories"/>
    <m/>
    <x v="26"/>
    <m/>
    <m/>
    <s v="Approved - Jessica"/>
    <m/>
    <x v="0"/>
    <m/>
    <m/>
  </r>
  <r>
    <m/>
    <m/>
    <s v="Record to Report"/>
    <m/>
    <m/>
    <s v="Intercompany Interest Income, Intercompany Interest Expense, Third-Party Interest Income, and Third-Party Interest Expense shall be recorded into separate accounts in the chart of accounts, on a gross basis instead of net. "/>
    <m/>
    <m/>
    <x v="0"/>
    <x v="2"/>
    <s v=""/>
    <s v=""/>
    <s v=""/>
    <m/>
    <m/>
    <s v="Successful updated chart of accounts which includes tax-approved tax-sensitized accounts "/>
    <m/>
    <m/>
    <m/>
    <x v="4"/>
    <m/>
    <m/>
    <m/>
    <m/>
    <m/>
    <m/>
    <m/>
    <s v="COA"/>
    <x v="5"/>
    <s v="COA"/>
    <s v="WESCO - Tax Stories"/>
    <m/>
    <x v="27"/>
    <m/>
    <m/>
    <m/>
    <m/>
    <x v="0"/>
    <m/>
    <m/>
  </r>
  <r>
    <m/>
    <m/>
    <s v="Close, Consolidate, and Report"/>
    <m/>
    <m/>
    <s v="Tax Department is included in Chart of Accounts decisions"/>
    <m/>
    <m/>
    <x v="0"/>
    <x v="4"/>
    <s v="Gap"/>
    <s v="Work Around"/>
    <s v="Work Around"/>
    <m/>
    <s v="Tax Department will be involved in COA governance process before change requests approved by Governance Council reach EDM._x000a_No notifications will be generated from EDM."/>
    <s v="Tax team will be include in COA decisions"/>
    <m/>
    <m/>
    <m/>
    <x v="4"/>
    <m/>
    <m/>
    <m/>
    <m/>
    <m/>
    <m/>
    <m/>
    <s v="EPM"/>
    <x v="4"/>
    <s v="EDMCS"/>
    <s v="WESCO - Tax Stories"/>
    <m/>
    <x v="28"/>
    <m/>
    <m/>
    <s v="Approved - Jessica"/>
    <m/>
    <x v="0"/>
    <m/>
    <m/>
  </r>
  <r>
    <m/>
    <s v="DP-RTR-GL-004"/>
    <s v="Record to Report"/>
    <s v="Manage General Ledger Accounting"/>
    <s v="Period-End Closing &amp; Reporting"/>
    <s v="FX rates will be at the legal entity level (not BU level)."/>
    <m/>
    <m/>
    <x v="1"/>
    <x v="1"/>
    <s v="Gap"/>
    <s v="Build"/>
    <s v="Report"/>
    <s v="RPT104"/>
    <s v="This story pertains to reporting ledgers required for UK entity having MD-LRD sturcture in EMEA. For example &quot;a BU is in Euro, but the LE is  GBP.  If Oracle could provide the LE GBP trial balance and US trial balance this would eliminate the manual manipulation of data.&quot;-  PW_x000a__x000a_Reporting Ledgers will be setup as per approved KDD2. Primary ledgers [USGAAP] will be setup as per approved KDD2_x000a__x000a_Acceptance criteria 1: Reporting ledger accounted balances will be will currency of reporting ledger_x000a__x000a_Add a new TB report for MDR entities based on reporting ledger restricting it to specific entities [ignore non relevant entities in reporting ledger which will get copied over from primary as they co-exist in same ledger but are not part of MD-LRD structure]"/>
    <s v="This will be captured at the reporting ledger, per tax user story review session. Tax will ensure reports provided are in the correct functional currency for legal entity. "/>
    <m/>
    <m/>
    <m/>
    <x v="1"/>
    <s v="Erica"/>
    <d v="2021-08-05T00:00:00"/>
    <m/>
    <m/>
    <m/>
    <m/>
    <m/>
    <s v="RTR"/>
    <x v="0"/>
    <s v="GL"/>
    <s v="WESCO - Tax Stories"/>
    <m/>
    <x v="29"/>
    <s v="Ian/Vitaliy"/>
    <m/>
    <s v="Approved - Jessica"/>
    <m/>
    <x v="0"/>
    <m/>
    <s v="WESCO -Deliver Phase User Stories - GL - Batch1 - GPO Approval"/>
  </r>
  <r>
    <m/>
    <s v="DP-RTR-GL-005"/>
    <s v="Record to Report"/>
    <s v="Manage General Ledger Accounting"/>
    <s v="Period-End Closing &amp; Reporting"/>
    <s v="For non-US provision purposes, entries to statistical accounts (local country) are not allowed."/>
    <m/>
    <m/>
    <x v="0"/>
    <x v="4"/>
    <s v="Gap"/>
    <s v="Work Around"/>
    <s v="Work Around"/>
    <m/>
    <s v="Oracle Cloud like EBS does not put any restriction on currency that can be used for account. User training &amp; monitoring using reports like Journal line report to review if monetary journals are booked to STAT accounts"/>
    <s v="Per tax user story review, Oracle cloud cannot block journal entries to statistical accounts. Tax will review user training and monitoring reports to ensure both meet tax requirements."/>
    <m/>
    <m/>
    <m/>
    <x v="1"/>
    <s v="Erica"/>
    <d v="2021-08-05T00:00:00"/>
    <m/>
    <m/>
    <m/>
    <m/>
    <m/>
    <s v="RTR"/>
    <x v="0"/>
    <s v="GL"/>
    <s v="WESCO - Tax Stories"/>
    <m/>
    <x v="30"/>
    <s v="Ian/Vitaliy"/>
    <m/>
    <s v="Approved - Jessica"/>
    <m/>
    <x v="0"/>
    <m/>
    <s v="WESCO -Deliver Phase User Stories - GL - Batch1 - GPO Approval"/>
  </r>
  <r>
    <m/>
    <s v="DP-RTR-GL-006"/>
    <s v="Record to Report"/>
    <s v="Manage Subledger Accounting"/>
    <s v="Run Subledger Reports"/>
    <s v="Local country Tax teams require localized languages (e.g., French, Spanish, German, Polish, and Arabic) at report level, account level and department level."/>
    <m/>
    <m/>
    <x v="1"/>
    <x v="2"/>
    <s v=""/>
    <s v=""/>
    <s v=""/>
    <m/>
    <s v="As per confirmation from Patrick, local language required only for legacy FAH layer"/>
    <s v="Ensure reports provided to tax meet requirements for localized language"/>
    <m/>
    <m/>
    <m/>
    <x v="2"/>
    <m/>
    <m/>
    <m/>
    <m/>
    <m/>
    <m/>
    <m/>
    <s v="RTR"/>
    <x v="0"/>
    <s v="GL"/>
    <s v="WESCO - Tax Stories"/>
    <m/>
    <x v="31"/>
    <m/>
    <m/>
    <m/>
    <m/>
    <x v="4"/>
    <m/>
    <m/>
  </r>
  <r>
    <m/>
    <s v="DP-RTR-GL-007"/>
    <s v="Record to Report"/>
    <s v="Manage General Ledger Accounting"/>
    <s v="Period-End Closing &amp; Reporting"/>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RP Component]"/>
    <m/>
    <m/>
    <x v="0"/>
    <x v="0"/>
    <s v="Fit"/>
    <s v="Configuration"/>
    <s v="Functional"/>
    <m/>
    <s v="Confirmed by tax team on call on 7/20 or 7/19 that current LE structure as noted in Enterprise structure document is good &amp; meets this user story requirement_x000a_Acceptance criteria 1 - There is no additional custom report planned for this user story. Standard or already planned custom reports will be used "/>
    <s v="Ensure legal entity structure and reports provided to tax meet requirements necessary for tax."/>
    <m/>
    <m/>
    <m/>
    <x v="1"/>
    <s v="Erica"/>
    <d v="2021-08-05T00:00:00"/>
    <m/>
    <m/>
    <m/>
    <m/>
    <m/>
    <s v="RTR"/>
    <x v="0"/>
    <s v="GL"/>
    <s v="WESCO - Tax Stories"/>
    <m/>
    <x v="32"/>
    <s v="Ian/Vitaliy"/>
    <m/>
    <s v="Approved - Jessica"/>
    <m/>
    <x v="0"/>
    <m/>
    <s v="WESCO -Deliver Phase User Stories - GL - Batch1 - GPO Approval"/>
  </r>
  <r>
    <m/>
    <m/>
    <s v="Close, Consolidate, and Report"/>
    <s v="Master Data Management"/>
    <s v="Maintain Reporting Entities"/>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PM Component]"/>
    <s v="Must Have"/>
    <m/>
    <x v="0"/>
    <x v="0"/>
    <s v="Fit"/>
    <s v="Configuration"/>
    <s v="Functional"/>
    <m/>
    <s v="Legal Entity structure will be configured in FCCS as part of build"/>
    <s v="Ensure legal entity structure and reports provided to tax meet requirements necessary for tax."/>
    <m/>
    <m/>
    <m/>
    <x v="4"/>
    <m/>
    <m/>
    <m/>
    <m/>
    <m/>
    <m/>
    <m/>
    <s v="EPM"/>
    <x v="3"/>
    <s v="FCCS"/>
    <s v="WESCO - Tax Stories"/>
    <m/>
    <x v="32"/>
    <m/>
    <m/>
    <s v="Approved - Jessica"/>
    <m/>
    <x v="0"/>
    <m/>
    <m/>
  </r>
  <r>
    <m/>
    <m/>
    <s v="Close, Consolidate, and Report"/>
    <m/>
    <m/>
    <s v="Notification to Tax team of organizational changes or company changes are required in advance of change being made in Oracle."/>
    <m/>
    <m/>
    <x v="0"/>
    <x v="4"/>
    <s v="Gap"/>
    <s v="Work Around"/>
    <s v="Work Around"/>
    <m/>
    <s v="Tax Department will be involved in COA governance process before change requests approved by Governance Council reach EDM._x000a_No notifications will be generated from EDM."/>
    <s v="Ensure tax is included in organizational change process "/>
    <m/>
    <m/>
    <m/>
    <x v="4"/>
    <m/>
    <m/>
    <m/>
    <m/>
    <m/>
    <m/>
    <m/>
    <s v="EPM"/>
    <x v="4"/>
    <s v="EDMCS"/>
    <s v="WESCO - Tax Stories"/>
    <m/>
    <x v="33"/>
    <m/>
    <m/>
    <s v="Approved - Jessica"/>
    <m/>
    <x v="0"/>
    <m/>
    <m/>
  </r>
  <r>
    <m/>
    <m/>
    <s v="Close, Consolidate, and Report"/>
    <s v="Consolidate"/>
    <s v="Prepare Group Financial Statements"/>
    <s v="Custom reports (Trial Balance, Income Statement, Balance Sheet, and Account Detail) will be created to show amounts in true debit/credit format._x000a_[EPM component]"/>
    <s v="Must Have"/>
    <m/>
    <x v="0"/>
    <x v="0"/>
    <s v="Fit"/>
    <s v="Configuration"/>
    <s v="Functional"/>
    <m/>
    <s v="reports have to be manually modified to present liabilities, equity and revenue as negatives. Outside of journals in FCCS, dr and cr do not exist in the application"/>
    <s v="Ensure report provided to tax meets requirements necessary for tax. "/>
    <m/>
    <m/>
    <m/>
    <x v="4"/>
    <m/>
    <m/>
    <m/>
    <m/>
    <m/>
    <m/>
    <m/>
    <s v="EPM"/>
    <x v="3"/>
    <s v="FCCS"/>
    <s v="WESCO - Tax Stories"/>
    <m/>
    <x v="34"/>
    <m/>
    <m/>
    <s v="Approved - Jessica"/>
    <m/>
    <x v="0"/>
    <m/>
    <m/>
  </r>
  <r>
    <m/>
    <s v="DP-RTR-GL-008A"/>
    <s v="Record to Report"/>
    <s v="Manage General Ledger Accounting"/>
    <s v="Period-End Closing &amp; Reporting"/>
    <s v="Custom reports (Trial Balance, Income Statement, Balance Sheet, and Account Detail) will be created to show amounts in true debit/credit format. _x000a_[ERP GL component - Trial Balance]"/>
    <m/>
    <m/>
    <x v="0"/>
    <x v="1"/>
    <s v="Gap"/>
    <s v="Build"/>
    <s v="Report"/>
    <s v="RPT047"/>
    <s v="Build Trial Balance report as per Tax requirement_x000a_Confirmed by Jess that this is required for 1A"/>
    <s v="Ensure report provided to tax meets requirements necessary for tax. "/>
    <m/>
    <m/>
    <m/>
    <x v="1"/>
    <s v="Erica"/>
    <d v="2021-08-05T00:00:00"/>
    <m/>
    <m/>
    <m/>
    <m/>
    <m/>
    <s v="RTR"/>
    <x v="0"/>
    <s v="GL"/>
    <s v="WESCO - Tax Stories"/>
    <m/>
    <x v="34"/>
    <s v="Ian/Vitaliy"/>
    <m/>
    <s v="Approved - Jessica"/>
    <m/>
    <x v="0"/>
    <m/>
    <s v="WESCO -Deliver Phase User Stories - GL - Batch1 - GPO Approval"/>
  </r>
  <r>
    <m/>
    <s v="DP-RTR-GL-008B"/>
    <s v="Record to Report"/>
    <s v="Manage General Ledger Accounting"/>
    <s v="Period-End Closing &amp; Reporting"/>
    <s v="Custom reports (Trial Balance, Income Statement, Balance Sheet, and Account Detail) will be created to show amounts in true debit/credit format. _x000a_[ERP GL component - Income Statement]"/>
    <m/>
    <m/>
    <x v="0"/>
    <x v="1"/>
    <s v="Gap"/>
    <s v="Build"/>
    <s v="Report"/>
    <s v="RPT047"/>
    <s v="Income Statement report as per Tax requirement_x000a_Confirmed by Jess that this is required for 1A"/>
    <s v="Ensure report provided to tax meets requirements necessary for tax. "/>
    <m/>
    <m/>
    <m/>
    <x v="1"/>
    <s v="Erica"/>
    <d v="2021-08-05T00:00:00"/>
    <m/>
    <m/>
    <m/>
    <m/>
    <m/>
    <s v="RTR"/>
    <x v="0"/>
    <s v="GL"/>
    <s v="WESCO - Tax Stories"/>
    <m/>
    <x v="34"/>
    <s v="Ian/Vitaliy"/>
    <m/>
    <s v="Approved - Jessica"/>
    <m/>
    <x v="0"/>
    <m/>
    <s v="WESCO -Deliver Phase User Stories - GL - Batch1 - GPO Approval"/>
  </r>
  <r>
    <m/>
    <s v="DP-RTR-GL-008C"/>
    <s v="Record to Report"/>
    <s v="Manage General Ledger Accounting"/>
    <s v="Period-End Closing &amp; Reporting"/>
    <s v="Custom reports (Trial Balance, Income Statement, Balance Sheet, and Account Detail) will be created to show amounts in true debit/credit format. _x000a_[ERP GL component - Balance Sheet]"/>
    <m/>
    <m/>
    <x v="0"/>
    <x v="1"/>
    <s v="Gap"/>
    <s v="Build"/>
    <s v="Report"/>
    <s v="RPT047"/>
    <s v="Balance Sheet report as per Tax requirement_x000a_Confirmed by Jess that this is required for 1A"/>
    <s v="Ensure report provided to tax meets requirements necessary for tax. "/>
    <m/>
    <m/>
    <m/>
    <x v="1"/>
    <s v="Erica"/>
    <d v="2021-08-05T00:00:00"/>
    <m/>
    <m/>
    <m/>
    <m/>
    <m/>
    <s v="RTR"/>
    <x v="0"/>
    <s v="GL"/>
    <s v="WESCO - Tax Stories"/>
    <m/>
    <x v="34"/>
    <s v="Ian/Vitaliy"/>
    <m/>
    <s v="Approved - Jessica"/>
    <m/>
    <x v="0"/>
    <m/>
    <s v="WESCO -Deliver Phase User Stories - GL - Batch1 - GPO Approval"/>
  </r>
  <r>
    <m/>
    <s v="DP-RTR-AHCS-001"/>
    <s v="Record to Report"/>
    <s v="Manage Subledger Accounting"/>
    <s v="Create Subledger Accounting"/>
    <s v="Custom reports (Trial Balance, Income Statement, Balance Sheet, and Account Detail) will be created to show amounts in true debit/credit format._x000a_[ERP AHCS Component - Account Detail]"/>
    <m/>
    <m/>
    <x v="0"/>
    <x v="1"/>
    <s v="Gap"/>
    <s v="Build"/>
    <s v="Report"/>
    <s v="RPT009"/>
    <s v="Planned subledger account analysis report has Dr and Cr as separate columns_x000a_Tax team to review lean specification already available on SharePoint to ensure if there are any gaps as there is no additional report planned for this user story"/>
    <s v="Ensure report provided to tax meets requirements necessary for tax. "/>
    <m/>
    <m/>
    <m/>
    <x v="1"/>
    <s v="Chris Demko"/>
    <d v="2021-08-04T00:00:00"/>
    <m/>
    <m/>
    <m/>
    <m/>
    <m/>
    <s v="RTR"/>
    <x v="6"/>
    <s v="AHCS"/>
    <s v="WESCO - Tax Stories"/>
    <m/>
    <x v="34"/>
    <s v="Ian/Vitaliy"/>
    <m/>
    <s v="Approved - Jessica"/>
    <m/>
    <x v="0"/>
    <m/>
    <m/>
  </r>
  <r>
    <m/>
    <s v="DP-RTR-GL-009"/>
    <s v="Record to Report"/>
    <s v="Manage General Ledger Accounting"/>
    <s v="Period-End Closing &amp; Reporting"/>
    <s v="Documentation/Substantiation is required to be attached to journal entries and other postings._x000a_[ERP Component]"/>
    <m/>
    <m/>
    <x v="0"/>
    <x v="1"/>
    <s v="Gap"/>
    <s v="Build"/>
    <s v="Report"/>
    <s v="RPT101"/>
    <s v="Not sure what &quot;other postings&quot; in user story mean_x000a__x000a_Journals cannot be stopped from getting created, approved or posted if attachment is not there. _x000a__x000a_Oracle Cloud ERP supports uploading attachment at Journal level and also at Journal batch level_x000a__x000a_7/28: Confirmed by Tax team that &quot;other postings&quot; means journals. _x000a_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1"/>
    <s v="Erica"/>
    <d v="2021-08-05T00:00:00"/>
    <m/>
    <m/>
    <m/>
    <m/>
    <m/>
    <s v="RTR"/>
    <x v="0"/>
    <s v="GL"/>
    <s v="WESCO - Tax Stories"/>
    <m/>
    <x v="35"/>
    <s v="Ian/Vitaliy"/>
    <m/>
    <s v="Approved - Jessica"/>
    <m/>
    <x v="0"/>
    <m/>
    <s v="WESCO -Deliver Phase User Stories - GL - Batch1 - GPO Approval"/>
  </r>
  <r>
    <m/>
    <m/>
    <s v="Close, Consolidate, and Report"/>
    <s v="Consolidate"/>
    <s v="Prepare Group Financial Statements"/>
    <s v="Documentation/Substantiation is required to be attached to journal entries and other postings._x000a_[EPM Component]"/>
    <s v="Could Have"/>
    <m/>
    <x v="0"/>
    <x v="4"/>
    <s v="Gap"/>
    <s v="Work Around"/>
    <s v="Work Around"/>
    <m/>
    <s v="System allows for user to upload supporting documentation to an entry; however, the system does not enforce a user to load that documentation"/>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4"/>
    <m/>
    <m/>
    <m/>
    <m/>
    <m/>
    <m/>
    <m/>
    <s v="EPM"/>
    <x v="3"/>
    <s v="FCCS"/>
    <s v="WESCO - Tax Stories"/>
    <m/>
    <x v="35"/>
    <m/>
    <m/>
    <s v="Approved - Jessica"/>
    <m/>
    <x v="0"/>
    <m/>
    <m/>
  </r>
  <r>
    <m/>
    <m/>
    <s v="Close, Consolidate, and Report"/>
    <m/>
    <m/>
    <s v="Tax requires continued access and functionality of SmartView or equivalent technology enabling ad-hoc reporting to source trial balance data._x000a_[EPM Component]"/>
    <m/>
    <m/>
    <x v="0"/>
    <x v="2"/>
    <s v=""/>
    <s v=""/>
    <s v=""/>
    <m/>
    <m/>
    <s v="Tax will have access and training to SmartView or equivalent technology"/>
    <m/>
    <m/>
    <m/>
    <x v="4"/>
    <m/>
    <m/>
    <m/>
    <m/>
    <m/>
    <m/>
    <m/>
    <s v="TECH"/>
    <x v="7"/>
    <s v="LEGACY"/>
    <s v="WESCO - Tax Stories"/>
    <m/>
    <x v="36"/>
    <m/>
    <m/>
    <s v="Approved - Jessica"/>
    <m/>
    <x v="0"/>
    <m/>
    <m/>
  </r>
  <r>
    <m/>
    <m/>
    <n v="0"/>
    <s v="Manage General Ledger Accounting"/>
    <s v="Period-End Closing &amp; Reporting"/>
    <s v="Tax requires continued access and functionality of SmartView or equivalent technology enabling ad-hoc reporting to source trial balance data._x000a_[ERP Component]"/>
    <m/>
    <m/>
    <x v="0"/>
    <x v="0"/>
    <s v="Fit"/>
    <s v="Configuration"/>
    <s v="Functional"/>
    <m/>
    <s v="WESCO IT to ensure required softwares are deployed for SmartView. Security - role and data review to ensure ability to use SmartView is available"/>
    <s v="Agreed per tax user review session. All tax users have access and training to Smart view or equivalent technology"/>
    <m/>
    <m/>
    <m/>
    <x v="0"/>
    <m/>
    <m/>
    <m/>
    <m/>
    <m/>
    <m/>
    <m/>
    <s v="TECH"/>
    <x v="7"/>
    <s v="LEGACY"/>
    <s v="WESCO - Tax Stories"/>
    <m/>
    <x v="36"/>
    <m/>
    <m/>
    <s v="Approved - Jessica"/>
    <m/>
    <x v="0"/>
    <m/>
    <m/>
  </r>
  <r>
    <m/>
    <m/>
    <s v="Close, Consolidate, and Report"/>
    <s v="Master Data Management"/>
    <s v="Maintain Chart of Accounts"/>
    <s v="Wesco/Anixter produce or provide financials from a single source for tax provision account mapping purposes"/>
    <s v="Must Have"/>
    <m/>
    <x v="0"/>
    <x v="0"/>
    <s v="Fit"/>
    <s v="Configuration"/>
    <s v="Functional"/>
    <m/>
    <s v="EPM-FCCS-001 - As a Financial Analyst, I need the ability to add ERP GL account structure to match the structure in Close and Consolidations"/>
    <s v="Ensure report provided to tax meets requirements necessary for tax "/>
    <m/>
    <m/>
    <m/>
    <x v="4"/>
    <m/>
    <m/>
    <m/>
    <m/>
    <m/>
    <m/>
    <m/>
    <s v="EPM"/>
    <x v="3"/>
    <s v="FCCS"/>
    <s v="WESCO - Tax Stories"/>
    <m/>
    <x v="37"/>
    <m/>
    <m/>
    <s v="Approved - Jessica"/>
    <m/>
    <x v="0"/>
    <m/>
    <m/>
  </r>
  <r>
    <m/>
    <s v="DP-RTR-GL-011"/>
    <s v="Record to Report"/>
    <s v="Manage General Ledger Accounting"/>
    <s v="Period-End Closing &amp; Reporting"/>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RP Component]"/>
    <m/>
    <m/>
    <x v="1"/>
    <x v="0"/>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mred by EDMCS team that whatever feed from EDMCS comes to Oracle ERP will go to IAP and TeraData as well. Looped in EDMCS team [Elizabeth] on email &quot;Language Requirement for 1B&quot; to take it forward from EDMCS perspective"/>
    <s v="Successful updated chart of accounts for Local country tax and accounting requirements"/>
    <m/>
    <m/>
    <m/>
    <x v="1"/>
    <s v="Erica"/>
    <d v="2021-08-05T00:00:00"/>
    <m/>
    <m/>
    <m/>
    <m/>
    <m/>
    <s v="RTR"/>
    <x v="0"/>
    <s v="GL"/>
    <s v="WESCO - Tax Stories"/>
    <m/>
    <x v="38"/>
    <s v="Ian/Vitaliy"/>
    <m/>
    <s v="Approved - Jessica"/>
    <m/>
    <x v="0"/>
    <m/>
    <s v="WESCO -Deliver Phase User Stories - GL - Batch1 - GPO Approval"/>
  </r>
  <r>
    <m/>
    <m/>
    <s v="Enterprise Planning, Budgeting, and Reporting"/>
    <m/>
    <m/>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DMCS Component]"/>
    <m/>
    <m/>
    <x v="1"/>
    <x v="0"/>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mred by EDMCS team that whatever feed from EDMCS comes to Oracle ERP will go to IAP and TeraData as well. Looped in EDMCS team [Elizabeth] on email &quot;Language Requirement for 1B&quot; to take it forward from EDMCS perspective_x000a__x000a_This is placeholder comment copied from corresponding RTR story. EDMCS team to update_x000a__x000a_EDM - Application will provide framework to capture various language descriptions. International team should be providing the translated values to be loaded in the metadata._x000a_Direct integration to IAP not in scope. The metadata files generated for Teradata can be consumed as needed"/>
    <s v="Successful updated chart of accounts for Local country tax and accounting requirements"/>
    <m/>
    <m/>
    <m/>
    <x v="4"/>
    <m/>
    <m/>
    <m/>
    <m/>
    <m/>
    <m/>
    <m/>
    <s v="EPM"/>
    <x v="4"/>
    <s v="EDMCS"/>
    <s v="WESCO - Tax Stories"/>
    <m/>
    <x v="38"/>
    <m/>
    <m/>
    <s v="Approved - Jessica"/>
    <m/>
    <x v="0"/>
    <m/>
    <m/>
  </r>
  <r>
    <m/>
    <m/>
    <s v="Close, Consolidate, and Report"/>
    <m/>
    <m/>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PM Component - 1 to 1 mapping between ERP COA and EPM COA]"/>
    <m/>
    <m/>
    <x v="1"/>
    <x v="2"/>
    <s v=""/>
    <s v=""/>
    <s v=""/>
    <m/>
    <m/>
    <s v="Successful updated chart of accounts for Local country tax and accounting requirements"/>
    <m/>
    <m/>
    <m/>
    <x v="4"/>
    <m/>
    <m/>
    <m/>
    <m/>
    <m/>
    <m/>
    <m/>
    <s v="EPM"/>
    <x v="3"/>
    <s v="FCCS"/>
    <s v="WESCO - Tax Stories"/>
    <m/>
    <x v="38"/>
    <m/>
    <m/>
    <s v="Approved - Jessica"/>
    <m/>
    <x v="0"/>
    <m/>
    <m/>
  </r>
  <r>
    <m/>
    <s v="DP-RTR-GL-012"/>
    <s v="Record to Report"/>
    <s v="Manage General Ledger Accounting"/>
    <s v="Period-End Closing &amp; Reporting"/>
    <s v="Local country accountants require the ability or a report to output differences between Local GAAP and US GAAP basis reporting."/>
    <m/>
    <m/>
    <x v="1"/>
    <x v="1"/>
    <s v="Gap"/>
    <s v="Build"/>
    <s v="Report"/>
    <s v="RPT011"/>
    <s v="1. SmartView can be used for all ledgers except France local COA [separate cube due to local COA] to see data side by side for primary and secondary ledger for given set of accounts_x000a_2. Report planned to &quot;RPT011-Confirm relevant manual journals copied to secondary&quot; planned to confirm required journals are copied to secondary_x000a_3. If MainFrame sends two separate feeds for primary and secondary ledgers, both feeds independently will be part of reconciliation process for AHCS _x000a__x000a_7/28 Acceptance Criteria 1: Tax Team understands intent of RPT011 as noted above. No additional report planned for this user story. Tax team to perform analysis using points noted above"/>
    <s v="Ensure report provided to tax meets requirements necessary for tax "/>
    <m/>
    <m/>
    <m/>
    <x v="1"/>
    <s v="Erica"/>
    <d v="2021-08-05T00:00:00"/>
    <m/>
    <m/>
    <m/>
    <m/>
    <m/>
    <s v="RTR"/>
    <x v="0"/>
    <s v="GL"/>
    <s v="WESCO - Tax Stories"/>
    <m/>
    <x v="39"/>
    <s v="Ian/Vitaliy"/>
    <m/>
    <s v="Approved - Jessica"/>
    <m/>
    <x v="0"/>
    <m/>
    <s v="WESCO -Deliver Phase User Stories - GL - Batch1 - GPO Approval"/>
  </r>
  <r>
    <m/>
    <s v="DP-RTR-GL-013"/>
    <s v="Record to Report"/>
    <s v="Manage General Ledger Accounting"/>
    <s v="Period-End Closing &amp; Reporting"/>
    <s v="Local country accountants require the ability to book statutory adjustments.  The nature of statutory adjustments can be Local GAAP/US GAAP differences, audit imposed statutory adjustments, or reclass."/>
    <m/>
    <m/>
    <x v="1"/>
    <x v="0"/>
    <s v="Fit"/>
    <s v="Configuration"/>
    <s v="Functional"/>
    <m/>
    <s v="Secondary ledgers will be configured as per approved KDD2. These secodnary ledgers can be used to book local GAAP adjustments i.e. these journals don’t need to be booked to primary / USGAAP ledgers"/>
    <s v="1)_x0009_As a statutory accountant, when I access the journal entry screen, I should be able to change the ledger to secondary or reporting ledger and successfully enter and post a journal_x000a_2)_x0009_As a statutory accountant, when I use the spreadsheet journal upload, I should be able to change the ledger to secondary or reporting ledger and successfully upload and post a journal"/>
    <m/>
    <m/>
    <m/>
    <x v="1"/>
    <s v="Erica"/>
    <d v="2021-08-05T00:00:00"/>
    <m/>
    <m/>
    <m/>
    <m/>
    <m/>
    <s v="RTR"/>
    <x v="0"/>
    <s v="GL"/>
    <s v="WESCO - Tax Stories"/>
    <m/>
    <x v="40"/>
    <s v="Ian/Vitaliy"/>
    <m/>
    <s v="Approved - Jessica"/>
    <m/>
    <x v="0"/>
    <m/>
    <s v="WESCO -Deliver Phase User Stories - GL - Batch1 - GPO Approval"/>
  </r>
  <r>
    <m/>
    <s v="DP-RTR-GL-014"/>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x v="6"/>
    <s v="Gap"/>
    <s v="Build"/>
    <s v="Interface"/>
    <s v="RPT026, INT185, INT187, INT189, INT191, INT021, INT042, INT043, INT044"/>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m/>
    <x v="1"/>
    <s v="Erica"/>
    <d v="2021-08-05T00:00:00"/>
    <m/>
    <m/>
    <m/>
    <m/>
    <m/>
    <s v="RTR"/>
    <x v="0"/>
    <s v="GL"/>
    <s v="WESCO - Tax Stories"/>
    <m/>
    <x v="41"/>
    <s v="Ian/Vitaliy"/>
    <m/>
    <s v="Approved - Jessica"/>
    <m/>
    <x v="0"/>
    <m/>
    <s v="WESCO -Deliver Phase User Stories - GL - Batch1 - GPO Approval"/>
  </r>
  <r>
    <m/>
    <m/>
    <s v="Record to Report"/>
    <s v="Manage General Ledger Accounting"/>
    <s v="Period-End Closing &amp; Reporting"/>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BI Component]"/>
    <m/>
    <m/>
    <x v="1"/>
    <x v="2"/>
    <s v=""/>
    <s v=""/>
    <s v=""/>
    <m/>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_x000a__x000a_This is placeholder comment as a copy of related RTR user story. BI team to update"/>
    <s v="Ensure report provided to tax meets requirements necessary for tax "/>
    <m/>
    <m/>
    <m/>
    <x v="4"/>
    <m/>
    <m/>
    <m/>
    <m/>
    <m/>
    <m/>
    <m/>
    <s v="RTR"/>
    <x v="2"/>
    <s v="BI"/>
    <s v="WESCO - Tax Stories"/>
    <m/>
    <x v="41"/>
    <m/>
    <m/>
    <s v="Approved - Jessica"/>
    <m/>
    <x v="0"/>
    <m/>
    <m/>
  </r>
  <r>
    <m/>
    <s v="DP-RTR-GL-015"/>
    <s v="Record to Report"/>
    <s v="Manage General Ledger Accounting"/>
    <s v="Period-End Closing &amp; Reporting"/>
    <s v="The financial accounting system shall provide a report of journal entries that do not have supporting documentation or attachments. "/>
    <m/>
    <m/>
    <x v="0"/>
    <x v="1"/>
    <s v="Gap"/>
    <s v="Build"/>
    <s v="Report"/>
    <s v="RPT101"/>
    <s v="Journals cannot be stopped from getting created, approved or posted if attachment is not there. _x000a__x000a_Oracle Cloud ERP supports uploading attachment at Journal level and also at Journal batch level_x000a__x000a_7/28: 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1"/>
    <s v="Erica"/>
    <d v="2021-08-05T00:00:00"/>
    <m/>
    <m/>
    <m/>
    <m/>
    <m/>
    <s v="RTR"/>
    <x v="0"/>
    <s v="GL"/>
    <s v="WESCO - Tax Stories"/>
    <m/>
    <x v="42"/>
    <s v="Ian/Vitaliy"/>
    <m/>
    <s v="Approved - Jessica"/>
    <m/>
    <x v="0"/>
    <m/>
    <s v="WESCO -Deliver Phase User Stories - GL - Batch1 - GPO Approval"/>
  </r>
  <r>
    <m/>
    <m/>
    <s v="Close, Consolidate, and Report"/>
    <m/>
    <m/>
    <s v="Source Data from FP&amp;A group needs to be output in a format that’s conducive to Legal Entity Reporting"/>
    <m/>
    <m/>
    <x v="0"/>
    <x v="2"/>
    <s v=""/>
    <s v=""/>
    <s v=""/>
    <m/>
    <m/>
    <s v="Ensure report provided to tax meets requirements necessary for tax "/>
    <m/>
    <m/>
    <m/>
    <x v="4"/>
    <m/>
    <m/>
    <m/>
    <m/>
    <m/>
    <m/>
    <m/>
    <s v="EPM"/>
    <x v="3"/>
    <s v="EPBCS"/>
    <s v="WESCO - Tax Stories"/>
    <m/>
    <x v="43"/>
    <m/>
    <m/>
    <s v="Approved - Jessica"/>
    <m/>
    <x v="0"/>
    <m/>
    <m/>
  </r>
  <r>
    <m/>
    <m/>
    <s v="Close, Consolidate, and Report"/>
    <m/>
    <m/>
    <s v="Forecast PTBI from FP&amp;A group to retain same entity- and account-level granularity and formatting as exists today."/>
    <m/>
    <m/>
    <x v="0"/>
    <x v="2"/>
    <s v=""/>
    <s v=""/>
    <s v=""/>
    <m/>
    <m/>
    <s v="Ensure report provided to tax meets requirements necessary for tax "/>
    <m/>
    <m/>
    <m/>
    <x v="4"/>
    <m/>
    <m/>
    <m/>
    <m/>
    <m/>
    <m/>
    <m/>
    <s v="EPM"/>
    <x v="3"/>
    <s v="EPBCS"/>
    <s v="WESCO - Tax Stories"/>
    <m/>
    <x v="44"/>
    <m/>
    <m/>
    <s v="Approved - Jessica"/>
    <m/>
    <x v="0"/>
    <m/>
    <m/>
  </r>
  <r>
    <m/>
    <m/>
    <s v="Record to Report"/>
    <m/>
    <m/>
    <s v="The CoA should provide sufficient detail to identify activity by third-party vs. intercompany and, for intercompany activity, identify the transacting party/counterparty for the purposes of recording, monitoring and reporting intercompany activity."/>
    <m/>
    <m/>
    <x v="1"/>
    <x v="2"/>
    <s v=""/>
    <s v=""/>
    <s v=""/>
    <m/>
    <m/>
    <s v="Chart of accounts account listing includes proposed intercompany accounts that differentiate third party activity and intercompany activity (listing reviewed/approved by tax); intercompany journal entry process requires a specified trading partner; process rules in place for booking entries to intercompany accounts"/>
    <m/>
    <m/>
    <m/>
    <x v="4"/>
    <m/>
    <m/>
    <m/>
    <m/>
    <m/>
    <m/>
    <m/>
    <s v="COA"/>
    <x v="5"/>
    <s v="COA"/>
    <s v="WESCO - Tax Stories"/>
    <m/>
    <x v="45"/>
    <m/>
    <m/>
    <m/>
    <m/>
    <x v="0"/>
    <m/>
    <m/>
  </r>
  <r>
    <m/>
    <m/>
    <s v="Record to Report"/>
    <m/>
    <m/>
    <s v="The CoA should provide sufficient detail to identify intercompany activity by revenues vs. expenses for the purposes of recording, monitoring and reporting intercompany transaction volume (i.e. not netting multiple intercompany transactions)"/>
    <m/>
    <m/>
    <x v="1"/>
    <x v="2"/>
    <s v=""/>
    <s v=""/>
    <s v=""/>
    <m/>
    <m/>
    <s v="Chart of accounts account listing includes proposed intercompany accounts that differentiate between intercompany revenue activity and intercompany expense activity (listing reviewed/approved by tax); intercompany journal entry process requires a specified trading partner; process rules in place for booking entries to intercompany accounts"/>
    <m/>
    <m/>
    <m/>
    <x v="4"/>
    <m/>
    <m/>
    <m/>
    <m/>
    <m/>
    <m/>
    <m/>
    <s v="COA"/>
    <x v="5"/>
    <s v="COA"/>
    <s v="WESCO - Tax Stories"/>
    <m/>
    <x v="46"/>
    <m/>
    <m/>
    <m/>
    <m/>
    <x v="0"/>
    <m/>
    <m/>
  </r>
  <r>
    <m/>
    <m/>
    <s v="Record to Report"/>
    <m/>
    <m/>
    <s v="The CoA should provide sufficient detail to identify intercompany activity by intercompany transaction type (see intercompany transaction inventory maintained by the tax department) for the purposes of recording, monitoring and reporting intercompany transaction volume by transaction type."/>
    <m/>
    <m/>
    <x v="1"/>
    <x v="2"/>
    <s v=""/>
    <s v=""/>
    <s v=""/>
    <m/>
    <m/>
    <s v="Intercompany journal entry process requires selection of configured transaction type field (configuration to be reviewed/approved by tax)"/>
    <m/>
    <m/>
    <m/>
    <x v="4"/>
    <m/>
    <m/>
    <m/>
    <m/>
    <m/>
    <m/>
    <m/>
    <s v="COA"/>
    <x v="5"/>
    <s v="COA"/>
    <s v="WESCO - Tax Stories"/>
    <m/>
    <x v="47"/>
    <m/>
    <m/>
    <m/>
    <m/>
    <x v="0"/>
    <m/>
    <m/>
  </r>
  <r>
    <m/>
    <m/>
    <s v="Record to Report"/>
    <m/>
    <m/>
    <s v="The CoA structure should provide sufficient detail to identify qualifying revenues and costs used as the basis for calculating, monitoring and reporting transfer pricing polices"/>
    <m/>
    <m/>
    <x v="1"/>
    <x v="2"/>
    <s v=""/>
    <s v=""/>
    <s v=""/>
    <m/>
    <m/>
    <s v="Chart of accounts account listing maintains existing account level detail (listing reviewed/approved by tax)"/>
    <m/>
    <m/>
    <m/>
    <x v="4"/>
    <m/>
    <m/>
    <m/>
    <m/>
    <m/>
    <m/>
    <m/>
    <s v="COA"/>
    <x v="5"/>
    <s v="COA"/>
    <s v="WESCO - Tax Stories"/>
    <m/>
    <x v="48"/>
    <m/>
    <m/>
    <m/>
    <m/>
    <x v="0"/>
    <m/>
    <m/>
  </r>
  <r>
    <m/>
    <m/>
    <s v="Record to Report"/>
    <m/>
    <m/>
    <s v="The CoA should provide sufficient detail to identify activity by activity included in operating income (above-the-line) vs. activity not included in operating income (below-the-line) for selected intercompany transactions for the purposes of recording, monitoring and reporting intercompany activity for management purposes vs. tax purposes."/>
    <m/>
    <m/>
    <x v="1"/>
    <x v="2"/>
    <s v=""/>
    <s v=""/>
    <s v=""/>
    <m/>
    <m/>
    <s v="Chart of accounts account listing includes proposed intercompany accounts (reviewed/approved by tax); mapping of accounts to above-the-line/below-the-line is documented and maintained"/>
    <m/>
    <m/>
    <m/>
    <x v="4"/>
    <m/>
    <m/>
    <m/>
    <m/>
    <m/>
    <m/>
    <m/>
    <s v="COA"/>
    <x v="5"/>
    <s v="COA"/>
    <s v="WESCO - Tax Stories"/>
    <m/>
    <x v="49"/>
    <m/>
    <m/>
    <m/>
    <m/>
    <x v="0"/>
    <m/>
    <m/>
  </r>
  <r>
    <m/>
    <m/>
    <s v="Record to Report"/>
    <m/>
    <m/>
    <s v="The CoA should provide sufficient detail to identify the originator of revenues/expenses when subject to a multistep journal entry process (i.e. centralization/aggregation of revenues/expenses in pass-through legal entities)"/>
    <m/>
    <m/>
    <x v="1"/>
    <x v="2"/>
    <s v=""/>
    <s v=""/>
    <s v=""/>
    <m/>
    <m/>
    <s v="Chart of accounts account listing includes proposed intercompany accounts to accommodate pass-through transactions (reviewed/approved by tax); intercompany journal entry process requires a specified trading partner"/>
    <m/>
    <m/>
    <m/>
    <x v="4"/>
    <m/>
    <m/>
    <m/>
    <m/>
    <m/>
    <m/>
    <m/>
    <s v="COA"/>
    <x v="5"/>
    <s v="COA"/>
    <s v="WESCO - Tax Stories"/>
    <m/>
    <x v="50"/>
    <m/>
    <m/>
    <m/>
    <m/>
    <x v="0"/>
    <m/>
    <m/>
  </r>
  <r>
    <m/>
    <m/>
    <s v="Record to Report"/>
    <m/>
    <m/>
    <s v="The CoA should provide sufficient detail to track the base costs vs. the profit margin (cost plus markup) for applicable intercompany transactions."/>
    <m/>
    <m/>
    <x v="1"/>
    <x v="2"/>
    <s v=""/>
    <s v=""/>
    <s v=""/>
    <m/>
    <m/>
    <s v="Intercompany journal entry process maintains seaprate detail of base costs and profit component; detail is available as a report configuration option"/>
    <m/>
    <m/>
    <m/>
    <x v="4"/>
    <m/>
    <m/>
    <m/>
    <m/>
    <m/>
    <m/>
    <m/>
    <s v="COA"/>
    <x v="5"/>
    <s v="COA"/>
    <s v="WESCO - Tax Stories"/>
    <m/>
    <x v="51"/>
    <m/>
    <m/>
    <m/>
    <m/>
    <x v="0"/>
    <m/>
    <m/>
  </r>
  <r>
    <m/>
    <m/>
    <s v="Record to Report"/>
    <m/>
    <m/>
    <s v="The CoA should provide sufficient detail to separately track the intercompany interest charged on Accounts Receivable balances separate from the associated intercompany charge."/>
    <m/>
    <m/>
    <x v="1"/>
    <x v="2"/>
    <s v=""/>
    <s v=""/>
    <s v=""/>
    <m/>
    <m/>
    <s v="Chart of accounts account listing includes proposed intercompany account to book intercompany interest charges (listing reviewed/approved by tax); intercompany journal entry process requires a specified trading partner; process rules in place for booking entries to intercompany accounts"/>
    <m/>
    <m/>
    <m/>
    <x v="4"/>
    <m/>
    <m/>
    <m/>
    <m/>
    <m/>
    <m/>
    <m/>
    <s v="COA"/>
    <x v="5"/>
    <s v="COA"/>
    <s v="WESCO - Tax Stories"/>
    <m/>
    <x v="52"/>
    <m/>
    <m/>
    <m/>
    <m/>
    <x v="0"/>
    <m/>
    <m/>
  </r>
  <r>
    <m/>
    <s v="DP-RTR-IC-017"/>
    <s v="Record to Report"/>
    <s v="Manage Intercompany Accounting"/>
    <s v="Perform Intercompany Transactions"/>
    <s v="Each legal entity and applicable branches/other units subject to intercompany agreements and/or required to report by specific jurisdictions should be assigned at least one unique legal entity/company code in the system._x000a_[ERP Component]"/>
    <m/>
    <m/>
    <x v="1"/>
    <x v="0"/>
    <s v="Fit"/>
    <s v="Configuration"/>
    <s v="Functional"/>
    <m/>
    <s v="Enterprise Structure as per KDD2 will be configured. _x000a_IC orgs for each LE will be created one to one except as noted in IC Approval KDD for Miami Anixter Inc where for given LE two orgs will be created._x000a_IC Customers and IC Suppliers will be created one for each LE. They will be assinged to various BUs [multiple sites] to support invoicing with different partners _x000a_Tax team confirmed all above meets requirement for this user story_x000a__x000a_"/>
    <s v="Ensure enterprise structure does not merge more than one LE in a single LE code and Ent Structure meets tax needs."/>
    <m/>
    <m/>
    <m/>
    <x v="1"/>
    <s v="Erica"/>
    <d v="2021-08-05T00:00:00"/>
    <m/>
    <m/>
    <m/>
    <m/>
    <m/>
    <s v="RTR"/>
    <x v="0"/>
    <s v="IC"/>
    <s v="WESCO - Tax Stories"/>
    <m/>
    <x v="53"/>
    <s v="Ian/Vitaliy"/>
    <m/>
    <s v="Approved - Jessica"/>
    <m/>
    <x v="0"/>
    <m/>
    <s v="WESCO -Deliver Phase User Stories - GL - Batch1 - GPO Approval"/>
  </r>
  <r>
    <m/>
    <m/>
    <s v="Close, Consolidate, and Report"/>
    <s v="Master Data Management"/>
    <s v="Maintain Reporting Entities"/>
    <s v="Each legal entity and applicable branches/other units subject to intercompany agreements and/or required to report by specific jurisdictions should be assigned at least one unique legal entity/company code in the system._x000a_[EPM Component]"/>
    <s v="Must Have"/>
    <m/>
    <x v="1"/>
    <x v="0"/>
    <s v="Fit"/>
    <s v="Configuration"/>
    <s v="Functional"/>
    <m/>
    <s v="EPM-FCCS-003 - As a GL Accountant, I need the ability to set up my Entity hierarchy geographically so that it facilitates external reporting requirements"/>
    <s v="Ensure enterprise structure has one unique legal entity code and meets tax needs."/>
    <m/>
    <m/>
    <m/>
    <x v="4"/>
    <m/>
    <m/>
    <m/>
    <m/>
    <m/>
    <m/>
    <m/>
    <s v="EPM"/>
    <x v="3"/>
    <s v="FCCS"/>
    <s v="WESCO - Tax Stories"/>
    <m/>
    <x v="53"/>
    <m/>
    <m/>
    <s v="Approved - Jessica"/>
    <m/>
    <x v="0"/>
    <m/>
    <m/>
  </r>
  <r>
    <m/>
    <m/>
    <s v="Record to Report"/>
    <m/>
    <m/>
    <s v="The CoA should provide sufficient detail to identify general ledger activity by legal entity/branch/other units to support tax reporting."/>
    <m/>
    <m/>
    <x v="1"/>
    <x v="2"/>
    <s v=""/>
    <s v=""/>
    <s v=""/>
    <m/>
    <m/>
    <s v="Account values can be sourced by legal entity for preconfigured/configurable reports"/>
    <m/>
    <m/>
    <m/>
    <x v="4"/>
    <m/>
    <m/>
    <m/>
    <m/>
    <m/>
    <m/>
    <m/>
    <s v="COA"/>
    <x v="5"/>
    <s v="COA"/>
    <s v="WESCO - Tax Stories"/>
    <m/>
    <x v="54"/>
    <m/>
    <m/>
    <s v="Approved - Jessica"/>
    <m/>
    <x v="0"/>
    <m/>
    <m/>
  </r>
  <r>
    <m/>
    <m/>
    <s v="Record to Report"/>
    <m/>
    <m/>
    <s v="The CoA should provide sufficient detail to identify general ledger activity by selected period (year, YTD, month, MTD)."/>
    <m/>
    <m/>
    <x v="1"/>
    <x v="2"/>
    <s v=""/>
    <s v=""/>
    <s v=""/>
    <m/>
    <m/>
    <s v="Account values can be sourced for a specified period for preconfigured/configurable reports"/>
    <m/>
    <m/>
    <m/>
    <x v="4"/>
    <m/>
    <m/>
    <m/>
    <m/>
    <m/>
    <m/>
    <m/>
    <s v="COA"/>
    <x v="5"/>
    <s v="COA"/>
    <s v="WESCO - Tax Stories"/>
    <m/>
    <x v="55"/>
    <m/>
    <m/>
    <s v="Approved - Jessica"/>
    <m/>
    <x v="0"/>
    <m/>
    <m/>
  </r>
  <r>
    <m/>
    <s v="DP-RTR-GL-016"/>
    <s v="Record to Report"/>
    <s v="Manage General Ledger Accounting"/>
    <s v="Period-End Closing &amp; Reporting"/>
    <s v="The GL activity should be available in both US GAAP and local country GAAP"/>
    <m/>
    <m/>
    <x v="1"/>
    <x v="0"/>
    <s v="Fit"/>
    <s v="Configuration"/>
    <s v="Functional"/>
    <m/>
    <s v="Enterprise structure will be setup as per KDD2. Secondary ledgers will receive data for manual jrournals in GL [if category is setup to copy to secondary] and from AHCS [via a secondary ledger feed legacy FAH or Mainframe]"/>
    <s v="Ensure enterprise structure meets tax needs and secondary ledgers meet needs for Local Country GAAP"/>
    <m/>
    <m/>
    <m/>
    <x v="1"/>
    <s v="Erica"/>
    <d v="2021-08-05T00:00:00"/>
    <m/>
    <m/>
    <m/>
    <m/>
    <m/>
    <s v="RTR"/>
    <x v="0"/>
    <s v="GL"/>
    <s v="WESCO - Tax Stories"/>
    <m/>
    <x v="56"/>
    <s v="Ian/Vitaliy"/>
    <m/>
    <s v="Approved - Jessica"/>
    <m/>
    <x v="0"/>
    <m/>
    <s v="WESCO -Deliver Phase User Stories - GL - Batch1 - GPO Approval"/>
  </r>
  <r>
    <m/>
    <m/>
    <s v="Close, Consolidate, and Report"/>
    <s v="Master Data Management"/>
    <s v="Maintain Reporting Entities"/>
    <s v="The GL activity should be available in USD, functional currency and local currency_x000a_[EPM Component]"/>
    <s v="Must Have"/>
    <m/>
    <x v="0"/>
    <x v="0"/>
    <s v="Fit"/>
    <s v="Configuration"/>
    <s v="Functional"/>
    <m/>
    <s v="ERP GL will only provide functional and entered currency.  Translation to USD reporting currency will only occur in FCCS.  FCCS will also support the full legal entity reporting.  FCCS will have USD and functional currency"/>
    <s v="Ensure all currency needs are met in GL and FCCS, as discussed in tax user story review session."/>
    <m/>
    <m/>
    <m/>
    <x v="4"/>
    <m/>
    <m/>
    <m/>
    <m/>
    <m/>
    <m/>
    <m/>
    <s v="EPM"/>
    <x v="3"/>
    <s v="FCCS"/>
    <s v="WESCO - Tax Stories"/>
    <m/>
    <x v="57"/>
    <m/>
    <m/>
    <s v="Approved - Jessica"/>
    <m/>
    <x v="0"/>
    <m/>
    <m/>
  </r>
  <r>
    <m/>
    <s v="DP-RTR-GL-017"/>
    <s v="Record to Report"/>
    <s v="Manage General Ledger Accounting"/>
    <s v="Period-End Closing &amp; Reporting"/>
    <s v="The GL activity should be available in USD, functional currency and local currency_x000a_[ERP Component]"/>
    <m/>
    <m/>
    <x v="1"/>
    <x v="0"/>
    <s v="Fit"/>
    <s v="Configuration"/>
    <s v="Functional"/>
    <m/>
    <s v="ERP GL will only provide functional and entered currency.  Translation to USD reporting currency will only occur in FCCS.  FCCS will also support the full legal entity reporting."/>
    <s v="Ensure all currency needs are met in GL and FCCS, as discussed in tax user story review session."/>
    <m/>
    <m/>
    <m/>
    <x v="1"/>
    <s v="Erica"/>
    <d v="2021-08-05T00:00:00"/>
    <m/>
    <m/>
    <m/>
    <m/>
    <m/>
    <s v="RTR"/>
    <x v="0"/>
    <s v="GL"/>
    <s v="WESCO - Tax Stories"/>
    <m/>
    <x v="57"/>
    <s v="Ian/Vitaliy"/>
    <m/>
    <s v="Approved - Jessica"/>
    <m/>
    <x v="0"/>
    <m/>
    <s v="WESCO -Deliver Phase User Stories - GL - Batch1 - GPO Approval"/>
  </r>
  <r>
    <m/>
    <m/>
    <s v="Close, Consolidate, and Report"/>
    <m/>
    <m/>
    <s v="The Tax department is proactively made aware of proposed changes to the CoA (including accounts, legal entities/organization structure) that may impact transfer pricing and is included in the decision-making process."/>
    <m/>
    <m/>
    <x v="1"/>
    <x v="4"/>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4"/>
    <m/>
    <m/>
    <m/>
    <m/>
    <m/>
    <m/>
    <m/>
    <s v="EPM"/>
    <x v="4"/>
    <s v="EDMCS"/>
    <s v="WESCO - Tax Stories"/>
    <m/>
    <x v="58"/>
    <m/>
    <m/>
    <s v="Approved - Jessica"/>
    <m/>
    <x v="0"/>
    <m/>
    <m/>
  </r>
  <r>
    <m/>
    <m/>
    <s v="Close, Consolidate, and Report"/>
    <m/>
    <m/>
    <s v="The Tax department is party to a process to propose changes to the CoA configuration, including proposing new accounts/legal entities or requesting the use of the program/projects string to support transfer pricing requirements, as applicable."/>
    <m/>
    <m/>
    <x v="1"/>
    <x v="4"/>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4"/>
    <m/>
    <m/>
    <m/>
    <m/>
    <m/>
    <m/>
    <m/>
    <s v="EPM"/>
    <x v="4"/>
    <s v="EDMCS"/>
    <s v="WESCO - Tax Stories"/>
    <m/>
    <x v="59"/>
    <m/>
    <m/>
    <s v="Approved - Jessica"/>
    <m/>
    <x v="0"/>
    <m/>
    <m/>
  </r>
  <r>
    <m/>
    <m/>
    <s v="Close, Consolidate, and Report"/>
    <m/>
    <m/>
    <s v="Report listing newly added or amended G/L accounts within specific timeframe."/>
    <m/>
    <m/>
    <x v="1"/>
    <x v="0"/>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s v="EDMCS"/>
    <s v="WESCO - Tax Stories"/>
    <m/>
    <x v="60"/>
    <m/>
    <m/>
    <s v="Approved - Jessica"/>
    <m/>
    <x v="0"/>
    <m/>
    <m/>
  </r>
  <r>
    <m/>
    <m/>
    <s v="Close, Consolidate, and Report"/>
    <m/>
    <m/>
    <s v="Report listing newly added or amended legal entities within specific timeframe."/>
    <m/>
    <m/>
    <x v="1"/>
    <x v="0"/>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s v="EDMCS"/>
    <s v="WESCO - Tax Stories"/>
    <m/>
    <x v="61"/>
    <m/>
    <m/>
    <s v="Approved - Jessica"/>
    <m/>
    <x v="0"/>
    <m/>
    <m/>
  </r>
  <r>
    <m/>
    <m/>
    <s v="Close, Consolidate, and Report"/>
    <m/>
    <m/>
    <s v="Report listing newly added or amended operating groups within specific timeframe."/>
    <m/>
    <m/>
    <x v="1"/>
    <x v="0"/>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s v="EDMCS"/>
    <s v="WESCO - Tax Stories"/>
    <m/>
    <x v="62"/>
    <m/>
    <m/>
    <s v="Approved - Jessica"/>
    <m/>
    <x v="0"/>
    <m/>
    <m/>
  </r>
  <r>
    <m/>
    <m/>
    <s v="Close, Consolidate, and Report"/>
    <m/>
    <m/>
    <s v="Report listing newly added or amended departments within specific timeframe."/>
    <m/>
    <m/>
    <x v="1"/>
    <x v="0"/>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s v="EDMCS"/>
    <s v="WESCO - Tax Stories"/>
    <m/>
    <x v="63"/>
    <m/>
    <m/>
    <s v="Approved - Jessica"/>
    <m/>
    <x v="0"/>
    <m/>
    <m/>
  </r>
  <r>
    <m/>
    <m/>
    <s v="Close, Consolidate, and Report"/>
    <m/>
    <m/>
    <s v="Report listing newly added or amended sites within specific timeframe."/>
    <m/>
    <m/>
    <x v="1"/>
    <x v="0"/>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s v="EDMCS"/>
    <s v="WESCO - Tax Stories"/>
    <m/>
    <x v="64"/>
    <m/>
    <m/>
    <s v="Approved - Jessica"/>
    <m/>
    <x v="0"/>
    <m/>
    <m/>
  </r>
  <r>
    <m/>
    <m/>
    <s v="Close, Consolidate, and Report"/>
    <s v="Master Data Management"/>
    <s v="Manage Users and Access Rights"/>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PM Component]"/>
    <m/>
    <m/>
    <x v="0"/>
    <x v="0"/>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1"/>
    <s v="Erica"/>
    <d v="2021-08-05T00:00:00"/>
    <m/>
    <m/>
    <m/>
    <m/>
    <m/>
    <s v="EPM"/>
    <x v="3"/>
    <s v="FCCS"/>
    <s v="WESCO - Tax Stories"/>
    <m/>
    <x v="65"/>
    <m/>
    <m/>
    <s v="Approved - Jessica"/>
    <m/>
    <x v="0"/>
    <m/>
    <m/>
  </r>
  <r>
    <m/>
    <s v="DP-RTR-GL-018"/>
    <s v="Record to Report"/>
    <s v="Manage General Ledger Accounting"/>
    <s v="Period-End Closing &amp; Reporting"/>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RP Component]"/>
    <m/>
    <m/>
    <x v="1"/>
    <x v="0"/>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m/>
    <x v="1"/>
    <s v="Erica"/>
    <d v="2021-08-05T00:00:00"/>
    <m/>
    <m/>
    <m/>
    <m/>
    <m/>
    <s v="RTR"/>
    <x v="0"/>
    <s v="GL"/>
    <s v="WESCO - Tax Stories"/>
    <m/>
    <x v="65"/>
    <s v="Ian/Vitaliy"/>
    <m/>
    <s v="Approved - Jessica"/>
    <m/>
    <x v="0"/>
    <m/>
    <s v="WESCO -Deliver Phase User Stories - GL - Batch1 - GPO Approval"/>
  </r>
  <r>
    <m/>
    <m/>
    <s v="Close, Consolidate, and Report"/>
    <s v="Close"/>
    <s v="Prepare Financial Statements"/>
    <s v="Tax department can generate trial balance report by selected legal entity or legal entities by time period, and report to include all available detail (account, operating group, department, site, etc.) and available in US GAAP/Local country GAAP and USD/Functional Currency/Local Currency"/>
    <m/>
    <m/>
    <x v="1"/>
    <x v="1"/>
    <s v="Gap"/>
    <s v="Build"/>
    <s v="Report"/>
    <m/>
    <s v="Similar to user story EPM-FCCS-048 As a financial reporting manager, I need a report TAX_TB_LE_ACCOUNT so I can report my Tax Trial Balance by Legal Entity &amp; Account"/>
    <s v="Ensure report mets tax needs"/>
    <s v="User should check that the formatting is correct"/>
    <s v="User can validate the values with historical data"/>
    <m/>
    <x v="4"/>
    <m/>
    <m/>
    <m/>
    <m/>
    <m/>
    <m/>
    <m/>
    <s v="EPM"/>
    <x v="3"/>
    <s v="FCCS"/>
    <s v="WESCO - Tax Stories"/>
    <m/>
    <x v="66"/>
    <m/>
    <m/>
    <s v="Approved - Jessica"/>
    <m/>
    <x v="0"/>
    <m/>
    <m/>
  </r>
  <r>
    <m/>
    <m/>
    <s v="Close, Consolidate, and Report"/>
    <s v="Close"/>
    <s v="Prepare Financial Statements"/>
    <s v="Tax department can generate trial balance report by selected legal entity or legal entities by time period with monthly breakout, and report to include all available detail (account, operating group, department, site, etc.) and available in US GAAP/Local country GAAP and USD/Functional Currency/Local Currency.  Report to be developed similar to workbook 2020 Foreign Functional Trial Balances.xls"/>
    <m/>
    <m/>
    <x v="1"/>
    <x v="1"/>
    <s v="Gap"/>
    <s v="Build"/>
    <s v="Report"/>
    <m/>
    <s v="report can be built in smartview"/>
    <s v="Ensure report mets tax needs"/>
    <s v="User should check that the formatting is correct"/>
    <s v="User can validate the values with historical data"/>
    <m/>
    <x v="4"/>
    <m/>
    <m/>
    <m/>
    <m/>
    <m/>
    <m/>
    <m/>
    <s v="EPM"/>
    <x v="3"/>
    <s v="FCCS"/>
    <s v="WESCO - Tax Stories"/>
    <m/>
    <x v="67"/>
    <m/>
    <m/>
    <s v="Approved - Jessica"/>
    <m/>
    <x v="0"/>
    <m/>
    <m/>
  </r>
  <r>
    <m/>
    <s v="DP-RTR-IC-018"/>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x v="6"/>
    <s v="Gap"/>
    <s v="Build"/>
    <s v="Interface"/>
    <s v="INT185, INT187, INT189, INT191"/>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m/>
    <x v="1"/>
    <s v="Erica"/>
    <d v="2021-08-05T00:00:00"/>
    <m/>
    <m/>
    <m/>
    <m/>
    <m/>
    <s v="RTR"/>
    <x v="0"/>
    <s v="IC"/>
    <s v="WESCO - Tax Stories"/>
    <m/>
    <x v="68"/>
    <s v="Ian/Vitaliy"/>
    <m/>
    <s v="Approved - Jessica"/>
    <m/>
    <x v="0"/>
    <m/>
    <s v="WESCO -Deliver Phase User Stories - GL - Batch1 - GPO Approval"/>
  </r>
  <r>
    <m/>
    <m/>
    <s v="Enterprise Planning, Budgeting, and Reporting"/>
    <m/>
    <m/>
    <s v="Tax department can generate custom intercompany transaction volume report by legal entity/period detailing intercompany transaction volume by transaction type, transacting party, etc. and available in US GAAP/Local country GAAP and USD/Functional Currency/Local Currency_x000a_[EDMCS Component - Need ability to send EDMCS COA details with DFF/Language to IAP]"/>
    <m/>
    <m/>
    <x v="1"/>
    <x v="5"/>
    <s v="Out of Scope"/>
    <s v="Out of Scope"/>
    <s v="Out of Scope"/>
    <m/>
    <s v="Placeholder - EDMCS team to update. _x000a_EDM - no new ask for EDM application as no direct integration to IAP. The metadata files generated for Teradata can be consumed as needed."/>
    <s v="Ensure all data needed for reporting is available in IAP or equivalent solution."/>
    <m/>
    <m/>
    <m/>
    <x v="4"/>
    <m/>
    <m/>
    <m/>
    <m/>
    <m/>
    <m/>
    <m/>
    <s v="EPM"/>
    <x v="4"/>
    <s v="EDMCS"/>
    <s v="WESCO - Tax Stories"/>
    <m/>
    <x v="68"/>
    <m/>
    <m/>
    <m/>
    <m/>
    <x v="0"/>
    <m/>
    <m/>
  </r>
  <r>
    <m/>
    <m/>
    <s v="Record to Report"/>
    <s v="Manage Intercompany Accounting"/>
    <s v="Process Intercompany AR/AP Invoices"/>
    <s v="Tax department can generate custom intercompany transaction volume report by legal entity/period detailing intercompany transaction volume by transaction type, transacting party, etc. and available in US GAAP/Local country GAAP and USD/Functional Currency/Local Currency_x000a_[BI Component]"/>
    <m/>
    <m/>
    <x v="1"/>
    <x v="2"/>
    <s v=""/>
    <s v=""/>
    <s v=""/>
    <s v="INT185, INT187, INT189, INT191"/>
    <s v="IC data [IC AR invoice, IC AP Invoice, IC AR receipts, IC AP Payments] will be sent to IAP. Required reports to be pulled from IAP. _x000a_Note: Oracle ERP will only track data in entered currency and ledger currency. It will not track any data in consolidation currency_x000a__x000a_BI team to update comments. Above comments are placeholder from related RTR user story"/>
    <s v="Ensure all data needed for reporting is available in IAP or equivalent solution."/>
    <m/>
    <m/>
    <m/>
    <x v="4"/>
    <m/>
    <m/>
    <m/>
    <m/>
    <m/>
    <m/>
    <m/>
    <s v="RTR"/>
    <x v="2"/>
    <s v="BI"/>
    <s v="WESCO - Tax Stories"/>
    <m/>
    <x v="68"/>
    <m/>
    <m/>
    <s v="Approved - Jessica"/>
    <m/>
    <x v="5"/>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
  <r>
    <s v="DP-RTR-GL-001"/>
    <s v="Record to Report"/>
    <s v="Manage General Ledger Accounting"/>
    <x v="0"/>
    <s v="Enter a journal with Debit in USD and Credit in CAD, unbalanced by Entered currency and balanced by accounted currency. "/>
    <m/>
    <m/>
    <x v="0"/>
    <s v="1-Fit-Configuration-Functional"/>
    <s v="Fit"/>
    <s v="Configuration"/>
    <s v="Functional"/>
    <m/>
    <s v="This will be controlled by the ‘Limit journal to a single currency’ flag. This flag will be kept unchecked. Journal will be balanced by Entered currency by Oracle during posting by using Entered currency balancing account. This will allow users to create journals with multiple currency in GL. Change for WESCO EBS team - awareness was created. _x000a_Note: This is applicable only for GL Journals and not IC batches"/>
    <m/>
    <m/>
    <m/>
    <m/>
    <x v="0"/>
    <m/>
    <m/>
    <m/>
    <m/>
    <m/>
    <m/>
    <m/>
    <s v="RTR"/>
    <x v="0"/>
    <x v="0"/>
    <s v="WESCO"/>
    <m/>
    <m/>
    <m/>
    <m/>
    <m/>
    <m/>
    <m/>
    <m/>
    <m/>
  </r>
  <r>
    <s v="DP-RTR-GL-002"/>
    <s v="Record to Report"/>
    <s v="Manage General Ledger Accounting"/>
    <x v="0"/>
    <s v="As an Intercompany Accountant, I want my journal entries to automatically create an intercompany balancing line to streamline and speed processing [US and Canada ledgers only]"/>
    <m/>
    <m/>
    <x v="0"/>
    <s v="1-Fit-Configuration-Functional"/>
    <s v="Fit"/>
    <s v="Configuration"/>
    <s v="Functional"/>
    <m/>
    <s v="GL Auto-balancing: In US &amp; CA for journals that are unbalanced by LE but balanced as a whole for accounted currency, will use auto-balancing. If journal is then unbalanced by entered currency, balancing as per DP-RTR-GL-002 will also happen_x000a_1B only -&gt; IC batch: Balancing setup will add IC AR and IC AP lines which cannot be edited by users"/>
    <s v="Validate that balancing lines were correctly created for each IC journal. Validate both entered and accounted currencies. Validate balancing is only enabled for US and Canadian entities."/>
    <m/>
    <m/>
    <m/>
    <x v="1"/>
    <s v="Erica"/>
    <d v="2021-08-05T00:00:00"/>
    <m/>
    <m/>
    <m/>
    <m/>
    <m/>
    <s v="RTR"/>
    <x v="0"/>
    <x v="0"/>
    <s v="Deloitte"/>
    <m/>
    <m/>
    <s v="Ian/Vitaliy"/>
    <m/>
    <m/>
    <m/>
    <m/>
    <s v="W2"/>
    <s v="WESCO -Deliver Phase User Stories - GL - Batch1 - GPO Approval"/>
  </r>
  <r>
    <s v="DP-RTR-IC-001"/>
    <s v="Record to Report"/>
    <s v="Manage General Ledger Accounting"/>
    <x v="0"/>
    <s v="As a tax analyst, I would like all I/C invoices to be archived monthly. Invoices must show the historical data on the invoice. (if address for entity changes, historical invoices should still show the old address)._x000a_[For invoice template bursting to SFTP by invoice template]"/>
    <m/>
    <m/>
    <x v="1"/>
    <s v="2-Gap-Build-Report"/>
    <s v="Gap"/>
    <s v="Build"/>
    <s v="Report"/>
    <s v="RPT102_x000a_RPT103"/>
    <s v="Invoice template can be bursted to SFTP folders. WESCO IT may pick from SFTP folders and move to required archiving tools like FileNet etc. _x000a__x000a_2 invoice templates to be built as per assumptions and alignment via email &quot;Non material Intercompany Invoice Template from PeopleSoft&quot;"/>
    <s v="Ensure all I/C invoices have been archived. Ensure historical data is captured on the invoices."/>
    <m/>
    <m/>
    <m/>
    <x v="1"/>
    <s v="Erica"/>
    <d v="2021-08-05T00:00:00"/>
    <m/>
    <m/>
    <m/>
    <m/>
    <m/>
    <s v="RTR"/>
    <x v="0"/>
    <x v="1"/>
    <s v="WESCO - Tax Stories"/>
    <m/>
    <s v="IT14 - Archiving "/>
    <s v="Ian/Vitaliy"/>
    <m/>
    <s v="Approved - Jessica"/>
    <m/>
    <s v="Invoice print"/>
    <m/>
    <s v="WESCO -Deliver Phase User Stories - GL - Batch1 - GPO Approval"/>
  </r>
  <r>
    <m/>
    <s v="Record to Report"/>
    <s v="Manage General Ledger Accounting"/>
    <x v="0"/>
    <s v="As a tax analyst, I would like all I/C invoices to be archived monthly. Invoices must show the historical data on the invoice. (if address for entity changes, historical invoices should still show the old address)._x000a_[For WESCO IT to pick SFTP files and arhive]"/>
    <m/>
    <m/>
    <x v="1"/>
    <m/>
    <s v=""/>
    <s v=""/>
    <s v=""/>
    <m/>
    <s v="Invoice template can be bursted to SFTP folders. WESCO IT may pick from SFTP folders and move to required archiving tools like FileNet etc. _x000a__x000a_WESCO IT to update comments. This user story is for taking from SFTP folder to applicable archiving solution "/>
    <s v="Ensure all I/C invoices have been archived. Ensure historical data is captured on the invoices."/>
    <m/>
    <m/>
    <m/>
    <x v="2"/>
    <m/>
    <m/>
    <m/>
    <m/>
    <m/>
    <m/>
    <m/>
    <s v="RTR"/>
    <x v="1"/>
    <x v="2"/>
    <s v="WESCO - Tax Stories"/>
    <m/>
    <s v="IT14 - Archiving "/>
    <m/>
    <m/>
    <s v="Approved - Jessica"/>
    <m/>
    <m/>
    <m/>
    <m/>
  </r>
  <r>
    <s v="DP-RTR-IC-002"/>
    <s v="Record to Report"/>
    <s v="Manage Intercompany Accounting"/>
    <x v="1"/>
    <s v="(IC Transactions) Oracle GL must have sufficient fields to capture Legal Entity attributes which require printing on an invoice template, such as Registered address, VAT number, Tax and/or Company registration number, Share capital, Directors, the label &quot;Tax invoice&quot;, etc..."/>
    <s v="RTR-TP-050"/>
    <m/>
    <x v="1"/>
    <s v="2-Gap-Build-Report"/>
    <s v="Gap"/>
    <s v="Build"/>
    <s v="Report"/>
    <s v="RPT102_x000a_RPT103"/>
    <s v="PF 7/13: A question to the team is whether Oracle foresees fields to store (and maintain) certain data, or whether this is hard coded on every invoice template?_x000a_OSS Notes: Alignment on tax team call not all fields will be in Oracle tables, some will be in templates. User story DP-RTR-IC-001 will be used to track archiving requirement on reports_x000a__x000a_Vitaliy to work with Patrick for 1B to finalize Intercompany transaction types that are required_x000a__x000a_7/28 email sent:Note: As mentioned on call, tax computation and related field population is currently not in scope for IC currently in 1B – irrespective as a Tax engine OR as Oracle tax module config. Seems recently a KDD has been created for this which Nanda/Farnaz are working on. Invoice template assumes that data required for template is there on invoice – static [E.g. LE Name], user entered [E.g. Amount ] OR tax related [E.g Tax Code] which is derived either by Tax engine OR Tax configs [both currently not in scope for Release 1] OR user entered. _x000a__x000a_7/29: As per email &quot;Non material Intercompany Invoice Template from PeopleSoft&quot; 2 invoice print templates planned based on noted assumptions. Expectation based on noted assumptions is it should address local requirements"/>
    <s v="Ensure required attributes for local country requirements are included  and maintained for Intercompany Invoice Templates"/>
    <m/>
    <m/>
    <m/>
    <x v="1"/>
    <s v="Erica"/>
    <d v="2021-08-05T00:00:00"/>
    <m/>
    <m/>
    <m/>
    <m/>
    <m/>
    <s v="RTR"/>
    <x v="0"/>
    <x v="1"/>
    <s v="WESCO - Tax Stories"/>
    <m/>
    <s v="IT01"/>
    <s v="Ian/Vitaliy"/>
    <m/>
    <s v="Approved - Jessica"/>
    <m/>
    <s v="Invoice print"/>
    <m/>
    <s v="WESCO -Deliver Phase User Stories - GL - Batch1 - GPO Approval"/>
  </r>
  <r>
    <s v="DP-RTR-IC-003"/>
    <s v="Record to Report"/>
    <s v="Manage Intercompany Accounting"/>
    <x v="1"/>
    <s v="The intercompany invoicing module should not generate invoices with zero value"/>
    <m/>
    <m/>
    <x v="1"/>
    <s v="5-Gap-Build-Extension"/>
    <s v="Gap"/>
    <s v="Build"/>
    <s v="Extension"/>
    <s v="EXT041"/>
    <s v="This pertains to logic of LSI processor of splitting in intercompany vs intracompany. Logic details to be covered in lean specs [This is a bug in current state legacy Anixter solution]"/>
    <s v="Ensure no zero value IC invoices created"/>
    <m/>
    <m/>
    <m/>
    <x v="1"/>
    <s v="Erica"/>
    <d v="2021-08-05T00:00:00"/>
    <m/>
    <m/>
    <m/>
    <m/>
    <m/>
    <s v="RTR"/>
    <x v="0"/>
    <x v="1"/>
    <s v="WESCO - Tax Stories"/>
    <m/>
    <s v="IT10"/>
    <s v="Ian/Vitaliy"/>
    <m/>
    <s v="Approved - Jessica"/>
    <m/>
    <m/>
    <m/>
    <s v="WESCO -Deliver Phase User Stories - GL - Batch1 - GPO Approval"/>
  </r>
  <r>
    <s v="DP-RTR-IC-004"/>
    <s v="Record to Report"/>
    <s v="Manage Intercompany Accounting"/>
    <x v="1"/>
    <s v="An accountant should understand which intercompany transactions require an invoice and which ones don't (Process)"/>
    <m/>
    <m/>
    <x v="1"/>
    <s v="1-Fit-Configuration-Functional"/>
    <s v="Fit"/>
    <s v="Configuration"/>
    <s v="Functional"/>
    <m/>
    <s v="IC transaction types will drive whether invoicing is required or not. Training to IC users required to determine which IC transaction type is required"/>
    <s v="Tax will review training materials to ensure process meets tax requirements"/>
    <m/>
    <m/>
    <m/>
    <x v="1"/>
    <s v="Erica"/>
    <d v="2021-08-05T00:00:00"/>
    <m/>
    <m/>
    <m/>
    <m/>
    <m/>
    <s v="RTR"/>
    <x v="0"/>
    <x v="1"/>
    <s v="WESCO - Tax Stories"/>
    <m/>
    <s v="IT11"/>
    <s v="Ian/Vitaliy"/>
    <m/>
    <s v="Approved - Jessica"/>
    <m/>
    <m/>
    <m/>
    <s v="WESCO -Deliver Phase User Stories - GL - Batch1 - GPO Approval"/>
  </r>
  <r>
    <s v="DP-RTR-IC-005"/>
    <s v="Record to Report"/>
    <s v="Manage Intercompany Accounting"/>
    <x v="1"/>
    <s v="An accountant should understand which intercompany transactions require an invoice and which ones require a credit note.  From an accounting point of view the debits and credits are identical when entity A invoices entity B or entity B issues a credit note to entity A (Process)"/>
    <m/>
    <m/>
    <x v="1"/>
    <s v="1-Fit-Configuration-Functional"/>
    <s v="Fit"/>
    <s v="Configuration"/>
    <s v="Functional"/>
    <m/>
    <s v="In IC Provider determines entity that has AR transaction and Receiver has AP transaction. In AR currently if amounts are flipped it will create negative AR invoice. In AP system will flip and create credit memo. [In future release Oracle may release on AR side ability to create credit memo instead of negative invoice, currently not yet available in Cloud]. _x000a_Training issue to select appropriate provider and receiver and also transaction type. Appropriate provider and receiver selection with amounts would then drive behavior as noted above"/>
    <s v="Tax will review training materials to ensure process meets tax requirements"/>
    <m/>
    <m/>
    <m/>
    <x v="1"/>
    <s v="Erica"/>
    <d v="2021-08-05T00:00:00"/>
    <m/>
    <m/>
    <m/>
    <m/>
    <m/>
    <s v="RTR"/>
    <x v="0"/>
    <x v="1"/>
    <s v="WESCO - Tax Stories"/>
    <m/>
    <s v="IT12"/>
    <s v="Ian/Vitaliy"/>
    <m/>
    <s v="Approved - Jessica"/>
    <m/>
    <m/>
    <m/>
    <s v="WESCO -Deliver Phase User Stories - GL - Batch1 - GPO Approval"/>
  </r>
  <r>
    <s v="DP-RTR-IC-006"/>
    <s v="Record to Report"/>
    <s v="Manage Intercompany Accounting"/>
    <x v="1"/>
    <s v="The transactions related to sale of goods and services billed on intercompany invoices should interface to appropriate revenue accounts.  A rebate from MD to LRD should debit intercompany sales &amp; COS for example"/>
    <m/>
    <m/>
    <x v="1"/>
    <s v="1-Fit-Configuration-Functional"/>
    <s v="Fit"/>
    <s v="Configuration"/>
    <s v="Functional"/>
    <m/>
    <s v="Intercompany module in scope for Release 1 does not have material intercompany in scope. _x000a__x000a_IC AR and IC AP accounts on AR and AP invoice will be derived systematically based on selected transaction type in IC batch. Revenue and expense account will be user training. User training to select appropriate transaction type on IC batch. Tax to work with RTR Core team to finalize  list of IC transaction types for 1B"/>
    <s v="Tax will review training materials to ensure process meets tax requirements"/>
    <m/>
    <m/>
    <m/>
    <x v="1"/>
    <s v="Erica"/>
    <d v="2021-08-05T00:00:00"/>
    <m/>
    <m/>
    <m/>
    <m/>
    <m/>
    <s v="RTR"/>
    <x v="0"/>
    <x v="1"/>
    <s v="WESCO - Tax Stories"/>
    <m/>
    <s v="IT13"/>
    <s v="Ian/Vitaliy"/>
    <m/>
    <s v="Approved - Jessica"/>
    <m/>
    <m/>
    <m/>
    <s v="WESCO -Deliver Phase User Stories - GL - Batch1 - GPO Approval"/>
  </r>
  <r>
    <s v="DP-RTR-IC-007"/>
    <s v="Record to Report"/>
    <s v="Manage Intercompany Accounting"/>
    <x v="1"/>
    <s v="There should be a capability to consolidate multiple Intercompany transactions of the same nature into a monthly consolidated intercompany invoice"/>
    <m/>
    <m/>
    <x v="1"/>
    <s v="6-Gap-Work Around-Work Around"/>
    <s v="Gap"/>
    <s v="Work Around"/>
    <s v="Work Around"/>
    <m/>
    <s v="IC tracked as journals throughout the month. At month end users to convert balances to single invoice using IC module. Alignment as per OID-44 meeting notes_x000a_&quot;Option 2 – Allocations/GL Journals to hit a clearing account. Manual month end process to create one invoice to move charges from clearing account to IC AR/AP accounts&quot;"/>
    <s v="Ensure process meets tax requirements"/>
    <m/>
    <m/>
    <m/>
    <x v="1"/>
    <s v="Erica"/>
    <d v="2021-08-06T00:00:00"/>
    <m/>
    <m/>
    <m/>
    <m/>
    <m/>
    <s v="RTR"/>
    <x v="0"/>
    <x v="1"/>
    <s v="WESCO - Tax Stories"/>
    <m/>
    <s v="IT15"/>
    <m/>
    <m/>
    <s v="Approved - Jessica"/>
    <m/>
    <s v="Sandra CALA"/>
    <m/>
    <s v="WESCO -Deliver Phase User Stories - GL - Batch1 - GPO Approval"/>
  </r>
  <r>
    <s v="DP-RTR-IC-008"/>
    <s v="Record to Report"/>
    <s v="Manage Intercompany Accounting"/>
    <x v="1"/>
    <s v="Oracle GL must be able to capture and store multiple Tax Registration Number (VAT) for a Legal Entity"/>
    <m/>
    <m/>
    <x v="1"/>
    <s v="7-Out of Scope-Out of Scope-Out of Scope"/>
    <s v="Out of Scope"/>
    <s v="Out of Scope"/>
    <s v="Out of Scope"/>
    <m/>
    <s v="Cloud Legal Entity Structure setup allows adding registrations. This setup is  owned by team owning tax setups/tax integrations. Even if data is loaded, how these multple registrations are used is driven based off tax engine/regime to rate flow [Tax module configurations]. In Cornerstone solution how it is used essentially is dependent on Tax engine / Tax solution KDD. Currently both Tax engine and also Tax module configs are not in scope"/>
    <s v="Ensure process for storing VAT registration numbers for each legal entity meets tax requirements"/>
    <m/>
    <m/>
    <m/>
    <x v="3"/>
    <m/>
    <m/>
    <m/>
    <m/>
    <m/>
    <m/>
    <m/>
    <s v="RTR"/>
    <x v="0"/>
    <x v="1"/>
    <s v="WESCO - Tax Stories"/>
    <m/>
    <s v="IT02"/>
    <m/>
    <m/>
    <m/>
    <m/>
    <s v="Tax engine decision"/>
    <m/>
    <m/>
  </r>
  <r>
    <s v="DP-RTR-IC-009"/>
    <s v="Record to Report"/>
    <s v="Manage Intercompany Accounting"/>
    <x v="1"/>
    <s v="The Intercompany Invoicing module should calculate:_x000a_a) indirect taxes and indirect tax exemption messages (IT04 &amp; IT05)_x000a_b) supplier and customer VAT registrations_x000a_c) in both AR and AP_x000a_d) at the line level_x000a_e) in foreign and local currency_x000a_f) at the authority level if more than 1 tax applies"/>
    <m/>
    <m/>
    <x v="1"/>
    <s v="7-Out of Scope-Out of Scope-Out of Scope"/>
    <s v="Out of Scope"/>
    <s v="Out of Scope"/>
    <s v="Out of Scope"/>
    <m/>
    <s v="Currently both Tax engine and also Tax module configs are not in scope"/>
    <s v="Ensure tax calculation requirements are met on IC transcations"/>
    <m/>
    <m/>
    <m/>
    <x v="3"/>
    <m/>
    <m/>
    <m/>
    <m/>
    <m/>
    <m/>
    <m/>
    <s v="RTR"/>
    <x v="0"/>
    <x v="1"/>
    <s v="WESCO - Tax Stories"/>
    <m/>
    <s v="IT03"/>
    <m/>
    <m/>
    <m/>
    <m/>
    <s v="Tax engine decision"/>
    <m/>
    <m/>
  </r>
  <r>
    <s v="DP-RTR-IC-010"/>
    <s v="Record to Report"/>
    <s v="Manage Intercompany Accounting"/>
    <x v="1"/>
    <s v="The intercompany invoicing module must be able to calculate indirect taxes. A third party tax engine is best suited in order to avoid rates and rules maintenance."/>
    <m/>
    <m/>
    <x v="1"/>
    <s v="7-Out of Scope-Out of Scope-Out of Scope"/>
    <s v="Out of Scope"/>
    <s v="Out of Scope"/>
    <s v="Out of Scope"/>
    <m/>
    <s v="Currently both Tax engine and also Tax module configs are not in scope"/>
    <s v="Ensure tax calculation requirements are met on IC transcations"/>
    <m/>
    <m/>
    <m/>
    <x v="3"/>
    <m/>
    <m/>
    <m/>
    <m/>
    <m/>
    <m/>
    <m/>
    <s v="RTR"/>
    <x v="0"/>
    <x v="1"/>
    <s v="WESCO - Tax Stories"/>
    <m/>
    <s v="IT04"/>
    <m/>
    <m/>
    <m/>
    <m/>
    <s v="Tax engine decision"/>
    <m/>
    <m/>
  </r>
  <r>
    <s v="DP-RTR-IC-011"/>
    <s v="Record to Report"/>
    <s v="Manage Intercompany Accounting"/>
    <x v="1"/>
    <s v="The indirect taxes and indirect tax exemption messages returned from the tax engine must display on the printed invoices"/>
    <m/>
    <m/>
    <x v="1"/>
    <s v="7-Out of Scope-Out of Scope-Out of Scope"/>
    <s v="Out of Scope"/>
    <s v="Out of Scope"/>
    <s v="Out of Scope"/>
    <m/>
    <s v="Currently both Tax engine and also Tax module configs are not in scope"/>
    <s v="Ensure tax calculation requirements are met on IC transcations and required tax calculation results display on invoices"/>
    <m/>
    <m/>
    <m/>
    <x v="3"/>
    <m/>
    <m/>
    <m/>
    <m/>
    <m/>
    <m/>
    <m/>
    <s v="RTR"/>
    <x v="0"/>
    <x v="1"/>
    <s v="WESCO - Tax Stories"/>
    <m/>
    <s v="IT05"/>
    <m/>
    <m/>
    <m/>
    <m/>
    <s v="Tax engine decision"/>
    <m/>
    <m/>
  </r>
  <r>
    <s v="DP-RTR-IC-012"/>
    <s v="Record to Report"/>
    <s v="Manage Intercompany Accounting"/>
    <x v="1"/>
    <s v="The indirect taxes and indirect tax exemption messages or tax codes returned from the tax engine should be available on reports"/>
    <m/>
    <m/>
    <x v="1"/>
    <s v="7-Out of Scope-Out of Scope-Out of Scope"/>
    <s v="Out of Scope"/>
    <s v="Out of Scope"/>
    <s v="Out of Scope"/>
    <m/>
    <s v="Currently both Tax engine and also Tax module configs are not in scope"/>
    <s v="Ensure reports provided to tax meet requirements"/>
    <m/>
    <m/>
    <m/>
    <x v="3"/>
    <m/>
    <m/>
    <m/>
    <m/>
    <m/>
    <m/>
    <m/>
    <s v="RTR"/>
    <x v="0"/>
    <x v="1"/>
    <s v="WESCO - Tax Stories"/>
    <m/>
    <s v="IT06"/>
    <m/>
    <m/>
    <m/>
    <m/>
    <s v="Tax engine decision"/>
    <m/>
    <m/>
  </r>
  <r>
    <s v="DP-RTR-IC-013"/>
    <s v="Record to Report"/>
    <s v="Manage Intercompany Accounting"/>
    <x v="1"/>
    <s v="All invoice data must be available for feeding into invoicing softwares or eInvoicing solutions (Edicom, Tungsten,..)_x000a_[ERP Component]"/>
    <m/>
    <m/>
    <x v="1"/>
    <s v="3-Gap-Build-Interface"/>
    <s v="Gap"/>
    <s v="Build"/>
    <s v="Interface"/>
    <s v="INT185, INT187, INT189, INT191"/>
    <s v="Integration will not be built to various softwares from Oracle Cloud ERP. Oracle Cloud ERP will feed AR and AP invoice and payment details to IAP. Required data for tax reporting will be pulled from IAP. If any field required for repotring is not avialable in Oracle CLoud ERP, data will be enhanced by users from IAP for tax reporting"/>
    <s v="Ensure required data for feeding into invoices solutions is available in IAP or data warehouse equivalent"/>
    <m/>
    <m/>
    <m/>
    <x v="1"/>
    <s v="Erica"/>
    <d v="2021-08-05T00:00:00"/>
    <m/>
    <m/>
    <m/>
    <m/>
    <m/>
    <s v="RTR"/>
    <x v="0"/>
    <x v="1"/>
    <s v="WESCO - Tax Stories"/>
    <m/>
    <s v="IT07"/>
    <s v="Ian/Vitaliy"/>
    <m/>
    <s v="Approved - Jessica"/>
    <m/>
    <m/>
    <m/>
    <s v="WESCO -Deliver Phase User Stories - GL - Batch1 - GPO Approval"/>
  </r>
  <r>
    <m/>
    <s v="Record to Report"/>
    <s v="Manage Intercompany Accounting"/>
    <x v="1"/>
    <s v="All invoice data must be available for feeding into invoicing softwares or eInvoicing solutions (Edicom, Tungsten,..)_x000a_[BI Component]"/>
    <m/>
    <m/>
    <x v="1"/>
    <m/>
    <s v=""/>
    <s v=""/>
    <s v=""/>
    <m/>
    <s v="Integration will not be built to various softwares from Oracle Cloud ERP. Oracle Cloud ERP will feed AR and AP invoice and payment details to IAP. Required data for tax reporting will be pulled from IAP. If any field required for repotring is not avialable in Oracle CLoud ERP, data will be enhanced by users from IAP for tax reporting_x000a__x000a_Above comment is placeholder from related RTR user story. BI team to update"/>
    <s v="Ensure required data for feeding into invoices solutions is available in IAP or data warehouse equivalent"/>
    <m/>
    <m/>
    <m/>
    <x v="4"/>
    <m/>
    <m/>
    <m/>
    <m/>
    <m/>
    <m/>
    <m/>
    <s v="RTR"/>
    <x v="2"/>
    <x v="3"/>
    <s v="WESCO - Tax Stories"/>
    <m/>
    <s v="IT07"/>
    <m/>
    <m/>
    <s v="Approved - Jessica"/>
    <m/>
    <m/>
    <m/>
    <m/>
  </r>
  <r>
    <s v="DP-RTR-IC-014"/>
    <s v="Record to Report"/>
    <s v="Manage Intercompany Accounting"/>
    <x v="1"/>
    <s v="The intercompany invoicing module needs to be able to map journals into meaningful goods and services for the tax engine to interpret for proper tax calculations"/>
    <m/>
    <m/>
    <x v="1"/>
    <s v="7-Out of Scope-Out of Scope-Out of Scope"/>
    <s v="Out of Scope"/>
    <s v="Out of Scope"/>
    <s v="Out of Scope"/>
    <m/>
    <s v="Material intercompany is not in scope. This user story is about use of intercompany transaction types / accounts and use of it by tax engine for tax determination._x000a_Currently both Tax engine and also Tax module configs are not in scope"/>
    <s v="Pending further discussion"/>
    <m/>
    <m/>
    <m/>
    <x v="3"/>
    <m/>
    <m/>
    <m/>
    <m/>
    <m/>
    <m/>
    <m/>
    <s v="RTR"/>
    <x v="0"/>
    <x v="1"/>
    <s v="WESCO - Tax Stories"/>
    <m/>
    <s v="IT08"/>
    <m/>
    <m/>
    <m/>
    <m/>
    <s v="Tax engine decision"/>
    <m/>
    <m/>
  </r>
  <r>
    <s v="DP-RTR-IC-015"/>
    <s v="Record to Report"/>
    <s v="Manage Intercompany Accounting"/>
    <x v="1"/>
    <s v="The intercompany invoicing module should generate a chrological and gapless by legal entity (not tax ID) invoice sequence"/>
    <m/>
    <m/>
    <x v="1"/>
    <s v="1-Fit-Configuration-Functional"/>
    <s v="Fit"/>
    <s v="Configuration"/>
    <s v="Functional"/>
    <m/>
    <s v="Setup IC invoice sequencing in AR by Legal entity. AR Invoice number will be generated in order in which invoice is generated and not in order of invoice date. AR invoice number will be copied to AP invoice number. _x000a_7/28: Acceptance criteria 1 - Jess confirmed numbering is by LE. During build phase starting values by LE will be provided"/>
    <s v="Ensure invoice sequencing meets tax and local coutry requirements"/>
    <m/>
    <m/>
    <m/>
    <x v="1"/>
    <s v="Erica"/>
    <d v="2021-08-05T00:00:00"/>
    <m/>
    <m/>
    <m/>
    <m/>
    <m/>
    <s v="RTR"/>
    <x v="0"/>
    <x v="1"/>
    <s v="WESCO - Tax Stories"/>
    <m/>
    <s v="IT09"/>
    <s v="Ian/Vitaliy"/>
    <m/>
    <s v="Approved - Jessica"/>
    <m/>
    <m/>
    <m/>
    <s v="WESCO -Deliver Phase User Stories - GL - Batch1 - GPO Approval"/>
  </r>
  <r>
    <s v="DP-RTR-IC-016"/>
    <s v="Record to Report"/>
    <s v="Manage Intercompany Accounting"/>
    <x v="1"/>
    <s v="The invoice copies should be easy to retrieve and print in PDF, the invoice search should be possible based on invoice number (range), journal number, invoice date/period (range), supplier, customer"/>
    <m/>
    <m/>
    <x v="1"/>
    <s v="1-Fit-Configuration-Functional"/>
    <s v="Fit"/>
    <s v="Configuration"/>
    <s v="Functional"/>
    <m/>
    <s v="This user story is about ability to search AR and AP invoices from front end using filter criteria as provided by Oracle. Archiving requirement of ability to send to SFTP is covered in user story DP-RTR-IC-001. Corresponding user story under LEGACY track is added for WESCO IT to take file from SFTP and make available in WESCO archiving tool as per requirement to search etc. _x000a_Note: Invoice in AR and AP screen cannot be searched by Journal batch name"/>
    <s v="1)_x0009_As a tax analyst, when I access the invoice search screen and enter an invoice number in the search field and hit enter or search button, then I should get a PDF copy of the invoice I can download or print_x000a_2)_x0009_As a tax analyst, when I access the invoice search screen and enter a journal number in the search field and hit enter or search button, then I should get a PDF copy of the invoice I can download or print_x000a_3)_x0009_As a tax analyst, when I access the invoice search screen and enter a bill from and/or bill to party and a period (month and year range) in the search field and hit enter or search button, then I should get a list of PDF copies of the invoices I can download or print individually or in 1 batch of multiple PDFs (it’s important I can choose to search by bill from or by bill to only or by both combined; same for period, it must be a range, the year is mandatory, the month is optional, I should be able to enter from January 2023 to December 2025 in case of a tax audit)"/>
    <s v="Ensure ability to search and obtain PDFs in archiving system. "/>
    <m/>
    <m/>
    <x v="1"/>
    <s v="Erica"/>
    <d v="2021-08-05T00:00:00"/>
    <m/>
    <m/>
    <m/>
    <m/>
    <m/>
    <s v="RTR"/>
    <x v="0"/>
    <x v="1"/>
    <s v="WESCO - Tax Stories"/>
    <m/>
    <s v="IT14"/>
    <s v="Ian/Vitaliy"/>
    <m/>
    <s v="Approved - Jessica"/>
    <m/>
    <m/>
    <m/>
    <s v="WESCO -Deliver Phase User Stories - GL - Batch1 - GPO Approval"/>
  </r>
  <r>
    <m/>
    <s v="Close, Consolidate, and Report"/>
    <s v="Close"/>
    <x v="2"/>
    <s v="An entity-by-entity presentation across columns using prescribed chart of account headings and numbering in USD and LC/FC for each legal entity, branch or other unit that has a legal, tax compliance, or financial reporting requirement... Report to be developed similar to workbook 2020 Foreign Functional Trial Balances.xls_x000a_The system must reflect all tax legal entities (e.g. corporations, partnerships, joint ventures and branches) with company codes."/>
    <s v="Must Have"/>
    <m/>
    <x v="0"/>
    <s v="2-Gap-Build-Report"/>
    <s v="Gap"/>
    <s v="Build"/>
    <s v="Report"/>
    <m/>
    <s v="report can be built in smartview"/>
    <s v="Ensure report provided to tax meets requirements necessary for tax. "/>
    <s v="User should check that the formatting is correct"/>
    <s v="User can validate the values with historical data"/>
    <m/>
    <x v="4"/>
    <m/>
    <m/>
    <m/>
    <m/>
    <m/>
    <m/>
    <m/>
    <s v="EPM"/>
    <x v="3"/>
    <x v="4"/>
    <s v="WESCO - Tax Stories"/>
    <m/>
    <s v="RTR-TX-034"/>
    <m/>
    <m/>
    <s v="Approved - Jessica"/>
    <m/>
    <m/>
    <m/>
    <m/>
  </r>
  <r>
    <m/>
    <s v="Close, Consolidate, and Report"/>
    <s v="Close"/>
    <x v="2"/>
    <s v="Tax requires continued use of control totals report provided by accounting group.  Vicki is references IBT formula on Consolidated TB"/>
    <s v="Must Have"/>
    <m/>
    <x v="0"/>
    <s v="1-Fit-Configuration-Functional"/>
    <s v="Fit"/>
    <s v="Configuration"/>
    <s v="Functional"/>
    <m/>
    <s v="there is a line item from the system that reports on Income Before Tax that can be used for this requirement"/>
    <s v="Ensure report provided to tax meets requirements necessary for tax. "/>
    <m/>
    <m/>
    <m/>
    <x v="4"/>
    <m/>
    <m/>
    <m/>
    <m/>
    <m/>
    <m/>
    <m/>
    <s v="EPM"/>
    <x v="3"/>
    <x v="4"/>
    <s v="WESCO - Tax Stories"/>
    <m/>
    <s v="TXC-TX-024"/>
    <m/>
    <m/>
    <s v="Approved - Jessica"/>
    <m/>
    <m/>
    <m/>
    <m/>
  </r>
  <r>
    <m/>
    <s v="Close, Consolidate, and Report"/>
    <s v="Consolidate"/>
    <x v="3"/>
    <s v="A single extract/output of trial balance data in a pre-formatted report from accounting for each close period is required."/>
    <s v="Must Have"/>
    <m/>
    <x v="0"/>
    <s v="3-Gap-Build-Interface"/>
    <s v="Gap"/>
    <s v="Build"/>
    <s v="Interface"/>
    <m/>
    <s v="Standard extract can be built using Data Management to extract a flat file to load to OneSource Tax Provision.  -- EPM-FCCS-075"/>
    <s v="Ensure report provided to tax meets requirements necessary for tax. "/>
    <s v="User can load data from Close and Consolidations to OneSource Tax Provision via flatfiles"/>
    <m/>
    <m/>
    <x v="4"/>
    <m/>
    <m/>
    <m/>
    <m/>
    <m/>
    <m/>
    <m/>
    <s v="EPM"/>
    <x v="3"/>
    <x v="4"/>
    <s v="WESCO - Tax Stories"/>
    <m/>
    <s v="RTR-TX-035"/>
    <m/>
    <m/>
    <s v="Approved - Jessica"/>
    <m/>
    <m/>
    <m/>
    <m/>
  </r>
  <r>
    <m/>
    <s v="Close, Consolidate, and Report"/>
    <s v="Master Data Management"/>
    <x v="4"/>
    <s v="The financial accounting system shall compute, and report amounts in both USD and functional currency "/>
    <s v="Must Have"/>
    <m/>
    <x v="0"/>
    <s v="1-Fit-Configuration-Functional"/>
    <s v="Fit"/>
    <s v="Configuration"/>
    <s v="Functional"/>
    <m/>
    <s v="EPM-FCCS-019 - As a Financial Analyst, I need the application to capture data in the functional currency of the entity_x000a_EPM-FCCS-017 - As a GL Accountant, I need the ability for the application to consolidate financials in USD"/>
    <s v="Ensure report provided to tax meets requirements necessary for tax. "/>
    <m/>
    <m/>
    <m/>
    <x v="4"/>
    <m/>
    <m/>
    <m/>
    <m/>
    <m/>
    <m/>
    <m/>
    <s v="EPM"/>
    <x v="3"/>
    <x v="4"/>
    <s v="WESCO - Tax Stories"/>
    <m/>
    <s v="RTR-TX-036"/>
    <m/>
    <m/>
    <s v="Approved - Jessica"/>
    <m/>
    <m/>
    <m/>
    <m/>
  </r>
  <r>
    <m/>
    <s v="Close, Consolidate, and Report"/>
    <s v="Consolidate"/>
    <x v="5"/>
    <s v="The financial accounting system shall report journal entries (including but not limited to: closing, consolidating, elimination, or other &quot;top side&quot; entries) by legal entity by account in USD, functional currency and local currency.  _x000a__x000a_"/>
    <s v="Could Have"/>
    <m/>
    <x v="0"/>
    <s v="6-Gap-Work Around-Work Around"/>
    <s v="Gap"/>
    <s v="Work Around"/>
    <s v="Work Around"/>
    <m/>
    <s v="story is similar to EPM-FCCS-154 As a Financial Reporting Manager, I need the ability to monitor journal entries through a journal audit report.  The out of the box report will display the functional currency of the entity.  Will not display the USD value.  Alternatively a report could be created to show the data source in the columns and report in either functional or USD; however, it would not display the lines of the journal.  Only the values"/>
    <s v="Ensure report provided to tax meets requirements necessary for tax. "/>
    <m/>
    <m/>
    <m/>
    <x v="4"/>
    <m/>
    <m/>
    <m/>
    <m/>
    <m/>
    <m/>
    <m/>
    <s v="EPM"/>
    <x v="3"/>
    <x v="4"/>
    <s v="WESCO - Tax Stories"/>
    <m/>
    <s v="RTR-TX-037"/>
    <m/>
    <m/>
    <s v="Approved - Jessica"/>
    <m/>
    <m/>
    <m/>
    <m/>
  </r>
  <r>
    <m/>
    <s v="Close, Consolidate, and Report"/>
    <s v="Master Data Management"/>
    <x v="6"/>
    <s v="The system shall allow authorized Tax Team members to have display/read only access across all Oracle financial accounting system(s) with drill down capability to the transaction level of detail to facilitate determination of correct tax treatment and analysis._x000a_[EPM component]"/>
    <m/>
    <m/>
    <x v="0"/>
    <s v="1-Fit-Configuration-Functional"/>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4"/>
    <m/>
    <m/>
    <m/>
    <m/>
    <m/>
    <m/>
    <m/>
    <s v="EPM"/>
    <x v="3"/>
    <x v="4"/>
    <s v="WESCO - Tax Stories"/>
    <m/>
    <s v="RTR-TX-001"/>
    <m/>
    <m/>
    <s v="Approved - Jessica"/>
    <m/>
    <m/>
    <m/>
    <m/>
  </r>
  <r>
    <s v="DP-RTR-GL-003"/>
    <s v="Record to Report"/>
    <s v="Manage General Ledger Accounting"/>
    <x v="7"/>
    <s v="The system shall allow authorized Tax Team members to have display/read only access across all Oracle financial accounting system(s) with drill down capability to the transaction level of detail to facilitate determination of correct tax treatment and analysis._x000a_[ERP component]"/>
    <m/>
    <m/>
    <x v="0"/>
    <s v="1-Fit-Configuration-Functional"/>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m/>
    <x v="1"/>
    <s v="Erica"/>
    <d v="2021-08-05T00:00:00"/>
    <m/>
    <m/>
    <m/>
    <m/>
    <m/>
    <s v="RTR"/>
    <x v="0"/>
    <x v="0"/>
    <s v="WESCO - Tax Stories"/>
    <m/>
    <s v="RTR-TX-001"/>
    <s v="Ian/Vitaliy"/>
    <m/>
    <s v="Approved - Jessica"/>
    <m/>
    <m/>
    <m/>
    <s v="WESCO -Deliver Phase User Stories - GL - Batch1 - GPO Approval"/>
  </r>
  <r>
    <m/>
    <s v="Close, Consolidate, and Report"/>
    <m/>
    <x v="8"/>
    <s v="Report listing newly added G/L accounts within specific timeframe."/>
    <m/>
    <m/>
    <x v="0"/>
    <s v="1-Fit-Configuration-Functional"/>
    <s v="Fit"/>
    <s v="Configuration"/>
    <s v="Functional"/>
    <m/>
    <s v="out-of-box audit capabilities in EDM can be utilized to filter specific changes within a given time frame and shared as an excel file"/>
    <s v="Accounting will provide newly added GL accounts to tax or have a report available in the first week of new month, assuming 1st of month is effective date for new accounts"/>
    <m/>
    <m/>
    <m/>
    <x v="4"/>
    <m/>
    <m/>
    <m/>
    <m/>
    <m/>
    <m/>
    <m/>
    <s v="EPM"/>
    <x v="4"/>
    <x v="5"/>
    <s v="WESCO - Tax Stories"/>
    <m/>
    <s v="RTR-TX-002"/>
    <m/>
    <m/>
    <s v="Approved - Jessica"/>
    <m/>
    <m/>
    <m/>
    <m/>
  </r>
  <r>
    <m/>
    <s v="Record to Report"/>
    <m/>
    <x v="8"/>
    <s v="The COA contains tax accounts in sufficient detail for US GAAP and local country GAAP and tax reporting. The COA will maintain a 1:1 mapping for accounts identified as tax sensitive from G/L to ERP to FCCS._x000a__x000a_The Legacy tax sensitized accounts identified can only be combined with any newly created tax sensitized accounts within the new Chart of Accounts, once created in the new system. See separate lists of legacy tax sensitive accounts for Wesco and Anixter. In addition, there are local country tax sensitive accounts that need to be addressed (additional information available upon request)."/>
    <m/>
    <m/>
    <x v="0"/>
    <m/>
    <s v=""/>
    <s v=""/>
    <s v=""/>
    <m/>
    <m/>
    <s v="Successful updated chart of accounts which includes tax-approved tax-sensitized accounts "/>
    <m/>
    <m/>
    <m/>
    <x v="4"/>
    <m/>
    <m/>
    <m/>
    <m/>
    <m/>
    <m/>
    <m/>
    <s v="COA"/>
    <x v="5"/>
    <x v="6"/>
    <s v="WESCO - Tax Stories"/>
    <m/>
    <s v="RTR-TX-003"/>
    <m/>
    <m/>
    <s v="Approved - Jessica"/>
    <m/>
    <m/>
    <m/>
    <m/>
  </r>
  <r>
    <m/>
    <s v="Record to Report"/>
    <m/>
    <x v="8"/>
    <s v="Interest expense and Debt Issuance costs amortization (e.g. Commitment  and other fees that are paid not upon issuance but periodically over the life of the debt instrument) will be broken out into separate accounts in the chart of accounts."/>
    <m/>
    <m/>
    <x v="0"/>
    <m/>
    <s v=""/>
    <s v=""/>
    <s v=""/>
    <m/>
    <m/>
    <s v="Successful updated chart of accounts which includes tax-approved tax-sensitized accounts "/>
    <m/>
    <m/>
    <m/>
    <x v="4"/>
    <m/>
    <m/>
    <m/>
    <m/>
    <m/>
    <m/>
    <m/>
    <s v="COA"/>
    <x v="5"/>
    <x v="6"/>
    <s v="WESCO - Tax Stories"/>
    <m/>
    <s v="RTR-TX-004"/>
    <m/>
    <m/>
    <s v="Approved - Jessica"/>
    <m/>
    <m/>
    <m/>
    <m/>
  </r>
  <r>
    <m/>
    <s v="Record to Report"/>
    <m/>
    <x v="8"/>
    <s v="The COA will contain a Federal Current Tax Expense account, Federal Deferred Tax Expense account, State Current Expense, State Deferred Tax Expense, Foreign Current Expense, and Foreign Deferred Expense."/>
    <m/>
    <m/>
    <x v="0"/>
    <m/>
    <s v=""/>
    <s v=""/>
    <s v=""/>
    <m/>
    <m/>
    <s v="Successful updated chart of accounts which includes tax-approved tax-sensitized accounts "/>
    <m/>
    <m/>
    <m/>
    <x v="4"/>
    <m/>
    <m/>
    <m/>
    <m/>
    <m/>
    <m/>
    <m/>
    <s v="COA"/>
    <x v="5"/>
    <x v="6"/>
    <s v="WESCO - Tax Stories"/>
    <m/>
    <s v="RTR-TX-005"/>
    <m/>
    <m/>
    <s v="Approved - Jessica"/>
    <m/>
    <m/>
    <m/>
    <m/>
  </r>
  <r>
    <m/>
    <s v="Record to Report"/>
    <m/>
    <x v="8"/>
    <s v="Intercompany Interest Income, Intercompany Interest Expense, Third-Party Interest Income, and Third-Party Interest Expense shall be recorded into separate accounts in the chart of accounts, on a gross basis instead of net. "/>
    <m/>
    <m/>
    <x v="0"/>
    <m/>
    <s v=""/>
    <s v=""/>
    <s v=""/>
    <m/>
    <m/>
    <s v="Successful updated chart of accounts which includes tax-approved tax-sensitized accounts "/>
    <m/>
    <m/>
    <m/>
    <x v="4"/>
    <m/>
    <m/>
    <m/>
    <m/>
    <m/>
    <m/>
    <m/>
    <s v="COA"/>
    <x v="5"/>
    <x v="6"/>
    <s v="WESCO - Tax Stories"/>
    <m/>
    <s v="RTR-TX-006"/>
    <m/>
    <m/>
    <m/>
    <m/>
    <m/>
    <m/>
    <m/>
  </r>
  <r>
    <m/>
    <s v="Close, Consolidate, and Report"/>
    <m/>
    <x v="8"/>
    <s v="Tax Department is included in Chart of Accounts decisions"/>
    <m/>
    <m/>
    <x v="0"/>
    <s v="6-Gap-Work Around-Work Around"/>
    <s v="Gap"/>
    <s v="Work Around"/>
    <s v="Work Around"/>
    <m/>
    <s v="Tax Department will be involved in COA governance process before change requests approved by Governance Council reach EDM._x000a_No notifications will be generated from EDM."/>
    <s v="Tax team will be include in COA decisions"/>
    <m/>
    <m/>
    <m/>
    <x v="4"/>
    <m/>
    <m/>
    <m/>
    <m/>
    <m/>
    <m/>
    <m/>
    <s v="EPM"/>
    <x v="4"/>
    <x v="5"/>
    <s v="WESCO - Tax Stories"/>
    <m/>
    <s v="RTR-TX-008"/>
    <m/>
    <m/>
    <s v="Approved - Jessica"/>
    <m/>
    <m/>
    <m/>
    <m/>
  </r>
  <r>
    <s v="DP-RTR-GL-004"/>
    <s v="Record to Report"/>
    <s v="Manage General Ledger Accounting"/>
    <x v="7"/>
    <s v="FX rates will be at the legal entity level (not BU level)."/>
    <m/>
    <m/>
    <x v="1"/>
    <s v="2-Gap-Build-Report"/>
    <s v="Gap"/>
    <s v="Build"/>
    <s v="Report"/>
    <s v="RPT104"/>
    <s v="This story pertains to reporting ledgers required for UK entity having MD-LRD sturcture in EMEA. For example &quot;a BU is in Euro, but the LE is  GBP.  If Oracle could provide the LE GBP trial balance and US trial balance this would eliminate the manual manipulation of data.&quot;-  PW_x000a__x000a_Reporting Ledgers will be setup as per approved KDD2. Primary ledgers [USGAAP] will be setup as per approved KDD2_x000a__x000a_Acceptance criteria 1: Reporting ledger accounted balances will be will currency of reporting ledger_x000a__x000a_Add a new TB report for MDR entities based on reporting ledger restricting it to specific entities [ignore non relevant entities in reporting ledger which will get copied over from primary as they co-exist in same ledger but are not part of MD-LRD structure]"/>
    <s v="This will be captured at the reporting ledger, per tax user story review session. Tax will ensure reports provided are in the correct functional currency for legal entity. "/>
    <m/>
    <m/>
    <m/>
    <x v="1"/>
    <s v="Erica"/>
    <d v="2021-08-05T00:00:00"/>
    <m/>
    <m/>
    <m/>
    <m/>
    <m/>
    <s v="RTR"/>
    <x v="0"/>
    <x v="0"/>
    <s v="WESCO - Tax Stories"/>
    <m/>
    <s v="RTR-TX-013"/>
    <s v="Ian/Vitaliy"/>
    <m/>
    <s v="Approved - Jessica"/>
    <m/>
    <m/>
    <m/>
    <s v="WESCO -Deliver Phase User Stories - GL - Batch1 - GPO Approval"/>
  </r>
  <r>
    <s v="DP-RTR-GL-005"/>
    <s v="Record to Report"/>
    <s v="Manage General Ledger Accounting"/>
    <x v="7"/>
    <s v="For non-US provision purposes, entries to statistical accounts (local country) are not allowed."/>
    <m/>
    <m/>
    <x v="0"/>
    <s v="6-Gap-Work Around-Work Around"/>
    <s v="Gap"/>
    <s v="Work Around"/>
    <s v="Work Around"/>
    <m/>
    <s v="Oracle Cloud like EBS does not put any restriction on currency that can be used for account. User training &amp; monitoring using reports like Journal line report to review if monetary journals are booked to STAT accounts"/>
    <s v="Per tax user story review, Oracle cloud cannot block journal entries to statistical accounts. Tax will review user training and monitoring reports to ensure both meet tax requirements."/>
    <m/>
    <m/>
    <m/>
    <x v="1"/>
    <s v="Erica"/>
    <d v="2021-08-05T00:00:00"/>
    <m/>
    <m/>
    <m/>
    <m/>
    <m/>
    <s v="RTR"/>
    <x v="0"/>
    <x v="0"/>
    <s v="WESCO - Tax Stories"/>
    <m/>
    <s v="RTR-TX-017"/>
    <s v="Ian/Vitaliy"/>
    <m/>
    <s v="Approved - Jessica"/>
    <m/>
    <m/>
    <m/>
    <s v="WESCO -Deliver Phase User Stories - GL - Batch1 - GPO Approval"/>
  </r>
  <r>
    <s v="DP-RTR-GL-006"/>
    <s v="Record to Report"/>
    <s v="Manage Subledger Accounting"/>
    <x v="9"/>
    <s v="Local country Tax teams require localized languages (e.g., French, Spanish, German, Polish, and Arabic) at report level, account level and department level."/>
    <m/>
    <m/>
    <x v="1"/>
    <m/>
    <s v=""/>
    <s v=""/>
    <s v=""/>
    <m/>
    <s v="As per confirmation from Patrick, local language required only for legacy FAH layer"/>
    <s v="Ensure reports provided to tax meet requirements for localized language"/>
    <m/>
    <m/>
    <m/>
    <x v="2"/>
    <m/>
    <m/>
    <m/>
    <m/>
    <m/>
    <m/>
    <m/>
    <s v="RTR"/>
    <x v="0"/>
    <x v="0"/>
    <s v="WESCO - Tax Stories"/>
    <m/>
    <s v="RTR-TX-020"/>
    <m/>
    <m/>
    <m/>
    <m/>
    <s v="Awaiting alignment with legacy FAH local solution proposed from Incorta"/>
    <m/>
    <m/>
  </r>
  <r>
    <s v="DP-RTR-GL-007"/>
    <s v="Record to Report"/>
    <s v="Manage General Ledger Accounting"/>
    <x v="7"/>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RP Component]"/>
    <m/>
    <m/>
    <x v="0"/>
    <s v="1-Fit-Configuration-Functional"/>
    <s v="Fit"/>
    <s v="Configuration"/>
    <s v="Functional"/>
    <m/>
    <s v="Confirmed by tax team on call on 7/20 or 7/19 that current LE structure as noted in Enterprise structure document is good &amp; meets this user story requirement_x000a_Acceptance criteria 1 - There is no additional custom report planned for this user story. Standard or already planned custom reports will be used "/>
    <s v="Ensure legal entity structure and reports provided to tax meet requirements necessary for tax."/>
    <m/>
    <m/>
    <m/>
    <x v="1"/>
    <s v="Erica"/>
    <d v="2021-08-05T00:00:00"/>
    <m/>
    <m/>
    <m/>
    <m/>
    <m/>
    <s v="RTR"/>
    <x v="0"/>
    <x v="0"/>
    <s v="WESCO - Tax Stories"/>
    <m/>
    <s v="RTR-TX-021"/>
    <s v="Ian/Vitaliy"/>
    <m/>
    <s v="Approved - Jessica"/>
    <m/>
    <m/>
    <m/>
    <s v="WESCO -Deliver Phase User Stories - GL - Batch1 - GPO Approval"/>
  </r>
  <r>
    <m/>
    <s v="Close, Consolidate, and Report"/>
    <s v="Master Data Management"/>
    <x v="10"/>
    <s v="In order to comply with the separate legal entity reporting requirements mandated by specific jurisdictions, each legal entity should be assigned at least one unique Company Code.  _x000a_Additionally, branches and other units legally required to file financials or tax returns must be established in ERP as a company code to enable the same financial reporting including required currency for any separate local reporting._x000a_[EPM Component]"/>
    <s v="Must Have"/>
    <m/>
    <x v="0"/>
    <s v="1-Fit-Configuration-Functional"/>
    <s v="Fit"/>
    <s v="Configuration"/>
    <s v="Functional"/>
    <m/>
    <s v="Legal Entity structure will be configured in FCCS as part of build"/>
    <s v="Ensure legal entity structure and reports provided to tax meet requirements necessary for tax."/>
    <m/>
    <m/>
    <m/>
    <x v="4"/>
    <m/>
    <m/>
    <m/>
    <m/>
    <m/>
    <m/>
    <m/>
    <s v="EPM"/>
    <x v="3"/>
    <x v="4"/>
    <s v="WESCO - Tax Stories"/>
    <m/>
    <s v="RTR-TX-021"/>
    <m/>
    <m/>
    <s v="Approved - Jessica"/>
    <m/>
    <m/>
    <m/>
    <m/>
  </r>
  <r>
    <m/>
    <s v="Close, Consolidate, and Report"/>
    <m/>
    <x v="8"/>
    <s v="Notification to Tax team of organizational changes or company changes are required in advance of change being made in Oracle."/>
    <m/>
    <m/>
    <x v="0"/>
    <s v="6-Gap-Work Around-Work Around"/>
    <s v="Gap"/>
    <s v="Work Around"/>
    <s v="Work Around"/>
    <m/>
    <s v="Tax Department will be involved in COA governance process before change requests approved by Governance Council reach EDM._x000a_No notifications will be generated from EDM."/>
    <s v="Ensure tax is included in organizational change process "/>
    <m/>
    <m/>
    <m/>
    <x v="4"/>
    <m/>
    <m/>
    <m/>
    <m/>
    <m/>
    <m/>
    <m/>
    <s v="EPM"/>
    <x v="4"/>
    <x v="5"/>
    <s v="WESCO - Tax Stories"/>
    <m/>
    <s v="RTR-TX-022"/>
    <m/>
    <m/>
    <s v="Approved - Jessica"/>
    <m/>
    <m/>
    <m/>
    <m/>
  </r>
  <r>
    <m/>
    <s v="Close, Consolidate, and Report"/>
    <s v="Consolidate"/>
    <x v="5"/>
    <s v="Custom reports (Trial Balance, Income Statement, Balance Sheet, and Account Detail) will be created to show amounts in true debit/credit format._x000a_[EPM component]"/>
    <s v="Must Have"/>
    <m/>
    <x v="0"/>
    <s v="1-Fit-Configuration-Functional"/>
    <s v="Fit"/>
    <s v="Configuration"/>
    <s v="Functional"/>
    <m/>
    <s v="reports have to be manually modified to present liabilities, equity and revenue as negatives. Outside of journals in FCCS, dr and cr do not exist in the application"/>
    <s v="Ensure report provided to tax meets requirements necessary for tax. "/>
    <m/>
    <m/>
    <m/>
    <x v="4"/>
    <m/>
    <m/>
    <m/>
    <m/>
    <m/>
    <m/>
    <m/>
    <s v="EPM"/>
    <x v="3"/>
    <x v="4"/>
    <s v="WESCO - Tax Stories"/>
    <m/>
    <s v="RTR-TX-023"/>
    <m/>
    <m/>
    <s v="Approved - Jessica"/>
    <m/>
    <m/>
    <m/>
    <m/>
  </r>
  <r>
    <s v="DP-RTR-GL-008A"/>
    <s v="Record to Report"/>
    <s v="Manage General Ledger Accounting"/>
    <x v="7"/>
    <s v="Custom reports (Trial Balance, Income Statement, Balance Sheet, and Account Detail) will be created to show amounts in true debit/credit format. _x000a_[ERP GL component - Trial Balance]"/>
    <m/>
    <m/>
    <x v="0"/>
    <s v="2-Gap-Build-Report"/>
    <s v="Gap"/>
    <s v="Build"/>
    <s v="Report"/>
    <s v="RPT047"/>
    <s v="Build Trial Balance report as per Tax requirement_x000a_Confirmed by Jess that this is required for 1A"/>
    <s v="Ensure report provided to tax meets requirements necessary for tax. "/>
    <m/>
    <m/>
    <m/>
    <x v="1"/>
    <s v="Erica"/>
    <d v="2021-08-05T00:00:00"/>
    <m/>
    <m/>
    <m/>
    <m/>
    <m/>
    <s v="RTR"/>
    <x v="0"/>
    <x v="0"/>
    <s v="WESCO - Tax Stories"/>
    <m/>
    <s v="RTR-TX-023"/>
    <s v="Ian/Vitaliy"/>
    <m/>
    <s v="Approved - Jessica"/>
    <m/>
    <m/>
    <m/>
    <s v="WESCO -Deliver Phase User Stories - GL - Batch1 - GPO Approval"/>
  </r>
  <r>
    <s v="DP-RTR-GL-008B"/>
    <s v="Record to Report"/>
    <s v="Manage General Ledger Accounting"/>
    <x v="7"/>
    <s v="Custom reports (Trial Balance, Income Statement, Balance Sheet, and Account Detail) will be created to show amounts in true debit/credit format. _x000a_[ERP GL component - Income Statement]"/>
    <m/>
    <m/>
    <x v="0"/>
    <s v="2-Gap-Build-Report"/>
    <s v="Gap"/>
    <s v="Build"/>
    <s v="Report"/>
    <s v="RPT047"/>
    <s v="Income Statement report as per Tax requirement_x000a_Confirmed by Jess that this is required for 1A"/>
    <s v="Ensure report provided to tax meets requirements necessary for tax. "/>
    <m/>
    <m/>
    <m/>
    <x v="1"/>
    <s v="Erica"/>
    <d v="2021-08-05T00:00:00"/>
    <m/>
    <m/>
    <m/>
    <m/>
    <m/>
    <s v="RTR"/>
    <x v="0"/>
    <x v="0"/>
    <s v="WESCO - Tax Stories"/>
    <m/>
    <s v="RTR-TX-023"/>
    <s v="Ian/Vitaliy"/>
    <m/>
    <s v="Approved - Jessica"/>
    <m/>
    <m/>
    <m/>
    <s v="WESCO -Deliver Phase User Stories - GL - Batch1 - GPO Approval"/>
  </r>
  <r>
    <s v="DP-RTR-GL-008C"/>
    <s v="Record to Report"/>
    <s v="Manage General Ledger Accounting"/>
    <x v="7"/>
    <s v="Custom reports (Trial Balance, Income Statement, Balance Sheet, and Account Detail) will be created to show amounts in true debit/credit format. _x000a_[ERP GL component - Balance Sheet]"/>
    <m/>
    <m/>
    <x v="0"/>
    <s v="2-Gap-Build-Report"/>
    <s v="Gap"/>
    <s v="Build"/>
    <s v="Report"/>
    <s v="RPT047"/>
    <s v="Balance Sheet report as per Tax requirement_x000a_Confirmed by Jess that this is required for 1A"/>
    <s v="Ensure report provided to tax meets requirements necessary for tax. "/>
    <m/>
    <m/>
    <m/>
    <x v="1"/>
    <s v="Erica"/>
    <d v="2021-08-05T00:00:00"/>
    <m/>
    <m/>
    <m/>
    <m/>
    <m/>
    <s v="RTR"/>
    <x v="0"/>
    <x v="0"/>
    <s v="WESCO - Tax Stories"/>
    <m/>
    <s v="RTR-TX-023"/>
    <s v="Ian/Vitaliy"/>
    <m/>
    <s v="Approved - Jessica"/>
    <m/>
    <m/>
    <m/>
    <s v="WESCO -Deliver Phase User Stories - GL - Batch1 - GPO Approval"/>
  </r>
  <r>
    <s v="DP-RTR-AHCS-001"/>
    <s v="Record to Report"/>
    <s v="Manage Subledger Accounting"/>
    <x v="11"/>
    <s v="Custom reports (Trial Balance, Income Statement, Balance Sheet, and Account Detail) will be created to show amounts in true debit/credit format._x000a_[ERP AHCS Component - Account Detail]"/>
    <m/>
    <m/>
    <x v="0"/>
    <s v="2-Gap-Build-Report"/>
    <s v="Gap"/>
    <s v="Build"/>
    <s v="Report"/>
    <s v="RPT009"/>
    <s v="Planned subledger account analysis report has Dr and Cr as separate columns_x000a_Tax team to review lean specification already available on SharePoint to ensure if there are any gaps as there is no additional report planned for this user story"/>
    <s v="Ensure report provided to tax meets requirements necessary for tax. "/>
    <m/>
    <m/>
    <m/>
    <x v="1"/>
    <s v="Chris Demko"/>
    <d v="2021-08-04T00:00:00"/>
    <m/>
    <m/>
    <m/>
    <m/>
    <m/>
    <s v="RTR"/>
    <x v="6"/>
    <x v="7"/>
    <s v="WESCO - Tax Stories"/>
    <m/>
    <s v="RTR-TX-023"/>
    <s v="Ian/Vitaliy"/>
    <m/>
    <s v="Approved - Jessica"/>
    <m/>
    <m/>
    <m/>
    <m/>
  </r>
  <r>
    <s v="DP-RTR-GL-009"/>
    <s v="Record to Report"/>
    <s v="Manage General Ledger Accounting"/>
    <x v="7"/>
    <s v="Documentation/Substantiation is required to be attached to journal entries and other postings._x000a_[ERP Component]"/>
    <m/>
    <m/>
    <x v="0"/>
    <s v="2-Gap-Build-Report"/>
    <s v="Gap"/>
    <s v="Build"/>
    <s v="Report"/>
    <s v="RPT101"/>
    <s v="Not sure what &quot;other postings&quot; in user story mean_x000a__x000a_Journals cannot be stopped from getting created, approved or posted if attachment is not there. _x000a__x000a_Oracle Cloud ERP supports uploading attachment at Journal level and also at Journal batch level_x000a__x000a_7/28: Confirmed by Tax team that &quot;other postings&quot; means journals. _x000a_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1"/>
    <s v="Erica"/>
    <d v="2021-08-05T00:00:00"/>
    <m/>
    <m/>
    <m/>
    <m/>
    <m/>
    <s v="RTR"/>
    <x v="0"/>
    <x v="0"/>
    <s v="WESCO - Tax Stories"/>
    <m/>
    <s v="RTR-TX-026"/>
    <s v="Ian/Vitaliy"/>
    <m/>
    <s v="Approved - Jessica"/>
    <m/>
    <m/>
    <m/>
    <s v="WESCO -Deliver Phase User Stories - GL - Batch1 - GPO Approval"/>
  </r>
  <r>
    <m/>
    <s v="Close, Consolidate, and Report"/>
    <s v="Consolidate"/>
    <x v="5"/>
    <s v="Documentation/Substantiation is required to be attached to journal entries and other postings._x000a_[EPM Component]"/>
    <s v="Could Have"/>
    <m/>
    <x v="0"/>
    <s v="6-Gap-Work Around-Work Around"/>
    <s v="Gap"/>
    <s v="Work Around"/>
    <s v="Work Around"/>
    <m/>
    <s v="System allows for user to upload supporting documentation to an entry; however, the system does not enforce a user to load that documentation"/>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4"/>
    <m/>
    <m/>
    <m/>
    <m/>
    <m/>
    <m/>
    <m/>
    <s v="EPM"/>
    <x v="3"/>
    <x v="4"/>
    <s v="WESCO - Tax Stories"/>
    <m/>
    <s v="RTR-TX-026"/>
    <m/>
    <m/>
    <s v="Approved - Jessica"/>
    <m/>
    <m/>
    <m/>
    <m/>
  </r>
  <r>
    <m/>
    <s v="Close, Consolidate, and Report"/>
    <m/>
    <x v="8"/>
    <s v="Tax requires continued access and functionality of SmartView or equivalent technology enabling ad-hoc reporting to source trial balance data._x000a_[EPM Component]"/>
    <m/>
    <m/>
    <x v="0"/>
    <m/>
    <s v=""/>
    <s v=""/>
    <s v=""/>
    <m/>
    <m/>
    <s v="Tax will have access and training to SmartView or equivalent technology"/>
    <m/>
    <m/>
    <m/>
    <x v="4"/>
    <m/>
    <m/>
    <m/>
    <m/>
    <m/>
    <m/>
    <m/>
    <s v="TECH"/>
    <x v="7"/>
    <x v="2"/>
    <s v="WESCO - Tax Stories"/>
    <m/>
    <s v="RTR-TX-038"/>
    <m/>
    <m/>
    <s v="Approved - Jessica"/>
    <m/>
    <m/>
    <m/>
    <m/>
  </r>
  <r>
    <m/>
    <n v="0"/>
    <s v="Manage General Ledger Accounting"/>
    <x v="7"/>
    <s v="Tax requires continued access and functionality of SmartView or equivalent technology enabling ad-hoc reporting to source trial balance data._x000a_[ERP Component]"/>
    <m/>
    <m/>
    <x v="0"/>
    <s v="1-Fit-Configuration-Functional"/>
    <s v="Fit"/>
    <s v="Configuration"/>
    <s v="Functional"/>
    <m/>
    <s v="WESCO IT to ensure required softwares are deployed for SmartView. Security - role and data review to ensure ability to use SmartView is available"/>
    <s v="Agreed per tax user review session. All tax users have access and training to Smart view or equivalent technology"/>
    <m/>
    <m/>
    <m/>
    <x v="0"/>
    <m/>
    <m/>
    <m/>
    <m/>
    <m/>
    <m/>
    <m/>
    <s v="TECH"/>
    <x v="7"/>
    <x v="2"/>
    <s v="WESCO - Tax Stories"/>
    <m/>
    <s v="RTR-TX-038"/>
    <m/>
    <m/>
    <s v="Approved - Jessica"/>
    <m/>
    <m/>
    <m/>
    <m/>
  </r>
  <r>
    <m/>
    <s v="Close, Consolidate, and Report"/>
    <s v="Master Data Management"/>
    <x v="12"/>
    <s v="Wesco/Anixter produce or provide financials from a single source for tax provision account mapping purposes"/>
    <s v="Must Have"/>
    <m/>
    <x v="0"/>
    <s v="1-Fit-Configuration-Functional"/>
    <s v="Fit"/>
    <s v="Configuration"/>
    <s v="Functional"/>
    <m/>
    <s v="EPM-FCCS-001 - As a Financial Analyst, I need the ability to add ERP GL account structure to match the structure in Close and Consolidations"/>
    <s v="Ensure report provided to tax meets requirements necessary for tax "/>
    <m/>
    <m/>
    <m/>
    <x v="4"/>
    <m/>
    <m/>
    <m/>
    <m/>
    <m/>
    <m/>
    <m/>
    <s v="EPM"/>
    <x v="3"/>
    <x v="4"/>
    <s v="WESCO - Tax Stories"/>
    <m/>
    <s v="RTR-TX-039"/>
    <m/>
    <m/>
    <s v="Approved - Jessica"/>
    <m/>
    <m/>
    <m/>
    <m/>
  </r>
  <r>
    <s v="DP-RTR-GL-011"/>
    <s v="Record to Report"/>
    <s v="Manage General Ledger Accounting"/>
    <x v="7"/>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RP Component]"/>
    <m/>
    <m/>
    <x v="1"/>
    <s v="1-Fit-Configuration-Functional"/>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mred by EDMCS team that whatever feed from EDMCS comes to Oracle ERP will go to IAP and TeraData as well. Looped in EDMCS team [Elizabeth] on email &quot;Language Requirement for 1B&quot; to take it forward from EDMCS perspective"/>
    <s v="Successful updated chart of accounts for Local country tax and accounting requirements"/>
    <m/>
    <m/>
    <m/>
    <x v="1"/>
    <s v="Erica"/>
    <d v="2021-08-05T00:00:00"/>
    <m/>
    <m/>
    <m/>
    <m/>
    <m/>
    <s v="RTR"/>
    <x v="0"/>
    <x v="0"/>
    <s v="WESCO - Tax Stories"/>
    <m/>
    <s v="RTR-TX-041"/>
    <s v="Ian/Vitaliy"/>
    <m/>
    <s v="Approved - Jessica"/>
    <m/>
    <m/>
    <m/>
    <s v="WESCO -Deliver Phase User Stories - GL - Batch1 - GPO Approval"/>
  </r>
  <r>
    <m/>
    <s v="Enterprise Planning, Budgeting, and Reporting"/>
    <m/>
    <x v="8"/>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DMCS Component]"/>
    <m/>
    <m/>
    <x v="1"/>
    <s v="1-Fit-Configuration-Functional"/>
    <s v="Fit"/>
    <s v="Configuration"/>
    <s v="Functional"/>
    <m/>
    <s v="Local COA for secondary ledger for France only. Rest secondary ledgers will use global COA as per KDD11. It was highlighted to team on call that even in a future release secondary ledgers that are part of 1B will continue to use same COA as defined in 1B and Patrick confirmed thats the expectation as well. _x000a_For secondary ledgers using global COA, see user story RTR-GL-149_x000a__x000a_Any local presentation if required may mean additional hierarchies. Tax team to work with COA team_x000a__x000a_Local COA feed from EDMCS to IAP should meet Query 69 requirement. Confimred by EDMCS team that whatever feed from EDMCS comes to Oracle ERP will go to IAP and TeraData as well. Looped in EDMCS team [Elizabeth] on email &quot;Language Requirement for 1B&quot; to take it forward from EDMCS perspective_x000a__x000a_This is placeholder comment copied from corresponding RTR story. EDMCS team to update_x000a__x000a_EDM - Application will provide framework to capture various language descriptions. International team should be providing the translated values to be loaded in the metadata._x000a_Direct integration to IAP not in scope. The metadata files generated for Teradata can be consumed as needed"/>
    <s v="Successful updated chart of accounts for Local country tax and accounting requirements"/>
    <m/>
    <m/>
    <m/>
    <x v="4"/>
    <m/>
    <m/>
    <m/>
    <m/>
    <m/>
    <m/>
    <m/>
    <s v="EPM"/>
    <x v="4"/>
    <x v="5"/>
    <s v="WESCO - Tax Stories"/>
    <m/>
    <s v="RTR-TX-041"/>
    <m/>
    <m/>
    <s v="Approved - Jessica"/>
    <m/>
    <m/>
    <m/>
    <m/>
  </r>
  <r>
    <m/>
    <s v="Close, Consolidate, and Report"/>
    <m/>
    <x v="8"/>
    <s v="Local country tax and accounting requirement to have the ability to maintain a separate chart of accounts for statutory reporting.  Mapping needs to be created between global COA and local country COA in order to align localized account and account descriptions._x000a__x000a_Additionally, Local Country teams require the ability to group or classify accounts for presentation purposes in local country Financial Statements._x000a_[EPM Component - 1 to 1 mapping between ERP COA and EPM COA]"/>
    <m/>
    <m/>
    <x v="1"/>
    <m/>
    <s v=""/>
    <s v=""/>
    <s v=""/>
    <m/>
    <m/>
    <s v="Successful updated chart of accounts for Local country tax and accounting requirements"/>
    <m/>
    <m/>
    <m/>
    <x v="4"/>
    <m/>
    <m/>
    <m/>
    <m/>
    <m/>
    <m/>
    <m/>
    <s v="EPM"/>
    <x v="3"/>
    <x v="4"/>
    <s v="WESCO - Tax Stories"/>
    <m/>
    <s v="RTR-TX-041"/>
    <m/>
    <m/>
    <s v="Approved - Jessica"/>
    <m/>
    <m/>
    <m/>
    <m/>
  </r>
  <r>
    <s v="DP-RTR-GL-012"/>
    <s v="Record to Report"/>
    <s v="Manage General Ledger Accounting"/>
    <x v="7"/>
    <s v="Local country accountants require the ability or a report to output differences between Local GAAP and US GAAP basis reporting."/>
    <m/>
    <m/>
    <x v="1"/>
    <s v="2-Gap-Build-Report"/>
    <s v="Gap"/>
    <s v="Build"/>
    <s v="Report"/>
    <s v="RPT011"/>
    <s v="1. SmartView can be used for all ledgers except France local COA [separate cube due to local COA] to see data side by side for primary and secondary ledger for given set of accounts_x000a_2. Report planned to &quot;RPT011-Confirm relevant manual journals copied to secondary&quot; planned to confirm required journals are copied to secondary_x000a_3. If MainFrame sends two separate feeds for primary and secondary ledgers, both feeds independently will be part of reconciliation process for AHCS _x000a__x000a_7/28 Acceptance Criteria 1: Tax Team understands intent of RPT011 as noted above. No additional report planned for this user story. Tax team to perform analysis using points noted above"/>
    <s v="Ensure report provided to tax meets requirements necessary for tax "/>
    <m/>
    <m/>
    <m/>
    <x v="1"/>
    <s v="Erica"/>
    <d v="2021-08-05T00:00:00"/>
    <m/>
    <m/>
    <m/>
    <m/>
    <m/>
    <s v="RTR"/>
    <x v="0"/>
    <x v="0"/>
    <s v="WESCO - Tax Stories"/>
    <m/>
    <s v="RTR-TX-042"/>
    <s v="Ian/Vitaliy"/>
    <m/>
    <s v="Approved - Jessica"/>
    <m/>
    <m/>
    <m/>
    <s v="WESCO -Deliver Phase User Stories - GL - Batch1 - GPO Approval"/>
  </r>
  <r>
    <s v="DP-RTR-GL-013"/>
    <s v="Record to Report"/>
    <s v="Manage General Ledger Accounting"/>
    <x v="7"/>
    <s v="Local country accountants require the ability to book statutory adjustments.  The nature of statutory adjustments can be Local GAAP/US GAAP differences, audit imposed statutory adjustments, or reclass."/>
    <m/>
    <m/>
    <x v="1"/>
    <s v="1-Fit-Configuration-Functional"/>
    <s v="Fit"/>
    <s v="Configuration"/>
    <s v="Functional"/>
    <m/>
    <s v="Secondary ledgers will be configured as per approved KDD2. These secodnary ledgers can be used to book local GAAP adjustments i.e. these journals don’t need to be booked to primary / USGAAP ledgers"/>
    <s v="1)_x0009_As a statutory accountant, when I access the journal entry screen, I should be able to change the ledger to secondary or reporting ledger and successfully enter and post a journal_x000a_2)_x0009_As a statutory accountant, when I use the spreadsheet journal upload, I should be able to change the ledger to secondary or reporting ledger and successfully upload and post a journal"/>
    <m/>
    <m/>
    <m/>
    <x v="1"/>
    <s v="Erica"/>
    <d v="2021-08-05T00:00:00"/>
    <m/>
    <m/>
    <m/>
    <m/>
    <m/>
    <s v="RTR"/>
    <x v="0"/>
    <x v="0"/>
    <s v="WESCO - Tax Stories"/>
    <m/>
    <s v="RTR-TX-043"/>
    <s v="Ian/Vitaliy"/>
    <m/>
    <s v="Approved - Jessica"/>
    <m/>
    <m/>
    <m/>
    <s v="WESCO -Deliver Phase User Stories - GL - Batch1 - GPO Approval"/>
  </r>
  <r>
    <s v="DP-RTR-GL-014"/>
    <s v="Record to Report"/>
    <s v="Manage General Ledger Accounting"/>
    <x v="7"/>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_x000a_[ERP Component - GL]"/>
    <m/>
    <m/>
    <x v="1"/>
    <s v="3-Gap-Build-Interface"/>
    <s v="Gap"/>
    <s v="Build"/>
    <s v="Interface"/>
    <s v="RPT026, INT185, INT187, INT189, INT191, INT021, INT042, INT043, INT044"/>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
    <s v="Ensure noted integration data is sent over to BI for subsequent reporting from BI "/>
    <m/>
    <m/>
    <m/>
    <x v="1"/>
    <s v="Erica"/>
    <d v="2021-08-05T00:00:00"/>
    <m/>
    <m/>
    <m/>
    <m/>
    <m/>
    <s v="RTR"/>
    <x v="0"/>
    <x v="0"/>
    <s v="WESCO - Tax Stories"/>
    <m/>
    <s v="TXC-TX-011"/>
    <s v="Ian/Vitaliy"/>
    <m/>
    <s v="Approved - Jessica"/>
    <m/>
    <m/>
    <m/>
    <s v="WESCO -Deliver Phase User Stories - GL - Batch1 - GPO Approval"/>
  </r>
  <r>
    <m/>
    <s v="Record to Report"/>
    <s v="Manage General Ledger Accounting"/>
    <x v="7"/>
    <s v="The financial accounting system shall have the ability to extract data from the system at a legal entity level in a machine-readable format, capable of being processed by another system, before any data archival.  Tax requires the ability to meet mandatory OECD SAF-T reporting. Data from any &quot;sunset&quot; or no longer utilized systems should be maintained and made available in a similar manner for a period consistent with existing data retention policies.  _x000a_Specifically:_x000a_a. Tax needs the data to be extractable by tax year and legal entity.  _x000a_b. Data must also be accessible, and large volumes of transaction level detail data must be able to be extracted from the system and capable of being processed by another system to be presented to tax authorities.  _x000a_c. All transaction data must also contain the related master data (e.g., an archived purchase transaction with a vendor number must also include the relevant vendor master record details; Vendor name, vendor address, etc.)._x000a_d. Data extraction should be enabled by an intuitive interface accessible by tax/finance personnel and must be executable in formats including .txt, .csv, .xls, among others._x000a_e. Journal entry sequencing requirement to comply with local country accounting/audit rules and standards._x000a_[BI Component]"/>
    <m/>
    <m/>
    <x v="1"/>
    <m/>
    <s v=""/>
    <s v=""/>
    <s v=""/>
    <m/>
    <s v="Sequencing: Journal sequencing for outside US and Canada to be enabled at LE level [no requirement to sequencing at a lower level than LE]. _x000a__x000a_Report: France FEC report RPT026 is planned to be built on Oracle Cloud ERP.  Rest of reports to be pulled from IAP. Integrations planned to send GL Journals, GL balances, AHCS Balances, AHCS Journals, IC AR Invoices, IC AP Invoices, IC AR Receipts, IC AP Payments to IAP. _x000a_Rest of the mentioned requirements [E.g. reports and their archiving etc.] would be pulled from IAP. IAP to address rest of requirements. _x000a__x000a_This is placeholder comment as a copy of related RTR user story. BI team to update"/>
    <s v="Ensure report provided to tax meets requirements necessary for tax "/>
    <m/>
    <m/>
    <m/>
    <x v="4"/>
    <m/>
    <m/>
    <m/>
    <m/>
    <m/>
    <m/>
    <m/>
    <s v="RTR"/>
    <x v="2"/>
    <x v="3"/>
    <s v="WESCO - Tax Stories"/>
    <m/>
    <s v="TXC-TX-011"/>
    <m/>
    <m/>
    <s v="Approved - Jessica"/>
    <m/>
    <m/>
    <m/>
    <m/>
  </r>
  <r>
    <s v="DP-RTR-GL-015"/>
    <s v="Record to Report"/>
    <s v="Manage General Ledger Accounting"/>
    <x v="7"/>
    <s v="The financial accounting system shall provide a report of journal entries that do not have supporting documentation or attachments. "/>
    <m/>
    <m/>
    <x v="0"/>
    <s v="2-Gap-Build-Report"/>
    <s v="Gap"/>
    <s v="Build"/>
    <s v="Report"/>
    <s v="RPT101"/>
    <s v="Journals cannot be stopped from getting created, approved or posted if attachment is not there. _x000a__x000a_Oracle Cloud ERP supports uploading attachment at Journal level and also at Journal batch level_x000a__x000a_7/28: _x000a_New custom report to be created that will flag journal batches where there is no attachment at both journal batch and header level _x000a_Confirmed by JEss this is needed for 1A as well"/>
    <s v="If Oracle Cloud does not have a mechanism to stop journal entries posting without documentation, per tax user story review, tax will ensure training process addresses attachments in journal entry review process and review report structure for journal entries posted without attachment. "/>
    <m/>
    <m/>
    <m/>
    <x v="1"/>
    <s v="Erica"/>
    <d v="2021-08-05T00:00:00"/>
    <m/>
    <m/>
    <m/>
    <m/>
    <m/>
    <s v="RTR"/>
    <x v="0"/>
    <x v="0"/>
    <s v="WESCO - Tax Stories"/>
    <m/>
    <s v="TXC-TX-025"/>
    <s v="Ian/Vitaliy"/>
    <m/>
    <s v="Approved - Jessica"/>
    <m/>
    <m/>
    <m/>
    <s v="WESCO -Deliver Phase User Stories - GL - Batch1 - GPO Approval"/>
  </r>
  <r>
    <m/>
    <s v="Close, Consolidate, and Report"/>
    <m/>
    <x v="8"/>
    <s v="Source Data from FP&amp;A group needs to be output in a format that’s conducive to Legal Entity Reporting"/>
    <m/>
    <m/>
    <x v="0"/>
    <m/>
    <s v=""/>
    <s v=""/>
    <s v=""/>
    <m/>
    <m/>
    <s v="Ensure report provided to tax meets requirements necessary for tax "/>
    <m/>
    <m/>
    <m/>
    <x v="4"/>
    <m/>
    <m/>
    <m/>
    <m/>
    <m/>
    <m/>
    <m/>
    <s v="EPM"/>
    <x v="3"/>
    <x v="8"/>
    <s v="WESCO - Tax Stories"/>
    <m/>
    <s v="TXI-TX-009"/>
    <m/>
    <m/>
    <s v="Approved - Jessica"/>
    <m/>
    <m/>
    <m/>
    <m/>
  </r>
  <r>
    <m/>
    <s v="Close, Consolidate, and Report"/>
    <m/>
    <x v="8"/>
    <s v="Forecast PTBI from FP&amp;A group to retain same entity- and account-level granularity and formatting as exists today."/>
    <m/>
    <m/>
    <x v="0"/>
    <m/>
    <s v=""/>
    <s v=""/>
    <s v=""/>
    <m/>
    <m/>
    <s v="Ensure report provided to tax meets requirements necessary for tax "/>
    <m/>
    <m/>
    <m/>
    <x v="4"/>
    <m/>
    <m/>
    <m/>
    <m/>
    <m/>
    <m/>
    <m/>
    <s v="EPM"/>
    <x v="3"/>
    <x v="8"/>
    <s v="WESCO - Tax Stories"/>
    <m/>
    <s v="TXP-TX-019"/>
    <m/>
    <m/>
    <s v="Approved - Jessica"/>
    <m/>
    <m/>
    <m/>
    <m/>
  </r>
  <r>
    <m/>
    <s v="Record to Report"/>
    <m/>
    <x v="8"/>
    <s v="The CoA should provide sufficient detail to identify activity by third-party vs. intercompany and, for intercompany activity, identify the transacting party/counterparty for the purposes of recording, monitoring and reporting intercompany activity."/>
    <m/>
    <m/>
    <x v="1"/>
    <m/>
    <s v=""/>
    <s v=""/>
    <s v=""/>
    <m/>
    <m/>
    <s v="Chart of accounts account listing includes proposed intercompany accounts that differentiate third party activity and intercompany activity (listing reviewed/approved by tax); intercompany journal entry process requires a specified trading partner; process rules in place for booking entries to intercompany accounts"/>
    <m/>
    <m/>
    <m/>
    <x v="4"/>
    <m/>
    <m/>
    <m/>
    <m/>
    <m/>
    <m/>
    <m/>
    <s v="COA"/>
    <x v="5"/>
    <x v="6"/>
    <s v="WESCO - Tax Stories"/>
    <m/>
    <s v="RTR-TP-001"/>
    <m/>
    <m/>
    <m/>
    <m/>
    <m/>
    <m/>
    <m/>
  </r>
  <r>
    <m/>
    <s v="Record to Report"/>
    <m/>
    <x v="8"/>
    <s v="The CoA should provide sufficient detail to identify intercompany activity by revenues vs. expenses for the purposes of recording, monitoring and reporting intercompany transaction volume (i.e. not netting multiple intercompany transactions)"/>
    <m/>
    <m/>
    <x v="1"/>
    <m/>
    <s v=""/>
    <s v=""/>
    <s v=""/>
    <m/>
    <m/>
    <s v="Chart of accounts account listing includes proposed intercompany accounts that differentiate between intercompany revenue activity and intercompany expense activity (listing reviewed/approved by tax); intercompany journal entry process requires a specified trading partner; process rules in place for booking entries to intercompany accounts"/>
    <m/>
    <m/>
    <m/>
    <x v="4"/>
    <m/>
    <m/>
    <m/>
    <m/>
    <m/>
    <m/>
    <m/>
    <s v="COA"/>
    <x v="5"/>
    <x v="6"/>
    <s v="WESCO - Tax Stories"/>
    <m/>
    <s v="RTR-TP-002"/>
    <m/>
    <m/>
    <m/>
    <m/>
    <m/>
    <m/>
    <m/>
  </r>
  <r>
    <m/>
    <s v="Record to Report"/>
    <m/>
    <x v="8"/>
    <s v="The CoA should provide sufficient detail to identify intercompany activity by intercompany transaction type (see intercompany transaction inventory maintained by the tax department) for the purposes of recording, monitoring and reporting intercompany transaction volume by transaction type."/>
    <m/>
    <m/>
    <x v="1"/>
    <m/>
    <s v=""/>
    <s v=""/>
    <s v=""/>
    <m/>
    <m/>
    <s v="Intercompany journal entry process requires selection of configured transaction type field (configuration to be reviewed/approved by tax)"/>
    <m/>
    <m/>
    <m/>
    <x v="4"/>
    <m/>
    <m/>
    <m/>
    <m/>
    <m/>
    <m/>
    <m/>
    <s v="COA"/>
    <x v="5"/>
    <x v="6"/>
    <s v="WESCO - Tax Stories"/>
    <m/>
    <s v="RTR-TP-003"/>
    <m/>
    <m/>
    <m/>
    <m/>
    <m/>
    <m/>
    <m/>
  </r>
  <r>
    <m/>
    <s v="Record to Report"/>
    <m/>
    <x v="8"/>
    <s v="The CoA structure should provide sufficient detail to identify qualifying revenues and costs used as the basis for calculating, monitoring and reporting transfer pricing polices"/>
    <m/>
    <m/>
    <x v="1"/>
    <m/>
    <s v=""/>
    <s v=""/>
    <s v=""/>
    <m/>
    <m/>
    <s v="Chart of accounts account listing maintains existing account level detail (listing reviewed/approved by tax)"/>
    <m/>
    <m/>
    <m/>
    <x v="4"/>
    <m/>
    <m/>
    <m/>
    <m/>
    <m/>
    <m/>
    <m/>
    <s v="COA"/>
    <x v="5"/>
    <x v="6"/>
    <s v="WESCO - Tax Stories"/>
    <m/>
    <s v="RTR-TP-004"/>
    <m/>
    <m/>
    <m/>
    <m/>
    <m/>
    <m/>
    <m/>
  </r>
  <r>
    <m/>
    <s v="Record to Report"/>
    <m/>
    <x v="8"/>
    <s v="The CoA should provide sufficient detail to identify activity by activity included in operating income (above-the-line) vs. activity not included in operating income (below-the-line) for selected intercompany transactions for the purposes of recording, monitoring and reporting intercompany activity for management purposes vs. tax purposes."/>
    <m/>
    <m/>
    <x v="1"/>
    <m/>
    <s v=""/>
    <s v=""/>
    <s v=""/>
    <m/>
    <m/>
    <s v="Chart of accounts account listing includes proposed intercompany accounts (reviewed/approved by tax); mapping of accounts to above-the-line/below-the-line is documented and maintained"/>
    <m/>
    <m/>
    <m/>
    <x v="4"/>
    <m/>
    <m/>
    <m/>
    <m/>
    <m/>
    <m/>
    <m/>
    <s v="COA"/>
    <x v="5"/>
    <x v="6"/>
    <s v="WESCO - Tax Stories"/>
    <m/>
    <s v="RTR-TP-005"/>
    <m/>
    <m/>
    <m/>
    <m/>
    <m/>
    <m/>
    <m/>
  </r>
  <r>
    <m/>
    <s v="Record to Report"/>
    <m/>
    <x v="8"/>
    <s v="The CoA should provide sufficient detail to identify the originator of revenues/expenses when subject to a multistep journal entry process (i.e. centralization/aggregation of revenues/expenses in pass-through legal entities)"/>
    <m/>
    <m/>
    <x v="1"/>
    <m/>
    <s v=""/>
    <s v=""/>
    <s v=""/>
    <m/>
    <m/>
    <s v="Chart of accounts account listing includes proposed intercompany accounts to accommodate pass-through transactions (reviewed/approved by tax); intercompany journal entry process requires a specified trading partner"/>
    <m/>
    <m/>
    <m/>
    <x v="4"/>
    <m/>
    <m/>
    <m/>
    <m/>
    <m/>
    <m/>
    <m/>
    <s v="COA"/>
    <x v="5"/>
    <x v="6"/>
    <s v="WESCO - Tax Stories"/>
    <m/>
    <s v="RTR-TP-006"/>
    <m/>
    <m/>
    <m/>
    <m/>
    <m/>
    <m/>
    <m/>
  </r>
  <r>
    <m/>
    <s v="Record to Report"/>
    <m/>
    <x v="8"/>
    <s v="The CoA should provide sufficient detail to track the base costs vs. the profit margin (cost plus markup) for applicable intercompany transactions."/>
    <m/>
    <m/>
    <x v="1"/>
    <m/>
    <s v=""/>
    <s v=""/>
    <s v=""/>
    <m/>
    <m/>
    <s v="Intercompany journal entry process maintains seaprate detail of base costs and profit component; detail is available as a report configuration option"/>
    <m/>
    <m/>
    <m/>
    <x v="4"/>
    <m/>
    <m/>
    <m/>
    <m/>
    <m/>
    <m/>
    <m/>
    <s v="COA"/>
    <x v="5"/>
    <x v="6"/>
    <s v="WESCO - Tax Stories"/>
    <m/>
    <s v="RTR-TP-007"/>
    <m/>
    <m/>
    <m/>
    <m/>
    <m/>
    <m/>
    <m/>
  </r>
  <r>
    <m/>
    <s v="Record to Report"/>
    <m/>
    <x v="8"/>
    <s v="The CoA should provide sufficient detail to separately track the intercompany interest charged on Accounts Receivable balances separate from the associated intercompany charge."/>
    <m/>
    <m/>
    <x v="1"/>
    <m/>
    <s v=""/>
    <s v=""/>
    <s v=""/>
    <m/>
    <m/>
    <s v="Chart of accounts account listing includes proposed intercompany account to book intercompany interest charges (listing reviewed/approved by tax); intercompany journal entry process requires a specified trading partner; process rules in place for booking entries to intercompany accounts"/>
    <m/>
    <m/>
    <m/>
    <x v="4"/>
    <m/>
    <m/>
    <m/>
    <m/>
    <m/>
    <m/>
    <m/>
    <s v="COA"/>
    <x v="5"/>
    <x v="6"/>
    <s v="WESCO - Tax Stories"/>
    <m/>
    <s v="RTR-TP-008"/>
    <m/>
    <m/>
    <m/>
    <m/>
    <m/>
    <m/>
    <m/>
  </r>
  <r>
    <s v="DP-RTR-IC-017"/>
    <s v="Record to Report"/>
    <s v="Manage Intercompany Accounting"/>
    <x v="13"/>
    <s v="Each legal entity and applicable branches/other units subject to intercompany agreements and/or required to report by specific jurisdictions should be assigned at least one unique legal entity/company code in the system._x000a_[ERP Component]"/>
    <m/>
    <m/>
    <x v="1"/>
    <s v="1-Fit-Configuration-Functional"/>
    <s v="Fit"/>
    <s v="Configuration"/>
    <s v="Functional"/>
    <m/>
    <s v="Enterprise Structure as per KDD2 will be configured. _x000a_IC orgs for each LE will be created one to one except as noted in IC Approval KDD for Miami Anixter Inc where for given LE two orgs will be created._x000a_IC Customers and IC Suppliers will be created one for each LE. They will be assinged to various BUs [multiple sites] to support invoicing with different partners _x000a_Tax team confirmed all above meets requirement for this user story_x000a__x000a_"/>
    <s v="Ensure enterprise structure does not merge more than one LE in a single LE code and Ent Structure meets tax needs."/>
    <m/>
    <m/>
    <m/>
    <x v="1"/>
    <s v="Erica"/>
    <d v="2021-08-05T00:00:00"/>
    <m/>
    <m/>
    <m/>
    <m/>
    <m/>
    <s v="RTR"/>
    <x v="0"/>
    <x v="1"/>
    <s v="WESCO - Tax Stories"/>
    <m/>
    <s v="RTR-TP-009"/>
    <s v="Ian/Vitaliy"/>
    <m/>
    <s v="Approved - Jessica"/>
    <m/>
    <m/>
    <m/>
    <s v="WESCO -Deliver Phase User Stories - GL - Batch1 - GPO Approval"/>
  </r>
  <r>
    <m/>
    <s v="Close, Consolidate, and Report"/>
    <s v="Master Data Management"/>
    <x v="10"/>
    <s v="Each legal entity and applicable branches/other units subject to intercompany agreements and/or required to report by specific jurisdictions should be assigned at least one unique legal entity/company code in the system._x000a_[EPM Component]"/>
    <s v="Must Have"/>
    <m/>
    <x v="1"/>
    <s v="1-Fit-Configuration-Functional"/>
    <s v="Fit"/>
    <s v="Configuration"/>
    <s v="Functional"/>
    <m/>
    <s v="EPM-FCCS-003 - As a GL Accountant, I need the ability to set up my Entity hierarchy geographically so that it facilitates external reporting requirements"/>
    <s v="Ensure enterprise structure has one unique legal entity code and meets tax needs."/>
    <m/>
    <m/>
    <m/>
    <x v="4"/>
    <m/>
    <m/>
    <m/>
    <m/>
    <m/>
    <m/>
    <m/>
    <s v="EPM"/>
    <x v="3"/>
    <x v="4"/>
    <s v="WESCO - Tax Stories"/>
    <m/>
    <s v="RTR-TP-009"/>
    <m/>
    <m/>
    <s v="Approved - Jessica"/>
    <m/>
    <m/>
    <m/>
    <m/>
  </r>
  <r>
    <m/>
    <s v="Record to Report"/>
    <m/>
    <x v="8"/>
    <s v="The CoA should provide sufficient detail to identify general ledger activity by legal entity/branch/other units to support tax reporting."/>
    <m/>
    <m/>
    <x v="1"/>
    <m/>
    <s v=""/>
    <s v=""/>
    <s v=""/>
    <m/>
    <m/>
    <s v="Account values can be sourced by legal entity for preconfigured/configurable reports"/>
    <m/>
    <m/>
    <m/>
    <x v="4"/>
    <m/>
    <m/>
    <m/>
    <m/>
    <m/>
    <m/>
    <m/>
    <s v="COA"/>
    <x v="5"/>
    <x v="6"/>
    <s v="WESCO - Tax Stories"/>
    <m/>
    <s v="RTR-TP-010"/>
    <m/>
    <m/>
    <s v="Approved - Jessica"/>
    <m/>
    <m/>
    <m/>
    <m/>
  </r>
  <r>
    <m/>
    <s v="Record to Report"/>
    <m/>
    <x v="8"/>
    <s v="The CoA should provide sufficient detail to identify general ledger activity by selected period (year, YTD, month, MTD)."/>
    <m/>
    <m/>
    <x v="1"/>
    <m/>
    <s v=""/>
    <s v=""/>
    <s v=""/>
    <m/>
    <m/>
    <s v="Account values can be sourced for a specified period for preconfigured/configurable reports"/>
    <m/>
    <m/>
    <m/>
    <x v="4"/>
    <m/>
    <m/>
    <m/>
    <m/>
    <m/>
    <m/>
    <m/>
    <s v="COA"/>
    <x v="5"/>
    <x v="6"/>
    <s v="WESCO - Tax Stories"/>
    <m/>
    <s v="RTR-TP-011"/>
    <m/>
    <m/>
    <s v="Approved - Jessica"/>
    <m/>
    <m/>
    <m/>
    <m/>
  </r>
  <r>
    <s v="DP-RTR-GL-016"/>
    <s v="Record to Report"/>
    <s v="Manage General Ledger Accounting"/>
    <x v="7"/>
    <s v="The GL activity should be available in both US GAAP and local country GAAP"/>
    <m/>
    <m/>
    <x v="1"/>
    <s v="1-Fit-Configuration-Functional"/>
    <s v="Fit"/>
    <s v="Configuration"/>
    <s v="Functional"/>
    <m/>
    <s v="Enterprise structure will be setup as per KDD2. Secondary ledgers will receive data for manual jrournals in GL [if category is setup to copy to secondary] and from AHCS [via a secondary ledger feed legacy FAH or Mainframe]"/>
    <s v="Ensure enterprise structure meets tax needs and secondary ledgers meet needs for Local Country GAAP"/>
    <m/>
    <m/>
    <m/>
    <x v="1"/>
    <s v="Erica"/>
    <d v="2021-08-05T00:00:00"/>
    <m/>
    <m/>
    <m/>
    <m/>
    <m/>
    <s v="RTR"/>
    <x v="0"/>
    <x v="0"/>
    <s v="WESCO - Tax Stories"/>
    <m/>
    <s v="RTR-TP-012"/>
    <s v="Ian/Vitaliy"/>
    <m/>
    <s v="Approved - Jessica"/>
    <m/>
    <m/>
    <m/>
    <s v="WESCO -Deliver Phase User Stories - GL - Batch1 - GPO Approval"/>
  </r>
  <r>
    <m/>
    <s v="Close, Consolidate, and Report"/>
    <s v="Master Data Management"/>
    <x v="10"/>
    <s v="The GL activity should be available in USD, functional currency and local currency_x000a_[EPM Component]"/>
    <s v="Must Have"/>
    <m/>
    <x v="0"/>
    <s v="1-Fit-Configuration-Functional"/>
    <s v="Fit"/>
    <s v="Configuration"/>
    <s v="Functional"/>
    <m/>
    <s v="ERP GL will only provide functional and entered currency.  Translation to USD reporting currency will only occur in FCCS.  FCCS will also support the full legal entity reporting.  FCCS will have USD and functional currency"/>
    <s v="Ensure all currency needs are met in GL and FCCS, as discussed in tax user story review session."/>
    <m/>
    <m/>
    <m/>
    <x v="4"/>
    <m/>
    <m/>
    <m/>
    <m/>
    <m/>
    <m/>
    <m/>
    <s v="EPM"/>
    <x v="3"/>
    <x v="4"/>
    <s v="WESCO - Tax Stories"/>
    <m/>
    <s v="RTR-TP-013"/>
    <m/>
    <m/>
    <s v="Approved - Jessica"/>
    <m/>
    <m/>
    <m/>
    <m/>
  </r>
  <r>
    <s v="DP-RTR-GL-017"/>
    <s v="Record to Report"/>
    <s v="Manage General Ledger Accounting"/>
    <x v="7"/>
    <s v="The GL activity should be available in USD, functional currency and local currency_x000a_[ERP Component]"/>
    <m/>
    <m/>
    <x v="1"/>
    <s v="1-Fit-Configuration-Functional"/>
    <s v="Fit"/>
    <s v="Configuration"/>
    <s v="Functional"/>
    <m/>
    <s v="ERP GL will only provide functional and entered currency.  Translation to USD reporting currency will only occur in FCCS.  FCCS will also support the full legal entity reporting."/>
    <s v="Ensure all currency needs are met in GL and FCCS, as discussed in tax user story review session."/>
    <m/>
    <m/>
    <m/>
    <x v="1"/>
    <s v="Erica"/>
    <d v="2021-08-05T00:00:00"/>
    <m/>
    <m/>
    <m/>
    <m/>
    <m/>
    <s v="RTR"/>
    <x v="0"/>
    <x v="0"/>
    <s v="WESCO - Tax Stories"/>
    <m/>
    <s v="RTR-TP-013"/>
    <s v="Ian/Vitaliy"/>
    <m/>
    <s v="Approved - Jessica"/>
    <m/>
    <m/>
    <m/>
    <s v="WESCO -Deliver Phase User Stories - GL - Batch1 - GPO Approval"/>
  </r>
  <r>
    <m/>
    <s v="Close, Consolidate, and Report"/>
    <m/>
    <x v="8"/>
    <s v="The Tax department is proactively made aware of proposed changes to the CoA (including accounts, legal entities/organization structure) that may impact transfer pricing and is included in the decision-making process."/>
    <m/>
    <m/>
    <x v="1"/>
    <s v="6-Gap-Work Around-Work Around"/>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4"/>
    <m/>
    <m/>
    <m/>
    <m/>
    <m/>
    <m/>
    <m/>
    <s v="EPM"/>
    <x v="4"/>
    <x v="5"/>
    <s v="WESCO - Tax Stories"/>
    <m/>
    <s v="RTR-TP-014"/>
    <m/>
    <m/>
    <s v="Approved - Jessica"/>
    <m/>
    <m/>
    <m/>
    <m/>
  </r>
  <r>
    <m/>
    <s v="Close, Consolidate, and Report"/>
    <m/>
    <x v="8"/>
    <s v="The Tax department is party to a process to propose changes to the CoA configuration, including proposing new accounts/legal entities or requesting the use of the program/projects string to support transfer pricing requirements, as applicable."/>
    <m/>
    <m/>
    <x v="1"/>
    <s v="6-Gap-Work Around-Work Around"/>
    <s v="Gap"/>
    <s v="Work Around"/>
    <s v="Work Around"/>
    <m/>
    <s v="Tax Department will be involved in COA governance process before change requests approved by Governance Council reach EDM._x000a_No notifications will be generated from EDM."/>
    <s v="Tax is active participant in deployed process for CoA change discussions, validation and sign-off"/>
    <m/>
    <m/>
    <m/>
    <x v="4"/>
    <m/>
    <m/>
    <m/>
    <m/>
    <m/>
    <m/>
    <m/>
    <s v="EPM"/>
    <x v="4"/>
    <x v="5"/>
    <s v="WESCO - Tax Stories"/>
    <m/>
    <s v="RTR-TP-015"/>
    <m/>
    <m/>
    <s v="Approved - Jessica"/>
    <m/>
    <m/>
    <m/>
    <m/>
  </r>
  <r>
    <m/>
    <s v="Close, Consolidate, and Report"/>
    <m/>
    <x v="8"/>
    <s v="Report listing newly added or amended G/L account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x v="5"/>
    <s v="WESCO - Tax Stories"/>
    <m/>
    <s v="RTR-TP-016"/>
    <m/>
    <m/>
    <s v="Approved - Jessica"/>
    <m/>
    <m/>
    <m/>
    <m/>
  </r>
  <r>
    <m/>
    <s v="Close, Consolidate, and Report"/>
    <m/>
    <x v="8"/>
    <s v="Report listing newly added or amended legal entitie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x v="5"/>
    <s v="WESCO - Tax Stories"/>
    <m/>
    <s v="RTR-TP-017"/>
    <m/>
    <m/>
    <s v="Approved - Jessica"/>
    <m/>
    <m/>
    <m/>
    <m/>
  </r>
  <r>
    <m/>
    <s v="Close, Consolidate, and Report"/>
    <m/>
    <x v="8"/>
    <s v="Report listing newly added or amended operating group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x v="5"/>
    <s v="WESCO - Tax Stories"/>
    <m/>
    <s v="RTR-TP-018"/>
    <m/>
    <m/>
    <s v="Approved - Jessica"/>
    <m/>
    <m/>
    <m/>
    <m/>
  </r>
  <r>
    <m/>
    <s v="Close, Consolidate, and Report"/>
    <m/>
    <x v="8"/>
    <s v="Report listing newly added or amended department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x v="5"/>
    <s v="WESCO - Tax Stories"/>
    <m/>
    <s v="RTR-TP-019"/>
    <m/>
    <m/>
    <s v="Approved - Jessica"/>
    <m/>
    <m/>
    <m/>
    <m/>
  </r>
  <r>
    <m/>
    <s v="Close, Consolidate, and Report"/>
    <m/>
    <x v="8"/>
    <s v="Report listing newly added or amended sites within specific timeframe."/>
    <m/>
    <m/>
    <x v="1"/>
    <s v="1-Fit-Configuration-Functional"/>
    <s v="Fit"/>
    <s v="Configuration"/>
    <s v="Functional"/>
    <m/>
    <s v="out-of-box audit capabilities in EDM can be utilized to filter specific changes within a given time frame and shared as an excel file"/>
    <s v="Process in place for Tax to receive a preconfigured report with specified detail (CoA additions/modifications) on a monthly basis"/>
    <m/>
    <m/>
    <m/>
    <x v="4"/>
    <m/>
    <m/>
    <m/>
    <m/>
    <m/>
    <m/>
    <m/>
    <s v="EPM"/>
    <x v="4"/>
    <x v="5"/>
    <s v="WESCO - Tax Stories"/>
    <m/>
    <s v="RTR-TP-020"/>
    <m/>
    <m/>
    <s v="Approved - Jessica"/>
    <m/>
    <m/>
    <m/>
    <m/>
  </r>
  <r>
    <m/>
    <s v="Close, Consolidate, and Report"/>
    <s v="Master Data Management"/>
    <x v="6"/>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PM Component]"/>
    <m/>
    <m/>
    <x v="0"/>
    <s v="1-Fit-Configuration-Functional"/>
    <s v="Fit"/>
    <s v="Configuration"/>
    <s v="Functional"/>
    <m/>
    <s v="FCCS will contain the full legal entity data and consolidated results.  Users will be able to drilldown from FCCS to ERP GL.  FCCS will only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
    <s v="Tax team will have access to display/ read only FCCS, Hub and ERP GL"/>
    <m/>
    <m/>
    <m/>
    <x v="1"/>
    <s v="Erica"/>
    <d v="2021-08-05T00:00:00"/>
    <m/>
    <m/>
    <m/>
    <m/>
    <m/>
    <s v="EPM"/>
    <x v="3"/>
    <x v="4"/>
    <s v="WESCO - Tax Stories"/>
    <m/>
    <s v="RTR-TP-021"/>
    <m/>
    <m/>
    <s v="Approved - Jessica"/>
    <m/>
    <m/>
    <m/>
    <m/>
  </r>
  <r>
    <s v="DP-RTR-GL-018"/>
    <s v="Record to Report"/>
    <s v="Manage General Ledger Accounting"/>
    <x v="7"/>
    <s v="The system shall allow authorized Tax Team members to have display/read only access across all Oracle financial accounting system(s) with drill down capability to the transaction level of detail to facilitate implementation, monitoring and reporting of transfer pricing policies._x000a_[ERP Component]"/>
    <m/>
    <m/>
    <x v="1"/>
    <s v="1-Fit-Configuration-Functional"/>
    <s v="Fit"/>
    <s v="Configuration"/>
    <s v="Functional"/>
    <m/>
    <s v="FCCS will contain the full legal entity data and consolidated results.  Users will be able to drilldown from FCCS to ERP GL.  Only FCCS will have the off-system TB loads.  Tax will need to request transactional detail from the off-systems (same process as today).  ERP GL will have journal entries and summarized subledger data from HUB.  Users can drilldown from ERP GL to the HUB to view transactional detail from the legacy subledgers however not all data elements will be available.  Users will continue to have access to the legacy subledgers and data-warehouses to continue to access subledger data as they do today._x000a__x000a_Acceptance Criteria 1: Security team to cover access requirements for Tax team"/>
    <s v="Tax team will have access to display/ read only FCCS, Hub and ERP GL"/>
    <m/>
    <m/>
    <m/>
    <x v="1"/>
    <s v="Erica"/>
    <d v="2021-08-05T00:00:00"/>
    <m/>
    <m/>
    <m/>
    <m/>
    <m/>
    <s v="RTR"/>
    <x v="0"/>
    <x v="0"/>
    <s v="WESCO - Tax Stories"/>
    <m/>
    <s v="RTR-TP-021"/>
    <s v="Ian/Vitaliy"/>
    <m/>
    <s v="Approved - Jessica"/>
    <m/>
    <m/>
    <m/>
    <s v="WESCO -Deliver Phase User Stories - GL - Batch1 - GPO Approval"/>
  </r>
  <r>
    <m/>
    <s v="Close, Consolidate, and Report"/>
    <s v="Close"/>
    <x v="2"/>
    <s v="Tax department can generate trial balance report by selected legal entity or legal entities by time period, and report to include all available detail (account, operating group, department, site, etc.) and available in US GAAP/Local country GAAP and USD/Functional Currency/Local Currency"/>
    <m/>
    <m/>
    <x v="1"/>
    <s v="2-Gap-Build-Report"/>
    <s v="Gap"/>
    <s v="Build"/>
    <s v="Report"/>
    <m/>
    <s v="Similar to user story EPM-FCCS-048 As a financial reporting manager, I need a report TAX_TB_LE_ACCOUNT so I can report my Tax Trial Balance by Legal Entity &amp; Account"/>
    <s v="Ensure report mets tax needs"/>
    <s v="User should check that the formatting is correct"/>
    <s v="User can validate the values with historical data"/>
    <m/>
    <x v="4"/>
    <m/>
    <m/>
    <m/>
    <m/>
    <m/>
    <m/>
    <m/>
    <s v="EPM"/>
    <x v="3"/>
    <x v="4"/>
    <s v="WESCO - Tax Stories"/>
    <m/>
    <s v="RTR-TP-048"/>
    <m/>
    <m/>
    <s v="Approved - Jessica"/>
    <m/>
    <m/>
    <m/>
    <m/>
  </r>
  <r>
    <m/>
    <s v="Close, Consolidate, and Report"/>
    <s v="Close"/>
    <x v="2"/>
    <s v="Tax department can generate trial balance report by selected legal entity or legal entities by time period with monthly breakout, and report to include all available detail (account, operating group, department, site, etc.) and available in US GAAP/Local country GAAP and USD/Functional Currency/Local Currency.  Report to be developed similar to workbook 2020 Foreign Functional Trial Balances.xls"/>
    <m/>
    <m/>
    <x v="1"/>
    <s v="2-Gap-Build-Report"/>
    <s v="Gap"/>
    <s v="Build"/>
    <s v="Report"/>
    <m/>
    <s v="report can be built in smartview"/>
    <s v="Ensure report mets tax needs"/>
    <s v="User should check that the formatting is correct"/>
    <s v="User can validate the values with historical data"/>
    <m/>
    <x v="4"/>
    <m/>
    <m/>
    <m/>
    <m/>
    <m/>
    <m/>
    <m/>
    <s v="EPM"/>
    <x v="3"/>
    <x v="4"/>
    <s v="WESCO - Tax Stories"/>
    <m/>
    <s v="RTR-TP-049"/>
    <m/>
    <m/>
    <s v="Approved - Jessica"/>
    <m/>
    <m/>
    <m/>
    <m/>
  </r>
  <r>
    <s v="DP-RTR-IC-018"/>
    <s v="Record to Report"/>
    <s v="Manage Intercompany Accounting"/>
    <x v="1"/>
    <s v="Tax department can generate custom intercompany transaction volume report by legal entity/period detailing intercompany transaction volume by transaction type, transacting party, etc. and available in US GAAP/Local country GAAP and USD/Functional Currency/Local Currency_x000a_[ERP Component]"/>
    <m/>
    <m/>
    <x v="1"/>
    <s v="3-Gap-Build-Interface"/>
    <s v="Gap"/>
    <s v="Build"/>
    <s v="Interface"/>
    <s v="INT185, INT187, INT189, INT191"/>
    <s v="IC data [IC AR invoice, IC AP Invoice, IC AR receipts, IC AP Payments] will be sent to IAP. Required reports to be pulled from IAP. _x000a_Note: Oracle ERP will only track data in entered currency and ledger currency. It will not track any data in consolidation currency_x000a_8/2 Acceptance criteria 1: If a data element is not available in Cloud ERP, IAP report to add required data element"/>
    <s v="Ensure all data needed for reporting is available in IAP or equivalent solution."/>
    <m/>
    <m/>
    <m/>
    <x v="1"/>
    <s v="Erica"/>
    <d v="2021-08-05T00:00:00"/>
    <m/>
    <m/>
    <m/>
    <m/>
    <m/>
    <s v="RTR"/>
    <x v="0"/>
    <x v="1"/>
    <s v="WESCO - Tax Stories"/>
    <m/>
    <s v="RTR-TP-051"/>
    <s v="Ian/Vitaliy"/>
    <m/>
    <s v="Approved - Jessica"/>
    <m/>
    <m/>
    <m/>
    <s v="WESCO -Deliver Phase User Stories - GL - Batch1 - GPO Approval"/>
  </r>
  <r>
    <m/>
    <s v="Enterprise Planning, Budgeting, and Reporting"/>
    <m/>
    <x v="8"/>
    <s v="Tax department can generate custom intercompany transaction volume report by legal entity/period detailing intercompany transaction volume by transaction type, transacting party, etc. and available in US GAAP/Local country GAAP and USD/Functional Currency/Local Currency_x000a_[EDMCS Component - Need ability to send EDMCS COA details with DFF/Language to IAP]"/>
    <m/>
    <m/>
    <x v="1"/>
    <s v="7-Out of Scope-Out of Scope-Out of Scope"/>
    <s v="Out of Scope"/>
    <s v="Out of Scope"/>
    <s v="Out of Scope"/>
    <m/>
    <s v="Placeholder - EDMCS team to update. _x000a_EDM - no new ask for EDM application as no direct integration to IAP. The metadata files generated for Teradata can be consumed as needed."/>
    <s v="Ensure all data needed for reporting is available in IAP or equivalent solution."/>
    <m/>
    <m/>
    <m/>
    <x v="4"/>
    <m/>
    <m/>
    <m/>
    <m/>
    <m/>
    <m/>
    <m/>
    <s v="EPM"/>
    <x v="4"/>
    <x v="5"/>
    <s v="WESCO - Tax Stories"/>
    <m/>
    <s v="RTR-TP-051"/>
    <m/>
    <m/>
    <m/>
    <m/>
    <m/>
    <m/>
    <m/>
  </r>
  <r>
    <m/>
    <s v="Record to Report"/>
    <s v="Manage Intercompany Accounting"/>
    <x v="1"/>
    <s v="Tax department can generate custom intercompany transaction volume report by legal entity/period detailing intercompany transaction volume by transaction type, transacting party, etc. and available in US GAAP/Local country GAAP and USD/Functional Currency/Local Currency_x000a_[BI Component]"/>
    <m/>
    <m/>
    <x v="1"/>
    <m/>
    <s v=""/>
    <s v=""/>
    <s v=""/>
    <s v="INT185, INT187, INT189, INT191"/>
    <s v="IC data [IC AR invoice, IC AP Invoice, IC AR receipts, IC AP Payments] will be sent to IAP. Required reports to be pulled from IAP. _x000a_Note: Oracle ERP will only track data in entered currency and ledger currency. It will not track any data in consolidation currency_x000a__x000a_BI team to update comments. Above comments are placeholder from related RTR user story"/>
    <s v="Ensure all data needed for reporting is available in IAP or equivalent solution."/>
    <m/>
    <m/>
    <m/>
    <x v="4"/>
    <m/>
    <m/>
    <m/>
    <m/>
    <m/>
    <m/>
    <m/>
    <s v="RTR"/>
    <x v="2"/>
    <x v="3"/>
    <s v="WESCO - Tax Stories"/>
    <m/>
    <s v="RTR-TP-051"/>
    <m/>
    <m/>
    <s v="Approved - Jessica"/>
    <m/>
    <s v="Tax's update of acceptance criteria pending"/>
    <m/>
    <m/>
  </r>
  <r>
    <m/>
    <s v="Close, Consolidate, and Report"/>
    <s v="Close"/>
    <x v="2"/>
    <s v="Tax department can generate intercompany journal entry summary report by legal entity/period, detailing prepared journal entries and available in USD/Functional Currency/Local Currency. Journal entry details in translated USD will be handled with a separate solution. "/>
    <m/>
    <m/>
    <x v="1"/>
    <s v="2-Gap-Build-Report"/>
    <s v="Gap"/>
    <s v="Build"/>
    <s v="Report"/>
    <m/>
    <s v="this was originally listed as out of scope and not part of any track…Not sure the requirement is a fit for FCCS.  Eliminations are automated and therfore journals do not exist…Reports can be pulled that provide this detail… per meeting with Jennifer and subsequent email followup this is not an EPM user story"/>
    <s v="Ensure report mets tax needs"/>
    <s v="User should check that the formatting is correct"/>
    <s v="User can validate the values with historical data"/>
    <m/>
    <x v="4"/>
    <m/>
    <m/>
    <m/>
    <m/>
    <m/>
    <m/>
    <m/>
    <s v="RTR"/>
    <x v="6"/>
    <x v="7"/>
    <s v="WESCO - Tax Stories"/>
    <m/>
    <s v="RTR-TP-050"/>
    <m/>
    <m/>
    <s v="Approved - Jessica"/>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D0B50B-BEFC-40A8-B67C-B54B0EA8A29B}" name="PivotTable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D3:AE16" firstHeaderRow="1" firstDataRow="2" firstDataCol="1"/>
  <pivotFields count="3">
    <pivotField axis="axisCol" showAll="0">
      <items count="4">
        <item x="1"/>
        <item h="1" x="0"/>
        <item h="1" x="2"/>
        <item t="default"/>
      </items>
    </pivotField>
    <pivotField dataField="1" showAll="0"/>
    <pivotField axis="axisRow" showAll="0">
      <items count="24">
        <item x="15"/>
        <item x="8"/>
        <item x="12"/>
        <item x="3"/>
        <item x="4"/>
        <item x="11"/>
        <item x="1"/>
        <item x="5"/>
        <item x="13"/>
        <item x="0"/>
        <item x="7"/>
        <item x="17"/>
        <item x="9"/>
        <item x="14"/>
        <item x="10"/>
        <item x="6"/>
        <item x="19"/>
        <item x="2"/>
        <item x="20"/>
        <item x="18"/>
        <item x="21"/>
        <item x="16"/>
        <item h="1" x="22"/>
        <item t="default"/>
      </items>
    </pivotField>
  </pivotFields>
  <rowFields count="1">
    <field x="2"/>
  </rowFields>
  <rowItems count="12">
    <i>
      <x/>
    </i>
    <i>
      <x v="2"/>
    </i>
    <i>
      <x v="5"/>
    </i>
    <i>
      <x v="8"/>
    </i>
    <i>
      <x v="11"/>
    </i>
    <i>
      <x v="13"/>
    </i>
    <i>
      <x v="16"/>
    </i>
    <i>
      <x v="18"/>
    </i>
    <i>
      <x v="19"/>
    </i>
    <i>
      <x v="20"/>
    </i>
    <i>
      <x v="21"/>
    </i>
    <i t="grand">
      <x/>
    </i>
  </rowItems>
  <colFields count="1">
    <field x="0"/>
  </colFields>
  <colItems count="1">
    <i>
      <x/>
    </i>
  </colItems>
  <dataFields count="1">
    <dataField name="Count of Fi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CEF912-2C9A-4185-B9FB-CE752D2C1FFF}" name="PivotTable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G3:AH16" firstHeaderRow="1" firstDataRow="2" firstDataCol="1"/>
  <pivotFields count="3">
    <pivotField axis="axisCol" showAll="0">
      <items count="4">
        <item h="1" x="1"/>
        <item x="0"/>
        <item h="1" x="2"/>
        <item t="default"/>
      </items>
    </pivotField>
    <pivotField dataField="1" showAll="0"/>
    <pivotField axis="axisRow" showAll="0">
      <items count="24">
        <item x="15"/>
        <item x="8"/>
        <item x="12"/>
        <item x="3"/>
        <item x="4"/>
        <item x="11"/>
        <item x="1"/>
        <item x="5"/>
        <item x="13"/>
        <item x="0"/>
        <item x="7"/>
        <item x="17"/>
        <item x="9"/>
        <item x="14"/>
        <item x="10"/>
        <item x="6"/>
        <item x="19"/>
        <item x="2"/>
        <item x="20"/>
        <item x="18"/>
        <item x="21"/>
        <item x="16"/>
        <item h="1" x="22"/>
        <item t="default"/>
      </items>
    </pivotField>
  </pivotFields>
  <rowFields count="1">
    <field x="2"/>
  </rowFields>
  <rowItems count="12">
    <i>
      <x v="1"/>
    </i>
    <i>
      <x v="3"/>
    </i>
    <i>
      <x v="4"/>
    </i>
    <i>
      <x v="6"/>
    </i>
    <i>
      <x v="7"/>
    </i>
    <i>
      <x v="9"/>
    </i>
    <i>
      <x v="10"/>
    </i>
    <i>
      <x v="12"/>
    </i>
    <i>
      <x v="14"/>
    </i>
    <i>
      <x v="15"/>
    </i>
    <i>
      <x v="17"/>
    </i>
    <i t="grand">
      <x/>
    </i>
  </rowItems>
  <colFields count="1">
    <field x="0"/>
  </colFields>
  <colItems count="1">
    <i>
      <x v="1"/>
    </i>
  </colItems>
  <dataFields count="1">
    <dataField name="Count of Fi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83405E-E6C5-46AC-AB73-CB36DAA056BF}"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7:G17" firstHeaderRow="1" firstDataRow="2" firstDataCol="2"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23">
        <item x="20"/>
        <item x="21"/>
        <item x="11"/>
        <item x="9"/>
        <item x="10"/>
        <item x="7"/>
        <item x="12"/>
        <item x="19"/>
        <item x="18"/>
        <item x="16"/>
        <item x="17"/>
        <item x="14"/>
        <item x="13"/>
        <item x="8"/>
        <item x="15"/>
        <item x="4"/>
        <item x="2"/>
        <item x="3"/>
        <item x="1"/>
        <item x="5"/>
        <item x="6"/>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2"/>
        <item x="4"/>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28"/>
    <field x="26"/>
  </rowFields>
  <rowItems count="9">
    <i>
      <x v="2"/>
      <x v="1"/>
    </i>
    <i r="1">
      <x v="2"/>
    </i>
    <i r="1">
      <x v="3"/>
    </i>
    <i t="default">
      <x v="2"/>
    </i>
    <i>
      <x v="3"/>
      <x/>
    </i>
    <i r="1">
      <x v="1"/>
    </i>
    <i r="1">
      <x v="2"/>
    </i>
    <i r="1">
      <x v="3"/>
    </i>
    <i t="default">
      <x v="3"/>
    </i>
  </rowItems>
  <colFields count="1">
    <field x="22"/>
  </colFields>
  <colItems count="5">
    <i>
      <x v="15"/>
    </i>
    <i>
      <x v="16"/>
    </i>
    <i>
      <x v="17"/>
    </i>
    <i>
      <x v="18"/>
    </i>
    <i>
      <x v="19"/>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D2C0CD-4B34-4B7E-A6D5-ABE24726A471}"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48:O58" firstHeaderRow="1" firstDataRow="2" firstDataCol="2"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sortType="ascending">
      <items count="92">
        <item m="1" x="90"/>
        <item x="89"/>
        <item x="85"/>
        <item x="84"/>
        <item x="75"/>
        <item x="74"/>
        <item x="73"/>
        <item x="72"/>
        <item x="71"/>
        <item x="70"/>
        <item x="69"/>
        <item x="68"/>
        <item x="67"/>
        <item x="66"/>
        <item x="83"/>
        <item x="65"/>
        <item x="64"/>
        <item x="63"/>
        <item x="62"/>
        <item x="61"/>
        <item x="60"/>
        <item x="59"/>
        <item x="58"/>
        <item x="57"/>
        <item x="56"/>
        <item x="82"/>
        <item x="55"/>
        <item x="54"/>
        <item x="53"/>
        <item x="52"/>
        <item x="51"/>
        <item x="50"/>
        <item x="49"/>
        <item x="48"/>
        <item x="47"/>
        <item x="46"/>
        <item x="81"/>
        <item x="45"/>
        <item x="44"/>
        <item x="43"/>
        <item x="42"/>
        <item x="41"/>
        <item x="40"/>
        <item x="39"/>
        <item x="38"/>
        <item x="37"/>
        <item x="36"/>
        <item x="80"/>
        <item x="35"/>
        <item x="34"/>
        <item x="33"/>
        <item x="32"/>
        <item x="31"/>
        <item x="30"/>
        <item x="29"/>
        <item x="28"/>
        <item x="27"/>
        <item x="26"/>
        <item x="79"/>
        <item x="25"/>
        <item x="24"/>
        <item x="23"/>
        <item x="22"/>
        <item x="21"/>
        <item x="20"/>
        <item x="19"/>
        <item x="18"/>
        <item x="17"/>
        <item x="16"/>
        <item x="78"/>
        <item x="15"/>
        <item x="14"/>
        <item x="13"/>
        <item x="12"/>
        <item x="11"/>
        <item x="10"/>
        <item x="9"/>
        <item x="8"/>
        <item x="7"/>
        <item x="6"/>
        <item x="77"/>
        <item x="5"/>
        <item x="4"/>
        <item x="3"/>
        <item x="2"/>
        <item x="1"/>
        <item x="0"/>
        <item x="76"/>
        <item x="86"/>
        <item x="88"/>
        <item x="87"/>
        <item t="default"/>
      </items>
      <extLst>
        <ext xmlns:x14="http://schemas.microsoft.com/office/spreadsheetml/2009/9/main" uri="{2946ED86-A175-432a-8AC1-64E0C546D7DE}">
          <x14:pivotField fillDownLabels="1"/>
        </ext>
      </extLst>
    </pivotField>
    <pivotField axis="axisRow" compact="0" outline="0" showAll="0">
      <items count="6">
        <item x="2"/>
        <item x="4"/>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28"/>
    <field x="26"/>
  </rowFields>
  <rowItems count="9">
    <i>
      <x v="2"/>
      <x v="1"/>
    </i>
    <i r="1">
      <x v="2"/>
    </i>
    <i r="1">
      <x v="3"/>
    </i>
    <i t="default">
      <x v="2"/>
    </i>
    <i>
      <x v="3"/>
      <x/>
    </i>
    <i r="1">
      <x v="1"/>
    </i>
    <i r="1">
      <x v="2"/>
    </i>
    <i r="1">
      <x v="3"/>
    </i>
    <i t="default">
      <x v="3"/>
    </i>
  </rowItems>
  <colFields count="1">
    <field x="25"/>
  </colFields>
  <colItems count="13">
    <i>
      <x v="5"/>
    </i>
    <i>
      <x v="14"/>
    </i>
    <i>
      <x v="25"/>
    </i>
    <i>
      <x v="36"/>
    </i>
    <i>
      <x v="47"/>
    </i>
    <i>
      <x v="58"/>
    </i>
    <i>
      <x v="67"/>
    </i>
    <i>
      <x v="68"/>
    </i>
    <i>
      <x v="73"/>
    </i>
    <i>
      <x v="76"/>
    </i>
    <i>
      <x v="81"/>
    </i>
    <i>
      <x v="87"/>
    </i>
    <i>
      <x v="88"/>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71AFB6-6168-47D5-9BEB-57FF440626AA}"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28:H38" firstHeaderRow="1" firstDataRow="2" firstDataCol="2"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sortType="ascending">
      <items count="10">
        <item m="1" x="8"/>
        <item x="2"/>
        <item x="0"/>
        <item x="6"/>
        <item x="3"/>
        <item x="1"/>
        <item x="7"/>
        <item x="5"/>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2"/>
        <item x="4"/>
        <item x="3"/>
        <item x="1"/>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2">
    <field x="28"/>
    <field x="26"/>
  </rowFields>
  <rowItems count="9">
    <i>
      <x v="2"/>
      <x v="1"/>
    </i>
    <i r="1">
      <x v="2"/>
    </i>
    <i r="1">
      <x v="3"/>
    </i>
    <i t="default">
      <x v="2"/>
    </i>
    <i>
      <x v="3"/>
      <x/>
    </i>
    <i r="1">
      <x v="1"/>
    </i>
    <i r="1">
      <x v="2"/>
    </i>
    <i r="1">
      <x v="3"/>
    </i>
    <i t="default">
      <x v="3"/>
    </i>
  </rowItems>
  <colFields count="1">
    <field x="24"/>
  </colFields>
  <colItems count="6">
    <i>
      <x v="2"/>
    </i>
    <i>
      <x v="3"/>
    </i>
    <i>
      <x v="4"/>
    </i>
    <i>
      <x v="5"/>
    </i>
    <i>
      <x v="6"/>
    </i>
    <i>
      <x v="7"/>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48F176-FCCE-49DF-885C-09C1BD7E1F41}" name="PivotTable1"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5:D18" firstHeaderRow="1" firstDataRow="2" firstDataCol="1" rowPageCount="3" colPageCount="1"/>
  <pivotFields count="42">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38">
        <item x="2"/>
        <item x="12"/>
        <item x="0"/>
        <item x="6"/>
        <item x="7"/>
        <item x="5"/>
        <item x="1"/>
        <item x="3"/>
        <item x="4"/>
        <item x="13"/>
        <item x="14"/>
        <item x="8"/>
        <item x="9"/>
        <item x="10"/>
        <item x="11"/>
        <item x="15"/>
        <item x="16"/>
        <item x="17"/>
        <item x="18"/>
        <item x="19"/>
        <item x="20"/>
        <item x="21"/>
        <item x="22"/>
        <item x="23"/>
        <item x="24"/>
        <item x="25"/>
        <item x="26"/>
        <item x="27"/>
        <item x="28"/>
        <item x="29"/>
        <item x="30"/>
        <item x="31"/>
        <item x="32"/>
        <item x="33"/>
        <item x="34"/>
        <item x="35"/>
        <item x="36"/>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multipleItemSelectionAllowed="1" showAll="0">
      <items count="7">
        <item h="1" sd="0" x="3"/>
        <item h="1" sd="0" x="2"/>
        <item h="1" x="4"/>
        <item h="1" x="0"/>
        <item x="1"/>
        <item h="1" sd="0" m="1" x="5"/>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items count="8">
        <item x="1"/>
        <item x="2"/>
        <item h="1" x="4"/>
        <item x="0"/>
        <item x="3"/>
        <item h="1" x="6"/>
        <item h="1" x="5"/>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multipleItemSelectionAllowed="1" showAll="0">
      <items count="8">
        <item h="1" sd="0" x="4"/>
        <item x="0"/>
        <item h="1" x="5"/>
        <item h="1" sd="0" x="1"/>
        <item h="1" x="2"/>
        <item h="1" x="3"/>
        <item h="1" x="6"/>
        <item t="default"/>
      </items>
      <extLst>
        <ext xmlns:x14="http://schemas.microsoft.com/office/spreadsheetml/2009/9/main" uri="{2946ED86-A175-432a-8AC1-64E0C546D7DE}">
          <x14:pivotField fillDownLabels="1"/>
        </ext>
      </extLst>
    </pivotField>
    <pivotField axis="axisPage" compact="0" multipleItemSelectionAllowed="1" showAll="0">
      <items count="11">
        <item sd="0" x="4"/>
        <item sd="0" x="0"/>
        <item sd="0" x="1"/>
        <item x="5"/>
        <item sd="0" x="2"/>
        <item h="1" x="3"/>
        <item h="1" m="1" x="9"/>
        <item h="1" x="6"/>
        <item h="1" x="7"/>
        <item h="1" x="8"/>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s>
  <rowFields count="1">
    <field x="3"/>
  </rowFields>
  <rowItems count="12">
    <i>
      <x v="2"/>
    </i>
    <i>
      <x v="3"/>
    </i>
    <i>
      <x v="5"/>
    </i>
    <i>
      <x v="6"/>
    </i>
    <i>
      <x v="8"/>
    </i>
    <i>
      <x v="11"/>
    </i>
    <i>
      <x v="12"/>
    </i>
    <i>
      <x v="13"/>
    </i>
    <i>
      <x v="14"/>
    </i>
    <i>
      <x v="29"/>
    </i>
    <i>
      <x v="30"/>
    </i>
    <i t="grand">
      <x/>
    </i>
  </rowItems>
  <colFields count="1">
    <field x="18"/>
  </colFields>
  <colItems count="3">
    <i>
      <x v="3"/>
    </i>
    <i>
      <x v="4"/>
    </i>
    <i t="grand">
      <x/>
    </i>
  </colItems>
  <pageFields count="3">
    <pageField fld="28" hier="-1"/>
    <pageField fld="7" hier="-1"/>
    <pageField fld="27" hier="-1"/>
  </pageFields>
  <dataFields count="1">
    <dataField name="Count of Unique ID" fld="0" subtotal="count" baseField="0" baseItem="0"/>
  </dataFields>
  <formats count="10">
    <format dxfId="113">
      <pivotArea fieldPosition="0">
        <references count="1">
          <reference field="3" count="12">
            <x v="0"/>
            <x v="2"/>
            <x v="3"/>
            <x v="4"/>
            <x v="5"/>
            <x v="6"/>
            <x v="7"/>
            <x v="8"/>
            <x v="11"/>
            <x v="12"/>
            <x v="13"/>
            <x v="14"/>
          </reference>
        </references>
      </pivotArea>
    </format>
    <format dxfId="112">
      <pivotArea grandRow="1" outline="0" collapsedLevelsAreSubtotals="1" fieldPosition="0"/>
    </format>
    <format dxfId="111">
      <pivotArea grandRow="1" outline="0" collapsedLevelsAreSubtotals="1" fieldPosition="0"/>
    </format>
    <format dxfId="110">
      <pivotArea grandRow="1" outline="0" collapsedLevelsAreSubtotals="1" fieldPosition="0"/>
    </format>
    <format dxfId="109">
      <pivotArea dataOnly="0" labelOnly="1" grandRow="1" outline="0" fieldPosition="0"/>
    </format>
    <format dxfId="108">
      <pivotArea field="3" type="button" dataOnly="0" labelOnly="1" outline="0" axis="axisRow" fieldPosition="0"/>
    </format>
    <format dxfId="107">
      <pivotArea dataOnly="0" labelOnly="1" outline="0" fieldPosition="0">
        <references count="1">
          <reference field="18" count="4">
            <x v="0"/>
            <x v="1"/>
            <x v="3"/>
            <x v="4"/>
          </reference>
        </references>
      </pivotArea>
    </format>
    <format dxfId="106">
      <pivotArea dataOnly="0" labelOnly="1" grandCol="1" outline="0" fieldPosition="0"/>
    </format>
    <format dxfId="105">
      <pivotArea fieldPosition="0">
        <references count="1">
          <reference field="3" count="0"/>
        </references>
      </pivotArea>
    </format>
    <format dxfId="104">
      <pivotArea fieldPosition="0">
        <references count="1">
          <reference field="3" count="0"/>
        </references>
      </pivotArea>
    </format>
  </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6515D-B7B4-4EE9-BC80-24E0CD2D6164}"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20:F23" firstHeaderRow="1" firstDataRow="2" firstDataCol="1"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23">
        <item x="20"/>
        <item x="21"/>
        <item x="11"/>
        <item x="9"/>
        <item x="10"/>
        <item x="7"/>
        <item x="12"/>
        <item x="19"/>
        <item x="18"/>
        <item x="16"/>
        <item x="17"/>
        <item x="14"/>
        <item x="13"/>
        <item x="8"/>
        <item x="15"/>
        <item x="4"/>
        <item x="2"/>
        <item x="3"/>
        <item x="1"/>
        <item x="5"/>
        <item x="6"/>
        <item x="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8"/>
  </rowFields>
  <rowItems count="2">
    <i>
      <x v="2"/>
    </i>
    <i>
      <x v="3"/>
    </i>
  </rowItems>
  <colFields count="1">
    <field x="22"/>
  </colFields>
  <colItems count="5">
    <i>
      <x v="15"/>
    </i>
    <i>
      <x v="16"/>
    </i>
    <i>
      <x v="17"/>
    </i>
    <i>
      <x v="18"/>
    </i>
    <i>
      <x v="19"/>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BBBE42-593A-418D-B1C0-08DA90A2AFC9}" name="PivotTable11" cacheId="4"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78:AD81" firstHeaderRow="1" firstDataRow="2" firstDataCol="1" rowPageCount="3" colPageCount="1"/>
  <pivotFields count="42">
    <pivotField showAll="0"/>
    <pivotField dataField="1"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7">
        <item x="0"/>
        <item x="4"/>
        <item x="5"/>
        <item x="2"/>
        <item x="1"/>
        <item x="3"/>
        <item t="default"/>
      </items>
    </pivotField>
    <pivotField showAll="0"/>
    <pivotField showAll="0"/>
    <pivotField showAll="0">
      <items count="10">
        <item x="2"/>
        <item x="4"/>
        <item x="1"/>
        <item x="5"/>
        <item x="8"/>
        <item x="7"/>
        <item x="6"/>
        <item x="3"/>
        <item x="0"/>
        <item t="default"/>
      </items>
    </pivotField>
    <pivotField showAll="0"/>
    <pivotField showAll="0">
      <items count="10">
        <item x="6"/>
        <item x="2"/>
        <item x="1"/>
        <item x="4"/>
        <item x="8"/>
        <item x="7"/>
        <item x="5"/>
        <item x="3"/>
        <item x="0"/>
        <item t="default"/>
      </items>
    </pivotField>
    <pivotField axis="axisCol" showAll="0">
      <items count="8">
        <item x="3"/>
        <item x="6"/>
        <item x="2"/>
        <item x="1"/>
        <item x="5"/>
        <item x="4"/>
        <item x="0"/>
        <item t="default"/>
      </items>
    </pivotField>
    <pivotField showAll="0"/>
    <pivotField axis="axisPage" multipleItemSelectionAllowed="1" showAll="0">
      <items count="8">
        <item h="1" x="3"/>
        <item h="1" x="4"/>
        <item x="2"/>
        <item x="5"/>
        <item h="1" x="6"/>
        <item x="1"/>
        <item x="0"/>
        <item t="default"/>
      </items>
    </pivotField>
    <pivotField showAll="0"/>
    <pivotField showAll="0"/>
    <pivotField axis="axisRow" showAll="0">
      <items count="10">
        <item h="1" x="2"/>
        <item h="1" x="5"/>
        <item h="1" x="3"/>
        <item h="1" x="4"/>
        <item h="1" x="1"/>
        <item x="6"/>
        <item x="0"/>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2">
    <i>
      <x v="6"/>
    </i>
    <i t="grand">
      <x/>
    </i>
  </rowItems>
  <colFields count="1">
    <field x="25"/>
  </colFields>
  <colItems count="4">
    <i>
      <x/>
    </i>
    <i>
      <x v="1"/>
    </i>
    <i>
      <x v="2"/>
    </i>
    <i>
      <x v="3"/>
    </i>
  </colItems>
  <pageFields count="3">
    <pageField fld="27" hier="-1"/>
    <pageField fld="8" item="1" hier="-1"/>
    <pageField fld="19" item="0"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64EC39-C263-48AF-BF16-120259A2414D}"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7:D10" firstHeaderRow="1" firstDataRow="2" firstDataCol="1" rowPageCount="4" colPageCount="1"/>
  <pivotFields count="31">
    <pivotField showAll="0"/>
    <pivotField dataField="1" showAll="0"/>
    <pivotField axis="axisPage" showAll="0">
      <items count="5">
        <item x="2"/>
        <item x="1"/>
        <item x="0"/>
        <item x="3"/>
        <item t="default"/>
      </items>
    </pivotField>
    <pivotField showAll="0"/>
    <pivotField showAll="0"/>
    <pivotField showAll="0"/>
    <pivotField showAll="0"/>
    <pivotField showAll="0"/>
    <pivotField axis="axisPage" multipleItemSelectionAllowed="1" showAll="0">
      <items count="7">
        <item h="1" x="3"/>
        <item h="1" x="2"/>
        <item x="4"/>
        <item x="0"/>
        <item h="1" x="1"/>
        <item h="1" x="5"/>
        <item t="default"/>
      </items>
    </pivotField>
    <pivotField axis="axisPage" multipleItemSelectionAllowed="1" showAll="0">
      <items count="10">
        <item h="1" x="3"/>
        <item x="0"/>
        <item h="1" x="1"/>
        <item h="1" x="7"/>
        <item h="1" x="5"/>
        <item h="1" x="6"/>
        <item x="2"/>
        <item h="1" x="4"/>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m="1" x="8"/>
        <item x="2"/>
        <item x="0"/>
        <item x="6"/>
        <item x="3"/>
        <item x="4"/>
        <item x="5"/>
        <item x="1"/>
        <item x="7"/>
        <item t="default"/>
      </items>
    </pivotField>
    <pivotField showAll="0"/>
    <pivotField showAll="0"/>
    <pivotField showAll="0"/>
    <pivotField axis="axisRow" showAll="0">
      <items count="6">
        <item x="1"/>
        <item x="2"/>
        <item x="3"/>
        <item x="0"/>
        <item x="4"/>
        <item t="default"/>
      </items>
    </pivotField>
    <pivotField axis="axisPage" multipleItemSelectionAllowed="1" showAll="0">
      <items count="10">
        <item x="5"/>
        <item x="8"/>
        <item x="2"/>
        <item x="7"/>
        <item x="0"/>
        <item x="1"/>
        <item h="1" x="3"/>
        <item h="1" x="4"/>
        <item x="6"/>
        <item t="default"/>
      </items>
    </pivotField>
    <pivotField showAll="0"/>
  </pivotFields>
  <rowFields count="1">
    <field x="28"/>
  </rowFields>
  <rowItems count="2">
    <i>
      <x v="2"/>
    </i>
    <i>
      <x v="3"/>
    </i>
  </rowItems>
  <colFields count="1">
    <field x="24"/>
  </colFields>
  <colItems count="3">
    <i>
      <x v="1"/>
    </i>
    <i>
      <x v="2"/>
    </i>
    <i>
      <x v="5"/>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643868-B7A1-4837-AFCB-243E71A9FE28}" name="PivotTable9" cacheId="4"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55:AE58" firstHeaderRow="1" firstDataRow="2" firstDataCol="1" rowPageCount="3" colPageCount="1"/>
  <pivotFields count="42">
    <pivotField showAll="0"/>
    <pivotField dataField="1"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7">
        <item x="0"/>
        <item x="4"/>
        <item x="5"/>
        <item x="2"/>
        <item x="1"/>
        <item x="3"/>
        <item t="default"/>
      </items>
    </pivotField>
    <pivotField showAll="0"/>
    <pivotField showAll="0"/>
    <pivotField axis="axisCol" showAll="0">
      <items count="10">
        <item x="2"/>
        <item x="4"/>
        <item x="1"/>
        <item x="5"/>
        <item x="8"/>
        <item x="7"/>
        <item x="6"/>
        <item x="3"/>
        <item x="0"/>
        <item t="default"/>
      </items>
    </pivotField>
    <pivotField showAll="0"/>
    <pivotField showAll="0"/>
    <pivotField showAll="0"/>
    <pivotField showAll="0"/>
    <pivotField axis="axisPage" multipleItemSelectionAllowed="1" showAll="0">
      <items count="8">
        <item h="1" x="3"/>
        <item h="1" x="4"/>
        <item x="2"/>
        <item x="5"/>
        <item h="1" x="6"/>
        <item x="1"/>
        <item x="0"/>
        <item t="default"/>
      </items>
    </pivotField>
    <pivotField showAll="0"/>
    <pivotField showAll="0"/>
    <pivotField axis="axisRow" showAll="0">
      <items count="10">
        <item h="1" x="2"/>
        <item h="1" x="5"/>
        <item h="1" x="3"/>
        <item h="1" x="4"/>
        <item h="1" x="1"/>
        <item x="6"/>
        <item x="0"/>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2">
    <i>
      <x v="6"/>
    </i>
    <i t="grand">
      <x/>
    </i>
  </rowItems>
  <colFields count="1">
    <field x="22"/>
  </colFields>
  <colItems count="5">
    <i>
      <x v="1"/>
    </i>
    <i>
      <x v="2"/>
    </i>
    <i>
      <x v="3"/>
    </i>
    <i>
      <x v="6"/>
    </i>
    <i>
      <x v="7"/>
    </i>
  </colItems>
  <pageFields count="3">
    <pageField fld="27" hier="-1"/>
    <pageField fld="8" item="1" hier="-1"/>
    <pageField fld="19" item="0"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3831DD-15BA-4004-A914-B89BC984761B}" name="PivotTable6" cacheId="3"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18:AI22" firstHeaderRow="1" firstDataRow="2" firstDataCol="1" rowPageCount="3" colPageCount="1"/>
  <pivotFields count="46">
    <pivotField showAll="0"/>
    <pivotField dataField="1" showAll="0"/>
    <pivotField showAll="0"/>
    <pivotField showAll="0"/>
    <pivotField showAll="0"/>
    <pivotField showAll="0"/>
    <pivotField showAll="0"/>
    <pivotField showAll="0"/>
    <pivotField showAll="0"/>
    <pivotField axis="axisPage" multipleItemSelectionAllowed="1" showAll="0">
      <items count="7">
        <item h="1" x="5"/>
        <item h="1" x="3"/>
        <item h="1" x="2"/>
        <item h="1" x="4"/>
        <item h="1" x="0"/>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h="1" x="1"/>
        <item h="1" x="7"/>
        <item h="1" x="6"/>
        <item h="1" x="3"/>
        <item h="1" x="8"/>
        <item h="1" x="2"/>
        <item h="1" x="5"/>
        <item h="1" x="4"/>
        <item t="default"/>
      </items>
    </pivotField>
    <pivotField showAll="0"/>
    <pivotField showAll="0"/>
    <pivotField showAll="0">
      <items count="17">
        <item x="14"/>
        <item x="9"/>
        <item x="11"/>
        <item x="7"/>
        <item x="3"/>
        <item x="12"/>
        <item x="13"/>
        <item x="4"/>
        <item x="2"/>
        <item x="6"/>
        <item x="1"/>
        <item x="5"/>
        <item x="8"/>
        <item x="15"/>
        <item x="10"/>
        <item x="0"/>
        <item t="default"/>
      </items>
    </pivotField>
    <pivotField showAll="0"/>
    <pivotField axis="axisCol" showAll="0">
      <items count="18">
        <item x="3"/>
        <item x="8"/>
        <item x="11"/>
        <item x="10"/>
        <item x="5"/>
        <item x="15"/>
        <item x="16"/>
        <item x="0"/>
        <item x="13"/>
        <item x="4"/>
        <item x="2"/>
        <item x="1"/>
        <item x="9"/>
        <item x="6"/>
        <item x="7"/>
        <item x="14"/>
        <item x="12"/>
        <item t="default"/>
      </items>
    </pivotField>
    <pivotField showAll="0"/>
    <pivotField showAll="0"/>
    <pivotField axis="axisPage" multipleItemSelectionAllowed="1" showAll="0">
      <items count="11">
        <item x="0"/>
        <item x="8"/>
        <item x="5"/>
        <item x="3"/>
        <item x="7"/>
        <item h="1" x="9"/>
        <item x="2"/>
        <item x="1"/>
        <item h="1" x="4"/>
        <item h="1" x="6"/>
        <item t="default"/>
      </items>
    </pivotField>
    <pivotField showAll="0"/>
    <pivotField showAll="0"/>
    <pivotField axis="axisRow" multipleItemSelectionAllowed="1" showAll="0">
      <items count="8">
        <item h="1" x="6"/>
        <item h="1" x="1"/>
        <item x="3"/>
        <item h="1" x="5"/>
        <item x="0"/>
        <item h="1"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3">
    <i>
      <x v="2"/>
    </i>
    <i>
      <x v="4"/>
    </i>
    <i t="grand">
      <x/>
    </i>
  </rowItems>
  <colFields count="1">
    <field x="25"/>
  </colFields>
  <colItems count="9">
    <i>
      <x v="1"/>
    </i>
    <i>
      <x v="2"/>
    </i>
    <i>
      <x v="3"/>
    </i>
    <i>
      <x v="4"/>
    </i>
    <i>
      <x v="5"/>
    </i>
    <i>
      <x v="6"/>
    </i>
    <i>
      <x v="11"/>
    </i>
    <i>
      <x v="12"/>
    </i>
    <i>
      <x v="13"/>
    </i>
  </colItems>
  <pageFields count="3">
    <pageField fld="28" hier="-1"/>
    <pageField fld="20"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822BF5-6EC1-452A-984A-18B175758EAA}" name="PivotTable5" cacheId="3"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6:AH10" firstHeaderRow="1" firstDataRow="2" firstDataCol="1" rowPageCount="3" colPageCount="1"/>
  <pivotFields count="46">
    <pivotField showAll="0"/>
    <pivotField dataField="1" showAll="0"/>
    <pivotField showAll="0"/>
    <pivotField showAll="0"/>
    <pivotField showAll="0"/>
    <pivotField showAll="0"/>
    <pivotField showAll="0"/>
    <pivotField showAll="0"/>
    <pivotField showAll="0"/>
    <pivotField axis="axisPage" multipleItemSelectionAllowed="1" showAll="0">
      <items count="7">
        <item h="1" x="5"/>
        <item h="1" x="3"/>
        <item h="1" x="2"/>
        <item h="1" x="4"/>
        <item h="1" x="0"/>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h="1" x="1"/>
        <item h="1" x="7"/>
        <item h="1" x="6"/>
        <item h="1" x="3"/>
        <item h="1" x="8"/>
        <item h="1" x="2"/>
        <item h="1" x="5"/>
        <item h="1" x="4"/>
        <item t="default"/>
      </items>
    </pivotField>
    <pivotField showAll="0"/>
    <pivotField showAll="0"/>
    <pivotField axis="axisCol" showAll="0">
      <items count="17">
        <item x="14"/>
        <item x="9"/>
        <item x="11"/>
        <item x="7"/>
        <item x="3"/>
        <item x="12"/>
        <item x="13"/>
        <item x="4"/>
        <item x="2"/>
        <item x="6"/>
        <item x="8"/>
        <item x="1"/>
        <item x="5"/>
        <item x="15"/>
        <item x="10"/>
        <item x="0"/>
        <item t="default"/>
      </items>
    </pivotField>
    <pivotField showAll="0"/>
    <pivotField showAll="0"/>
    <pivotField showAll="0"/>
    <pivotField showAll="0"/>
    <pivotField axis="axisPage" multipleItemSelectionAllowed="1" showAll="0">
      <items count="11">
        <item h="1" x="0"/>
        <item h="1" x="8"/>
        <item x="5"/>
        <item x="3"/>
        <item x="7"/>
        <item h="1" x="9"/>
        <item x="2"/>
        <item x="1"/>
        <item h="1" x="4"/>
        <item h="1" x="6"/>
        <item t="default"/>
      </items>
    </pivotField>
    <pivotField showAll="0"/>
    <pivotField showAll="0"/>
    <pivotField axis="axisRow" multipleItemSelectionAllowed="1" showAll="0">
      <items count="8">
        <item h="1" x="6"/>
        <item h="1" x="1"/>
        <item x="3"/>
        <item h="1" x="5"/>
        <item x="0"/>
        <item h="1"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3">
    <i>
      <x v="2"/>
    </i>
    <i>
      <x v="4"/>
    </i>
    <i t="grand">
      <x/>
    </i>
  </rowItems>
  <colFields count="1">
    <field x="23"/>
  </colFields>
  <colItems count="8">
    <i>
      <x v="2"/>
    </i>
    <i>
      <x v="3"/>
    </i>
    <i>
      <x v="4"/>
    </i>
    <i>
      <x v="5"/>
    </i>
    <i>
      <x v="6"/>
    </i>
    <i>
      <x v="10"/>
    </i>
    <i>
      <x v="11"/>
    </i>
    <i>
      <x v="12"/>
    </i>
  </colItems>
  <pageFields count="3">
    <pageField fld="28" hier="-1"/>
    <pageField fld="20"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ABD25E-448D-452C-9BED-08AE16457444}"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3:G36" firstHeaderRow="1" firstDataRow="2" firstDataCol="1"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sortType="ascending">
      <items count="10">
        <item m="1" x="8"/>
        <item x="2"/>
        <item x="0"/>
        <item x="6"/>
        <item x="3"/>
        <item x="1"/>
        <item x="7"/>
        <item x="5"/>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8"/>
  </rowFields>
  <rowItems count="2">
    <i>
      <x v="2"/>
    </i>
    <i>
      <x v="3"/>
    </i>
  </rowItems>
  <colFields count="1">
    <field x="24"/>
  </colFields>
  <colItems count="6">
    <i>
      <x v="2"/>
    </i>
    <i>
      <x v="3"/>
    </i>
    <i>
      <x v="4"/>
    </i>
    <i>
      <x v="5"/>
    </i>
    <i>
      <x v="6"/>
    </i>
    <i>
      <x v="7"/>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67C9C6D-22F8-4204-AB16-20A70A67FC9A}" name="PivotTable7" cacheId="3"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31:AF35" firstHeaderRow="1" firstDataRow="2" firstDataCol="1" rowPageCount="3" colPageCount="1"/>
  <pivotFields count="46">
    <pivotField showAll="0"/>
    <pivotField dataField="1" showAll="0"/>
    <pivotField showAll="0"/>
    <pivotField showAll="0"/>
    <pivotField showAll="0"/>
    <pivotField showAll="0"/>
    <pivotField showAll="0"/>
    <pivotField showAll="0"/>
    <pivotField showAll="0"/>
    <pivotField axis="axisPage" multipleItemSelectionAllowed="1" showAll="0">
      <items count="7">
        <item h="1" x="5"/>
        <item h="1" x="3"/>
        <item h="1" x="2"/>
        <item h="1" x="4"/>
        <item h="1" x="0"/>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h="1" x="1"/>
        <item h="1" x="7"/>
        <item h="1" x="6"/>
        <item h="1" x="3"/>
        <item h="1" x="8"/>
        <item h="1" x="2"/>
        <item h="1" x="5"/>
        <item h="1" x="4"/>
        <item t="default"/>
      </items>
    </pivotField>
    <pivotField showAll="0"/>
    <pivotField showAll="0"/>
    <pivotField showAll="0">
      <items count="17">
        <item x="14"/>
        <item x="9"/>
        <item x="11"/>
        <item x="7"/>
        <item x="3"/>
        <item x="12"/>
        <item x="13"/>
        <item x="4"/>
        <item x="2"/>
        <item x="6"/>
        <item x="1"/>
        <item x="5"/>
        <item x="8"/>
        <item x="15"/>
        <item x="10"/>
        <item x="0"/>
        <item t="default"/>
      </items>
    </pivotField>
    <pivotField showAll="0"/>
    <pivotField showAll="0">
      <items count="18">
        <item x="3"/>
        <item x="8"/>
        <item x="11"/>
        <item x="10"/>
        <item x="5"/>
        <item x="15"/>
        <item x="16"/>
        <item x="0"/>
        <item x="13"/>
        <item x="4"/>
        <item x="2"/>
        <item x="1"/>
        <item x="9"/>
        <item x="6"/>
        <item x="7"/>
        <item x="14"/>
        <item x="12"/>
        <item t="default"/>
      </items>
    </pivotField>
    <pivotField axis="axisCol" showAll="0">
      <items count="15">
        <item x="9"/>
        <item x="11"/>
        <item x="6"/>
        <item x="4"/>
        <item x="12"/>
        <item x="13"/>
        <item x="8"/>
        <item x="7"/>
        <item x="3"/>
        <item x="2"/>
        <item x="10"/>
        <item x="5"/>
        <item x="0"/>
        <item x="1"/>
        <item t="default"/>
      </items>
    </pivotField>
    <pivotField showAll="0"/>
    <pivotField axis="axisPage" multipleItemSelectionAllowed="1" showAll="0">
      <items count="11">
        <item h="1" x="0"/>
        <item h="1" x="8"/>
        <item x="5"/>
        <item x="3"/>
        <item x="7"/>
        <item h="1" x="9"/>
        <item x="2"/>
        <item x="1"/>
        <item h="1" x="4"/>
        <item h="1" x="6"/>
        <item t="default"/>
      </items>
    </pivotField>
    <pivotField showAll="0"/>
    <pivotField showAll="0"/>
    <pivotField axis="axisRow" multipleItemSelectionAllowed="1" showAll="0">
      <items count="8">
        <item h="1" x="6"/>
        <item h="1" x="1"/>
        <item x="3"/>
        <item h="1" x="5"/>
        <item x="0"/>
        <item h="1"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3">
    <i>
      <x v="2"/>
    </i>
    <i>
      <x v="4"/>
    </i>
    <i t="grand">
      <x/>
    </i>
  </rowItems>
  <colFields count="1">
    <field x="26"/>
  </colFields>
  <colItems count="6">
    <i>
      <x/>
    </i>
    <i>
      <x v="1"/>
    </i>
    <i>
      <x v="2"/>
    </i>
    <i>
      <x v="3"/>
    </i>
    <i>
      <x v="4"/>
    </i>
    <i>
      <x v="5"/>
    </i>
  </colItems>
  <pageFields count="3">
    <pageField fld="28" hier="-1"/>
    <pageField fld="20"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7117557-993A-4399-8652-F4B863034C93}" name="PivotTable10" cacheId="4"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Z67:AF70" firstHeaderRow="1" firstDataRow="2" firstDataCol="1" rowPageCount="3" colPageCount="1"/>
  <pivotFields count="42">
    <pivotField showAll="0"/>
    <pivotField dataField="1"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Page" showAll="0">
      <items count="7">
        <item x="0"/>
        <item x="4"/>
        <item x="5"/>
        <item x="2"/>
        <item x="1"/>
        <item x="3"/>
        <item t="default"/>
      </items>
    </pivotField>
    <pivotField showAll="0"/>
    <pivotField showAll="0"/>
    <pivotField showAll="0">
      <items count="10">
        <item x="2"/>
        <item x="4"/>
        <item x="1"/>
        <item x="5"/>
        <item x="8"/>
        <item x="7"/>
        <item x="6"/>
        <item x="3"/>
        <item x="0"/>
        <item t="default"/>
      </items>
    </pivotField>
    <pivotField showAll="0"/>
    <pivotField axis="axisCol" showAll="0">
      <items count="10">
        <item x="6"/>
        <item x="2"/>
        <item x="1"/>
        <item x="4"/>
        <item x="8"/>
        <item x="7"/>
        <item x="5"/>
        <item x="3"/>
        <item x="0"/>
        <item t="default"/>
      </items>
    </pivotField>
    <pivotField showAll="0"/>
    <pivotField showAll="0"/>
    <pivotField axis="axisPage" multipleItemSelectionAllowed="1" showAll="0">
      <items count="8">
        <item x="3"/>
        <item x="4"/>
        <item x="2"/>
        <item x="5"/>
        <item h="1" x="6"/>
        <item x="1"/>
        <item x="0"/>
        <item t="default"/>
      </items>
    </pivotField>
    <pivotField showAll="0"/>
    <pivotField showAll="0"/>
    <pivotField axis="axisRow" showAll="0">
      <items count="10">
        <item h="1" x="2"/>
        <item h="1" x="5"/>
        <item h="1" x="3"/>
        <item h="1" x="4"/>
        <item h="1" x="1"/>
        <item x="6"/>
        <item x="0"/>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0"/>
  </rowFields>
  <rowItems count="2">
    <i>
      <x v="6"/>
    </i>
    <i t="grand">
      <x/>
    </i>
  </rowItems>
  <colFields count="1">
    <field x="24"/>
  </colFields>
  <colItems count="6">
    <i>
      <x/>
    </i>
    <i>
      <x v="1"/>
    </i>
    <i>
      <x v="2"/>
    </i>
    <i>
      <x v="3"/>
    </i>
    <i>
      <x v="6"/>
    </i>
    <i>
      <x v="7"/>
    </i>
  </colItems>
  <pageFields count="3">
    <pageField fld="27" hier="-1"/>
    <pageField fld="8" item="1" hier="-1"/>
    <pageField fld="19" item="0"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66AAD08-A9A2-4924-B579-045F82C2C403}"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47:N50" firstHeaderRow="1" firstDataRow="2" firstDataCol="1" rowPageCount="4" colPageCount="1"/>
  <pivotFields count="31">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Page" compact="0" outline="0" showAll="0">
      <items count="5">
        <item x="2"/>
        <item x="1"/>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multipleItemSelectionAllowed="1" showAll="0">
      <items count="7">
        <item h="1" x="3"/>
        <item h="1" x="2"/>
        <item x="4"/>
        <item x="0"/>
        <item h="1" x="1"/>
        <item h="1" x="5"/>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h="1" x="3"/>
        <item h="1" x="0"/>
        <item x="1"/>
        <item x="7"/>
        <item x="5"/>
        <item x="6"/>
        <item h="1" x="2"/>
        <item h="1" x="4"/>
        <item h="1" x="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sortType="ascending">
      <items count="92">
        <item m="1" x="90"/>
        <item x="89"/>
        <item x="85"/>
        <item x="84"/>
        <item x="75"/>
        <item x="74"/>
        <item x="73"/>
        <item x="72"/>
        <item x="71"/>
        <item x="70"/>
        <item x="69"/>
        <item x="68"/>
        <item x="67"/>
        <item x="66"/>
        <item x="83"/>
        <item x="65"/>
        <item x="64"/>
        <item x="63"/>
        <item x="62"/>
        <item x="61"/>
        <item x="60"/>
        <item x="59"/>
        <item x="58"/>
        <item x="57"/>
        <item x="56"/>
        <item x="82"/>
        <item x="55"/>
        <item x="54"/>
        <item x="53"/>
        <item x="52"/>
        <item x="51"/>
        <item x="50"/>
        <item x="49"/>
        <item x="48"/>
        <item x="47"/>
        <item x="46"/>
        <item x="81"/>
        <item x="45"/>
        <item x="44"/>
        <item x="43"/>
        <item x="42"/>
        <item x="41"/>
        <item x="40"/>
        <item x="39"/>
        <item x="38"/>
        <item x="37"/>
        <item x="36"/>
        <item x="80"/>
        <item x="35"/>
        <item x="34"/>
        <item x="33"/>
        <item x="32"/>
        <item x="31"/>
        <item x="30"/>
        <item x="29"/>
        <item x="28"/>
        <item x="27"/>
        <item x="26"/>
        <item x="79"/>
        <item x="25"/>
        <item x="24"/>
        <item x="23"/>
        <item x="22"/>
        <item x="21"/>
        <item x="20"/>
        <item x="19"/>
        <item x="18"/>
        <item x="17"/>
        <item x="16"/>
        <item x="78"/>
        <item x="15"/>
        <item x="14"/>
        <item x="13"/>
        <item x="12"/>
        <item x="11"/>
        <item x="10"/>
        <item x="9"/>
        <item x="8"/>
        <item x="7"/>
        <item x="6"/>
        <item x="77"/>
        <item x="5"/>
        <item x="4"/>
        <item x="3"/>
        <item x="2"/>
        <item x="1"/>
        <item x="0"/>
        <item x="76"/>
        <item x="86"/>
        <item x="88"/>
        <item x="8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6">
        <item x="1"/>
        <item x="2"/>
        <item x="3"/>
        <item x="0"/>
        <item x="4"/>
        <item t="default"/>
      </items>
      <extLst>
        <ext xmlns:x14="http://schemas.microsoft.com/office/spreadsheetml/2009/9/main" uri="{2946ED86-A175-432a-8AC1-64E0C546D7DE}">
          <x14:pivotField fillDownLabels="1"/>
        </ext>
      </extLst>
    </pivotField>
    <pivotField axis="axisPage" compact="0" outline="0" multipleItemSelectionAllowed="1" showAll="0">
      <items count="10">
        <item x="5"/>
        <item x="8"/>
        <item x="2"/>
        <item x="7"/>
        <item x="0"/>
        <item x="1"/>
        <item h="1" x="3"/>
        <item h="1" x="4"/>
        <item x="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8"/>
  </rowFields>
  <rowItems count="2">
    <i>
      <x v="2"/>
    </i>
    <i>
      <x v="3"/>
    </i>
  </rowItems>
  <colFields count="1">
    <field x="25"/>
  </colFields>
  <colItems count="13">
    <i>
      <x v="5"/>
    </i>
    <i>
      <x v="14"/>
    </i>
    <i>
      <x v="25"/>
    </i>
    <i>
      <x v="36"/>
    </i>
    <i>
      <x v="47"/>
    </i>
    <i>
      <x v="58"/>
    </i>
    <i>
      <x v="67"/>
    </i>
    <i>
      <x v="68"/>
    </i>
    <i>
      <x v="73"/>
    </i>
    <i>
      <x v="76"/>
    </i>
    <i>
      <x v="81"/>
    </i>
    <i>
      <x v="87"/>
    </i>
    <i>
      <x v="88"/>
    </i>
  </colItems>
  <pageFields count="4">
    <pageField fld="8" hier="-1"/>
    <pageField fld="2" item="2" hier="-1"/>
    <pageField fld="29" hier="-1"/>
    <pageField fld="9" hier="-1"/>
  </pageFields>
  <dataFields count="1">
    <dataField name="Count of Unique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B2EB508-14A3-4E98-B202-75DFEC426A42}"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D29" firstHeaderRow="1" firstDataRow="2" firstDataCol="1" rowPageCount="1" colPageCount="1"/>
  <pivotFields count="40">
    <pivotField showAll="0"/>
    <pivotField showAll="0"/>
    <pivotField showAll="0"/>
    <pivotField showAll="0"/>
    <pivotField showAll="0"/>
    <pivotField dataField="1" showAll="0"/>
    <pivotField showAll="0"/>
    <pivotField showAll="0"/>
    <pivotField axis="axisCol"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axis="axisRow" showAll="0">
      <items count="6">
        <item x="0"/>
        <item x="3"/>
        <item x="2"/>
        <item x="4"/>
        <item x="1"/>
        <item t="default"/>
      </items>
    </pivotField>
    <pivotField showAll="0"/>
    <pivotField showAll="0"/>
    <pivotField showAll="0"/>
    <pivotField showAll="0"/>
    <pivotField showAll="0"/>
    <pivotField showAll="0"/>
    <pivotField showAll="0"/>
    <pivotField showAll="0"/>
    <pivotField axis="axisRow" multipleItemSelectionAllowed="1" showAll="0" sortType="descending">
      <items count="9">
        <item h="1" x="2"/>
        <item h="1" x="5"/>
        <item h="1" x="3"/>
        <item h="1" x="4"/>
        <item x="6"/>
        <item x="0"/>
        <item h="1" x="7"/>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70">
        <item x="2"/>
        <item x="8"/>
        <item x="9"/>
        <item x="10"/>
        <item x="11"/>
        <item x="12"/>
        <item x="13"/>
        <item x="14"/>
        <item x="15"/>
        <item x="3"/>
        <item x="4"/>
        <item x="5"/>
        <item x="6"/>
        <item x="16"/>
        <item x="7"/>
        <item x="45"/>
        <item x="46"/>
        <item x="47"/>
        <item x="48"/>
        <item x="49"/>
        <item x="50"/>
        <item x="51"/>
        <item x="52"/>
        <item x="53"/>
        <item x="54"/>
        <item x="55"/>
        <item x="56"/>
        <item x="57"/>
        <item x="58"/>
        <item x="59"/>
        <item x="60"/>
        <item x="61"/>
        <item x="62"/>
        <item x="63"/>
        <item x="64"/>
        <item x="65"/>
        <item x="66"/>
        <item x="67"/>
        <item x="68"/>
        <item x="22"/>
        <item x="23"/>
        <item x="24"/>
        <item x="25"/>
        <item x="26"/>
        <item x="27"/>
        <item x="28"/>
        <item x="29"/>
        <item x="30"/>
        <item x="31"/>
        <item x="32"/>
        <item x="33"/>
        <item x="34"/>
        <item x="35"/>
        <item x="17"/>
        <item x="19"/>
        <item x="20"/>
        <item x="21"/>
        <item x="36"/>
        <item x="37"/>
        <item x="38"/>
        <item x="39"/>
        <item x="40"/>
        <item x="41"/>
        <item x="18"/>
        <item x="42"/>
        <item x="43"/>
        <item x="44"/>
        <item h="1" x="0"/>
        <item x="1"/>
        <item t="default"/>
      </items>
    </pivotField>
    <pivotField showAll="0"/>
    <pivotField showAll="0"/>
    <pivotField showAll="0"/>
    <pivotField showAll="0"/>
    <pivotField showAll="0"/>
    <pivotField showAll="0"/>
    <pivotField showAll="0"/>
  </pivotFields>
  <rowFields count="2">
    <field x="28"/>
    <field x="19"/>
  </rowFields>
  <rowItems count="7">
    <i>
      <x v="5"/>
    </i>
    <i r="1">
      <x v="1"/>
    </i>
    <i r="1">
      <x v="2"/>
    </i>
    <i r="1">
      <x v="4"/>
    </i>
    <i>
      <x v="4"/>
    </i>
    <i r="1">
      <x v="4"/>
    </i>
    <i t="grand">
      <x/>
    </i>
  </rowItems>
  <colFields count="1">
    <field x="8"/>
  </colFields>
  <colItems count="3">
    <i>
      <x/>
    </i>
    <i>
      <x v="1"/>
    </i>
    <i t="grand">
      <x/>
    </i>
  </colItems>
  <pageFields count="1">
    <pageField fld="32" hier="-1"/>
  </pageFields>
  <dataFields count="1">
    <dataField name="Count of User St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FFDF412-360C-4DF1-8B8B-FF3FB1F5D049}"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L2">
  <location ref="A47:D51" firstHeaderRow="1" firstDataRow="2" firstDataCol="1" rowPageCount="3" colPageCount="1"/>
  <pivotFields count="39">
    <pivotField showAll="0"/>
    <pivotField showAll="0"/>
    <pivotField showAll="0"/>
    <pivotField axis="axisRow" showAll="0">
      <items count="15">
        <item x="3"/>
        <item x="11"/>
        <item x="12"/>
        <item x="4"/>
        <item x="10"/>
        <item x="6"/>
        <item x="13"/>
        <item x="7"/>
        <item x="2"/>
        <item x="5"/>
        <item x="1"/>
        <item x="0"/>
        <item x="9"/>
        <item x="8"/>
        <item t="default"/>
      </items>
    </pivotField>
    <pivotField dataField="1"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axis="axisPage" multipleItemSelectionAllowed="1" showAll="0">
      <items count="9">
        <item h="1" x="2"/>
        <item h="1" x="5"/>
        <item h="1" x="3"/>
        <item h="1" x="4"/>
        <item h="1" x="1"/>
        <item h="1" x="6"/>
        <item x="0"/>
        <item h="1" x="7"/>
        <item t="default"/>
      </items>
    </pivotField>
    <pivotField axis="axisPage" multipleItemSelectionAllowed="1" showAll="0">
      <items count="10">
        <item h="1" x="7"/>
        <item h="1" x="3"/>
        <item h="1" x="6"/>
        <item h="1" x="5"/>
        <item h="1" x="8"/>
        <item h="1" x="4"/>
        <item x="0"/>
        <item x="1"/>
        <item h="1" x="2"/>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3">
    <i>
      <x v="7"/>
    </i>
    <i>
      <x v="11"/>
    </i>
    <i t="grand">
      <x/>
    </i>
  </rowItems>
  <colFields count="1">
    <field x="18"/>
  </colFields>
  <colItems count="3">
    <i>
      <x/>
    </i>
    <i>
      <x v="1"/>
    </i>
    <i t="grand">
      <x/>
    </i>
  </colItems>
  <pageFields count="3">
    <pageField fld="28" hier="-1"/>
    <pageField fld="7" hier="-1"/>
    <pageField fld="27" hier="-1"/>
  </pageFields>
  <dataFields count="1">
    <dataField name="Deliver Phase User Stori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7C2FD78-9491-420A-AC07-07709C52F28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5:C39" firstHeaderRow="1" firstDataRow="2" firstDataCol="1" rowPageCount="2" colPageCount="1"/>
  <pivotFields count="4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3"/>
        <item x="2"/>
        <item x="4"/>
        <item h="1" x="1"/>
        <item t="default"/>
      </items>
    </pivotField>
    <pivotField showAll="0"/>
    <pivotField showAll="0"/>
    <pivotField showAll="0"/>
    <pivotField showAll="0"/>
    <pivotField showAll="0"/>
    <pivotField showAll="0"/>
    <pivotField showAll="0"/>
    <pivotField showAll="0"/>
    <pivotField axis="axisCol" multipleItemSelectionAllowed="1" showAll="0" sortType="descending">
      <items count="9">
        <item h="1" x="2"/>
        <item h="1" x="5"/>
        <item h="1" x="3"/>
        <item h="1" x="4"/>
        <item x="6"/>
        <item x="0"/>
        <item h="1" x="7"/>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70">
        <item x="2"/>
        <item x="8"/>
        <item x="9"/>
        <item x="10"/>
        <item x="11"/>
        <item x="12"/>
        <item x="13"/>
        <item x="14"/>
        <item x="15"/>
        <item x="3"/>
        <item x="4"/>
        <item x="5"/>
        <item x="6"/>
        <item x="16"/>
        <item x="7"/>
        <item x="45"/>
        <item x="46"/>
        <item x="47"/>
        <item x="48"/>
        <item x="49"/>
        <item x="50"/>
        <item x="51"/>
        <item x="52"/>
        <item x="53"/>
        <item x="54"/>
        <item x="55"/>
        <item x="56"/>
        <item x="57"/>
        <item x="58"/>
        <item x="59"/>
        <item x="60"/>
        <item x="61"/>
        <item x="62"/>
        <item x="63"/>
        <item x="64"/>
        <item x="65"/>
        <item x="66"/>
        <item x="67"/>
        <item x="68"/>
        <item x="22"/>
        <item x="23"/>
        <item x="24"/>
        <item x="25"/>
        <item x="26"/>
        <item x="27"/>
        <item x="28"/>
        <item x="29"/>
        <item x="30"/>
        <item x="31"/>
        <item x="32"/>
        <item x="33"/>
        <item x="34"/>
        <item x="35"/>
        <item x="17"/>
        <item x="19"/>
        <item x="20"/>
        <item x="21"/>
        <item x="36"/>
        <item x="37"/>
        <item x="38"/>
        <item x="39"/>
        <item x="40"/>
        <item x="41"/>
        <item x="18"/>
        <item x="42"/>
        <item x="43"/>
        <item x="44"/>
        <item h="1" x="0"/>
        <item x="1"/>
        <item t="default"/>
      </items>
    </pivotField>
    <pivotField showAll="0"/>
    <pivotField showAll="0"/>
    <pivotField showAll="0"/>
    <pivotField showAll="0"/>
    <pivotField axis="axisRow" showAll="0">
      <items count="15">
        <item m="1" x="7"/>
        <item m="1" x="8"/>
        <item m="1" x="12"/>
        <item m="1" x="13"/>
        <item m="1" x="10"/>
        <item m="1" x="9"/>
        <item x="3"/>
        <item x="0"/>
        <item x="1"/>
        <item x="4"/>
        <item m="1" x="6"/>
        <item m="1" x="11"/>
        <item x="5"/>
        <item x="2"/>
        <item t="default"/>
      </items>
    </pivotField>
    <pivotField showAll="0"/>
    <pivotField showAll="0"/>
  </pivotFields>
  <rowFields count="1">
    <field x="37"/>
  </rowFields>
  <rowItems count="3">
    <i>
      <x v="6"/>
    </i>
    <i>
      <x v="9"/>
    </i>
    <i t="grand">
      <x/>
    </i>
  </rowItems>
  <colFields count="1">
    <field x="28"/>
  </colFields>
  <colItems count="2">
    <i>
      <x v="5"/>
    </i>
    <i t="grand">
      <x/>
    </i>
  </colItems>
  <pageFields count="2">
    <pageField fld="32" hier="-1"/>
    <pageField fld="19" hier="-1"/>
  </pageFields>
  <dataFields count="1">
    <dataField name="Count of User St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F9A6554-B5DA-4D2B-AF8A-D02A429AC00E}"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8:D70" firstHeaderRow="1" firstDataRow="2" firstDataCol="1" rowPageCount="2" colPageCount="1"/>
  <pivotFields count="40">
    <pivotField showAll="0"/>
    <pivotField showAll="0"/>
    <pivotField showAll="0"/>
    <pivotField showAll="0"/>
    <pivotField showAll="0"/>
    <pivotField dataField="1" showAll="0"/>
    <pivotField showAll="0"/>
    <pivotField showAll="0"/>
    <pivotField axis="axisRow" showAll="0">
      <items count="4">
        <item x="0"/>
        <item x="1"/>
        <item m="1" x="2"/>
        <item t="default"/>
      </items>
    </pivotField>
    <pivotField axis="axisRow" showAll="0">
      <items count="8">
        <item x="0"/>
        <item x="1"/>
        <item x="6"/>
        <item x="3"/>
        <item x="4"/>
        <item x="5"/>
        <item x="2"/>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6">
        <item h="1" x="0"/>
        <item h="1" x="3"/>
        <item h="1" x="2"/>
        <item h="1" x="4"/>
        <item x="1"/>
        <item t="default"/>
      </items>
    </pivotField>
    <pivotField showAll="0"/>
    <pivotField showAll="0"/>
    <pivotField showAll="0"/>
    <pivotField showAll="0"/>
    <pivotField showAll="0"/>
    <pivotField showAll="0"/>
    <pivotField showAll="0"/>
    <pivotField showAll="0"/>
    <pivotField axis="axisCol" multipleItemSelectionAllowed="1" showAll="0" sortType="descending">
      <items count="9">
        <item h="1" x="2"/>
        <item h="1" x="5"/>
        <item h="1" x="3"/>
        <item h="1" x="4"/>
        <item x="6"/>
        <item x="0"/>
        <item h="1" x="7"/>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70">
        <item x="2"/>
        <item x="8"/>
        <item x="9"/>
        <item x="10"/>
        <item x="11"/>
        <item x="12"/>
        <item x="13"/>
        <item x="14"/>
        <item x="15"/>
        <item x="3"/>
        <item x="4"/>
        <item x="5"/>
        <item x="6"/>
        <item x="16"/>
        <item x="7"/>
        <item x="45"/>
        <item x="46"/>
        <item x="47"/>
        <item x="48"/>
        <item x="49"/>
        <item x="50"/>
        <item x="51"/>
        <item x="52"/>
        <item x="53"/>
        <item x="54"/>
        <item x="55"/>
        <item x="56"/>
        <item x="57"/>
        <item x="58"/>
        <item x="59"/>
        <item x="60"/>
        <item x="61"/>
        <item x="62"/>
        <item x="63"/>
        <item x="64"/>
        <item x="65"/>
        <item x="66"/>
        <item x="67"/>
        <item x="68"/>
        <item x="22"/>
        <item x="23"/>
        <item x="24"/>
        <item x="25"/>
        <item x="26"/>
        <item x="27"/>
        <item x="28"/>
        <item x="29"/>
        <item x="30"/>
        <item x="31"/>
        <item x="32"/>
        <item x="33"/>
        <item x="34"/>
        <item x="35"/>
        <item x="17"/>
        <item x="19"/>
        <item x="20"/>
        <item x="21"/>
        <item x="36"/>
        <item x="37"/>
        <item x="38"/>
        <item x="39"/>
        <item x="40"/>
        <item x="41"/>
        <item x="18"/>
        <item x="42"/>
        <item x="43"/>
        <item x="44"/>
        <item h="1" x="0"/>
        <item x="1"/>
        <item t="default"/>
      </items>
    </pivotField>
    <pivotField showAll="0"/>
    <pivotField showAll="0"/>
    <pivotField showAll="0"/>
    <pivotField showAll="0"/>
    <pivotField showAll="0"/>
    <pivotField showAll="0"/>
    <pivotField showAll="0"/>
  </pivotFields>
  <rowFields count="2">
    <field x="8"/>
    <field x="9"/>
  </rowFields>
  <rowItems count="11">
    <i>
      <x/>
    </i>
    <i r="1">
      <x/>
    </i>
    <i r="1">
      <x v="1"/>
    </i>
    <i r="1">
      <x v="4"/>
    </i>
    <i>
      <x v="1"/>
    </i>
    <i r="1">
      <x/>
    </i>
    <i r="1">
      <x v="1"/>
    </i>
    <i r="1">
      <x v="2"/>
    </i>
    <i r="1">
      <x v="3"/>
    </i>
    <i r="1">
      <x v="4"/>
    </i>
    <i t="grand">
      <x/>
    </i>
  </rowItems>
  <colFields count="1">
    <field x="28"/>
  </colFields>
  <colItems count="3">
    <i>
      <x v="5"/>
    </i>
    <i>
      <x v="4"/>
    </i>
    <i t="grand">
      <x/>
    </i>
  </colItems>
  <pageFields count="2">
    <pageField fld="32" hier="-1"/>
    <pageField fld="19" hier="-1"/>
  </pageFields>
  <dataFields count="1">
    <dataField name="Count of User St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DD912A2-A2AB-4577-A1EF-379B68DA1A58}"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D14" firstHeaderRow="1" firstDataRow="2" firstDataCol="1" rowPageCount="1" colPageCount="1"/>
  <pivotFields count="40">
    <pivotField showAll="0"/>
    <pivotField showAll="0"/>
    <pivotField showAll="0"/>
    <pivotField showAll="0"/>
    <pivotField showAll="0"/>
    <pivotField dataField="1" showAll="0"/>
    <pivotField showAll="0"/>
    <pivotField showAll="0"/>
    <pivotField axis="axisCol" showAll="0">
      <items count="4">
        <item x="0"/>
        <item x="1"/>
        <item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9">
        <item x="2"/>
        <item x="5"/>
        <item x="3"/>
        <item x="4"/>
        <item x="6"/>
        <item x="0"/>
        <item x="7"/>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70">
        <item x="2"/>
        <item x="8"/>
        <item x="9"/>
        <item x="10"/>
        <item x="11"/>
        <item x="12"/>
        <item x="13"/>
        <item x="14"/>
        <item x="15"/>
        <item x="3"/>
        <item x="4"/>
        <item x="5"/>
        <item x="6"/>
        <item x="16"/>
        <item x="7"/>
        <item x="45"/>
        <item x="46"/>
        <item x="47"/>
        <item x="48"/>
        <item x="49"/>
        <item x="50"/>
        <item x="51"/>
        <item x="52"/>
        <item x="53"/>
        <item x="54"/>
        <item x="55"/>
        <item x="56"/>
        <item x="57"/>
        <item x="58"/>
        <item x="59"/>
        <item x="60"/>
        <item x="61"/>
        <item x="62"/>
        <item x="63"/>
        <item x="64"/>
        <item x="65"/>
        <item x="66"/>
        <item x="67"/>
        <item x="68"/>
        <item x="22"/>
        <item x="23"/>
        <item x="24"/>
        <item x="25"/>
        <item x="26"/>
        <item x="27"/>
        <item x="28"/>
        <item x="29"/>
        <item x="30"/>
        <item x="31"/>
        <item x="32"/>
        <item x="33"/>
        <item x="34"/>
        <item x="35"/>
        <item x="17"/>
        <item x="19"/>
        <item x="20"/>
        <item x="21"/>
        <item x="36"/>
        <item x="37"/>
        <item x="38"/>
        <item x="39"/>
        <item x="40"/>
        <item x="41"/>
        <item x="18"/>
        <item x="42"/>
        <item x="43"/>
        <item x="44"/>
        <item h="1" x="0"/>
        <item x="1"/>
        <item t="default"/>
      </items>
    </pivotField>
    <pivotField showAll="0"/>
    <pivotField showAll="0"/>
    <pivotField showAll="0"/>
    <pivotField showAll="0"/>
    <pivotField showAll="0"/>
    <pivotField showAll="0"/>
    <pivotField showAll="0"/>
  </pivotFields>
  <rowFields count="1">
    <field x="28"/>
  </rowFields>
  <rowItems count="9">
    <i>
      <x v="5"/>
    </i>
    <i>
      <x v="2"/>
    </i>
    <i>
      <x v="1"/>
    </i>
    <i>
      <x v="3"/>
    </i>
    <i>
      <x/>
    </i>
    <i>
      <x v="6"/>
    </i>
    <i>
      <x v="7"/>
    </i>
    <i>
      <x v="4"/>
    </i>
    <i t="grand">
      <x/>
    </i>
  </rowItems>
  <colFields count="1">
    <field x="8"/>
  </colFields>
  <colItems count="3">
    <i>
      <x/>
    </i>
    <i>
      <x v="1"/>
    </i>
    <i t="grand">
      <x/>
    </i>
  </colItems>
  <pageFields count="1">
    <pageField fld="32" hier="-1"/>
  </pageFields>
  <dataFields count="1">
    <dataField name="Count of User St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 dT="2022-08-11T08:02:53.40" personId="{6EB780EF-F9F6-4B0D-BD80-87D0D7F767A5}" id="{31DACC73-8C0D-4E26-8061-6B3F0A8442C8}">
    <text>Need to confirm</text>
  </threadedComment>
</ThreadedComments>
</file>

<file path=xl/threadedComments/threadedComment2.xml><?xml version="1.0" encoding="utf-8"?>
<ThreadedComments xmlns="http://schemas.microsoft.com/office/spreadsheetml/2018/threadedcomments" xmlns:x="http://schemas.openxmlformats.org/spreadsheetml/2006/main">
  <threadedComment ref="R84" dT="2021-05-03T17:09:21.95" personId="{95B2213E-83A5-4CB9-9C20-7966C5C4EF0C}" id="{D743FE73-8D10-494F-BC3F-296A0BF6B914}">
    <text>Marked Not Required as business has striked thru the user story</text>
  </threadedComment>
  <threadedComment ref="O230" dT="2022-02-08T14:46:23.72" personId="{5B1AD579-93DA-4415-BA6D-F04627B6E484}" id="{B6CC7BF0-06B4-4F89-8192-AD08FF492625}">
    <text>CNV002 is descoped and currency rate conversion is not required for reporting ledger</text>
  </threadedComment>
  <threadedComment ref="T320" dT="2022-02-04T04:47:50.10" personId="{AFBD08A6-119D-4F28-9BC7-15CFC2FA714F}" id="{8A7DD874-801E-4E11-A3B1-DA682F81BE22}">
    <text>RTR-AHCS-118</text>
  </threadedComment>
  <threadedComment ref="T321" dT="2022-02-04T04:48:35.80" personId="{AFBD08A6-119D-4F28-9BC7-15CFC2FA714F}" id="{3C9EB94D-FF65-4FB1-A530-B5622506A829}">
    <text>RTR-AHCS-118</text>
  </threadedComment>
  <threadedComment ref="O432" dT="2022-02-01T18:01:10.95" personId="{98542D01-361D-4892-9487-94D7550D6536}" id="{947077B5-B9F5-4BCA-B532-0C65C5827C45}">
    <text>Changed to "Not Required" from "Gap-Build-Conversions" after Lean Spec discussions. 01/31/2022</text>
  </threadedComment>
  <threadedComment ref="F498" dT="2021-12-03T02:17:54.03" personId="{98542D01-361D-4892-9487-94D7550D6536}" id="{85F99D88-3199-4847-B4F8-8D22B11A469F}">
    <text>ID already used in another User Story</text>
  </threadedComment>
  <threadedComment ref="F498" dT="2021-12-22T16:12:54.72" personId="{98542D01-361D-4892-9487-94D7550D6536}" id="{2CA29C17-C0F1-46B8-9251-168F8A5F8C02}" parentId="{85F99D88-3199-4847-B4F8-8D22B11A469F}">
    <text>Changed to RTR-GL-164 as original number was repeated RTR-GL-148</text>
  </threadedComment>
  <threadedComment ref="F499" dT="2021-12-03T02:17:59.12" personId="{98542D01-361D-4892-9487-94D7550D6536}" id="{F8B8D253-0BD3-4A1B-8DAD-FBA5D3E29A33}">
    <text>ID already used in another User Story</text>
  </threadedComment>
  <threadedComment ref="F499" dT="2021-12-22T16:13:11.64" personId="{98542D01-361D-4892-9487-94D7550D6536}" id="{C887E27F-9555-4CED-9BFE-161EBEF4DD6E}" parentId="{F8B8D253-0BD3-4A1B-8DAD-FBA5D3E29A33}">
    <text>Changed to RTR-GL-165 as original number was repeated RTR-GL-149</text>
  </threadedComment>
</ThreadedComments>
</file>

<file path=xl/threadedComments/threadedComment3.xml><?xml version="1.0" encoding="utf-8"?>
<ThreadedComments xmlns="http://schemas.microsoft.com/office/spreadsheetml/2018/threadedcomments" xmlns:x="http://schemas.openxmlformats.org/spreadsheetml/2006/main">
  <threadedComment ref="P222" dT="2022-08-11T07:57:33.99" personId="{6EB780EF-F9F6-4B0D-BD80-87D0D7F767A5}" id="{260941DC-CAB3-4D07-B034-0760B4EF51E8}">
    <text>This should be a GAP since we use OIC mapping to fulfil this requirement</text>
  </threadedComment>
  <threadedComment ref="P224" dT="2022-08-11T07:59:25.81" personId="{6EB780EF-F9F6-4B0D-BD80-87D0D7F767A5}" id="{90318681-5985-43CD-BCB1-DF0991F3DDEC}">
    <text>Should be a GAP</text>
  </threadedComment>
  <threadedComment ref="K230" dT="2022-08-11T08:02:53.40" personId="{6EB780EF-F9F6-4B0D-BD80-87D0D7F767A5}" id="{EB12BBD7-A9BE-4D51-9098-B33A3E7BE8D5}">
    <text>Need to confirm</text>
  </threadedComment>
  <threadedComment ref="P232" dT="2022-08-11T08:03:00.69" personId="{6EB780EF-F9F6-4B0D-BD80-87D0D7F767A5}" id="{B0B643C8-F157-4459-939A-3E21709C351C}" done="1">
    <text>Should be GAP</text>
  </threadedComment>
  <threadedComment ref="P233" dT="2022-08-11T08:03:45.18" personId="{6EB780EF-F9F6-4B0D-BD80-87D0D7F767A5}" id="{76457134-D672-4CF0-A3BD-34424DCD43F0}" done="1">
    <text>Should be GAP</text>
  </threadedComment>
  <threadedComment ref="P234" dT="2022-08-11T08:04:10.20" personId="{6EB780EF-F9F6-4B0D-BD80-87D0D7F767A5}" id="{9AD80F2D-12E0-4BAB-BC77-6EEF7A9B1D9B}" done="1">
    <text>Should be GAP</text>
  </threadedComment>
  <threadedComment ref="F399" dT="2022-11-29T20:31:02.41" personId="{35665313-ECD5-448A-A708-D4D4A8BFD4E7}" id="{6808428C-0C66-49C9-A185-5DF0CE4E3A5A}">
    <text>changed from 117 Nov 29</text>
  </threadedComment>
  <threadedComment ref="Z400" dT="2022-11-30T13:36:33.26" personId="{F40A35FF-6466-4206-A770-69D598464554}" id="{D5DEE08F-BDDB-48E0-A9C5-0F285BF41129}">
    <text>updated Tri Ed US to Tri Ed Puerto Rico</text>
  </threadedComment>
</ThreadedComments>
</file>

<file path=xl/threadedComments/threadedComment4.xml><?xml version="1.0" encoding="utf-8"?>
<ThreadedComments xmlns="http://schemas.microsoft.com/office/spreadsheetml/2018/threadedcomments" xmlns:x="http://schemas.openxmlformats.org/spreadsheetml/2006/main">
  <threadedComment ref="K2" dT="2021-06-07T15:45:45.26" personId="{33E4304E-F7C4-43AB-A1E2-10A6929B7BAC}" id="{8AB8416B-EAA9-4355-B290-37B7C025E22B}">
    <text>Development on the legacy - boundary application</text>
  </threadedComment>
</ThreadedComments>
</file>

<file path=xl/threadedComments/threadedComment5.xml><?xml version="1.0" encoding="utf-8"?>
<ThreadedComments xmlns="http://schemas.microsoft.com/office/spreadsheetml/2018/threadedcomments" xmlns:x="http://schemas.openxmlformats.org/spreadsheetml/2006/main">
  <threadedComment ref="K2" dT="2021-06-07T15:45:45.26" personId="{33E4304E-F7C4-43AB-A1E2-10A6929B7BAC}" id="{22D4307A-C075-460A-AA0B-6122E6A4CBEA}">
    <text>Development on the legacy - boundary application</text>
  </threadedComment>
</ThreadedComments>
</file>

<file path=xl/threadedComments/threadedComment6.xml><?xml version="1.0" encoding="utf-8"?>
<ThreadedComments xmlns="http://schemas.microsoft.com/office/spreadsheetml/2018/threadedcomments" xmlns:x="http://schemas.openxmlformats.org/spreadsheetml/2006/main">
  <threadedComment ref="B21" dT="2022-03-01T12:48:45.15" personId="{AFBD08A6-119D-4F28-9BC7-15CFC2FA714F}" id="{0FF07E9E-D0AF-4BAD-9ECA-6FA5DD0CCD6C}">
    <text>accounting transformation platform between Mainframe and PeopleSoft 9.1</text>
  </threadedComment>
  <threadedComment ref="B21" dT="2022-03-01T12:51:52.16" personId="{AFBD08A6-119D-4F28-9BC7-15CFC2FA714F}" id="{EE175B49-2FC3-4D69-AA6F-8D4853CB9298}" parentId="{0FF07E9E-D0AF-4BAD-9ECA-6FA5DD0CCD6C}">
    <text>Out of scope for FAH Implememtation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anixter.atlassian.net/browse/CTPFS-5363" TargetMode="External"/><Relationship Id="rId2" Type="http://schemas.openxmlformats.org/officeDocument/2006/relationships/hyperlink" Target="https://anixter.atlassian.net/browse/CSTONE-11506?atlOrigin=eyJpIjoiNDc3MWUxMGVhM2Q2NDAwYWFhZTUzNzRiMjkzZmZjYjkiLCJwIjoiaiJ9" TargetMode="External"/><Relationship Id="rId1" Type="http://schemas.openxmlformats.org/officeDocument/2006/relationships/hyperlink" Target="https://anixter.atlassian.net/browse/CSTONE-11506?atlOrigin=eyJpIjoiNDc3MWUxMGVhM2Q2NDAwYWFhZTUzNzRiMjkzZmZjYjkiLCJwIjoiaiJ9"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1.bin"/><Relationship Id="rId1" Type="http://schemas.openxmlformats.org/officeDocument/2006/relationships/hyperlink" Target="mailto:sjohn@wescodist.com" TargetMode="External"/><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mailto:Michael.Farrington@anixter.wescodist.com" TargetMode="External"/><Relationship Id="rId2" Type="http://schemas.openxmlformats.org/officeDocument/2006/relationships/hyperlink" Target="mailto:Michael.Farrington@anixter.wescodist.com" TargetMode="External"/><Relationship Id="rId1" Type="http://schemas.openxmlformats.org/officeDocument/2006/relationships/hyperlink" Target="mailto:Michael.Farrington@anixter.wescodist.com"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mailto:Linda.Mullin@anixter.wescodist.com"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Rhonda.Evans@anixter.wescodist.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25.bin"/><Relationship Id="rId6" Type="http://schemas.openxmlformats.org/officeDocument/2006/relationships/comments" Target="../comments5.xml"/><Relationship Id="rId5" Type="http://schemas.openxmlformats.org/officeDocument/2006/relationships/image" Target="../media/image1.emf"/><Relationship Id="rId4" Type="http://schemas.openxmlformats.org/officeDocument/2006/relationships/control" Target="../activeX/activeX1.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6.bin"/><Relationship Id="rId1" Type="http://schemas.openxmlformats.org/officeDocument/2006/relationships/hyperlink" Target="https://anixter.atlassian.net/browse/CTPFS-7397?atlOrigin=eyJpIjoiYjA4MTBjYTNlZmRjNDBkMGJkOTM0ZDBiYzM3ZjUwZGIiLCJwIjoiaiJ9"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04.%20Workshops/ERP/Enterprise%20Structure/WESCO%20Oracle%20Cloud%20Enterprise%20Structure.xlsx" TargetMode="External"/><Relationship Id="rId1" Type="http://schemas.openxmlformats.org/officeDocument/2006/relationships/hyperlink" Target="../../01.%20KDDS/KDD2%20-%20Enterprise%20Structure/KDD2%20-%20Enterprise%20Structure.pptx"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secure-web.cisco.com/13GKhdm9uN2BHXBe79rUohXiGsN-ut97XPXcq-BEhDeYIi804azaSM-7uOajcT4H9GqakxltJUaJPiQAH2dgX08oB7Q6BbjnglAd4YkYvpFjmHpPIRhE9vUXQaojByrdd8OoMnjG8rHVrg5SiDJoTg2RohrRHxIwSEm84FjvD3Hs4ug3AcU_BZJoZFHImUl6mwukS5XG_E3sh584KxvH1u2QDanbbQoCe8GeZL1h82nSU1UqEstM8ecOOneiDohRZ/https%3A%2F%2Furldefense.com%2Fv3%2F__https%3A%2Fsecure-web.cisco.com%2F1GXrKSNWmx5dzggnFLgH3lqxYd5o-7ju_ndbwrjXbm6-Vjq-CZPs6OCbT_bVDuq2YHVb_ceMbQ968G7W7W_9DaF3LwyDRsGZpPgdRL85SJORr7v9eluyaxlejlCUdFEPYCyMyt25HPvb6bBf4uq7VVmosGTlE2wi5YLA--jP5vXDHWdMtwAuFCfGgxqPun8KfHL34hIPYrVgU-P-RFrwWpwZG94F_By5Nix81TIsf0grgTJGSkbBzsoeWmMbCUJ_Qz2EWVpFX1B6qF9Psu0w-wGMrNKwt7f12-Qv5xeJiLT0as3z9B0k8YiGWlUVAI1O-p4C35DLQwEIOYSU_cN0dhpeWtrgOn-mySOuq73zG_Eh2zrWJCbZc3-XzVERC327TrIFOwH-SIbvkWHXPzB-jRQifDJjf2yUqd24iEZF9LjxjDg2ef7zPKCu4RYT85tc9Bj5UAiS9pXXv8QhE019p2Ro_-nllzHOpIb7SlY9aBiT6JAS7bIeMw1M-sh6EtmhQodPnf-y_yH627ExBUrFw0A%2Fhttps%2A3A%2A2F%2A2Furldefense.com%2A2Fv3%2A2F__https%2A3A%2A2Fsecure-web.cisco.com%2A2F1Xqyi5yocaJ8vFb20BpHQuyLEyApvtmPTDtui2yaIu4m6cG7ZW497Zw9KoaGDJhop0SYzF67NuhgONnoUVgl2srskW8bLmLO-qBJfOAxNHq3nH71h4WAWdQcAGajh8W365t-KnFtpnpdMWujDq_yrVBXVy5Mmm5ekm68NFmhlr0G0-owK84SZuBSbvisGQMysq4u1ueq7J1QrJMKAfv1XFhMjDG8XKkSYPPjHHwscYJmqVZLWWtZfU_L0XbkA_s1ucdmkrQhjeLSGojzx9ZTNT4nApJhgPjNIxS9CHin-PVtnG3-1a7iPSADVabafsxMpJPNQolrMZ85C2qbbkRwvrXoK11H2NexVR1ykt5ZPbs3Hr_i_40lsK4ucl9aKtsCExaN9OfWOQRsWp6xvOtd5l-wkNY5wN62kM5E2Wl897Mj_oEhX7GuYahhHOef8ajxkSQLr29jXDmhIxj5VVg5Fg7TvhebBOy0YG8PeyDnNJCqL85HB8Kgg63VqOT8ALP5G%2A2Fhttps%2A2A3A%2A2A2F%2A2A2Furldefense.com%2A2A2Fv3%2A2A2F__https%2A2A3A%2A2A2Fanixter.atlassian.net%2A2A2Fbrowse%2A2A2FCTPFS-4910__%2A2A3B%2A2A21%2A2A21P19mnmj49A%2A2A21XWOWMrzORHpULfZihvKoEUsNpCTjt5bjgSwFdMXWm_1rx6DYp_Nkt-AcHbMmxbnDwnLwxgeR6JxCbGdmfw4%2A2A24__%2A3BJSUlJSUlJSUlJSUlJSU%2A21%2A21P19mnmj49A%2A21XjUIQVgaPHLJKPSTVITuH-ZBOvu6rDQvriQQHclvKu3QLHQBJt3Ev54CKMUSxRrXLIqDJzGpssKgINs_oWYr%2A24__%3BJSUlJSUlJSUlJSUlJSUlJSUlJSUlJSUlJSUlJQ%21%21P19mnmj49A%21WmNpde_Y8VuhqRXbmlt1tM8_TbtpXfRmWPvTENrszdYLN9pzyO6ips4saGO7NVjn6EVP5JcJA80YqhT3DKY%24" TargetMode="External"/><Relationship Id="rId1" Type="http://schemas.openxmlformats.org/officeDocument/2006/relationships/hyperlink" Target="https://anixter.atlassian.net/browse/CTPFS-4856"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5.bin"/><Relationship Id="rId4" Type="http://schemas.microsoft.com/office/2017/10/relationships/threadedComment" Target="../threadedComments/threadedComment1.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36.bin"/><Relationship Id="rId5" Type="http://schemas.microsoft.com/office/2017/10/relationships/threadedComment" Target="../threadedComments/threadedComment2.xml"/><Relationship Id="rId4" Type="http://schemas.openxmlformats.org/officeDocument/2006/relationships/comments" Target="../comments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vmlDrawing" Target="../drawings/vmlDrawing11.vml"/><Relationship Id="rId1" Type="http://schemas.openxmlformats.org/officeDocument/2006/relationships/printerSettings" Target="../printerSettings/printerSettings37.bin"/><Relationship Id="rId5" Type="http://schemas.microsoft.com/office/2017/10/relationships/threadedComment" Target="../threadedComments/threadedComment3.xml"/><Relationship Id="rId4" Type="http://schemas.openxmlformats.org/officeDocument/2006/relationships/comments" Target="../comments9.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vmlDrawing" Target="../drawings/vmlDrawing13.vml"/><Relationship Id="rId4"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17" Type="http://schemas.openxmlformats.org/officeDocument/2006/relationships/hyperlink" Target="https://anixter.atlassian.net/browse/CSTONE-553?atlOrigin=eyJpIjoiMjBhNWIzMmFjMjdiNGE1YzhhZTE4YmM0ZjA0MDM4ZWYiLCJwIjoiZXhjZWwtamlyYSJ9" TargetMode="External"/><Relationship Id="rId671" Type="http://schemas.openxmlformats.org/officeDocument/2006/relationships/hyperlink" Target="https://anixter.atlassian.net/browse/CSTONE-3643?atlOrigin=eyJpIjoiMjBhNWIzMmFjMjdiNGE1YzhhZTE4YmM0ZjA0MDM4ZWYiLCJwIjoiZXhjZWwtamlyYSJ9" TargetMode="External"/><Relationship Id="rId769" Type="http://schemas.openxmlformats.org/officeDocument/2006/relationships/hyperlink" Target="https://anixter.atlassian.net/browse/CSTONE-4077?atlOrigin=eyJpIjoiMjBhNWIzMmFjMjdiNGE1YzhhZTE4YmM0ZjA0MDM4ZWYiLCJwIjoiZXhjZWwtamlyYSJ9" TargetMode="External"/><Relationship Id="rId21" Type="http://schemas.openxmlformats.org/officeDocument/2006/relationships/hyperlink" Target="https://anixter.atlassian.net/browse/CSTONE-80?atlOrigin=eyJpIjoiMjBhNWIzMmFjMjdiNGE1YzhhZTE4YmM0ZjA0MDM4ZWYiLCJwIjoiZXhjZWwtamlyYSJ9" TargetMode="External"/><Relationship Id="rId324" Type="http://schemas.openxmlformats.org/officeDocument/2006/relationships/hyperlink" Target="https://anixter.atlassian.net/browse/CSTONE-1668?atlOrigin=eyJpIjoiMjBhNWIzMmFjMjdiNGE1YzhhZTE4YmM0ZjA0MDM4ZWYiLCJwIjoiZXhjZWwtamlyYSJ9" TargetMode="External"/><Relationship Id="rId531" Type="http://schemas.openxmlformats.org/officeDocument/2006/relationships/hyperlink" Target="https://anixter.atlassian.net/browse/CSTONE-2856?atlOrigin=eyJpIjoiMjBhNWIzMmFjMjdiNGE1YzhhZTE4YmM0ZjA0MDM4ZWYiLCJwIjoiZXhjZWwtamlyYSJ9" TargetMode="External"/><Relationship Id="rId629" Type="http://schemas.openxmlformats.org/officeDocument/2006/relationships/hyperlink" Target="https://anixter.atlassian.net/browse/CSTONE-3266?atlOrigin=eyJpIjoiMjBhNWIzMmFjMjdiNGE1YzhhZTE4YmM0ZjA0MDM4ZWYiLCJwIjoiZXhjZWwtamlyYSJ9" TargetMode="External"/><Relationship Id="rId170" Type="http://schemas.openxmlformats.org/officeDocument/2006/relationships/hyperlink" Target="https://anixter.atlassian.net/browse/CSTONE-620?atlOrigin=eyJpIjoiMjBhNWIzMmFjMjdiNGE1YzhhZTE4YmM0ZjA0MDM4ZWYiLCJwIjoiZXhjZWwtamlyYSJ9" TargetMode="External"/><Relationship Id="rId836" Type="http://schemas.openxmlformats.org/officeDocument/2006/relationships/hyperlink" Target="https://anixter.atlassian.net/browse/CSTONE-4422?atlOrigin=eyJpIjoiMjBhNWIzMmFjMjdiNGE1YzhhZTE4YmM0ZjA0MDM4ZWYiLCJwIjoiZXhjZWwtamlyYSJ9" TargetMode="External"/><Relationship Id="rId268" Type="http://schemas.openxmlformats.org/officeDocument/2006/relationships/hyperlink" Target="https://anixter.atlassian.net/browse/CSTONE-1612?atlOrigin=eyJpIjoiMjBhNWIzMmFjMjdiNGE1YzhhZTE4YmM0ZjA0MDM4ZWYiLCJwIjoiZXhjZWwtamlyYSJ9" TargetMode="External"/><Relationship Id="rId475" Type="http://schemas.openxmlformats.org/officeDocument/2006/relationships/hyperlink" Target="https://anixter.atlassian.net/browse/CSTONE-2607?atlOrigin=eyJpIjoiMjBhNWIzMmFjMjdiNGE1YzhhZTE4YmM0ZjA0MDM4ZWYiLCJwIjoiZXhjZWwtamlyYSJ9" TargetMode="External"/><Relationship Id="rId682" Type="http://schemas.openxmlformats.org/officeDocument/2006/relationships/hyperlink" Target="https://anixter.atlassian.net/browse/CSTONE-3654?atlOrigin=eyJpIjoiMjBhNWIzMmFjMjdiNGE1YzhhZTE4YmM0ZjA0MDM4ZWYiLCJwIjoiZXhjZWwtamlyYSJ9" TargetMode="External"/><Relationship Id="rId32" Type="http://schemas.openxmlformats.org/officeDocument/2006/relationships/hyperlink" Target="https://anixter.atlassian.net/browse/CSTONE-92?atlOrigin=eyJpIjoiMjBhNWIzMmFjMjdiNGE1YzhhZTE4YmM0ZjA0MDM4ZWYiLCJwIjoiZXhjZWwtamlyYSJ9" TargetMode="External"/><Relationship Id="rId128" Type="http://schemas.openxmlformats.org/officeDocument/2006/relationships/hyperlink" Target="https://anixter.atlassian.net/browse/CSTONE-623?atlOrigin=eyJpIjoiMjBhNWIzMmFjMjdiNGE1YzhhZTE4YmM0ZjA0MDM4ZWYiLCJwIjoiZXhjZWwtamlyYSJ9" TargetMode="External"/><Relationship Id="rId335" Type="http://schemas.openxmlformats.org/officeDocument/2006/relationships/hyperlink" Target="https://anixter.atlassian.net/browse/CSTONE-1679?atlOrigin=eyJpIjoiMjBhNWIzMmFjMjdiNGE1YzhhZTE4YmM0ZjA0MDM4ZWYiLCJwIjoiZXhjZWwtamlyYSJ9" TargetMode="External"/><Relationship Id="rId542" Type="http://schemas.openxmlformats.org/officeDocument/2006/relationships/hyperlink" Target="https://anixter.atlassian.net/browse/CSTONE-2867?atlOrigin=eyJpIjoiMjBhNWIzMmFjMjdiNGE1YzhhZTE4YmM0ZjA0MDM4ZWYiLCJwIjoiZXhjZWwtamlyYSJ9" TargetMode="External"/><Relationship Id="rId181" Type="http://schemas.openxmlformats.org/officeDocument/2006/relationships/hyperlink" Target="https://anixter.atlassian.net/browse/CSTONE-633?atlOrigin=eyJpIjoiMjBhNWIzMmFjMjdiNGE1YzhhZTE4YmM0ZjA0MDM4ZWYiLCJwIjoiZXhjZWwtamlyYSJ9" TargetMode="External"/><Relationship Id="rId402" Type="http://schemas.openxmlformats.org/officeDocument/2006/relationships/hyperlink" Target="https://anixter.atlassian.net/browse/CSTONE-1746?atlOrigin=eyJpIjoiMjBhNWIzMmFjMjdiNGE1YzhhZTE4YmM0ZjA0MDM4ZWYiLCJwIjoiZXhjZWwtamlyYSJ9" TargetMode="External"/><Relationship Id="rId847" Type="http://schemas.openxmlformats.org/officeDocument/2006/relationships/hyperlink" Target="https://anixter.atlassian.net/browse/CSTONE-4548?atlOrigin=eyJpIjoiMjBhNWIzMmFjMjdiNGE1YzhhZTE4YmM0ZjA0MDM4ZWYiLCJwIjoiZXhjZWwtamlyYSJ9" TargetMode="External"/><Relationship Id="rId279" Type="http://schemas.openxmlformats.org/officeDocument/2006/relationships/hyperlink" Target="https://anixter.atlassian.net/browse/CSTONE-1623?atlOrigin=eyJpIjoiMjBhNWIzMmFjMjdiNGE1YzhhZTE4YmM0ZjA0MDM4ZWYiLCJwIjoiZXhjZWwtamlyYSJ9" TargetMode="External"/><Relationship Id="rId486" Type="http://schemas.openxmlformats.org/officeDocument/2006/relationships/hyperlink" Target="https://anixter.atlassian.net/browse/CSTONE-2618?atlOrigin=eyJpIjoiMjBhNWIzMmFjMjdiNGE1YzhhZTE4YmM0ZjA0MDM4ZWYiLCJwIjoiZXhjZWwtamlyYSJ9" TargetMode="External"/><Relationship Id="rId693" Type="http://schemas.openxmlformats.org/officeDocument/2006/relationships/hyperlink" Target="https://anixter.atlassian.net/browse/CSTONE-3665?atlOrigin=eyJpIjoiMjBhNWIzMmFjMjdiNGE1YzhhZTE4YmM0ZjA0MDM4ZWYiLCJwIjoiZXhjZWwtamlyYSJ9" TargetMode="External"/><Relationship Id="rId707" Type="http://schemas.openxmlformats.org/officeDocument/2006/relationships/hyperlink" Target="https://anixter.atlassian.net/browse/CSTONE-3819?atlOrigin=eyJpIjoiMjBhNWIzMmFjMjdiNGE1YzhhZTE4YmM0ZjA0MDM4ZWYiLCJwIjoiZXhjZWwtamlyYSJ9" TargetMode="External"/><Relationship Id="rId43" Type="http://schemas.openxmlformats.org/officeDocument/2006/relationships/hyperlink" Target="https://anixter.atlassian.net/browse/CSTONE-105?atlOrigin=eyJpIjoiMjBhNWIzMmFjMjdiNGE1YzhhZTE4YmM0ZjA0MDM4ZWYiLCJwIjoiZXhjZWwtamlyYSJ9" TargetMode="External"/><Relationship Id="rId139" Type="http://schemas.openxmlformats.org/officeDocument/2006/relationships/hyperlink" Target="https://anixter.atlassian.net/browse/CSTONE-583?atlOrigin=eyJpIjoiMjBhNWIzMmFjMjdiNGE1YzhhZTE4YmM0ZjA0MDM4ZWYiLCJwIjoiZXhjZWwtamlyYSJ9" TargetMode="External"/><Relationship Id="rId346" Type="http://schemas.openxmlformats.org/officeDocument/2006/relationships/hyperlink" Target="https://anixter.atlassian.net/browse/CSTONE-1690?atlOrigin=eyJpIjoiMjBhNWIzMmFjMjdiNGE1YzhhZTE4YmM0ZjA0MDM4ZWYiLCJwIjoiZXhjZWwtamlyYSJ9" TargetMode="External"/><Relationship Id="rId553" Type="http://schemas.openxmlformats.org/officeDocument/2006/relationships/hyperlink" Target="https://anixter.atlassian.net/browse/CSTONE-3190?atlOrigin=eyJpIjoiMjBhNWIzMmFjMjdiNGE1YzhhZTE4YmM0ZjA0MDM4ZWYiLCJwIjoiZXhjZWwtamlyYSJ9" TargetMode="External"/><Relationship Id="rId760" Type="http://schemas.openxmlformats.org/officeDocument/2006/relationships/hyperlink" Target="https://anixter.atlassian.net/browse/CSTONE-4061?atlOrigin=eyJpIjoiMjBhNWIzMmFjMjdiNGE1YzhhZTE4YmM0ZjA0MDM4ZWYiLCJwIjoiZXhjZWwtamlyYSJ9" TargetMode="External"/><Relationship Id="rId192" Type="http://schemas.openxmlformats.org/officeDocument/2006/relationships/hyperlink" Target="https://anixter.atlassian.net/browse/CSTONE-673?atlOrigin=eyJpIjoiMjBhNWIzMmFjMjdiNGE1YzhhZTE4YmM0ZjA0MDM4ZWYiLCJwIjoiZXhjZWwtamlyYSJ9" TargetMode="External"/><Relationship Id="rId206" Type="http://schemas.openxmlformats.org/officeDocument/2006/relationships/hyperlink" Target="https://anixter.atlassian.net/browse/CSTONE-1359?atlOrigin=eyJpIjoiMjBhNWIzMmFjMjdiNGE1YzhhZTE4YmM0ZjA0MDM4ZWYiLCJwIjoiZXhjZWwtamlyYSJ9" TargetMode="External"/><Relationship Id="rId413" Type="http://schemas.openxmlformats.org/officeDocument/2006/relationships/hyperlink" Target="https://anixter.atlassian.net/browse/CSTONE-2545?atlOrigin=eyJpIjoiMjBhNWIzMmFjMjdiNGE1YzhhZTE4YmM0ZjA0MDM4ZWYiLCJwIjoiZXhjZWwtamlyYSJ9" TargetMode="External"/><Relationship Id="rId858" Type="http://schemas.openxmlformats.org/officeDocument/2006/relationships/hyperlink" Target="https://anixter.atlassian.net/browse/CSTONE-4634?atlOrigin=eyJpIjoiMjBhNWIzMmFjMjdiNGE1YzhhZTE4YmM0ZjA0MDM4ZWYiLCJwIjoiZXhjZWwtamlyYSJ9" TargetMode="External"/><Relationship Id="rId497" Type="http://schemas.openxmlformats.org/officeDocument/2006/relationships/hyperlink" Target="https://anixter.atlassian.net/browse/CSTONE-2629?atlOrigin=eyJpIjoiMjBhNWIzMmFjMjdiNGE1YzhhZTE4YmM0ZjA0MDM4ZWYiLCJwIjoiZXhjZWwtamlyYSJ9" TargetMode="External"/><Relationship Id="rId620" Type="http://schemas.openxmlformats.org/officeDocument/2006/relationships/hyperlink" Target="https://anixter.atlassian.net/browse/CSTONE-3257?atlOrigin=eyJpIjoiMjBhNWIzMmFjMjdiNGE1YzhhZTE4YmM0ZjA0MDM4ZWYiLCJwIjoiZXhjZWwtamlyYSJ9" TargetMode="External"/><Relationship Id="rId718" Type="http://schemas.openxmlformats.org/officeDocument/2006/relationships/hyperlink" Target="https://anixter.atlassian.net/browse/CSTONE-3869?atlOrigin=eyJpIjoiMjBhNWIzMmFjMjdiNGE1YzhhZTE4YmM0ZjA0MDM4ZWYiLCJwIjoiZXhjZWwtamlyYSJ9" TargetMode="External"/><Relationship Id="rId357" Type="http://schemas.openxmlformats.org/officeDocument/2006/relationships/hyperlink" Target="https://anixter.atlassian.net/browse/CSTONE-1701?atlOrigin=eyJpIjoiMjBhNWIzMmFjMjdiNGE1YzhhZTE4YmM0ZjA0MDM4ZWYiLCJwIjoiZXhjZWwtamlyYSJ9" TargetMode="External"/><Relationship Id="rId54" Type="http://schemas.openxmlformats.org/officeDocument/2006/relationships/hyperlink" Target="https://anixter.atlassian.net/browse/CSTONE-50?atlOrigin=eyJpIjoiMjBhNWIzMmFjMjdiNGE1YzhhZTE4YmM0ZjA0MDM4ZWYiLCJwIjoiZXhjZWwtamlyYSJ9" TargetMode="External"/><Relationship Id="rId217" Type="http://schemas.openxmlformats.org/officeDocument/2006/relationships/hyperlink" Target="https://anixter.atlassian.net/browse/CSTONE-1370?atlOrigin=eyJpIjoiMjBhNWIzMmFjMjdiNGE1YzhhZTE4YmM0ZjA0MDM4ZWYiLCJwIjoiZXhjZWwtamlyYSJ9" TargetMode="External"/><Relationship Id="rId564" Type="http://schemas.openxmlformats.org/officeDocument/2006/relationships/hyperlink" Target="https://anixter.atlassian.net/browse/CSTONE-3201?atlOrigin=eyJpIjoiMjBhNWIzMmFjMjdiNGE1YzhhZTE4YmM0ZjA0MDM4ZWYiLCJwIjoiZXhjZWwtamlyYSJ9" TargetMode="External"/><Relationship Id="rId771" Type="http://schemas.openxmlformats.org/officeDocument/2006/relationships/hyperlink" Target="https://anixter.atlassian.net/browse/CSTONE-4079?atlOrigin=eyJpIjoiMjBhNWIzMmFjMjdiNGE1YzhhZTE4YmM0ZjA0MDM4ZWYiLCJwIjoiZXhjZWwtamlyYSJ9" TargetMode="External"/><Relationship Id="rId424" Type="http://schemas.openxmlformats.org/officeDocument/2006/relationships/hyperlink" Target="https://anixter.atlassian.net/browse/CSTONE-2556?atlOrigin=eyJpIjoiMjBhNWIzMmFjMjdiNGE1YzhhZTE4YmM0ZjA0MDM4ZWYiLCJwIjoiZXhjZWwtamlyYSJ9" TargetMode="External"/><Relationship Id="rId631" Type="http://schemas.openxmlformats.org/officeDocument/2006/relationships/hyperlink" Target="https://anixter.atlassian.net/browse/CSTONE-3268?atlOrigin=eyJpIjoiMjBhNWIzMmFjMjdiNGE1YzhhZTE4YmM0ZjA0MDM4ZWYiLCJwIjoiZXhjZWwtamlyYSJ9" TargetMode="External"/><Relationship Id="rId729" Type="http://schemas.openxmlformats.org/officeDocument/2006/relationships/hyperlink" Target="https://anixter.atlassian.net/browse/CSTONE-3880?atlOrigin=eyJpIjoiMjBhNWIzMmFjMjdiNGE1YzhhZTE4YmM0ZjA0MDM4ZWYiLCJwIjoiZXhjZWwtamlyYSJ9" TargetMode="External"/><Relationship Id="rId270" Type="http://schemas.openxmlformats.org/officeDocument/2006/relationships/hyperlink" Target="https://anixter.atlassian.net/browse/CSTONE-1614?atlOrigin=eyJpIjoiMjBhNWIzMmFjMjdiNGE1YzhhZTE4YmM0ZjA0MDM4ZWYiLCJwIjoiZXhjZWwtamlyYSJ9" TargetMode="External"/><Relationship Id="rId65" Type="http://schemas.openxmlformats.org/officeDocument/2006/relationships/hyperlink" Target="https://anixter.atlassian.net/browse/CSTONE-101?atlOrigin=eyJpIjoiMjBhNWIzMmFjMjdiNGE1YzhhZTE4YmM0ZjA0MDM4ZWYiLCJwIjoiZXhjZWwtamlyYSJ9" TargetMode="External"/><Relationship Id="rId130" Type="http://schemas.openxmlformats.org/officeDocument/2006/relationships/hyperlink" Target="https://anixter.atlassian.net/browse/CSTONE-625?atlOrigin=eyJpIjoiMjBhNWIzMmFjMjdiNGE1YzhhZTE4YmM0ZjA0MDM4ZWYiLCJwIjoiZXhjZWwtamlyYSJ9" TargetMode="External"/><Relationship Id="rId368" Type="http://schemas.openxmlformats.org/officeDocument/2006/relationships/hyperlink" Target="https://anixter.atlassian.net/browse/CSTONE-1712?atlOrigin=eyJpIjoiMjBhNWIzMmFjMjdiNGE1YzhhZTE4YmM0ZjA0MDM4ZWYiLCJwIjoiZXhjZWwtamlyYSJ9" TargetMode="External"/><Relationship Id="rId575" Type="http://schemas.openxmlformats.org/officeDocument/2006/relationships/hyperlink" Target="https://anixter.atlassian.net/browse/CSTONE-3212?atlOrigin=eyJpIjoiMjBhNWIzMmFjMjdiNGE1YzhhZTE4YmM0ZjA0MDM4ZWYiLCJwIjoiZXhjZWwtamlyYSJ9" TargetMode="External"/><Relationship Id="rId782" Type="http://schemas.openxmlformats.org/officeDocument/2006/relationships/hyperlink" Target="https://anixter.atlassian.net/browse/CSTONE-4208?atlOrigin=eyJpIjoiMjBhNWIzMmFjMjdiNGE1YzhhZTE4YmM0ZjA0MDM4ZWYiLCJwIjoiZXhjZWwtamlyYSJ9" TargetMode="External"/><Relationship Id="rId228" Type="http://schemas.openxmlformats.org/officeDocument/2006/relationships/hyperlink" Target="https://anixter.atlassian.net/browse/CSTONE-1381?atlOrigin=eyJpIjoiMjBhNWIzMmFjMjdiNGE1YzhhZTE4YmM0ZjA0MDM4ZWYiLCJwIjoiZXhjZWwtamlyYSJ9" TargetMode="External"/><Relationship Id="rId435" Type="http://schemas.openxmlformats.org/officeDocument/2006/relationships/hyperlink" Target="https://anixter.atlassian.net/browse/CSTONE-2567?atlOrigin=eyJpIjoiMjBhNWIzMmFjMjdiNGE1YzhhZTE4YmM0ZjA0MDM4ZWYiLCJwIjoiZXhjZWwtamlyYSJ9" TargetMode="External"/><Relationship Id="rId642" Type="http://schemas.openxmlformats.org/officeDocument/2006/relationships/hyperlink" Target="https://anixter.atlassian.net/browse/CSTONE-3580?atlOrigin=eyJpIjoiMjBhNWIzMmFjMjdiNGE1YzhhZTE4YmM0ZjA0MDM4ZWYiLCJwIjoiZXhjZWwtamlyYSJ9" TargetMode="External"/><Relationship Id="rId281" Type="http://schemas.openxmlformats.org/officeDocument/2006/relationships/hyperlink" Target="https://anixter.atlassian.net/browse/CSTONE-1625?atlOrigin=eyJpIjoiMjBhNWIzMmFjMjdiNGE1YzhhZTE4YmM0ZjA0MDM4ZWYiLCJwIjoiZXhjZWwtamlyYSJ9" TargetMode="External"/><Relationship Id="rId502" Type="http://schemas.openxmlformats.org/officeDocument/2006/relationships/hyperlink" Target="https://anixter.atlassian.net/browse/CSTONE-2634?atlOrigin=eyJpIjoiMjBhNWIzMmFjMjdiNGE1YzhhZTE4YmM0ZjA0MDM4ZWYiLCJwIjoiZXhjZWwtamlyYSJ9" TargetMode="External"/><Relationship Id="rId76" Type="http://schemas.openxmlformats.org/officeDocument/2006/relationships/hyperlink" Target="https://anixter.atlassian.net/browse/CSTONE-124?atlOrigin=eyJpIjoiMjBhNWIzMmFjMjdiNGE1YzhhZTE4YmM0ZjA0MDM4ZWYiLCJwIjoiZXhjZWwtamlyYSJ9" TargetMode="External"/><Relationship Id="rId141" Type="http://schemas.openxmlformats.org/officeDocument/2006/relationships/hyperlink" Target="https://anixter.atlassian.net/browse/CSTONE-585?atlOrigin=eyJpIjoiMjBhNWIzMmFjMjdiNGE1YzhhZTE4YmM0ZjA0MDM4ZWYiLCJwIjoiZXhjZWwtamlyYSJ9" TargetMode="External"/><Relationship Id="rId379" Type="http://schemas.openxmlformats.org/officeDocument/2006/relationships/hyperlink" Target="https://anixter.atlassian.net/browse/CSTONE-1723?atlOrigin=eyJpIjoiMjBhNWIzMmFjMjdiNGE1YzhhZTE4YmM0ZjA0MDM4ZWYiLCJwIjoiZXhjZWwtamlyYSJ9" TargetMode="External"/><Relationship Id="rId586" Type="http://schemas.openxmlformats.org/officeDocument/2006/relationships/hyperlink" Target="https://anixter.atlassian.net/browse/CSTONE-3223?atlOrigin=eyJpIjoiMjBhNWIzMmFjMjdiNGE1YzhhZTE4YmM0ZjA0MDM4ZWYiLCJwIjoiZXhjZWwtamlyYSJ9" TargetMode="External"/><Relationship Id="rId793" Type="http://schemas.openxmlformats.org/officeDocument/2006/relationships/hyperlink" Target="https://anixter.atlassian.net/browse/CSTONE-4278?atlOrigin=eyJpIjoiMjBhNWIzMmFjMjdiNGE1YzhhZTE4YmM0ZjA0MDM4ZWYiLCJwIjoiZXhjZWwtamlyYSJ9" TargetMode="External"/><Relationship Id="rId807" Type="http://schemas.openxmlformats.org/officeDocument/2006/relationships/hyperlink" Target="https://anixter.atlassian.net/browse/CSTONE-4293?atlOrigin=eyJpIjoiMjBhNWIzMmFjMjdiNGE1YzhhZTE4YmM0ZjA0MDM4ZWYiLCJwIjoiZXhjZWwtamlyYSJ9" TargetMode="External"/><Relationship Id="rId7" Type="http://schemas.openxmlformats.org/officeDocument/2006/relationships/hyperlink" Target="https://anixter.atlassian.net/browse/CSTONE-56?atlOrigin=eyJpIjoiMjBhNWIzMmFjMjdiNGE1YzhhZTE4YmM0ZjA0MDM4ZWYiLCJwIjoiZXhjZWwtamlyYSJ9" TargetMode="External"/><Relationship Id="rId239" Type="http://schemas.openxmlformats.org/officeDocument/2006/relationships/hyperlink" Target="https://anixter.atlassian.net/browse/CSTONE-1393?atlOrigin=eyJpIjoiMjBhNWIzMmFjMjdiNGE1YzhhZTE4YmM0ZjA0MDM4ZWYiLCJwIjoiZXhjZWwtamlyYSJ9" TargetMode="External"/><Relationship Id="rId446" Type="http://schemas.openxmlformats.org/officeDocument/2006/relationships/hyperlink" Target="https://anixter.atlassian.net/browse/CSTONE-2578?atlOrigin=eyJpIjoiMjBhNWIzMmFjMjdiNGE1YzhhZTE4YmM0ZjA0MDM4ZWYiLCJwIjoiZXhjZWwtamlyYSJ9" TargetMode="External"/><Relationship Id="rId653" Type="http://schemas.openxmlformats.org/officeDocument/2006/relationships/hyperlink" Target="https://anixter.atlassian.net/browse/CSTONE-3625?atlOrigin=eyJpIjoiMjBhNWIzMmFjMjdiNGE1YzhhZTE4YmM0ZjA0MDM4ZWYiLCJwIjoiZXhjZWwtamlyYSJ9" TargetMode="External"/><Relationship Id="rId292" Type="http://schemas.openxmlformats.org/officeDocument/2006/relationships/hyperlink" Target="https://anixter.atlassian.net/browse/CSTONE-1636?atlOrigin=eyJpIjoiMjBhNWIzMmFjMjdiNGE1YzhhZTE4YmM0ZjA0MDM4ZWYiLCJwIjoiZXhjZWwtamlyYSJ9" TargetMode="External"/><Relationship Id="rId306" Type="http://schemas.openxmlformats.org/officeDocument/2006/relationships/hyperlink" Target="https://anixter.atlassian.net/browse/CSTONE-1650?atlOrigin=eyJpIjoiMjBhNWIzMmFjMjdiNGE1YzhhZTE4YmM0ZjA0MDM4ZWYiLCJwIjoiZXhjZWwtamlyYSJ9" TargetMode="External"/><Relationship Id="rId860" Type="http://schemas.openxmlformats.org/officeDocument/2006/relationships/hyperlink" Target="https://anixter.atlassian.net/browse/CSTONE-4636?atlOrigin=eyJpIjoiMjBhNWIzMmFjMjdiNGE1YzhhZTE4YmM0ZjA0MDM4ZWYiLCJwIjoiZXhjZWwtamlyYSJ9" TargetMode="External"/><Relationship Id="rId87" Type="http://schemas.openxmlformats.org/officeDocument/2006/relationships/hyperlink" Target="https://anixter.atlassian.net/browse/CSTONE-523?atlOrigin=eyJpIjoiMjBhNWIzMmFjMjdiNGE1YzhhZTE4YmM0ZjA0MDM4ZWYiLCJwIjoiZXhjZWwtamlyYSJ9" TargetMode="External"/><Relationship Id="rId513" Type="http://schemas.openxmlformats.org/officeDocument/2006/relationships/hyperlink" Target="https://anixter.atlassian.net/browse/CSTONE-2645?atlOrigin=eyJpIjoiMjBhNWIzMmFjMjdiNGE1YzhhZTE4YmM0ZjA0MDM4ZWYiLCJwIjoiZXhjZWwtamlyYSJ9" TargetMode="External"/><Relationship Id="rId597" Type="http://schemas.openxmlformats.org/officeDocument/2006/relationships/hyperlink" Target="https://anixter.atlassian.net/browse/CSTONE-3234?atlOrigin=eyJpIjoiMjBhNWIzMmFjMjdiNGE1YzhhZTE4YmM0ZjA0MDM4ZWYiLCJwIjoiZXhjZWwtamlyYSJ9" TargetMode="External"/><Relationship Id="rId720" Type="http://schemas.openxmlformats.org/officeDocument/2006/relationships/hyperlink" Target="https://anixter.atlassian.net/browse/CSTONE-3871?atlOrigin=eyJpIjoiMjBhNWIzMmFjMjdiNGE1YzhhZTE4YmM0ZjA0MDM4ZWYiLCJwIjoiZXhjZWwtamlyYSJ9" TargetMode="External"/><Relationship Id="rId818" Type="http://schemas.openxmlformats.org/officeDocument/2006/relationships/hyperlink" Target="https://anixter.atlassian.net/browse/CSTONE-4404?atlOrigin=eyJpIjoiMjBhNWIzMmFjMjdiNGE1YzhhZTE4YmM0ZjA0MDM4ZWYiLCJwIjoiZXhjZWwtamlyYSJ9" TargetMode="External"/><Relationship Id="rId152" Type="http://schemas.openxmlformats.org/officeDocument/2006/relationships/hyperlink" Target="https://anixter.atlassian.net/browse/CSTONE-602?atlOrigin=eyJpIjoiMjBhNWIzMmFjMjdiNGE1YzhhZTE4YmM0ZjA0MDM4ZWYiLCJwIjoiZXhjZWwtamlyYSJ9" TargetMode="External"/><Relationship Id="rId457" Type="http://schemas.openxmlformats.org/officeDocument/2006/relationships/hyperlink" Target="https://anixter.atlassian.net/browse/CSTONE-2589?atlOrigin=eyJpIjoiMjBhNWIzMmFjMjdiNGE1YzhhZTE4YmM0ZjA0MDM4ZWYiLCJwIjoiZXhjZWwtamlyYSJ9" TargetMode="External"/><Relationship Id="rId664" Type="http://schemas.openxmlformats.org/officeDocument/2006/relationships/hyperlink" Target="https://anixter.atlassian.net/browse/CSTONE-3636?atlOrigin=eyJpIjoiMjBhNWIzMmFjMjdiNGE1YzhhZTE4YmM0ZjA0MDM4ZWYiLCJwIjoiZXhjZWwtamlyYSJ9" TargetMode="External"/><Relationship Id="rId14" Type="http://schemas.openxmlformats.org/officeDocument/2006/relationships/hyperlink" Target="https://anixter.atlassian.net/browse/CSTONE-67?atlOrigin=eyJpIjoiMjBhNWIzMmFjMjdiNGE1YzhhZTE4YmM0ZjA0MDM4ZWYiLCJwIjoiZXhjZWwtamlyYSJ9" TargetMode="External"/><Relationship Id="rId317" Type="http://schemas.openxmlformats.org/officeDocument/2006/relationships/hyperlink" Target="https://anixter.atlassian.net/browse/CSTONE-1661?atlOrigin=eyJpIjoiMjBhNWIzMmFjMjdiNGE1YzhhZTE4YmM0ZjA0MDM4ZWYiLCJwIjoiZXhjZWwtamlyYSJ9" TargetMode="External"/><Relationship Id="rId524" Type="http://schemas.openxmlformats.org/officeDocument/2006/relationships/hyperlink" Target="https://anixter.atlassian.net/browse/CSTONE-2849?atlOrigin=eyJpIjoiMjBhNWIzMmFjMjdiNGE1YzhhZTE4YmM0ZjA0MDM4ZWYiLCJwIjoiZXhjZWwtamlyYSJ9" TargetMode="External"/><Relationship Id="rId731" Type="http://schemas.openxmlformats.org/officeDocument/2006/relationships/hyperlink" Target="https://anixter.atlassian.net/browse/CSTONE-3882?atlOrigin=eyJpIjoiMjBhNWIzMmFjMjdiNGE1YzhhZTE4YmM0ZjA0MDM4ZWYiLCJwIjoiZXhjZWwtamlyYSJ9" TargetMode="External"/><Relationship Id="rId98" Type="http://schemas.openxmlformats.org/officeDocument/2006/relationships/hyperlink" Target="https://anixter.atlassian.net/browse/CSTONE-534?atlOrigin=eyJpIjoiMjBhNWIzMmFjMjdiNGE1YzhhZTE4YmM0ZjA0MDM4ZWYiLCJwIjoiZXhjZWwtamlyYSJ9" TargetMode="External"/><Relationship Id="rId163" Type="http://schemas.openxmlformats.org/officeDocument/2006/relationships/hyperlink" Target="https://anixter.atlassian.net/browse/CSTONE-613?atlOrigin=eyJpIjoiMjBhNWIzMmFjMjdiNGE1YzhhZTE4YmM0ZjA0MDM4ZWYiLCJwIjoiZXhjZWwtamlyYSJ9" TargetMode="External"/><Relationship Id="rId370" Type="http://schemas.openxmlformats.org/officeDocument/2006/relationships/hyperlink" Target="https://anixter.atlassian.net/browse/CSTONE-1714?atlOrigin=eyJpIjoiMjBhNWIzMmFjMjdiNGE1YzhhZTE4YmM0ZjA0MDM4ZWYiLCJwIjoiZXhjZWwtamlyYSJ9" TargetMode="External"/><Relationship Id="rId829" Type="http://schemas.openxmlformats.org/officeDocument/2006/relationships/hyperlink" Target="https://anixter.atlassian.net/browse/CSTONE-4415?atlOrigin=eyJpIjoiMjBhNWIzMmFjMjdiNGE1YzhhZTE4YmM0ZjA0MDM4ZWYiLCJwIjoiZXhjZWwtamlyYSJ9" TargetMode="External"/><Relationship Id="rId230" Type="http://schemas.openxmlformats.org/officeDocument/2006/relationships/hyperlink" Target="https://anixter.atlassian.net/browse/CSTONE-1383?atlOrigin=eyJpIjoiMjBhNWIzMmFjMjdiNGE1YzhhZTE4YmM0ZjA0MDM4ZWYiLCJwIjoiZXhjZWwtamlyYSJ9" TargetMode="External"/><Relationship Id="rId468" Type="http://schemas.openxmlformats.org/officeDocument/2006/relationships/hyperlink" Target="https://anixter.atlassian.net/browse/CSTONE-2600?atlOrigin=eyJpIjoiMjBhNWIzMmFjMjdiNGE1YzhhZTE4YmM0ZjA0MDM4ZWYiLCJwIjoiZXhjZWwtamlyYSJ9" TargetMode="External"/><Relationship Id="rId675" Type="http://schemas.openxmlformats.org/officeDocument/2006/relationships/hyperlink" Target="https://anixter.atlassian.net/browse/CSTONE-3647?atlOrigin=eyJpIjoiMjBhNWIzMmFjMjdiNGE1YzhhZTE4YmM0ZjA0MDM4ZWYiLCJwIjoiZXhjZWwtamlyYSJ9" TargetMode="External"/><Relationship Id="rId25" Type="http://schemas.openxmlformats.org/officeDocument/2006/relationships/hyperlink" Target="https://anixter.atlassian.net/browse/CSTONE-84?atlOrigin=eyJpIjoiMjBhNWIzMmFjMjdiNGE1YzhhZTE4YmM0ZjA0MDM4ZWYiLCJwIjoiZXhjZWwtamlyYSJ9" TargetMode="External"/><Relationship Id="rId328" Type="http://schemas.openxmlformats.org/officeDocument/2006/relationships/hyperlink" Target="https://anixter.atlassian.net/browse/CSTONE-1672?atlOrigin=eyJpIjoiMjBhNWIzMmFjMjdiNGE1YzhhZTE4YmM0ZjA0MDM4ZWYiLCJwIjoiZXhjZWwtamlyYSJ9" TargetMode="External"/><Relationship Id="rId535" Type="http://schemas.openxmlformats.org/officeDocument/2006/relationships/hyperlink" Target="https://anixter.atlassian.net/browse/CSTONE-2860?atlOrigin=eyJpIjoiMjBhNWIzMmFjMjdiNGE1YzhhZTE4YmM0ZjA0MDM4ZWYiLCJwIjoiZXhjZWwtamlyYSJ9" TargetMode="External"/><Relationship Id="rId742" Type="http://schemas.openxmlformats.org/officeDocument/2006/relationships/hyperlink" Target="https://anixter.atlassian.net/browse/CSTONE-3893?atlOrigin=eyJpIjoiMjBhNWIzMmFjMjdiNGE1YzhhZTE4YmM0ZjA0MDM4ZWYiLCJwIjoiZXhjZWwtamlyYSJ9" TargetMode="External"/><Relationship Id="rId174" Type="http://schemas.openxmlformats.org/officeDocument/2006/relationships/hyperlink" Target="https://anixter.atlassian.net/browse/CSTONE-592?atlOrigin=eyJpIjoiMjBhNWIzMmFjMjdiNGE1YzhhZTE4YmM0ZjA0MDM4ZWYiLCJwIjoiZXhjZWwtamlyYSJ9" TargetMode="External"/><Relationship Id="rId381" Type="http://schemas.openxmlformats.org/officeDocument/2006/relationships/hyperlink" Target="https://anixter.atlassian.net/browse/CSTONE-1725?atlOrigin=eyJpIjoiMjBhNWIzMmFjMjdiNGE1YzhhZTE4YmM0ZjA0MDM4ZWYiLCJwIjoiZXhjZWwtamlyYSJ9" TargetMode="External"/><Relationship Id="rId602" Type="http://schemas.openxmlformats.org/officeDocument/2006/relationships/hyperlink" Target="https://anixter.atlassian.net/browse/CSTONE-3239?atlOrigin=eyJpIjoiMjBhNWIzMmFjMjdiNGE1YzhhZTE4YmM0ZjA0MDM4ZWYiLCJwIjoiZXhjZWwtamlyYSJ9" TargetMode="External"/><Relationship Id="rId241" Type="http://schemas.openxmlformats.org/officeDocument/2006/relationships/hyperlink" Target="https://anixter.atlassian.net/browse/CSTONE-1395?atlOrigin=eyJpIjoiMjBhNWIzMmFjMjdiNGE1YzhhZTE4YmM0ZjA0MDM4ZWYiLCJwIjoiZXhjZWwtamlyYSJ9" TargetMode="External"/><Relationship Id="rId479" Type="http://schemas.openxmlformats.org/officeDocument/2006/relationships/hyperlink" Target="https://anixter.atlassian.net/browse/CSTONE-2611?atlOrigin=eyJpIjoiMjBhNWIzMmFjMjdiNGE1YzhhZTE4YmM0ZjA0MDM4ZWYiLCJwIjoiZXhjZWwtamlyYSJ9" TargetMode="External"/><Relationship Id="rId686" Type="http://schemas.openxmlformats.org/officeDocument/2006/relationships/hyperlink" Target="https://anixter.atlassian.net/browse/CSTONE-3658?atlOrigin=eyJpIjoiMjBhNWIzMmFjMjdiNGE1YzhhZTE4YmM0ZjA0MDM4ZWYiLCJwIjoiZXhjZWwtamlyYSJ9" TargetMode="External"/><Relationship Id="rId36" Type="http://schemas.openxmlformats.org/officeDocument/2006/relationships/hyperlink" Target="https://anixter.atlassian.net/browse/CSTONE-96?atlOrigin=eyJpIjoiMjBhNWIzMmFjMjdiNGE1YzhhZTE4YmM0ZjA0MDM4ZWYiLCJwIjoiZXhjZWwtamlyYSJ9" TargetMode="External"/><Relationship Id="rId339" Type="http://schemas.openxmlformats.org/officeDocument/2006/relationships/hyperlink" Target="https://anixter.atlassian.net/browse/CSTONE-1683?atlOrigin=eyJpIjoiMjBhNWIzMmFjMjdiNGE1YzhhZTE4YmM0ZjA0MDM4ZWYiLCJwIjoiZXhjZWwtamlyYSJ9" TargetMode="External"/><Relationship Id="rId546" Type="http://schemas.openxmlformats.org/officeDocument/2006/relationships/hyperlink" Target="https://anixter.atlassian.net/browse/CSTONE-2871?atlOrigin=eyJpIjoiMjBhNWIzMmFjMjdiNGE1YzhhZTE4YmM0ZjA0MDM4ZWYiLCJwIjoiZXhjZWwtamlyYSJ9" TargetMode="External"/><Relationship Id="rId753" Type="http://schemas.openxmlformats.org/officeDocument/2006/relationships/hyperlink" Target="https://anixter.atlassian.net/browse/CSTONE-4052?atlOrigin=eyJpIjoiMjBhNWIzMmFjMjdiNGE1YzhhZTE4YmM0ZjA0MDM4ZWYiLCJwIjoiZXhjZWwtamlyYSJ9" TargetMode="External"/><Relationship Id="rId101" Type="http://schemas.openxmlformats.org/officeDocument/2006/relationships/hyperlink" Target="https://anixter.atlassian.net/browse/CSTONE-537?atlOrigin=eyJpIjoiMjBhNWIzMmFjMjdiNGE1YzhhZTE4YmM0ZjA0MDM4ZWYiLCJwIjoiZXhjZWwtamlyYSJ9" TargetMode="External"/><Relationship Id="rId185" Type="http://schemas.openxmlformats.org/officeDocument/2006/relationships/hyperlink" Target="https://anixter.atlassian.net/browse/CSTONE-651?atlOrigin=eyJpIjoiMjBhNWIzMmFjMjdiNGE1YzhhZTE4YmM0ZjA0MDM4ZWYiLCJwIjoiZXhjZWwtamlyYSJ9" TargetMode="External"/><Relationship Id="rId406" Type="http://schemas.openxmlformats.org/officeDocument/2006/relationships/hyperlink" Target="https://anixter.atlassian.net/browse/CSTONE-2538?atlOrigin=eyJpIjoiMjBhNWIzMmFjMjdiNGE1YzhhZTE4YmM0ZjA0MDM4ZWYiLCJwIjoiZXhjZWwtamlyYSJ9" TargetMode="External"/><Relationship Id="rId392" Type="http://schemas.openxmlformats.org/officeDocument/2006/relationships/hyperlink" Target="https://anixter.atlassian.net/browse/CSTONE-1736?atlOrigin=eyJpIjoiMjBhNWIzMmFjMjdiNGE1YzhhZTE4YmM0ZjA0MDM4ZWYiLCJwIjoiZXhjZWwtamlyYSJ9" TargetMode="External"/><Relationship Id="rId613" Type="http://schemas.openxmlformats.org/officeDocument/2006/relationships/hyperlink" Target="https://anixter.atlassian.net/browse/CSTONE-3250?atlOrigin=eyJpIjoiMjBhNWIzMmFjMjdiNGE1YzhhZTE4YmM0ZjA0MDM4ZWYiLCJwIjoiZXhjZWwtamlyYSJ9" TargetMode="External"/><Relationship Id="rId697" Type="http://schemas.openxmlformats.org/officeDocument/2006/relationships/hyperlink" Target="https://anixter.atlassian.net/browse/CSTONE-3809?atlOrigin=eyJpIjoiMjBhNWIzMmFjMjdiNGE1YzhhZTE4YmM0ZjA0MDM4ZWYiLCJwIjoiZXhjZWwtamlyYSJ9" TargetMode="External"/><Relationship Id="rId820" Type="http://schemas.openxmlformats.org/officeDocument/2006/relationships/hyperlink" Target="https://anixter.atlassian.net/browse/CSTONE-4406?atlOrigin=eyJpIjoiMjBhNWIzMmFjMjdiNGE1YzhhZTE4YmM0ZjA0MDM4ZWYiLCJwIjoiZXhjZWwtamlyYSJ9" TargetMode="External"/><Relationship Id="rId252" Type="http://schemas.openxmlformats.org/officeDocument/2006/relationships/hyperlink" Target="https://anixter.atlassian.net/browse/CSTONE-1406?atlOrigin=eyJpIjoiMjBhNWIzMmFjMjdiNGE1YzhhZTE4YmM0ZjA0MDM4ZWYiLCJwIjoiZXhjZWwtamlyYSJ9" TargetMode="External"/><Relationship Id="rId47" Type="http://schemas.openxmlformats.org/officeDocument/2006/relationships/hyperlink" Target="https://anixter.atlassian.net/browse/CSTONE-110?atlOrigin=eyJpIjoiMjBhNWIzMmFjMjdiNGE1YzhhZTE4YmM0ZjA0MDM4ZWYiLCJwIjoiZXhjZWwtamlyYSJ9" TargetMode="External"/><Relationship Id="rId112" Type="http://schemas.openxmlformats.org/officeDocument/2006/relationships/hyperlink" Target="https://anixter.atlassian.net/browse/CSTONE-548?atlOrigin=eyJpIjoiMjBhNWIzMmFjMjdiNGE1YzhhZTE4YmM0ZjA0MDM4ZWYiLCJwIjoiZXhjZWwtamlyYSJ9" TargetMode="External"/><Relationship Id="rId557" Type="http://schemas.openxmlformats.org/officeDocument/2006/relationships/hyperlink" Target="https://anixter.atlassian.net/browse/CSTONE-3194?atlOrigin=eyJpIjoiMjBhNWIzMmFjMjdiNGE1YzhhZTE4YmM0ZjA0MDM4ZWYiLCJwIjoiZXhjZWwtamlyYSJ9" TargetMode="External"/><Relationship Id="rId764" Type="http://schemas.openxmlformats.org/officeDocument/2006/relationships/hyperlink" Target="https://anixter.atlassian.net/browse/CSTONE-4072?atlOrigin=eyJpIjoiMjBhNWIzMmFjMjdiNGE1YzhhZTE4YmM0ZjA0MDM4ZWYiLCJwIjoiZXhjZWwtamlyYSJ9" TargetMode="External"/><Relationship Id="rId196" Type="http://schemas.openxmlformats.org/officeDocument/2006/relationships/hyperlink" Target="https://anixter.atlassian.net/browse/CSTONE-1092?atlOrigin=eyJpIjoiMjBhNWIzMmFjMjdiNGE1YzhhZTE4YmM0ZjA0MDM4ZWYiLCJwIjoiZXhjZWwtamlyYSJ9" TargetMode="External"/><Relationship Id="rId417" Type="http://schemas.openxmlformats.org/officeDocument/2006/relationships/hyperlink" Target="https://anixter.atlassian.net/browse/CSTONE-2549?atlOrigin=eyJpIjoiMjBhNWIzMmFjMjdiNGE1YzhhZTE4YmM0ZjA0MDM4ZWYiLCJwIjoiZXhjZWwtamlyYSJ9" TargetMode="External"/><Relationship Id="rId624" Type="http://schemas.openxmlformats.org/officeDocument/2006/relationships/hyperlink" Target="https://anixter.atlassian.net/browse/CSTONE-3261?atlOrigin=eyJpIjoiMjBhNWIzMmFjMjdiNGE1YzhhZTE4YmM0ZjA0MDM4ZWYiLCJwIjoiZXhjZWwtamlyYSJ9" TargetMode="External"/><Relationship Id="rId831" Type="http://schemas.openxmlformats.org/officeDocument/2006/relationships/hyperlink" Target="https://anixter.atlassian.net/browse/CSTONE-4417?atlOrigin=eyJpIjoiMjBhNWIzMmFjMjdiNGE1YzhhZTE4YmM0ZjA0MDM4ZWYiLCJwIjoiZXhjZWwtamlyYSJ9" TargetMode="External"/><Relationship Id="rId263" Type="http://schemas.openxmlformats.org/officeDocument/2006/relationships/hyperlink" Target="https://anixter.atlassian.net/browse/CSTONE-1417?atlOrigin=eyJpIjoiMjBhNWIzMmFjMjdiNGE1YzhhZTE4YmM0ZjA0MDM4ZWYiLCJwIjoiZXhjZWwtamlyYSJ9" TargetMode="External"/><Relationship Id="rId470" Type="http://schemas.openxmlformats.org/officeDocument/2006/relationships/hyperlink" Target="https://anixter.atlassian.net/browse/CSTONE-2602?atlOrigin=eyJpIjoiMjBhNWIzMmFjMjdiNGE1YzhhZTE4YmM0ZjA0MDM4ZWYiLCJwIjoiZXhjZWwtamlyYSJ9" TargetMode="External"/><Relationship Id="rId58" Type="http://schemas.openxmlformats.org/officeDocument/2006/relationships/hyperlink" Target="https://anixter.atlassian.net/browse/CSTONE-66?atlOrigin=eyJpIjoiMjBhNWIzMmFjMjdiNGE1YzhhZTE4YmM0ZjA0MDM4ZWYiLCJwIjoiZXhjZWwtamlyYSJ9" TargetMode="External"/><Relationship Id="rId123" Type="http://schemas.openxmlformats.org/officeDocument/2006/relationships/hyperlink" Target="https://anixter.atlassian.net/browse/CSTONE-560?atlOrigin=eyJpIjoiMjBhNWIzMmFjMjdiNGE1YzhhZTE4YmM0ZjA0MDM4ZWYiLCJwIjoiZXhjZWwtamlyYSJ9" TargetMode="External"/><Relationship Id="rId330" Type="http://schemas.openxmlformats.org/officeDocument/2006/relationships/hyperlink" Target="https://anixter.atlassian.net/browse/CSTONE-1674?atlOrigin=eyJpIjoiMjBhNWIzMmFjMjdiNGE1YzhhZTE4YmM0ZjA0MDM4ZWYiLCJwIjoiZXhjZWwtamlyYSJ9" TargetMode="External"/><Relationship Id="rId568" Type="http://schemas.openxmlformats.org/officeDocument/2006/relationships/hyperlink" Target="https://anixter.atlassian.net/browse/CSTONE-3205?atlOrigin=eyJpIjoiMjBhNWIzMmFjMjdiNGE1YzhhZTE4YmM0ZjA0MDM4ZWYiLCJwIjoiZXhjZWwtamlyYSJ9" TargetMode="External"/><Relationship Id="rId775" Type="http://schemas.openxmlformats.org/officeDocument/2006/relationships/hyperlink" Target="https://anixter.atlassian.net/browse/CSTONE-4201?atlOrigin=eyJpIjoiMjBhNWIzMmFjMjdiNGE1YzhhZTE4YmM0ZjA0MDM4ZWYiLCJwIjoiZXhjZWwtamlyYSJ9" TargetMode="External"/><Relationship Id="rId428" Type="http://schemas.openxmlformats.org/officeDocument/2006/relationships/hyperlink" Target="https://anixter.atlassian.net/browse/CSTONE-2560?atlOrigin=eyJpIjoiMjBhNWIzMmFjMjdiNGE1YzhhZTE4YmM0ZjA0MDM4ZWYiLCJwIjoiZXhjZWwtamlyYSJ9" TargetMode="External"/><Relationship Id="rId635" Type="http://schemas.openxmlformats.org/officeDocument/2006/relationships/hyperlink" Target="https://anixter.atlassian.net/browse/CSTONE-3573?atlOrigin=eyJpIjoiMjBhNWIzMmFjMjdiNGE1YzhhZTE4YmM0ZjA0MDM4ZWYiLCJwIjoiZXhjZWwtamlyYSJ9" TargetMode="External"/><Relationship Id="rId842" Type="http://schemas.openxmlformats.org/officeDocument/2006/relationships/hyperlink" Target="https://anixter.atlassian.net/browse/CSTONE-4428?atlOrigin=eyJpIjoiMjBhNWIzMmFjMjdiNGE1YzhhZTE4YmM0ZjA0MDM4ZWYiLCJwIjoiZXhjZWwtamlyYSJ9" TargetMode="External"/><Relationship Id="rId274" Type="http://schemas.openxmlformats.org/officeDocument/2006/relationships/hyperlink" Target="https://anixter.atlassian.net/browse/CSTONE-1618?atlOrigin=eyJpIjoiMjBhNWIzMmFjMjdiNGE1YzhhZTE4YmM0ZjA0MDM4ZWYiLCJwIjoiZXhjZWwtamlyYSJ9" TargetMode="External"/><Relationship Id="rId481" Type="http://schemas.openxmlformats.org/officeDocument/2006/relationships/hyperlink" Target="https://anixter.atlassian.net/browse/CSTONE-2613?atlOrigin=eyJpIjoiMjBhNWIzMmFjMjdiNGE1YzhhZTE4YmM0ZjA0MDM4ZWYiLCJwIjoiZXhjZWwtamlyYSJ9" TargetMode="External"/><Relationship Id="rId702" Type="http://schemas.openxmlformats.org/officeDocument/2006/relationships/hyperlink" Target="https://anixter.atlassian.net/browse/CSTONE-3814?atlOrigin=eyJpIjoiMjBhNWIzMmFjMjdiNGE1YzhhZTE4YmM0ZjA0MDM4ZWYiLCJwIjoiZXhjZWwtamlyYSJ9" TargetMode="External"/><Relationship Id="rId69" Type="http://schemas.openxmlformats.org/officeDocument/2006/relationships/hyperlink" Target="https://anixter.atlassian.net/browse/CSTONE-115?atlOrigin=eyJpIjoiMjBhNWIzMmFjMjdiNGE1YzhhZTE4YmM0ZjA0MDM4ZWYiLCJwIjoiZXhjZWwtamlyYSJ9" TargetMode="External"/><Relationship Id="rId134" Type="http://schemas.openxmlformats.org/officeDocument/2006/relationships/hyperlink" Target="https://anixter.atlassian.net/browse/CSTONE-572?atlOrigin=eyJpIjoiMjBhNWIzMmFjMjdiNGE1YzhhZTE4YmM0ZjA0MDM4ZWYiLCJwIjoiZXhjZWwtamlyYSJ9" TargetMode="External"/><Relationship Id="rId579" Type="http://schemas.openxmlformats.org/officeDocument/2006/relationships/hyperlink" Target="https://anixter.atlassian.net/browse/CSTONE-3216?atlOrigin=eyJpIjoiMjBhNWIzMmFjMjdiNGE1YzhhZTE4YmM0ZjA0MDM4ZWYiLCJwIjoiZXhjZWwtamlyYSJ9" TargetMode="External"/><Relationship Id="rId786" Type="http://schemas.openxmlformats.org/officeDocument/2006/relationships/hyperlink" Target="https://anixter.atlassian.net/browse/CSTONE-4271?atlOrigin=eyJpIjoiMjBhNWIzMmFjMjdiNGE1YzhhZTE4YmM0ZjA0MDM4ZWYiLCJwIjoiZXhjZWwtamlyYSJ9" TargetMode="External"/><Relationship Id="rId341" Type="http://schemas.openxmlformats.org/officeDocument/2006/relationships/hyperlink" Target="https://anixter.atlassian.net/browse/CSTONE-1685?atlOrigin=eyJpIjoiMjBhNWIzMmFjMjdiNGE1YzhhZTE4YmM0ZjA0MDM4ZWYiLCJwIjoiZXhjZWwtamlyYSJ9" TargetMode="External"/><Relationship Id="rId439" Type="http://schemas.openxmlformats.org/officeDocument/2006/relationships/hyperlink" Target="https://anixter.atlassian.net/browse/CSTONE-2571?atlOrigin=eyJpIjoiMjBhNWIzMmFjMjdiNGE1YzhhZTE4YmM0ZjA0MDM4ZWYiLCJwIjoiZXhjZWwtamlyYSJ9" TargetMode="External"/><Relationship Id="rId646" Type="http://schemas.openxmlformats.org/officeDocument/2006/relationships/hyperlink" Target="https://anixter.atlassian.net/browse/CSTONE-3584?atlOrigin=eyJpIjoiMjBhNWIzMmFjMjdiNGE1YzhhZTE4YmM0ZjA0MDM4ZWYiLCJwIjoiZXhjZWwtamlyYSJ9" TargetMode="External"/><Relationship Id="rId201" Type="http://schemas.openxmlformats.org/officeDocument/2006/relationships/hyperlink" Target="https://anixter.atlassian.net/browse/CSTONE-1097?atlOrigin=eyJpIjoiMjBhNWIzMmFjMjdiNGE1YzhhZTE4YmM0ZjA0MDM4ZWYiLCJwIjoiZXhjZWwtamlyYSJ9" TargetMode="External"/><Relationship Id="rId285" Type="http://schemas.openxmlformats.org/officeDocument/2006/relationships/hyperlink" Target="https://anixter.atlassian.net/browse/CSTONE-1629?atlOrigin=eyJpIjoiMjBhNWIzMmFjMjdiNGE1YzhhZTE4YmM0ZjA0MDM4ZWYiLCJwIjoiZXhjZWwtamlyYSJ9" TargetMode="External"/><Relationship Id="rId506" Type="http://schemas.openxmlformats.org/officeDocument/2006/relationships/hyperlink" Target="https://anixter.atlassian.net/browse/CSTONE-2638?atlOrigin=eyJpIjoiMjBhNWIzMmFjMjdiNGE1YzhhZTE4YmM0ZjA0MDM4ZWYiLCJwIjoiZXhjZWwtamlyYSJ9" TargetMode="External"/><Relationship Id="rId853" Type="http://schemas.openxmlformats.org/officeDocument/2006/relationships/hyperlink" Target="https://anixter.atlassian.net/browse/CSTONE-4554?atlOrigin=eyJpIjoiMjBhNWIzMmFjMjdiNGE1YzhhZTE4YmM0ZjA0MDM4ZWYiLCJwIjoiZXhjZWwtamlyYSJ9" TargetMode="External"/><Relationship Id="rId492" Type="http://schemas.openxmlformats.org/officeDocument/2006/relationships/hyperlink" Target="https://anixter.atlassian.net/browse/CSTONE-2624?atlOrigin=eyJpIjoiMjBhNWIzMmFjMjdiNGE1YzhhZTE4YmM0ZjA0MDM4ZWYiLCJwIjoiZXhjZWwtamlyYSJ9" TargetMode="External"/><Relationship Id="rId713" Type="http://schemas.openxmlformats.org/officeDocument/2006/relationships/hyperlink" Target="https://anixter.atlassian.net/browse/CSTONE-3864?atlOrigin=eyJpIjoiMjBhNWIzMmFjMjdiNGE1YzhhZTE4YmM0ZjA0MDM4ZWYiLCJwIjoiZXhjZWwtamlyYSJ9" TargetMode="External"/><Relationship Id="rId797" Type="http://schemas.openxmlformats.org/officeDocument/2006/relationships/hyperlink" Target="https://anixter.atlassian.net/browse/CSTONE-4282?atlOrigin=eyJpIjoiMjBhNWIzMmFjMjdiNGE1YzhhZTE4YmM0ZjA0MDM4ZWYiLCJwIjoiZXhjZWwtamlyYSJ9" TargetMode="External"/><Relationship Id="rId145" Type="http://schemas.openxmlformats.org/officeDocument/2006/relationships/hyperlink" Target="https://anixter.atlassian.net/browse/CSTONE-589?atlOrigin=eyJpIjoiMjBhNWIzMmFjMjdiNGE1YzhhZTE4YmM0ZjA0MDM4ZWYiLCJwIjoiZXhjZWwtamlyYSJ9" TargetMode="External"/><Relationship Id="rId352" Type="http://schemas.openxmlformats.org/officeDocument/2006/relationships/hyperlink" Target="https://anixter.atlassian.net/browse/CSTONE-1696?atlOrigin=eyJpIjoiMjBhNWIzMmFjMjdiNGE1YzhhZTE4YmM0ZjA0MDM4ZWYiLCJwIjoiZXhjZWwtamlyYSJ9" TargetMode="External"/><Relationship Id="rId212" Type="http://schemas.openxmlformats.org/officeDocument/2006/relationships/hyperlink" Target="https://anixter.atlassian.net/browse/CSTONE-1365?atlOrigin=eyJpIjoiMjBhNWIzMmFjMjdiNGE1YzhhZTE4YmM0ZjA0MDM4ZWYiLCJwIjoiZXhjZWwtamlyYSJ9" TargetMode="External"/><Relationship Id="rId657" Type="http://schemas.openxmlformats.org/officeDocument/2006/relationships/hyperlink" Target="https://anixter.atlassian.net/browse/CSTONE-3629?atlOrigin=eyJpIjoiMjBhNWIzMmFjMjdiNGE1YzhhZTE4YmM0ZjA0MDM4ZWYiLCJwIjoiZXhjZWwtamlyYSJ9" TargetMode="External"/><Relationship Id="rId864" Type="http://schemas.openxmlformats.org/officeDocument/2006/relationships/hyperlink" Target="https://anixter.atlassian.net/browse/CSTONE-4655?atlOrigin=eyJpIjoiMjBhNWIzMmFjMjdiNGE1YzhhZTE4YmM0ZjA0MDM4ZWYiLCJwIjoiZXhjZWwtamlyYSJ9" TargetMode="External"/><Relationship Id="rId296" Type="http://schemas.openxmlformats.org/officeDocument/2006/relationships/hyperlink" Target="https://anixter.atlassian.net/browse/CSTONE-1640?atlOrigin=eyJpIjoiMjBhNWIzMmFjMjdiNGE1YzhhZTE4YmM0ZjA0MDM4ZWYiLCJwIjoiZXhjZWwtamlyYSJ9" TargetMode="External"/><Relationship Id="rId517" Type="http://schemas.openxmlformats.org/officeDocument/2006/relationships/hyperlink" Target="https://anixter.atlassian.net/browse/CSTONE-2649?atlOrigin=eyJpIjoiMjBhNWIzMmFjMjdiNGE1YzhhZTE4YmM0ZjA0MDM4ZWYiLCJwIjoiZXhjZWwtamlyYSJ9" TargetMode="External"/><Relationship Id="rId724" Type="http://schemas.openxmlformats.org/officeDocument/2006/relationships/hyperlink" Target="https://anixter.atlassian.net/browse/CSTONE-3875?atlOrigin=eyJpIjoiMjBhNWIzMmFjMjdiNGE1YzhhZTE4YmM0ZjA0MDM4ZWYiLCJwIjoiZXhjZWwtamlyYSJ9" TargetMode="External"/><Relationship Id="rId60" Type="http://schemas.openxmlformats.org/officeDocument/2006/relationships/hyperlink" Target="https://anixter.atlassian.net/browse/CSTONE-70?atlOrigin=eyJpIjoiMjBhNWIzMmFjMjdiNGE1YzhhZTE4YmM0ZjA0MDM4ZWYiLCJwIjoiZXhjZWwtamlyYSJ9" TargetMode="External"/><Relationship Id="rId156" Type="http://schemas.openxmlformats.org/officeDocument/2006/relationships/hyperlink" Target="https://anixter.atlassian.net/browse/CSTONE-606?atlOrigin=eyJpIjoiMjBhNWIzMmFjMjdiNGE1YzhhZTE4YmM0ZjA0MDM4ZWYiLCJwIjoiZXhjZWwtamlyYSJ9" TargetMode="External"/><Relationship Id="rId363" Type="http://schemas.openxmlformats.org/officeDocument/2006/relationships/hyperlink" Target="https://anixter.atlassian.net/browse/CSTONE-1707?atlOrigin=eyJpIjoiMjBhNWIzMmFjMjdiNGE1YzhhZTE4YmM0ZjA0MDM4ZWYiLCJwIjoiZXhjZWwtamlyYSJ9" TargetMode="External"/><Relationship Id="rId570" Type="http://schemas.openxmlformats.org/officeDocument/2006/relationships/hyperlink" Target="https://anixter.atlassian.net/browse/CSTONE-3207?atlOrigin=eyJpIjoiMjBhNWIzMmFjMjdiNGE1YzhhZTE4YmM0ZjA0MDM4ZWYiLCJwIjoiZXhjZWwtamlyYSJ9" TargetMode="External"/><Relationship Id="rId223" Type="http://schemas.openxmlformats.org/officeDocument/2006/relationships/hyperlink" Target="https://anixter.atlassian.net/browse/CSTONE-1376?atlOrigin=eyJpIjoiMjBhNWIzMmFjMjdiNGE1YzhhZTE4YmM0ZjA0MDM4ZWYiLCJwIjoiZXhjZWwtamlyYSJ9" TargetMode="External"/><Relationship Id="rId430" Type="http://schemas.openxmlformats.org/officeDocument/2006/relationships/hyperlink" Target="https://anixter.atlassian.net/browse/CSTONE-2562?atlOrigin=eyJpIjoiMjBhNWIzMmFjMjdiNGE1YzhhZTE4YmM0ZjA0MDM4ZWYiLCJwIjoiZXhjZWwtamlyYSJ9" TargetMode="External"/><Relationship Id="rId668" Type="http://schemas.openxmlformats.org/officeDocument/2006/relationships/hyperlink" Target="https://anixter.atlassian.net/browse/CSTONE-3640?atlOrigin=eyJpIjoiMjBhNWIzMmFjMjdiNGE1YzhhZTE4YmM0ZjA0MDM4ZWYiLCJwIjoiZXhjZWwtamlyYSJ9" TargetMode="External"/><Relationship Id="rId18" Type="http://schemas.openxmlformats.org/officeDocument/2006/relationships/hyperlink" Target="https://anixter.atlassian.net/browse/CSTONE-73?atlOrigin=eyJpIjoiMjBhNWIzMmFjMjdiNGE1YzhhZTE4YmM0ZjA0MDM4ZWYiLCJwIjoiZXhjZWwtamlyYSJ9" TargetMode="External"/><Relationship Id="rId528" Type="http://schemas.openxmlformats.org/officeDocument/2006/relationships/hyperlink" Target="https://anixter.atlassian.net/browse/CSTONE-2853?atlOrigin=eyJpIjoiMjBhNWIzMmFjMjdiNGE1YzhhZTE4YmM0ZjA0MDM4ZWYiLCJwIjoiZXhjZWwtamlyYSJ9" TargetMode="External"/><Relationship Id="rId735" Type="http://schemas.openxmlformats.org/officeDocument/2006/relationships/hyperlink" Target="https://anixter.atlassian.net/browse/CSTONE-3886?atlOrigin=eyJpIjoiMjBhNWIzMmFjMjdiNGE1YzhhZTE4YmM0ZjA0MDM4ZWYiLCJwIjoiZXhjZWwtamlyYSJ9" TargetMode="External"/><Relationship Id="rId167" Type="http://schemas.openxmlformats.org/officeDocument/2006/relationships/hyperlink" Target="https://anixter.atlassian.net/browse/CSTONE-617?atlOrigin=eyJpIjoiMjBhNWIzMmFjMjdiNGE1YzhhZTE4YmM0ZjA0MDM4ZWYiLCJwIjoiZXhjZWwtamlyYSJ9" TargetMode="External"/><Relationship Id="rId374" Type="http://schemas.openxmlformats.org/officeDocument/2006/relationships/hyperlink" Target="https://anixter.atlassian.net/browse/CSTONE-1718?atlOrigin=eyJpIjoiMjBhNWIzMmFjMjdiNGE1YzhhZTE4YmM0ZjA0MDM4ZWYiLCJwIjoiZXhjZWwtamlyYSJ9" TargetMode="External"/><Relationship Id="rId581" Type="http://schemas.openxmlformats.org/officeDocument/2006/relationships/hyperlink" Target="https://anixter.atlassian.net/browse/CSTONE-3218?atlOrigin=eyJpIjoiMjBhNWIzMmFjMjdiNGE1YzhhZTE4YmM0ZjA0MDM4ZWYiLCJwIjoiZXhjZWwtamlyYSJ9" TargetMode="External"/><Relationship Id="rId71" Type="http://schemas.openxmlformats.org/officeDocument/2006/relationships/hyperlink" Target="https://anixter.atlassian.net/browse/CSTONE-119?atlOrigin=eyJpIjoiMjBhNWIzMmFjMjdiNGE1YzhhZTE4YmM0ZjA0MDM4ZWYiLCJwIjoiZXhjZWwtamlyYSJ9" TargetMode="External"/><Relationship Id="rId234" Type="http://schemas.openxmlformats.org/officeDocument/2006/relationships/hyperlink" Target="https://anixter.atlassian.net/browse/CSTONE-1388?atlOrigin=eyJpIjoiMjBhNWIzMmFjMjdiNGE1YzhhZTE4YmM0ZjA0MDM4ZWYiLCJwIjoiZXhjZWwtamlyYSJ9" TargetMode="External"/><Relationship Id="rId679" Type="http://schemas.openxmlformats.org/officeDocument/2006/relationships/hyperlink" Target="https://anixter.atlassian.net/browse/CSTONE-3651?atlOrigin=eyJpIjoiMjBhNWIzMmFjMjdiNGE1YzhhZTE4YmM0ZjA0MDM4ZWYiLCJwIjoiZXhjZWwtamlyYSJ9" TargetMode="External"/><Relationship Id="rId802" Type="http://schemas.openxmlformats.org/officeDocument/2006/relationships/hyperlink" Target="https://anixter.atlassian.net/browse/CSTONE-4287?atlOrigin=eyJpIjoiMjBhNWIzMmFjMjdiNGE1YzhhZTE4YmM0ZjA0MDM4ZWYiLCJwIjoiZXhjZWwtamlyYSJ9" TargetMode="External"/><Relationship Id="rId2" Type="http://schemas.openxmlformats.org/officeDocument/2006/relationships/hyperlink" Target="https://anixter.atlassian.net/browse/CSTONE-43?atlOrigin=eyJpIjoiMjBhNWIzMmFjMjdiNGE1YzhhZTE4YmM0ZjA0MDM4ZWYiLCJwIjoiZXhjZWwtamlyYSJ9" TargetMode="External"/><Relationship Id="rId29" Type="http://schemas.openxmlformats.org/officeDocument/2006/relationships/hyperlink" Target="https://anixter.atlassian.net/browse/CSTONE-89?atlOrigin=eyJpIjoiMjBhNWIzMmFjMjdiNGE1YzhhZTE4YmM0ZjA0MDM4ZWYiLCJwIjoiZXhjZWwtamlyYSJ9" TargetMode="External"/><Relationship Id="rId441" Type="http://schemas.openxmlformats.org/officeDocument/2006/relationships/hyperlink" Target="https://anixter.atlassian.net/browse/CSTONE-2573?atlOrigin=eyJpIjoiMjBhNWIzMmFjMjdiNGE1YzhhZTE4YmM0ZjA0MDM4ZWYiLCJwIjoiZXhjZWwtamlyYSJ9" TargetMode="External"/><Relationship Id="rId539" Type="http://schemas.openxmlformats.org/officeDocument/2006/relationships/hyperlink" Target="https://anixter.atlassian.net/browse/CSTONE-2864?atlOrigin=eyJpIjoiMjBhNWIzMmFjMjdiNGE1YzhhZTE4YmM0ZjA0MDM4ZWYiLCJwIjoiZXhjZWwtamlyYSJ9" TargetMode="External"/><Relationship Id="rId746" Type="http://schemas.openxmlformats.org/officeDocument/2006/relationships/hyperlink" Target="https://anixter.atlassian.net/browse/CSTONE-4045?atlOrigin=eyJpIjoiMjBhNWIzMmFjMjdiNGE1YzhhZTE4YmM0ZjA0MDM4ZWYiLCJwIjoiZXhjZWwtamlyYSJ9" TargetMode="External"/><Relationship Id="rId178" Type="http://schemas.openxmlformats.org/officeDocument/2006/relationships/hyperlink" Target="https://anixter.atlassian.net/browse/CSTONE-596?atlOrigin=eyJpIjoiMjBhNWIzMmFjMjdiNGE1YzhhZTE4YmM0ZjA0MDM4ZWYiLCJwIjoiZXhjZWwtamlyYSJ9" TargetMode="External"/><Relationship Id="rId301" Type="http://schemas.openxmlformats.org/officeDocument/2006/relationships/hyperlink" Target="https://anixter.atlassian.net/browse/CSTONE-1645?atlOrigin=eyJpIjoiMjBhNWIzMmFjMjdiNGE1YzhhZTE4YmM0ZjA0MDM4ZWYiLCJwIjoiZXhjZWwtamlyYSJ9" TargetMode="External"/><Relationship Id="rId82" Type="http://schemas.openxmlformats.org/officeDocument/2006/relationships/hyperlink" Target="https://anixter.atlassian.net/browse/CSTONE-518?atlOrigin=eyJpIjoiMjBhNWIzMmFjMjdiNGE1YzhhZTE4YmM0ZjA0MDM4ZWYiLCJwIjoiZXhjZWwtamlyYSJ9" TargetMode="External"/><Relationship Id="rId385" Type="http://schemas.openxmlformats.org/officeDocument/2006/relationships/hyperlink" Target="https://anixter.atlassian.net/browse/CSTONE-1729?atlOrigin=eyJpIjoiMjBhNWIzMmFjMjdiNGE1YzhhZTE4YmM0ZjA0MDM4ZWYiLCJwIjoiZXhjZWwtamlyYSJ9" TargetMode="External"/><Relationship Id="rId592" Type="http://schemas.openxmlformats.org/officeDocument/2006/relationships/hyperlink" Target="https://anixter.atlassian.net/browse/CSTONE-3229?atlOrigin=eyJpIjoiMjBhNWIzMmFjMjdiNGE1YzhhZTE4YmM0ZjA0MDM4ZWYiLCJwIjoiZXhjZWwtamlyYSJ9" TargetMode="External"/><Relationship Id="rId606" Type="http://schemas.openxmlformats.org/officeDocument/2006/relationships/hyperlink" Target="https://anixter.atlassian.net/browse/CSTONE-3243?atlOrigin=eyJpIjoiMjBhNWIzMmFjMjdiNGE1YzhhZTE4YmM0ZjA0MDM4ZWYiLCJwIjoiZXhjZWwtamlyYSJ9" TargetMode="External"/><Relationship Id="rId813" Type="http://schemas.openxmlformats.org/officeDocument/2006/relationships/hyperlink" Target="https://anixter.atlassian.net/browse/CSTONE-4392?atlOrigin=eyJpIjoiMjBhNWIzMmFjMjdiNGE1YzhhZTE4YmM0ZjA0MDM4ZWYiLCJwIjoiZXhjZWwtamlyYSJ9" TargetMode="External"/><Relationship Id="rId245" Type="http://schemas.openxmlformats.org/officeDocument/2006/relationships/hyperlink" Target="https://anixter.atlassian.net/browse/CSTONE-1399?atlOrigin=eyJpIjoiMjBhNWIzMmFjMjdiNGE1YzhhZTE4YmM0ZjA0MDM4ZWYiLCJwIjoiZXhjZWwtamlyYSJ9" TargetMode="External"/><Relationship Id="rId452" Type="http://schemas.openxmlformats.org/officeDocument/2006/relationships/hyperlink" Target="https://anixter.atlassian.net/browse/CSTONE-2584?atlOrigin=eyJpIjoiMjBhNWIzMmFjMjdiNGE1YzhhZTE4YmM0ZjA0MDM4ZWYiLCJwIjoiZXhjZWwtamlyYSJ9" TargetMode="External"/><Relationship Id="rId105" Type="http://schemas.openxmlformats.org/officeDocument/2006/relationships/hyperlink" Target="https://anixter.atlassian.net/browse/CSTONE-541?atlOrigin=eyJpIjoiMjBhNWIzMmFjMjdiNGE1YzhhZTE4YmM0ZjA0MDM4ZWYiLCJwIjoiZXhjZWwtamlyYSJ9" TargetMode="External"/><Relationship Id="rId312" Type="http://schemas.openxmlformats.org/officeDocument/2006/relationships/hyperlink" Target="https://anixter.atlassian.net/browse/CSTONE-1656?atlOrigin=eyJpIjoiMjBhNWIzMmFjMjdiNGE1YzhhZTE4YmM0ZjA0MDM4ZWYiLCJwIjoiZXhjZWwtamlyYSJ9" TargetMode="External"/><Relationship Id="rId757" Type="http://schemas.openxmlformats.org/officeDocument/2006/relationships/hyperlink" Target="https://anixter.atlassian.net/browse/CSTONE-4056?atlOrigin=eyJpIjoiMjBhNWIzMmFjMjdiNGE1YzhhZTE4YmM0ZjA0MDM4ZWYiLCJwIjoiZXhjZWwtamlyYSJ9" TargetMode="External"/><Relationship Id="rId93" Type="http://schemas.openxmlformats.org/officeDocument/2006/relationships/hyperlink" Target="https://anixter.atlassian.net/browse/CSTONE-529?atlOrigin=eyJpIjoiMjBhNWIzMmFjMjdiNGE1YzhhZTE4YmM0ZjA0MDM4ZWYiLCJwIjoiZXhjZWwtamlyYSJ9" TargetMode="External"/><Relationship Id="rId189" Type="http://schemas.openxmlformats.org/officeDocument/2006/relationships/hyperlink" Target="https://anixter.atlassian.net/browse/CSTONE-657?atlOrigin=eyJpIjoiMjBhNWIzMmFjMjdiNGE1YzhhZTE4YmM0ZjA0MDM4ZWYiLCJwIjoiZXhjZWwtamlyYSJ9" TargetMode="External"/><Relationship Id="rId396" Type="http://schemas.openxmlformats.org/officeDocument/2006/relationships/hyperlink" Target="https://anixter.atlassian.net/browse/CSTONE-1740?atlOrigin=eyJpIjoiMjBhNWIzMmFjMjdiNGE1YzhhZTE4YmM0ZjA0MDM4ZWYiLCJwIjoiZXhjZWwtamlyYSJ9" TargetMode="External"/><Relationship Id="rId617" Type="http://schemas.openxmlformats.org/officeDocument/2006/relationships/hyperlink" Target="https://anixter.atlassian.net/browse/CSTONE-3254?atlOrigin=eyJpIjoiMjBhNWIzMmFjMjdiNGE1YzhhZTE4YmM0ZjA0MDM4ZWYiLCJwIjoiZXhjZWwtamlyYSJ9" TargetMode="External"/><Relationship Id="rId824" Type="http://schemas.openxmlformats.org/officeDocument/2006/relationships/hyperlink" Target="https://anixter.atlassian.net/browse/CSTONE-4410?atlOrigin=eyJpIjoiMjBhNWIzMmFjMjdiNGE1YzhhZTE4YmM0ZjA0MDM4ZWYiLCJwIjoiZXhjZWwtamlyYSJ9" TargetMode="External"/><Relationship Id="rId256" Type="http://schemas.openxmlformats.org/officeDocument/2006/relationships/hyperlink" Target="https://anixter.atlassian.net/browse/CSTONE-1410?atlOrigin=eyJpIjoiMjBhNWIzMmFjMjdiNGE1YzhhZTE4YmM0ZjA0MDM4ZWYiLCJwIjoiZXhjZWwtamlyYSJ9" TargetMode="External"/><Relationship Id="rId463" Type="http://schemas.openxmlformats.org/officeDocument/2006/relationships/hyperlink" Target="https://anixter.atlassian.net/browse/CSTONE-2595?atlOrigin=eyJpIjoiMjBhNWIzMmFjMjdiNGE1YzhhZTE4YmM0ZjA0MDM4ZWYiLCJwIjoiZXhjZWwtamlyYSJ9" TargetMode="External"/><Relationship Id="rId670" Type="http://schemas.openxmlformats.org/officeDocument/2006/relationships/hyperlink" Target="https://anixter.atlassian.net/browse/CSTONE-3642?atlOrigin=eyJpIjoiMjBhNWIzMmFjMjdiNGE1YzhhZTE4YmM0ZjA0MDM4ZWYiLCJwIjoiZXhjZWwtamlyYSJ9" TargetMode="External"/><Relationship Id="rId116" Type="http://schemas.openxmlformats.org/officeDocument/2006/relationships/hyperlink" Target="https://anixter.atlassian.net/browse/CSTONE-552?atlOrigin=eyJpIjoiMjBhNWIzMmFjMjdiNGE1YzhhZTE4YmM0ZjA0MDM4ZWYiLCJwIjoiZXhjZWwtamlyYSJ9" TargetMode="External"/><Relationship Id="rId323" Type="http://schemas.openxmlformats.org/officeDocument/2006/relationships/hyperlink" Target="https://anixter.atlassian.net/browse/CSTONE-1667?atlOrigin=eyJpIjoiMjBhNWIzMmFjMjdiNGE1YzhhZTE4YmM0ZjA0MDM4ZWYiLCJwIjoiZXhjZWwtamlyYSJ9" TargetMode="External"/><Relationship Id="rId530" Type="http://schemas.openxmlformats.org/officeDocument/2006/relationships/hyperlink" Target="https://anixter.atlassian.net/browse/CSTONE-2855?atlOrigin=eyJpIjoiMjBhNWIzMmFjMjdiNGE1YzhhZTE4YmM0ZjA0MDM4ZWYiLCJwIjoiZXhjZWwtamlyYSJ9" TargetMode="External"/><Relationship Id="rId768" Type="http://schemas.openxmlformats.org/officeDocument/2006/relationships/hyperlink" Target="https://anixter.atlassian.net/browse/CSTONE-4076?atlOrigin=eyJpIjoiMjBhNWIzMmFjMjdiNGE1YzhhZTE4YmM0ZjA0MDM4ZWYiLCJwIjoiZXhjZWwtamlyYSJ9" TargetMode="External"/><Relationship Id="rId20" Type="http://schemas.openxmlformats.org/officeDocument/2006/relationships/hyperlink" Target="https://anixter.atlassian.net/browse/CSTONE-79?atlOrigin=eyJpIjoiMjBhNWIzMmFjMjdiNGE1YzhhZTE4YmM0ZjA0MDM4ZWYiLCJwIjoiZXhjZWwtamlyYSJ9" TargetMode="External"/><Relationship Id="rId628" Type="http://schemas.openxmlformats.org/officeDocument/2006/relationships/hyperlink" Target="https://anixter.atlassian.net/browse/CSTONE-3265?atlOrigin=eyJpIjoiMjBhNWIzMmFjMjdiNGE1YzhhZTE4YmM0ZjA0MDM4ZWYiLCJwIjoiZXhjZWwtamlyYSJ9" TargetMode="External"/><Relationship Id="rId835" Type="http://schemas.openxmlformats.org/officeDocument/2006/relationships/hyperlink" Target="https://anixter.atlassian.net/browse/CSTONE-4421?atlOrigin=eyJpIjoiMjBhNWIzMmFjMjdiNGE1YzhhZTE4YmM0ZjA0MDM4ZWYiLCJwIjoiZXhjZWwtamlyYSJ9" TargetMode="External"/><Relationship Id="rId267" Type="http://schemas.openxmlformats.org/officeDocument/2006/relationships/hyperlink" Target="https://anixter.atlassian.net/browse/CSTONE-1611?atlOrigin=eyJpIjoiMjBhNWIzMmFjMjdiNGE1YzhhZTE4YmM0ZjA0MDM4ZWYiLCJwIjoiZXhjZWwtamlyYSJ9" TargetMode="External"/><Relationship Id="rId474" Type="http://schemas.openxmlformats.org/officeDocument/2006/relationships/hyperlink" Target="https://anixter.atlassian.net/browse/CSTONE-2606?atlOrigin=eyJpIjoiMjBhNWIzMmFjMjdiNGE1YzhhZTE4YmM0ZjA0MDM4ZWYiLCJwIjoiZXhjZWwtamlyYSJ9" TargetMode="External"/><Relationship Id="rId127" Type="http://schemas.openxmlformats.org/officeDocument/2006/relationships/hyperlink" Target="https://anixter.atlassian.net/browse/CSTONE-566?atlOrigin=eyJpIjoiMjBhNWIzMmFjMjdiNGE1YzhhZTE4YmM0ZjA0MDM4ZWYiLCJwIjoiZXhjZWwtamlyYSJ9" TargetMode="External"/><Relationship Id="rId681" Type="http://schemas.openxmlformats.org/officeDocument/2006/relationships/hyperlink" Target="https://anixter.atlassian.net/browse/CSTONE-3653?atlOrigin=eyJpIjoiMjBhNWIzMmFjMjdiNGE1YzhhZTE4YmM0ZjA0MDM4ZWYiLCJwIjoiZXhjZWwtamlyYSJ9" TargetMode="External"/><Relationship Id="rId779" Type="http://schemas.openxmlformats.org/officeDocument/2006/relationships/hyperlink" Target="https://anixter.atlassian.net/browse/CSTONE-4205?atlOrigin=eyJpIjoiMjBhNWIzMmFjMjdiNGE1YzhhZTE4YmM0ZjA0MDM4ZWYiLCJwIjoiZXhjZWwtamlyYSJ9" TargetMode="External"/><Relationship Id="rId31" Type="http://schemas.openxmlformats.org/officeDocument/2006/relationships/hyperlink" Target="https://anixter.atlassian.net/browse/CSTONE-91?atlOrigin=eyJpIjoiMjBhNWIzMmFjMjdiNGE1YzhhZTE4YmM0ZjA0MDM4ZWYiLCJwIjoiZXhjZWwtamlyYSJ9" TargetMode="External"/><Relationship Id="rId334" Type="http://schemas.openxmlformats.org/officeDocument/2006/relationships/hyperlink" Target="https://anixter.atlassian.net/browse/CSTONE-1678?atlOrigin=eyJpIjoiMjBhNWIzMmFjMjdiNGE1YzhhZTE4YmM0ZjA0MDM4ZWYiLCJwIjoiZXhjZWwtamlyYSJ9" TargetMode="External"/><Relationship Id="rId541" Type="http://schemas.openxmlformats.org/officeDocument/2006/relationships/hyperlink" Target="https://anixter.atlassian.net/browse/CSTONE-2866?atlOrigin=eyJpIjoiMjBhNWIzMmFjMjdiNGE1YzhhZTE4YmM0ZjA0MDM4ZWYiLCJwIjoiZXhjZWwtamlyYSJ9" TargetMode="External"/><Relationship Id="rId639" Type="http://schemas.openxmlformats.org/officeDocument/2006/relationships/hyperlink" Target="https://anixter.atlassian.net/browse/CSTONE-3577?atlOrigin=eyJpIjoiMjBhNWIzMmFjMjdiNGE1YzhhZTE4YmM0ZjA0MDM4ZWYiLCJwIjoiZXhjZWwtamlyYSJ9" TargetMode="External"/><Relationship Id="rId180" Type="http://schemas.openxmlformats.org/officeDocument/2006/relationships/hyperlink" Target="https://anixter.atlassian.net/browse/CSTONE-628?atlOrigin=eyJpIjoiMjBhNWIzMmFjMjdiNGE1YzhhZTE4YmM0ZjA0MDM4ZWYiLCJwIjoiZXhjZWwtamlyYSJ9" TargetMode="External"/><Relationship Id="rId278" Type="http://schemas.openxmlformats.org/officeDocument/2006/relationships/hyperlink" Target="https://anixter.atlassian.net/browse/CSTONE-1622?atlOrigin=eyJpIjoiMjBhNWIzMmFjMjdiNGE1YzhhZTE4YmM0ZjA0MDM4ZWYiLCJwIjoiZXhjZWwtamlyYSJ9" TargetMode="External"/><Relationship Id="rId401" Type="http://schemas.openxmlformats.org/officeDocument/2006/relationships/hyperlink" Target="https://anixter.atlassian.net/browse/CSTONE-1745?atlOrigin=eyJpIjoiMjBhNWIzMmFjMjdiNGE1YzhhZTE4YmM0ZjA0MDM4ZWYiLCJwIjoiZXhjZWwtamlyYSJ9" TargetMode="External"/><Relationship Id="rId846" Type="http://schemas.openxmlformats.org/officeDocument/2006/relationships/hyperlink" Target="https://anixter.atlassian.net/browse/CSTONE-4547?atlOrigin=eyJpIjoiMjBhNWIzMmFjMjdiNGE1YzhhZTE4YmM0ZjA0MDM4ZWYiLCJwIjoiZXhjZWwtamlyYSJ9" TargetMode="External"/><Relationship Id="rId485" Type="http://schemas.openxmlformats.org/officeDocument/2006/relationships/hyperlink" Target="https://anixter.atlassian.net/browse/CSTONE-2617?atlOrigin=eyJpIjoiMjBhNWIzMmFjMjdiNGE1YzhhZTE4YmM0ZjA0MDM4ZWYiLCJwIjoiZXhjZWwtamlyYSJ9" TargetMode="External"/><Relationship Id="rId692" Type="http://schemas.openxmlformats.org/officeDocument/2006/relationships/hyperlink" Target="https://anixter.atlassian.net/browse/CSTONE-3664?atlOrigin=eyJpIjoiMjBhNWIzMmFjMjdiNGE1YzhhZTE4YmM0ZjA0MDM4ZWYiLCJwIjoiZXhjZWwtamlyYSJ9" TargetMode="External"/><Relationship Id="rId706" Type="http://schemas.openxmlformats.org/officeDocument/2006/relationships/hyperlink" Target="https://anixter.atlassian.net/browse/CSTONE-3817?atlOrigin=eyJpIjoiMjBhNWIzMmFjMjdiNGE1YzhhZTE4YmM0ZjA0MDM4ZWYiLCJwIjoiZXhjZWwtamlyYSJ9" TargetMode="External"/><Relationship Id="rId42" Type="http://schemas.openxmlformats.org/officeDocument/2006/relationships/hyperlink" Target="https://anixter.atlassian.net/browse/CSTONE-104?atlOrigin=eyJpIjoiMjBhNWIzMmFjMjdiNGE1YzhhZTE4YmM0ZjA0MDM4ZWYiLCJwIjoiZXhjZWwtamlyYSJ9" TargetMode="External"/><Relationship Id="rId138" Type="http://schemas.openxmlformats.org/officeDocument/2006/relationships/hyperlink" Target="https://anixter.atlassian.net/browse/CSTONE-582?atlOrigin=eyJpIjoiMjBhNWIzMmFjMjdiNGE1YzhhZTE4YmM0ZjA0MDM4ZWYiLCJwIjoiZXhjZWwtamlyYSJ9" TargetMode="External"/><Relationship Id="rId345" Type="http://schemas.openxmlformats.org/officeDocument/2006/relationships/hyperlink" Target="https://anixter.atlassian.net/browse/CSTONE-1689?atlOrigin=eyJpIjoiMjBhNWIzMmFjMjdiNGE1YzhhZTE4YmM0ZjA0MDM4ZWYiLCJwIjoiZXhjZWwtamlyYSJ9" TargetMode="External"/><Relationship Id="rId552" Type="http://schemas.openxmlformats.org/officeDocument/2006/relationships/hyperlink" Target="https://anixter.atlassian.net/browse/CSTONE-3189?atlOrigin=eyJpIjoiMjBhNWIzMmFjMjdiNGE1YzhhZTE4YmM0ZjA0MDM4ZWYiLCJwIjoiZXhjZWwtamlyYSJ9" TargetMode="External"/><Relationship Id="rId191" Type="http://schemas.openxmlformats.org/officeDocument/2006/relationships/hyperlink" Target="https://anixter.atlassian.net/browse/CSTONE-672?atlOrigin=eyJpIjoiMjBhNWIzMmFjMjdiNGE1YzhhZTE4YmM0ZjA0MDM4ZWYiLCJwIjoiZXhjZWwtamlyYSJ9" TargetMode="External"/><Relationship Id="rId205" Type="http://schemas.openxmlformats.org/officeDocument/2006/relationships/hyperlink" Target="https://anixter.atlassian.net/browse/CSTONE-1358?atlOrigin=eyJpIjoiMjBhNWIzMmFjMjdiNGE1YzhhZTE4YmM0ZjA0MDM4ZWYiLCJwIjoiZXhjZWwtamlyYSJ9" TargetMode="External"/><Relationship Id="rId412" Type="http://schemas.openxmlformats.org/officeDocument/2006/relationships/hyperlink" Target="https://anixter.atlassian.net/browse/CSTONE-2544?atlOrigin=eyJpIjoiMjBhNWIzMmFjMjdiNGE1YzhhZTE4YmM0ZjA0MDM4ZWYiLCJwIjoiZXhjZWwtamlyYSJ9" TargetMode="External"/><Relationship Id="rId857" Type="http://schemas.openxmlformats.org/officeDocument/2006/relationships/hyperlink" Target="https://anixter.atlassian.net/browse/CSTONE-4558?atlOrigin=eyJpIjoiMjBhNWIzMmFjMjdiNGE1YzhhZTE4YmM0ZjA0MDM4ZWYiLCJwIjoiZXhjZWwtamlyYSJ9" TargetMode="External"/><Relationship Id="rId289" Type="http://schemas.openxmlformats.org/officeDocument/2006/relationships/hyperlink" Target="https://anixter.atlassian.net/browse/CSTONE-1633?atlOrigin=eyJpIjoiMjBhNWIzMmFjMjdiNGE1YzhhZTE4YmM0ZjA0MDM4ZWYiLCJwIjoiZXhjZWwtamlyYSJ9" TargetMode="External"/><Relationship Id="rId496" Type="http://schemas.openxmlformats.org/officeDocument/2006/relationships/hyperlink" Target="https://anixter.atlassian.net/browse/CSTONE-2628?atlOrigin=eyJpIjoiMjBhNWIzMmFjMjdiNGE1YzhhZTE4YmM0ZjA0MDM4ZWYiLCJwIjoiZXhjZWwtamlyYSJ9" TargetMode="External"/><Relationship Id="rId717" Type="http://schemas.openxmlformats.org/officeDocument/2006/relationships/hyperlink" Target="https://anixter.atlassian.net/browse/CSTONE-3868?atlOrigin=eyJpIjoiMjBhNWIzMmFjMjdiNGE1YzhhZTE4YmM0ZjA0MDM4ZWYiLCJwIjoiZXhjZWwtamlyYSJ9" TargetMode="External"/><Relationship Id="rId53" Type="http://schemas.openxmlformats.org/officeDocument/2006/relationships/hyperlink" Target="https://anixter.atlassian.net/browse/CSTONE-49?atlOrigin=eyJpIjoiMjBhNWIzMmFjMjdiNGE1YzhhZTE4YmM0ZjA0MDM4ZWYiLCJwIjoiZXhjZWwtamlyYSJ9" TargetMode="External"/><Relationship Id="rId149" Type="http://schemas.openxmlformats.org/officeDocument/2006/relationships/hyperlink" Target="https://anixter.atlassian.net/browse/CSTONE-599?atlOrigin=eyJpIjoiMjBhNWIzMmFjMjdiNGE1YzhhZTE4YmM0ZjA0MDM4ZWYiLCJwIjoiZXhjZWwtamlyYSJ9" TargetMode="External"/><Relationship Id="rId356" Type="http://schemas.openxmlformats.org/officeDocument/2006/relationships/hyperlink" Target="https://anixter.atlassian.net/browse/CSTONE-1700?atlOrigin=eyJpIjoiMjBhNWIzMmFjMjdiNGE1YzhhZTE4YmM0ZjA0MDM4ZWYiLCJwIjoiZXhjZWwtamlyYSJ9" TargetMode="External"/><Relationship Id="rId563" Type="http://schemas.openxmlformats.org/officeDocument/2006/relationships/hyperlink" Target="https://anixter.atlassian.net/browse/CSTONE-3200?atlOrigin=eyJpIjoiMjBhNWIzMmFjMjdiNGE1YzhhZTE4YmM0ZjA0MDM4ZWYiLCJwIjoiZXhjZWwtamlyYSJ9" TargetMode="External"/><Relationship Id="rId770" Type="http://schemas.openxmlformats.org/officeDocument/2006/relationships/hyperlink" Target="https://anixter.atlassian.net/browse/CSTONE-4078?atlOrigin=eyJpIjoiMjBhNWIzMmFjMjdiNGE1YzhhZTE4YmM0ZjA0MDM4ZWYiLCJwIjoiZXhjZWwtamlyYSJ9" TargetMode="External"/><Relationship Id="rId216" Type="http://schemas.openxmlformats.org/officeDocument/2006/relationships/hyperlink" Target="https://anixter.atlassian.net/browse/CSTONE-1369?atlOrigin=eyJpIjoiMjBhNWIzMmFjMjdiNGE1YzhhZTE4YmM0ZjA0MDM4ZWYiLCJwIjoiZXhjZWwtamlyYSJ9" TargetMode="External"/><Relationship Id="rId423" Type="http://schemas.openxmlformats.org/officeDocument/2006/relationships/hyperlink" Target="https://anixter.atlassian.net/browse/CSTONE-2555?atlOrigin=eyJpIjoiMjBhNWIzMmFjMjdiNGE1YzhhZTE4YmM0ZjA0MDM4ZWYiLCJwIjoiZXhjZWwtamlyYSJ9" TargetMode="External"/><Relationship Id="rId630" Type="http://schemas.openxmlformats.org/officeDocument/2006/relationships/hyperlink" Target="https://anixter.atlassian.net/browse/CSTONE-3267?atlOrigin=eyJpIjoiMjBhNWIzMmFjMjdiNGE1YzhhZTE4YmM0ZjA0MDM4ZWYiLCJwIjoiZXhjZWwtamlyYSJ9" TargetMode="External"/><Relationship Id="rId728" Type="http://schemas.openxmlformats.org/officeDocument/2006/relationships/hyperlink" Target="https://anixter.atlassian.net/browse/CSTONE-3879?atlOrigin=eyJpIjoiMjBhNWIzMmFjMjdiNGE1YzhhZTE4YmM0ZjA0MDM4ZWYiLCJwIjoiZXhjZWwtamlyYSJ9" TargetMode="External"/><Relationship Id="rId64" Type="http://schemas.openxmlformats.org/officeDocument/2006/relationships/hyperlink" Target="https://anixter.atlassian.net/browse/CSTONE-77?atlOrigin=eyJpIjoiMjBhNWIzMmFjMjdiNGE1YzhhZTE4YmM0ZjA0MDM4ZWYiLCJwIjoiZXhjZWwtamlyYSJ9" TargetMode="External"/><Relationship Id="rId367" Type="http://schemas.openxmlformats.org/officeDocument/2006/relationships/hyperlink" Target="https://anixter.atlassian.net/browse/CSTONE-1711?atlOrigin=eyJpIjoiMjBhNWIzMmFjMjdiNGE1YzhhZTE4YmM0ZjA0MDM4ZWYiLCJwIjoiZXhjZWwtamlyYSJ9" TargetMode="External"/><Relationship Id="rId574" Type="http://schemas.openxmlformats.org/officeDocument/2006/relationships/hyperlink" Target="https://anixter.atlassian.net/browse/CSTONE-3211?atlOrigin=eyJpIjoiMjBhNWIzMmFjMjdiNGE1YzhhZTE4YmM0ZjA0MDM4ZWYiLCJwIjoiZXhjZWwtamlyYSJ9" TargetMode="External"/><Relationship Id="rId227" Type="http://schemas.openxmlformats.org/officeDocument/2006/relationships/hyperlink" Target="https://anixter.atlassian.net/browse/CSTONE-1380?atlOrigin=eyJpIjoiMjBhNWIzMmFjMjdiNGE1YzhhZTE4YmM0ZjA0MDM4ZWYiLCJwIjoiZXhjZWwtamlyYSJ9" TargetMode="External"/><Relationship Id="rId781" Type="http://schemas.openxmlformats.org/officeDocument/2006/relationships/hyperlink" Target="https://anixter.atlassian.net/browse/CSTONE-4207?atlOrigin=eyJpIjoiMjBhNWIzMmFjMjdiNGE1YzhhZTE4YmM0ZjA0MDM4ZWYiLCJwIjoiZXhjZWwtamlyYSJ9" TargetMode="External"/><Relationship Id="rId434" Type="http://schemas.openxmlformats.org/officeDocument/2006/relationships/hyperlink" Target="https://anixter.atlassian.net/browse/CSTONE-2566?atlOrigin=eyJpIjoiMjBhNWIzMmFjMjdiNGE1YzhhZTE4YmM0ZjA0MDM4ZWYiLCJwIjoiZXhjZWwtamlyYSJ9" TargetMode="External"/><Relationship Id="rId641" Type="http://schemas.openxmlformats.org/officeDocument/2006/relationships/hyperlink" Target="https://anixter.atlassian.net/browse/CSTONE-3579?atlOrigin=eyJpIjoiMjBhNWIzMmFjMjdiNGE1YzhhZTE4YmM0ZjA0MDM4ZWYiLCJwIjoiZXhjZWwtamlyYSJ9" TargetMode="External"/><Relationship Id="rId739" Type="http://schemas.openxmlformats.org/officeDocument/2006/relationships/hyperlink" Target="https://anixter.atlassian.net/browse/CSTONE-3890?atlOrigin=eyJpIjoiMjBhNWIzMmFjMjdiNGE1YzhhZTE4YmM0ZjA0MDM4ZWYiLCJwIjoiZXhjZWwtamlyYSJ9" TargetMode="External"/><Relationship Id="rId280" Type="http://schemas.openxmlformats.org/officeDocument/2006/relationships/hyperlink" Target="https://anixter.atlassian.net/browse/CSTONE-1624?atlOrigin=eyJpIjoiMjBhNWIzMmFjMjdiNGE1YzhhZTE4YmM0ZjA0MDM4ZWYiLCJwIjoiZXhjZWwtamlyYSJ9" TargetMode="External"/><Relationship Id="rId501" Type="http://schemas.openxmlformats.org/officeDocument/2006/relationships/hyperlink" Target="https://anixter.atlassian.net/browse/CSTONE-2633?atlOrigin=eyJpIjoiMjBhNWIzMmFjMjdiNGE1YzhhZTE4YmM0ZjA0MDM4ZWYiLCJwIjoiZXhjZWwtamlyYSJ9" TargetMode="External"/><Relationship Id="rId75" Type="http://schemas.openxmlformats.org/officeDocument/2006/relationships/hyperlink" Target="https://anixter.atlassian.net/browse/CSTONE-123?atlOrigin=eyJpIjoiMjBhNWIzMmFjMjdiNGE1YzhhZTE4YmM0ZjA0MDM4ZWYiLCJwIjoiZXhjZWwtamlyYSJ9" TargetMode="External"/><Relationship Id="rId140" Type="http://schemas.openxmlformats.org/officeDocument/2006/relationships/hyperlink" Target="https://anixter.atlassian.net/browse/CSTONE-584?atlOrigin=eyJpIjoiMjBhNWIzMmFjMjdiNGE1YzhhZTE4YmM0ZjA0MDM4ZWYiLCJwIjoiZXhjZWwtamlyYSJ9" TargetMode="External"/><Relationship Id="rId378" Type="http://schemas.openxmlformats.org/officeDocument/2006/relationships/hyperlink" Target="https://anixter.atlassian.net/browse/CSTONE-1722?atlOrigin=eyJpIjoiMjBhNWIzMmFjMjdiNGE1YzhhZTE4YmM0ZjA0MDM4ZWYiLCJwIjoiZXhjZWwtamlyYSJ9" TargetMode="External"/><Relationship Id="rId585" Type="http://schemas.openxmlformats.org/officeDocument/2006/relationships/hyperlink" Target="https://anixter.atlassian.net/browse/CSTONE-3222?atlOrigin=eyJpIjoiMjBhNWIzMmFjMjdiNGE1YzhhZTE4YmM0ZjA0MDM4ZWYiLCJwIjoiZXhjZWwtamlyYSJ9" TargetMode="External"/><Relationship Id="rId792" Type="http://schemas.openxmlformats.org/officeDocument/2006/relationships/hyperlink" Target="https://anixter.atlassian.net/browse/CSTONE-4277?atlOrigin=eyJpIjoiMjBhNWIzMmFjMjdiNGE1YzhhZTE4YmM0ZjA0MDM4ZWYiLCJwIjoiZXhjZWwtamlyYSJ9" TargetMode="External"/><Relationship Id="rId806" Type="http://schemas.openxmlformats.org/officeDocument/2006/relationships/hyperlink" Target="https://anixter.atlassian.net/browse/CSTONE-4292?atlOrigin=eyJpIjoiMjBhNWIzMmFjMjdiNGE1YzhhZTE4YmM0ZjA0MDM4ZWYiLCJwIjoiZXhjZWwtamlyYSJ9" TargetMode="External"/><Relationship Id="rId6" Type="http://schemas.openxmlformats.org/officeDocument/2006/relationships/hyperlink" Target="https://anixter.atlassian.net/browse/CSTONE-55?atlOrigin=eyJpIjoiMjBhNWIzMmFjMjdiNGE1YzhhZTE4YmM0ZjA0MDM4ZWYiLCJwIjoiZXhjZWwtamlyYSJ9" TargetMode="External"/><Relationship Id="rId238" Type="http://schemas.openxmlformats.org/officeDocument/2006/relationships/hyperlink" Target="https://anixter.atlassian.net/browse/CSTONE-1392?atlOrigin=eyJpIjoiMjBhNWIzMmFjMjdiNGE1YzhhZTE4YmM0ZjA0MDM4ZWYiLCJwIjoiZXhjZWwtamlyYSJ9" TargetMode="External"/><Relationship Id="rId445" Type="http://schemas.openxmlformats.org/officeDocument/2006/relationships/hyperlink" Target="https://anixter.atlassian.net/browse/CSTONE-2577?atlOrigin=eyJpIjoiMjBhNWIzMmFjMjdiNGE1YzhhZTE4YmM0ZjA0MDM4ZWYiLCJwIjoiZXhjZWwtamlyYSJ9" TargetMode="External"/><Relationship Id="rId652" Type="http://schemas.openxmlformats.org/officeDocument/2006/relationships/hyperlink" Target="https://anixter.atlassian.net/browse/CSTONE-3624?atlOrigin=eyJpIjoiMjBhNWIzMmFjMjdiNGE1YzhhZTE4YmM0ZjA0MDM4ZWYiLCJwIjoiZXhjZWwtamlyYSJ9" TargetMode="External"/><Relationship Id="rId291" Type="http://schemas.openxmlformats.org/officeDocument/2006/relationships/hyperlink" Target="https://anixter.atlassian.net/browse/CSTONE-1635?atlOrigin=eyJpIjoiMjBhNWIzMmFjMjdiNGE1YzhhZTE4YmM0ZjA0MDM4ZWYiLCJwIjoiZXhjZWwtamlyYSJ9" TargetMode="External"/><Relationship Id="rId305" Type="http://schemas.openxmlformats.org/officeDocument/2006/relationships/hyperlink" Target="https://anixter.atlassian.net/browse/CSTONE-1649?atlOrigin=eyJpIjoiMjBhNWIzMmFjMjdiNGE1YzhhZTE4YmM0ZjA0MDM4ZWYiLCJwIjoiZXhjZWwtamlyYSJ9" TargetMode="External"/><Relationship Id="rId512" Type="http://schemas.openxmlformats.org/officeDocument/2006/relationships/hyperlink" Target="https://anixter.atlassian.net/browse/CSTONE-2644?atlOrigin=eyJpIjoiMjBhNWIzMmFjMjdiNGE1YzhhZTE4YmM0ZjA0MDM4ZWYiLCJwIjoiZXhjZWwtamlyYSJ9" TargetMode="External"/><Relationship Id="rId86" Type="http://schemas.openxmlformats.org/officeDocument/2006/relationships/hyperlink" Target="https://anixter.atlassian.net/browse/CSTONE-522?atlOrigin=eyJpIjoiMjBhNWIzMmFjMjdiNGE1YzhhZTE4YmM0ZjA0MDM4ZWYiLCJwIjoiZXhjZWwtamlyYSJ9" TargetMode="External"/><Relationship Id="rId151" Type="http://schemas.openxmlformats.org/officeDocument/2006/relationships/hyperlink" Target="https://anixter.atlassian.net/browse/CSTONE-601?atlOrigin=eyJpIjoiMjBhNWIzMmFjMjdiNGE1YzhhZTE4YmM0ZjA0MDM4ZWYiLCJwIjoiZXhjZWwtamlyYSJ9" TargetMode="External"/><Relationship Id="rId389" Type="http://schemas.openxmlformats.org/officeDocument/2006/relationships/hyperlink" Target="https://anixter.atlassian.net/browse/CSTONE-1733?atlOrigin=eyJpIjoiMjBhNWIzMmFjMjdiNGE1YzhhZTE4YmM0ZjA0MDM4ZWYiLCJwIjoiZXhjZWwtamlyYSJ9" TargetMode="External"/><Relationship Id="rId596" Type="http://schemas.openxmlformats.org/officeDocument/2006/relationships/hyperlink" Target="https://anixter.atlassian.net/browse/CSTONE-3233?atlOrigin=eyJpIjoiMjBhNWIzMmFjMjdiNGE1YzhhZTE4YmM0ZjA0MDM4ZWYiLCJwIjoiZXhjZWwtamlyYSJ9" TargetMode="External"/><Relationship Id="rId817" Type="http://schemas.openxmlformats.org/officeDocument/2006/relationships/hyperlink" Target="https://anixter.atlassian.net/browse/CSTONE-4403?atlOrigin=eyJpIjoiMjBhNWIzMmFjMjdiNGE1YzhhZTE4YmM0ZjA0MDM4ZWYiLCJwIjoiZXhjZWwtamlyYSJ9" TargetMode="External"/><Relationship Id="rId249" Type="http://schemas.openxmlformats.org/officeDocument/2006/relationships/hyperlink" Target="https://anixter.atlassian.net/browse/CSTONE-1403?atlOrigin=eyJpIjoiMjBhNWIzMmFjMjdiNGE1YzhhZTE4YmM0ZjA0MDM4ZWYiLCJwIjoiZXhjZWwtamlyYSJ9" TargetMode="External"/><Relationship Id="rId456" Type="http://schemas.openxmlformats.org/officeDocument/2006/relationships/hyperlink" Target="https://anixter.atlassian.net/browse/CSTONE-2588?atlOrigin=eyJpIjoiMjBhNWIzMmFjMjdiNGE1YzhhZTE4YmM0ZjA0MDM4ZWYiLCJwIjoiZXhjZWwtamlyYSJ9" TargetMode="External"/><Relationship Id="rId663" Type="http://schemas.openxmlformats.org/officeDocument/2006/relationships/hyperlink" Target="https://anixter.atlassian.net/browse/CSTONE-3635?atlOrigin=eyJpIjoiMjBhNWIzMmFjMjdiNGE1YzhhZTE4YmM0ZjA0MDM4ZWYiLCJwIjoiZXhjZWwtamlyYSJ9" TargetMode="External"/><Relationship Id="rId13" Type="http://schemas.openxmlformats.org/officeDocument/2006/relationships/hyperlink" Target="https://anixter.atlassian.net/browse/CSTONE-63?atlOrigin=eyJpIjoiMjBhNWIzMmFjMjdiNGE1YzhhZTE4YmM0ZjA0MDM4ZWYiLCJwIjoiZXhjZWwtamlyYSJ9" TargetMode="External"/><Relationship Id="rId109" Type="http://schemas.openxmlformats.org/officeDocument/2006/relationships/hyperlink" Target="https://anixter.atlassian.net/browse/CSTONE-545?atlOrigin=eyJpIjoiMjBhNWIzMmFjMjdiNGE1YzhhZTE4YmM0ZjA0MDM4ZWYiLCJwIjoiZXhjZWwtamlyYSJ9" TargetMode="External"/><Relationship Id="rId316" Type="http://schemas.openxmlformats.org/officeDocument/2006/relationships/hyperlink" Target="https://anixter.atlassian.net/browse/CSTONE-1660?atlOrigin=eyJpIjoiMjBhNWIzMmFjMjdiNGE1YzhhZTE4YmM0ZjA0MDM4ZWYiLCJwIjoiZXhjZWwtamlyYSJ9" TargetMode="External"/><Relationship Id="rId523" Type="http://schemas.openxmlformats.org/officeDocument/2006/relationships/hyperlink" Target="https://anixter.atlassian.net/browse/CSTONE-2848?atlOrigin=eyJpIjoiMjBhNWIzMmFjMjdiNGE1YzhhZTE4YmM0ZjA0MDM4ZWYiLCJwIjoiZXhjZWwtamlyYSJ9" TargetMode="External"/><Relationship Id="rId97" Type="http://schemas.openxmlformats.org/officeDocument/2006/relationships/hyperlink" Target="https://anixter.atlassian.net/browse/CSTONE-533?atlOrigin=eyJpIjoiMjBhNWIzMmFjMjdiNGE1YzhhZTE4YmM0ZjA0MDM4ZWYiLCJwIjoiZXhjZWwtamlyYSJ9" TargetMode="External"/><Relationship Id="rId730" Type="http://schemas.openxmlformats.org/officeDocument/2006/relationships/hyperlink" Target="https://anixter.atlassian.net/browse/CSTONE-3881?atlOrigin=eyJpIjoiMjBhNWIzMmFjMjdiNGE1YzhhZTE4YmM0ZjA0MDM4ZWYiLCJwIjoiZXhjZWwtamlyYSJ9" TargetMode="External"/><Relationship Id="rId828" Type="http://schemas.openxmlformats.org/officeDocument/2006/relationships/hyperlink" Target="https://anixter.atlassian.net/browse/CSTONE-4414?atlOrigin=eyJpIjoiMjBhNWIzMmFjMjdiNGE1YzhhZTE4YmM0ZjA0MDM4ZWYiLCJwIjoiZXhjZWwtamlyYSJ9" TargetMode="External"/><Relationship Id="rId162" Type="http://schemas.openxmlformats.org/officeDocument/2006/relationships/hyperlink" Target="https://anixter.atlassian.net/browse/CSTONE-612?atlOrigin=eyJpIjoiMjBhNWIzMmFjMjdiNGE1YzhhZTE4YmM0ZjA0MDM4ZWYiLCJwIjoiZXhjZWwtamlyYSJ9" TargetMode="External"/><Relationship Id="rId467" Type="http://schemas.openxmlformats.org/officeDocument/2006/relationships/hyperlink" Target="https://anixter.atlassian.net/browse/CSTONE-2599?atlOrigin=eyJpIjoiMjBhNWIzMmFjMjdiNGE1YzhhZTE4YmM0ZjA0MDM4ZWYiLCJwIjoiZXhjZWwtamlyYSJ9" TargetMode="External"/><Relationship Id="rId674" Type="http://schemas.openxmlformats.org/officeDocument/2006/relationships/hyperlink" Target="https://anixter.atlassian.net/browse/CSTONE-3646?atlOrigin=eyJpIjoiMjBhNWIzMmFjMjdiNGE1YzhhZTE4YmM0ZjA0MDM4ZWYiLCJwIjoiZXhjZWwtamlyYSJ9" TargetMode="External"/><Relationship Id="rId24" Type="http://schemas.openxmlformats.org/officeDocument/2006/relationships/hyperlink" Target="https://anixter.atlassian.net/browse/CSTONE-83?atlOrigin=eyJpIjoiMjBhNWIzMmFjMjdiNGE1YzhhZTE4YmM0ZjA0MDM4ZWYiLCJwIjoiZXhjZWwtamlyYSJ9" TargetMode="External"/><Relationship Id="rId327" Type="http://schemas.openxmlformats.org/officeDocument/2006/relationships/hyperlink" Target="https://anixter.atlassian.net/browse/CSTONE-1671?atlOrigin=eyJpIjoiMjBhNWIzMmFjMjdiNGE1YzhhZTE4YmM0ZjA0MDM4ZWYiLCJwIjoiZXhjZWwtamlyYSJ9" TargetMode="External"/><Relationship Id="rId534" Type="http://schemas.openxmlformats.org/officeDocument/2006/relationships/hyperlink" Target="https://anixter.atlassian.net/browse/CSTONE-2859?atlOrigin=eyJpIjoiMjBhNWIzMmFjMjdiNGE1YzhhZTE4YmM0ZjA0MDM4ZWYiLCJwIjoiZXhjZWwtamlyYSJ9" TargetMode="External"/><Relationship Id="rId741" Type="http://schemas.openxmlformats.org/officeDocument/2006/relationships/hyperlink" Target="https://anixter.atlassian.net/browse/CSTONE-3892?atlOrigin=eyJpIjoiMjBhNWIzMmFjMjdiNGE1YzhhZTE4YmM0ZjA0MDM4ZWYiLCJwIjoiZXhjZWwtamlyYSJ9" TargetMode="External"/><Relationship Id="rId839" Type="http://schemas.openxmlformats.org/officeDocument/2006/relationships/hyperlink" Target="https://anixter.atlassian.net/browse/CSTONE-4425?atlOrigin=eyJpIjoiMjBhNWIzMmFjMjdiNGE1YzhhZTE4YmM0ZjA0MDM4ZWYiLCJwIjoiZXhjZWwtamlyYSJ9" TargetMode="External"/><Relationship Id="rId173" Type="http://schemas.openxmlformats.org/officeDocument/2006/relationships/hyperlink" Target="https://anixter.atlassian.net/browse/CSTONE-591?atlOrigin=eyJpIjoiMjBhNWIzMmFjMjdiNGE1YzhhZTE4YmM0ZjA0MDM4ZWYiLCJwIjoiZXhjZWwtamlyYSJ9" TargetMode="External"/><Relationship Id="rId380" Type="http://schemas.openxmlformats.org/officeDocument/2006/relationships/hyperlink" Target="https://anixter.atlassian.net/browse/CSTONE-1724?atlOrigin=eyJpIjoiMjBhNWIzMmFjMjdiNGE1YzhhZTE4YmM0ZjA0MDM4ZWYiLCJwIjoiZXhjZWwtamlyYSJ9" TargetMode="External"/><Relationship Id="rId601" Type="http://schemas.openxmlformats.org/officeDocument/2006/relationships/hyperlink" Target="https://anixter.atlassian.net/browse/CSTONE-3238?atlOrigin=eyJpIjoiMjBhNWIzMmFjMjdiNGE1YzhhZTE4YmM0ZjA0MDM4ZWYiLCJwIjoiZXhjZWwtamlyYSJ9" TargetMode="External"/><Relationship Id="rId240" Type="http://schemas.openxmlformats.org/officeDocument/2006/relationships/hyperlink" Target="https://anixter.atlassian.net/browse/CSTONE-1394?atlOrigin=eyJpIjoiMjBhNWIzMmFjMjdiNGE1YzhhZTE4YmM0ZjA0MDM4ZWYiLCJwIjoiZXhjZWwtamlyYSJ9" TargetMode="External"/><Relationship Id="rId478" Type="http://schemas.openxmlformats.org/officeDocument/2006/relationships/hyperlink" Target="https://anixter.atlassian.net/browse/CSTONE-2610?atlOrigin=eyJpIjoiMjBhNWIzMmFjMjdiNGE1YzhhZTE4YmM0ZjA0MDM4ZWYiLCJwIjoiZXhjZWwtamlyYSJ9" TargetMode="External"/><Relationship Id="rId685" Type="http://schemas.openxmlformats.org/officeDocument/2006/relationships/hyperlink" Target="https://anixter.atlassian.net/browse/CSTONE-3657?atlOrigin=eyJpIjoiMjBhNWIzMmFjMjdiNGE1YzhhZTE4YmM0ZjA0MDM4ZWYiLCJwIjoiZXhjZWwtamlyYSJ9" TargetMode="External"/><Relationship Id="rId35" Type="http://schemas.openxmlformats.org/officeDocument/2006/relationships/hyperlink" Target="https://anixter.atlassian.net/browse/CSTONE-95?atlOrigin=eyJpIjoiMjBhNWIzMmFjMjdiNGE1YzhhZTE4YmM0ZjA0MDM4ZWYiLCJwIjoiZXhjZWwtamlyYSJ9" TargetMode="External"/><Relationship Id="rId100" Type="http://schemas.openxmlformats.org/officeDocument/2006/relationships/hyperlink" Target="https://anixter.atlassian.net/browse/CSTONE-536?atlOrigin=eyJpIjoiMjBhNWIzMmFjMjdiNGE1YzhhZTE4YmM0ZjA0MDM4ZWYiLCJwIjoiZXhjZWwtamlyYSJ9" TargetMode="External"/><Relationship Id="rId338" Type="http://schemas.openxmlformats.org/officeDocument/2006/relationships/hyperlink" Target="https://anixter.atlassian.net/browse/CSTONE-1682?atlOrigin=eyJpIjoiMjBhNWIzMmFjMjdiNGE1YzhhZTE4YmM0ZjA0MDM4ZWYiLCJwIjoiZXhjZWwtamlyYSJ9" TargetMode="External"/><Relationship Id="rId545" Type="http://schemas.openxmlformats.org/officeDocument/2006/relationships/hyperlink" Target="https://anixter.atlassian.net/browse/CSTONE-2870?atlOrigin=eyJpIjoiMjBhNWIzMmFjMjdiNGE1YzhhZTE4YmM0ZjA0MDM4ZWYiLCJwIjoiZXhjZWwtamlyYSJ9" TargetMode="External"/><Relationship Id="rId752" Type="http://schemas.openxmlformats.org/officeDocument/2006/relationships/hyperlink" Target="https://anixter.atlassian.net/browse/CSTONE-4051?atlOrigin=eyJpIjoiMjBhNWIzMmFjMjdiNGE1YzhhZTE4YmM0ZjA0MDM4ZWYiLCJwIjoiZXhjZWwtamlyYSJ9" TargetMode="External"/><Relationship Id="rId184" Type="http://schemas.openxmlformats.org/officeDocument/2006/relationships/hyperlink" Target="https://anixter.atlassian.net/browse/CSTONE-650?atlOrigin=eyJpIjoiMjBhNWIzMmFjMjdiNGE1YzhhZTE4YmM0ZjA0MDM4ZWYiLCJwIjoiZXhjZWwtamlyYSJ9" TargetMode="External"/><Relationship Id="rId391" Type="http://schemas.openxmlformats.org/officeDocument/2006/relationships/hyperlink" Target="https://anixter.atlassian.net/browse/CSTONE-1735?atlOrigin=eyJpIjoiMjBhNWIzMmFjMjdiNGE1YzhhZTE4YmM0ZjA0MDM4ZWYiLCJwIjoiZXhjZWwtamlyYSJ9" TargetMode="External"/><Relationship Id="rId405" Type="http://schemas.openxmlformats.org/officeDocument/2006/relationships/hyperlink" Target="https://anixter.atlassian.net/browse/CSTONE-1749?atlOrigin=eyJpIjoiMjBhNWIzMmFjMjdiNGE1YzhhZTE4YmM0ZjA0MDM4ZWYiLCJwIjoiZXhjZWwtamlyYSJ9" TargetMode="External"/><Relationship Id="rId612" Type="http://schemas.openxmlformats.org/officeDocument/2006/relationships/hyperlink" Target="https://anixter.atlassian.net/browse/CSTONE-3249?atlOrigin=eyJpIjoiMjBhNWIzMmFjMjdiNGE1YzhhZTE4YmM0ZjA0MDM4ZWYiLCJwIjoiZXhjZWwtamlyYSJ9" TargetMode="External"/><Relationship Id="rId251" Type="http://schemas.openxmlformats.org/officeDocument/2006/relationships/hyperlink" Target="https://anixter.atlassian.net/browse/CSTONE-1405?atlOrigin=eyJpIjoiMjBhNWIzMmFjMjdiNGE1YzhhZTE4YmM0ZjA0MDM4ZWYiLCJwIjoiZXhjZWwtamlyYSJ9" TargetMode="External"/><Relationship Id="rId489" Type="http://schemas.openxmlformats.org/officeDocument/2006/relationships/hyperlink" Target="https://anixter.atlassian.net/browse/CSTONE-2621?atlOrigin=eyJpIjoiMjBhNWIzMmFjMjdiNGE1YzhhZTE4YmM0ZjA0MDM4ZWYiLCJwIjoiZXhjZWwtamlyYSJ9" TargetMode="External"/><Relationship Id="rId654" Type="http://schemas.openxmlformats.org/officeDocument/2006/relationships/hyperlink" Target="https://anixter.atlassian.net/browse/CSTONE-3626?atlOrigin=eyJpIjoiMjBhNWIzMmFjMjdiNGE1YzhhZTE4YmM0ZjA0MDM4ZWYiLCJwIjoiZXhjZWwtamlyYSJ9" TargetMode="External"/><Relationship Id="rId696" Type="http://schemas.openxmlformats.org/officeDocument/2006/relationships/hyperlink" Target="https://anixter.atlassian.net/browse/CSTONE-3811?atlOrigin=eyJpIjoiMjBhNWIzMmFjMjdiNGE1YzhhZTE4YmM0ZjA0MDM4ZWYiLCJwIjoiZXhjZWwtamlyYSJ9" TargetMode="External"/><Relationship Id="rId861" Type="http://schemas.openxmlformats.org/officeDocument/2006/relationships/hyperlink" Target="https://anixter.atlassian.net/browse/CSTONE-4652?atlOrigin=eyJpIjoiMjBhNWIzMmFjMjdiNGE1YzhhZTE4YmM0ZjA0MDM4ZWYiLCJwIjoiZXhjZWwtamlyYSJ9" TargetMode="External"/><Relationship Id="rId46" Type="http://schemas.openxmlformats.org/officeDocument/2006/relationships/hyperlink" Target="https://anixter.atlassian.net/browse/CSTONE-111?atlOrigin=eyJpIjoiMjBhNWIzMmFjMjdiNGE1YzhhZTE4YmM0ZjA0MDM4ZWYiLCJwIjoiZXhjZWwtamlyYSJ9" TargetMode="External"/><Relationship Id="rId293" Type="http://schemas.openxmlformats.org/officeDocument/2006/relationships/hyperlink" Target="https://anixter.atlassian.net/browse/CSTONE-1637?atlOrigin=eyJpIjoiMjBhNWIzMmFjMjdiNGE1YzhhZTE4YmM0ZjA0MDM4ZWYiLCJwIjoiZXhjZWwtamlyYSJ9" TargetMode="External"/><Relationship Id="rId307" Type="http://schemas.openxmlformats.org/officeDocument/2006/relationships/hyperlink" Target="https://anixter.atlassian.net/browse/CSTONE-1651?atlOrigin=eyJpIjoiMjBhNWIzMmFjMjdiNGE1YzhhZTE4YmM0ZjA0MDM4ZWYiLCJwIjoiZXhjZWwtamlyYSJ9" TargetMode="External"/><Relationship Id="rId349" Type="http://schemas.openxmlformats.org/officeDocument/2006/relationships/hyperlink" Target="https://anixter.atlassian.net/browse/CSTONE-1693?atlOrigin=eyJpIjoiMjBhNWIzMmFjMjdiNGE1YzhhZTE4YmM0ZjA0MDM4ZWYiLCJwIjoiZXhjZWwtamlyYSJ9" TargetMode="External"/><Relationship Id="rId514" Type="http://schemas.openxmlformats.org/officeDocument/2006/relationships/hyperlink" Target="https://anixter.atlassian.net/browse/CSTONE-2646?atlOrigin=eyJpIjoiMjBhNWIzMmFjMjdiNGE1YzhhZTE4YmM0ZjA0MDM4ZWYiLCJwIjoiZXhjZWwtamlyYSJ9" TargetMode="External"/><Relationship Id="rId556" Type="http://schemas.openxmlformats.org/officeDocument/2006/relationships/hyperlink" Target="https://anixter.atlassian.net/browse/CSTONE-3193?atlOrigin=eyJpIjoiMjBhNWIzMmFjMjdiNGE1YzhhZTE4YmM0ZjA0MDM4ZWYiLCJwIjoiZXhjZWwtamlyYSJ9" TargetMode="External"/><Relationship Id="rId721" Type="http://schemas.openxmlformats.org/officeDocument/2006/relationships/hyperlink" Target="https://anixter.atlassian.net/browse/CSTONE-3872?atlOrigin=eyJpIjoiMjBhNWIzMmFjMjdiNGE1YzhhZTE4YmM0ZjA0MDM4ZWYiLCJwIjoiZXhjZWwtamlyYSJ9" TargetMode="External"/><Relationship Id="rId763" Type="http://schemas.openxmlformats.org/officeDocument/2006/relationships/hyperlink" Target="https://anixter.atlassian.net/browse/CSTONE-4064?atlOrigin=eyJpIjoiMjBhNWIzMmFjMjdiNGE1YzhhZTE4YmM0ZjA0MDM4ZWYiLCJwIjoiZXhjZWwtamlyYSJ9" TargetMode="External"/><Relationship Id="rId88" Type="http://schemas.openxmlformats.org/officeDocument/2006/relationships/hyperlink" Target="https://anixter.atlassian.net/browse/CSTONE-524?atlOrigin=eyJpIjoiMjBhNWIzMmFjMjdiNGE1YzhhZTE4YmM0ZjA0MDM4ZWYiLCJwIjoiZXhjZWwtamlyYSJ9" TargetMode="External"/><Relationship Id="rId111" Type="http://schemas.openxmlformats.org/officeDocument/2006/relationships/hyperlink" Target="https://anixter.atlassian.net/browse/CSTONE-547?atlOrigin=eyJpIjoiMjBhNWIzMmFjMjdiNGE1YzhhZTE4YmM0ZjA0MDM4ZWYiLCJwIjoiZXhjZWwtamlyYSJ9" TargetMode="External"/><Relationship Id="rId153" Type="http://schemas.openxmlformats.org/officeDocument/2006/relationships/hyperlink" Target="https://anixter.atlassian.net/browse/CSTONE-603?atlOrigin=eyJpIjoiMjBhNWIzMmFjMjdiNGE1YzhhZTE4YmM0ZjA0MDM4ZWYiLCJwIjoiZXhjZWwtamlyYSJ9" TargetMode="External"/><Relationship Id="rId195" Type="http://schemas.openxmlformats.org/officeDocument/2006/relationships/hyperlink" Target="https://anixter.atlassian.net/browse/CSTONE-1091?atlOrigin=eyJpIjoiMjBhNWIzMmFjMjdiNGE1YzhhZTE4YmM0ZjA0MDM4ZWYiLCJwIjoiZXhjZWwtamlyYSJ9" TargetMode="External"/><Relationship Id="rId209" Type="http://schemas.openxmlformats.org/officeDocument/2006/relationships/hyperlink" Target="https://anixter.atlassian.net/browse/CSTONE-1362?atlOrigin=eyJpIjoiMjBhNWIzMmFjMjdiNGE1YzhhZTE4YmM0ZjA0MDM4ZWYiLCJwIjoiZXhjZWwtamlyYSJ9" TargetMode="External"/><Relationship Id="rId360" Type="http://schemas.openxmlformats.org/officeDocument/2006/relationships/hyperlink" Target="https://anixter.atlassian.net/browse/CSTONE-1704?atlOrigin=eyJpIjoiMjBhNWIzMmFjMjdiNGE1YzhhZTE4YmM0ZjA0MDM4ZWYiLCJwIjoiZXhjZWwtamlyYSJ9" TargetMode="External"/><Relationship Id="rId416" Type="http://schemas.openxmlformats.org/officeDocument/2006/relationships/hyperlink" Target="https://anixter.atlassian.net/browse/CSTONE-2548?atlOrigin=eyJpIjoiMjBhNWIzMmFjMjdiNGE1YzhhZTE4YmM0ZjA0MDM4ZWYiLCJwIjoiZXhjZWwtamlyYSJ9" TargetMode="External"/><Relationship Id="rId598" Type="http://schemas.openxmlformats.org/officeDocument/2006/relationships/hyperlink" Target="https://anixter.atlassian.net/browse/CSTONE-3235?atlOrigin=eyJpIjoiMjBhNWIzMmFjMjdiNGE1YzhhZTE4YmM0ZjA0MDM4ZWYiLCJwIjoiZXhjZWwtamlyYSJ9" TargetMode="External"/><Relationship Id="rId819" Type="http://schemas.openxmlformats.org/officeDocument/2006/relationships/hyperlink" Target="https://anixter.atlassian.net/browse/CSTONE-4405?atlOrigin=eyJpIjoiMjBhNWIzMmFjMjdiNGE1YzhhZTE4YmM0ZjA0MDM4ZWYiLCJwIjoiZXhjZWwtamlyYSJ9" TargetMode="External"/><Relationship Id="rId220" Type="http://schemas.openxmlformats.org/officeDocument/2006/relationships/hyperlink" Target="https://anixter.atlassian.net/browse/CSTONE-1373?atlOrigin=eyJpIjoiMjBhNWIzMmFjMjdiNGE1YzhhZTE4YmM0ZjA0MDM4ZWYiLCJwIjoiZXhjZWwtamlyYSJ9" TargetMode="External"/><Relationship Id="rId458" Type="http://schemas.openxmlformats.org/officeDocument/2006/relationships/hyperlink" Target="https://anixter.atlassian.net/browse/CSTONE-2590?atlOrigin=eyJpIjoiMjBhNWIzMmFjMjdiNGE1YzhhZTE4YmM0ZjA0MDM4ZWYiLCJwIjoiZXhjZWwtamlyYSJ9" TargetMode="External"/><Relationship Id="rId623" Type="http://schemas.openxmlformats.org/officeDocument/2006/relationships/hyperlink" Target="https://anixter.atlassian.net/browse/CSTONE-3260?atlOrigin=eyJpIjoiMjBhNWIzMmFjMjdiNGE1YzhhZTE4YmM0ZjA0MDM4ZWYiLCJwIjoiZXhjZWwtamlyYSJ9" TargetMode="External"/><Relationship Id="rId665" Type="http://schemas.openxmlformats.org/officeDocument/2006/relationships/hyperlink" Target="https://anixter.atlassian.net/browse/CSTONE-3637?atlOrigin=eyJpIjoiMjBhNWIzMmFjMjdiNGE1YzhhZTE4YmM0ZjA0MDM4ZWYiLCJwIjoiZXhjZWwtamlyYSJ9" TargetMode="External"/><Relationship Id="rId830" Type="http://schemas.openxmlformats.org/officeDocument/2006/relationships/hyperlink" Target="https://anixter.atlassian.net/browse/CSTONE-4416?atlOrigin=eyJpIjoiMjBhNWIzMmFjMjdiNGE1YzhhZTE4YmM0ZjA0MDM4ZWYiLCJwIjoiZXhjZWwtamlyYSJ9" TargetMode="External"/><Relationship Id="rId15" Type="http://schemas.openxmlformats.org/officeDocument/2006/relationships/hyperlink" Target="https://anixter.atlassian.net/browse/CSTONE-68?atlOrigin=eyJpIjoiMjBhNWIzMmFjMjdiNGE1YzhhZTE4YmM0ZjA0MDM4ZWYiLCJwIjoiZXhjZWwtamlyYSJ9" TargetMode="External"/><Relationship Id="rId57" Type="http://schemas.openxmlformats.org/officeDocument/2006/relationships/hyperlink" Target="https://anixter.atlassian.net/browse/CSTONE-65?atlOrigin=eyJpIjoiMjBhNWIzMmFjMjdiNGE1YzhhZTE4YmM0ZjA0MDM4ZWYiLCJwIjoiZXhjZWwtamlyYSJ9" TargetMode="External"/><Relationship Id="rId262" Type="http://schemas.openxmlformats.org/officeDocument/2006/relationships/hyperlink" Target="https://anixter.atlassian.net/browse/CSTONE-1416?atlOrigin=eyJpIjoiMjBhNWIzMmFjMjdiNGE1YzhhZTE4YmM0ZjA0MDM4ZWYiLCJwIjoiZXhjZWwtamlyYSJ9" TargetMode="External"/><Relationship Id="rId318" Type="http://schemas.openxmlformats.org/officeDocument/2006/relationships/hyperlink" Target="https://anixter.atlassian.net/browse/CSTONE-1662?atlOrigin=eyJpIjoiMjBhNWIzMmFjMjdiNGE1YzhhZTE4YmM0ZjA0MDM4ZWYiLCJwIjoiZXhjZWwtamlyYSJ9" TargetMode="External"/><Relationship Id="rId525" Type="http://schemas.openxmlformats.org/officeDocument/2006/relationships/hyperlink" Target="https://anixter.atlassian.net/browse/CSTONE-2850?atlOrigin=eyJpIjoiMjBhNWIzMmFjMjdiNGE1YzhhZTE4YmM0ZjA0MDM4ZWYiLCJwIjoiZXhjZWwtamlyYSJ9" TargetMode="External"/><Relationship Id="rId567" Type="http://schemas.openxmlformats.org/officeDocument/2006/relationships/hyperlink" Target="https://anixter.atlassian.net/browse/CSTONE-3204?atlOrigin=eyJpIjoiMjBhNWIzMmFjMjdiNGE1YzhhZTE4YmM0ZjA0MDM4ZWYiLCJwIjoiZXhjZWwtamlyYSJ9" TargetMode="External"/><Relationship Id="rId732" Type="http://schemas.openxmlformats.org/officeDocument/2006/relationships/hyperlink" Target="https://anixter.atlassian.net/browse/CSTONE-3883?atlOrigin=eyJpIjoiMjBhNWIzMmFjMjdiNGE1YzhhZTE4YmM0ZjA0MDM4ZWYiLCJwIjoiZXhjZWwtamlyYSJ9" TargetMode="External"/><Relationship Id="rId99" Type="http://schemas.openxmlformats.org/officeDocument/2006/relationships/hyperlink" Target="https://anixter.atlassian.net/browse/CSTONE-535?atlOrigin=eyJpIjoiMjBhNWIzMmFjMjdiNGE1YzhhZTE4YmM0ZjA0MDM4ZWYiLCJwIjoiZXhjZWwtamlyYSJ9" TargetMode="External"/><Relationship Id="rId122" Type="http://schemas.openxmlformats.org/officeDocument/2006/relationships/hyperlink" Target="https://anixter.atlassian.net/browse/CSTONE-559?atlOrigin=eyJpIjoiMjBhNWIzMmFjMjdiNGE1YzhhZTE4YmM0ZjA0MDM4ZWYiLCJwIjoiZXhjZWwtamlyYSJ9" TargetMode="External"/><Relationship Id="rId164" Type="http://schemas.openxmlformats.org/officeDocument/2006/relationships/hyperlink" Target="https://anixter.atlassian.net/browse/CSTONE-614?atlOrigin=eyJpIjoiMjBhNWIzMmFjMjdiNGE1YzhhZTE4YmM0ZjA0MDM4ZWYiLCJwIjoiZXhjZWwtamlyYSJ9" TargetMode="External"/><Relationship Id="rId371" Type="http://schemas.openxmlformats.org/officeDocument/2006/relationships/hyperlink" Target="https://anixter.atlassian.net/browse/CSTONE-1715?atlOrigin=eyJpIjoiMjBhNWIzMmFjMjdiNGE1YzhhZTE4YmM0ZjA0MDM4ZWYiLCJwIjoiZXhjZWwtamlyYSJ9" TargetMode="External"/><Relationship Id="rId774" Type="http://schemas.openxmlformats.org/officeDocument/2006/relationships/hyperlink" Target="https://anixter.atlassian.net/browse/CSTONE-4200?atlOrigin=eyJpIjoiMjBhNWIzMmFjMjdiNGE1YzhhZTE4YmM0ZjA0MDM4ZWYiLCJwIjoiZXhjZWwtamlyYSJ9" TargetMode="External"/><Relationship Id="rId427" Type="http://schemas.openxmlformats.org/officeDocument/2006/relationships/hyperlink" Target="https://anixter.atlassian.net/browse/CSTONE-2559?atlOrigin=eyJpIjoiMjBhNWIzMmFjMjdiNGE1YzhhZTE4YmM0ZjA0MDM4ZWYiLCJwIjoiZXhjZWwtamlyYSJ9" TargetMode="External"/><Relationship Id="rId469" Type="http://schemas.openxmlformats.org/officeDocument/2006/relationships/hyperlink" Target="https://anixter.atlassian.net/browse/CSTONE-2601?atlOrigin=eyJpIjoiMjBhNWIzMmFjMjdiNGE1YzhhZTE4YmM0ZjA0MDM4ZWYiLCJwIjoiZXhjZWwtamlyYSJ9" TargetMode="External"/><Relationship Id="rId634" Type="http://schemas.openxmlformats.org/officeDocument/2006/relationships/hyperlink" Target="https://anixter.atlassian.net/browse/CSTONE-3572?atlOrigin=eyJpIjoiMjBhNWIzMmFjMjdiNGE1YzhhZTE4YmM0ZjA0MDM4ZWYiLCJwIjoiZXhjZWwtamlyYSJ9" TargetMode="External"/><Relationship Id="rId676" Type="http://schemas.openxmlformats.org/officeDocument/2006/relationships/hyperlink" Target="https://anixter.atlassian.net/browse/CSTONE-3648?atlOrigin=eyJpIjoiMjBhNWIzMmFjMjdiNGE1YzhhZTE4YmM0ZjA0MDM4ZWYiLCJwIjoiZXhjZWwtamlyYSJ9" TargetMode="External"/><Relationship Id="rId841" Type="http://schemas.openxmlformats.org/officeDocument/2006/relationships/hyperlink" Target="https://anixter.atlassian.net/browse/CSTONE-4427?atlOrigin=eyJpIjoiMjBhNWIzMmFjMjdiNGE1YzhhZTE4YmM0ZjA0MDM4ZWYiLCJwIjoiZXhjZWwtamlyYSJ9" TargetMode="External"/><Relationship Id="rId26" Type="http://schemas.openxmlformats.org/officeDocument/2006/relationships/hyperlink" Target="https://anixter.atlassian.net/browse/CSTONE-85?atlOrigin=eyJpIjoiMjBhNWIzMmFjMjdiNGE1YzhhZTE4YmM0ZjA0MDM4ZWYiLCJwIjoiZXhjZWwtamlyYSJ9" TargetMode="External"/><Relationship Id="rId231" Type="http://schemas.openxmlformats.org/officeDocument/2006/relationships/hyperlink" Target="https://anixter.atlassian.net/browse/CSTONE-1384?atlOrigin=eyJpIjoiMjBhNWIzMmFjMjdiNGE1YzhhZTE4YmM0ZjA0MDM4ZWYiLCJwIjoiZXhjZWwtamlyYSJ9" TargetMode="External"/><Relationship Id="rId273" Type="http://schemas.openxmlformats.org/officeDocument/2006/relationships/hyperlink" Target="https://anixter.atlassian.net/browse/CSTONE-1617?atlOrigin=eyJpIjoiMjBhNWIzMmFjMjdiNGE1YzhhZTE4YmM0ZjA0MDM4ZWYiLCJwIjoiZXhjZWwtamlyYSJ9" TargetMode="External"/><Relationship Id="rId329" Type="http://schemas.openxmlformats.org/officeDocument/2006/relationships/hyperlink" Target="https://anixter.atlassian.net/browse/CSTONE-1673?atlOrigin=eyJpIjoiMjBhNWIzMmFjMjdiNGE1YzhhZTE4YmM0ZjA0MDM4ZWYiLCJwIjoiZXhjZWwtamlyYSJ9" TargetMode="External"/><Relationship Id="rId480" Type="http://schemas.openxmlformats.org/officeDocument/2006/relationships/hyperlink" Target="https://anixter.atlassian.net/browse/CSTONE-2612?atlOrigin=eyJpIjoiMjBhNWIzMmFjMjdiNGE1YzhhZTE4YmM0ZjA0MDM4ZWYiLCJwIjoiZXhjZWwtamlyYSJ9" TargetMode="External"/><Relationship Id="rId536" Type="http://schemas.openxmlformats.org/officeDocument/2006/relationships/hyperlink" Target="https://anixter.atlassian.net/browse/CSTONE-2861?atlOrigin=eyJpIjoiMjBhNWIzMmFjMjdiNGE1YzhhZTE4YmM0ZjA0MDM4ZWYiLCJwIjoiZXhjZWwtamlyYSJ9" TargetMode="External"/><Relationship Id="rId701" Type="http://schemas.openxmlformats.org/officeDocument/2006/relationships/hyperlink" Target="https://anixter.atlassian.net/browse/CSTONE-3813?atlOrigin=eyJpIjoiMjBhNWIzMmFjMjdiNGE1YzhhZTE4YmM0ZjA0MDM4ZWYiLCJwIjoiZXhjZWwtamlyYSJ9" TargetMode="External"/><Relationship Id="rId68" Type="http://schemas.openxmlformats.org/officeDocument/2006/relationships/hyperlink" Target="https://anixter.atlassian.net/browse/CSTONE-107?atlOrigin=eyJpIjoiMjBhNWIzMmFjMjdiNGE1YzhhZTE4YmM0ZjA0MDM4ZWYiLCJwIjoiZXhjZWwtamlyYSJ9" TargetMode="External"/><Relationship Id="rId133" Type="http://schemas.openxmlformats.org/officeDocument/2006/relationships/hyperlink" Target="https://anixter.atlassian.net/browse/CSTONE-571?atlOrigin=eyJpIjoiMjBhNWIzMmFjMjdiNGE1YzhhZTE4YmM0ZjA0MDM4ZWYiLCJwIjoiZXhjZWwtamlyYSJ9" TargetMode="External"/><Relationship Id="rId175" Type="http://schemas.openxmlformats.org/officeDocument/2006/relationships/hyperlink" Target="https://anixter.atlassian.net/browse/CSTONE-593?atlOrigin=eyJpIjoiMjBhNWIzMmFjMjdiNGE1YzhhZTE4YmM0ZjA0MDM4ZWYiLCJwIjoiZXhjZWwtamlyYSJ9" TargetMode="External"/><Relationship Id="rId340" Type="http://schemas.openxmlformats.org/officeDocument/2006/relationships/hyperlink" Target="https://anixter.atlassian.net/browse/CSTONE-1684?atlOrigin=eyJpIjoiMjBhNWIzMmFjMjdiNGE1YzhhZTE4YmM0ZjA0MDM4ZWYiLCJwIjoiZXhjZWwtamlyYSJ9" TargetMode="External"/><Relationship Id="rId578" Type="http://schemas.openxmlformats.org/officeDocument/2006/relationships/hyperlink" Target="https://anixter.atlassian.net/browse/CSTONE-3215?atlOrigin=eyJpIjoiMjBhNWIzMmFjMjdiNGE1YzhhZTE4YmM0ZjA0MDM4ZWYiLCJwIjoiZXhjZWwtamlyYSJ9" TargetMode="External"/><Relationship Id="rId743" Type="http://schemas.openxmlformats.org/officeDocument/2006/relationships/hyperlink" Target="https://anixter.atlassian.net/browse/CSTONE-3894?atlOrigin=eyJpIjoiMjBhNWIzMmFjMjdiNGE1YzhhZTE4YmM0ZjA0MDM4ZWYiLCJwIjoiZXhjZWwtamlyYSJ9" TargetMode="External"/><Relationship Id="rId785" Type="http://schemas.openxmlformats.org/officeDocument/2006/relationships/hyperlink" Target="https://anixter.atlassian.net/browse/CSTONE-4270?atlOrigin=eyJpIjoiMjBhNWIzMmFjMjdiNGE1YzhhZTE4YmM0ZjA0MDM4ZWYiLCJwIjoiZXhjZWwtamlyYSJ9" TargetMode="External"/><Relationship Id="rId200" Type="http://schemas.openxmlformats.org/officeDocument/2006/relationships/hyperlink" Target="https://anixter.atlassian.net/browse/CSTONE-1096?atlOrigin=eyJpIjoiMjBhNWIzMmFjMjdiNGE1YzhhZTE4YmM0ZjA0MDM4ZWYiLCJwIjoiZXhjZWwtamlyYSJ9" TargetMode="External"/><Relationship Id="rId382" Type="http://schemas.openxmlformats.org/officeDocument/2006/relationships/hyperlink" Target="https://anixter.atlassian.net/browse/CSTONE-1726?atlOrigin=eyJpIjoiMjBhNWIzMmFjMjdiNGE1YzhhZTE4YmM0ZjA0MDM4ZWYiLCJwIjoiZXhjZWwtamlyYSJ9" TargetMode="External"/><Relationship Id="rId438" Type="http://schemas.openxmlformats.org/officeDocument/2006/relationships/hyperlink" Target="https://anixter.atlassian.net/browse/CSTONE-2570?atlOrigin=eyJpIjoiMjBhNWIzMmFjMjdiNGE1YzhhZTE4YmM0ZjA0MDM4ZWYiLCJwIjoiZXhjZWwtamlyYSJ9" TargetMode="External"/><Relationship Id="rId603" Type="http://schemas.openxmlformats.org/officeDocument/2006/relationships/hyperlink" Target="https://anixter.atlassian.net/browse/CSTONE-3240?atlOrigin=eyJpIjoiMjBhNWIzMmFjMjdiNGE1YzhhZTE4YmM0ZjA0MDM4ZWYiLCJwIjoiZXhjZWwtamlyYSJ9" TargetMode="External"/><Relationship Id="rId645" Type="http://schemas.openxmlformats.org/officeDocument/2006/relationships/hyperlink" Target="https://anixter.atlassian.net/browse/CSTONE-3583?atlOrigin=eyJpIjoiMjBhNWIzMmFjMjdiNGE1YzhhZTE4YmM0ZjA0MDM4ZWYiLCJwIjoiZXhjZWwtamlyYSJ9" TargetMode="External"/><Relationship Id="rId687" Type="http://schemas.openxmlformats.org/officeDocument/2006/relationships/hyperlink" Target="https://anixter.atlassian.net/browse/CSTONE-3659?atlOrigin=eyJpIjoiMjBhNWIzMmFjMjdiNGE1YzhhZTE4YmM0ZjA0MDM4ZWYiLCJwIjoiZXhjZWwtamlyYSJ9" TargetMode="External"/><Relationship Id="rId810" Type="http://schemas.openxmlformats.org/officeDocument/2006/relationships/hyperlink" Target="https://anixter.atlassian.net/browse/CSTONE-4296?atlOrigin=eyJpIjoiMjBhNWIzMmFjMjdiNGE1YzhhZTE4YmM0ZjA0MDM4ZWYiLCJwIjoiZXhjZWwtamlyYSJ9" TargetMode="External"/><Relationship Id="rId852" Type="http://schemas.openxmlformats.org/officeDocument/2006/relationships/hyperlink" Target="https://anixter.atlassian.net/browse/CSTONE-4553?atlOrigin=eyJpIjoiMjBhNWIzMmFjMjdiNGE1YzhhZTE4YmM0ZjA0MDM4ZWYiLCJwIjoiZXhjZWwtamlyYSJ9" TargetMode="External"/><Relationship Id="rId242" Type="http://schemas.openxmlformats.org/officeDocument/2006/relationships/hyperlink" Target="https://anixter.atlassian.net/browse/CSTONE-1396?atlOrigin=eyJpIjoiMjBhNWIzMmFjMjdiNGE1YzhhZTE4YmM0ZjA0MDM4ZWYiLCJwIjoiZXhjZWwtamlyYSJ9" TargetMode="External"/><Relationship Id="rId284" Type="http://schemas.openxmlformats.org/officeDocument/2006/relationships/hyperlink" Target="https://anixter.atlassian.net/browse/CSTONE-1628?atlOrigin=eyJpIjoiMjBhNWIzMmFjMjdiNGE1YzhhZTE4YmM0ZjA0MDM4ZWYiLCJwIjoiZXhjZWwtamlyYSJ9" TargetMode="External"/><Relationship Id="rId491" Type="http://schemas.openxmlformats.org/officeDocument/2006/relationships/hyperlink" Target="https://anixter.atlassian.net/browse/CSTONE-2623?atlOrigin=eyJpIjoiMjBhNWIzMmFjMjdiNGE1YzhhZTE4YmM0ZjA0MDM4ZWYiLCJwIjoiZXhjZWwtamlyYSJ9" TargetMode="External"/><Relationship Id="rId505" Type="http://schemas.openxmlformats.org/officeDocument/2006/relationships/hyperlink" Target="https://anixter.atlassian.net/browse/CSTONE-2637?atlOrigin=eyJpIjoiMjBhNWIzMmFjMjdiNGE1YzhhZTE4YmM0ZjA0MDM4ZWYiLCJwIjoiZXhjZWwtamlyYSJ9" TargetMode="External"/><Relationship Id="rId712" Type="http://schemas.openxmlformats.org/officeDocument/2006/relationships/hyperlink" Target="https://anixter.atlassian.net/browse/CSTONE-3863?atlOrigin=eyJpIjoiMjBhNWIzMmFjMjdiNGE1YzhhZTE4YmM0ZjA0MDM4ZWYiLCJwIjoiZXhjZWwtamlyYSJ9" TargetMode="External"/><Relationship Id="rId37" Type="http://schemas.openxmlformats.org/officeDocument/2006/relationships/hyperlink" Target="https://anixter.atlassian.net/browse/CSTONE-97?atlOrigin=eyJpIjoiMjBhNWIzMmFjMjdiNGE1YzhhZTE4YmM0ZjA0MDM4ZWYiLCJwIjoiZXhjZWwtamlyYSJ9" TargetMode="External"/><Relationship Id="rId79" Type="http://schemas.openxmlformats.org/officeDocument/2006/relationships/hyperlink" Target="https://anixter.atlassian.net/browse/CSTONE-434?atlOrigin=eyJpIjoiMjBhNWIzMmFjMjdiNGE1YzhhZTE4YmM0ZjA0MDM4ZWYiLCJwIjoiZXhjZWwtamlyYSJ9" TargetMode="External"/><Relationship Id="rId102" Type="http://schemas.openxmlformats.org/officeDocument/2006/relationships/hyperlink" Target="https://anixter.atlassian.net/browse/CSTONE-538?atlOrigin=eyJpIjoiMjBhNWIzMmFjMjdiNGE1YzhhZTE4YmM0ZjA0MDM4ZWYiLCJwIjoiZXhjZWwtamlyYSJ9" TargetMode="External"/><Relationship Id="rId144" Type="http://schemas.openxmlformats.org/officeDocument/2006/relationships/hyperlink" Target="https://anixter.atlassian.net/browse/CSTONE-588?atlOrigin=eyJpIjoiMjBhNWIzMmFjMjdiNGE1YzhhZTE4YmM0ZjA0MDM4ZWYiLCJwIjoiZXhjZWwtamlyYSJ9" TargetMode="External"/><Relationship Id="rId547" Type="http://schemas.openxmlformats.org/officeDocument/2006/relationships/hyperlink" Target="https://anixter.atlassian.net/browse/CSTONE-3184?atlOrigin=eyJpIjoiMjBhNWIzMmFjMjdiNGE1YzhhZTE4YmM0ZjA0MDM4ZWYiLCJwIjoiZXhjZWwtamlyYSJ9" TargetMode="External"/><Relationship Id="rId589" Type="http://schemas.openxmlformats.org/officeDocument/2006/relationships/hyperlink" Target="https://anixter.atlassian.net/browse/CSTONE-3226?atlOrigin=eyJpIjoiMjBhNWIzMmFjMjdiNGE1YzhhZTE4YmM0ZjA0MDM4ZWYiLCJwIjoiZXhjZWwtamlyYSJ9" TargetMode="External"/><Relationship Id="rId754" Type="http://schemas.openxmlformats.org/officeDocument/2006/relationships/hyperlink" Target="https://anixter.atlassian.net/browse/CSTONE-4053?atlOrigin=eyJpIjoiMjBhNWIzMmFjMjdiNGE1YzhhZTE4YmM0ZjA0MDM4ZWYiLCJwIjoiZXhjZWwtamlyYSJ9" TargetMode="External"/><Relationship Id="rId796" Type="http://schemas.openxmlformats.org/officeDocument/2006/relationships/hyperlink" Target="https://anixter.atlassian.net/browse/CSTONE-4281?atlOrigin=eyJpIjoiMjBhNWIzMmFjMjdiNGE1YzhhZTE4YmM0ZjA0MDM4ZWYiLCJwIjoiZXhjZWwtamlyYSJ9" TargetMode="External"/><Relationship Id="rId90" Type="http://schemas.openxmlformats.org/officeDocument/2006/relationships/hyperlink" Target="https://anixter.atlassian.net/browse/CSTONE-526?atlOrigin=eyJpIjoiMjBhNWIzMmFjMjdiNGE1YzhhZTE4YmM0ZjA0MDM4ZWYiLCJwIjoiZXhjZWwtamlyYSJ9" TargetMode="External"/><Relationship Id="rId186" Type="http://schemas.openxmlformats.org/officeDocument/2006/relationships/hyperlink" Target="https://anixter.atlassian.net/browse/CSTONE-652?atlOrigin=eyJpIjoiMjBhNWIzMmFjMjdiNGE1YzhhZTE4YmM0ZjA0MDM4ZWYiLCJwIjoiZXhjZWwtamlyYSJ9" TargetMode="External"/><Relationship Id="rId351" Type="http://schemas.openxmlformats.org/officeDocument/2006/relationships/hyperlink" Target="https://anixter.atlassian.net/browse/CSTONE-1695?atlOrigin=eyJpIjoiMjBhNWIzMmFjMjdiNGE1YzhhZTE4YmM0ZjA0MDM4ZWYiLCJwIjoiZXhjZWwtamlyYSJ9" TargetMode="External"/><Relationship Id="rId393" Type="http://schemas.openxmlformats.org/officeDocument/2006/relationships/hyperlink" Target="https://anixter.atlassian.net/browse/CSTONE-1737?atlOrigin=eyJpIjoiMjBhNWIzMmFjMjdiNGE1YzhhZTE4YmM0ZjA0MDM4ZWYiLCJwIjoiZXhjZWwtamlyYSJ9" TargetMode="External"/><Relationship Id="rId407" Type="http://schemas.openxmlformats.org/officeDocument/2006/relationships/hyperlink" Target="https://anixter.atlassian.net/browse/CSTONE-2539?atlOrigin=eyJpIjoiMjBhNWIzMmFjMjdiNGE1YzhhZTE4YmM0ZjA0MDM4ZWYiLCJwIjoiZXhjZWwtamlyYSJ9" TargetMode="External"/><Relationship Id="rId449" Type="http://schemas.openxmlformats.org/officeDocument/2006/relationships/hyperlink" Target="https://anixter.atlassian.net/browse/CSTONE-2581?atlOrigin=eyJpIjoiMjBhNWIzMmFjMjdiNGE1YzhhZTE4YmM0ZjA0MDM4ZWYiLCJwIjoiZXhjZWwtamlyYSJ9" TargetMode="External"/><Relationship Id="rId614" Type="http://schemas.openxmlformats.org/officeDocument/2006/relationships/hyperlink" Target="https://anixter.atlassian.net/browse/CSTONE-3251?atlOrigin=eyJpIjoiMjBhNWIzMmFjMjdiNGE1YzhhZTE4YmM0ZjA0MDM4ZWYiLCJwIjoiZXhjZWwtamlyYSJ9" TargetMode="External"/><Relationship Id="rId656" Type="http://schemas.openxmlformats.org/officeDocument/2006/relationships/hyperlink" Target="https://anixter.atlassian.net/browse/CSTONE-3628?atlOrigin=eyJpIjoiMjBhNWIzMmFjMjdiNGE1YzhhZTE4YmM0ZjA0MDM4ZWYiLCJwIjoiZXhjZWwtamlyYSJ9" TargetMode="External"/><Relationship Id="rId821" Type="http://schemas.openxmlformats.org/officeDocument/2006/relationships/hyperlink" Target="https://anixter.atlassian.net/browse/CSTONE-4407?atlOrigin=eyJpIjoiMjBhNWIzMmFjMjdiNGE1YzhhZTE4YmM0ZjA0MDM4ZWYiLCJwIjoiZXhjZWwtamlyYSJ9" TargetMode="External"/><Relationship Id="rId863" Type="http://schemas.openxmlformats.org/officeDocument/2006/relationships/hyperlink" Target="https://anixter.atlassian.net/browse/CSTONE-4654?atlOrigin=eyJpIjoiMjBhNWIzMmFjMjdiNGE1YzhhZTE4YmM0ZjA0MDM4ZWYiLCJwIjoiZXhjZWwtamlyYSJ9" TargetMode="External"/><Relationship Id="rId211" Type="http://schemas.openxmlformats.org/officeDocument/2006/relationships/hyperlink" Target="https://anixter.atlassian.net/browse/CSTONE-1364?atlOrigin=eyJpIjoiMjBhNWIzMmFjMjdiNGE1YzhhZTE4YmM0ZjA0MDM4ZWYiLCJwIjoiZXhjZWwtamlyYSJ9" TargetMode="External"/><Relationship Id="rId253" Type="http://schemas.openxmlformats.org/officeDocument/2006/relationships/hyperlink" Target="https://anixter.atlassian.net/browse/CSTONE-1407?atlOrigin=eyJpIjoiMjBhNWIzMmFjMjdiNGE1YzhhZTE4YmM0ZjA0MDM4ZWYiLCJwIjoiZXhjZWwtamlyYSJ9" TargetMode="External"/><Relationship Id="rId295" Type="http://schemas.openxmlformats.org/officeDocument/2006/relationships/hyperlink" Target="https://anixter.atlassian.net/browse/CSTONE-1638?atlOrigin=eyJpIjoiMjBhNWIzMmFjMjdiNGE1YzhhZTE4YmM0ZjA0MDM4ZWYiLCJwIjoiZXhjZWwtamlyYSJ9" TargetMode="External"/><Relationship Id="rId309" Type="http://schemas.openxmlformats.org/officeDocument/2006/relationships/hyperlink" Target="https://anixter.atlassian.net/browse/CSTONE-1653?atlOrigin=eyJpIjoiMjBhNWIzMmFjMjdiNGE1YzhhZTE4YmM0ZjA0MDM4ZWYiLCJwIjoiZXhjZWwtamlyYSJ9" TargetMode="External"/><Relationship Id="rId460" Type="http://schemas.openxmlformats.org/officeDocument/2006/relationships/hyperlink" Target="https://anixter.atlassian.net/browse/CSTONE-2592?atlOrigin=eyJpIjoiMjBhNWIzMmFjMjdiNGE1YzhhZTE4YmM0ZjA0MDM4ZWYiLCJwIjoiZXhjZWwtamlyYSJ9" TargetMode="External"/><Relationship Id="rId516" Type="http://schemas.openxmlformats.org/officeDocument/2006/relationships/hyperlink" Target="https://anixter.atlassian.net/browse/CSTONE-2648?atlOrigin=eyJpIjoiMjBhNWIzMmFjMjdiNGE1YzhhZTE4YmM0ZjA0MDM4ZWYiLCJwIjoiZXhjZWwtamlyYSJ9" TargetMode="External"/><Relationship Id="rId698" Type="http://schemas.openxmlformats.org/officeDocument/2006/relationships/hyperlink" Target="https://anixter.atlassian.net/browse/CSTONE-3668?atlOrigin=eyJpIjoiMjBhNWIzMmFjMjdiNGE1YzhhZTE4YmM0ZjA0MDM4ZWYiLCJwIjoiZXhjZWwtamlyYSJ9" TargetMode="External"/><Relationship Id="rId48" Type="http://schemas.openxmlformats.org/officeDocument/2006/relationships/hyperlink" Target="https://anixter.atlassian.net/browse/CSTONE-116?atlOrigin=eyJpIjoiMjBhNWIzMmFjMjdiNGE1YzhhZTE4YmM0ZjA0MDM4ZWYiLCJwIjoiZXhjZWwtamlyYSJ9" TargetMode="External"/><Relationship Id="rId113" Type="http://schemas.openxmlformats.org/officeDocument/2006/relationships/hyperlink" Target="https://anixter.atlassian.net/browse/CSTONE-549?atlOrigin=eyJpIjoiMjBhNWIzMmFjMjdiNGE1YzhhZTE4YmM0ZjA0MDM4ZWYiLCJwIjoiZXhjZWwtamlyYSJ9" TargetMode="External"/><Relationship Id="rId320" Type="http://schemas.openxmlformats.org/officeDocument/2006/relationships/hyperlink" Target="https://anixter.atlassian.net/browse/CSTONE-1664?atlOrigin=eyJpIjoiMjBhNWIzMmFjMjdiNGE1YzhhZTE4YmM0ZjA0MDM4ZWYiLCJwIjoiZXhjZWwtamlyYSJ9" TargetMode="External"/><Relationship Id="rId558" Type="http://schemas.openxmlformats.org/officeDocument/2006/relationships/hyperlink" Target="https://anixter.atlassian.net/browse/CSTONE-3195?atlOrigin=eyJpIjoiMjBhNWIzMmFjMjdiNGE1YzhhZTE4YmM0ZjA0MDM4ZWYiLCJwIjoiZXhjZWwtamlyYSJ9" TargetMode="External"/><Relationship Id="rId723" Type="http://schemas.openxmlformats.org/officeDocument/2006/relationships/hyperlink" Target="https://anixter.atlassian.net/browse/CSTONE-3874?atlOrigin=eyJpIjoiMjBhNWIzMmFjMjdiNGE1YzhhZTE4YmM0ZjA0MDM4ZWYiLCJwIjoiZXhjZWwtamlyYSJ9" TargetMode="External"/><Relationship Id="rId765" Type="http://schemas.openxmlformats.org/officeDocument/2006/relationships/hyperlink" Target="https://anixter.atlassian.net/browse/CSTONE-4073?atlOrigin=eyJpIjoiMjBhNWIzMmFjMjdiNGE1YzhhZTE4YmM0ZjA0MDM4ZWYiLCJwIjoiZXhjZWwtamlyYSJ9" TargetMode="External"/><Relationship Id="rId155" Type="http://schemas.openxmlformats.org/officeDocument/2006/relationships/hyperlink" Target="https://anixter.atlassian.net/browse/CSTONE-605?atlOrigin=eyJpIjoiMjBhNWIzMmFjMjdiNGE1YzhhZTE4YmM0ZjA0MDM4ZWYiLCJwIjoiZXhjZWwtamlyYSJ9" TargetMode="External"/><Relationship Id="rId197" Type="http://schemas.openxmlformats.org/officeDocument/2006/relationships/hyperlink" Target="https://anixter.atlassian.net/browse/CSTONE-1093?atlOrigin=eyJpIjoiMjBhNWIzMmFjMjdiNGE1YzhhZTE4YmM0ZjA0MDM4ZWYiLCJwIjoiZXhjZWwtamlyYSJ9" TargetMode="External"/><Relationship Id="rId362" Type="http://schemas.openxmlformats.org/officeDocument/2006/relationships/hyperlink" Target="https://anixter.atlassian.net/browse/CSTONE-1706?atlOrigin=eyJpIjoiMjBhNWIzMmFjMjdiNGE1YzhhZTE4YmM0ZjA0MDM4ZWYiLCJwIjoiZXhjZWwtamlyYSJ9" TargetMode="External"/><Relationship Id="rId418" Type="http://schemas.openxmlformats.org/officeDocument/2006/relationships/hyperlink" Target="https://anixter.atlassian.net/browse/CSTONE-2550?atlOrigin=eyJpIjoiMjBhNWIzMmFjMjdiNGE1YzhhZTE4YmM0ZjA0MDM4ZWYiLCJwIjoiZXhjZWwtamlyYSJ9" TargetMode="External"/><Relationship Id="rId625" Type="http://schemas.openxmlformats.org/officeDocument/2006/relationships/hyperlink" Target="https://anixter.atlassian.net/browse/CSTONE-3262?atlOrigin=eyJpIjoiMjBhNWIzMmFjMjdiNGE1YzhhZTE4YmM0ZjA0MDM4ZWYiLCJwIjoiZXhjZWwtamlyYSJ9" TargetMode="External"/><Relationship Id="rId832" Type="http://schemas.openxmlformats.org/officeDocument/2006/relationships/hyperlink" Target="https://anixter.atlassian.net/browse/CSTONE-4418?atlOrigin=eyJpIjoiMjBhNWIzMmFjMjdiNGE1YzhhZTE4YmM0ZjA0MDM4ZWYiLCJwIjoiZXhjZWwtamlyYSJ9" TargetMode="External"/><Relationship Id="rId222" Type="http://schemas.openxmlformats.org/officeDocument/2006/relationships/hyperlink" Target="https://anixter.atlassian.net/browse/CSTONE-1375?atlOrigin=eyJpIjoiMjBhNWIzMmFjMjdiNGE1YzhhZTE4YmM0ZjA0MDM4ZWYiLCJwIjoiZXhjZWwtamlyYSJ9" TargetMode="External"/><Relationship Id="rId264" Type="http://schemas.openxmlformats.org/officeDocument/2006/relationships/hyperlink" Target="https://anixter.atlassian.net/browse/CSTONE-1418?atlOrigin=eyJpIjoiMjBhNWIzMmFjMjdiNGE1YzhhZTE4YmM0ZjA0MDM4ZWYiLCJwIjoiZXhjZWwtamlyYSJ9" TargetMode="External"/><Relationship Id="rId471" Type="http://schemas.openxmlformats.org/officeDocument/2006/relationships/hyperlink" Target="https://anixter.atlassian.net/browse/CSTONE-2603?atlOrigin=eyJpIjoiMjBhNWIzMmFjMjdiNGE1YzhhZTE4YmM0ZjA0MDM4ZWYiLCJwIjoiZXhjZWwtamlyYSJ9" TargetMode="External"/><Relationship Id="rId667" Type="http://schemas.openxmlformats.org/officeDocument/2006/relationships/hyperlink" Target="https://anixter.atlassian.net/browse/CSTONE-3639?atlOrigin=eyJpIjoiMjBhNWIzMmFjMjdiNGE1YzhhZTE4YmM0ZjA0MDM4ZWYiLCJwIjoiZXhjZWwtamlyYSJ9" TargetMode="External"/><Relationship Id="rId17" Type="http://schemas.openxmlformats.org/officeDocument/2006/relationships/hyperlink" Target="https://anixter.atlassian.net/browse/CSTONE-72?atlOrigin=eyJpIjoiMjBhNWIzMmFjMjdiNGE1YzhhZTE4YmM0ZjA0MDM4ZWYiLCJwIjoiZXhjZWwtamlyYSJ9" TargetMode="External"/><Relationship Id="rId59" Type="http://schemas.openxmlformats.org/officeDocument/2006/relationships/hyperlink" Target="https://anixter.atlassian.net/browse/CSTONE-69?atlOrigin=eyJpIjoiMjBhNWIzMmFjMjdiNGE1YzhhZTE4YmM0ZjA0MDM4ZWYiLCJwIjoiZXhjZWwtamlyYSJ9" TargetMode="External"/><Relationship Id="rId124" Type="http://schemas.openxmlformats.org/officeDocument/2006/relationships/hyperlink" Target="https://anixter.atlassian.net/browse/CSTONE-561?atlOrigin=eyJpIjoiMjBhNWIzMmFjMjdiNGE1YzhhZTE4YmM0ZjA0MDM4ZWYiLCJwIjoiZXhjZWwtamlyYSJ9" TargetMode="External"/><Relationship Id="rId527" Type="http://schemas.openxmlformats.org/officeDocument/2006/relationships/hyperlink" Target="https://anixter.atlassian.net/browse/CSTONE-2852?atlOrigin=eyJpIjoiMjBhNWIzMmFjMjdiNGE1YzhhZTE4YmM0ZjA0MDM4ZWYiLCJwIjoiZXhjZWwtamlyYSJ9" TargetMode="External"/><Relationship Id="rId569" Type="http://schemas.openxmlformats.org/officeDocument/2006/relationships/hyperlink" Target="https://anixter.atlassian.net/browse/CSTONE-3206?atlOrigin=eyJpIjoiMjBhNWIzMmFjMjdiNGE1YzhhZTE4YmM0ZjA0MDM4ZWYiLCJwIjoiZXhjZWwtamlyYSJ9" TargetMode="External"/><Relationship Id="rId734" Type="http://schemas.openxmlformats.org/officeDocument/2006/relationships/hyperlink" Target="https://anixter.atlassian.net/browse/CSTONE-3885?atlOrigin=eyJpIjoiMjBhNWIzMmFjMjdiNGE1YzhhZTE4YmM0ZjA0MDM4ZWYiLCJwIjoiZXhjZWwtamlyYSJ9" TargetMode="External"/><Relationship Id="rId776" Type="http://schemas.openxmlformats.org/officeDocument/2006/relationships/hyperlink" Target="https://anixter.atlassian.net/browse/CSTONE-4202?atlOrigin=eyJpIjoiMjBhNWIzMmFjMjdiNGE1YzhhZTE4YmM0ZjA0MDM4ZWYiLCJwIjoiZXhjZWwtamlyYSJ9" TargetMode="External"/><Relationship Id="rId70" Type="http://schemas.openxmlformats.org/officeDocument/2006/relationships/hyperlink" Target="https://anixter.atlassian.net/browse/CSTONE-118?atlOrigin=eyJpIjoiMjBhNWIzMmFjMjdiNGE1YzhhZTE4YmM0ZjA0MDM4ZWYiLCJwIjoiZXhjZWwtamlyYSJ9" TargetMode="External"/><Relationship Id="rId166" Type="http://schemas.openxmlformats.org/officeDocument/2006/relationships/hyperlink" Target="https://anixter.atlassian.net/browse/CSTONE-616?atlOrigin=eyJpIjoiMjBhNWIzMmFjMjdiNGE1YzhhZTE4YmM0ZjA0MDM4ZWYiLCJwIjoiZXhjZWwtamlyYSJ9" TargetMode="External"/><Relationship Id="rId331" Type="http://schemas.openxmlformats.org/officeDocument/2006/relationships/hyperlink" Target="https://anixter.atlassian.net/browse/CSTONE-1675?atlOrigin=eyJpIjoiMjBhNWIzMmFjMjdiNGE1YzhhZTE4YmM0ZjA0MDM4ZWYiLCJwIjoiZXhjZWwtamlyYSJ9" TargetMode="External"/><Relationship Id="rId373" Type="http://schemas.openxmlformats.org/officeDocument/2006/relationships/hyperlink" Target="https://anixter.atlassian.net/browse/CSTONE-1717?atlOrigin=eyJpIjoiMjBhNWIzMmFjMjdiNGE1YzhhZTE4YmM0ZjA0MDM4ZWYiLCJwIjoiZXhjZWwtamlyYSJ9" TargetMode="External"/><Relationship Id="rId429" Type="http://schemas.openxmlformats.org/officeDocument/2006/relationships/hyperlink" Target="https://anixter.atlassian.net/browse/CSTONE-2561?atlOrigin=eyJpIjoiMjBhNWIzMmFjMjdiNGE1YzhhZTE4YmM0ZjA0MDM4ZWYiLCJwIjoiZXhjZWwtamlyYSJ9" TargetMode="External"/><Relationship Id="rId580" Type="http://schemas.openxmlformats.org/officeDocument/2006/relationships/hyperlink" Target="https://anixter.atlassian.net/browse/CSTONE-3217?atlOrigin=eyJpIjoiMjBhNWIzMmFjMjdiNGE1YzhhZTE4YmM0ZjA0MDM4ZWYiLCJwIjoiZXhjZWwtamlyYSJ9" TargetMode="External"/><Relationship Id="rId636" Type="http://schemas.openxmlformats.org/officeDocument/2006/relationships/hyperlink" Target="https://anixter.atlassian.net/browse/CSTONE-3574?atlOrigin=eyJpIjoiMjBhNWIzMmFjMjdiNGE1YzhhZTE4YmM0ZjA0MDM4ZWYiLCJwIjoiZXhjZWwtamlyYSJ9" TargetMode="External"/><Relationship Id="rId801" Type="http://schemas.openxmlformats.org/officeDocument/2006/relationships/hyperlink" Target="https://anixter.atlassian.net/browse/CSTONE-4286?atlOrigin=eyJpIjoiMjBhNWIzMmFjMjdiNGE1YzhhZTE4YmM0ZjA0MDM4ZWYiLCJwIjoiZXhjZWwtamlyYSJ9" TargetMode="External"/><Relationship Id="rId1" Type="http://schemas.openxmlformats.org/officeDocument/2006/relationships/hyperlink" Target="https://anixter.atlassian.net/browse/CSTONE-42?atlOrigin=eyJpIjoiMjBhNWIzMmFjMjdiNGE1YzhhZTE4YmM0ZjA0MDM4ZWYiLCJwIjoiZXhjZWwtamlyYSJ9" TargetMode="External"/><Relationship Id="rId233" Type="http://schemas.openxmlformats.org/officeDocument/2006/relationships/hyperlink" Target="https://anixter.atlassian.net/browse/CSTONE-1386?atlOrigin=eyJpIjoiMjBhNWIzMmFjMjdiNGE1YzhhZTE4YmM0ZjA0MDM4ZWYiLCJwIjoiZXhjZWwtamlyYSJ9" TargetMode="External"/><Relationship Id="rId440" Type="http://schemas.openxmlformats.org/officeDocument/2006/relationships/hyperlink" Target="https://anixter.atlassian.net/browse/CSTONE-2572?atlOrigin=eyJpIjoiMjBhNWIzMmFjMjdiNGE1YzhhZTE4YmM0ZjA0MDM4ZWYiLCJwIjoiZXhjZWwtamlyYSJ9" TargetMode="External"/><Relationship Id="rId678" Type="http://schemas.openxmlformats.org/officeDocument/2006/relationships/hyperlink" Target="https://anixter.atlassian.net/browse/CSTONE-3650?atlOrigin=eyJpIjoiMjBhNWIzMmFjMjdiNGE1YzhhZTE4YmM0ZjA0MDM4ZWYiLCJwIjoiZXhjZWwtamlyYSJ9" TargetMode="External"/><Relationship Id="rId843" Type="http://schemas.openxmlformats.org/officeDocument/2006/relationships/hyperlink" Target="https://anixter.atlassian.net/browse/CSTONE-4544?atlOrigin=eyJpIjoiMjBhNWIzMmFjMjdiNGE1YzhhZTE4YmM0ZjA0MDM4ZWYiLCJwIjoiZXhjZWwtamlyYSJ9" TargetMode="External"/><Relationship Id="rId28" Type="http://schemas.openxmlformats.org/officeDocument/2006/relationships/hyperlink" Target="https://anixter.atlassian.net/browse/CSTONE-88?atlOrigin=eyJpIjoiMjBhNWIzMmFjMjdiNGE1YzhhZTE4YmM0ZjA0MDM4ZWYiLCJwIjoiZXhjZWwtamlyYSJ9" TargetMode="External"/><Relationship Id="rId275" Type="http://schemas.openxmlformats.org/officeDocument/2006/relationships/hyperlink" Target="https://anixter.atlassian.net/browse/CSTONE-1619?atlOrigin=eyJpIjoiMjBhNWIzMmFjMjdiNGE1YzhhZTE4YmM0ZjA0MDM4ZWYiLCJwIjoiZXhjZWwtamlyYSJ9" TargetMode="External"/><Relationship Id="rId300" Type="http://schemas.openxmlformats.org/officeDocument/2006/relationships/hyperlink" Target="https://anixter.atlassian.net/browse/CSTONE-1644?atlOrigin=eyJpIjoiMjBhNWIzMmFjMjdiNGE1YzhhZTE4YmM0ZjA0MDM4ZWYiLCJwIjoiZXhjZWwtamlyYSJ9" TargetMode="External"/><Relationship Id="rId482" Type="http://schemas.openxmlformats.org/officeDocument/2006/relationships/hyperlink" Target="https://anixter.atlassian.net/browse/CSTONE-2614?atlOrigin=eyJpIjoiMjBhNWIzMmFjMjdiNGE1YzhhZTE4YmM0ZjA0MDM4ZWYiLCJwIjoiZXhjZWwtamlyYSJ9" TargetMode="External"/><Relationship Id="rId538" Type="http://schemas.openxmlformats.org/officeDocument/2006/relationships/hyperlink" Target="https://anixter.atlassian.net/browse/CSTONE-2863?atlOrigin=eyJpIjoiMjBhNWIzMmFjMjdiNGE1YzhhZTE4YmM0ZjA0MDM4ZWYiLCJwIjoiZXhjZWwtamlyYSJ9" TargetMode="External"/><Relationship Id="rId703" Type="http://schemas.openxmlformats.org/officeDocument/2006/relationships/hyperlink" Target="https://anixter.atlassian.net/browse/CSTONE-3815?atlOrigin=eyJpIjoiMjBhNWIzMmFjMjdiNGE1YzhhZTE4YmM0ZjA0MDM4ZWYiLCJwIjoiZXhjZWwtamlyYSJ9" TargetMode="External"/><Relationship Id="rId745" Type="http://schemas.openxmlformats.org/officeDocument/2006/relationships/hyperlink" Target="https://anixter.atlassian.net/browse/CSTONE-3896?atlOrigin=eyJpIjoiMjBhNWIzMmFjMjdiNGE1YzhhZTE4YmM0ZjA0MDM4ZWYiLCJwIjoiZXhjZWwtamlyYSJ9" TargetMode="External"/><Relationship Id="rId81" Type="http://schemas.openxmlformats.org/officeDocument/2006/relationships/hyperlink" Target="https://anixter.atlassian.net/browse/CSTONE-517?atlOrigin=eyJpIjoiMjBhNWIzMmFjMjdiNGE1YzhhZTE4YmM0ZjA0MDM4ZWYiLCJwIjoiZXhjZWwtamlyYSJ9" TargetMode="External"/><Relationship Id="rId135" Type="http://schemas.openxmlformats.org/officeDocument/2006/relationships/hyperlink" Target="https://anixter.atlassian.net/browse/CSTONE-573?atlOrigin=eyJpIjoiMjBhNWIzMmFjMjdiNGE1YzhhZTE4YmM0ZjA0MDM4ZWYiLCJwIjoiZXhjZWwtamlyYSJ9" TargetMode="External"/><Relationship Id="rId177" Type="http://schemas.openxmlformats.org/officeDocument/2006/relationships/hyperlink" Target="https://anixter.atlassian.net/browse/CSTONE-595?atlOrigin=eyJpIjoiMjBhNWIzMmFjMjdiNGE1YzhhZTE4YmM0ZjA0MDM4ZWYiLCJwIjoiZXhjZWwtamlyYSJ9" TargetMode="External"/><Relationship Id="rId342" Type="http://schemas.openxmlformats.org/officeDocument/2006/relationships/hyperlink" Target="https://anixter.atlassian.net/browse/CSTONE-1686?atlOrigin=eyJpIjoiMjBhNWIzMmFjMjdiNGE1YzhhZTE4YmM0ZjA0MDM4ZWYiLCJwIjoiZXhjZWwtamlyYSJ9" TargetMode="External"/><Relationship Id="rId384" Type="http://schemas.openxmlformats.org/officeDocument/2006/relationships/hyperlink" Target="https://anixter.atlassian.net/browse/CSTONE-1728?atlOrigin=eyJpIjoiMjBhNWIzMmFjMjdiNGE1YzhhZTE4YmM0ZjA0MDM4ZWYiLCJwIjoiZXhjZWwtamlyYSJ9" TargetMode="External"/><Relationship Id="rId591" Type="http://schemas.openxmlformats.org/officeDocument/2006/relationships/hyperlink" Target="https://anixter.atlassian.net/browse/CSTONE-3228?atlOrigin=eyJpIjoiMjBhNWIzMmFjMjdiNGE1YzhhZTE4YmM0ZjA0MDM4ZWYiLCJwIjoiZXhjZWwtamlyYSJ9" TargetMode="External"/><Relationship Id="rId605" Type="http://schemas.openxmlformats.org/officeDocument/2006/relationships/hyperlink" Target="https://anixter.atlassian.net/browse/CSTONE-3242?atlOrigin=eyJpIjoiMjBhNWIzMmFjMjdiNGE1YzhhZTE4YmM0ZjA0MDM4ZWYiLCJwIjoiZXhjZWwtamlyYSJ9" TargetMode="External"/><Relationship Id="rId787" Type="http://schemas.openxmlformats.org/officeDocument/2006/relationships/hyperlink" Target="https://anixter.atlassian.net/browse/CSTONE-4272?atlOrigin=eyJpIjoiMjBhNWIzMmFjMjdiNGE1YzhhZTE4YmM0ZjA0MDM4ZWYiLCJwIjoiZXhjZWwtamlyYSJ9" TargetMode="External"/><Relationship Id="rId812" Type="http://schemas.openxmlformats.org/officeDocument/2006/relationships/hyperlink" Target="https://anixter.atlassian.net/browse/CSTONE-4391?atlOrigin=eyJpIjoiMjBhNWIzMmFjMjdiNGE1YzhhZTE4YmM0ZjA0MDM4ZWYiLCJwIjoiZXhjZWwtamlyYSJ9" TargetMode="External"/><Relationship Id="rId202" Type="http://schemas.openxmlformats.org/officeDocument/2006/relationships/hyperlink" Target="https://anixter.atlassian.net/browse/CSTONE-1349?atlOrigin=eyJpIjoiMjBhNWIzMmFjMjdiNGE1YzhhZTE4YmM0ZjA0MDM4ZWYiLCJwIjoiZXhjZWwtamlyYSJ9" TargetMode="External"/><Relationship Id="rId244" Type="http://schemas.openxmlformats.org/officeDocument/2006/relationships/hyperlink" Target="https://anixter.atlassian.net/browse/CSTONE-1398?atlOrigin=eyJpIjoiMjBhNWIzMmFjMjdiNGE1YzhhZTE4YmM0ZjA0MDM4ZWYiLCJwIjoiZXhjZWwtamlyYSJ9" TargetMode="External"/><Relationship Id="rId647" Type="http://schemas.openxmlformats.org/officeDocument/2006/relationships/hyperlink" Target="https://anixter.atlassian.net/browse/CSTONE-3585?atlOrigin=eyJpIjoiMjBhNWIzMmFjMjdiNGE1YzhhZTE4YmM0ZjA0MDM4ZWYiLCJwIjoiZXhjZWwtamlyYSJ9" TargetMode="External"/><Relationship Id="rId689" Type="http://schemas.openxmlformats.org/officeDocument/2006/relationships/hyperlink" Target="https://anixter.atlassian.net/browse/CSTONE-3661?atlOrigin=eyJpIjoiMjBhNWIzMmFjMjdiNGE1YzhhZTE4YmM0ZjA0MDM4ZWYiLCJwIjoiZXhjZWwtamlyYSJ9" TargetMode="External"/><Relationship Id="rId854" Type="http://schemas.openxmlformats.org/officeDocument/2006/relationships/hyperlink" Target="https://anixter.atlassian.net/browse/CSTONE-4555?atlOrigin=eyJpIjoiMjBhNWIzMmFjMjdiNGE1YzhhZTE4YmM0ZjA0MDM4ZWYiLCJwIjoiZXhjZWwtamlyYSJ9" TargetMode="External"/><Relationship Id="rId39" Type="http://schemas.openxmlformats.org/officeDocument/2006/relationships/hyperlink" Target="https://anixter.atlassian.net/browse/CSTONE-99?atlOrigin=eyJpIjoiMjBhNWIzMmFjMjdiNGE1YzhhZTE4YmM0ZjA0MDM4ZWYiLCJwIjoiZXhjZWwtamlyYSJ9" TargetMode="External"/><Relationship Id="rId286" Type="http://schemas.openxmlformats.org/officeDocument/2006/relationships/hyperlink" Target="https://anixter.atlassian.net/browse/CSTONE-1630?atlOrigin=eyJpIjoiMjBhNWIzMmFjMjdiNGE1YzhhZTE4YmM0ZjA0MDM4ZWYiLCJwIjoiZXhjZWwtamlyYSJ9" TargetMode="External"/><Relationship Id="rId451" Type="http://schemas.openxmlformats.org/officeDocument/2006/relationships/hyperlink" Target="https://anixter.atlassian.net/browse/CSTONE-2583?atlOrigin=eyJpIjoiMjBhNWIzMmFjMjdiNGE1YzhhZTE4YmM0ZjA0MDM4ZWYiLCJwIjoiZXhjZWwtamlyYSJ9" TargetMode="External"/><Relationship Id="rId493" Type="http://schemas.openxmlformats.org/officeDocument/2006/relationships/hyperlink" Target="https://anixter.atlassian.net/browse/CSTONE-2625?atlOrigin=eyJpIjoiMjBhNWIzMmFjMjdiNGE1YzhhZTE4YmM0ZjA0MDM4ZWYiLCJwIjoiZXhjZWwtamlyYSJ9" TargetMode="External"/><Relationship Id="rId507" Type="http://schemas.openxmlformats.org/officeDocument/2006/relationships/hyperlink" Target="https://anixter.atlassian.net/browse/CSTONE-2639?atlOrigin=eyJpIjoiMjBhNWIzMmFjMjdiNGE1YzhhZTE4YmM0ZjA0MDM4ZWYiLCJwIjoiZXhjZWwtamlyYSJ9" TargetMode="External"/><Relationship Id="rId549" Type="http://schemas.openxmlformats.org/officeDocument/2006/relationships/hyperlink" Target="https://anixter.atlassian.net/browse/CSTONE-3186?atlOrigin=eyJpIjoiMjBhNWIzMmFjMjdiNGE1YzhhZTE4YmM0ZjA0MDM4ZWYiLCJwIjoiZXhjZWwtamlyYSJ9" TargetMode="External"/><Relationship Id="rId714" Type="http://schemas.openxmlformats.org/officeDocument/2006/relationships/hyperlink" Target="https://anixter.atlassian.net/browse/CSTONE-3865?atlOrigin=eyJpIjoiMjBhNWIzMmFjMjdiNGE1YzhhZTE4YmM0ZjA0MDM4ZWYiLCJwIjoiZXhjZWwtamlyYSJ9" TargetMode="External"/><Relationship Id="rId756" Type="http://schemas.openxmlformats.org/officeDocument/2006/relationships/hyperlink" Target="https://anixter.atlassian.net/browse/CSTONE-4055?atlOrigin=eyJpIjoiMjBhNWIzMmFjMjdiNGE1YzhhZTE4YmM0ZjA0MDM4ZWYiLCJwIjoiZXhjZWwtamlyYSJ9" TargetMode="External"/><Relationship Id="rId50" Type="http://schemas.openxmlformats.org/officeDocument/2006/relationships/hyperlink" Target="https://anixter.atlassian.net/browse/CSTONE-46?atlOrigin=eyJpIjoiMjBhNWIzMmFjMjdiNGE1YzhhZTE4YmM0ZjA0MDM4ZWYiLCJwIjoiZXhjZWwtamlyYSJ9" TargetMode="External"/><Relationship Id="rId104" Type="http://schemas.openxmlformats.org/officeDocument/2006/relationships/hyperlink" Target="https://anixter.atlassian.net/browse/CSTONE-540?atlOrigin=eyJpIjoiMjBhNWIzMmFjMjdiNGE1YzhhZTE4YmM0ZjA0MDM4ZWYiLCJwIjoiZXhjZWwtamlyYSJ9" TargetMode="External"/><Relationship Id="rId146" Type="http://schemas.openxmlformats.org/officeDocument/2006/relationships/hyperlink" Target="https://anixter.atlassian.net/browse/CSTONE-590?atlOrigin=eyJpIjoiMjBhNWIzMmFjMjdiNGE1YzhhZTE4YmM0ZjA0MDM4ZWYiLCJwIjoiZXhjZWwtamlyYSJ9" TargetMode="External"/><Relationship Id="rId188" Type="http://schemas.openxmlformats.org/officeDocument/2006/relationships/hyperlink" Target="https://anixter.atlassian.net/browse/CSTONE-656?atlOrigin=eyJpIjoiMjBhNWIzMmFjMjdiNGE1YzhhZTE4YmM0ZjA0MDM4ZWYiLCJwIjoiZXhjZWwtamlyYSJ9" TargetMode="External"/><Relationship Id="rId311" Type="http://schemas.openxmlformats.org/officeDocument/2006/relationships/hyperlink" Target="https://anixter.atlassian.net/browse/CSTONE-1655?atlOrigin=eyJpIjoiMjBhNWIzMmFjMjdiNGE1YzhhZTE4YmM0ZjA0MDM4ZWYiLCJwIjoiZXhjZWwtamlyYSJ9" TargetMode="External"/><Relationship Id="rId353" Type="http://schemas.openxmlformats.org/officeDocument/2006/relationships/hyperlink" Target="https://anixter.atlassian.net/browse/CSTONE-1697?atlOrigin=eyJpIjoiMjBhNWIzMmFjMjdiNGE1YzhhZTE4YmM0ZjA0MDM4ZWYiLCJwIjoiZXhjZWwtamlyYSJ9" TargetMode="External"/><Relationship Id="rId395" Type="http://schemas.openxmlformats.org/officeDocument/2006/relationships/hyperlink" Target="https://anixter.atlassian.net/browse/CSTONE-1739?atlOrigin=eyJpIjoiMjBhNWIzMmFjMjdiNGE1YzhhZTE4YmM0ZjA0MDM4ZWYiLCJwIjoiZXhjZWwtamlyYSJ9" TargetMode="External"/><Relationship Id="rId409" Type="http://schemas.openxmlformats.org/officeDocument/2006/relationships/hyperlink" Target="https://anixter.atlassian.net/browse/CSTONE-2541?atlOrigin=eyJpIjoiMjBhNWIzMmFjMjdiNGE1YzhhZTE4YmM0ZjA0MDM4ZWYiLCJwIjoiZXhjZWwtamlyYSJ9" TargetMode="External"/><Relationship Id="rId560" Type="http://schemas.openxmlformats.org/officeDocument/2006/relationships/hyperlink" Target="https://anixter.atlassian.net/browse/CSTONE-3197?atlOrigin=eyJpIjoiMjBhNWIzMmFjMjdiNGE1YzhhZTE4YmM0ZjA0MDM4ZWYiLCJwIjoiZXhjZWwtamlyYSJ9" TargetMode="External"/><Relationship Id="rId798" Type="http://schemas.openxmlformats.org/officeDocument/2006/relationships/hyperlink" Target="https://anixter.atlassian.net/browse/CSTONE-4283?atlOrigin=eyJpIjoiMjBhNWIzMmFjMjdiNGE1YzhhZTE4YmM0ZjA0MDM4ZWYiLCJwIjoiZXhjZWwtamlyYSJ9" TargetMode="External"/><Relationship Id="rId92" Type="http://schemas.openxmlformats.org/officeDocument/2006/relationships/hyperlink" Target="https://anixter.atlassian.net/browse/CSTONE-528?atlOrigin=eyJpIjoiMjBhNWIzMmFjMjdiNGE1YzhhZTE4YmM0ZjA0MDM4ZWYiLCJwIjoiZXhjZWwtamlyYSJ9" TargetMode="External"/><Relationship Id="rId213" Type="http://schemas.openxmlformats.org/officeDocument/2006/relationships/hyperlink" Target="https://anixter.atlassian.net/browse/CSTONE-1366?atlOrigin=eyJpIjoiMjBhNWIzMmFjMjdiNGE1YzhhZTE4YmM0ZjA0MDM4ZWYiLCJwIjoiZXhjZWwtamlyYSJ9" TargetMode="External"/><Relationship Id="rId420" Type="http://schemas.openxmlformats.org/officeDocument/2006/relationships/hyperlink" Target="https://anixter.atlassian.net/browse/CSTONE-2552?atlOrigin=eyJpIjoiMjBhNWIzMmFjMjdiNGE1YzhhZTE4YmM0ZjA0MDM4ZWYiLCJwIjoiZXhjZWwtamlyYSJ9" TargetMode="External"/><Relationship Id="rId616" Type="http://schemas.openxmlformats.org/officeDocument/2006/relationships/hyperlink" Target="https://anixter.atlassian.net/browse/CSTONE-3253?atlOrigin=eyJpIjoiMjBhNWIzMmFjMjdiNGE1YzhhZTE4YmM0ZjA0MDM4ZWYiLCJwIjoiZXhjZWwtamlyYSJ9" TargetMode="External"/><Relationship Id="rId658" Type="http://schemas.openxmlformats.org/officeDocument/2006/relationships/hyperlink" Target="https://anixter.atlassian.net/browse/CSTONE-3630?atlOrigin=eyJpIjoiMjBhNWIzMmFjMjdiNGE1YzhhZTE4YmM0ZjA0MDM4ZWYiLCJwIjoiZXhjZWwtamlyYSJ9" TargetMode="External"/><Relationship Id="rId823" Type="http://schemas.openxmlformats.org/officeDocument/2006/relationships/hyperlink" Target="https://anixter.atlassian.net/browse/CSTONE-4409?atlOrigin=eyJpIjoiMjBhNWIzMmFjMjdiNGE1YzhhZTE4YmM0ZjA0MDM4ZWYiLCJwIjoiZXhjZWwtamlyYSJ9" TargetMode="External"/><Relationship Id="rId865" Type="http://schemas.openxmlformats.org/officeDocument/2006/relationships/hyperlink" Target="https://anixter.atlassian.net/browse/CSTONE-4656?atlOrigin=eyJpIjoiMjBhNWIzMmFjMjdiNGE1YzhhZTE4YmM0ZjA0MDM4ZWYiLCJwIjoiZXhjZWwtamlyYSJ9" TargetMode="External"/><Relationship Id="rId255" Type="http://schemas.openxmlformats.org/officeDocument/2006/relationships/hyperlink" Target="https://anixter.atlassian.net/browse/CSTONE-1409?atlOrigin=eyJpIjoiMjBhNWIzMmFjMjdiNGE1YzhhZTE4YmM0ZjA0MDM4ZWYiLCJwIjoiZXhjZWwtamlyYSJ9" TargetMode="External"/><Relationship Id="rId297" Type="http://schemas.openxmlformats.org/officeDocument/2006/relationships/hyperlink" Target="https://anixter.atlassian.net/browse/CSTONE-1641?atlOrigin=eyJpIjoiMjBhNWIzMmFjMjdiNGE1YzhhZTE4YmM0ZjA0MDM4ZWYiLCJwIjoiZXhjZWwtamlyYSJ9" TargetMode="External"/><Relationship Id="rId462" Type="http://schemas.openxmlformats.org/officeDocument/2006/relationships/hyperlink" Target="https://anixter.atlassian.net/browse/CSTONE-2594?atlOrigin=eyJpIjoiMjBhNWIzMmFjMjdiNGE1YzhhZTE4YmM0ZjA0MDM4ZWYiLCJwIjoiZXhjZWwtamlyYSJ9" TargetMode="External"/><Relationship Id="rId518" Type="http://schemas.openxmlformats.org/officeDocument/2006/relationships/hyperlink" Target="https://anixter.atlassian.net/browse/CSTONE-2650?atlOrigin=eyJpIjoiMjBhNWIzMmFjMjdiNGE1YzhhZTE4YmM0ZjA0MDM4ZWYiLCJwIjoiZXhjZWwtamlyYSJ9" TargetMode="External"/><Relationship Id="rId725" Type="http://schemas.openxmlformats.org/officeDocument/2006/relationships/hyperlink" Target="https://anixter.atlassian.net/browse/CSTONE-3876?atlOrigin=eyJpIjoiMjBhNWIzMmFjMjdiNGE1YzhhZTE4YmM0ZjA0MDM4ZWYiLCJwIjoiZXhjZWwtamlyYSJ9" TargetMode="External"/><Relationship Id="rId115" Type="http://schemas.openxmlformats.org/officeDocument/2006/relationships/hyperlink" Target="https://anixter.atlassian.net/browse/CSTONE-551?atlOrigin=eyJpIjoiMjBhNWIzMmFjMjdiNGE1YzhhZTE4YmM0ZjA0MDM4ZWYiLCJwIjoiZXhjZWwtamlyYSJ9" TargetMode="External"/><Relationship Id="rId157" Type="http://schemas.openxmlformats.org/officeDocument/2006/relationships/hyperlink" Target="https://anixter.atlassian.net/browse/CSTONE-607?atlOrigin=eyJpIjoiMjBhNWIzMmFjMjdiNGE1YzhhZTE4YmM0ZjA0MDM4ZWYiLCJwIjoiZXhjZWwtamlyYSJ9" TargetMode="External"/><Relationship Id="rId322" Type="http://schemas.openxmlformats.org/officeDocument/2006/relationships/hyperlink" Target="https://anixter.atlassian.net/browse/CSTONE-1666?atlOrigin=eyJpIjoiMjBhNWIzMmFjMjdiNGE1YzhhZTE4YmM0ZjA0MDM4ZWYiLCJwIjoiZXhjZWwtamlyYSJ9" TargetMode="External"/><Relationship Id="rId364" Type="http://schemas.openxmlformats.org/officeDocument/2006/relationships/hyperlink" Target="https://anixter.atlassian.net/browse/CSTONE-1708?atlOrigin=eyJpIjoiMjBhNWIzMmFjMjdiNGE1YzhhZTE4YmM0ZjA0MDM4ZWYiLCJwIjoiZXhjZWwtamlyYSJ9" TargetMode="External"/><Relationship Id="rId767" Type="http://schemas.openxmlformats.org/officeDocument/2006/relationships/hyperlink" Target="https://anixter.atlassian.net/browse/CSTONE-4075?atlOrigin=eyJpIjoiMjBhNWIzMmFjMjdiNGE1YzhhZTE4YmM0ZjA0MDM4ZWYiLCJwIjoiZXhjZWwtamlyYSJ9" TargetMode="External"/><Relationship Id="rId61" Type="http://schemas.openxmlformats.org/officeDocument/2006/relationships/hyperlink" Target="https://anixter.atlassian.net/browse/CSTONE-74?atlOrigin=eyJpIjoiMjBhNWIzMmFjMjdiNGE1YzhhZTE4YmM0ZjA0MDM4ZWYiLCJwIjoiZXhjZWwtamlyYSJ9" TargetMode="External"/><Relationship Id="rId199" Type="http://schemas.openxmlformats.org/officeDocument/2006/relationships/hyperlink" Target="https://anixter.atlassian.net/browse/CSTONE-1095?atlOrigin=eyJpIjoiMjBhNWIzMmFjMjdiNGE1YzhhZTE4YmM0ZjA0MDM4ZWYiLCJwIjoiZXhjZWwtamlyYSJ9" TargetMode="External"/><Relationship Id="rId571" Type="http://schemas.openxmlformats.org/officeDocument/2006/relationships/hyperlink" Target="https://anixter.atlassian.net/browse/CSTONE-3208?atlOrigin=eyJpIjoiMjBhNWIzMmFjMjdiNGE1YzhhZTE4YmM0ZjA0MDM4ZWYiLCJwIjoiZXhjZWwtamlyYSJ9" TargetMode="External"/><Relationship Id="rId627" Type="http://schemas.openxmlformats.org/officeDocument/2006/relationships/hyperlink" Target="https://anixter.atlassian.net/browse/CSTONE-3264?atlOrigin=eyJpIjoiMjBhNWIzMmFjMjdiNGE1YzhhZTE4YmM0ZjA0MDM4ZWYiLCJwIjoiZXhjZWwtamlyYSJ9" TargetMode="External"/><Relationship Id="rId669" Type="http://schemas.openxmlformats.org/officeDocument/2006/relationships/hyperlink" Target="https://anixter.atlassian.net/browse/CSTONE-3641?atlOrigin=eyJpIjoiMjBhNWIzMmFjMjdiNGE1YzhhZTE4YmM0ZjA0MDM4ZWYiLCJwIjoiZXhjZWwtamlyYSJ9" TargetMode="External"/><Relationship Id="rId834" Type="http://schemas.openxmlformats.org/officeDocument/2006/relationships/hyperlink" Target="https://anixter.atlassian.net/browse/CSTONE-4420?atlOrigin=eyJpIjoiMjBhNWIzMmFjMjdiNGE1YzhhZTE4YmM0ZjA0MDM4ZWYiLCJwIjoiZXhjZWwtamlyYSJ9" TargetMode="External"/><Relationship Id="rId19" Type="http://schemas.openxmlformats.org/officeDocument/2006/relationships/hyperlink" Target="https://anixter.atlassian.net/browse/CSTONE-78?atlOrigin=eyJpIjoiMjBhNWIzMmFjMjdiNGE1YzhhZTE4YmM0ZjA0MDM4ZWYiLCJwIjoiZXhjZWwtamlyYSJ9" TargetMode="External"/><Relationship Id="rId224" Type="http://schemas.openxmlformats.org/officeDocument/2006/relationships/hyperlink" Target="https://anixter.atlassian.net/browse/CSTONE-1377?atlOrigin=eyJpIjoiMjBhNWIzMmFjMjdiNGE1YzhhZTE4YmM0ZjA0MDM4ZWYiLCJwIjoiZXhjZWwtamlyYSJ9" TargetMode="External"/><Relationship Id="rId266" Type="http://schemas.openxmlformats.org/officeDocument/2006/relationships/hyperlink" Target="https://anixter.atlassian.net/browse/CSTONE-1610?atlOrigin=eyJpIjoiMjBhNWIzMmFjMjdiNGE1YzhhZTE4YmM0ZjA0MDM4ZWYiLCJwIjoiZXhjZWwtamlyYSJ9" TargetMode="External"/><Relationship Id="rId431" Type="http://schemas.openxmlformats.org/officeDocument/2006/relationships/hyperlink" Target="https://anixter.atlassian.net/browse/CSTONE-2563?atlOrigin=eyJpIjoiMjBhNWIzMmFjMjdiNGE1YzhhZTE4YmM0ZjA0MDM4ZWYiLCJwIjoiZXhjZWwtamlyYSJ9" TargetMode="External"/><Relationship Id="rId473" Type="http://schemas.openxmlformats.org/officeDocument/2006/relationships/hyperlink" Target="https://anixter.atlassian.net/browse/CSTONE-2605?atlOrigin=eyJpIjoiMjBhNWIzMmFjMjdiNGE1YzhhZTE4YmM0ZjA0MDM4ZWYiLCJwIjoiZXhjZWwtamlyYSJ9" TargetMode="External"/><Relationship Id="rId529" Type="http://schemas.openxmlformats.org/officeDocument/2006/relationships/hyperlink" Target="https://anixter.atlassian.net/browse/CSTONE-2854?atlOrigin=eyJpIjoiMjBhNWIzMmFjMjdiNGE1YzhhZTE4YmM0ZjA0MDM4ZWYiLCJwIjoiZXhjZWwtamlyYSJ9" TargetMode="External"/><Relationship Id="rId680" Type="http://schemas.openxmlformats.org/officeDocument/2006/relationships/hyperlink" Target="https://anixter.atlassian.net/browse/CSTONE-3652?atlOrigin=eyJpIjoiMjBhNWIzMmFjMjdiNGE1YzhhZTE4YmM0ZjA0MDM4ZWYiLCJwIjoiZXhjZWwtamlyYSJ9" TargetMode="External"/><Relationship Id="rId736" Type="http://schemas.openxmlformats.org/officeDocument/2006/relationships/hyperlink" Target="https://anixter.atlassian.net/browse/CSTONE-3887?atlOrigin=eyJpIjoiMjBhNWIzMmFjMjdiNGE1YzhhZTE4YmM0ZjA0MDM4ZWYiLCJwIjoiZXhjZWwtamlyYSJ9" TargetMode="External"/><Relationship Id="rId30" Type="http://schemas.openxmlformats.org/officeDocument/2006/relationships/hyperlink" Target="https://anixter.atlassian.net/browse/CSTONE-90?atlOrigin=eyJpIjoiMjBhNWIzMmFjMjdiNGE1YzhhZTE4YmM0ZjA0MDM4ZWYiLCJwIjoiZXhjZWwtamlyYSJ9" TargetMode="External"/><Relationship Id="rId126" Type="http://schemas.openxmlformats.org/officeDocument/2006/relationships/hyperlink" Target="https://anixter.atlassian.net/browse/CSTONE-568?atlOrigin=eyJpIjoiMjBhNWIzMmFjMjdiNGE1YzhhZTE4YmM0ZjA0MDM4ZWYiLCJwIjoiZXhjZWwtamlyYSJ9" TargetMode="External"/><Relationship Id="rId168" Type="http://schemas.openxmlformats.org/officeDocument/2006/relationships/hyperlink" Target="https://anixter.atlassian.net/browse/CSTONE-618?atlOrigin=eyJpIjoiMjBhNWIzMmFjMjdiNGE1YzhhZTE4YmM0ZjA0MDM4ZWYiLCJwIjoiZXhjZWwtamlyYSJ9" TargetMode="External"/><Relationship Id="rId333" Type="http://schemas.openxmlformats.org/officeDocument/2006/relationships/hyperlink" Target="https://anixter.atlassian.net/browse/CSTONE-1677?atlOrigin=eyJpIjoiMjBhNWIzMmFjMjdiNGE1YzhhZTE4YmM0ZjA0MDM4ZWYiLCJwIjoiZXhjZWwtamlyYSJ9" TargetMode="External"/><Relationship Id="rId540" Type="http://schemas.openxmlformats.org/officeDocument/2006/relationships/hyperlink" Target="https://anixter.atlassian.net/browse/CSTONE-2865?atlOrigin=eyJpIjoiMjBhNWIzMmFjMjdiNGE1YzhhZTE4YmM0ZjA0MDM4ZWYiLCJwIjoiZXhjZWwtamlyYSJ9" TargetMode="External"/><Relationship Id="rId778" Type="http://schemas.openxmlformats.org/officeDocument/2006/relationships/hyperlink" Target="https://anixter.atlassian.net/browse/CSTONE-4204?atlOrigin=eyJpIjoiMjBhNWIzMmFjMjdiNGE1YzhhZTE4YmM0ZjA0MDM4ZWYiLCJwIjoiZXhjZWwtamlyYSJ9" TargetMode="External"/><Relationship Id="rId72" Type="http://schemas.openxmlformats.org/officeDocument/2006/relationships/hyperlink" Target="https://anixter.atlassian.net/browse/CSTONE-120?atlOrigin=eyJpIjoiMjBhNWIzMmFjMjdiNGE1YzhhZTE4YmM0ZjA0MDM4ZWYiLCJwIjoiZXhjZWwtamlyYSJ9" TargetMode="External"/><Relationship Id="rId375" Type="http://schemas.openxmlformats.org/officeDocument/2006/relationships/hyperlink" Target="https://anixter.atlassian.net/browse/CSTONE-1719?atlOrigin=eyJpIjoiMjBhNWIzMmFjMjdiNGE1YzhhZTE4YmM0ZjA0MDM4ZWYiLCJwIjoiZXhjZWwtamlyYSJ9" TargetMode="External"/><Relationship Id="rId582" Type="http://schemas.openxmlformats.org/officeDocument/2006/relationships/hyperlink" Target="https://anixter.atlassian.net/browse/CSTONE-3219?atlOrigin=eyJpIjoiMjBhNWIzMmFjMjdiNGE1YzhhZTE4YmM0ZjA0MDM4ZWYiLCJwIjoiZXhjZWwtamlyYSJ9" TargetMode="External"/><Relationship Id="rId638" Type="http://schemas.openxmlformats.org/officeDocument/2006/relationships/hyperlink" Target="https://anixter.atlassian.net/browse/CSTONE-3576?atlOrigin=eyJpIjoiMjBhNWIzMmFjMjdiNGE1YzhhZTE4YmM0ZjA0MDM4ZWYiLCJwIjoiZXhjZWwtamlyYSJ9" TargetMode="External"/><Relationship Id="rId803" Type="http://schemas.openxmlformats.org/officeDocument/2006/relationships/hyperlink" Target="https://anixter.atlassian.net/browse/CSTONE-4289?atlOrigin=eyJpIjoiMjBhNWIzMmFjMjdiNGE1YzhhZTE4YmM0ZjA0MDM4ZWYiLCJwIjoiZXhjZWwtamlyYSJ9" TargetMode="External"/><Relationship Id="rId845" Type="http://schemas.openxmlformats.org/officeDocument/2006/relationships/hyperlink" Target="https://anixter.atlassian.net/browse/CSTONE-4546?atlOrigin=eyJpIjoiMjBhNWIzMmFjMjdiNGE1YzhhZTE4YmM0ZjA0MDM4ZWYiLCJwIjoiZXhjZWwtamlyYSJ9" TargetMode="External"/><Relationship Id="rId3" Type="http://schemas.openxmlformats.org/officeDocument/2006/relationships/hyperlink" Target="https://anixter.atlassian.net/browse/CSTONE-44?atlOrigin=eyJpIjoiMjBhNWIzMmFjMjdiNGE1YzhhZTE4YmM0ZjA0MDM4ZWYiLCJwIjoiZXhjZWwtamlyYSJ9" TargetMode="External"/><Relationship Id="rId235" Type="http://schemas.openxmlformats.org/officeDocument/2006/relationships/hyperlink" Target="https://anixter.atlassian.net/browse/CSTONE-1389?atlOrigin=eyJpIjoiMjBhNWIzMmFjMjdiNGE1YzhhZTE4YmM0ZjA0MDM4ZWYiLCJwIjoiZXhjZWwtamlyYSJ9" TargetMode="External"/><Relationship Id="rId277" Type="http://schemas.openxmlformats.org/officeDocument/2006/relationships/hyperlink" Target="https://anixter.atlassian.net/browse/CSTONE-1621?atlOrigin=eyJpIjoiMjBhNWIzMmFjMjdiNGE1YzhhZTE4YmM0ZjA0MDM4ZWYiLCJwIjoiZXhjZWwtamlyYSJ9" TargetMode="External"/><Relationship Id="rId400" Type="http://schemas.openxmlformats.org/officeDocument/2006/relationships/hyperlink" Target="https://anixter.atlassian.net/browse/CSTONE-1744?atlOrigin=eyJpIjoiMjBhNWIzMmFjMjdiNGE1YzhhZTE4YmM0ZjA0MDM4ZWYiLCJwIjoiZXhjZWwtamlyYSJ9" TargetMode="External"/><Relationship Id="rId442" Type="http://schemas.openxmlformats.org/officeDocument/2006/relationships/hyperlink" Target="https://anixter.atlassian.net/browse/CSTONE-2574?atlOrigin=eyJpIjoiMjBhNWIzMmFjMjdiNGE1YzhhZTE4YmM0ZjA0MDM4ZWYiLCJwIjoiZXhjZWwtamlyYSJ9" TargetMode="External"/><Relationship Id="rId484" Type="http://schemas.openxmlformats.org/officeDocument/2006/relationships/hyperlink" Target="https://anixter.atlassian.net/browse/CSTONE-2616?atlOrigin=eyJpIjoiMjBhNWIzMmFjMjdiNGE1YzhhZTE4YmM0ZjA0MDM4ZWYiLCJwIjoiZXhjZWwtamlyYSJ9" TargetMode="External"/><Relationship Id="rId705" Type="http://schemas.openxmlformats.org/officeDocument/2006/relationships/hyperlink" Target="https://anixter.atlassian.net/browse/CSTONE-3818?atlOrigin=eyJpIjoiMjBhNWIzMmFjMjdiNGE1YzhhZTE4YmM0ZjA0MDM4ZWYiLCJwIjoiZXhjZWwtamlyYSJ9" TargetMode="External"/><Relationship Id="rId137" Type="http://schemas.openxmlformats.org/officeDocument/2006/relationships/hyperlink" Target="https://anixter.atlassian.net/browse/CSTONE-581?atlOrigin=eyJpIjoiMjBhNWIzMmFjMjdiNGE1YzhhZTE4YmM0ZjA0MDM4ZWYiLCJwIjoiZXhjZWwtamlyYSJ9" TargetMode="External"/><Relationship Id="rId302" Type="http://schemas.openxmlformats.org/officeDocument/2006/relationships/hyperlink" Target="https://anixter.atlassian.net/browse/CSTONE-1646?atlOrigin=eyJpIjoiMjBhNWIzMmFjMjdiNGE1YzhhZTE4YmM0ZjA0MDM4ZWYiLCJwIjoiZXhjZWwtamlyYSJ9" TargetMode="External"/><Relationship Id="rId344" Type="http://schemas.openxmlformats.org/officeDocument/2006/relationships/hyperlink" Target="https://anixter.atlassian.net/browse/CSTONE-1688?atlOrigin=eyJpIjoiMjBhNWIzMmFjMjdiNGE1YzhhZTE4YmM0ZjA0MDM4ZWYiLCJwIjoiZXhjZWwtamlyYSJ9" TargetMode="External"/><Relationship Id="rId691" Type="http://schemas.openxmlformats.org/officeDocument/2006/relationships/hyperlink" Target="https://anixter.atlassian.net/browse/CSTONE-3663?atlOrigin=eyJpIjoiMjBhNWIzMmFjMjdiNGE1YzhhZTE4YmM0ZjA0MDM4ZWYiLCJwIjoiZXhjZWwtamlyYSJ9" TargetMode="External"/><Relationship Id="rId747" Type="http://schemas.openxmlformats.org/officeDocument/2006/relationships/hyperlink" Target="https://anixter.atlassian.net/browse/CSTONE-4046?atlOrigin=eyJpIjoiMjBhNWIzMmFjMjdiNGE1YzhhZTE4YmM0ZjA0MDM4ZWYiLCJwIjoiZXhjZWwtamlyYSJ9" TargetMode="External"/><Relationship Id="rId789" Type="http://schemas.openxmlformats.org/officeDocument/2006/relationships/hyperlink" Target="https://anixter.atlassian.net/browse/CSTONE-4274?atlOrigin=eyJpIjoiMjBhNWIzMmFjMjdiNGE1YzhhZTE4YmM0ZjA0MDM4ZWYiLCJwIjoiZXhjZWwtamlyYSJ9" TargetMode="External"/><Relationship Id="rId41" Type="http://schemas.openxmlformats.org/officeDocument/2006/relationships/hyperlink" Target="https://anixter.atlassian.net/browse/CSTONE-103?atlOrigin=eyJpIjoiMjBhNWIzMmFjMjdiNGE1YzhhZTE4YmM0ZjA0MDM4ZWYiLCJwIjoiZXhjZWwtamlyYSJ9" TargetMode="External"/><Relationship Id="rId83" Type="http://schemas.openxmlformats.org/officeDocument/2006/relationships/hyperlink" Target="https://anixter.atlassian.net/browse/CSTONE-519?atlOrigin=eyJpIjoiMjBhNWIzMmFjMjdiNGE1YzhhZTE4YmM0ZjA0MDM4ZWYiLCJwIjoiZXhjZWwtamlyYSJ9" TargetMode="External"/><Relationship Id="rId179" Type="http://schemas.openxmlformats.org/officeDocument/2006/relationships/hyperlink" Target="https://anixter.atlassian.net/browse/CSTONE-627?atlOrigin=eyJpIjoiMjBhNWIzMmFjMjdiNGE1YzhhZTE4YmM0ZjA0MDM4ZWYiLCJwIjoiZXhjZWwtamlyYSJ9" TargetMode="External"/><Relationship Id="rId386" Type="http://schemas.openxmlformats.org/officeDocument/2006/relationships/hyperlink" Target="https://anixter.atlassian.net/browse/CSTONE-1730?atlOrigin=eyJpIjoiMjBhNWIzMmFjMjdiNGE1YzhhZTE4YmM0ZjA0MDM4ZWYiLCJwIjoiZXhjZWwtamlyYSJ9" TargetMode="External"/><Relationship Id="rId551" Type="http://schemas.openxmlformats.org/officeDocument/2006/relationships/hyperlink" Target="https://anixter.atlassian.net/browse/CSTONE-3188?atlOrigin=eyJpIjoiMjBhNWIzMmFjMjdiNGE1YzhhZTE4YmM0ZjA0MDM4ZWYiLCJwIjoiZXhjZWwtamlyYSJ9" TargetMode="External"/><Relationship Id="rId593" Type="http://schemas.openxmlformats.org/officeDocument/2006/relationships/hyperlink" Target="https://anixter.atlassian.net/browse/CSTONE-3230?atlOrigin=eyJpIjoiMjBhNWIzMmFjMjdiNGE1YzhhZTE4YmM0ZjA0MDM4ZWYiLCJwIjoiZXhjZWwtamlyYSJ9" TargetMode="External"/><Relationship Id="rId607" Type="http://schemas.openxmlformats.org/officeDocument/2006/relationships/hyperlink" Target="https://anixter.atlassian.net/browse/CSTONE-3244?atlOrigin=eyJpIjoiMjBhNWIzMmFjMjdiNGE1YzhhZTE4YmM0ZjA0MDM4ZWYiLCJwIjoiZXhjZWwtamlyYSJ9" TargetMode="External"/><Relationship Id="rId649" Type="http://schemas.openxmlformats.org/officeDocument/2006/relationships/hyperlink" Target="https://anixter.atlassian.net/browse/CSTONE-3587?atlOrigin=eyJpIjoiMjBhNWIzMmFjMjdiNGE1YzhhZTE4YmM0ZjA0MDM4ZWYiLCJwIjoiZXhjZWwtamlyYSJ9" TargetMode="External"/><Relationship Id="rId814" Type="http://schemas.openxmlformats.org/officeDocument/2006/relationships/hyperlink" Target="https://anixter.atlassian.net/browse/CSTONE-4393?atlOrigin=eyJpIjoiMjBhNWIzMmFjMjdiNGE1YzhhZTE4YmM0ZjA0MDM4ZWYiLCJwIjoiZXhjZWwtamlyYSJ9" TargetMode="External"/><Relationship Id="rId856" Type="http://schemas.openxmlformats.org/officeDocument/2006/relationships/hyperlink" Target="https://anixter.atlassian.net/browse/CSTONE-4557?atlOrigin=eyJpIjoiMjBhNWIzMmFjMjdiNGE1YzhhZTE4YmM0ZjA0MDM4ZWYiLCJwIjoiZXhjZWwtamlyYSJ9" TargetMode="External"/><Relationship Id="rId190" Type="http://schemas.openxmlformats.org/officeDocument/2006/relationships/hyperlink" Target="https://anixter.atlassian.net/browse/CSTONE-671?atlOrigin=eyJpIjoiMjBhNWIzMmFjMjdiNGE1YzhhZTE4YmM0ZjA0MDM4ZWYiLCJwIjoiZXhjZWwtamlyYSJ9" TargetMode="External"/><Relationship Id="rId204" Type="http://schemas.openxmlformats.org/officeDocument/2006/relationships/hyperlink" Target="https://anixter.atlassian.net/browse/CSTONE-1357?atlOrigin=eyJpIjoiMjBhNWIzMmFjMjdiNGE1YzhhZTE4YmM0ZjA0MDM4ZWYiLCJwIjoiZXhjZWwtamlyYSJ9" TargetMode="External"/><Relationship Id="rId246" Type="http://schemas.openxmlformats.org/officeDocument/2006/relationships/hyperlink" Target="https://anixter.atlassian.net/browse/CSTONE-1400?atlOrigin=eyJpIjoiMjBhNWIzMmFjMjdiNGE1YzhhZTE4YmM0ZjA0MDM4ZWYiLCJwIjoiZXhjZWwtamlyYSJ9" TargetMode="External"/><Relationship Id="rId288" Type="http://schemas.openxmlformats.org/officeDocument/2006/relationships/hyperlink" Target="https://anixter.atlassian.net/browse/CSTONE-1632?atlOrigin=eyJpIjoiMjBhNWIzMmFjMjdiNGE1YzhhZTE4YmM0ZjA0MDM4ZWYiLCJwIjoiZXhjZWwtamlyYSJ9" TargetMode="External"/><Relationship Id="rId411" Type="http://schemas.openxmlformats.org/officeDocument/2006/relationships/hyperlink" Target="https://anixter.atlassian.net/browse/CSTONE-2543?atlOrigin=eyJpIjoiMjBhNWIzMmFjMjdiNGE1YzhhZTE4YmM0ZjA0MDM4ZWYiLCJwIjoiZXhjZWwtamlyYSJ9" TargetMode="External"/><Relationship Id="rId453" Type="http://schemas.openxmlformats.org/officeDocument/2006/relationships/hyperlink" Target="https://anixter.atlassian.net/browse/CSTONE-2585?atlOrigin=eyJpIjoiMjBhNWIzMmFjMjdiNGE1YzhhZTE4YmM0ZjA0MDM4ZWYiLCJwIjoiZXhjZWwtamlyYSJ9" TargetMode="External"/><Relationship Id="rId509" Type="http://schemas.openxmlformats.org/officeDocument/2006/relationships/hyperlink" Target="https://anixter.atlassian.net/browse/CSTONE-2641?atlOrigin=eyJpIjoiMjBhNWIzMmFjMjdiNGE1YzhhZTE4YmM0ZjA0MDM4ZWYiLCJwIjoiZXhjZWwtamlyYSJ9" TargetMode="External"/><Relationship Id="rId660" Type="http://schemas.openxmlformats.org/officeDocument/2006/relationships/hyperlink" Target="https://anixter.atlassian.net/browse/CSTONE-3632?atlOrigin=eyJpIjoiMjBhNWIzMmFjMjdiNGE1YzhhZTE4YmM0ZjA0MDM4ZWYiLCJwIjoiZXhjZWwtamlyYSJ9" TargetMode="External"/><Relationship Id="rId106" Type="http://schemas.openxmlformats.org/officeDocument/2006/relationships/hyperlink" Target="https://anixter.atlassian.net/browse/CSTONE-542?atlOrigin=eyJpIjoiMjBhNWIzMmFjMjdiNGE1YzhhZTE4YmM0ZjA0MDM4ZWYiLCJwIjoiZXhjZWwtamlyYSJ9" TargetMode="External"/><Relationship Id="rId313" Type="http://schemas.openxmlformats.org/officeDocument/2006/relationships/hyperlink" Target="https://anixter.atlassian.net/browse/CSTONE-1657?atlOrigin=eyJpIjoiMjBhNWIzMmFjMjdiNGE1YzhhZTE4YmM0ZjA0MDM4ZWYiLCJwIjoiZXhjZWwtamlyYSJ9" TargetMode="External"/><Relationship Id="rId495" Type="http://schemas.openxmlformats.org/officeDocument/2006/relationships/hyperlink" Target="https://anixter.atlassian.net/browse/CSTONE-2627?atlOrigin=eyJpIjoiMjBhNWIzMmFjMjdiNGE1YzhhZTE4YmM0ZjA0MDM4ZWYiLCJwIjoiZXhjZWwtamlyYSJ9" TargetMode="External"/><Relationship Id="rId716" Type="http://schemas.openxmlformats.org/officeDocument/2006/relationships/hyperlink" Target="https://anixter.atlassian.net/browse/CSTONE-3867?atlOrigin=eyJpIjoiMjBhNWIzMmFjMjdiNGE1YzhhZTE4YmM0ZjA0MDM4ZWYiLCJwIjoiZXhjZWwtamlyYSJ9" TargetMode="External"/><Relationship Id="rId758" Type="http://schemas.openxmlformats.org/officeDocument/2006/relationships/hyperlink" Target="https://anixter.atlassian.net/browse/CSTONE-4057?atlOrigin=eyJpIjoiMjBhNWIzMmFjMjdiNGE1YzhhZTE4YmM0ZjA0MDM4ZWYiLCJwIjoiZXhjZWwtamlyYSJ9" TargetMode="External"/><Relationship Id="rId10" Type="http://schemas.openxmlformats.org/officeDocument/2006/relationships/hyperlink" Target="https://anixter.atlassian.net/browse/CSTONE-59?atlOrigin=eyJpIjoiMjBhNWIzMmFjMjdiNGE1YzhhZTE4YmM0ZjA0MDM4ZWYiLCJwIjoiZXhjZWwtamlyYSJ9" TargetMode="External"/><Relationship Id="rId52" Type="http://schemas.openxmlformats.org/officeDocument/2006/relationships/hyperlink" Target="https://anixter.atlassian.net/browse/CSTONE-48?atlOrigin=eyJpIjoiMjBhNWIzMmFjMjdiNGE1YzhhZTE4YmM0ZjA0MDM4ZWYiLCJwIjoiZXhjZWwtamlyYSJ9" TargetMode="External"/><Relationship Id="rId94" Type="http://schemas.openxmlformats.org/officeDocument/2006/relationships/hyperlink" Target="https://anixter.atlassian.net/browse/CSTONE-530?atlOrigin=eyJpIjoiMjBhNWIzMmFjMjdiNGE1YzhhZTE4YmM0ZjA0MDM4ZWYiLCJwIjoiZXhjZWwtamlyYSJ9" TargetMode="External"/><Relationship Id="rId148" Type="http://schemas.openxmlformats.org/officeDocument/2006/relationships/hyperlink" Target="https://anixter.atlassian.net/browse/CSTONE-598?atlOrigin=eyJpIjoiMjBhNWIzMmFjMjdiNGE1YzhhZTE4YmM0ZjA0MDM4ZWYiLCJwIjoiZXhjZWwtamlyYSJ9" TargetMode="External"/><Relationship Id="rId355" Type="http://schemas.openxmlformats.org/officeDocument/2006/relationships/hyperlink" Target="https://anixter.atlassian.net/browse/CSTONE-1699?atlOrigin=eyJpIjoiMjBhNWIzMmFjMjdiNGE1YzhhZTE4YmM0ZjA0MDM4ZWYiLCJwIjoiZXhjZWwtamlyYSJ9" TargetMode="External"/><Relationship Id="rId397" Type="http://schemas.openxmlformats.org/officeDocument/2006/relationships/hyperlink" Target="https://anixter.atlassian.net/browse/CSTONE-1741?atlOrigin=eyJpIjoiMjBhNWIzMmFjMjdiNGE1YzhhZTE4YmM0ZjA0MDM4ZWYiLCJwIjoiZXhjZWwtamlyYSJ9" TargetMode="External"/><Relationship Id="rId520" Type="http://schemas.openxmlformats.org/officeDocument/2006/relationships/hyperlink" Target="https://anixter.atlassian.net/browse/CSTONE-2652?atlOrigin=eyJpIjoiMjBhNWIzMmFjMjdiNGE1YzhhZTE4YmM0ZjA0MDM4ZWYiLCJwIjoiZXhjZWwtamlyYSJ9" TargetMode="External"/><Relationship Id="rId562" Type="http://schemas.openxmlformats.org/officeDocument/2006/relationships/hyperlink" Target="https://anixter.atlassian.net/browse/CSTONE-3199?atlOrigin=eyJpIjoiMjBhNWIzMmFjMjdiNGE1YzhhZTE4YmM0ZjA0MDM4ZWYiLCJwIjoiZXhjZWwtamlyYSJ9" TargetMode="External"/><Relationship Id="rId618" Type="http://schemas.openxmlformats.org/officeDocument/2006/relationships/hyperlink" Target="https://anixter.atlassian.net/browse/CSTONE-3255?atlOrigin=eyJpIjoiMjBhNWIzMmFjMjdiNGE1YzhhZTE4YmM0ZjA0MDM4ZWYiLCJwIjoiZXhjZWwtamlyYSJ9" TargetMode="External"/><Relationship Id="rId825" Type="http://schemas.openxmlformats.org/officeDocument/2006/relationships/hyperlink" Target="https://anixter.atlassian.net/browse/CSTONE-4411?atlOrigin=eyJpIjoiMjBhNWIzMmFjMjdiNGE1YzhhZTE4YmM0ZjA0MDM4ZWYiLCJwIjoiZXhjZWwtamlyYSJ9" TargetMode="External"/><Relationship Id="rId215" Type="http://schemas.openxmlformats.org/officeDocument/2006/relationships/hyperlink" Target="https://anixter.atlassian.net/browse/CSTONE-1368?atlOrigin=eyJpIjoiMjBhNWIzMmFjMjdiNGE1YzhhZTE4YmM0ZjA0MDM4ZWYiLCJwIjoiZXhjZWwtamlyYSJ9" TargetMode="External"/><Relationship Id="rId257" Type="http://schemas.openxmlformats.org/officeDocument/2006/relationships/hyperlink" Target="https://anixter.atlassian.net/browse/CSTONE-1411?atlOrigin=eyJpIjoiMjBhNWIzMmFjMjdiNGE1YzhhZTE4YmM0ZjA0MDM4ZWYiLCJwIjoiZXhjZWwtamlyYSJ9" TargetMode="External"/><Relationship Id="rId422" Type="http://schemas.openxmlformats.org/officeDocument/2006/relationships/hyperlink" Target="https://anixter.atlassian.net/browse/CSTONE-2554?atlOrigin=eyJpIjoiMjBhNWIzMmFjMjdiNGE1YzhhZTE4YmM0ZjA0MDM4ZWYiLCJwIjoiZXhjZWwtamlyYSJ9" TargetMode="External"/><Relationship Id="rId464" Type="http://schemas.openxmlformats.org/officeDocument/2006/relationships/hyperlink" Target="https://anixter.atlassian.net/browse/CSTONE-2596?atlOrigin=eyJpIjoiMjBhNWIzMmFjMjdiNGE1YzhhZTE4YmM0ZjA0MDM4ZWYiLCJwIjoiZXhjZWwtamlyYSJ9" TargetMode="External"/><Relationship Id="rId867" Type="http://schemas.openxmlformats.org/officeDocument/2006/relationships/vmlDrawing" Target="../drawings/vmlDrawing14.vml"/><Relationship Id="rId299" Type="http://schemas.openxmlformats.org/officeDocument/2006/relationships/hyperlink" Target="https://anixter.atlassian.net/browse/CSTONE-1643?atlOrigin=eyJpIjoiMjBhNWIzMmFjMjdiNGE1YzhhZTE4YmM0ZjA0MDM4ZWYiLCJwIjoiZXhjZWwtamlyYSJ9" TargetMode="External"/><Relationship Id="rId727" Type="http://schemas.openxmlformats.org/officeDocument/2006/relationships/hyperlink" Target="https://anixter.atlassian.net/browse/CSTONE-3878?atlOrigin=eyJpIjoiMjBhNWIzMmFjMjdiNGE1YzhhZTE4YmM0ZjA0MDM4ZWYiLCJwIjoiZXhjZWwtamlyYSJ9" TargetMode="External"/><Relationship Id="rId63" Type="http://schemas.openxmlformats.org/officeDocument/2006/relationships/hyperlink" Target="https://anixter.atlassian.net/browse/CSTONE-76?atlOrigin=eyJpIjoiMjBhNWIzMmFjMjdiNGE1YzhhZTE4YmM0ZjA0MDM4ZWYiLCJwIjoiZXhjZWwtamlyYSJ9" TargetMode="External"/><Relationship Id="rId159" Type="http://schemas.openxmlformats.org/officeDocument/2006/relationships/hyperlink" Target="https://anixter.atlassian.net/browse/CSTONE-609?atlOrigin=eyJpIjoiMjBhNWIzMmFjMjdiNGE1YzhhZTE4YmM0ZjA0MDM4ZWYiLCJwIjoiZXhjZWwtamlyYSJ9" TargetMode="External"/><Relationship Id="rId366" Type="http://schemas.openxmlformats.org/officeDocument/2006/relationships/hyperlink" Target="https://anixter.atlassian.net/browse/CSTONE-1710?atlOrigin=eyJpIjoiMjBhNWIzMmFjMjdiNGE1YzhhZTE4YmM0ZjA0MDM4ZWYiLCJwIjoiZXhjZWwtamlyYSJ9" TargetMode="External"/><Relationship Id="rId573" Type="http://schemas.openxmlformats.org/officeDocument/2006/relationships/hyperlink" Target="https://anixter.atlassian.net/browse/CSTONE-3210?atlOrigin=eyJpIjoiMjBhNWIzMmFjMjdiNGE1YzhhZTE4YmM0ZjA0MDM4ZWYiLCJwIjoiZXhjZWwtamlyYSJ9" TargetMode="External"/><Relationship Id="rId780" Type="http://schemas.openxmlformats.org/officeDocument/2006/relationships/hyperlink" Target="https://anixter.atlassian.net/browse/CSTONE-4206?atlOrigin=eyJpIjoiMjBhNWIzMmFjMjdiNGE1YzhhZTE4YmM0ZjA0MDM4ZWYiLCJwIjoiZXhjZWwtamlyYSJ9" TargetMode="External"/><Relationship Id="rId226" Type="http://schemas.openxmlformats.org/officeDocument/2006/relationships/hyperlink" Target="https://anixter.atlassian.net/browse/CSTONE-1379?atlOrigin=eyJpIjoiMjBhNWIzMmFjMjdiNGE1YzhhZTE4YmM0ZjA0MDM4ZWYiLCJwIjoiZXhjZWwtamlyYSJ9" TargetMode="External"/><Relationship Id="rId433" Type="http://schemas.openxmlformats.org/officeDocument/2006/relationships/hyperlink" Target="https://anixter.atlassian.net/browse/CSTONE-2565?atlOrigin=eyJpIjoiMjBhNWIzMmFjMjdiNGE1YzhhZTE4YmM0ZjA0MDM4ZWYiLCJwIjoiZXhjZWwtamlyYSJ9" TargetMode="External"/><Relationship Id="rId640" Type="http://schemas.openxmlformats.org/officeDocument/2006/relationships/hyperlink" Target="https://anixter.atlassian.net/browse/CSTONE-3578?atlOrigin=eyJpIjoiMjBhNWIzMmFjMjdiNGE1YzhhZTE4YmM0ZjA0MDM4ZWYiLCJwIjoiZXhjZWwtamlyYSJ9" TargetMode="External"/><Relationship Id="rId738" Type="http://schemas.openxmlformats.org/officeDocument/2006/relationships/hyperlink" Target="https://anixter.atlassian.net/browse/CSTONE-3889?atlOrigin=eyJpIjoiMjBhNWIzMmFjMjdiNGE1YzhhZTE4YmM0ZjA0MDM4ZWYiLCJwIjoiZXhjZWwtamlyYSJ9" TargetMode="External"/><Relationship Id="rId74" Type="http://schemas.openxmlformats.org/officeDocument/2006/relationships/hyperlink" Target="https://anixter.atlassian.net/browse/CSTONE-122?atlOrigin=eyJpIjoiMjBhNWIzMmFjMjdiNGE1YzhhZTE4YmM0ZjA0MDM4ZWYiLCJwIjoiZXhjZWwtamlyYSJ9" TargetMode="External"/><Relationship Id="rId377" Type="http://schemas.openxmlformats.org/officeDocument/2006/relationships/hyperlink" Target="https://anixter.atlassian.net/browse/CSTONE-1721?atlOrigin=eyJpIjoiMjBhNWIzMmFjMjdiNGE1YzhhZTE4YmM0ZjA0MDM4ZWYiLCJwIjoiZXhjZWwtamlyYSJ9" TargetMode="External"/><Relationship Id="rId500" Type="http://schemas.openxmlformats.org/officeDocument/2006/relationships/hyperlink" Target="https://anixter.atlassian.net/browse/CSTONE-2632?atlOrigin=eyJpIjoiMjBhNWIzMmFjMjdiNGE1YzhhZTE4YmM0ZjA0MDM4ZWYiLCJwIjoiZXhjZWwtamlyYSJ9" TargetMode="External"/><Relationship Id="rId584" Type="http://schemas.openxmlformats.org/officeDocument/2006/relationships/hyperlink" Target="https://anixter.atlassian.net/browse/CSTONE-3221?atlOrigin=eyJpIjoiMjBhNWIzMmFjMjdiNGE1YzhhZTE4YmM0ZjA0MDM4ZWYiLCJwIjoiZXhjZWwtamlyYSJ9" TargetMode="External"/><Relationship Id="rId805" Type="http://schemas.openxmlformats.org/officeDocument/2006/relationships/hyperlink" Target="https://anixter.atlassian.net/browse/CSTONE-4291?atlOrigin=eyJpIjoiMjBhNWIzMmFjMjdiNGE1YzhhZTE4YmM0ZjA0MDM4ZWYiLCJwIjoiZXhjZWwtamlyYSJ9" TargetMode="External"/><Relationship Id="rId5" Type="http://schemas.openxmlformats.org/officeDocument/2006/relationships/hyperlink" Target="https://anixter.atlassian.net/browse/CSTONE-54?atlOrigin=eyJpIjoiMjBhNWIzMmFjMjdiNGE1YzhhZTE4YmM0ZjA0MDM4ZWYiLCJwIjoiZXhjZWwtamlyYSJ9" TargetMode="External"/><Relationship Id="rId237" Type="http://schemas.openxmlformats.org/officeDocument/2006/relationships/hyperlink" Target="https://anixter.atlassian.net/browse/CSTONE-1391?atlOrigin=eyJpIjoiMjBhNWIzMmFjMjdiNGE1YzhhZTE4YmM0ZjA0MDM4ZWYiLCJwIjoiZXhjZWwtamlyYSJ9" TargetMode="External"/><Relationship Id="rId791" Type="http://schemas.openxmlformats.org/officeDocument/2006/relationships/hyperlink" Target="https://anixter.atlassian.net/browse/CSTONE-4276?atlOrigin=eyJpIjoiMjBhNWIzMmFjMjdiNGE1YzhhZTE4YmM0ZjA0MDM4ZWYiLCJwIjoiZXhjZWwtamlyYSJ9" TargetMode="External"/><Relationship Id="rId444" Type="http://schemas.openxmlformats.org/officeDocument/2006/relationships/hyperlink" Target="https://anixter.atlassian.net/browse/CSTONE-2576?atlOrigin=eyJpIjoiMjBhNWIzMmFjMjdiNGE1YzhhZTE4YmM0ZjA0MDM4ZWYiLCJwIjoiZXhjZWwtamlyYSJ9" TargetMode="External"/><Relationship Id="rId651" Type="http://schemas.openxmlformats.org/officeDocument/2006/relationships/hyperlink" Target="https://anixter.atlassian.net/browse/CSTONE-3589?atlOrigin=eyJpIjoiMjBhNWIzMmFjMjdiNGE1YzhhZTE4YmM0ZjA0MDM4ZWYiLCJwIjoiZXhjZWwtamlyYSJ9" TargetMode="External"/><Relationship Id="rId749" Type="http://schemas.openxmlformats.org/officeDocument/2006/relationships/hyperlink" Target="https://anixter.atlassian.net/browse/CSTONE-4048?atlOrigin=eyJpIjoiMjBhNWIzMmFjMjdiNGE1YzhhZTE4YmM0ZjA0MDM4ZWYiLCJwIjoiZXhjZWwtamlyYSJ9" TargetMode="External"/><Relationship Id="rId290" Type="http://schemas.openxmlformats.org/officeDocument/2006/relationships/hyperlink" Target="https://anixter.atlassian.net/browse/CSTONE-1634?atlOrigin=eyJpIjoiMjBhNWIzMmFjMjdiNGE1YzhhZTE4YmM0ZjA0MDM4ZWYiLCJwIjoiZXhjZWwtamlyYSJ9" TargetMode="External"/><Relationship Id="rId304" Type="http://schemas.openxmlformats.org/officeDocument/2006/relationships/hyperlink" Target="https://anixter.atlassian.net/browse/CSTONE-1648?atlOrigin=eyJpIjoiMjBhNWIzMmFjMjdiNGE1YzhhZTE4YmM0ZjA0MDM4ZWYiLCJwIjoiZXhjZWwtamlyYSJ9" TargetMode="External"/><Relationship Id="rId388" Type="http://schemas.openxmlformats.org/officeDocument/2006/relationships/hyperlink" Target="https://anixter.atlassian.net/browse/CSTONE-1732?atlOrigin=eyJpIjoiMjBhNWIzMmFjMjdiNGE1YzhhZTE4YmM0ZjA0MDM4ZWYiLCJwIjoiZXhjZWwtamlyYSJ9" TargetMode="External"/><Relationship Id="rId511" Type="http://schemas.openxmlformats.org/officeDocument/2006/relationships/hyperlink" Target="https://anixter.atlassian.net/browse/CSTONE-2643?atlOrigin=eyJpIjoiMjBhNWIzMmFjMjdiNGE1YzhhZTE4YmM0ZjA0MDM4ZWYiLCJwIjoiZXhjZWwtamlyYSJ9" TargetMode="External"/><Relationship Id="rId609" Type="http://schemas.openxmlformats.org/officeDocument/2006/relationships/hyperlink" Target="https://anixter.atlassian.net/browse/CSTONE-3246?atlOrigin=eyJpIjoiMjBhNWIzMmFjMjdiNGE1YzhhZTE4YmM0ZjA0MDM4ZWYiLCJwIjoiZXhjZWwtamlyYSJ9" TargetMode="External"/><Relationship Id="rId85" Type="http://schemas.openxmlformats.org/officeDocument/2006/relationships/hyperlink" Target="https://anixter.atlassian.net/browse/CSTONE-521?atlOrigin=eyJpIjoiMjBhNWIzMmFjMjdiNGE1YzhhZTE4YmM0ZjA0MDM4ZWYiLCJwIjoiZXhjZWwtamlyYSJ9" TargetMode="External"/><Relationship Id="rId150" Type="http://schemas.openxmlformats.org/officeDocument/2006/relationships/hyperlink" Target="https://anixter.atlassian.net/browse/CSTONE-600?atlOrigin=eyJpIjoiMjBhNWIzMmFjMjdiNGE1YzhhZTE4YmM0ZjA0MDM4ZWYiLCJwIjoiZXhjZWwtamlyYSJ9" TargetMode="External"/><Relationship Id="rId595" Type="http://schemas.openxmlformats.org/officeDocument/2006/relationships/hyperlink" Target="https://anixter.atlassian.net/browse/CSTONE-3232?atlOrigin=eyJpIjoiMjBhNWIzMmFjMjdiNGE1YzhhZTE4YmM0ZjA0MDM4ZWYiLCJwIjoiZXhjZWwtamlyYSJ9" TargetMode="External"/><Relationship Id="rId816" Type="http://schemas.openxmlformats.org/officeDocument/2006/relationships/hyperlink" Target="https://anixter.atlassian.net/browse/CSTONE-4396?atlOrigin=eyJpIjoiMjBhNWIzMmFjMjdiNGE1YzhhZTE4YmM0ZjA0MDM4ZWYiLCJwIjoiZXhjZWwtamlyYSJ9" TargetMode="External"/><Relationship Id="rId248" Type="http://schemas.openxmlformats.org/officeDocument/2006/relationships/hyperlink" Target="https://anixter.atlassian.net/browse/CSTONE-1402?atlOrigin=eyJpIjoiMjBhNWIzMmFjMjdiNGE1YzhhZTE4YmM0ZjA0MDM4ZWYiLCJwIjoiZXhjZWwtamlyYSJ9" TargetMode="External"/><Relationship Id="rId455" Type="http://schemas.openxmlformats.org/officeDocument/2006/relationships/hyperlink" Target="https://anixter.atlassian.net/browse/CSTONE-2587?atlOrigin=eyJpIjoiMjBhNWIzMmFjMjdiNGE1YzhhZTE4YmM0ZjA0MDM4ZWYiLCJwIjoiZXhjZWwtamlyYSJ9" TargetMode="External"/><Relationship Id="rId662" Type="http://schemas.openxmlformats.org/officeDocument/2006/relationships/hyperlink" Target="https://anixter.atlassian.net/browse/CSTONE-3634?atlOrigin=eyJpIjoiMjBhNWIzMmFjMjdiNGE1YzhhZTE4YmM0ZjA0MDM4ZWYiLCJwIjoiZXhjZWwtamlyYSJ9" TargetMode="External"/><Relationship Id="rId12" Type="http://schemas.openxmlformats.org/officeDocument/2006/relationships/hyperlink" Target="https://anixter.atlassian.net/browse/CSTONE-64?atlOrigin=eyJpIjoiMjBhNWIzMmFjMjdiNGE1YzhhZTE4YmM0ZjA0MDM4ZWYiLCJwIjoiZXhjZWwtamlyYSJ9" TargetMode="External"/><Relationship Id="rId108" Type="http://schemas.openxmlformats.org/officeDocument/2006/relationships/hyperlink" Target="https://anixter.atlassian.net/browse/CSTONE-544?atlOrigin=eyJpIjoiMjBhNWIzMmFjMjdiNGE1YzhhZTE4YmM0ZjA0MDM4ZWYiLCJwIjoiZXhjZWwtamlyYSJ9" TargetMode="External"/><Relationship Id="rId315" Type="http://schemas.openxmlformats.org/officeDocument/2006/relationships/hyperlink" Target="https://anixter.atlassian.net/browse/CSTONE-1659?atlOrigin=eyJpIjoiMjBhNWIzMmFjMjdiNGE1YzhhZTE4YmM0ZjA0MDM4ZWYiLCJwIjoiZXhjZWwtamlyYSJ9" TargetMode="External"/><Relationship Id="rId522" Type="http://schemas.openxmlformats.org/officeDocument/2006/relationships/hyperlink" Target="https://anixter.atlassian.net/browse/CSTONE-2847?atlOrigin=eyJpIjoiMjBhNWIzMmFjMjdiNGE1YzhhZTE4YmM0ZjA0MDM4ZWYiLCJwIjoiZXhjZWwtamlyYSJ9" TargetMode="External"/><Relationship Id="rId96" Type="http://schemas.openxmlformats.org/officeDocument/2006/relationships/hyperlink" Target="https://anixter.atlassian.net/browse/CSTONE-532?atlOrigin=eyJpIjoiMjBhNWIzMmFjMjdiNGE1YzhhZTE4YmM0ZjA0MDM4ZWYiLCJwIjoiZXhjZWwtamlyYSJ9" TargetMode="External"/><Relationship Id="rId161" Type="http://schemas.openxmlformats.org/officeDocument/2006/relationships/hyperlink" Target="https://anixter.atlassian.net/browse/CSTONE-611?atlOrigin=eyJpIjoiMjBhNWIzMmFjMjdiNGE1YzhhZTE4YmM0ZjA0MDM4ZWYiLCJwIjoiZXhjZWwtamlyYSJ9" TargetMode="External"/><Relationship Id="rId399" Type="http://schemas.openxmlformats.org/officeDocument/2006/relationships/hyperlink" Target="https://anixter.atlassian.net/browse/CSTONE-1743?atlOrigin=eyJpIjoiMjBhNWIzMmFjMjdiNGE1YzhhZTE4YmM0ZjA0MDM4ZWYiLCJwIjoiZXhjZWwtamlyYSJ9" TargetMode="External"/><Relationship Id="rId827" Type="http://schemas.openxmlformats.org/officeDocument/2006/relationships/hyperlink" Target="https://anixter.atlassian.net/browse/CSTONE-4413?atlOrigin=eyJpIjoiMjBhNWIzMmFjMjdiNGE1YzhhZTE4YmM0ZjA0MDM4ZWYiLCJwIjoiZXhjZWwtamlyYSJ9" TargetMode="External"/><Relationship Id="rId259" Type="http://schemas.openxmlformats.org/officeDocument/2006/relationships/hyperlink" Target="https://anixter.atlassian.net/browse/CSTONE-1413?atlOrigin=eyJpIjoiMjBhNWIzMmFjMjdiNGE1YzhhZTE4YmM0ZjA0MDM4ZWYiLCJwIjoiZXhjZWwtamlyYSJ9" TargetMode="External"/><Relationship Id="rId466" Type="http://schemas.openxmlformats.org/officeDocument/2006/relationships/hyperlink" Target="https://anixter.atlassian.net/browse/CSTONE-2598?atlOrigin=eyJpIjoiMjBhNWIzMmFjMjdiNGE1YzhhZTE4YmM0ZjA0MDM4ZWYiLCJwIjoiZXhjZWwtamlyYSJ9" TargetMode="External"/><Relationship Id="rId673" Type="http://schemas.openxmlformats.org/officeDocument/2006/relationships/hyperlink" Target="https://anixter.atlassian.net/browse/CSTONE-3645?atlOrigin=eyJpIjoiMjBhNWIzMmFjMjdiNGE1YzhhZTE4YmM0ZjA0MDM4ZWYiLCJwIjoiZXhjZWwtamlyYSJ9" TargetMode="External"/><Relationship Id="rId23" Type="http://schemas.openxmlformats.org/officeDocument/2006/relationships/hyperlink" Target="https://anixter.atlassian.net/browse/CSTONE-82?atlOrigin=eyJpIjoiMjBhNWIzMmFjMjdiNGE1YzhhZTE4YmM0ZjA0MDM4ZWYiLCJwIjoiZXhjZWwtamlyYSJ9" TargetMode="External"/><Relationship Id="rId119" Type="http://schemas.openxmlformats.org/officeDocument/2006/relationships/hyperlink" Target="https://anixter.atlassian.net/browse/CSTONE-555?atlOrigin=eyJpIjoiMjBhNWIzMmFjMjdiNGE1YzhhZTE4YmM0ZjA0MDM4ZWYiLCJwIjoiZXhjZWwtamlyYSJ9" TargetMode="External"/><Relationship Id="rId326" Type="http://schemas.openxmlformats.org/officeDocument/2006/relationships/hyperlink" Target="https://anixter.atlassian.net/browse/CSTONE-1670?atlOrigin=eyJpIjoiMjBhNWIzMmFjMjdiNGE1YzhhZTE4YmM0ZjA0MDM4ZWYiLCJwIjoiZXhjZWwtamlyYSJ9" TargetMode="External"/><Relationship Id="rId533" Type="http://schemas.openxmlformats.org/officeDocument/2006/relationships/hyperlink" Target="https://anixter.atlassian.net/browse/CSTONE-2858?atlOrigin=eyJpIjoiMjBhNWIzMmFjMjdiNGE1YzhhZTE4YmM0ZjA0MDM4ZWYiLCJwIjoiZXhjZWwtamlyYSJ9" TargetMode="External"/><Relationship Id="rId740" Type="http://schemas.openxmlformats.org/officeDocument/2006/relationships/hyperlink" Target="https://anixter.atlassian.net/browse/CSTONE-3891?atlOrigin=eyJpIjoiMjBhNWIzMmFjMjdiNGE1YzhhZTE4YmM0ZjA0MDM4ZWYiLCJwIjoiZXhjZWwtamlyYSJ9" TargetMode="External"/><Relationship Id="rId838" Type="http://schemas.openxmlformats.org/officeDocument/2006/relationships/hyperlink" Target="https://anixter.atlassian.net/browse/CSTONE-4424?atlOrigin=eyJpIjoiMjBhNWIzMmFjMjdiNGE1YzhhZTE4YmM0ZjA0MDM4ZWYiLCJwIjoiZXhjZWwtamlyYSJ9" TargetMode="External"/><Relationship Id="rId172" Type="http://schemas.openxmlformats.org/officeDocument/2006/relationships/hyperlink" Target="https://anixter.atlassian.net/browse/CSTONE-622?atlOrigin=eyJpIjoiMjBhNWIzMmFjMjdiNGE1YzhhZTE4YmM0ZjA0MDM4ZWYiLCJwIjoiZXhjZWwtamlyYSJ9" TargetMode="External"/><Relationship Id="rId477" Type="http://schemas.openxmlformats.org/officeDocument/2006/relationships/hyperlink" Target="https://anixter.atlassian.net/browse/CSTONE-2609?atlOrigin=eyJpIjoiMjBhNWIzMmFjMjdiNGE1YzhhZTE4YmM0ZjA0MDM4ZWYiLCJwIjoiZXhjZWwtamlyYSJ9" TargetMode="External"/><Relationship Id="rId600" Type="http://schemas.openxmlformats.org/officeDocument/2006/relationships/hyperlink" Target="https://anixter.atlassian.net/browse/CSTONE-3237?atlOrigin=eyJpIjoiMjBhNWIzMmFjMjdiNGE1YzhhZTE4YmM0ZjA0MDM4ZWYiLCJwIjoiZXhjZWwtamlyYSJ9" TargetMode="External"/><Relationship Id="rId684" Type="http://schemas.openxmlformats.org/officeDocument/2006/relationships/hyperlink" Target="https://anixter.atlassian.net/browse/CSTONE-3656?atlOrigin=eyJpIjoiMjBhNWIzMmFjMjdiNGE1YzhhZTE4YmM0ZjA0MDM4ZWYiLCJwIjoiZXhjZWwtamlyYSJ9" TargetMode="External"/><Relationship Id="rId337" Type="http://schemas.openxmlformats.org/officeDocument/2006/relationships/hyperlink" Target="https://anixter.atlassian.net/browse/CSTONE-1681?atlOrigin=eyJpIjoiMjBhNWIzMmFjMjdiNGE1YzhhZTE4YmM0ZjA0MDM4ZWYiLCJwIjoiZXhjZWwtamlyYSJ9" TargetMode="External"/><Relationship Id="rId34" Type="http://schemas.openxmlformats.org/officeDocument/2006/relationships/hyperlink" Target="https://anixter.atlassian.net/browse/CSTONE-94?atlOrigin=eyJpIjoiMjBhNWIzMmFjMjdiNGE1YzhhZTE4YmM0ZjA0MDM4ZWYiLCJwIjoiZXhjZWwtamlyYSJ9" TargetMode="External"/><Relationship Id="rId544" Type="http://schemas.openxmlformats.org/officeDocument/2006/relationships/hyperlink" Target="https://anixter.atlassian.net/browse/CSTONE-2869?atlOrigin=eyJpIjoiMjBhNWIzMmFjMjdiNGE1YzhhZTE4YmM0ZjA0MDM4ZWYiLCJwIjoiZXhjZWwtamlyYSJ9" TargetMode="External"/><Relationship Id="rId751" Type="http://schemas.openxmlformats.org/officeDocument/2006/relationships/hyperlink" Target="https://anixter.atlassian.net/browse/CSTONE-4050?atlOrigin=eyJpIjoiMjBhNWIzMmFjMjdiNGE1YzhhZTE4YmM0ZjA0MDM4ZWYiLCJwIjoiZXhjZWwtamlyYSJ9" TargetMode="External"/><Relationship Id="rId849" Type="http://schemas.openxmlformats.org/officeDocument/2006/relationships/hyperlink" Target="https://anixter.atlassian.net/browse/CSTONE-4550?atlOrigin=eyJpIjoiMjBhNWIzMmFjMjdiNGE1YzhhZTE4YmM0ZjA0MDM4ZWYiLCJwIjoiZXhjZWwtamlyYSJ9" TargetMode="External"/><Relationship Id="rId183" Type="http://schemas.openxmlformats.org/officeDocument/2006/relationships/hyperlink" Target="https://anixter.atlassian.net/browse/CSTONE-647?atlOrigin=eyJpIjoiMjBhNWIzMmFjMjdiNGE1YzhhZTE4YmM0ZjA0MDM4ZWYiLCJwIjoiZXhjZWwtamlyYSJ9" TargetMode="External"/><Relationship Id="rId390" Type="http://schemas.openxmlformats.org/officeDocument/2006/relationships/hyperlink" Target="https://anixter.atlassian.net/browse/CSTONE-1734?atlOrigin=eyJpIjoiMjBhNWIzMmFjMjdiNGE1YzhhZTE4YmM0ZjA0MDM4ZWYiLCJwIjoiZXhjZWwtamlyYSJ9" TargetMode="External"/><Relationship Id="rId404" Type="http://schemas.openxmlformats.org/officeDocument/2006/relationships/hyperlink" Target="https://anixter.atlassian.net/browse/CSTONE-1748?atlOrigin=eyJpIjoiMjBhNWIzMmFjMjdiNGE1YzhhZTE4YmM0ZjA0MDM4ZWYiLCJwIjoiZXhjZWwtamlyYSJ9" TargetMode="External"/><Relationship Id="rId611" Type="http://schemas.openxmlformats.org/officeDocument/2006/relationships/hyperlink" Target="https://anixter.atlassian.net/browse/CSTONE-3248?atlOrigin=eyJpIjoiMjBhNWIzMmFjMjdiNGE1YzhhZTE4YmM0ZjA0MDM4ZWYiLCJwIjoiZXhjZWwtamlyYSJ9" TargetMode="External"/><Relationship Id="rId250" Type="http://schemas.openxmlformats.org/officeDocument/2006/relationships/hyperlink" Target="https://anixter.atlassian.net/browse/CSTONE-1404?atlOrigin=eyJpIjoiMjBhNWIzMmFjMjdiNGE1YzhhZTE4YmM0ZjA0MDM4ZWYiLCJwIjoiZXhjZWwtamlyYSJ9" TargetMode="External"/><Relationship Id="rId488" Type="http://schemas.openxmlformats.org/officeDocument/2006/relationships/hyperlink" Target="https://anixter.atlassian.net/browse/CSTONE-2620?atlOrigin=eyJpIjoiMjBhNWIzMmFjMjdiNGE1YzhhZTE4YmM0ZjA0MDM4ZWYiLCJwIjoiZXhjZWwtamlyYSJ9" TargetMode="External"/><Relationship Id="rId695" Type="http://schemas.openxmlformats.org/officeDocument/2006/relationships/hyperlink" Target="https://anixter.atlassian.net/browse/CSTONE-3667?atlOrigin=eyJpIjoiMjBhNWIzMmFjMjdiNGE1YzhhZTE4YmM0ZjA0MDM4ZWYiLCJwIjoiZXhjZWwtamlyYSJ9" TargetMode="External"/><Relationship Id="rId709" Type="http://schemas.openxmlformats.org/officeDocument/2006/relationships/hyperlink" Target="https://anixter.atlassian.net/browse/CSTONE-3821?atlOrigin=eyJpIjoiMjBhNWIzMmFjMjdiNGE1YzhhZTE4YmM0ZjA0MDM4ZWYiLCJwIjoiZXhjZWwtamlyYSJ9" TargetMode="External"/><Relationship Id="rId45" Type="http://schemas.openxmlformats.org/officeDocument/2006/relationships/hyperlink" Target="https://anixter.atlassian.net/browse/CSTONE-109?atlOrigin=eyJpIjoiMjBhNWIzMmFjMjdiNGE1YzhhZTE4YmM0ZjA0MDM4ZWYiLCJwIjoiZXhjZWwtamlyYSJ9" TargetMode="External"/><Relationship Id="rId110" Type="http://schemas.openxmlformats.org/officeDocument/2006/relationships/hyperlink" Target="https://anixter.atlassian.net/browse/CSTONE-546?atlOrigin=eyJpIjoiMjBhNWIzMmFjMjdiNGE1YzhhZTE4YmM0ZjA0MDM4ZWYiLCJwIjoiZXhjZWwtamlyYSJ9" TargetMode="External"/><Relationship Id="rId348" Type="http://schemas.openxmlformats.org/officeDocument/2006/relationships/hyperlink" Target="https://anixter.atlassian.net/browse/CSTONE-1692?atlOrigin=eyJpIjoiMjBhNWIzMmFjMjdiNGE1YzhhZTE4YmM0ZjA0MDM4ZWYiLCJwIjoiZXhjZWwtamlyYSJ9" TargetMode="External"/><Relationship Id="rId555" Type="http://schemas.openxmlformats.org/officeDocument/2006/relationships/hyperlink" Target="https://anixter.atlassian.net/browse/CSTONE-3192?atlOrigin=eyJpIjoiMjBhNWIzMmFjMjdiNGE1YzhhZTE4YmM0ZjA0MDM4ZWYiLCJwIjoiZXhjZWwtamlyYSJ9" TargetMode="External"/><Relationship Id="rId762" Type="http://schemas.openxmlformats.org/officeDocument/2006/relationships/hyperlink" Target="https://anixter.atlassian.net/browse/CSTONE-4063?atlOrigin=eyJpIjoiMjBhNWIzMmFjMjdiNGE1YzhhZTE4YmM0ZjA0MDM4ZWYiLCJwIjoiZXhjZWwtamlyYSJ9" TargetMode="External"/><Relationship Id="rId194" Type="http://schemas.openxmlformats.org/officeDocument/2006/relationships/hyperlink" Target="https://anixter.atlassian.net/browse/CSTONE-1090?atlOrigin=eyJpIjoiMjBhNWIzMmFjMjdiNGE1YzhhZTE4YmM0ZjA0MDM4ZWYiLCJwIjoiZXhjZWwtamlyYSJ9" TargetMode="External"/><Relationship Id="rId208" Type="http://schemas.openxmlformats.org/officeDocument/2006/relationships/hyperlink" Target="https://anixter.atlassian.net/browse/CSTONE-1361?atlOrigin=eyJpIjoiMjBhNWIzMmFjMjdiNGE1YzhhZTE4YmM0ZjA0MDM4ZWYiLCJwIjoiZXhjZWwtamlyYSJ9" TargetMode="External"/><Relationship Id="rId415" Type="http://schemas.openxmlformats.org/officeDocument/2006/relationships/hyperlink" Target="https://anixter.atlassian.net/browse/CSTONE-2547?atlOrigin=eyJpIjoiMjBhNWIzMmFjMjdiNGE1YzhhZTE4YmM0ZjA0MDM4ZWYiLCJwIjoiZXhjZWwtamlyYSJ9" TargetMode="External"/><Relationship Id="rId622" Type="http://schemas.openxmlformats.org/officeDocument/2006/relationships/hyperlink" Target="https://anixter.atlassian.net/browse/CSTONE-3259?atlOrigin=eyJpIjoiMjBhNWIzMmFjMjdiNGE1YzhhZTE4YmM0ZjA0MDM4ZWYiLCJwIjoiZXhjZWwtamlyYSJ9" TargetMode="External"/><Relationship Id="rId261" Type="http://schemas.openxmlformats.org/officeDocument/2006/relationships/hyperlink" Target="https://anixter.atlassian.net/browse/CSTONE-1415?atlOrigin=eyJpIjoiMjBhNWIzMmFjMjdiNGE1YzhhZTE4YmM0ZjA0MDM4ZWYiLCJwIjoiZXhjZWwtamlyYSJ9" TargetMode="External"/><Relationship Id="rId499" Type="http://schemas.openxmlformats.org/officeDocument/2006/relationships/hyperlink" Target="https://anixter.atlassian.net/browse/CSTONE-2631?atlOrigin=eyJpIjoiMjBhNWIzMmFjMjdiNGE1YzhhZTE4YmM0ZjA0MDM4ZWYiLCJwIjoiZXhjZWwtamlyYSJ9" TargetMode="External"/><Relationship Id="rId56" Type="http://schemas.openxmlformats.org/officeDocument/2006/relationships/hyperlink" Target="https://anixter.atlassian.net/browse/CSTONE-61?atlOrigin=eyJpIjoiMjBhNWIzMmFjMjdiNGE1YzhhZTE4YmM0ZjA0MDM4ZWYiLCJwIjoiZXhjZWwtamlyYSJ9" TargetMode="External"/><Relationship Id="rId359" Type="http://schemas.openxmlformats.org/officeDocument/2006/relationships/hyperlink" Target="https://anixter.atlassian.net/browse/CSTONE-1703?atlOrigin=eyJpIjoiMjBhNWIzMmFjMjdiNGE1YzhhZTE4YmM0ZjA0MDM4ZWYiLCJwIjoiZXhjZWwtamlyYSJ9" TargetMode="External"/><Relationship Id="rId566" Type="http://schemas.openxmlformats.org/officeDocument/2006/relationships/hyperlink" Target="https://anixter.atlassian.net/browse/CSTONE-3203?atlOrigin=eyJpIjoiMjBhNWIzMmFjMjdiNGE1YzhhZTE4YmM0ZjA0MDM4ZWYiLCJwIjoiZXhjZWwtamlyYSJ9" TargetMode="External"/><Relationship Id="rId773" Type="http://schemas.openxmlformats.org/officeDocument/2006/relationships/hyperlink" Target="https://anixter.atlassian.net/browse/CSTONE-4199?atlOrigin=eyJpIjoiMjBhNWIzMmFjMjdiNGE1YzhhZTE4YmM0ZjA0MDM4ZWYiLCJwIjoiZXhjZWwtamlyYSJ9" TargetMode="External"/><Relationship Id="rId121" Type="http://schemas.openxmlformats.org/officeDocument/2006/relationships/hyperlink" Target="https://anixter.atlassian.net/browse/CSTONE-557?atlOrigin=eyJpIjoiMjBhNWIzMmFjMjdiNGE1YzhhZTE4YmM0ZjA0MDM4ZWYiLCJwIjoiZXhjZWwtamlyYSJ9" TargetMode="External"/><Relationship Id="rId219" Type="http://schemas.openxmlformats.org/officeDocument/2006/relationships/hyperlink" Target="https://anixter.atlassian.net/browse/CSTONE-1372?atlOrigin=eyJpIjoiMjBhNWIzMmFjMjdiNGE1YzhhZTE4YmM0ZjA0MDM4ZWYiLCJwIjoiZXhjZWwtamlyYSJ9" TargetMode="External"/><Relationship Id="rId426" Type="http://schemas.openxmlformats.org/officeDocument/2006/relationships/hyperlink" Target="https://anixter.atlassian.net/browse/CSTONE-2558?atlOrigin=eyJpIjoiMjBhNWIzMmFjMjdiNGE1YzhhZTE4YmM0ZjA0MDM4ZWYiLCJwIjoiZXhjZWwtamlyYSJ9" TargetMode="External"/><Relationship Id="rId633" Type="http://schemas.openxmlformats.org/officeDocument/2006/relationships/hyperlink" Target="https://anixter.atlassian.net/browse/CSTONE-3571?atlOrigin=eyJpIjoiMjBhNWIzMmFjMjdiNGE1YzhhZTE4YmM0ZjA0MDM4ZWYiLCJwIjoiZXhjZWwtamlyYSJ9" TargetMode="External"/><Relationship Id="rId840" Type="http://schemas.openxmlformats.org/officeDocument/2006/relationships/hyperlink" Target="https://anixter.atlassian.net/browse/CSTONE-4426?atlOrigin=eyJpIjoiMjBhNWIzMmFjMjdiNGE1YzhhZTE4YmM0ZjA0MDM4ZWYiLCJwIjoiZXhjZWwtamlyYSJ9" TargetMode="External"/><Relationship Id="rId67" Type="http://schemas.openxmlformats.org/officeDocument/2006/relationships/hyperlink" Target="https://anixter.atlassian.net/browse/CSTONE-106?atlOrigin=eyJpIjoiMjBhNWIzMmFjMjdiNGE1YzhhZTE4YmM0ZjA0MDM4ZWYiLCJwIjoiZXhjZWwtamlyYSJ9" TargetMode="External"/><Relationship Id="rId272" Type="http://schemas.openxmlformats.org/officeDocument/2006/relationships/hyperlink" Target="https://anixter.atlassian.net/browse/CSTONE-1616?atlOrigin=eyJpIjoiMjBhNWIzMmFjMjdiNGE1YzhhZTE4YmM0ZjA0MDM4ZWYiLCJwIjoiZXhjZWwtamlyYSJ9" TargetMode="External"/><Relationship Id="rId577" Type="http://schemas.openxmlformats.org/officeDocument/2006/relationships/hyperlink" Target="https://anixter.atlassian.net/browse/CSTONE-3214?atlOrigin=eyJpIjoiMjBhNWIzMmFjMjdiNGE1YzhhZTE4YmM0ZjA0MDM4ZWYiLCJwIjoiZXhjZWwtamlyYSJ9" TargetMode="External"/><Relationship Id="rId700" Type="http://schemas.openxmlformats.org/officeDocument/2006/relationships/hyperlink" Target="https://anixter.atlassian.net/browse/CSTONE-3812?atlOrigin=eyJpIjoiMjBhNWIzMmFjMjdiNGE1YzhhZTE4YmM0ZjA0MDM4ZWYiLCJwIjoiZXhjZWwtamlyYSJ9" TargetMode="External"/><Relationship Id="rId132" Type="http://schemas.openxmlformats.org/officeDocument/2006/relationships/hyperlink" Target="https://anixter.atlassian.net/browse/CSTONE-570?atlOrigin=eyJpIjoiMjBhNWIzMmFjMjdiNGE1YzhhZTE4YmM0ZjA0MDM4ZWYiLCJwIjoiZXhjZWwtamlyYSJ9" TargetMode="External"/><Relationship Id="rId784" Type="http://schemas.openxmlformats.org/officeDocument/2006/relationships/hyperlink" Target="https://anixter.atlassian.net/browse/CSTONE-4265?atlOrigin=eyJpIjoiMjBhNWIzMmFjMjdiNGE1YzhhZTE4YmM0ZjA0MDM4ZWYiLCJwIjoiZXhjZWwtamlyYSJ9" TargetMode="External"/><Relationship Id="rId437" Type="http://schemas.openxmlformats.org/officeDocument/2006/relationships/hyperlink" Target="https://anixter.atlassian.net/browse/CSTONE-2569?atlOrigin=eyJpIjoiMjBhNWIzMmFjMjdiNGE1YzhhZTE4YmM0ZjA0MDM4ZWYiLCJwIjoiZXhjZWwtamlyYSJ9" TargetMode="External"/><Relationship Id="rId644" Type="http://schemas.openxmlformats.org/officeDocument/2006/relationships/hyperlink" Target="https://anixter.atlassian.net/browse/CSTONE-3582?atlOrigin=eyJpIjoiMjBhNWIzMmFjMjdiNGE1YzhhZTE4YmM0ZjA0MDM4ZWYiLCJwIjoiZXhjZWwtamlyYSJ9" TargetMode="External"/><Relationship Id="rId851" Type="http://schemas.openxmlformats.org/officeDocument/2006/relationships/hyperlink" Target="https://anixter.atlassian.net/browse/CSTONE-4552?atlOrigin=eyJpIjoiMjBhNWIzMmFjMjdiNGE1YzhhZTE4YmM0ZjA0MDM4ZWYiLCJwIjoiZXhjZWwtamlyYSJ9" TargetMode="External"/><Relationship Id="rId283" Type="http://schemas.openxmlformats.org/officeDocument/2006/relationships/hyperlink" Target="https://anixter.atlassian.net/browse/CSTONE-1627?atlOrigin=eyJpIjoiMjBhNWIzMmFjMjdiNGE1YzhhZTE4YmM0ZjA0MDM4ZWYiLCJwIjoiZXhjZWwtamlyYSJ9" TargetMode="External"/><Relationship Id="rId490" Type="http://schemas.openxmlformats.org/officeDocument/2006/relationships/hyperlink" Target="https://anixter.atlassian.net/browse/CSTONE-2622?atlOrigin=eyJpIjoiMjBhNWIzMmFjMjdiNGE1YzhhZTE4YmM0ZjA0MDM4ZWYiLCJwIjoiZXhjZWwtamlyYSJ9" TargetMode="External"/><Relationship Id="rId504" Type="http://schemas.openxmlformats.org/officeDocument/2006/relationships/hyperlink" Target="https://anixter.atlassian.net/browse/CSTONE-2636?atlOrigin=eyJpIjoiMjBhNWIzMmFjMjdiNGE1YzhhZTE4YmM0ZjA0MDM4ZWYiLCJwIjoiZXhjZWwtamlyYSJ9" TargetMode="External"/><Relationship Id="rId711" Type="http://schemas.openxmlformats.org/officeDocument/2006/relationships/hyperlink" Target="https://anixter.atlassian.net/browse/CSTONE-3862?atlOrigin=eyJpIjoiMjBhNWIzMmFjMjdiNGE1YzhhZTE4YmM0ZjA0MDM4ZWYiLCJwIjoiZXhjZWwtamlyYSJ9" TargetMode="External"/><Relationship Id="rId78" Type="http://schemas.openxmlformats.org/officeDocument/2006/relationships/hyperlink" Target="https://anixter.atlassian.net/browse/CSTONE-431?atlOrigin=eyJpIjoiMjBhNWIzMmFjMjdiNGE1YzhhZTE4YmM0ZjA0MDM4ZWYiLCJwIjoiZXhjZWwtamlyYSJ9" TargetMode="External"/><Relationship Id="rId143" Type="http://schemas.openxmlformats.org/officeDocument/2006/relationships/hyperlink" Target="https://anixter.atlassian.net/browse/CSTONE-587?atlOrigin=eyJpIjoiMjBhNWIzMmFjMjdiNGE1YzhhZTE4YmM0ZjA0MDM4ZWYiLCJwIjoiZXhjZWwtamlyYSJ9" TargetMode="External"/><Relationship Id="rId350" Type="http://schemas.openxmlformats.org/officeDocument/2006/relationships/hyperlink" Target="https://anixter.atlassian.net/browse/CSTONE-1694?atlOrigin=eyJpIjoiMjBhNWIzMmFjMjdiNGE1YzhhZTE4YmM0ZjA0MDM4ZWYiLCJwIjoiZXhjZWwtamlyYSJ9" TargetMode="External"/><Relationship Id="rId588" Type="http://schemas.openxmlformats.org/officeDocument/2006/relationships/hyperlink" Target="https://anixter.atlassian.net/browse/CSTONE-3225?atlOrigin=eyJpIjoiMjBhNWIzMmFjMjdiNGE1YzhhZTE4YmM0ZjA0MDM4ZWYiLCJwIjoiZXhjZWwtamlyYSJ9" TargetMode="External"/><Relationship Id="rId795" Type="http://schemas.openxmlformats.org/officeDocument/2006/relationships/hyperlink" Target="https://anixter.atlassian.net/browse/CSTONE-4280?atlOrigin=eyJpIjoiMjBhNWIzMmFjMjdiNGE1YzhhZTE4YmM0ZjA0MDM4ZWYiLCJwIjoiZXhjZWwtamlyYSJ9" TargetMode="External"/><Relationship Id="rId809" Type="http://schemas.openxmlformats.org/officeDocument/2006/relationships/hyperlink" Target="https://anixter.atlassian.net/browse/CSTONE-4295?atlOrigin=eyJpIjoiMjBhNWIzMmFjMjdiNGE1YzhhZTE4YmM0ZjA0MDM4ZWYiLCJwIjoiZXhjZWwtamlyYSJ9" TargetMode="External"/><Relationship Id="rId9" Type="http://schemas.openxmlformats.org/officeDocument/2006/relationships/hyperlink" Target="https://anixter.atlassian.net/browse/CSTONE-58?atlOrigin=eyJpIjoiMjBhNWIzMmFjMjdiNGE1YzhhZTE4YmM0ZjA0MDM4ZWYiLCJwIjoiZXhjZWwtamlyYSJ9" TargetMode="External"/><Relationship Id="rId210" Type="http://schemas.openxmlformats.org/officeDocument/2006/relationships/hyperlink" Target="https://anixter.atlassian.net/browse/CSTONE-1363?atlOrigin=eyJpIjoiMjBhNWIzMmFjMjdiNGE1YzhhZTE4YmM0ZjA0MDM4ZWYiLCJwIjoiZXhjZWwtamlyYSJ9" TargetMode="External"/><Relationship Id="rId448" Type="http://schemas.openxmlformats.org/officeDocument/2006/relationships/hyperlink" Target="https://anixter.atlassian.net/browse/CSTONE-2580?atlOrigin=eyJpIjoiMjBhNWIzMmFjMjdiNGE1YzhhZTE4YmM0ZjA0MDM4ZWYiLCJwIjoiZXhjZWwtamlyYSJ9" TargetMode="External"/><Relationship Id="rId655" Type="http://schemas.openxmlformats.org/officeDocument/2006/relationships/hyperlink" Target="https://anixter.atlassian.net/browse/CSTONE-3627?atlOrigin=eyJpIjoiMjBhNWIzMmFjMjdiNGE1YzhhZTE4YmM0ZjA0MDM4ZWYiLCJwIjoiZXhjZWwtamlyYSJ9" TargetMode="External"/><Relationship Id="rId862" Type="http://schemas.openxmlformats.org/officeDocument/2006/relationships/hyperlink" Target="https://anixter.atlassian.net/browse/CSTONE-4653?atlOrigin=eyJpIjoiMjBhNWIzMmFjMjdiNGE1YzhhZTE4YmM0ZjA0MDM4ZWYiLCJwIjoiZXhjZWwtamlyYSJ9" TargetMode="External"/><Relationship Id="rId294" Type="http://schemas.openxmlformats.org/officeDocument/2006/relationships/hyperlink" Target="https://anixter.atlassian.net/browse/CSTONE-1639?atlOrigin=eyJpIjoiMjBhNWIzMmFjMjdiNGE1YzhhZTE4YmM0ZjA0MDM4ZWYiLCJwIjoiZXhjZWwtamlyYSJ9" TargetMode="External"/><Relationship Id="rId308" Type="http://schemas.openxmlformats.org/officeDocument/2006/relationships/hyperlink" Target="https://anixter.atlassian.net/browse/CSTONE-1652?atlOrigin=eyJpIjoiMjBhNWIzMmFjMjdiNGE1YzhhZTE4YmM0ZjA0MDM4ZWYiLCJwIjoiZXhjZWwtamlyYSJ9" TargetMode="External"/><Relationship Id="rId515" Type="http://schemas.openxmlformats.org/officeDocument/2006/relationships/hyperlink" Target="https://anixter.atlassian.net/browse/CSTONE-2647?atlOrigin=eyJpIjoiMjBhNWIzMmFjMjdiNGE1YzhhZTE4YmM0ZjA0MDM4ZWYiLCJwIjoiZXhjZWwtamlyYSJ9" TargetMode="External"/><Relationship Id="rId722" Type="http://schemas.openxmlformats.org/officeDocument/2006/relationships/hyperlink" Target="https://anixter.atlassian.net/browse/CSTONE-3873?atlOrigin=eyJpIjoiMjBhNWIzMmFjMjdiNGE1YzhhZTE4YmM0ZjA0MDM4ZWYiLCJwIjoiZXhjZWwtamlyYSJ9" TargetMode="External"/><Relationship Id="rId89" Type="http://schemas.openxmlformats.org/officeDocument/2006/relationships/hyperlink" Target="https://anixter.atlassian.net/browse/CSTONE-525?atlOrigin=eyJpIjoiMjBhNWIzMmFjMjdiNGE1YzhhZTE4YmM0ZjA0MDM4ZWYiLCJwIjoiZXhjZWwtamlyYSJ9" TargetMode="External"/><Relationship Id="rId154" Type="http://schemas.openxmlformats.org/officeDocument/2006/relationships/hyperlink" Target="https://anixter.atlassian.net/browse/CSTONE-604?atlOrigin=eyJpIjoiMjBhNWIzMmFjMjdiNGE1YzhhZTE4YmM0ZjA0MDM4ZWYiLCJwIjoiZXhjZWwtamlyYSJ9" TargetMode="External"/><Relationship Id="rId361" Type="http://schemas.openxmlformats.org/officeDocument/2006/relationships/hyperlink" Target="https://anixter.atlassian.net/browse/CSTONE-1705?atlOrigin=eyJpIjoiMjBhNWIzMmFjMjdiNGE1YzhhZTE4YmM0ZjA0MDM4ZWYiLCJwIjoiZXhjZWwtamlyYSJ9" TargetMode="External"/><Relationship Id="rId599" Type="http://schemas.openxmlformats.org/officeDocument/2006/relationships/hyperlink" Target="https://anixter.atlassian.net/browse/CSTONE-3236?atlOrigin=eyJpIjoiMjBhNWIzMmFjMjdiNGE1YzhhZTE4YmM0ZjA0MDM4ZWYiLCJwIjoiZXhjZWwtamlyYSJ9" TargetMode="External"/><Relationship Id="rId459" Type="http://schemas.openxmlformats.org/officeDocument/2006/relationships/hyperlink" Target="https://anixter.atlassian.net/browse/CSTONE-2591?atlOrigin=eyJpIjoiMjBhNWIzMmFjMjdiNGE1YzhhZTE4YmM0ZjA0MDM4ZWYiLCJwIjoiZXhjZWwtamlyYSJ9" TargetMode="External"/><Relationship Id="rId666" Type="http://schemas.openxmlformats.org/officeDocument/2006/relationships/hyperlink" Target="https://anixter.atlassian.net/browse/CSTONE-3638?atlOrigin=eyJpIjoiMjBhNWIzMmFjMjdiNGE1YzhhZTE4YmM0ZjA0MDM4ZWYiLCJwIjoiZXhjZWwtamlyYSJ9" TargetMode="External"/><Relationship Id="rId16" Type="http://schemas.openxmlformats.org/officeDocument/2006/relationships/hyperlink" Target="https://anixter.atlassian.net/browse/CSTONE-71?atlOrigin=eyJpIjoiMjBhNWIzMmFjMjdiNGE1YzhhZTE4YmM0ZjA0MDM4ZWYiLCJwIjoiZXhjZWwtamlyYSJ9" TargetMode="External"/><Relationship Id="rId221" Type="http://schemas.openxmlformats.org/officeDocument/2006/relationships/hyperlink" Target="https://anixter.atlassian.net/browse/CSTONE-1374?atlOrigin=eyJpIjoiMjBhNWIzMmFjMjdiNGE1YzhhZTE4YmM0ZjA0MDM4ZWYiLCJwIjoiZXhjZWwtamlyYSJ9" TargetMode="External"/><Relationship Id="rId319" Type="http://schemas.openxmlformats.org/officeDocument/2006/relationships/hyperlink" Target="https://anixter.atlassian.net/browse/CSTONE-1663?atlOrigin=eyJpIjoiMjBhNWIzMmFjMjdiNGE1YzhhZTE4YmM0ZjA0MDM4ZWYiLCJwIjoiZXhjZWwtamlyYSJ9" TargetMode="External"/><Relationship Id="rId526" Type="http://schemas.openxmlformats.org/officeDocument/2006/relationships/hyperlink" Target="https://anixter.atlassian.net/browse/CSTONE-2851?atlOrigin=eyJpIjoiMjBhNWIzMmFjMjdiNGE1YzhhZTE4YmM0ZjA0MDM4ZWYiLCJwIjoiZXhjZWwtamlyYSJ9" TargetMode="External"/><Relationship Id="rId733" Type="http://schemas.openxmlformats.org/officeDocument/2006/relationships/hyperlink" Target="https://anixter.atlassian.net/browse/CSTONE-3884?atlOrigin=eyJpIjoiMjBhNWIzMmFjMjdiNGE1YzhhZTE4YmM0ZjA0MDM4ZWYiLCJwIjoiZXhjZWwtamlyYSJ9" TargetMode="External"/><Relationship Id="rId165" Type="http://schemas.openxmlformats.org/officeDocument/2006/relationships/hyperlink" Target="https://anixter.atlassian.net/browse/CSTONE-615?atlOrigin=eyJpIjoiMjBhNWIzMmFjMjdiNGE1YzhhZTE4YmM0ZjA0MDM4ZWYiLCJwIjoiZXhjZWwtamlyYSJ9" TargetMode="External"/><Relationship Id="rId372" Type="http://schemas.openxmlformats.org/officeDocument/2006/relationships/hyperlink" Target="https://anixter.atlassian.net/browse/CSTONE-1716?atlOrigin=eyJpIjoiMjBhNWIzMmFjMjdiNGE1YzhhZTE4YmM0ZjA0MDM4ZWYiLCJwIjoiZXhjZWwtamlyYSJ9" TargetMode="External"/><Relationship Id="rId677" Type="http://schemas.openxmlformats.org/officeDocument/2006/relationships/hyperlink" Target="https://anixter.atlassian.net/browse/CSTONE-3649?atlOrigin=eyJpIjoiMjBhNWIzMmFjMjdiNGE1YzhhZTE4YmM0ZjA0MDM4ZWYiLCJwIjoiZXhjZWwtamlyYSJ9" TargetMode="External"/><Relationship Id="rId800" Type="http://schemas.openxmlformats.org/officeDocument/2006/relationships/hyperlink" Target="https://anixter.atlassian.net/browse/CSTONE-4285?atlOrigin=eyJpIjoiMjBhNWIzMmFjMjdiNGE1YzhhZTE4YmM0ZjA0MDM4ZWYiLCJwIjoiZXhjZWwtamlyYSJ9" TargetMode="External"/><Relationship Id="rId232" Type="http://schemas.openxmlformats.org/officeDocument/2006/relationships/hyperlink" Target="https://anixter.atlassian.net/browse/CSTONE-1385?atlOrigin=eyJpIjoiMjBhNWIzMmFjMjdiNGE1YzhhZTE4YmM0ZjA0MDM4ZWYiLCJwIjoiZXhjZWwtamlyYSJ9" TargetMode="External"/><Relationship Id="rId27" Type="http://schemas.openxmlformats.org/officeDocument/2006/relationships/hyperlink" Target="https://anixter.atlassian.net/browse/CSTONE-86?atlOrigin=eyJpIjoiMjBhNWIzMmFjMjdiNGE1YzhhZTE4YmM0ZjA0MDM4ZWYiLCJwIjoiZXhjZWwtamlyYSJ9" TargetMode="External"/><Relationship Id="rId537" Type="http://schemas.openxmlformats.org/officeDocument/2006/relationships/hyperlink" Target="https://anixter.atlassian.net/browse/CSTONE-2862?atlOrigin=eyJpIjoiMjBhNWIzMmFjMjdiNGE1YzhhZTE4YmM0ZjA0MDM4ZWYiLCJwIjoiZXhjZWwtamlyYSJ9" TargetMode="External"/><Relationship Id="rId744" Type="http://schemas.openxmlformats.org/officeDocument/2006/relationships/hyperlink" Target="https://anixter.atlassian.net/browse/CSTONE-3895?atlOrigin=eyJpIjoiMjBhNWIzMmFjMjdiNGE1YzhhZTE4YmM0ZjA0MDM4ZWYiLCJwIjoiZXhjZWwtamlyYSJ9" TargetMode="External"/><Relationship Id="rId80" Type="http://schemas.openxmlformats.org/officeDocument/2006/relationships/hyperlink" Target="https://anixter.atlassian.net/browse/CSTONE-511?atlOrigin=eyJpIjoiMjBhNWIzMmFjMjdiNGE1YzhhZTE4YmM0ZjA0MDM4ZWYiLCJwIjoiZXhjZWwtamlyYSJ9" TargetMode="External"/><Relationship Id="rId176" Type="http://schemas.openxmlformats.org/officeDocument/2006/relationships/hyperlink" Target="https://anixter.atlassian.net/browse/CSTONE-594?atlOrigin=eyJpIjoiMjBhNWIzMmFjMjdiNGE1YzhhZTE4YmM0ZjA0MDM4ZWYiLCJwIjoiZXhjZWwtamlyYSJ9" TargetMode="External"/><Relationship Id="rId383" Type="http://schemas.openxmlformats.org/officeDocument/2006/relationships/hyperlink" Target="https://anixter.atlassian.net/browse/CSTONE-1727?atlOrigin=eyJpIjoiMjBhNWIzMmFjMjdiNGE1YzhhZTE4YmM0ZjA0MDM4ZWYiLCJwIjoiZXhjZWwtamlyYSJ9" TargetMode="External"/><Relationship Id="rId590" Type="http://schemas.openxmlformats.org/officeDocument/2006/relationships/hyperlink" Target="https://anixter.atlassian.net/browse/CSTONE-3227?atlOrigin=eyJpIjoiMjBhNWIzMmFjMjdiNGE1YzhhZTE4YmM0ZjA0MDM4ZWYiLCJwIjoiZXhjZWwtamlyYSJ9" TargetMode="External"/><Relationship Id="rId604" Type="http://schemas.openxmlformats.org/officeDocument/2006/relationships/hyperlink" Target="https://anixter.atlassian.net/browse/CSTONE-3241?atlOrigin=eyJpIjoiMjBhNWIzMmFjMjdiNGE1YzhhZTE4YmM0ZjA0MDM4ZWYiLCJwIjoiZXhjZWwtamlyYSJ9" TargetMode="External"/><Relationship Id="rId811" Type="http://schemas.openxmlformats.org/officeDocument/2006/relationships/hyperlink" Target="https://anixter.atlassian.net/browse/CSTONE-4390?atlOrigin=eyJpIjoiMjBhNWIzMmFjMjdiNGE1YzhhZTE4YmM0ZjA0MDM4ZWYiLCJwIjoiZXhjZWwtamlyYSJ9" TargetMode="External"/><Relationship Id="rId243" Type="http://schemas.openxmlformats.org/officeDocument/2006/relationships/hyperlink" Target="https://anixter.atlassian.net/browse/CSTONE-1397?atlOrigin=eyJpIjoiMjBhNWIzMmFjMjdiNGE1YzhhZTE4YmM0ZjA0MDM4ZWYiLCJwIjoiZXhjZWwtamlyYSJ9" TargetMode="External"/><Relationship Id="rId450" Type="http://schemas.openxmlformats.org/officeDocument/2006/relationships/hyperlink" Target="https://anixter.atlassian.net/browse/CSTONE-2582?atlOrigin=eyJpIjoiMjBhNWIzMmFjMjdiNGE1YzhhZTE4YmM0ZjA0MDM4ZWYiLCJwIjoiZXhjZWwtamlyYSJ9" TargetMode="External"/><Relationship Id="rId688" Type="http://schemas.openxmlformats.org/officeDocument/2006/relationships/hyperlink" Target="https://anixter.atlassian.net/browse/CSTONE-3660?atlOrigin=eyJpIjoiMjBhNWIzMmFjMjdiNGE1YzhhZTE4YmM0ZjA0MDM4ZWYiLCJwIjoiZXhjZWwtamlyYSJ9" TargetMode="External"/><Relationship Id="rId38" Type="http://schemas.openxmlformats.org/officeDocument/2006/relationships/hyperlink" Target="https://anixter.atlassian.net/browse/CSTONE-98?atlOrigin=eyJpIjoiMjBhNWIzMmFjMjdiNGE1YzhhZTE4YmM0ZjA0MDM4ZWYiLCJwIjoiZXhjZWwtamlyYSJ9" TargetMode="External"/><Relationship Id="rId103" Type="http://schemas.openxmlformats.org/officeDocument/2006/relationships/hyperlink" Target="https://anixter.atlassian.net/browse/CSTONE-539?atlOrigin=eyJpIjoiMjBhNWIzMmFjMjdiNGE1YzhhZTE4YmM0ZjA0MDM4ZWYiLCJwIjoiZXhjZWwtamlyYSJ9" TargetMode="External"/><Relationship Id="rId310" Type="http://schemas.openxmlformats.org/officeDocument/2006/relationships/hyperlink" Target="https://anixter.atlassian.net/browse/CSTONE-1654?atlOrigin=eyJpIjoiMjBhNWIzMmFjMjdiNGE1YzhhZTE4YmM0ZjA0MDM4ZWYiLCJwIjoiZXhjZWwtamlyYSJ9" TargetMode="External"/><Relationship Id="rId548" Type="http://schemas.openxmlformats.org/officeDocument/2006/relationships/hyperlink" Target="https://anixter.atlassian.net/browse/CSTONE-3185?atlOrigin=eyJpIjoiMjBhNWIzMmFjMjdiNGE1YzhhZTE4YmM0ZjA0MDM4ZWYiLCJwIjoiZXhjZWwtamlyYSJ9" TargetMode="External"/><Relationship Id="rId755" Type="http://schemas.openxmlformats.org/officeDocument/2006/relationships/hyperlink" Target="https://anixter.atlassian.net/browse/CSTONE-4054?atlOrigin=eyJpIjoiMjBhNWIzMmFjMjdiNGE1YzhhZTE4YmM0ZjA0MDM4ZWYiLCJwIjoiZXhjZWwtamlyYSJ9" TargetMode="External"/><Relationship Id="rId91" Type="http://schemas.openxmlformats.org/officeDocument/2006/relationships/hyperlink" Target="https://anixter.atlassian.net/browse/CSTONE-527?atlOrigin=eyJpIjoiMjBhNWIzMmFjMjdiNGE1YzhhZTE4YmM0ZjA0MDM4ZWYiLCJwIjoiZXhjZWwtamlyYSJ9" TargetMode="External"/><Relationship Id="rId187" Type="http://schemas.openxmlformats.org/officeDocument/2006/relationships/hyperlink" Target="https://anixter.atlassian.net/browse/CSTONE-655?atlOrigin=eyJpIjoiMjBhNWIzMmFjMjdiNGE1YzhhZTE4YmM0ZjA0MDM4ZWYiLCJwIjoiZXhjZWwtamlyYSJ9" TargetMode="External"/><Relationship Id="rId394" Type="http://schemas.openxmlformats.org/officeDocument/2006/relationships/hyperlink" Target="https://anixter.atlassian.net/browse/CSTONE-1738?atlOrigin=eyJpIjoiMjBhNWIzMmFjMjdiNGE1YzhhZTE4YmM0ZjA0MDM4ZWYiLCJwIjoiZXhjZWwtamlyYSJ9" TargetMode="External"/><Relationship Id="rId408" Type="http://schemas.openxmlformats.org/officeDocument/2006/relationships/hyperlink" Target="https://anixter.atlassian.net/browse/CSTONE-2540?atlOrigin=eyJpIjoiMjBhNWIzMmFjMjdiNGE1YzhhZTE4YmM0ZjA0MDM4ZWYiLCJwIjoiZXhjZWwtamlyYSJ9" TargetMode="External"/><Relationship Id="rId615" Type="http://schemas.openxmlformats.org/officeDocument/2006/relationships/hyperlink" Target="https://anixter.atlassian.net/browse/CSTONE-3252?atlOrigin=eyJpIjoiMjBhNWIzMmFjMjdiNGE1YzhhZTE4YmM0ZjA0MDM4ZWYiLCJwIjoiZXhjZWwtamlyYSJ9" TargetMode="External"/><Relationship Id="rId822" Type="http://schemas.openxmlformats.org/officeDocument/2006/relationships/hyperlink" Target="https://anixter.atlassian.net/browse/CSTONE-4408?atlOrigin=eyJpIjoiMjBhNWIzMmFjMjdiNGE1YzhhZTE4YmM0ZjA0MDM4ZWYiLCJwIjoiZXhjZWwtamlyYSJ9" TargetMode="External"/><Relationship Id="rId254" Type="http://schemas.openxmlformats.org/officeDocument/2006/relationships/hyperlink" Target="https://anixter.atlassian.net/browse/CSTONE-1408?atlOrigin=eyJpIjoiMjBhNWIzMmFjMjdiNGE1YzhhZTE4YmM0ZjA0MDM4ZWYiLCJwIjoiZXhjZWwtamlyYSJ9" TargetMode="External"/><Relationship Id="rId699" Type="http://schemas.openxmlformats.org/officeDocument/2006/relationships/hyperlink" Target="https://anixter.atlassian.net/browse/CSTONE-3810?atlOrigin=eyJpIjoiMjBhNWIzMmFjMjdiNGE1YzhhZTE4YmM0ZjA0MDM4ZWYiLCJwIjoiZXhjZWwtamlyYSJ9" TargetMode="External"/><Relationship Id="rId49" Type="http://schemas.openxmlformats.org/officeDocument/2006/relationships/hyperlink" Target="https://anixter.atlassian.net/browse/CSTONE-117?atlOrigin=eyJpIjoiMjBhNWIzMmFjMjdiNGE1YzhhZTE4YmM0ZjA0MDM4ZWYiLCJwIjoiZXhjZWwtamlyYSJ9" TargetMode="External"/><Relationship Id="rId114" Type="http://schemas.openxmlformats.org/officeDocument/2006/relationships/hyperlink" Target="https://anixter.atlassian.net/browse/CSTONE-550?atlOrigin=eyJpIjoiMjBhNWIzMmFjMjdiNGE1YzhhZTE4YmM0ZjA0MDM4ZWYiLCJwIjoiZXhjZWwtamlyYSJ9" TargetMode="External"/><Relationship Id="rId461" Type="http://schemas.openxmlformats.org/officeDocument/2006/relationships/hyperlink" Target="https://anixter.atlassian.net/browse/CSTONE-2593?atlOrigin=eyJpIjoiMjBhNWIzMmFjMjdiNGE1YzhhZTE4YmM0ZjA0MDM4ZWYiLCJwIjoiZXhjZWwtamlyYSJ9" TargetMode="External"/><Relationship Id="rId559" Type="http://schemas.openxmlformats.org/officeDocument/2006/relationships/hyperlink" Target="https://anixter.atlassian.net/browse/CSTONE-3196?atlOrigin=eyJpIjoiMjBhNWIzMmFjMjdiNGE1YzhhZTE4YmM0ZjA0MDM4ZWYiLCJwIjoiZXhjZWwtamlyYSJ9" TargetMode="External"/><Relationship Id="rId766" Type="http://schemas.openxmlformats.org/officeDocument/2006/relationships/hyperlink" Target="https://anixter.atlassian.net/browse/CSTONE-4074?atlOrigin=eyJpIjoiMjBhNWIzMmFjMjdiNGE1YzhhZTE4YmM0ZjA0MDM4ZWYiLCJwIjoiZXhjZWwtamlyYSJ9" TargetMode="External"/><Relationship Id="rId198" Type="http://schemas.openxmlformats.org/officeDocument/2006/relationships/hyperlink" Target="https://anixter.atlassian.net/browse/CSTONE-1094?atlOrigin=eyJpIjoiMjBhNWIzMmFjMjdiNGE1YzhhZTE4YmM0ZjA0MDM4ZWYiLCJwIjoiZXhjZWwtamlyYSJ9" TargetMode="External"/><Relationship Id="rId321" Type="http://schemas.openxmlformats.org/officeDocument/2006/relationships/hyperlink" Target="https://anixter.atlassian.net/browse/CSTONE-1665?atlOrigin=eyJpIjoiMjBhNWIzMmFjMjdiNGE1YzhhZTE4YmM0ZjA0MDM4ZWYiLCJwIjoiZXhjZWwtamlyYSJ9" TargetMode="External"/><Relationship Id="rId419" Type="http://schemas.openxmlformats.org/officeDocument/2006/relationships/hyperlink" Target="https://anixter.atlassian.net/browse/CSTONE-2551?atlOrigin=eyJpIjoiMjBhNWIzMmFjMjdiNGE1YzhhZTE4YmM0ZjA0MDM4ZWYiLCJwIjoiZXhjZWwtamlyYSJ9" TargetMode="External"/><Relationship Id="rId626" Type="http://schemas.openxmlformats.org/officeDocument/2006/relationships/hyperlink" Target="https://anixter.atlassian.net/browse/CSTONE-3263?atlOrigin=eyJpIjoiMjBhNWIzMmFjMjdiNGE1YzhhZTE4YmM0ZjA0MDM4ZWYiLCJwIjoiZXhjZWwtamlyYSJ9" TargetMode="External"/><Relationship Id="rId833" Type="http://schemas.openxmlformats.org/officeDocument/2006/relationships/hyperlink" Target="https://anixter.atlassian.net/browse/CSTONE-4419?atlOrigin=eyJpIjoiMjBhNWIzMmFjMjdiNGE1YzhhZTE4YmM0ZjA0MDM4ZWYiLCJwIjoiZXhjZWwtamlyYSJ9" TargetMode="External"/><Relationship Id="rId265" Type="http://schemas.openxmlformats.org/officeDocument/2006/relationships/hyperlink" Target="https://anixter.atlassian.net/browse/CSTONE-1419?atlOrigin=eyJpIjoiMjBhNWIzMmFjMjdiNGE1YzhhZTE4YmM0ZjA0MDM4ZWYiLCJwIjoiZXhjZWwtamlyYSJ9" TargetMode="External"/><Relationship Id="rId472" Type="http://schemas.openxmlformats.org/officeDocument/2006/relationships/hyperlink" Target="https://anixter.atlassian.net/browse/CSTONE-2604?atlOrigin=eyJpIjoiMjBhNWIzMmFjMjdiNGE1YzhhZTE4YmM0ZjA0MDM4ZWYiLCJwIjoiZXhjZWwtamlyYSJ9" TargetMode="External"/><Relationship Id="rId125" Type="http://schemas.openxmlformats.org/officeDocument/2006/relationships/hyperlink" Target="https://anixter.atlassian.net/browse/CSTONE-562?atlOrigin=eyJpIjoiMjBhNWIzMmFjMjdiNGE1YzhhZTE4YmM0ZjA0MDM4ZWYiLCJwIjoiZXhjZWwtamlyYSJ9" TargetMode="External"/><Relationship Id="rId332" Type="http://schemas.openxmlformats.org/officeDocument/2006/relationships/hyperlink" Target="https://anixter.atlassian.net/browse/CSTONE-1676?atlOrigin=eyJpIjoiMjBhNWIzMmFjMjdiNGE1YzhhZTE4YmM0ZjA0MDM4ZWYiLCJwIjoiZXhjZWwtamlyYSJ9" TargetMode="External"/><Relationship Id="rId777" Type="http://schemas.openxmlformats.org/officeDocument/2006/relationships/hyperlink" Target="https://anixter.atlassian.net/browse/CSTONE-4203?atlOrigin=eyJpIjoiMjBhNWIzMmFjMjdiNGE1YzhhZTE4YmM0ZjA0MDM4ZWYiLCJwIjoiZXhjZWwtamlyYSJ9" TargetMode="External"/><Relationship Id="rId637" Type="http://schemas.openxmlformats.org/officeDocument/2006/relationships/hyperlink" Target="https://anixter.atlassian.net/browse/CSTONE-3575?atlOrigin=eyJpIjoiMjBhNWIzMmFjMjdiNGE1YzhhZTE4YmM0ZjA0MDM4ZWYiLCJwIjoiZXhjZWwtamlyYSJ9" TargetMode="External"/><Relationship Id="rId844" Type="http://schemas.openxmlformats.org/officeDocument/2006/relationships/hyperlink" Target="https://anixter.atlassian.net/browse/CSTONE-4545?atlOrigin=eyJpIjoiMjBhNWIzMmFjMjdiNGE1YzhhZTE4YmM0ZjA0MDM4ZWYiLCJwIjoiZXhjZWwtamlyYSJ9" TargetMode="External"/><Relationship Id="rId276" Type="http://schemas.openxmlformats.org/officeDocument/2006/relationships/hyperlink" Target="https://anixter.atlassian.net/browse/CSTONE-1620?atlOrigin=eyJpIjoiMjBhNWIzMmFjMjdiNGE1YzhhZTE4YmM0ZjA0MDM4ZWYiLCJwIjoiZXhjZWwtamlyYSJ9" TargetMode="External"/><Relationship Id="rId483" Type="http://schemas.openxmlformats.org/officeDocument/2006/relationships/hyperlink" Target="https://anixter.atlassian.net/browse/CSTONE-2615?atlOrigin=eyJpIjoiMjBhNWIzMmFjMjdiNGE1YzhhZTE4YmM0ZjA0MDM4ZWYiLCJwIjoiZXhjZWwtamlyYSJ9" TargetMode="External"/><Relationship Id="rId690" Type="http://schemas.openxmlformats.org/officeDocument/2006/relationships/hyperlink" Target="https://anixter.atlassian.net/browse/CSTONE-3662?atlOrigin=eyJpIjoiMjBhNWIzMmFjMjdiNGE1YzhhZTE4YmM0ZjA0MDM4ZWYiLCJwIjoiZXhjZWwtamlyYSJ9" TargetMode="External"/><Relationship Id="rId704" Type="http://schemas.openxmlformats.org/officeDocument/2006/relationships/hyperlink" Target="https://anixter.atlassian.net/browse/CSTONE-3816?atlOrigin=eyJpIjoiMjBhNWIzMmFjMjdiNGE1YzhhZTE4YmM0ZjA0MDM4ZWYiLCJwIjoiZXhjZWwtamlyYSJ9" TargetMode="External"/><Relationship Id="rId40" Type="http://schemas.openxmlformats.org/officeDocument/2006/relationships/hyperlink" Target="https://anixter.atlassian.net/browse/CSTONE-100?atlOrigin=eyJpIjoiMjBhNWIzMmFjMjdiNGE1YzhhZTE4YmM0ZjA0MDM4ZWYiLCJwIjoiZXhjZWwtamlyYSJ9" TargetMode="External"/><Relationship Id="rId136" Type="http://schemas.openxmlformats.org/officeDocument/2006/relationships/hyperlink" Target="https://anixter.atlassian.net/browse/CSTONE-626?atlOrigin=eyJpIjoiMjBhNWIzMmFjMjdiNGE1YzhhZTE4YmM0ZjA0MDM4ZWYiLCJwIjoiZXhjZWwtamlyYSJ9" TargetMode="External"/><Relationship Id="rId343" Type="http://schemas.openxmlformats.org/officeDocument/2006/relationships/hyperlink" Target="https://anixter.atlassian.net/browse/CSTONE-1687?atlOrigin=eyJpIjoiMjBhNWIzMmFjMjdiNGE1YzhhZTE4YmM0ZjA0MDM4ZWYiLCJwIjoiZXhjZWwtamlyYSJ9" TargetMode="External"/><Relationship Id="rId550" Type="http://schemas.openxmlformats.org/officeDocument/2006/relationships/hyperlink" Target="https://anixter.atlassian.net/browse/CSTONE-3187?atlOrigin=eyJpIjoiMjBhNWIzMmFjMjdiNGE1YzhhZTE4YmM0ZjA0MDM4ZWYiLCJwIjoiZXhjZWwtamlyYSJ9" TargetMode="External"/><Relationship Id="rId788" Type="http://schemas.openxmlformats.org/officeDocument/2006/relationships/hyperlink" Target="https://anixter.atlassian.net/browse/CSTONE-4273?atlOrigin=eyJpIjoiMjBhNWIzMmFjMjdiNGE1YzhhZTE4YmM0ZjA0MDM4ZWYiLCJwIjoiZXhjZWwtamlyYSJ9" TargetMode="External"/><Relationship Id="rId203" Type="http://schemas.openxmlformats.org/officeDocument/2006/relationships/hyperlink" Target="https://anixter.atlassian.net/browse/CSTONE-1353?atlOrigin=eyJpIjoiMjBhNWIzMmFjMjdiNGE1YzhhZTE4YmM0ZjA0MDM4ZWYiLCJwIjoiZXhjZWwtamlyYSJ9" TargetMode="External"/><Relationship Id="rId648" Type="http://schemas.openxmlformats.org/officeDocument/2006/relationships/hyperlink" Target="https://anixter.atlassian.net/browse/CSTONE-3586?atlOrigin=eyJpIjoiMjBhNWIzMmFjMjdiNGE1YzhhZTE4YmM0ZjA0MDM4ZWYiLCJwIjoiZXhjZWwtamlyYSJ9" TargetMode="External"/><Relationship Id="rId855" Type="http://schemas.openxmlformats.org/officeDocument/2006/relationships/hyperlink" Target="https://anixter.atlassian.net/browse/CSTONE-4556?atlOrigin=eyJpIjoiMjBhNWIzMmFjMjdiNGE1YzhhZTE4YmM0ZjA0MDM4ZWYiLCJwIjoiZXhjZWwtamlyYSJ9" TargetMode="External"/><Relationship Id="rId287" Type="http://schemas.openxmlformats.org/officeDocument/2006/relationships/hyperlink" Target="https://anixter.atlassian.net/browse/CSTONE-1631?atlOrigin=eyJpIjoiMjBhNWIzMmFjMjdiNGE1YzhhZTE4YmM0ZjA0MDM4ZWYiLCJwIjoiZXhjZWwtamlyYSJ9" TargetMode="External"/><Relationship Id="rId410" Type="http://schemas.openxmlformats.org/officeDocument/2006/relationships/hyperlink" Target="https://anixter.atlassian.net/browse/CSTONE-2542?atlOrigin=eyJpIjoiMjBhNWIzMmFjMjdiNGE1YzhhZTE4YmM0ZjA0MDM4ZWYiLCJwIjoiZXhjZWwtamlyYSJ9" TargetMode="External"/><Relationship Id="rId494" Type="http://schemas.openxmlformats.org/officeDocument/2006/relationships/hyperlink" Target="https://anixter.atlassian.net/browse/CSTONE-2626?atlOrigin=eyJpIjoiMjBhNWIzMmFjMjdiNGE1YzhhZTE4YmM0ZjA0MDM4ZWYiLCJwIjoiZXhjZWwtamlyYSJ9" TargetMode="External"/><Relationship Id="rId508" Type="http://schemas.openxmlformats.org/officeDocument/2006/relationships/hyperlink" Target="https://anixter.atlassian.net/browse/CSTONE-2640?atlOrigin=eyJpIjoiMjBhNWIzMmFjMjdiNGE1YzhhZTE4YmM0ZjA0MDM4ZWYiLCJwIjoiZXhjZWwtamlyYSJ9" TargetMode="External"/><Relationship Id="rId715" Type="http://schemas.openxmlformats.org/officeDocument/2006/relationships/hyperlink" Target="https://anixter.atlassian.net/browse/CSTONE-3866?atlOrigin=eyJpIjoiMjBhNWIzMmFjMjdiNGE1YzhhZTE4YmM0ZjA0MDM4ZWYiLCJwIjoiZXhjZWwtamlyYSJ9" TargetMode="External"/><Relationship Id="rId147" Type="http://schemas.openxmlformats.org/officeDocument/2006/relationships/hyperlink" Target="https://anixter.atlassian.net/browse/CSTONE-597?atlOrigin=eyJpIjoiMjBhNWIzMmFjMjdiNGE1YzhhZTE4YmM0ZjA0MDM4ZWYiLCJwIjoiZXhjZWwtamlyYSJ9" TargetMode="External"/><Relationship Id="rId354" Type="http://schemas.openxmlformats.org/officeDocument/2006/relationships/hyperlink" Target="https://anixter.atlassian.net/browse/CSTONE-1698?atlOrigin=eyJpIjoiMjBhNWIzMmFjMjdiNGE1YzhhZTE4YmM0ZjA0MDM4ZWYiLCJwIjoiZXhjZWwtamlyYSJ9" TargetMode="External"/><Relationship Id="rId799" Type="http://schemas.openxmlformats.org/officeDocument/2006/relationships/hyperlink" Target="https://anixter.atlassian.net/browse/CSTONE-4284?atlOrigin=eyJpIjoiMjBhNWIzMmFjMjdiNGE1YzhhZTE4YmM0ZjA0MDM4ZWYiLCJwIjoiZXhjZWwtamlyYSJ9" TargetMode="External"/><Relationship Id="rId51" Type="http://schemas.openxmlformats.org/officeDocument/2006/relationships/hyperlink" Target="https://anixter.atlassian.net/browse/CSTONE-47?atlOrigin=eyJpIjoiMjBhNWIzMmFjMjdiNGE1YzhhZTE4YmM0ZjA0MDM4ZWYiLCJwIjoiZXhjZWwtamlyYSJ9" TargetMode="External"/><Relationship Id="rId561" Type="http://schemas.openxmlformats.org/officeDocument/2006/relationships/hyperlink" Target="https://anixter.atlassian.net/browse/CSTONE-3198?atlOrigin=eyJpIjoiMjBhNWIzMmFjMjdiNGE1YzhhZTE4YmM0ZjA0MDM4ZWYiLCJwIjoiZXhjZWwtamlyYSJ9" TargetMode="External"/><Relationship Id="rId659" Type="http://schemas.openxmlformats.org/officeDocument/2006/relationships/hyperlink" Target="https://anixter.atlassian.net/browse/CSTONE-3631?atlOrigin=eyJpIjoiMjBhNWIzMmFjMjdiNGE1YzhhZTE4YmM0ZjA0MDM4ZWYiLCJwIjoiZXhjZWwtamlyYSJ9" TargetMode="External"/><Relationship Id="rId866" Type="http://schemas.openxmlformats.org/officeDocument/2006/relationships/printerSettings" Target="../printerSettings/printerSettings39.bin"/><Relationship Id="rId214" Type="http://schemas.openxmlformats.org/officeDocument/2006/relationships/hyperlink" Target="https://anixter.atlassian.net/browse/CSTONE-1367?atlOrigin=eyJpIjoiMjBhNWIzMmFjMjdiNGE1YzhhZTE4YmM0ZjA0MDM4ZWYiLCJwIjoiZXhjZWwtamlyYSJ9" TargetMode="External"/><Relationship Id="rId298" Type="http://schemas.openxmlformats.org/officeDocument/2006/relationships/hyperlink" Target="https://anixter.atlassian.net/browse/CSTONE-1642?atlOrigin=eyJpIjoiMjBhNWIzMmFjMjdiNGE1YzhhZTE4YmM0ZjA0MDM4ZWYiLCJwIjoiZXhjZWwtamlyYSJ9" TargetMode="External"/><Relationship Id="rId421" Type="http://schemas.openxmlformats.org/officeDocument/2006/relationships/hyperlink" Target="https://anixter.atlassian.net/browse/CSTONE-2553?atlOrigin=eyJpIjoiMjBhNWIzMmFjMjdiNGE1YzhhZTE4YmM0ZjA0MDM4ZWYiLCJwIjoiZXhjZWwtamlyYSJ9" TargetMode="External"/><Relationship Id="rId519" Type="http://schemas.openxmlformats.org/officeDocument/2006/relationships/hyperlink" Target="https://anixter.atlassian.net/browse/CSTONE-2651?atlOrigin=eyJpIjoiMjBhNWIzMmFjMjdiNGE1YzhhZTE4YmM0ZjA0MDM4ZWYiLCJwIjoiZXhjZWwtamlyYSJ9" TargetMode="External"/><Relationship Id="rId158" Type="http://schemas.openxmlformats.org/officeDocument/2006/relationships/hyperlink" Target="https://anixter.atlassian.net/browse/CSTONE-608?atlOrigin=eyJpIjoiMjBhNWIzMmFjMjdiNGE1YzhhZTE4YmM0ZjA0MDM4ZWYiLCJwIjoiZXhjZWwtamlyYSJ9" TargetMode="External"/><Relationship Id="rId726" Type="http://schemas.openxmlformats.org/officeDocument/2006/relationships/hyperlink" Target="https://anixter.atlassian.net/browse/CSTONE-3877?atlOrigin=eyJpIjoiMjBhNWIzMmFjMjdiNGE1YzhhZTE4YmM0ZjA0MDM4ZWYiLCJwIjoiZXhjZWwtamlyYSJ9" TargetMode="External"/><Relationship Id="rId62" Type="http://schemas.openxmlformats.org/officeDocument/2006/relationships/hyperlink" Target="https://anixter.atlassian.net/browse/CSTONE-75?atlOrigin=eyJpIjoiMjBhNWIzMmFjMjdiNGE1YzhhZTE4YmM0ZjA0MDM4ZWYiLCJwIjoiZXhjZWwtamlyYSJ9" TargetMode="External"/><Relationship Id="rId365" Type="http://schemas.openxmlformats.org/officeDocument/2006/relationships/hyperlink" Target="https://anixter.atlassian.net/browse/CSTONE-1709?atlOrigin=eyJpIjoiMjBhNWIzMmFjMjdiNGE1YzhhZTE4YmM0ZjA0MDM4ZWYiLCJwIjoiZXhjZWwtamlyYSJ9" TargetMode="External"/><Relationship Id="rId572" Type="http://schemas.openxmlformats.org/officeDocument/2006/relationships/hyperlink" Target="https://anixter.atlassian.net/browse/CSTONE-3209?atlOrigin=eyJpIjoiMjBhNWIzMmFjMjdiNGE1YzhhZTE4YmM0ZjA0MDM4ZWYiLCJwIjoiZXhjZWwtamlyYSJ9" TargetMode="External"/><Relationship Id="rId225" Type="http://schemas.openxmlformats.org/officeDocument/2006/relationships/hyperlink" Target="https://anixter.atlassian.net/browse/CSTONE-1378?atlOrigin=eyJpIjoiMjBhNWIzMmFjMjdiNGE1YzhhZTE4YmM0ZjA0MDM4ZWYiLCJwIjoiZXhjZWwtamlyYSJ9" TargetMode="External"/><Relationship Id="rId432" Type="http://schemas.openxmlformats.org/officeDocument/2006/relationships/hyperlink" Target="https://anixter.atlassian.net/browse/CSTONE-2564?atlOrigin=eyJpIjoiMjBhNWIzMmFjMjdiNGE1YzhhZTE4YmM0ZjA0MDM4ZWYiLCJwIjoiZXhjZWwtamlyYSJ9" TargetMode="External"/><Relationship Id="rId737" Type="http://schemas.openxmlformats.org/officeDocument/2006/relationships/hyperlink" Target="https://anixter.atlassian.net/browse/CSTONE-3888?atlOrigin=eyJpIjoiMjBhNWIzMmFjMjdiNGE1YzhhZTE4YmM0ZjA0MDM4ZWYiLCJwIjoiZXhjZWwtamlyYSJ9" TargetMode="External"/><Relationship Id="rId73" Type="http://schemas.openxmlformats.org/officeDocument/2006/relationships/hyperlink" Target="https://anixter.atlassian.net/browse/CSTONE-121?atlOrigin=eyJpIjoiMjBhNWIzMmFjMjdiNGE1YzhhZTE4YmM0ZjA0MDM4ZWYiLCJwIjoiZXhjZWwtamlyYSJ9" TargetMode="External"/><Relationship Id="rId169" Type="http://schemas.openxmlformats.org/officeDocument/2006/relationships/hyperlink" Target="https://anixter.atlassian.net/browse/CSTONE-619?atlOrigin=eyJpIjoiMjBhNWIzMmFjMjdiNGE1YzhhZTE4YmM0ZjA0MDM4ZWYiLCJwIjoiZXhjZWwtamlyYSJ9" TargetMode="External"/><Relationship Id="rId376" Type="http://schemas.openxmlformats.org/officeDocument/2006/relationships/hyperlink" Target="https://anixter.atlassian.net/browse/CSTONE-1720?atlOrigin=eyJpIjoiMjBhNWIzMmFjMjdiNGE1YzhhZTE4YmM0ZjA0MDM4ZWYiLCJwIjoiZXhjZWwtamlyYSJ9" TargetMode="External"/><Relationship Id="rId583" Type="http://schemas.openxmlformats.org/officeDocument/2006/relationships/hyperlink" Target="https://anixter.atlassian.net/browse/CSTONE-3220?atlOrigin=eyJpIjoiMjBhNWIzMmFjMjdiNGE1YzhhZTE4YmM0ZjA0MDM4ZWYiLCJwIjoiZXhjZWwtamlyYSJ9" TargetMode="External"/><Relationship Id="rId790" Type="http://schemas.openxmlformats.org/officeDocument/2006/relationships/hyperlink" Target="https://anixter.atlassian.net/browse/CSTONE-4275?atlOrigin=eyJpIjoiMjBhNWIzMmFjMjdiNGE1YzhhZTE4YmM0ZjA0MDM4ZWYiLCJwIjoiZXhjZWwtamlyYSJ9" TargetMode="External"/><Relationship Id="rId804" Type="http://schemas.openxmlformats.org/officeDocument/2006/relationships/hyperlink" Target="https://anixter.atlassian.net/browse/CSTONE-4290?atlOrigin=eyJpIjoiMjBhNWIzMmFjMjdiNGE1YzhhZTE4YmM0ZjA0MDM4ZWYiLCJwIjoiZXhjZWwtamlyYSJ9" TargetMode="External"/><Relationship Id="rId4" Type="http://schemas.openxmlformats.org/officeDocument/2006/relationships/hyperlink" Target="https://anixter.atlassian.net/browse/CSTONE-45?atlOrigin=eyJpIjoiMjBhNWIzMmFjMjdiNGE1YzhhZTE4YmM0ZjA0MDM4ZWYiLCJwIjoiZXhjZWwtamlyYSJ9" TargetMode="External"/><Relationship Id="rId236" Type="http://schemas.openxmlformats.org/officeDocument/2006/relationships/hyperlink" Target="https://anixter.atlassian.net/browse/CSTONE-1390?atlOrigin=eyJpIjoiMjBhNWIzMmFjMjdiNGE1YzhhZTE4YmM0ZjA0MDM4ZWYiLCJwIjoiZXhjZWwtamlyYSJ9" TargetMode="External"/><Relationship Id="rId443" Type="http://schemas.openxmlformats.org/officeDocument/2006/relationships/hyperlink" Target="https://anixter.atlassian.net/browse/CSTONE-2575?atlOrigin=eyJpIjoiMjBhNWIzMmFjMjdiNGE1YzhhZTE4YmM0ZjA0MDM4ZWYiLCJwIjoiZXhjZWwtamlyYSJ9" TargetMode="External"/><Relationship Id="rId650" Type="http://schemas.openxmlformats.org/officeDocument/2006/relationships/hyperlink" Target="https://anixter.atlassian.net/browse/CSTONE-3588?atlOrigin=eyJpIjoiMjBhNWIzMmFjMjdiNGE1YzhhZTE4YmM0ZjA0MDM4ZWYiLCJwIjoiZXhjZWwtamlyYSJ9" TargetMode="External"/><Relationship Id="rId303" Type="http://schemas.openxmlformats.org/officeDocument/2006/relationships/hyperlink" Target="https://anixter.atlassian.net/browse/CSTONE-1647?atlOrigin=eyJpIjoiMjBhNWIzMmFjMjdiNGE1YzhhZTE4YmM0ZjA0MDM4ZWYiLCJwIjoiZXhjZWwtamlyYSJ9" TargetMode="External"/><Relationship Id="rId748" Type="http://schemas.openxmlformats.org/officeDocument/2006/relationships/hyperlink" Target="https://anixter.atlassian.net/browse/CSTONE-4047?atlOrigin=eyJpIjoiMjBhNWIzMmFjMjdiNGE1YzhhZTE4YmM0ZjA0MDM4ZWYiLCJwIjoiZXhjZWwtamlyYSJ9" TargetMode="External"/><Relationship Id="rId84" Type="http://schemas.openxmlformats.org/officeDocument/2006/relationships/hyperlink" Target="https://anixter.atlassian.net/browse/CSTONE-520?atlOrigin=eyJpIjoiMjBhNWIzMmFjMjdiNGE1YzhhZTE4YmM0ZjA0MDM4ZWYiLCJwIjoiZXhjZWwtamlyYSJ9" TargetMode="External"/><Relationship Id="rId387" Type="http://schemas.openxmlformats.org/officeDocument/2006/relationships/hyperlink" Target="https://anixter.atlassian.net/browse/CSTONE-1731?atlOrigin=eyJpIjoiMjBhNWIzMmFjMjdiNGE1YzhhZTE4YmM0ZjA0MDM4ZWYiLCJwIjoiZXhjZWwtamlyYSJ9" TargetMode="External"/><Relationship Id="rId510" Type="http://schemas.openxmlformats.org/officeDocument/2006/relationships/hyperlink" Target="https://anixter.atlassian.net/browse/CSTONE-2642?atlOrigin=eyJpIjoiMjBhNWIzMmFjMjdiNGE1YzhhZTE4YmM0ZjA0MDM4ZWYiLCJwIjoiZXhjZWwtamlyYSJ9" TargetMode="External"/><Relationship Id="rId594" Type="http://schemas.openxmlformats.org/officeDocument/2006/relationships/hyperlink" Target="https://anixter.atlassian.net/browse/CSTONE-3231?atlOrigin=eyJpIjoiMjBhNWIzMmFjMjdiNGE1YzhhZTE4YmM0ZjA0MDM4ZWYiLCJwIjoiZXhjZWwtamlyYSJ9" TargetMode="External"/><Relationship Id="rId608" Type="http://schemas.openxmlformats.org/officeDocument/2006/relationships/hyperlink" Target="https://anixter.atlassian.net/browse/CSTONE-3245?atlOrigin=eyJpIjoiMjBhNWIzMmFjMjdiNGE1YzhhZTE4YmM0ZjA0MDM4ZWYiLCJwIjoiZXhjZWwtamlyYSJ9" TargetMode="External"/><Relationship Id="rId815" Type="http://schemas.openxmlformats.org/officeDocument/2006/relationships/hyperlink" Target="https://anixter.atlassian.net/browse/CSTONE-4394?atlOrigin=eyJpIjoiMjBhNWIzMmFjMjdiNGE1YzhhZTE4YmM0ZjA0MDM4ZWYiLCJwIjoiZXhjZWwtamlyYSJ9" TargetMode="External"/><Relationship Id="rId247" Type="http://schemas.openxmlformats.org/officeDocument/2006/relationships/hyperlink" Target="https://anixter.atlassian.net/browse/CSTONE-1401?atlOrigin=eyJpIjoiMjBhNWIzMmFjMjdiNGE1YzhhZTE4YmM0ZjA0MDM4ZWYiLCJwIjoiZXhjZWwtamlyYSJ9" TargetMode="External"/><Relationship Id="rId107" Type="http://schemas.openxmlformats.org/officeDocument/2006/relationships/hyperlink" Target="https://anixter.atlassian.net/browse/CSTONE-543?atlOrigin=eyJpIjoiMjBhNWIzMmFjMjdiNGE1YzhhZTE4YmM0ZjA0MDM4ZWYiLCJwIjoiZXhjZWwtamlyYSJ9" TargetMode="External"/><Relationship Id="rId454" Type="http://schemas.openxmlformats.org/officeDocument/2006/relationships/hyperlink" Target="https://anixter.atlassian.net/browse/CSTONE-2586?atlOrigin=eyJpIjoiMjBhNWIzMmFjMjdiNGE1YzhhZTE4YmM0ZjA0MDM4ZWYiLCJwIjoiZXhjZWwtamlyYSJ9" TargetMode="External"/><Relationship Id="rId661" Type="http://schemas.openxmlformats.org/officeDocument/2006/relationships/hyperlink" Target="https://anixter.atlassian.net/browse/CSTONE-3633?atlOrigin=eyJpIjoiMjBhNWIzMmFjMjdiNGE1YzhhZTE4YmM0ZjA0MDM4ZWYiLCJwIjoiZXhjZWwtamlyYSJ9" TargetMode="External"/><Relationship Id="rId759" Type="http://schemas.openxmlformats.org/officeDocument/2006/relationships/hyperlink" Target="https://anixter.atlassian.net/browse/CSTONE-4059?atlOrigin=eyJpIjoiMjBhNWIzMmFjMjdiNGE1YzhhZTE4YmM0ZjA0MDM4ZWYiLCJwIjoiZXhjZWwtamlyYSJ9" TargetMode="External"/><Relationship Id="rId11" Type="http://schemas.openxmlformats.org/officeDocument/2006/relationships/hyperlink" Target="https://anixter.atlassian.net/browse/CSTONE-62?atlOrigin=eyJpIjoiMjBhNWIzMmFjMjdiNGE1YzhhZTE4YmM0ZjA0MDM4ZWYiLCJwIjoiZXhjZWwtamlyYSJ9" TargetMode="External"/><Relationship Id="rId314" Type="http://schemas.openxmlformats.org/officeDocument/2006/relationships/hyperlink" Target="https://anixter.atlassian.net/browse/CSTONE-1658?atlOrigin=eyJpIjoiMjBhNWIzMmFjMjdiNGE1YzhhZTE4YmM0ZjA0MDM4ZWYiLCJwIjoiZXhjZWwtamlyYSJ9" TargetMode="External"/><Relationship Id="rId398" Type="http://schemas.openxmlformats.org/officeDocument/2006/relationships/hyperlink" Target="https://anixter.atlassian.net/browse/CSTONE-1742?atlOrigin=eyJpIjoiMjBhNWIzMmFjMjdiNGE1YzhhZTE4YmM0ZjA0MDM4ZWYiLCJwIjoiZXhjZWwtamlyYSJ9" TargetMode="External"/><Relationship Id="rId521" Type="http://schemas.openxmlformats.org/officeDocument/2006/relationships/hyperlink" Target="https://anixter.atlassian.net/browse/CSTONE-2846?atlOrigin=eyJpIjoiMjBhNWIzMmFjMjdiNGE1YzhhZTE4YmM0ZjA0MDM4ZWYiLCJwIjoiZXhjZWwtamlyYSJ9" TargetMode="External"/><Relationship Id="rId619" Type="http://schemas.openxmlformats.org/officeDocument/2006/relationships/hyperlink" Target="https://anixter.atlassian.net/browse/CSTONE-3256?atlOrigin=eyJpIjoiMjBhNWIzMmFjMjdiNGE1YzhhZTE4YmM0ZjA0MDM4ZWYiLCJwIjoiZXhjZWwtamlyYSJ9" TargetMode="External"/><Relationship Id="rId95" Type="http://schemas.openxmlformats.org/officeDocument/2006/relationships/hyperlink" Target="https://anixter.atlassian.net/browse/CSTONE-531?atlOrigin=eyJpIjoiMjBhNWIzMmFjMjdiNGE1YzhhZTE4YmM0ZjA0MDM4ZWYiLCJwIjoiZXhjZWwtamlyYSJ9" TargetMode="External"/><Relationship Id="rId160" Type="http://schemas.openxmlformats.org/officeDocument/2006/relationships/hyperlink" Target="https://anixter.atlassian.net/browse/CSTONE-610?atlOrigin=eyJpIjoiMjBhNWIzMmFjMjdiNGE1YzhhZTE4YmM0ZjA0MDM4ZWYiLCJwIjoiZXhjZWwtamlyYSJ9" TargetMode="External"/><Relationship Id="rId826" Type="http://schemas.openxmlformats.org/officeDocument/2006/relationships/hyperlink" Target="https://anixter.atlassian.net/browse/CSTONE-4412?atlOrigin=eyJpIjoiMjBhNWIzMmFjMjdiNGE1YzhhZTE4YmM0ZjA0MDM4ZWYiLCJwIjoiZXhjZWwtamlyYSJ9" TargetMode="External"/><Relationship Id="rId258" Type="http://schemas.openxmlformats.org/officeDocument/2006/relationships/hyperlink" Target="https://anixter.atlassian.net/browse/CSTONE-1412?atlOrigin=eyJpIjoiMjBhNWIzMmFjMjdiNGE1YzhhZTE4YmM0ZjA0MDM4ZWYiLCJwIjoiZXhjZWwtamlyYSJ9" TargetMode="External"/><Relationship Id="rId465" Type="http://schemas.openxmlformats.org/officeDocument/2006/relationships/hyperlink" Target="https://anixter.atlassian.net/browse/CSTONE-2597?atlOrigin=eyJpIjoiMjBhNWIzMmFjMjdiNGE1YzhhZTE4YmM0ZjA0MDM4ZWYiLCJwIjoiZXhjZWwtamlyYSJ9" TargetMode="External"/><Relationship Id="rId672" Type="http://schemas.openxmlformats.org/officeDocument/2006/relationships/hyperlink" Target="https://anixter.atlassian.net/browse/CSTONE-3644?atlOrigin=eyJpIjoiMjBhNWIzMmFjMjdiNGE1YzhhZTE4YmM0ZjA0MDM4ZWYiLCJwIjoiZXhjZWwtamlyYSJ9" TargetMode="External"/><Relationship Id="rId22" Type="http://schemas.openxmlformats.org/officeDocument/2006/relationships/hyperlink" Target="https://anixter.atlassian.net/browse/CSTONE-81?atlOrigin=eyJpIjoiMjBhNWIzMmFjMjdiNGE1YzhhZTE4YmM0ZjA0MDM4ZWYiLCJwIjoiZXhjZWwtamlyYSJ9" TargetMode="External"/><Relationship Id="rId118" Type="http://schemas.openxmlformats.org/officeDocument/2006/relationships/hyperlink" Target="https://anixter.atlassian.net/browse/CSTONE-554?atlOrigin=eyJpIjoiMjBhNWIzMmFjMjdiNGE1YzhhZTE4YmM0ZjA0MDM4ZWYiLCJwIjoiZXhjZWwtamlyYSJ9" TargetMode="External"/><Relationship Id="rId325" Type="http://schemas.openxmlformats.org/officeDocument/2006/relationships/hyperlink" Target="https://anixter.atlassian.net/browse/CSTONE-1669?atlOrigin=eyJpIjoiMjBhNWIzMmFjMjdiNGE1YzhhZTE4YmM0ZjA0MDM4ZWYiLCJwIjoiZXhjZWwtamlyYSJ9" TargetMode="External"/><Relationship Id="rId532" Type="http://schemas.openxmlformats.org/officeDocument/2006/relationships/hyperlink" Target="https://anixter.atlassian.net/browse/CSTONE-2857?atlOrigin=eyJpIjoiMjBhNWIzMmFjMjdiNGE1YzhhZTE4YmM0ZjA0MDM4ZWYiLCJwIjoiZXhjZWwtamlyYSJ9" TargetMode="External"/><Relationship Id="rId171" Type="http://schemas.openxmlformats.org/officeDocument/2006/relationships/hyperlink" Target="https://anixter.atlassian.net/browse/CSTONE-621?atlOrigin=eyJpIjoiMjBhNWIzMmFjMjdiNGE1YzhhZTE4YmM0ZjA0MDM4ZWYiLCJwIjoiZXhjZWwtamlyYSJ9" TargetMode="External"/><Relationship Id="rId837" Type="http://schemas.openxmlformats.org/officeDocument/2006/relationships/hyperlink" Target="https://anixter.atlassian.net/browse/CSTONE-4423?atlOrigin=eyJpIjoiMjBhNWIzMmFjMjdiNGE1YzhhZTE4YmM0ZjA0MDM4ZWYiLCJwIjoiZXhjZWwtamlyYSJ9" TargetMode="External"/><Relationship Id="rId269" Type="http://schemas.openxmlformats.org/officeDocument/2006/relationships/hyperlink" Target="https://anixter.atlassian.net/browse/CSTONE-1613?atlOrigin=eyJpIjoiMjBhNWIzMmFjMjdiNGE1YzhhZTE4YmM0ZjA0MDM4ZWYiLCJwIjoiZXhjZWwtamlyYSJ9" TargetMode="External"/><Relationship Id="rId476" Type="http://schemas.openxmlformats.org/officeDocument/2006/relationships/hyperlink" Target="https://anixter.atlassian.net/browse/CSTONE-2608?atlOrigin=eyJpIjoiMjBhNWIzMmFjMjdiNGE1YzhhZTE4YmM0ZjA0MDM4ZWYiLCJwIjoiZXhjZWwtamlyYSJ9" TargetMode="External"/><Relationship Id="rId683" Type="http://schemas.openxmlformats.org/officeDocument/2006/relationships/hyperlink" Target="https://anixter.atlassian.net/browse/CSTONE-3655?atlOrigin=eyJpIjoiMjBhNWIzMmFjMjdiNGE1YzhhZTE4YmM0ZjA0MDM4ZWYiLCJwIjoiZXhjZWwtamlyYSJ9" TargetMode="External"/><Relationship Id="rId33" Type="http://schemas.openxmlformats.org/officeDocument/2006/relationships/hyperlink" Target="https://anixter.atlassian.net/browse/CSTONE-93?atlOrigin=eyJpIjoiMjBhNWIzMmFjMjdiNGE1YzhhZTE4YmM0ZjA0MDM4ZWYiLCJwIjoiZXhjZWwtamlyYSJ9" TargetMode="External"/><Relationship Id="rId129" Type="http://schemas.openxmlformats.org/officeDocument/2006/relationships/hyperlink" Target="https://anixter.atlassian.net/browse/CSTONE-624?atlOrigin=eyJpIjoiMjBhNWIzMmFjMjdiNGE1YzhhZTE4YmM0ZjA0MDM4ZWYiLCJwIjoiZXhjZWwtamlyYSJ9" TargetMode="External"/><Relationship Id="rId336" Type="http://schemas.openxmlformats.org/officeDocument/2006/relationships/hyperlink" Target="https://anixter.atlassian.net/browse/CSTONE-1680?atlOrigin=eyJpIjoiMjBhNWIzMmFjMjdiNGE1YzhhZTE4YmM0ZjA0MDM4ZWYiLCJwIjoiZXhjZWwtamlyYSJ9" TargetMode="External"/><Relationship Id="rId543" Type="http://schemas.openxmlformats.org/officeDocument/2006/relationships/hyperlink" Target="https://anixter.atlassian.net/browse/CSTONE-2868?atlOrigin=eyJpIjoiMjBhNWIzMmFjMjdiNGE1YzhhZTE4YmM0ZjA0MDM4ZWYiLCJwIjoiZXhjZWwtamlyYSJ9" TargetMode="External"/><Relationship Id="rId182" Type="http://schemas.openxmlformats.org/officeDocument/2006/relationships/hyperlink" Target="https://anixter.atlassian.net/browse/CSTONE-640?atlOrigin=eyJpIjoiMjBhNWIzMmFjMjdiNGE1YzhhZTE4YmM0ZjA0MDM4ZWYiLCJwIjoiZXhjZWwtamlyYSJ9" TargetMode="External"/><Relationship Id="rId403" Type="http://schemas.openxmlformats.org/officeDocument/2006/relationships/hyperlink" Target="https://anixter.atlassian.net/browse/CSTONE-1747?atlOrigin=eyJpIjoiMjBhNWIzMmFjMjdiNGE1YzhhZTE4YmM0ZjA0MDM4ZWYiLCJwIjoiZXhjZWwtamlyYSJ9" TargetMode="External"/><Relationship Id="rId750" Type="http://schemas.openxmlformats.org/officeDocument/2006/relationships/hyperlink" Target="https://anixter.atlassian.net/browse/CSTONE-4049?atlOrigin=eyJpIjoiMjBhNWIzMmFjMjdiNGE1YzhhZTE4YmM0ZjA0MDM4ZWYiLCJwIjoiZXhjZWwtamlyYSJ9" TargetMode="External"/><Relationship Id="rId848" Type="http://schemas.openxmlformats.org/officeDocument/2006/relationships/hyperlink" Target="https://anixter.atlassian.net/browse/CSTONE-4549?atlOrigin=eyJpIjoiMjBhNWIzMmFjMjdiNGE1YzhhZTE4YmM0ZjA0MDM4ZWYiLCJwIjoiZXhjZWwtamlyYSJ9" TargetMode="External"/><Relationship Id="rId487" Type="http://schemas.openxmlformats.org/officeDocument/2006/relationships/hyperlink" Target="https://anixter.atlassian.net/browse/CSTONE-2619?atlOrigin=eyJpIjoiMjBhNWIzMmFjMjdiNGE1YzhhZTE4YmM0ZjA0MDM4ZWYiLCJwIjoiZXhjZWwtamlyYSJ9" TargetMode="External"/><Relationship Id="rId610" Type="http://schemas.openxmlformats.org/officeDocument/2006/relationships/hyperlink" Target="https://anixter.atlassian.net/browse/CSTONE-3247?atlOrigin=eyJpIjoiMjBhNWIzMmFjMjdiNGE1YzhhZTE4YmM0ZjA0MDM4ZWYiLCJwIjoiZXhjZWwtamlyYSJ9" TargetMode="External"/><Relationship Id="rId694" Type="http://schemas.openxmlformats.org/officeDocument/2006/relationships/hyperlink" Target="https://anixter.atlassian.net/browse/CSTONE-3666?atlOrigin=eyJpIjoiMjBhNWIzMmFjMjdiNGE1YzhhZTE4YmM0ZjA0MDM4ZWYiLCJwIjoiZXhjZWwtamlyYSJ9" TargetMode="External"/><Relationship Id="rId708" Type="http://schemas.openxmlformats.org/officeDocument/2006/relationships/hyperlink" Target="https://anixter.atlassian.net/browse/CSTONE-3820?atlOrigin=eyJpIjoiMjBhNWIzMmFjMjdiNGE1YzhhZTE4YmM0ZjA0MDM4ZWYiLCJwIjoiZXhjZWwtamlyYSJ9" TargetMode="External"/><Relationship Id="rId347" Type="http://schemas.openxmlformats.org/officeDocument/2006/relationships/hyperlink" Target="https://anixter.atlassian.net/browse/CSTONE-1691?atlOrigin=eyJpIjoiMjBhNWIzMmFjMjdiNGE1YzhhZTE4YmM0ZjA0MDM4ZWYiLCJwIjoiZXhjZWwtamlyYSJ9" TargetMode="External"/><Relationship Id="rId44" Type="http://schemas.openxmlformats.org/officeDocument/2006/relationships/hyperlink" Target="https://anixter.atlassian.net/browse/CSTONE-108?atlOrigin=eyJpIjoiMjBhNWIzMmFjMjdiNGE1YzhhZTE4YmM0ZjA0MDM4ZWYiLCJwIjoiZXhjZWwtamlyYSJ9" TargetMode="External"/><Relationship Id="rId554" Type="http://schemas.openxmlformats.org/officeDocument/2006/relationships/hyperlink" Target="https://anixter.atlassian.net/browse/CSTONE-3191?atlOrigin=eyJpIjoiMjBhNWIzMmFjMjdiNGE1YzhhZTE4YmM0ZjA0MDM4ZWYiLCJwIjoiZXhjZWwtamlyYSJ9" TargetMode="External"/><Relationship Id="rId761" Type="http://schemas.openxmlformats.org/officeDocument/2006/relationships/hyperlink" Target="https://anixter.atlassian.net/browse/CSTONE-4062?atlOrigin=eyJpIjoiMjBhNWIzMmFjMjdiNGE1YzhhZTE4YmM0ZjA0MDM4ZWYiLCJwIjoiZXhjZWwtamlyYSJ9" TargetMode="External"/><Relationship Id="rId859" Type="http://schemas.openxmlformats.org/officeDocument/2006/relationships/hyperlink" Target="https://anixter.atlassian.net/browse/CSTONE-4635?atlOrigin=eyJpIjoiMjBhNWIzMmFjMjdiNGE1YzhhZTE4YmM0ZjA0MDM4ZWYiLCJwIjoiZXhjZWwtamlyYSJ9" TargetMode="External"/><Relationship Id="rId193" Type="http://schemas.openxmlformats.org/officeDocument/2006/relationships/hyperlink" Target="https://anixter.atlassian.net/browse/CSTONE-1089?atlOrigin=eyJpIjoiMjBhNWIzMmFjMjdiNGE1YzhhZTE4YmM0ZjA0MDM4ZWYiLCJwIjoiZXhjZWwtamlyYSJ9" TargetMode="External"/><Relationship Id="rId207" Type="http://schemas.openxmlformats.org/officeDocument/2006/relationships/hyperlink" Target="https://anixter.atlassian.net/browse/CSTONE-1360?atlOrigin=eyJpIjoiMjBhNWIzMmFjMjdiNGE1YzhhZTE4YmM0ZjA0MDM4ZWYiLCJwIjoiZXhjZWwtamlyYSJ9" TargetMode="External"/><Relationship Id="rId414" Type="http://schemas.openxmlformats.org/officeDocument/2006/relationships/hyperlink" Target="https://anixter.atlassian.net/browse/CSTONE-2546?atlOrigin=eyJpIjoiMjBhNWIzMmFjMjdiNGE1YzhhZTE4YmM0ZjA0MDM4ZWYiLCJwIjoiZXhjZWwtamlyYSJ9" TargetMode="External"/><Relationship Id="rId498" Type="http://schemas.openxmlformats.org/officeDocument/2006/relationships/hyperlink" Target="https://anixter.atlassian.net/browse/CSTONE-2630?atlOrigin=eyJpIjoiMjBhNWIzMmFjMjdiNGE1YzhhZTE4YmM0ZjA0MDM4ZWYiLCJwIjoiZXhjZWwtamlyYSJ9" TargetMode="External"/><Relationship Id="rId621" Type="http://schemas.openxmlformats.org/officeDocument/2006/relationships/hyperlink" Target="https://anixter.atlassian.net/browse/CSTONE-3258?atlOrigin=eyJpIjoiMjBhNWIzMmFjMjdiNGE1YzhhZTE4YmM0ZjA0MDM4ZWYiLCJwIjoiZXhjZWwtamlyYSJ9" TargetMode="External"/><Relationship Id="rId260" Type="http://schemas.openxmlformats.org/officeDocument/2006/relationships/hyperlink" Target="https://anixter.atlassian.net/browse/CSTONE-1414?atlOrigin=eyJpIjoiMjBhNWIzMmFjMjdiNGE1YzhhZTE4YmM0ZjA0MDM4ZWYiLCJwIjoiZXhjZWwtamlyYSJ9" TargetMode="External"/><Relationship Id="rId719" Type="http://schemas.openxmlformats.org/officeDocument/2006/relationships/hyperlink" Target="https://anixter.atlassian.net/browse/CSTONE-3870?atlOrigin=eyJpIjoiMjBhNWIzMmFjMjdiNGE1YzhhZTE4YmM0ZjA0MDM4ZWYiLCJwIjoiZXhjZWwtamlyYSJ9" TargetMode="External"/><Relationship Id="rId55" Type="http://schemas.openxmlformats.org/officeDocument/2006/relationships/hyperlink" Target="https://anixter.atlassian.net/browse/CSTONE-60?atlOrigin=eyJpIjoiMjBhNWIzMmFjMjdiNGE1YzhhZTE4YmM0ZjA0MDM4ZWYiLCJwIjoiZXhjZWwtamlyYSJ9" TargetMode="External"/><Relationship Id="rId120" Type="http://schemas.openxmlformats.org/officeDocument/2006/relationships/hyperlink" Target="https://anixter.atlassian.net/browse/CSTONE-556?atlOrigin=eyJpIjoiMjBhNWIzMmFjMjdiNGE1YzhhZTE4YmM0ZjA0MDM4ZWYiLCJwIjoiZXhjZWwtamlyYSJ9" TargetMode="External"/><Relationship Id="rId358" Type="http://schemas.openxmlformats.org/officeDocument/2006/relationships/hyperlink" Target="https://anixter.atlassian.net/browse/CSTONE-1702?atlOrigin=eyJpIjoiMjBhNWIzMmFjMjdiNGE1YzhhZTE4YmM0ZjA0MDM4ZWYiLCJwIjoiZXhjZWwtamlyYSJ9" TargetMode="External"/><Relationship Id="rId565" Type="http://schemas.openxmlformats.org/officeDocument/2006/relationships/hyperlink" Target="https://anixter.atlassian.net/browse/CSTONE-3202?atlOrigin=eyJpIjoiMjBhNWIzMmFjMjdiNGE1YzhhZTE4YmM0ZjA0MDM4ZWYiLCJwIjoiZXhjZWwtamlyYSJ9" TargetMode="External"/><Relationship Id="rId772" Type="http://schemas.openxmlformats.org/officeDocument/2006/relationships/hyperlink" Target="https://anixter.atlassian.net/browse/CSTONE-4087?atlOrigin=eyJpIjoiMjBhNWIzMmFjMjdiNGE1YzhhZTE4YmM0ZjA0MDM4ZWYiLCJwIjoiZXhjZWwtamlyYSJ9" TargetMode="External"/><Relationship Id="rId218" Type="http://schemas.openxmlformats.org/officeDocument/2006/relationships/hyperlink" Target="https://anixter.atlassian.net/browse/CSTONE-1371?atlOrigin=eyJpIjoiMjBhNWIzMmFjMjdiNGE1YzhhZTE4YmM0ZjA0MDM4ZWYiLCJwIjoiZXhjZWwtamlyYSJ9" TargetMode="External"/><Relationship Id="rId425" Type="http://schemas.openxmlformats.org/officeDocument/2006/relationships/hyperlink" Target="https://anixter.atlassian.net/browse/CSTONE-2557?atlOrigin=eyJpIjoiMjBhNWIzMmFjMjdiNGE1YzhhZTE4YmM0ZjA0MDM4ZWYiLCJwIjoiZXhjZWwtamlyYSJ9" TargetMode="External"/><Relationship Id="rId632" Type="http://schemas.openxmlformats.org/officeDocument/2006/relationships/hyperlink" Target="https://anixter.atlassian.net/browse/CSTONE-3269?atlOrigin=eyJpIjoiMjBhNWIzMmFjMjdiNGE1YzhhZTE4YmM0ZjA0MDM4ZWYiLCJwIjoiZXhjZWwtamlyYSJ9" TargetMode="External"/><Relationship Id="rId271" Type="http://schemas.openxmlformats.org/officeDocument/2006/relationships/hyperlink" Target="https://anixter.atlassian.net/browse/CSTONE-1615?atlOrigin=eyJpIjoiMjBhNWIzMmFjMjdiNGE1YzhhZTE4YmM0ZjA0MDM4ZWYiLCJwIjoiZXhjZWwtamlyYSJ9" TargetMode="External"/><Relationship Id="rId66" Type="http://schemas.openxmlformats.org/officeDocument/2006/relationships/hyperlink" Target="https://anixter.atlassian.net/browse/CSTONE-102?atlOrigin=eyJpIjoiMjBhNWIzMmFjMjdiNGE1YzhhZTE4YmM0ZjA0MDM4ZWYiLCJwIjoiZXhjZWwtamlyYSJ9" TargetMode="External"/><Relationship Id="rId131" Type="http://schemas.openxmlformats.org/officeDocument/2006/relationships/hyperlink" Target="https://anixter.atlassian.net/browse/CSTONE-569?atlOrigin=eyJpIjoiMjBhNWIzMmFjMjdiNGE1YzhhZTE4YmM0ZjA0MDM4ZWYiLCJwIjoiZXhjZWwtamlyYSJ9" TargetMode="External"/><Relationship Id="rId369" Type="http://schemas.openxmlformats.org/officeDocument/2006/relationships/hyperlink" Target="https://anixter.atlassian.net/browse/CSTONE-1713?atlOrigin=eyJpIjoiMjBhNWIzMmFjMjdiNGE1YzhhZTE4YmM0ZjA0MDM4ZWYiLCJwIjoiZXhjZWwtamlyYSJ9" TargetMode="External"/><Relationship Id="rId576" Type="http://schemas.openxmlformats.org/officeDocument/2006/relationships/hyperlink" Target="https://anixter.atlassian.net/browse/CSTONE-3213?atlOrigin=eyJpIjoiMjBhNWIzMmFjMjdiNGE1YzhhZTE4YmM0ZjA0MDM4ZWYiLCJwIjoiZXhjZWwtamlyYSJ9" TargetMode="External"/><Relationship Id="rId783" Type="http://schemas.openxmlformats.org/officeDocument/2006/relationships/hyperlink" Target="https://anixter.atlassian.net/browse/CSTONE-4209?atlOrigin=eyJpIjoiMjBhNWIzMmFjMjdiNGE1YzhhZTE4YmM0ZjA0MDM4ZWYiLCJwIjoiZXhjZWwtamlyYSJ9" TargetMode="External"/><Relationship Id="rId229" Type="http://schemas.openxmlformats.org/officeDocument/2006/relationships/hyperlink" Target="https://anixter.atlassian.net/browse/CSTONE-1382?atlOrigin=eyJpIjoiMjBhNWIzMmFjMjdiNGE1YzhhZTE4YmM0ZjA0MDM4ZWYiLCJwIjoiZXhjZWwtamlyYSJ9" TargetMode="External"/><Relationship Id="rId436" Type="http://schemas.openxmlformats.org/officeDocument/2006/relationships/hyperlink" Target="https://anixter.atlassian.net/browse/CSTONE-2568?atlOrigin=eyJpIjoiMjBhNWIzMmFjMjdiNGE1YzhhZTE4YmM0ZjA0MDM4ZWYiLCJwIjoiZXhjZWwtamlyYSJ9" TargetMode="External"/><Relationship Id="rId643" Type="http://schemas.openxmlformats.org/officeDocument/2006/relationships/hyperlink" Target="https://anixter.atlassian.net/browse/CSTONE-3581?atlOrigin=eyJpIjoiMjBhNWIzMmFjMjdiNGE1YzhhZTE4YmM0ZjA0MDM4ZWYiLCJwIjoiZXhjZWwtamlyYSJ9" TargetMode="External"/><Relationship Id="rId850" Type="http://schemas.openxmlformats.org/officeDocument/2006/relationships/hyperlink" Target="https://anixter.atlassian.net/browse/CSTONE-4551?atlOrigin=eyJpIjoiMjBhNWIzMmFjMjdiNGE1YzhhZTE4YmM0ZjA0MDM4ZWYiLCJwIjoiZXhjZWwtamlyYSJ9" TargetMode="External"/><Relationship Id="rId77" Type="http://schemas.openxmlformats.org/officeDocument/2006/relationships/hyperlink" Target="https://anixter.atlassian.net/browse/CSTONE-125?atlOrigin=eyJpIjoiMjBhNWIzMmFjMjdiNGE1YzhhZTE4YmM0ZjA0MDM4ZWYiLCJwIjoiZXhjZWwtamlyYSJ9" TargetMode="External"/><Relationship Id="rId282" Type="http://schemas.openxmlformats.org/officeDocument/2006/relationships/hyperlink" Target="https://anixter.atlassian.net/browse/CSTONE-1626?atlOrigin=eyJpIjoiMjBhNWIzMmFjMjdiNGE1YzhhZTE4YmM0ZjA0MDM4ZWYiLCJwIjoiZXhjZWwtamlyYSJ9" TargetMode="External"/><Relationship Id="rId503" Type="http://schemas.openxmlformats.org/officeDocument/2006/relationships/hyperlink" Target="https://anixter.atlassian.net/browse/CSTONE-2635?atlOrigin=eyJpIjoiMjBhNWIzMmFjMjdiNGE1YzhhZTE4YmM0ZjA0MDM4ZWYiLCJwIjoiZXhjZWwtamlyYSJ9" TargetMode="External"/><Relationship Id="rId587" Type="http://schemas.openxmlformats.org/officeDocument/2006/relationships/hyperlink" Target="https://anixter.atlassian.net/browse/CSTONE-3224?atlOrigin=eyJpIjoiMjBhNWIzMmFjMjdiNGE1YzhhZTE4YmM0ZjA0MDM4ZWYiLCJwIjoiZXhjZWwtamlyYSJ9" TargetMode="External"/><Relationship Id="rId710" Type="http://schemas.openxmlformats.org/officeDocument/2006/relationships/hyperlink" Target="https://anixter.atlassian.net/browse/CSTONE-3861?atlOrigin=eyJpIjoiMjBhNWIzMmFjMjdiNGE1YzhhZTE4YmM0ZjA0MDM4ZWYiLCJwIjoiZXhjZWwtamlyYSJ9" TargetMode="External"/><Relationship Id="rId808" Type="http://schemas.openxmlformats.org/officeDocument/2006/relationships/hyperlink" Target="https://anixter.atlassian.net/browse/CSTONE-4294?atlOrigin=eyJpIjoiMjBhNWIzMmFjMjdiNGE1YzhhZTE4YmM0ZjA0MDM4ZWYiLCJwIjoiZXhjZWwtamlyYSJ9" TargetMode="External"/><Relationship Id="rId8" Type="http://schemas.openxmlformats.org/officeDocument/2006/relationships/hyperlink" Target="https://anixter.atlassian.net/browse/CSTONE-57?atlOrigin=eyJpIjoiMjBhNWIzMmFjMjdiNGE1YzhhZTE4YmM0ZjA0MDM4ZWYiLCJwIjoiZXhjZWwtamlyYSJ9" TargetMode="External"/><Relationship Id="rId142" Type="http://schemas.openxmlformats.org/officeDocument/2006/relationships/hyperlink" Target="https://anixter.atlassian.net/browse/CSTONE-586?atlOrigin=eyJpIjoiMjBhNWIzMmFjMjdiNGE1YzhhZTE4YmM0ZjA0MDM4ZWYiLCJwIjoiZXhjZWwtamlyYSJ9" TargetMode="External"/><Relationship Id="rId447" Type="http://schemas.openxmlformats.org/officeDocument/2006/relationships/hyperlink" Target="https://anixter.atlassian.net/browse/CSTONE-2579?atlOrigin=eyJpIjoiMjBhNWIzMmFjMjdiNGE1YzhhZTE4YmM0ZjA0MDM4ZWYiLCJwIjoiZXhjZWwtamlyYSJ9" TargetMode="External"/><Relationship Id="rId794" Type="http://schemas.openxmlformats.org/officeDocument/2006/relationships/hyperlink" Target="https://anixter.atlassian.net/browse/CSTONE-4279?atlOrigin=eyJpIjoiMjBhNWIzMmFjMjdiNGE1YzhhZTE4YmM0ZjA0MDM4ZWYiLCJwIjoiZXhjZWwtamlyYSJ9" TargetMode="Externa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printerSettings" Target="../printerSettings/printerSettings40.bin"/><Relationship Id="rId1" Type="http://schemas.openxmlformats.org/officeDocument/2006/relationships/pivotTable" Target="../pivotTables/pivotTable6.xml"/></Relationships>
</file>

<file path=xl/worksheets/_rels/sheet42.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vmlDrawing" Target="../drawings/vmlDrawing16.v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rinterSettings" Target="../printerSettings/printerSettings41.bin"/><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vmlDrawing" Target="../drawings/vmlDrawing17.vml"/><Relationship Id="rId1" Type="http://schemas.openxmlformats.org/officeDocument/2006/relationships/printerSettings" Target="../printerSettings/printerSettings42.bin"/><Relationship Id="rId5" Type="http://schemas.microsoft.com/office/2017/10/relationships/threadedComment" Target="../threadedComments/threadedComment4.xml"/><Relationship Id="rId4" Type="http://schemas.openxmlformats.org/officeDocument/2006/relationships/comments" Target="../comments10.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19.xml"/><Relationship Id="rId7" Type="http://schemas.openxmlformats.org/officeDocument/2006/relationships/vmlDrawing" Target="../drawings/vmlDrawing20.v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rinterSettings" Target="../printerSettings/printerSettings44.bin"/><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vmlDrawing" Target="../drawings/vmlDrawing21.vml"/><Relationship Id="rId1" Type="http://schemas.openxmlformats.org/officeDocument/2006/relationships/printerSettings" Target="../printerSettings/printerSettings45.bin"/><Relationship Id="rId5" Type="http://schemas.microsoft.com/office/2017/10/relationships/threadedComment" Target="../threadedComments/threadedComment5.xml"/><Relationship Id="rId4" Type="http://schemas.openxmlformats.org/officeDocument/2006/relationships/comments" Target="../comments11.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printerSettings" Target="../printerSettings/printerSettings49.bin"/><Relationship Id="rId1" Type="http://schemas.openxmlformats.org/officeDocument/2006/relationships/hyperlink" Target="https://consulting.global.deloitteonline.com/sites/AnixterStratus/WESCO%20Oracle%20Finance%20Phase%201/01.%20Imagine/07.%20Current%20State%20Data/AHCS/Legacy%20FAH%20Assessment" TargetMode="External"/><Relationship Id="rId5" Type="http://schemas.microsoft.com/office/2017/10/relationships/threadedComment" Target="../threadedComments/threadedComment6.xml"/><Relationship Id="rId4" Type="http://schemas.openxmlformats.org/officeDocument/2006/relationships/comments" Target="../comments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E470D-2430-42F9-B5F0-9FCBCF2E2084}">
  <sheetPr codeName="Sheet4">
    <tabColor rgb="FF7030A0"/>
  </sheetPr>
  <dimension ref="A1:E20"/>
  <sheetViews>
    <sheetView showGridLines="0" workbookViewId="0">
      <selection activeCell="D2" sqref="D2:E7"/>
    </sheetView>
  </sheetViews>
  <sheetFormatPr defaultRowHeight="14.5" x14ac:dyDescent="0.35"/>
  <cols>
    <col min="1" max="1" width="86.81640625" bestFit="1" customWidth="1"/>
    <col min="2" max="2" width="12" bestFit="1" customWidth="1"/>
    <col min="3" max="3" width="11.1796875" bestFit="1" customWidth="1"/>
  </cols>
  <sheetData>
    <row r="1" spans="1:5" x14ac:dyDescent="0.35">
      <c r="A1" s="371" t="s">
        <v>0</v>
      </c>
      <c r="B1" s="370" t="s">
        <v>1</v>
      </c>
      <c r="C1" s="370" t="s">
        <v>2</v>
      </c>
      <c r="D1" s="370" t="s">
        <v>3</v>
      </c>
      <c r="E1" s="370" t="s">
        <v>4</v>
      </c>
    </row>
    <row r="2" spans="1:5" x14ac:dyDescent="0.35">
      <c r="A2" s="372" t="s">
        <v>5</v>
      </c>
      <c r="B2" s="373"/>
      <c r="C2" s="373">
        <v>44876</v>
      </c>
      <c r="D2" s="396"/>
      <c r="E2" s="396"/>
    </row>
    <row r="3" spans="1:5" x14ac:dyDescent="0.35">
      <c r="A3" s="372" t="s">
        <v>6</v>
      </c>
      <c r="B3" s="373"/>
      <c r="C3" s="373">
        <v>44876</v>
      </c>
      <c r="D3" s="396"/>
      <c r="E3" s="396"/>
    </row>
    <row r="4" spans="1:5" x14ac:dyDescent="0.35">
      <c r="A4" s="374" t="s">
        <v>7</v>
      </c>
      <c r="B4" s="373"/>
      <c r="C4" s="373">
        <v>44876</v>
      </c>
      <c r="D4" s="396"/>
      <c r="E4" s="396"/>
    </row>
    <row r="5" spans="1:5" x14ac:dyDescent="0.35">
      <c r="A5" s="372" t="s">
        <v>8</v>
      </c>
      <c r="B5" s="373"/>
      <c r="C5" s="373">
        <v>44876</v>
      </c>
      <c r="D5" s="396"/>
      <c r="E5" s="396"/>
    </row>
    <row r="6" spans="1:5" x14ac:dyDescent="0.35">
      <c r="A6" s="372" t="s">
        <v>9</v>
      </c>
      <c r="B6" s="373">
        <v>44879</v>
      </c>
      <c r="C6" s="373">
        <v>44880</v>
      </c>
      <c r="D6" s="396"/>
      <c r="E6" s="396"/>
    </row>
    <row r="7" spans="1:5" x14ac:dyDescent="0.35">
      <c r="A7" s="372" t="s">
        <v>10</v>
      </c>
      <c r="B7" s="373">
        <v>44881</v>
      </c>
      <c r="C7" s="373">
        <v>44881</v>
      </c>
      <c r="D7" s="396"/>
      <c r="E7" s="396"/>
    </row>
    <row r="8" spans="1:5" x14ac:dyDescent="0.35">
      <c r="A8" s="372" t="s">
        <v>11</v>
      </c>
      <c r="B8" s="373">
        <v>44882</v>
      </c>
      <c r="C8" s="373">
        <v>44895</v>
      </c>
      <c r="D8" s="373">
        <v>44882</v>
      </c>
      <c r="E8" s="373">
        <v>44895</v>
      </c>
    </row>
    <row r="9" spans="1:5" x14ac:dyDescent="0.35">
      <c r="A9" s="372" t="s">
        <v>12</v>
      </c>
      <c r="B9" s="373"/>
      <c r="C9" s="373">
        <v>44883</v>
      </c>
      <c r="D9" s="373"/>
      <c r="E9" s="373">
        <v>44883</v>
      </c>
    </row>
    <row r="10" spans="1:5" x14ac:dyDescent="0.35">
      <c r="A10" s="372" t="s">
        <v>13</v>
      </c>
      <c r="B10" s="373">
        <v>44893</v>
      </c>
      <c r="C10" s="373">
        <v>44895</v>
      </c>
      <c r="D10" s="373">
        <v>44893</v>
      </c>
      <c r="E10" s="373">
        <v>44895</v>
      </c>
    </row>
    <row r="11" spans="1:5" x14ac:dyDescent="0.35">
      <c r="A11" s="372" t="s">
        <v>14</v>
      </c>
      <c r="B11" s="373">
        <v>44896</v>
      </c>
      <c r="C11" s="373">
        <v>44904</v>
      </c>
      <c r="D11" s="373">
        <v>44896</v>
      </c>
      <c r="E11" s="373">
        <v>44904</v>
      </c>
    </row>
    <row r="12" spans="1:5" x14ac:dyDescent="0.35">
      <c r="A12" s="372" t="s">
        <v>15</v>
      </c>
      <c r="B12" s="373">
        <f>C12</f>
        <v>44897</v>
      </c>
      <c r="C12" s="373">
        <v>44897</v>
      </c>
      <c r="D12" s="373">
        <v>44896</v>
      </c>
      <c r="E12" s="373">
        <v>44897</v>
      </c>
    </row>
    <row r="13" spans="1:5" x14ac:dyDescent="0.35">
      <c r="A13" s="372" t="s">
        <v>16</v>
      </c>
      <c r="B13" s="373">
        <v>44900</v>
      </c>
      <c r="C13" s="373">
        <v>44901</v>
      </c>
      <c r="D13" s="373">
        <v>44900</v>
      </c>
      <c r="E13" s="373">
        <v>44901</v>
      </c>
    </row>
    <row r="14" spans="1:5" x14ac:dyDescent="0.35">
      <c r="A14" s="372" t="s">
        <v>17</v>
      </c>
      <c r="B14" s="373">
        <v>44902</v>
      </c>
      <c r="C14" s="373">
        <v>44903</v>
      </c>
      <c r="D14" s="373">
        <v>7</v>
      </c>
      <c r="E14" s="373">
        <v>44903</v>
      </c>
    </row>
    <row r="15" spans="1:5" x14ac:dyDescent="0.35">
      <c r="A15" s="397" t="s">
        <v>18</v>
      </c>
      <c r="B15" s="398">
        <v>44904</v>
      </c>
      <c r="C15" s="398">
        <v>44911</v>
      </c>
      <c r="D15" s="398">
        <v>44904</v>
      </c>
      <c r="E15" s="398">
        <v>44911</v>
      </c>
    </row>
    <row r="16" spans="1:5" x14ac:dyDescent="0.35">
      <c r="A16" s="372" t="s">
        <v>19</v>
      </c>
      <c r="B16" s="373">
        <v>44907</v>
      </c>
      <c r="C16" s="373">
        <v>44908</v>
      </c>
      <c r="D16" s="396"/>
      <c r="E16" s="396"/>
    </row>
    <row r="17" spans="1:5" x14ac:dyDescent="0.35">
      <c r="A17" s="372" t="s">
        <v>20</v>
      </c>
      <c r="B17" s="373">
        <v>44909</v>
      </c>
      <c r="C17" s="373">
        <v>44910</v>
      </c>
      <c r="D17" s="396"/>
      <c r="E17" s="396"/>
    </row>
    <row r="18" spans="1:5" x14ac:dyDescent="0.35">
      <c r="A18" s="372" t="s">
        <v>21</v>
      </c>
      <c r="B18" s="373">
        <v>44910</v>
      </c>
      <c r="C18" s="373">
        <v>44911</v>
      </c>
      <c r="D18" s="396"/>
      <c r="E18" s="396"/>
    </row>
    <row r="19" spans="1:5" x14ac:dyDescent="0.35">
      <c r="A19" s="397" t="s">
        <v>22</v>
      </c>
      <c r="B19" s="398">
        <v>44912</v>
      </c>
      <c r="C19" s="398">
        <v>44915</v>
      </c>
      <c r="D19" s="396"/>
      <c r="E19" s="396"/>
    </row>
    <row r="20" spans="1:5" x14ac:dyDescent="0.35">
      <c r="A20" s="397" t="s">
        <v>23</v>
      </c>
      <c r="B20" s="398">
        <v>44914</v>
      </c>
      <c r="C20" s="398">
        <v>44918</v>
      </c>
      <c r="D20" s="396"/>
      <c r="E20" s="39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2890C-B6CE-441C-9469-40323C916E27}">
  <sheetPr codeName="Sheet7">
    <tabColor theme="7"/>
  </sheetPr>
  <dimension ref="A1:O53"/>
  <sheetViews>
    <sheetView showGridLines="0" workbookViewId="0">
      <selection activeCell="K17" sqref="K17"/>
    </sheetView>
  </sheetViews>
  <sheetFormatPr defaultColWidth="8.81640625" defaultRowHeight="14" x14ac:dyDescent="0.3"/>
  <cols>
    <col min="1" max="1" width="8.81640625" style="22"/>
    <col min="2" max="2" width="24" style="22" bestFit="1" customWidth="1"/>
    <col min="3" max="3" width="11.453125" style="22" bestFit="1" customWidth="1"/>
    <col min="4" max="7" width="8.81640625" style="22"/>
    <col min="8" max="8" width="1.1796875" style="365" customWidth="1"/>
    <col min="9" max="9" width="3.1796875" style="22" bestFit="1" customWidth="1"/>
    <col min="10" max="10" width="47.1796875" style="22" bestFit="1" customWidth="1"/>
    <col min="11" max="11" width="19.54296875" style="22" bestFit="1" customWidth="1"/>
    <col min="12" max="12" width="7.54296875" style="22" bestFit="1" customWidth="1"/>
    <col min="13" max="13" width="12.54296875" style="22" bestFit="1" customWidth="1"/>
    <col min="14" max="14" width="11.54296875" style="22" bestFit="1" customWidth="1"/>
    <col min="15" max="16384" width="8.81640625" style="22"/>
  </cols>
  <sheetData>
    <row r="1" spans="1:14" x14ac:dyDescent="0.3">
      <c r="A1" s="728" t="s">
        <v>24</v>
      </c>
      <c r="B1" s="728"/>
      <c r="C1" s="728"/>
      <c r="D1" s="728"/>
      <c r="E1" s="728"/>
      <c r="F1" s="728"/>
      <c r="G1" s="728"/>
    </row>
    <row r="2" spans="1:14" x14ac:dyDescent="0.3">
      <c r="A2" s="728"/>
      <c r="B2" s="728"/>
      <c r="C2" s="728"/>
      <c r="D2" s="728"/>
      <c r="E2" s="728"/>
      <c r="F2" s="728"/>
      <c r="G2" s="728"/>
      <c r="I2" s="375" t="s">
        <v>25</v>
      </c>
      <c r="J2" s="23" t="s">
        <v>26</v>
      </c>
      <c r="K2" s="23" t="s">
        <v>27</v>
      </c>
      <c r="L2" s="23" t="s">
        <v>28</v>
      </c>
      <c r="M2" s="23" t="s">
        <v>29</v>
      </c>
      <c r="N2" s="23" t="s">
        <v>30</v>
      </c>
    </row>
    <row r="3" spans="1:14" x14ac:dyDescent="0.3">
      <c r="A3" s="23" t="s">
        <v>31</v>
      </c>
      <c r="B3" s="23" t="s">
        <v>32</v>
      </c>
      <c r="C3" s="23" t="s">
        <v>33</v>
      </c>
      <c r="D3" s="23" t="s">
        <v>34</v>
      </c>
      <c r="E3" s="23" t="s">
        <v>35</v>
      </c>
      <c r="F3" s="23" t="s">
        <v>36</v>
      </c>
      <c r="G3" s="23" t="s">
        <v>37</v>
      </c>
      <c r="I3" s="376">
        <v>1</v>
      </c>
      <c r="J3" s="23" t="s">
        <v>38</v>
      </c>
      <c r="K3" s="22" t="s">
        <v>39</v>
      </c>
      <c r="L3" s="731" t="s">
        <v>40</v>
      </c>
      <c r="M3" s="387">
        <v>44900</v>
      </c>
      <c r="N3" s="55" t="s">
        <v>41</v>
      </c>
    </row>
    <row r="4" spans="1:14" x14ac:dyDescent="0.3">
      <c r="A4" s="22" t="s">
        <v>42</v>
      </c>
      <c r="B4" s="55" t="s">
        <v>43</v>
      </c>
      <c r="C4" s="55" t="s">
        <v>44</v>
      </c>
      <c r="D4" s="55" t="s">
        <v>44</v>
      </c>
      <c r="E4" s="55" t="s">
        <v>44</v>
      </c>
      <c r="F4" s="55" t="s">
        <v>44</v>
      </c>
      <c r="G4" s="55" t="s">
        <v>44</v>
      </c>
      <c r="I4" s="22">
        <v>2</v>
      </c>
      <c r="J4" s="23" t="s">
        <v>45</v>
      </c>
      <c r="K4" s="22" t="s">
        <v>39</v>
      </c>
      <c r="L4" s="731"/>
      <c r="M4" s="387">
        <v>44900</v>
      </c>
      <c r="N4" s="55" t="s">
        <v>41</v>
      </c>
    </row>
    <row r="5" spans="1:14" x14ac:dyDescent="0.3">
      <c r="A5" s="22" t="s">
        <v>42</v>
      </c>
      <c r="B5" s="55" t="s">
        <v>46</v>
      </c>
      <c r="C5" s="55" t="s">
        <v>44</v>
      </c>
      <c r="D5" s="55" t="s">
        <v>44</v>
      </c>
      <c r="E5" s="55" t="s">
        <v>44</v>
      </c>
      <c r="F5" s="55" t="s">
        <v>44</v>
      </c>
      <c r="G5" s="55" t="s">
        <v>44</v>
      </c>
      <c r="I5" s="376">
        <v>3</v>
      </c>
      <c r="J5" s="23" t="s">
        <v>47</v>
      </c>
      <c r="K5" s="22" t="s">
        <v>48</v>
      </c>
      <c r="L5" s="731"/>
      <c r="M5" s="387">
        <v>44901</v>
      </c>
      <c r="N5" s="55" t="s">
        <v>41</v>
      </c>
    </row>
    <row r="6" spans="1:14" x14ac:dyDescent="0.3">
      <c r="A6" s="22" t="s">
        <v>48</v>
      </c>
      <c r="B6" s="55" t="s">
        <v>49</v>
      </c>
      <c r="C6" s="55" t="s">
        <v>44</v>
      </c>
      <c r="D6" s="55" t="s">
        <v>44</v>
      </c>
      <c r="E6" s="55" t="s">
        <v>44</v>
      </c>
      <c r="F6" s="55" t="s">
        <v>44</v>
      </c>
      <c r="G6" s="55" t="s">
        <v>44</v>
      </c>
      <c r="I6" s="22">
        <v>4</v>
      </c>
      <c r="J6" s="22" t="s">
        <v>50</v>
      </c>
      <c r="K6" s="22" t="s">
        <v>51</v>
      </c>
      <c r="L6" s="732">
        <v>44904</v>
      </c>
      <c r="M6" s="387">
        <v>44902</v>
      </c>
      <c r="N6" s="55" t="s">
        <v>41</v>
      </c>
    </row>
    <row r="7" spans="1:14" x14ac:dyDescent="0.3">
      <c r="A7" s="22" t="s">
        <v>39</v>
      </c>
      <c r="B7" s="55" t="s">
        <v>52</v>
      </c>
      <c r="C7" s="55" t="s">
        <v>44</v>
      </c>
      <c r="D7" s="55" t="s">
        <v>44</v>
      </c>
      <c r="E7" s="55" t="s">
        <v>44</v>
      </c>
      <c r="F7" s="55" t="s">
        <v>44</v>
      </c>
      <c r="G7" s="55" t="s">
        <v>44</v>
      </c>
      <c r="I7" s="22">
        <v>5</v>
      </c>
      <c r="J7" s="23" t="s">
        <v>53</v>
      </c>
      <c r="K7" s="23" t="s">
        <v>54</v>
      </c>
      <c r="L7" s="732"/>
      <c r="M7" s="387">
        <v>44901</v>
      </c>
      <c r="N7" s="55" t="s">
        <v>41</v>
      </c>
    </row>
    <row r="8" spans="1:14" x14ac:dyDescent="0.3">
      <c r="A8" s="22" t="s">
        <v>39</v>
      </c>
      <c r="B8" s="55" t="s">
        <v>55</v>
      </c>
      <c r="C8" s="55" t="s">
        <v>44</v>
      </c>
      <c r="D8" s="55" t="s">
        <v>44</v>
      </c>
      <c r="E8" s="55" t="s">
        <v>44</v>
      </c>
      <c r="F8" s="55" t="s">
        <v>44</v>
      </c>
      <c r="G8" s="55" t="s">
        <v>44</v>
      </c>
      <c r="I8" s="376">
        <v>6</v>
      </c>
      <c r="J8" s="22" t="s">
        <v>56</v>
      </c>
      <c r="K8" s="22" t="s">
        <v>48</v>
      </c>
      <c r="L8" s="732"/>
      <c r="M8" s="377">
        <v>44908</v>
      </c>
      <c r="N8" s="55" t="s">
        <v>41</v>
      </c>
    </row>
    <row r="9" spans="1:14" x14ac:dyDescent="0.3">
      <c r="A9" s="22" t="s">
        <v>39</v>
      </c>
      <c r="B9" s="55" t="s">
        <v>57</v>
      </c>
      <c r="C9" s="55" t="s">
        <v>44</v>
      </c>
      <c r="D9" s="55" t="s">
        <v>44</v>
      </c>
      <c r="E9" s="55" t="s">
        <v>44</v>
      </c>
      <c r="F9" s="55" t="s">
        <v>44</v>
      </c>
      <c r="G9" s="55" t="s">
        <v>44</v>
      </c>
      <c r="I9" s="22">
        <v>7</v>
      </c>
      <c r="J9" s="22" t="s">
        <v>58</v>
      </c>
      <c r="K9" s="22" t="s">
        <v>59</v>
      </c>
      <c r="L9" s="378">
        <v>44908</v>
      </c>
      <c r="M9" s="379">
        <v>44909</v>
      </c>
      <c r="N9" s="55" t="s">
        <v>41</v>
      </c>
    </row>
    <row r="10" spans="1:14" x14ac:dyDescent="0.3">
      <c r="A10" s="22" t="s">
        <v>54</v>
      </c>
      <c r="B10" s="55" t="s">
        <v>60</v>
      </c>
      <c r="C10" s="55" t="s">
        <v>44</v>
      </c>
      <c r="D10" s="55" t="s">
        <v>44</v>
      </c>
      <c r="E10" s="55" t="s">
        <v>44</v>
      </c>
      <c r="F10" s="55" t="s">
        <v>44</v>
      </c>
      <c r="G10" s="55" t="s">
        <v>44</v>
      </c>
      <c r="I10" s="22">
        <v>8</v>
      </c>
      <c r="J10" s="22" t="s">
        <v>61</v>
      </c>
      <c r="K10" s="22" t="s">
        <v>59</v>
      </c>
      <c r="L10" s="378">
        <v>44911</v>
      </c>
      <c r="M10" s="379">
        <v>44909</v>
      </c>
      <c r="N10" s="55" t="s">
        <v>41</v>
      </c>
    </row>
    <row r="11" spans="1:14" x14ac:dyDescent="0.3">
      <c r="A11" s="22" t="s">
        <v>54</v>
      </c>
      <c r="B11" s="55" t="s">
        <v>62</v>
      </c>
      <c r="C11" s="55" t="s">
        <v>44</v>
      </c>
      <c r="D11" s="55" t="s">
        <v>44</v>
      </c>
      <c r="E11" s="55" t="s">
        <v>44</v>
      </c>
      <c r="F11" s="55" t="s">
        <v>44</v>
      </c>
      <c r="G11" s="55" t="s">
        <v>44</v>
      </c>
      <c r="I11" s="376">
        <v>9</v>
      </c>
      <c r="J11" s="22" t="s">
        <v>63</v>
      </c>
      <c r="K11" s="22" t="s">
        <v>48</v>
      </c>
      <c r="L11" s="378">
        <v>44914</v>
      </c>
      <c r="M11" s="379">
        <v>44915</v>
      </c>
    </row>
    <row r="12" spans="1:14" x14ac:dyDescent="0.3">
      <c r="A12" s="22" t="s">
        <v>39</v>
      </c>
      <c r="B12" s="55" t="s">
        <v>64</v>
      </c>
      <c r="C12" s="55" t="s">
        <v>44</v>
      </c>
      <c r="D12" s="55" t="s">
        <v>44</v>
      </c>
      <c r="E12" s="55" t="s">
        <v>44</v>
      </c>
      <c r="F12" s="55" t="s">
        <v>44</v>
      </c>
      <c r="G12" s="55" t="s">
        <v>44</v>
      </c>
      <c r="I12" s="22">
        <v>10</v>
      </c>
      <c r="J12" s="22" t="s">
        <v>65</v>
      </c>
      <c r="K12" s="23" t="s">
        <v>54</v>
      </c>
      <c r="L12" s="380">
        <v>44904</v>
      </c>
    </row>
    <row r="13" spans="1:14" x14ac:dyDescent="0.3">
      <c r="A13" s="22" t="s">
        <v>39</v>
      </c>
      <c r="B13" s="55" t="s">
        <v>66</v>
      </c>
      <c r="C13" s="55" t="s">
        <v>44</v>
      </c>
      <c r="D13" s="55" t="s">
        <v>44</v>
      </c>
      <c r="E13" s="55" t="s">
        <v>44</v>
      </c>
      <c r="F13" s="55" t="s">
        <v>44</v>
      </c>
      <c r="G13" s="55" t="s">
        <v>44</v>
      </c>
      <c r="I13" s="22">
        <v>11</v>
      </c>
      <c r="J13" s="22" t="s">
        <v>67</v>
      </c>
    </row>
    <row r="14" spans="1:14" x14ac:dyDescent="0.3">
      <c r="A14" s="81" t="s">
        <v>48</v>
      </c>
      <c r="B14" s="55" t="s">
        <v>68</v>
      </c>
      <c r="C14" s="55" t="s">
        <v>44</v>
      </c>
      <c r="D14" s="55" t="s">
        <v>44</v>
      </c>
      <c r="E14" s="55" t="s">
        <v>44</v>
      </c>
      <c r="F14" s="55" t="s">
        <v>44</v>
      </c>
      <c r="G14" s="55" t="s">
        <v>44</v>
      </c>
      <c r="I14" s="55">
        <v>12</v>
      </c>
      <c r="J14" s="55" t="s">
        <v>69</v>
      </c>
      <c r="K14" s="55" t="s">
        <v>41</v>
      </c>
    </row>
    <row r="15" spans="1:14" ht="14.75" customHeight="1" x14ac:dyDescent="0.3">
      <c r="A15" s="22" t="s">
        <v>48</v>
      </c>
      <c r="B15" s="55" t="s">
        <v>70</v>
      </c>
      <c r="C15" s="55" t="s">
        <v>44</v>
      </c>
      <c r="D15" s="55" t="s">
        <v>44</v>
      </c>
      <c r="E15" s="55" t="s">
        <v>44</v>
      </c>
      <c r="F15" s="55" t="s">
        <v>44</v>
      </c>
      <c r="G15" s="55" t="s">
        <v>44</v>
      </c>
    </row>
    <row r="16" spans="1:14" x14ac:dyDescent="0.3">
      <c r="A16" s="22" t="s">
        <v>39</v>
      </c>
      <c r="B16" s="55" t="s">
        <v>60</v>
      </c>
      <c r="C16" s="55" t="s">
        <v>44</v>
      </c>
      <c r="D16" s="55" t="s">
        <v>44</v>
      </c>
      <c r="E16" s="55" t="s">
        <v>44</v>
      </c>
      <c r="F16" s="55" t="s">
        <v>44</v>
      </c>
      <c r="G16" s="55" t="s">
        <v>44</v>
      </c>
    </row>
    <row r="17" spans="1:15" x14ac:dyDescent="0.3">
      <c r="C17" s="730" t="s">
        <v>71</v>
      </c>
      <c r="D17" s="730"/>
      <c r="E17" s="730"/>
    </row>
    <row r="18" spans="1:15" x14ac:dyDescent="0.3">
      <c r="B18" s="382" t="s">
        <v>72</v>
      </c>
      <c r="C18" s="382" t="s">
        <v>73</v>
      </c>
      <c r="D18" s="382" t="s">
        <v>74</v>
      </c>
      <c r="E18" s="382" t="s">
        <v>75</v>
      </c>
      <c r="J18" s="388"/>
      <c r="K18" s="388"/>
      <c r="L18" s="388"/>
      <c r="M18" s="388"/>
      <c r="N18" s="388"/>
      <c r="O18" s="388"/>
    </row>
    <row r="19" spans="1:15" x14ac:dyDescent="0.3">
      <c r="B19" s="381" t="s">
        <v>76</v>
      </c>
      <c r="C19" s="386">
        <v>0</v>
      </c>
      <c r="D19" s="386">
        <v>0</v>
      </c>
      <c r="E19" s="385">
        <v>1</v>
      </c>
      <c r="J19" s="388"/>
      <c r="K19" s="388"/>
      <c r="L19" s="388"/>
      <c r="M19" s="388"/>
      <c r="N19" s="388"/>
      <c r="O19" s="388"/>
    </row>
    <row r="20" spans="1:15" x14ac:dyDescent="0.3">
      <c r="B20" s="381" t="s">
        <v>77</v>
      </c>
      <c r="C20" s="385">
        <v>1</v>
      </c>
      <c r="D20" s="385">
        <v>1</v>
      </c>
      <c r="E20" s="385">
        <v>1</v>
      </c>
      <c r="J20" s="388"/>
      <c r="K20" s="388"/>
      <c r="L20" s="388"/>
      <c r="M20" s="388"/>
      <c r="N20" s="388"/>
      <c r="O20" s="388"/>
    </row>
    <row r="21" spans="1:15" x14ac:dyDescent="0.3">
      <c r="B21" s="381" t="s">
        <v>24</v>
      </c>
      <c r="C21" s="385">
        <v>1</v>
      </c>
      <c r="D21" s="385">
        <v>3</v>
      </c>
      <c r="E21" s="385">
        <v>8</v>
      </c>
      <c r="J21" s="388"/>
      <c r="K21" s="388"/>
      <c r="L21" s="388"/>
      <c r="M21" s="388"/>
      <c r="N21" s="388"/>
      <c r="O21" s="388"/>
    </row>
    <row r="22" spans="1:15" x14ac:dyDescent="0.3">
      <c r="B22" s="384" t="s">
        <v>78</v>
      </c>
      <c r="C22" s="385">
        <v>2</v>
      </c>
      <c r="D22" s="385">
        <v>2</v>
      </c>
      <c r="E22" s="385">
        <v>3</v>
      </c>
      <c r="J22" s="729" t="s">
        <v>79</v>
      </c>
      <c r="K22" s="389">
        <v>1</v>
      </c>
      <c r="L22" s="390" t="s">
        <v>80</v>
      </c>
      <c r="M22" s="391"/>
      <c r="N22" s="389"/>
      <c r="O22" s="388"/>
    </row>
    <row r="23" spans="1:15" x14ac:dyDescent="0.3">
      <c r="B23" s="384" t="s">
        <v>81</v>
      </c>
      <c r="C23" s="385">
        <v>2</v>
      </c>
      <c r="D23" s="385">
        <v>2</v>
      </c>
      <c r="E23" s="385">
        <v>4</v>
      </c>
      <c r="J23" s="729"/>
      <c r="K23" s="389">
        <v>2</v>
      </c>
      <c r="L23" s="390" t="s">
        <v>82</v>
      </c>
      <c r="M23" s="391" t="s">
        <v>83</v>
      </c>
      <c r="N23" s="389"/>
      <c r="O23" s="388"/>
    </row>
    <row r="24" spans="1:15" x14ac:dyDescent="0.3">
      <c r="B24" s="382" t="s">
        <v>84</v>
      </c>
      <c r="C24" s="383">
        <f>SUM(C19:C23)</f>
        <v>6</v>
      </c>
      <c r="D24" s="383">
        <f t="shared" ref="D24:E24" si="0">SUM(D19:D23)</f>
        <v>8</v>
      </c>
      <c r="E24" s="383">
        <f t="shared" si="0"/>
        <v>17</v>
      </c>
      <c r="J24" s="729"/>
      <c r="K24" s="389">
        <v>3</v>
      </c>
      <c r="L24" s="390" t="s">
        <v>85</v>
      </c>
      <c r="M24" s="391" t="s">
        <v>86</v>
      </c>
      <c r="N24" s="389"/>
      <c r="O24" s="388"/>
    </row>
    <row r="25" spans="1:15" x14ac:dyDescent="0.3">
      <c r="J25" s="729"/>
      <c r="K25" s="389">
        <v>4</v>
      </c>
      <c r="L25" s="390" t="s">
        <v>80</v>
      </c>
      <c r="M25" s="391"/>
      <c r="N25" s="389"/>
      <c r="O25" s="388"/>
    </row>
    <row r="26" spans="1:15" x14ac:dyDescent="0.3">
      <c r="B26" s="23" t="s">
        <v>75</v>
      </c>
      <c r="C26" s="23" t="s">
        <v>87</v>
      </c>
      <c r="D26" s="23" t="s">
        <v>88</v>
      </c>
      <c r="J26" s="729"/>
      <c r="K26" s="389">
        <v>5</v>
      </c>
      <c r="L26" s="390" t="s">
        <v>82</v>
      </c>
      <c r="M26" s="392" t="s">
        <v>89</v>
      </c>
      <c r="N26" s="389"/>
      <c r="O26" s="388"/>
    </row>
    <row r="27" spans="1:15" x14ac:dyDescent="0.3">
      <c r="A27" s="284" t="s">
        <v>90</v>
      </c>
      <c r="B27" s="284" t="s">
        <v>91</v>
      </c>
      <c r="C27" s="284" t="s">
        <v>92</v>
      </c>
      <c r="D27" s="55" t="s">
        <v>78</v>
      </c>
      <c r="E27" s="55"/>
      <c r="F27" s="55"/>
      <c r="J27" s="389"/>
      <c r="K27" s="389">
        <v>6</v>
      </c>
      <c r="L27" s="389"/>
      <c r="M27" s="389"/>
      <c r="N27" s="389"/>
      <c r="O27" s="388"/>
    </row>
    <row r="28" spans="1:15" x14ac:dyDescent="0.3">
      <c r="A28" s="55" t="s">
        <v>93</v>
      </c>
      <c r="B28" s="55" t="s">
        <v>94</v>
      </c>
      <c r="C28" s="55"/>
      <c r="J28" s="389"/>
      <c r="K28" s="389"/>
      <c r="L28" s="389"/>
      <c r="M28" s="389"/>
      <c r="N28" s="389"/>
      <c r="O28" s="388"/>
    </row>
    <row r="29" spans="1:15" x14ac:dyDescent="0.3">
      <c r="B29" s="23" t="s">
        <v>74</v>
      </c>
      <c r="C29" s="23"/>
      <c r="D29" s="23"/>
      <c r="J29" s="389"/>
      <c r="K29" s="393" t="s">
        <v>32</v>
      </c>
      <c r="L29" s="394" t="s">
        <v>95</v>
      </c>
      <c r="M29" s="389"/>
      <c r="N29" s="389"/>
      <c r="O29" s="388"/>
    </row>
    <row r="30" spans="1:15" x14ac:dyDescent="0.3">
      <c r="A30" s="284" t="s">
        <v>90</v>
      </c>
      <c r="B30" s="284" t="s">
        <v>96</v>
      </c>
      <c r="C30" s="284" t="s">
        <v>97</v>
      </c>
      <c r="J30" s="394" t="s">
        <v>98</v>
      </c>
      <c r="K30" s="395" t="s">
        <v>99</v>
      </c>
      <c r="L30" s="394" t="s">
        <v>100</v>
      </c>
      <c r="M30" s="389"/>
      <c r="N30" s="389"/>
      <c r="O30" s="388"/>
    </row>
    <row r="31" spans="1:15" x14ac:dyDescent="0.3">
      <c r="A31" s="23" t="s">
        <v>93</v>
      </c>
      <c r="B31" s="23" t="s">
        <v>101</v>
      </c>
      <c r="J31" s="394" t="s">
        <v>102</v>
      </c>
      <c r="K31" s="393" t="s">
        <v>103</v>
      </c>
      <c r="L31" s="394" t="s">
        <v>100</v>
      </c>
      <c r="M31" s="389"/>
      <c r="N31" s="389"/>
      <c r="O31" s="388"/>
    </row>
    <row r="32" spans="1:15" x14ac:dyDescent="0.3">
      <c r="A32" s="22" t="s">
        <v>104</v>
      </c>
      <c r="B32" s="55" t="s">
        <v>105</v>
      </c>
      <c r="J32" s="389"/>
      <c r="K32" s="391"/>
      <c r="L32" s="389"/>
      <c r="M32" s="389"/>
      <c r="N32" s="389"/>
      <c r="O32" s="388"/>
    </row>
    <row r="33" spans="1:15" x14ac:dyDescent="0.3">
      <c r="A33" s="22" t="s">
        <v>106</v>
      </c>
      <c r="B33" s="55" t="s">
        <v>105</v>
      </c>
      <c r="J33" s="389"/>
      <c r="K33" s="391"/>
      <c r="L33" s="389"/>
      <c r="M33" s="389"/>
      <c r="N33" s="389"/>
      <c r="O33" s="388"/>
    </row>
    <row r="34" spans="1:15" x14ac:dyDescent="0.3">
      <c r="A34" s="22" t="s">
        <v>107</v>
      </c>
      <c r="B34" s="55" t="s">
        <v>54</v>
      </c>
      <c r="J34" s="389"/>
      <c r="K34" s="391"/>
      <c r="L34" s="389"/>
      <c r="M34" s="389"/>
      <c r="N34" s="389"/>
      <c r="O34" s="388"/>
    </row>
    <row r="35" spans="1:15" x14ac:dyDescent="0.3">
      <c r="A35" s="22" t="s">
        <v>108</v>
      </c>
      <c r="B35" s="55" t="s">
        <v>105</v>
      </c>
    </row>
    <row r="36" spans="1:15" x14ac:dyDescent="0.3">
      <c r="A36" s="22" t="s">
        <v>109</v>
      </c>
      <c r="B36" s="55" t="s">
        <v>105</v>
      </c>
    </row>
    <row r="37" spans="1:15" x14ac:dyDescent="0.3">
      <c r="A37" s="22" t="s">
        <v>110</v>
      </c>
      <c r="B37" s="55" t="s">
        <v>105</v>
      </c>
    </row>
    <row r="38" spans="1:15" x14ac:dyDescent="0.3">
      <c r="A38" s="22" t="s">
        <v>64</v>
      </c>
      <c r="B38" s="55" t="s">
        <v>105</v>
      </c>
    </row>
    <row r="39" spans="1:15" x14ac:dyDescent="0.3">
      <c r="A39" s="23" t="s">
        <v>93</v>
      </c>
      <c r="B39" s="23" t="s">
        <v>73</v>
      </c>
    </row>
    <row r="40" spans="1:15" x14ac:dyDescent="0.3">
      <c r="A40" s="22" t="s">
        <v>111</v>
      </c>
      <c r="B40" s="55" t="s">
        <v>42</v>
      </c>
    </row>
    <row r="41" spans="1:15" x14ac:dyDescent="0.3">
      <c r="A41" s="22" t="s">
        <v>112</v>
      </c>
      <c r="B41" s="55" t="s">
        <v>42</v>
      </c>
    </row>
    <row r="42" spans="1:15" x14ac:dyDescent="0.3">
      <c r="A42" s="22" t="s">
        <v>113</v>
      </c>
      <c r="B42" s="55" t="s">
        <v>42</v>
      </c>
    </row>
    <row r="43" spans="1:15" x14ac:dyDescent="0.3">
      <c r="A43" s="22" t="s">
        <v>114</v>
      </c>
      <c r="B43" s="55" t="s">
        <v>39</v>
      </c>
    </row>
    <row r="44" spans="1:15" x14ac:dyDescent="0.3">
      <c r="A44" s="22" t="s">
        <v>104</v>
      </c>
      <c r="B44" s="55" t="s">
        <v>59</v>
      </c>
    </row>
    <row r="45" spans="1:15" x14ac:dyDescent="0.3">
      <c r="A45" s="22" t="s">
        <v>108</v>
      </c>
      <c r="B45" s="55" t="s">
        <v>59</v>
      </c>
    </row>
    <row r="46" spans="1:15" x14ac:dyDescent="0.3">
      <c r="A46" s="22" t="s">
        <v>64</v>
      </c>
      <c r="B46" s="55" t="s">
        <v>59</v>
      </c>
    </row>
    <row r="47" spans="1:15" x14ac:dyDescent="0.3">
      <c r="A47" s="22" t="s">
        <v>106</v>
      </c>
      <c r="B47" s="55" t="s">
        <v>59</v>
      </c>
    </row>
    <row r="53" spans="10:14" x14ac:dyDescent="0.3">
      <c r="J53" s="11"/>
      <c r="K53" s="283"/>
      <c r="L53" s="11"/>
      <c r="M53" s="11"/>
      <c r="N53" s="11"/>
    </row>
  </sheetData>
  <sortState xmlns:xlrd2="http://schemas.microsoft.com/office/spreadsheetml/2017/richdata2" ref="A4:F11">
    <sortCondition ref="A4:A11"/>
  </sortState>
  <mergeCells count="5">
    <mergeCell ref="A1:G2"/>
    <mergeCell ref="J22:J26"/>
    <mergeCell ref="C17:E17"/>
    <mergeCell ref="L3:L5"/>
    <mergeCell ref="L6:L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D577-A18C-4558-8D6D-81A25B452F75}">
  <sheetPr codeName="Sheet9"/>
  <dimension ref="C3:H6"/>
  <sheetViews>
    <sheetView showGridLines="0" workbookViewId="0">
      <selection activeCell="I4" sqref="I4"/>
    </sheetView>
  </sheetViews>
  <sheetFormatPr defaultRowHeight="14.5" x14ac:dyDescent="0.35"/>
  <cols>
    <col min="4" max="4" width="53" bestFit="1" customWidth="1"/>
  </cols>
  <sheetData>
    <row r="3" spans="3:8" x14ac:dyDescent="0.35">
      <c r="C3" s="11" t="s">
        <v>115</v>
      </c>
      <c r="D3" s="42" t="s">
        <v>116</v>
      </c>
      <c r="H3" t="s">
        <v>117</v>
      </c>
    </row>
    <row r="4" spans="3:8" x14ac:dyDescent="0.35">
      <c r="C4" s="11" t="s">
        <v>118</v>
      </c>
      <c r="D4" s="42" t="s">
        <v>119</v>
      </c>
    </row>
    <row r="5" spans="3:8" x14ac:dyDescent="0.35">
      <c r="C5" s="11" t="s">
        <v>120</v>
      </c>
      <c r="D5" s="42" t="s">
        <v>121</v>
      </c>
    </row>
    <row r="6" spans="3:8" x14ac:dyDescent="0.35">
      <c r="C6" s="11" t="s">
        <v>122</v>
      </c>
      <c r="D6" s="43" t="s">
        <v>123</v>
      </c>
    </row>
  </sheetData>
  <conditionalFormatting sqref="D3">
    <cfRule type="duplicateValues" dxfId="678" priority="4"/>
  </conditionalFormatting>
  <conditionalFormatting sqref="D4">
    <cfRule type="duplicateValues" dxfId="677" priority="3"/>
  </conditionalFormatting>
  <conditionalFormatting sqref="D5">
    <cfRule type="duplicateValues" dxfId="676" priority="2"/>
  </conditionalFormatting>
  <conditionalFormatting sqref="D6">
    <cfRule type="duplicateValues" dxfId="675"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0ACC1-11AC-4FC8-AC7D-CF57ECB0D3CE}">
  <sheetPr codeName="Sheet10" filterMode="1">
    <tabColor rgb="FF92D050"/>
  </sheetPr>
  <dimension ref="A1:N34"/>
  <sheetViews>
    <sheetView showGridLines="0" zoomScaleNormal="100" workbookViewId="0">
      <pane xSplit="2" ySplit="3" topLeftCell="C4" activePane="bottomRight" state="frozen"/>
      <selection pane="topRight" activeCell="C1" sqref="C1"/>
      <selection pane="bottomLeft" activeCell="A4" sqref="A4"/>
      <selection pane="bottomRight" activeCell="I14" sqref="I14"/>
    </sheetView>
  </sheetViews>
  <sheetFormatPr defaultRowHeight="14.5" x14ac:dyDescent="0.35"/>
  <cols>
    <col min="1" max="1" width="9.81640625" customWidth="1"/>
    <col min="2" max="2" width="16.453125" customWidth="1"/>
    <col min="3" max="3" width="11.81640625" customWidth="1"/>
    <col min="4" max="4" width="13" customWidth="1"/>
    <col min="5" max="5" width="12.54296875" customWidth="1"/>
    <col min="6" max="6" width="13.54296875" customWidth="1"/>
    <col min="7" max="7" width="14.1796875" bestFit="1" customWidth="1"/>
    <col min="8" max="8" width="13.1796875" customWidth="1"/>
    <col min="9" max="9" width="17.453125" customWidth="1"/>
    <col min="10" max="10" width="13.1796875" bestFit="1" customWidth="1"/>
    <col min="14" max="14" width="9.81640625" bestFit="1" customWidth="1"/>
  </cols>
  <sheetData>
    <row r="1" spans="1:14" x14ac:dyDescent="0.35">
      <c r="C1" s="734" t="s">
        <v>124</v>
      </c>
      <c r="D1" s="735"/>
      <c r="E1" s="736"/>
      <c r="F1" s="733" t="s">
        <v>125</v>
      </c>
      <c r="G1" s="733"/>
      <c r="H1" s="733"/>
      <c r="I1" s="733"/>
      <c r="J1" s="733"/>
      <c r="M1" s="328"/>
      <c r="N1" t="s">
        <v>41</v>
      </c>
    </row>
    <row r="2" spans="1:14" x14ac:dyDescent="0.35">
      <c r="C2" s="737"/>
      <c r="D2" s="738"/>
      <c r="E2" s="739"/>
      <c r="F2" s="323" t="s">
        <v>126</v>
      </c>
      <c r="G2" s="323" t="s">
        <v>127</v>
      </c>
      <c r="H2" s="323" t="s">
        <v>128</v>
      </c>
      <c r="I2" s="323"/>
      <c r="J2" s="323"/>
      <c r="M2" s="31"/>
      <c r="N2" t="s">
        <v>129</v>
      </c>
    </row>
    <row r="3" spans="1:14" s="325" customFormat="1" x14ac:dyDescent="0.35">
      <c r="A3" s="322" t="s">
        <v>32</v>
      </c>
      <c r="B3" s="322" t="s">
        <v>130</v>
      </c>
      <c r="C3" s="347">
        <v>44816</v>
      </c>
      <c r="D3" s="324">
        <v>44817</v>
      </c>
      <c r="E3" s="348">
        <v>44818</v>
      </c>
      <c r="F3" s="324">
        <v>44819</v>
      </c>
      <c r="G3" s="742">
        <v>44820</v>
      </c>
      <c r="H3" s="742"/>
      <c r="I3" s="324">
        <v>44823</v>
      </c>
      <c r="J3" s="324">
        <v>44824</v>
      </c>
      <c r="K3" s="324">
        <v>44825</v>
      </c>
      <c r="M3" s="344"/>
      <c r="N3" s="327" t="s">
        <v>131</v>
      </c>
    </row>
    <row r="4" spans="1:14" hidden="1" x14ac:dyDescent="0.35">
      <c r="A4" s="22" t="s">
        <v>111</v>
      </c>
      <c r="B4" s="22" t="s">
        <v>73</v>
      </c>
      <c r="C4" s="349" t="s">
        <v>42</v>
      </c>
      <c r="E4" s="360" t="s">
        <v>132</v>
      </c>
      <c r="F4" s="328" t="s">
        <v>133</v>
      </c>
      <c r="G4" s="328" t="s">
        <v>134</v>
      </c>
      <c r="H4" s="328" t="s">
        <v>135</v>
      </c>
      <c r="K4" s="331" t="s">
        <v>136</v>
      </c>
    </row>
    <row r="5" spans="1:14" x14ac:dyDescent="0.35">
      <c r="A5" s="22" t="s">
        <v>112</v>
      </c>
      <c r="B5" s="22" t="s">
        <v>73</v>
      </c>
      <c r="C5" s="349" t="s">
        <v>42</v>
      </c>
      <c r="E5" s="360" t="s">
        <v>132</v>
      </c>
      <c r="F5" s="328" t="s">
        <v>133</v>
      </c>
      <c r="G5" s="354" t="s">
        <v>134</v>
      </c>
      <c r="H5" s="328" t="s">
        <v>135</v>
      </c>
      <c r="I5" s="343" t="s">
        <v>137</v>
      </c>
      <c r="K5" s="331" t="s">
        <v>136</v>
      </c>
    </row>
    <row r="6" spans="1:14" x14ac:dyDescent="0.35">
      <c r="A6" s="22" t="s">
        <v>113</v>
      </c>
      <c r="B6" s="22" t="s">
        <v>73</v>
      </c>
      <c r="C6" s="351" t="s">
        <v>42</v>
      </c>
      <c r="D6" s="337"/>
      <c r="E6" s="360" t="s">
        <v>132</v>
      </c>
      <c r="F6" s="328" t="s">
        <v>133</v>
      </c>
      <c r="G6" s="354" t="s">
        <v>134</v>
      </c>
      <c r="H6" s="328" t="s">
        <v>135</v>
      </c>
      <c r="I6" s="343" t="s">
        <v>137</v>
      </c>
      <c r="K6" s="331" t="s">
        <v>136</v>
      </c>
    </row>
    <row r="7" spans="1:14" x14ac:dyDescent="0.35">
      <c r="A7" s="22" t="s">
        <v>114</v>
      </c>
      <c r="B7" s="22" t="s">
        <v>73</v>
      </c>
      <c r="C7" s="79"/>
      <c r="D7" s="343" t="s">
        <v>42</v>
      </c>
      <c r="E7" s="360" t="s">
        <v>132</v>
      </c>
      <c r="F7" s="328" t="s">
        <v>133</v>
      </c>
      <c r="G7" s="354" t="s">
        <v>134</v>
      </c>
      <c r="H7" s="328" t="s">
        <v>135</v>
      </c>
      <c r="I7" s="343" t="s">
        <v>137</v>
      </c>
      <c r="K7" s="331" t="s">
        <v>136</v>
      </c>
    </row>
    <row r="8" spans="1:14" hidden="1" x14ac:dyDescent="0.35">
      <c r="A8" s="22" t="s">
        <v>138</v>
      </c>
      <c r="B8" s="22" t="s">
        <v>73</v>
      </c>
      <c r="C8" s="79"/>
      <c r="D8" s="343" t="s">
        <v>42</v>
      </c>
      <c r="E8" s="360" t="s">
        <v>132</v>
      </c>
      <c r="F8" s="328" t="s">
        <v>133</v>
      </c>
      <c r="G8" s="328" t="s">
        <v>134</v>
      </c>
      <c r="H8" s="328" t="s">
        <v>135</v>
      </c>
      <c r="K8" s="331" t="s">
        <v>136</v>
      </c>
    </row>
    <row r="9" spans="1:14" hidden="1" x14ac:dyDescent="0.35">
      <c r="A9" s="22" t="s">
        <v>139</v>
      </c>
      <c r="B9" s="22" t="s">
        <v>73</v>
      </c>
      <c r="C9" s="79"/>
      <c r="D9" s="343" t="s">
        <v>42</v>
      </c>
      <c r="E9" s="360" t="s">
        <v>132</v>
      </c>
      <c r="F9" s="328" t="s">
        <v>133</v>
      </c>
      <c r="G9" s="328" t="s">
        <v>134</v>
      </c>
      <c r="H9" s="328" t="s">
        <v>135</v>
      </c>
      <c r="K9" s="331" t="s">
        <v>136</v>
      </c>
    </row>
    <row r="10" spans="1:14" ht="29" hidden="1" x14ac:dyDescent="0.35">
      <c r="A10" s="31" t="s">
        <v>57</v>
      </c>
      <c r="B10" s="22" t="s">
        <v>140</v>
      </c>
      <c r="C10" s="352" t="s">
        <v>141</v>
      </c>
      <c r="E10" s="350"/>
      <c r="F10" s="343" t="s">
        <v>142</v>
      </c>
      <c r="K10" s="331" t="s">
        <v>136</v>
      </c>
    </row>
    <row r="11" spans="1:14" ht="29" hidden="1" x14ac:dyDescent="0.35">
      <c r="A11" s="328" t="s">
        <v>62</v>
      </c>
      <c r="B11" s="22" t="s">
        <v>140</v>
      </c>
      <c r="C11" s="352" t="s">
        <v>141</v>
      </c>
      <c r="E11" s="350"/>
      <c r="F11" s="343" t="s">
        <v>143</v>
      </c>
      <c r="K11" s="331" t="s">
        <v>136</v>
      </c>
    </row>
    <row r="12" spans="1:14" ht="29" hidden="1" x14ac:dyDescent="0.35">
      <c r="A12" s="282" t="s">
        <v>55</v>
      </c>
      <c r="B12" s="22" t="s">
        <v>140</v>
      </c>
      <c r="C12" s="353" t="s">
        <v>141</v>
      </c>
      <c r="D12" s="343" t="s">
        <v>39</v>
      </c>
      <c r="E12" s="350"/>
      <c r="F12" s="343" t="s">
        <v>142</v>
      </c>
      <c r="K12" s="331" t="s">
        <v>136</v>
      </c>
    </row>
    <row r="13" spans="1:14" ht="14.75" hidden="1" customHeight="1" x14ac:dyDescent="0.35">
      <c r="A13" s="282" t="s">
        <v>70</v>
      </c>
      <c r="B13" s="22" t="s">
        <v>140</v>
      </c>
      <c r="C13" s="79"/>
      <c r="D13" s="343" t="s">
        <v>39</v>
      </c>
      <c r="E13" s="350"/>
      <c r="G13" s="328" t="s">
        <v>142</v>
      </c>
      <c r="K13" s="331" t="s">
        <v>136</v>
      </c>
    </row>
    <row r="14" spans="1:14" x14ac:dyDescent="0.35">
      <c r="A14" s="282" t="s">
        <v>144</v>
      </c>
      <c r="B14" s="22" t="s">
        <v>140</v>
      </c>
      <c r="C14" s="79"/>
      <c r="D14" s="343" t="s">
        <v>39</v>
      </c>
      <c r="E14" s="350"/>
      <c r="G14" s="354" t="s">
        <v>145</v>
      </c>
      <c r="I14" s="363" t="s">
        <v>146</v>
      </c>
      <c r="K14" s="331" t="s">
        <v>136</v>
      </c>
    </row>
    <row r="15" spans="1:14" x14ac:dyDescent="0.35">
      <c r="A15" s="284" t="s">
        <v>49</v>
      </c>
      <c r="B15" s="22" t="s">
        <v>140</v>
      </c>
      <c r="C15" s="79"/>
      <c r="D15" s="354" t="s">
        <v>48</v>
      </c>
      <c r="E15" s="360" t="s">
        <v>48</v>
      </c>
      <c r="G15" s="354" t="s">
        <v>143</v>
      </c>
      <c r="I15" s="343" t="s">
        <v>147</v>
      </c>
      <c r="K15" s="331" t="s">
        <v>136</v>
      </c>
    </row>
    <row r="16" spans="1:14" ht="14.75" hidden="1" customHeight="1" x14ac:dyDescent="0.35">
      <c r="A16" s="282" t="s">
        <v>52</v>
      </c>
      <c r="B16" s="22" t="s">
        <v>140</v>
      </c>
      <c r="C16" s="79"/>
      <c r="E16" s="360" t="s">
        <v>148</v>
      </c>
      <c r="F16" s="328" t="s">
        <v>149</v>
      </c>
      <c r="H16" s="330"/>
      <c r="I16" s="330"/>
      <c r="K16" s="331" t="s">
        <v>136</v>
      </c>
    </row>
    <row r="17" spans="1:11" hidden="1" x14ac:dyDescent="0.35">
      <c r="A17" s="282" t="s">
        <v>46</v>
      </c>
      <c r="B17" s="22" t="s">
        <v>140</v>
      </c>
      <c r="C17" s="79"/>
      <c r="E17" s="360" t="s">
        <v>148</v>
      </c>
      <c r="F17" s="328" t="s">
        <v>149</v>
      </c>
      <c r="H17" s="330"/>
      <c r="I17" s="330"/>
      <c r="K17" s="331" t="s">
        <v>136</v>
      </c>
    </row>
    <row r="18" spans="1:11" hidden="1" x14ac:dyDescent="0.35">
      <c r="A18" s="282" t="s">
        <v>43</v>
      </c>
      <c r="B18" s="22" t="s">
        <v>140</v>
      </c>
      <c r="C18" s="79"/>
      <c r="E18" s="360" t="s">
        <v>48</v>
      </c>
      <c r="G18" s="328" t="s">
        <v>143</v>
      </c>
      <c r="H18" s="330"/>
      <c r="I18" s="330"/>
      <c r="K18" s="331" t="s">
        <v>136</v>
      </c>
    </row>
    <row r="19" spans="1:11" ht="29" x14ac:dyDescent="0.35">
      <c r="A19" s="282" t="s">
        <v>60</v>
      </c>
      <c r="B19" s="22" t="s">
        <v>140</v>
      </c>
      <c r="C19" s="79"/>
      <c r="E19" s="360" t="s">
        <v>39</v>
      </c>
      <c r="G19" s="354" t="s">
        <v>142</v>
      </c>
      <c r="H19" s="330"/>
      <c r="I19" s="343" t="s">
        <v>150</v>
      </c>
      <c r="K19" s="331" t="s">
        <v>136</v>
      </c>
    </row>
    <row r="20" spans="1:11" ht="14.75" hidden="1" customHeight="1" x14ac:dyDescent="0.35">
      <c r="A20" s="22" t="s">
        <v>151</v>
      </c>
      <c r="B20" s="22" t="s">
        <v>74</v>
      </c>
      <c r="C20" s="349" t="s">
        <v>54</v>
      </c>
      <c r="E20" s="355"/>
      <c r="F20" s="360" t="s">
        <v>152</v>
      </c>
      <c r="G20" s="360" t="s">
        <v>153</v>
      </c>
      <c r="K20" s="331" t="s">
        <v>136</v>
      </c>
    </row>
    <row r="21" spans="1:11" x14ac:dyDescent="0.35">
      <c r="A21" s="22" t="s">
        <v>154</v>
      </c>
      <c r="B21" s="22" t="s">
        <v>74</v>
      </c>
      <c r="C21" s="356" t="s">
        <v>54</v>
      </c>
      <c r="D21" s="328" t="s">
        <v>54</v>
      </c>
      <c r="E21" s="355"/>
      <c r="F21" s="360" t="s">
        <v>152</v>
      </c>
      <c r="G21" s="354" t="s">
        <v>153</v>
      </c>
      <c r="I21" s="362" t="s">
        <v>153</v>
      </c>
      <c r="K21" s="331" t="s">
        <v>136</v>
      </c>
    </row>
    <row r="22" spans="1:11" x14ac:dyDescent="0.35">
      <c r="A22" s="22" t="s">
        <v>107</v>
      </c>
      <c r="B22" s="22" t="s">
        <v>74</v>
      </c>
      <c r="C22" s="356" t="s">
        <v>54</v>
      </c>
      <c r="D22" s="354" t="s">
        <v>54</v>
      </c>
      <c r="E22" s="360" t="s">
        <v>54</v>
      </c>
      <c r="F22" s="354" t="s">
        <v>152</v>
      </c>
      <c r="G22" s="354" t="s">
        <v>155</v>
      </c>
      <c r="I22" s="362" t="s">
        <v>155</v>
      </c>
      <c r="K22" s="331" t="s">
        <v>136</v>
      </c>
    </row>
    <row r="23" spans="1:11" hidden="1" x14ac:dyDescent="0.35">
      <c r="A23" s="22" t="s">
        <v>156</v>
      </c>
      <c r="B23" s="22" t="s">
        <v>74</v>
      </c>
      <c r="C23" s="79"/>
      <c r="D23" s="328" t="s">
        <v>54</v>
      </c>
      <c r="E23" s="355"/>
      <c r="F23" s="360" t="s">
        <v>152</v>
      </c>
      <c r="G23" s="360" t="s">
        <v>153</v>
      </c>
      <c r="K23" s="331" t="s">
        <v>136</v>
      </c>
    </row>
    <row r="24" spans="1:11" hidden="1" x14ac:dyDescent="0.35">
      <c r="A24" s="22" t="s">
        <v>109</v>
      </c>
      <c r="B24" s="22" t="s">
        <v>74</v>
      </c>
      <c r="C24" s="79"/>
      <c r="D24" s="328" t="s">
        <v>54</v>
      </c>
      <c r="E24" s="355"/>
      <c r="F24" s="360" t="s">
        <v>152</v>
      </c>
      <c r="G24" s="360" t="s">
        <v>153</v>
      </c>
      <c r="K24" s="331" t="s">
        <v>136</v>
      </c>
    </row>
    <row r="25" spans="1:11" hidden="1" x14ac:dyDescent="0.35">
      <c r="A25" s="22" t="s">
        <v>157</v>
      </c>
      <c r="B25" s="22" t="s">
        <v>74</v>
      </c>
      <c r="C25" s="79"/>
      <c r="D25" s="328" t="s">
        <v>54</v>
      </c>
      <c r="E25" s="355"/>
      <c r="F25" s="360" t="s">
        <v>152</v>
      </c>
      <c r="G25" s="360" t="s">
        <v>153</v>
      </c>
      <c r="K25" s="331" t="s">
        <v>136</v>
      </c>
    </row>
    <row r="26" spans="1:11" hidden="1" x14ac:dyDescent="0.35">
      <c r="A26" s="22" t="s">
        <v>158</v>
      </c>
      <c r="B26" s="22" t="s">
        <v>158</v>
      </c>
      <c r="C26" s="79"/>
      <c r="E26" s="360" t="s">
        <v>159</v>
      </c>
      <c r="K26" s="331" t="s">
        <v>136</v>
      </c>
    </row>
    <row r="27" spans="1:11" hidden="1" x14ac:dyDescent="0.35">
      <c r="A27" s="336" t="s">
        <v>160</v>
      </c>
      <c r="B27" s="336" t="s">
        <v>160</v>
      </c>
      <c r="C27" s="79"/>
      <c r="D27" s="354" t="s">
        <v>148</v>
      </c>
      <c r="E27" s="360" t="s">
        <v>148</v>
      </c>
      <c r="G27" s="360" t="s">
        <v>149</v>
      </c>
      <c r="K27" s="338" t="s">
        <v>136</v>
      </c>
    </row>
    <row r="28" spans="1:11" x14ac:dyDescent="0.35">
      <c r="A28" s="336" t="s">
        <v>66</v>
      </c>
      <c r="B28" s="22" t="s">
        <v>66</v>
      </c>
      <c r="C28" s="79"/>
      <c r="D28" s="346"/>
      <c r="E28" s="360" t="s">
        <v>148</v>
      </c>
      <c r="G28" s="354" t="s">
        <v>149</v>
      </c>
      <c r="I28" s="328" t="s">
        <v>149</v>
      </c>
      <c r="K28" s="338" t="s">
        <v>136</v>
      </c>
    </row>
    <row r="29" spans="1:11" hidden="1" x14ac:dyDescent="0.35">
      <c r="A29" s="332" t="s">
        <v>161</v>
      </c>
      <c r="B29" s="333" t="s">
        <v>161</v>
      </c>
      <c r="C29" s="361" t="s">
        <v>148</v>
      </c>
      <c r="D29" s="334"/>
      <c r="E29" s="357"/>
      <c r="F29" s="740" t="s">
        <v>162</v>
      </c>
      <c r="G29" s="740"/>
      <c r="H29" s="740"/>
      <c r="I29" s="740"/>
      <c r="J29" s="740"/>
      <c r="K29" s="335" t="s">
        <v>136</v>
      </c>
    </row>
    <row r="30" spans="1:11" hidden="1" x14ac:dyDescent="0.35">
      <c r="A30" s="336" t="s">
        <v>163</v>
      </c>
      <c r="B30" s="22" t="s">
        <v>163</v>
      </c>
      <c r="C30" s="328" t="s">
        <v>148</v>
      </c>
      <c r="E30" s="350"/>
      <c r="F30" s="741"/>
      <c r="G30" s="741"/>
      <c r="H30" s="741"/>
      <c r="I30" s="741"/>
      <c r="J30" s="741"/>
      <c r="K30" s="338" t="s">
        <v>136</v>
      </c>
    </row>
    <row r="31" spans="1:11" hidden="1" x14ac:dyDescent="0.35">
      <c r="A31" s="336" t="s">
        <v>164</v>
      </c>
      <c r="B31" s="22" t="s">
        <v>164</v>
      </c>
      <c r="C31" s="328" t="s">
        <v>148</v>
      </c>
      <c r="E31" s="350"/>
      <c r="F31" s="741"/>
      <c r="G31" s="741"/>
      <c r="H31" s="741"/>
      <c r="I31" s="741"/>
      <c r="J31" s="741"/>
      <c r="K31" s="338" t="s">
        <v>136</v>
      </c>
    </row>
    <row r="32" spans="1:11" hidden="1" x14ac:dyDescent="0.35">
      <c r="A32" s="336" t="s">
        <v>165</v>
      </c>
      <c r="B32" s="22" t="s">
        <v>165</v>
      </c>
      <c r="C32" s="79"/>
      <c r="D32" s="328" t="s">
        <v>148</v>
      </c>
      <c r="E32" s="350"/>
      <c r="K32" s="338" t="s">
        <v>136</v>
      </c>
    </row>
    <row r="33" spans="1:11" hidden="1" x14ac:dyDescent="0.35">
      <c r="A33" s="336" t="s">
        <v>166</v>
      </c>
      <c r="B33" s="22" t="s">
        <v>166</v>
      </c>
      <c r="C33" s="79"/>
      <c r="D33" s="328" t="s">
        <v>148</v>
      </c>
      <c r="E33" s="350"/>
      <c r="K33" s="338" t="s">
        <v>136</v>
      </c>
    </row>
    <row r="34" spans="1:11" hidden="1" x14ac:dyDescent="0.35">
      <c r="A34" s="339" t="s">
        <v>167</v>
      </c>
      <c r="B34" s="340" t="s">
        <v>167</v>
      </c>
      <c r="C34" s="358"/>
      <c r="D34" s="345" t="s">
        <v>168</v>
      </c>
      <c r="E34" s="359"/>
      <c r="F34" s="341"/>
      <c r="H34" s="341"/>
      <c r="I34" s="341"/>
      <c r="J34" s="341"/>
      <c r="K34" s="342" t="s">
        <v>136</v>
      </c>
    </row>
  </sheetData>
  <autoFilter ref="A3:N34" xr:uid="{4680ACC1-11AC-4FC8-AC7D-CF57ECB0D3CE}">
    <filterColumn colId="8">
      <customFilters>
        <customFilter operator="notEqual" val=" "/>
      </customFilters>
    </filterColumn>
  </autoFilter>
  <mergeCells count="4">
    <mergeCell ref="F1:J1"/>
    <mergeCell ref="C1:E2"/>
    <mergeCell ref="F29:J31"/>
    <mergeCell ref="G3:H3"/>
  </mergeCells>
  <conditionalFormatting sqref="C26:C31">
    <cfRule type="containsBlanks" dxfId="674" priority="22">
      <formula>LEN(TRIM(C26))=0</formula>
    </cfRule>
  </conditionalFormatting>
  <conditionalFormatting sqref="C5:D9 J7:K9 C10:G12 C13:F14 C15 F15 F16:G17 C16:D19 F18:F19 C20:E20 E21 J21:K22 C23:E25 I23:K28 F26:G26 F27:F28 C28:D28 D29:F29 K29:K31 D30:E31">
    <cfRule type="containsBlanks" dxfId="673" priority="35">
      <formula>LEN(TRIM(C5))=0</formula>
    </cfRule>
  </conditionalFormatting>
  <conditionalFormatting sqref="D4">
    <cfRule type="containsBlanks" dxfId="672" priority="32">
      <formula>LEN(TRIM(D4))=0</formula>
    </cfRule>
  </conditionalFormatting>
  <conditionalFormatting sqref="D26:D28">
    <cfRule type="containsBlanks" dxfId="671" priority="28">
      <formula>LEN(TRIM(D26))=0</formula>
    </cfRule>
  </conditionalFormatting>
  <conditionalFormatting sqref="E4:E9">
    <cfRule type="containsBlanks" dxfId="670" priority="31">
      <formula>LEN(TRIM(E4))=0</formula>
    </cfRule>
  </conditionalFormatting>
  <conditionalFormatting sqref="G4 G8:G9">
    <cfRule type="containsBlanks" dxfId="669" priority="33">
      <formula>LEN(TRIM(G4))=0</formula>
    </cfRule>
  </conditionalFormatting>
  <conditionalFormatting sqref="G13">
    <cfRule type="containsBlanks" dxfId="668" priority="15">
      <formula>LEN(TRIM(G13))=0</formula>
    </cfRule>
  </conditionalFormatting>
  <conditionalFormatting sqref="G18">
    <cfRule type="containsBlanks" dxfId="667" priority="7">
      <formula>LEN(TRIM(G18))=0</formula>
    </cfRule>
  </conditionalFormatting>
  <conditionalFormatting sqref="H10:H28 C32:K34">
    <cfRule type="containsBlanks" dxfId="666" priority="18">
      <formula>LEN(TRIM(C10))=0</formula>
    </cfRule>
  </conditionalFormatting>
  <conditionalFormatting sqref="I5:I9">
    <cfRule type="containsBlanks" dxfId="665" priority="3">
      <formula>LEN(TRIM(I5))=0</formula>
    </cfRule>
  </conditionalFormatting>
  <conditionalFormatting sqref="I4:K20">
    <cfRule type="containsBlanks" dxfId="664" priority="1">
      <formula>LEN(TRIM(I4))=0</formula>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F7A1-757C-4299-9590-6607F4E55383}">
  <sheetPr codeName="Sheet11">
    <tabColor rgb="FF92D050"/>
  </sheetPr>
  <dimension ref="A1:S37"/>
  <sheetViews>
    <sheetView showGridLines="0" topLeftCell="B1" workbookViewId="0">
      <selection activeCell="H22" sqref="H22"/>
    </sheetView>
  </sheetViews>
  <sheetFormatPr defaultColWidth="8.81640625" defaultRowHeight="12.5" x14ac:dyDescent="0.25"/>
  <cols>
    <col min="1" max="1" width="0" style="315" hidden="1" customWidth="1"/>
    <col min="2" max="2" width="15" style="315" customWidth="1"/>
    <col min="3" max="3" width="15.81640625" style="315" customWidth="1"/>
    <col min="4" max="7" width="8.81640625" style="314" bestFit="1" customWidth="1"/>
    <col min="8" max="8" width="13.453125" style="314" bestFit="1" customWidth="1"/>
    <col min="9" max="9" width="9.81640625" style="314" bestFit="1" customWidth="1"/>
    <col min="10" max="10" width="8.81640625" style="314" bestFit="1" customWidth="1"/>
    <col min="11" max="11" width="9.81640625" style="314" bestFit="1" customWidth="1"/>
    <col min="12" max="12" width="8.81640625" style="314" bestFit="1" customWidth="1"/>
    <col min="13" max="13" width="9.81640625" style="314" bestFit="1" customWidth="1"/>
    <col min="14" max="14" width="8.81640625" style="314" bestFit="1" customWidth="1"/>
    <col min="15" max="15" width="9" style="314" bestFit="1" customWidth="1"/>
    <col min="16" max="16" width="8.81640625" style="314" bestFit="1" customWidth="1"/>
    <col min="17" max="17" width="9" style="314" bestFit="1" customWidth="1"/>
    <col min="18" max="18" width="8.81640625" style="314" bestFit="1" customWidth="1"/>
    <col min="19" max="19" width="9.81640625" style="314" bestFit="1" customWidth="1"/>
    <col min="20" max="16384" width="8.81640625" style="314"/>
  </cols>
  <sheetData>
    <row r="1" spans="1:19" ht="15" thickBot="1" x14ac:dyDescent="0.4">
      <c r="A1" s="321" t="s">
        <v>169</v>
      </c>
      <c r="B1" s="321" t="s">
        <v>170</v>
      </c>
      <c r="C1" s="321" t="s">
        <v>171</v>
      </c>
    </row>
    <row r="2" spans="1:19" x14ac:dyDescent="0.25">
      <c r="A2" s="318">
        <v>310010000</v>
      </c>
      <c r="B2" s="316">
        <v>211001</v>
      </c>
      <c r="C2" s="315" t="s">
        <v>172</v>
      </c>
    </row>
    <row r="3" spans="1:19" x14ac:dyDescent="0.25">
      <c r="A3" s="315">
        <v>310028008</v>
      </c>
      <c r="B3" s="316">
        <v>211050</v>
      </c>
      <c r="C3" s="315" t="s">
        <v>173</v>
      </c>
    </row>
    <row r="4" spans="1:19" ht="13" x14ac:dyDescent="0.3">
      <c r="A4" s="315">
        <v>133010009</v>
      </c>
      <c r="B4" s="316">
        <v>115152</v>
      </c>
      <c r="C4" s="315" t="s">
        <v>173</v>
      </c>
      <c r="O4" s="320"/>
      <c r="Q4" s="320"/>
    </row>
    <row r="5" spans="1:19" ht="13" x14ac:dyDescent="0.3">
      <c r="A5" s="315">
        <v>310028000</v>
      </c>
      <c r="B5" s="316">
        <v>211003</v>
      </c>
      <c r="C5" s="315" t="s">
        <v>173</v>
      </c>
      <c r="M5" s="320"/>
      <c r="O5" s="320"/>
      <c r="Q5" s="320"/>
      <c r="S5" s="320"/>
    </row>
    <row r="6" spans="1:19" x14ac:dyDescent="0.25">
      <c r="A6" s="315">
        <v>310028001</v>
      </c>
      <c r="B6" s="316">
        <v>211045</v>
      </c>
      <c r="C6" s="315" t="s">
        <v>173</v>
      </c>
    </row>
    <row r="7" spans="1:19" x14ac:dyDescent="0.25">
      <c r="A7" s="315">
        <v>310028005</v>
      </c>
      <c r="B7" s="316">
        <v>211049</v>
      </c>
      <c r="C7" s="315" t="s">
        <v>173</v>
      </c>
    </row>
    <row r="8" spans="1:19" x14ac:dyDescent="0.25">
      <c r="A8" s="315">
        <v>310010009</v>
      </c>
      <c r="B8" s="316">
        <v>211036</v>
      </c>
      <c r="C8" s="315" t="s">
        <v>172</v>
      </c>
    </row>
    <row r="9" spans="1:19" ht="13" thickBot="1" x14ac:dyDescent="0.3">
      <c r="A9" s="319">
        <v>312700000</v>
      </c>
      <c r="B9" s="316">
        <v>212001</v>
      </c>
      <c r="C9" s="315" t="s">
        <v>172</v>
      </c>
    </row>
    <row r="10" spans="1:19" x14ac:dyDescent="0.25">
      <c r="A10" s="318">
        <v>121100000</v>
      </c>
      <c r="B10" s="316">
        <v>112101</v>
      </c>
      <c r="C10" s="315" t="s">
        <v>172</v>
      </c>
    </row>
    <row r="11" spans="1:19" x14ac:dyDescent="0.25">
      <c r="A11" s="315">
        <v>121100001</v>
      </c>
      <c r="B11" s="316">
        <v>112112</v>
      </c>
      <c r="C11" s="315" t="s">
        <v>172</v>
      </c>
    </row>
    <row r="12" spans="1:19" x14ac:dyDescent="0.25">
      <c r="A12" s="315">
        <v>122900000</v>
      </c>
      <c r="B12" s="316">
        <v>113008</v>
      </c>
      <c r="C12" s="315" t="s">
        <v>172</v>
      </c>
    </row>
    <row r="13" spans="1:19" x14ac:dyDescent="0.25">
      <c r="A13" s="315">
        <v>139000011</v>
      </c>
      <c r="B13" s="316">
        <v>115110</v>
      </c>
      <c r="C13" s="315" t="s">
        <v>172</v>
      </c>
    </row>
    <row r="14" spans="1:19" x14ac:dyDescent="0.25">
      <c r="A14" s="315">
        <v>122500000</v>
      </c>
      <c r="B14" s="316">
        <v>113006</v>
      </c>
      <c r="C14" s="315" t="s">
        <v>172</v>
      </c>
    </row>
    <row r="15" spans="1:19" x14ac:dyDescent="0.25">
      <c r="A15" s="315">
        <v>132000000</v>
      </c>
      <c r="B15" s="316">
        <v>115114</v>
      </c>
      <c r="C15" s="315" t="s">
        <v>172</v>
      </c>
    </row>
    <row r="16" spans="1:19" x14ac:dyDescent="0.25">
      <c r="A16" s="315">
        <v>121100009</v>
      </c>
      <c r="B16" s="316">
        <v>112157</v>
      </c>
      <c r="C16" s="315" t="s">
        <v>172</v>
      </c>
    </row>
    <row r="17" spans="1:3" x14ac:dyDescent="0.25">
      <c r="A17" s="315">
        <v>351100009</v>
      </c>
      <c r="B17" s="316">
        <v>213020</v>
      </c>
      <c r="C17" s="315" t="s">
        <v>172</v>
      </c>
    </row>
    <row r="18" spans="1:3" x14ac:dyDescent="0.25">
      <c r="A18" s="315">
        <v>328361009</v>
      </c>
      <c r="B18" s="316">
        <v>218635</v>
      </c>
      <c r="C18" s="315" t="s">
        <v>172</v>
      </c>
    </row>
    <row r="19" spans="1:3" x14ac:dyDescent="0.25">
      <c r="A19" s="315">
        <v>101400001</v>
      </c>
      <c r="B19" s="316">
        <v>111384</v>
      </c>
      <c r="C19" s="315" t="s">
        <v>172</v>
      </c>
    </row>
    <row r="20" spans="1:3" x14ac:dyDescent="0.25">
      <c r="A20" s="315">
        <v>101499999</v>
      </c>
      <c r="B20" s="316">
        <v>111385</v>
      </c>
      <c r="C20" s="315" t="s">
        <v>172</v>
      </c>
    </row>
    <row r="21" spans="1:3" x14ac:dyDescent="0.25">
      <c r="A21" s="315">
        <v>379990009</v>
      </c>
      <c r="B21" s="316">
        <v>218077</v>
      </c>
      <c r="C21" s="315" t="s">
        <v>172</v>
      </c>
    </row>
    <row r="22" spans="1:3" ht="13" thickBot="1" x14ac:dyDescent="0.3">
      <c r="A22" s="319">
        <v>127000000</v>
      </c>
      <c r="B22" s="316">
        <v>114001</v>
      </c>
      <c r="C22" s="315" t="s">
        <v>172</v>
      </c>
    </row>
    <row r="23" spans="1:3" x14ac:dyDescent="0.25">
      <c r="A23" s="318">
        <v>133000001</v>
      </c>
      <c r="B23" s="316">
        <v>115101</v>
      </c>
      <c r="C23" s="315" t="s">
        <v>172</v>
      </c>
    </row>
    <row r="24" spans="1:3" x14ac:dyDescent="0.25">
      <c r="A24" s="315">
        <v>133040000</v>
      </c>
      <c r="B24" s="316">
        <v>115102</v>
      </c>
      <c r="C24" s="315" t="s">
        <v>172</v>
      </c>
    </row>
    <row r="25" spans="1:3" x14ac:dyDescent="0.25">
      <c r="A25" s="315">
        <v>133010001</v>
      </c>
      <c r="B25" s="316">
        <v>115144</v>
      </c>
      <c r="C25" s="315" t="s">
        <v>172</v>
      </c>
    </row>
    <row r="26" spans="1:3" x14ac:dyDescent="0.25">
      <c r="A26" s="315">
        <v>133010002</v>
      </c>
      <c r="B26" s="316">
        <v>115145</v>
      </c>
      <c r="C26" s="315" t="s">
        <v>172</v>
      </c>
    </row>
    <row r="27" spans="1:3" x14ac:dyDescent="0.25">
      <c r="A27" s="315">
        <v>133010003</v>
      </c>
      <c r="B27" s="316">
        <v>115146</v>
      </c>
      <c r="C27" s="315" t="s">
        <v>172</v>
      </c>
    </row>
    <row r="28" spans="1:3" x14ac:dyDescent="0.25">
      <c r="A28" s="315">
        <v>133010004</v>
      </c>
      <c r="B28" s="316">
        <v>115147</v>
      </c>
      <c r="C28" s="315" t="s">
        <v>172</v>
      </c>
    </row>
    <row r="29" spans="1:3" x14ac:dyDescent="0.25">
      <c r="A29" s="315">
        <v>133010005</v>
      </c>
      <c r="B29" s="316">
        <v>115148</v>
      </c>
      <c r="C29" s="315" t="s">
        <v>172</v>
      </c>
    </row>
    <row r="30" spans="1:3" x14ac:dyDescent="0.25">
      <c r="A30" s="317">
        <v>133010006</v>
      </c>
      <c r="B30" s="316">
        <v>115149</v>
      </c>
      <c r="C30" s="315" t="s">
        <v>172</v>
      </c>
    </row>
    <row r="31" spans="1:3" x14ac:dyDescent="0.25">
      <c r="A31" s="317">
        <v>133010007</v>
      </c>
      <c r="B31" s="316">
        <v>115150</v>
      </c>
      <c r="C31" s="315" t="s">
        <v>172</v>
      </c>
    </row>
    <row r="32" spans="1:3" x14ac:dyDescent="0.25">
      <c r="A32" s="315">
        <v>133010008</v>
      </c>
      <c r="B32" s="316">
        <v>115151</v>
      </c>
      <c r="C32" s="315" t="s">
        <v>172</v>
      </c>
    </row>
    <row r="33" spans="1:3" x14ac:dyDescent="0.25">
      <c r="A33" s="315">
        <v>133010010</v>
      </c>
      <c r="B33" s="316">
        <v>115153</v>
      </c>
      <c r="C33" s="315" t="s">
        <v>172</v>
      </c>
    </row>
    <row r="34" spans="1:3" x14ac:dyDescent="0.25">
      <c r="A34" s="315">
        <v>133010020</v>
      </c>
      <c r="B34" s="316">
        <v>115111</v>
      </c>
      <c r="C34" s="315" t="s">
        <v>172</v>
      </c>
    </row>
    <row r="35" spans="1:3" x14ac:dyDescent="0.25">
      <c r="A35" s="315">
        <v>133000023</v>
      </c>
      <c r="B35" s="316">
        <v>115118</v>
      </c>
      <c r="C35" s="315" t="s">
        <v>172</v>
      </c>
    </row>
    <row r="36" spans="1:3" x14ac:dyDescent="0.25">
      <c r="A36" s="315">
        <v>310028002</v>
      </c>
      <c r="B36" s="316">
        <v>211046</v>
      </c>
      <c r="C36" s="315" t="s">
        <v>173</v>
      </c>
    </row>
    <row r="37" spans="1:3" x14ac:dyDescent="0.25">
      <c r="A37" s="315">
        <v>310028004</v>
      </c>
      <c r="B37" s="316">
        <v>211048</v>
      </c>
      <c r="C37" s="315" t="s">
        <v>173</v>
      </c>
    </row>
  </sheetData>
  <conditionalFormatting sqref="A2">
    <cfRule type="duplicateValues" dxfId="663" priority="21"/>
  </conditionalFormatting>
  <conditionalFormatting sqref="A3">
    <cfRule type="duplicateValues" dxfId="662" priority="17"/>
  </conditionalFormatting>
  <conditionalFormatting sqref="A4">
    <cfRule type="duplicateValues" dxfId="661" priority="16"/>
  </conditionalFormatting>
  <conditionalFormatting sqref="A5">
    <cfRule type="duplicateValues" dxfId="660" priority="20"/>
  </conditionalFormatting>
  <conditionalFormatting sqref="A6">
    <cfRule type="duplicateValues" dxfId="659" priority="19"/>
  </conditionalFormatting>
  <conditionalFormatting sqref="A7">
    <cfRule type="duplicateValues" dxfId="658" priority="18"/>
  </conditionalFormatting>
  <conditionalFormatting sqref="A9">
    <cfRule type="duplicateValues" dxfId="657" priority="1"/>
  </conditionalFormatting>
  <conditionalFormatting sqref="A10">
    <cfRule type="duplicateValues" dxfId="656" priority="15"/>
  </conditionalFormatting>
  <conditionalFormatting sqref="A12">
    <cfRule type="duplicateValues" dxfId="655" priority="5"/>
  </conditionalFormatting>
  <conditionalFormatting sqref="A13">
    <cfRule type="duplicateValues" dxfId="654" priority="3"/>
  </conditionalFormatting>
  <conditionalFormatting sqref="A14">
    <cfRule type="duplicateValues" dxfId="653" priority="6"/>
  </conditionalFormatting>
  <conditionalFormatting sqref="A15">
    <cfRule type="duplicateValues" dxfId="652" priority="4"/>
  </conditionalFormatting>
  <conditionalFormatting sqref="A22">
    <cfRule type="duplicateValues" dxfId="651" priority="2"/>
  </conditionalFormatting>
  <conditionalFormatting sqref="A23">
    <cfRule type="duplicateValues" dxfId="650" priority="14"/>
  </conditionalFormatting>
  <conditionalFormatting sqref="A24">
    <cfRule type="duplicateValues" dxfId="649" priority="13"/>
  </conditionalFormatting>
  <conditionalFormatting sqref="A25:A32">
    <cfRule type="duplicateValues" dxfId="648" priority="12"/>
  </conditionalFormatting>
  <conditionalFormatting sqref="A33">
    <cfRule type="duplicateValues" dxfId="647" priority="11"/>
  </conditionalFormatting>
  <conditionalFormatting sqref="A34">
    <cfRule type="duplicateValues" dxfId="646" priority="10"/>
  </conditionalFormatting>
  <conditionalFormatting sqref="A35">
    <cfRule type="duplicateValues" dxfId="645" priority="8"/>
  </conditionalFormatting>
  <conditionalFormatting sqref="A36">
    <cfRule type="duplicateValues" dxfId="644" priority="7"/>
  </conditionalFormatting>
  <conditionalFormatting sqref="A37">
    <cfRule type="duplicateValues" dxfId="643" priority="9"/>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7738B-CF86-4A37-9F62-6A75E0CC1E63}">
  <sheetPr codeName="Sheet12"/>
  <dimension ref="A1:Y25"/>
  <sheetViews>
    <sheetView showGridLines="0" workbookViewId="0">
      <selection activeCell="C2" sqref="C2"/>
    </sheetView>
  </sheetViews>
  <sheetFormatPr defaultColWidth="8.81640625" defaultRowHeight="14.5" x14ac:dyDescent="0.35"/>
  <cols>
    <col min="1" max="2" width="8.81640625" style="22"/>
    <col min="3" max="3" width="13.453125" style="22" bestFit="1" customWidth="1"/>
    <col min="4" max="4" width="13.1796875" style="22" bestFit="1" customWidth="1"/>
    <col min="5" max="5" width="12.81640625" style="22" bestFit="1" customWidth="1"/>
    <col min="6" max="13" width="13.1796875" style="22" customWidth="1"/>
    <col min="14" max="14" width="1.54296875" style="306" customWidth="1"/>
    <col min="15" max="15" width="39.54296875" style="22" customWidth="1"/>
    <col min="16" max="18" width="8.81640625" style="22"/>
    <col min="20" max="20" width="12" bestFit="1" customWidth="1"/>
    <col min="21" max="22" width="8.453125" style="327" customWidth="1"/>
    <col min="23" max="23" width="8.81640625" style="327"/>
    <col min="24" max="24" width="5.453125" style="327" bestFit="1" customWidth="1"/>
    <col min="25" max="25" width="18.1796875" bestFit="1" customWidth="1"/>
    <col min="26" max="16384" width="8.81640625" style="22"/>
  </cols>
  <sheetData>
    <row r="1" spans="1:25" x14ac:dyDescent="0.35">
      <c r="A1" s="23" t="s">
        <v>130</v>
      </c>
      <c r="B1" s="23" t="s">
        <v>174</v>
      </c>
      <c r="C1" s="23" t="s">
        <v>175</v>
      </c>
      <c r="D1" s="23" t="s">
        <v>176</v>
      </c>
      <c r="E1" s="23" t="s">
        <v>177</v>
      </c>
      <c r="F1" s="23" t="s">
        <v>178</v>
      </c>
      <c r="G1" s="23" t="s">
        <v>179</v>
      </c>
      <c r="H1" s="23" t="s">
        <v>180</v>
      </c>
      <c r="I1" s="23" t="s">
        <v>181</v>
      </c>
      <c r="J1" s="23" t="s">
        <v>182</v>
      </c>
      <c r="K1" s="23" t="s">
        <v>183</v>
      </c>
      <c r="L1" s="23" t="s">
        <v>184</v>
      </c>
      <c r="M1" s="23" t="s">
        <v>185</v>
      </c>
      <c r="O1" s="23" t="s">
        <v>186</v>
      </c>
      <c r="Q1" s="23" t="s">
        <v>187</v>
      </c>
      <c r="U1" s="743" t="s">
        <v>188</v>
      </c>
      <c r="V1" s="743"/>
      <c r="W1" s="743"/>
      <c r="X1" s="743"/>
    </row>
    <row r="2" spans="1:25" x14ac:dyDescent="0.35">
      <c r="A2" s="307" t="s">
        <v>73</v>
      </c>
      <c r="B2" s="308" t="s">
        <v>113</v>
      </c>
      <c r="C2" s="308" t="s">
        <v>189</v>
      </c>
      <c r="D2" s="308" t="s">
        <v>189</v>
      </c>
      <c r="E2" s="308" t="s">
        <v>189</v>
      </c>
      <c r="F2" s="308" t="s">
        <v>189</v>
      </c>
      <c r="G2" s="310" t="s">
        <v>189</v>
      </c>
      <c r="H2" s="310" t="s">
        <v>189</v>
      </c>
      <c r="I2" s="310" t="s">
        <v>189</v>
      </c>
      <c r="J2" s="310" t="s">
        <v>189</v>
      </c>
      <c r="K2" s="310" t="s">
        <v>189</v>
      </c>
      <c r="L2" s="310" t="s">
        <v>189</v>
      </c>
      <c r="M2" s="310" t="s">
        <v>189</v>
      </c>
      <c r="O2" s="22" t="s">
        <v>190</v>
      </c>
      <c r="U2" s="743"/>
      <c r="V2" s="743"/>
      <c r="W2" s="743"/>
      <c r="X2" s="743"/>
      <c r="Y2" s="37" t="s">
        <v>191</v>
      </c>
    </row>
    <row r="3" spans="1:25" x14ac:dyDescent="0.35">
      <c r="A3" s="309" t="s">
        <v>73</v>
      </c>
      <c r="B3" s="310" t="s">
        <v>114</v>
      </c>
      <c r="C3" s="310" t="s">
        <v>189</v>
      </c>
      <c r="D3" s="310" t="s">
        <v>189</v>
      </c>
      <c r="E3" s="310" t="s">
        <v>189</v>
      </c>
      <c r="F3" s="310" t="s">
        <v>189</v>
      </c>
      <c r="G3" s="310" t="s">
        <v>189</v>
      </c>
      <c r="H3" s="310" t="s">
        <v>189</v>
      </c>
      <c r="I3" s="310" t="s">
        <v>189</v>
      </c>
      <c r="J3" s="310" t="s">
        <v>189</v>
      </c>
      <c r="K3" s="310" t="s">
        <v>189</v>
      </c>
      <c r="L3" s="310" t="s">
        <v>189</v>
      </c>
      <c r="M3" s="310" t="s">
        <v>189</v>
      </c>
      <c r="O3" s="22" t="s">
        <v>192</v>
      </c>
      <c r="S3" s="1" t="s">
        <v>32</v>
      </c>
      <c r="T3" s="1" t="s">
        <v>193</v>
      </c>
      <c r="U3" s="325" t="s">
        <v>172</v>
      </c>
      <c r="V3" s="325" t="s">
        <v>173</v>
      </c>
      <c r="W3" s="323" t="s">
        <v>194</v>
      </c>
      <c r="X3" s="325" t="s">
        <v>195</v>
      </c>
    </row>
    <row r="4" spans="1:25" x14ac:dyDescent="0.35">
      <c r="A4" s="309" t="s">
        <v>73</v>
      </c>
      <c r="B4" s="310" t="s">
        <v>108</v>
      </c>
      <c r="C4" s="310" t="s">
        <v>196</v>
      </c>
      <c r="D4" s="310" t="s">
        <v>189</v>
      </c>
      <c r="E4" s="310" t="s">
        <v>196</v>
      </c>
      <c r="F4" s="310" t="s">
        <v>189</v>
      </c>
      <c r="G4" s="310" t="s">
        <v>189</v>
      </c>
      <c r="H4" s="310" t="s">
        <v>189</v>
      </c>
      <c r="I4" s="310" t="s">
        <v>189</v>
      </c>
      <c r="J4" s="310" t="s">
        <v>189</v>
      </c>
      <c r="K4" s="310" t="s">
        <v>189</v>
      </c>
      <c r="L4" s="310" t="s">
        <v>189</v>
      </c>
      <c r="M4" s="310" t="s">
        <v>189</v>
      </c>
      <c r="O4" s="22" t="s">
        <v>197</v>
      </c>
      <c r="S4" s="31" t="s">
        <v>111</v>
      </c>
      <c r="T4" t="s">
        <v>73</v>
      </c>
      <c r="U4" s="326" t="s">
        <v>40</v>
      </c>
      <c r="V4" s="326" t="s">
        <v>40</v>
      </c>
      <c r="W4" s="326" t="s">
        <v>40</v>
      </c>
      <c r="X4" s="327" t="s">
        <v>198</v>
      </c>
    </row>
    <row r="5" spans="1:25" x14ac:dyDescent="0.35">
      <c r="A5" s="309" t="s">
        <v>73</v>
      </c>
      <c r="B5" s="310" t="s">
        <v>112</v>
      </c>
      <c r="C5" s="310" t="s">
        <v>196</v>
      </c>
      <c r="D5" s="310" t="s">
        <v>189</v>
      </c>
      <c r="E5" s="310" t="s">
        <v>196</v>
      </c>
      <c r="F5" s="310" t="s">
        <v>189</v>
      </c>
      <c r="G5" s="310" t="s">
        <v>189</v>
      </c>
      <c r="H5" s="310" t="s">
        <v>189</v>
      </c>
      <c r="I5" s="310" t="s">
        <v>189</v>
      </c>
      <c r="J5" s="310" t="s">
        <v>189</v>
      </c>
      <c r="K5" s="310" t="s">
        <v>189</v>
      </c>
      <c r="L5" s="310" t="s">
        <v>189</v>
      </c>
      <c r="M5" s="310" t="s">
        <v>189</v>
      </c>
      <c r="O5" s="22" t="s">
        <v>197</v>
      </c>
      <c r="S5" s="328" t="s">
        <v>112</v>
      </c>
      <c r="T5" t="s">
        <v>73</v>
      </c>
      <c r="U5" s="327" t="s">
        <v>198</v>
      </c>
      <c r="V5" s="327" t="s">
        <v>198</v>
      </c>
      <c r="W5" s="327" t="s">
        <v>198</v>
      </c>
      <c r="X5" s="326" t="s">
        <v>40</v>
      </c>
    </row>
    <row r="6" spans="1:25" x14ac:dyDescent="0.35">
      <c r="A6" s="309" t="s">
        <v>73</v>
      </c>
      <c r="B6" s="310" t="s">
        <v>111</v>
      </c>
      <c r="C6" s="310" t="s">
        <v>189</v>
      </c>
      <c r="D6" s="310" t="s">
        <v>189</v>
      </c>
      <c r="E6" s="310" t="s">
        <v>189</v>
      </c>
      <c r="F6" s="310" t="s">
        <v>189</v>
      </c>
      <c r="G6" s="310" t="s">
        <v>189</v>
      </c>
      <c r="H6" s="310" t="s">
        <v>189</v>
      </c>
      <c r="I6" s="310" t="s">
        <v>189</v>
      </c>
      <c r="J6" s="310" t="s">
        <v>189</v>
      </c>
      <c r="K6" s="310" t="s">
        <v>189</v>
      </c>
      <c r="L6" s="310" t="s">
        <v>189</v>
      </c>
      <c r="M6" s="310" t="s">
        <v>189</v>
      </c>
      <c r="O6" s="22" t="s">
        <v>197</v>
      </c>
      <c r="S6" s="328" t="s">
        <v>113</v>
      </c>
      <c r="T6" t="s">
        <v>73</v>
      </c>
      <c r="U6" s="327" t="s">
        <v>198</v>
      </c>
      <c r="V6" s="327" t="s">
        <v>198</v>
      </c>
      <c r="W6" s="327" t="s">
        <v>198</v>
      </c>
      <c r="X6" s="326" t="s">
        <v>40</v>
      </c>
    </row>
    <row r="7" spans="1:25" x14ac:dyDescent="0.35">
      <c r="A7" s="309" t="s">
        <v>73</v>
      </c>
      <c r="B7" s="310" t="s">
        <v>104</v>
      </c>
      <c r="C7" s="310" t="s">
        <v>189</v>
      </c>
      <c r="D7" s="310" t="s">
        <v>189</v>
      </c>
      <c r="E7" s="310" t="s">
        <v>189</v>
      </c>
      <c r="F7" s="310" t="s">
        <v>189</v>
      </c>
      <c r="G7" s="310" t="s">
        <v>189</v>
      </c>
      <c r="H7" s="310" t="s">
        <v>189</v>
      </c>
      <c r="I7" s="310" t="s">
        <v>189</v>
      </c>
      <c r="J7" s="310" t="s">
        <v>189</v>
      </c>
      <c r="K7" s="310" t="s">
        <v>189</v>
      </c>
      <c r="L7" s="310" t="s">
        <v>189</v>
      </c>
      <c r="M7" s="310" t="s">
        <v>189</v>
      </c>
      <c r="S7" s="328" t="s">
        <v>114</v>
      </c>
      <c r="T7" t="s">
        <v>73</v>
      </c>
      <c r="U7" s="327" t="s">
        <v>198</v>
      </c>
      <c r="V7" s="327" t="s">
        <v>198</v>
      </c>
      <c r="W7" s="327" t="s">
        <v>198</v>
      </c>
      <c r="X7" s="326" t="s">
        <v>40</v>
      </c>
    </row>
    <row r="8" spans="1:25" x14ac:dyDescent="0.35">
      <c r="A8" s="309" t="s">
        <v>74</v>
      </c>
      <c r="B8" s="310" t="s">
        <v>109</v>
      </c>
      <c r="C8" s="310" t="s">
        <v>189</v>
      </c>
      <c r="D8" s="310" t="s">
        <v>189</v>
      </c>
      <c r="E8" s="310" t="s">
        <v>189</v>
      </c>
      <c r="F8" s="310" t="s">
        <v>189</v>
      </c>
      <c r="G8" s="310" t="s">
        <v>189</v>
      </c>
      <c r="H8" s="310" t="s">
        <v>189</v>
      </c>
      <c r="I8" s="310" t="s">
        <v>189</v>
      </c>
      <c r="J8" s="310" t="s">
        <v>189</v>
      </c>
      <c r="K8" s="310" t="s">
        <v>189</v>
      </c>
      <c r="L8" s="310" t="s">
        <v>189</v>
      </c>
      <c r="M8" s="310" t="s">
        <v>189</v>
      </c>
      <c r="S8" s="328" t="s">
        <v>138</v>
      </c>
      <c r="T8" t="s">
        <v>73</v>
      </c>
      <c r="U8" s="327" t="s">
        <v>198</v>
      </c>
      <c r="V8" s="327" t="s">
        <v>198</v>
      </c>
      <c r="W8" s="327" t="s">
        <v>198</v>
      </c>
      <c r="X8" s="326" t="s">
        <v>40</v>
      </c>
    </row>
    <row r="9" spans="1:25" x14ac:dyDescent="0.35">
      <c r="A9" s="309" t="s">
        <v>74</v>
      </c>
      <c r="B9" s="310" t="s">
        <v>104</v>
      </c>
      <c r="C9" s="310" t="s">
        <v>189</v>
      </c>
      <c r="D9" s="310" t="s">
        <v>189</v>
      </c>
      <c r="E9" s="310" t="s">
        <v>189</v>
      </c>
      <c r="F9" s="310" t="s">
        <v>189</v>
      </c>
      <c r="G9" s="310" t="s">
        <v>189</v>
      </c>
      <c r="H9" s="310" t="s">
        <v>189</v>
      </c>
      <c r="I9" s="310" t="s">
        <v>189</v>
      </c>
      <c r="J9" s="310" t="s">
        <v>189</v>
      </c>
      <c r="K9" s="310" t="s">
        <v>189</v>
      </c>
      <c r="L9" s="310" t="s">
        <v>189</v>
      </c>
      <c r="M9" s="310" t="s">
        <v>189</v>
      </c>
      <c r="S9" s="328" t="s">
        <v>139</v>
      </c>
      <c r="T9" t="s">
        <v>73</v>
      </c>
      <c r="U9" s="327" t="s">
        <v>198</v>
      </c>
      <c r="V9" s="327" t="s">
        <v>198</v>
      </c>
      <c r="W9" s="327" t="s">
        <v>198</v>
      </c>
      <c r="X9" s="326" t="s">
        <v>40</v>
      </c>
    </row>
    <row r="10" spans="1:25" x14ac:dyDescent="0.35">
      <c r="A10" s="309" t="s">
        <v>74</v>
      </c>
      <c r="B10" s="310" t="s">
        <v>154</v>
      </c>
      <c r="C10" s="310" t="s">
        <v>189</v>
      </c>
      <c r="D10" s="310" t="s">
        <v>189</v>
      </c>
      <c r="E10" s="310" t="s">
        <v>189</v>
      </c>
      <c r="F10" s="310" t="s">
        <v>189</v>
      </c>
      <c r="G10" s="310" t="s">
        <v>189</v>
      </c>
      <c r="H10" s="310" t="s">
        <v>189</v>
      </c>
      <c r="I10" s="310" t="s">
        <v>189</v>
      </c>
      <c r="J10" s="310" t="s">
        <v>189</v>
      </c>
      <c r="K10" s="310" t="s">
        <v>189</v>
      </c>
      <c r="L10" s="310" t="s">
        <v>189</v>
      </c>
      <c r="M10" s="310" t="s">
        <v>189</v>
      </c>
      <c r="S10" s="328" t="s">
        <v>151</v>
      </c>
      <c r="T10" t="s">
        <v>74</v>
      </c>
      <c r="U10" s="327" t="s">
        <v>198</v>
      </c>
      <c r="V10" s="327" t="s">
        <v>198</v>
      </c>
      <c r="W10" s="327" t="s">
        <v>198</v>
      </c>
      <c r="X10" s="326" t="s">
        <v>40</v>
      </c>
    </row>
    <row r="11" spans="1:25" x14ac:dyDescent="0.35">
      <c r="A11" s="309" t="s">
        <v>74</v>
      </c>
      <c r="B11" s="310" t="s">
        <v>107</v>
      </c>
      <c r="C11" s="310" t="s">
        <v>196</v>
      </c>
      <c r="D11" s="310" t="s">
        <v>189</v>
      </c>
      <c r="E11" s="310" t="s">
        <v>196</v>
      </c>
      <c r="F11" s="310" t="s">
        <v>189</v>
      </c>
      <c r="G11" s="310" t="s">
        <v>189</v>
      </c>
      <c r="H11" s="310" t="s">
        <v>189</v>
      </c>
      <c r="I11" s="310" t="s">
        <v>189</v>
      </c>
      <c r="J11" s="310" t="s">
        <v>189</v>
      </c>
      <c r="K11" s="310" t="s">
        <v>189</v>
      </c>
      <c r="L11" s="310" t="s">
        <v>189</v>
      </c>
      <c r="M11" s="310" t="s">
        <v>189</v>
      </c>
      <c r="S11" s="31" t="s">
        <v>154</v>
      </c>
      <c r="T11" t="s">
        <v>74</v>
      </c>
      <c r="U11" s="326" t="s">
        <v>40</v>
      </c>
      <c r="V11" s="326" t="s">
        <v>40</v>
      </c>
      <c r="W11" s="326" t="s">
        <v>40</v>
      </c>
      <c r="X11" s="327" t="s">
        <v>198</v>
      </c>
    </row>
    <row r="12" spans="1:25" x14ac:dyDescent="0.35">
      <c r="A12" s="309" t="s">
        <v>74</v>
      </c>
      <c r="B12" s="310" t="s">
        <v>157</v>
      </c>
      <c r="C12" s="310" t="s">
        <v>189</v>
      </c>
      <c r="D12" s="310" t="s">
        <v>189</v>
      </c>
      <c r="E12" s="310" t="s">
        <v>189</v>
      </c>
      <c r="F12" s="310" t="s">
        <v>189</v>
      </c>
      <c r="G12" s="310" t="s">
        <v>189</v>
      </c>
      <c r="H12" s="310" t="s">
        <v>189</v>
      </c>
      <c r="I12" s="310" t="s">
        <v>189</v>
      </c>
      <c r="J12" s="310" t="s">
        <v>189</v>
      </c>
      <c r="K12" s="310" t="s">
        <v>189</v>
      </c>
      <c r="L12" s="310" t="s">
        <v>189</v>
      </c>
      <c r="M12" s="310" t="s">
        <v>189</v>
      </c>
      <c r="S12" s="31" t="s">
        <v>107</v>
      </c>
      <c r="T12" t="s">
        <v>74</v>
      </c>
      <c r="U12" s="326" t="s">
        <v>40</v>
      </c>
      <c r="V12" s="326" t="s">
        <v>40</v>
      </c>
      <c r="W12" s="326" t="s">
        <v>40</v>
      </c>
      <c r="X12" s="327" t="s">
        <v>198</v>
      </c>
    </row>
    <row r="13" spans="1:25" x14ac:dyDescent="0.35">
      <c r="A13" s="309" t="s">
        <v>74</v>
      </c>
      <c r="B13" s="310" t="s">
        <v>108</v>
      </c>
      <c r="C13" s="310" t="s">
        <v>189</v>
      </c>
      <c r="D13" s="310" t="s">
        <v>189</v>
      </c>
      <c r="E13" s="310" t="s">
        <v>189</v>
      </c>
      <c r="F13" s="310" t="s">
        <v>189</v>
      </c>
      <c r="G13" s="310" t="s">
        <v>189</v>
      </c>
      <c r="H13" s="310" t="s">
        <v>189</v>
      </c>
      <c r="I13" s="310" t="s">
        <v>189</v>
      </c>
      <c r="J13" s="310" t="s">
        <v>189</v>
      </c>
      <c r="K13" s="310" t="s">
        <v>189</v>
      </c>
      <c r="L13" s="310" t="s">
        <v>189</v>
      </c>
      <c r="M13" s="310" t="s">
        <v>189</v>
      </c>
      <c r="S13" s="328" t="s">
        <v>156</v>
      </c>
      <c r="T13" t="s">
        <v>74</v>
      </c>
      <c r="U13" s="327" t="s">
        <v>198</v>
      </c>
      <c r="V13" s="327" t="s">
        <v>198</v>
      </c>
      <c r="W13" s="327" t="s">
        <v>198</v>
      </c>
      <c r="X13" s="326" t="s">
        <v>40</v>
      </c>
    </row>
    <row r="14" spans="1:25" x14ac:dyDescent="0.35">
      <c r="A14" s="309" t="s">
        <v>75</v>
      </c>
      <c r="B14" s="310" t="s">
        <v>57</v>
      </c>
      <c r="C14" s="310" t="s">
        <v>189</v>
      </c>
      <c r="D14" s="310" t="s">
        <v>189</v>
      </c>
      <c r="E14" s="310" t="s">
        <v>189</v>
      </c>
      <c r="F14" s="310" t="s">
        <v>189</v>
      </c>
      <c r="G14" s="310" t="s">
        <v>189</v>
      </c>
      <c r="H14" s="310" t="s">
        <v>189</v>
      </c>
      <c r="I14" s="310" t="s">
        <v>189</v>
      </c>
      <c r="J14" s="310" t="s">
        <v>189</v>
      </c>
      <c r="K14" s="310" t="s">
        <v>189</v>
      </c>
      <c r="L14" s="310" t="s">
        <v>189</v>
      </c>
      <c r="M14" s="310" t="s">
        <v>189</v>
      </c>
      <c r="O14" s="22" t="s">
        <v>199</v>
      </c>
      <c r="S14" s="328" t="s">
        <v>109</v>
      </c>
      <c r="T14" t="s">
        <v>74</v>
      </c>
      <c r="U14" s="327" t="s">
        <v>198</v>
      </c>
      <c r="V14" s="327" t="s">
        <v>198</v>
      </c>
      <c r="W14" s="327" t="s">
        <v>198</v>
      </c>
      <c r="X14" s="326" t="s">
        <v>40</v>
      </c>
    </row>
    <row r="15" spans="1:25" x14ac:dyDescent="0.35">
      <c r="A15" s="309" t="s">
        <v>75</v>
      </c>
      <c r="B15" s="310" t="s">
        <v>62</v>
      </c>
      <c r="C15" s="310" t="s">
        <v>189</v>
      </c>
      <c r="D15" s="310" t="s">
        <v>189</v>
      </c>
      <c r="E15" s="310" t="s">
        <v>189</v>
      </c>
      <c r="F15" s="310" t="s">
        <v>189</v>
      </c>
      <c r="G15" s="310" t="s">
        <v>189</v>
      </c>
      <c r="H15" s="310" t="s">
        <v>189</v>
      </c>
      <c r="I15" s="310" t="s">
        <v>189</v>
      </c>
      <c r="J15" s="310" t="s">
        <v>189</v>
      </c>
      <c r="K15" s="310" t="s">
        <v>189</v>
      </c>
      <c r="L15" s="310" t="s">
        <v>189</v>
      </c>
      <c r="M15" s="310" t="s">
        <v>189</v>
      </c>
      <c r="O15" s="22" t="s">
        <v>199</v>
      </c>
      <c r="S15" s="328" t="s">
        <v>157</v>
      </c>
      <c r="T15" t="s">
        <v>74</v>
      </c>
      <c r="U15" s="327" t="s">
        <v>198</v>
      </c>
      <c r="V15" s="327" t="s">
        <v>198</v>
      </c>
      <c r="W15" s="327" t="s">
        <v>198</v>
      </c>
      <c r="X15" s="326" t="s">
        <v>40</v>
      </c>
    </row>
    <row r="16" spans="1:25" x14ac:dyDescent="0.35">
      <c r="A16" s="309" t="s">
        <v>75</v>
      </c>
      <c r="B16" s="310" t="s">
        <v>49</v>
      </c>
      <c r="C16" s="310" t="s">
        <v>189</v>
      </c>
      <c r="D16" s="310" t="s">
        <v>189</v>
      </c>
      <c r="E16" s="310" t="s">
        <v>189</v>
      </c>
      <c r="F16" s="310" t="s">
        <v>189</v>
      </c>
      <c r="G16" s="310" t="s">
        <v>189</v>
      </c>
      <c r="H16" s="310" t="s">
        <v>189</v>
      </c>
      <c r="I16" s="310" t="s">
        <v>189</v>
      </c>
      <c r="J16" s="310" t="s">
        <v>189</v>
      </c>
      <c r="K16" s="310" t="s">
        <v>189</v>
      </c>
      <c r="L16" s="310" t="s">
        <v>189</v>
      </c>
      <c r="M16" s="310" t="s">
        <v>189</v>
      </c>
      <c r="O16" s="22" t="s">
        <v>199</v>
      </c>
      <c r="S16" s="31" t="s">
        <v>57</v>
      </c>
      <c r="T16" t="s">
        <v>140</v>
      </c>
      <c r="U16" s="327" t="s">
        <v>198</v>
      </c>
      <c r="V16" s="327" t="s">
        <v>198</v>
      </c>
      <c r="W16" s="327" t="s">
        <v>198</v>
      </c>
      <c r="X16" s="327" t="s">
        <v>198</v>
      </c>
    </row>
    <row r="17" spans="1:25" x14ac:dyDescent="0.35">
      <c r="A17" s="309" t="s">
        <v>75</v>
      </c>
      <c r="B17" s="310" t="s">
        <v>52</v>
      </c>
      <c r="C17" s="310" t="s">
        <v>196</v>
      </c>
      <c r="D17" s="310" t="s">
        <v>189</v>
      </c>
      <c r="E17" s="310" t="s">
        <v>196</v>
      </c>
      <c r="F17" s="310" t="s">
        <v>189</v>
      </c>
      <c r="G17" s="310" t="s">
        <v>189</v>
      </c>
      <c r="H17" s="310" t="s">
        <v>189</v>
      </c>
      <c r="I17" s="310" t="s">
        <v>189</v>
      </c>
      <c r="J17" s="310" t="s">
        <v>189</v>
      </c>
      <c r="K17" s="310" t="s">
        <v>189</v>
      </c>
      <c r="L17" s="310" t="s">
        <v>189</v>
      </c>
      <c r="M17" s="310" t="s">
        <v>189</v>
      </c>
      <c r="O17" s="22" t="s">
        <v>199</v>
      </c>
      <c r="P17" s="22" t="s">
        <v>197</v>
      </c>
      <c r="S17" s="31" t="s">
        <v>62</v>
      </c>
      <c r="T17" t="s">
        <v>140</v>
      </c>
      <c r="U17" s="326" t="s">
        <v>40</v>
      </c>
      <c r="V17" s="326" t="s">
        <v>40</v>
      </c>
      <c r="W17" s="326" t="s">
        <v>40</v>
      </c>
      <c r="X17" s="327" t="s">
        <v>198</v>
      </c>
    </row>
    <row r="18" spans="1:25" x14ac:dyDescent="0.35">
      <c r="A18" s="309" t="s">
        <v>75</v>
      </c>
      <c r="B18" s="310" t="s">
        <v>46</v>
      </c>
      <c r="C18" s="310" t="s">
        <v>196</v>
      </c>
      <c r="D18" s="310" t="s">
        <v>189</v>
      </c>
      <c r="E18" s="310" t="s">
        <v>196</v>
      </c>
      <c r="F18" s="310" t="s">
        <v>189</v>
      </c>
      <c r="G18" s="310" t="s">
        <v>189</v>
      </c>
      <c r="H18" s="310" t="s">
        <v>189</v>
      </c>
      <c r="I18" s="310" t="s">
        <v>189</v>
      </c>
      <c r="J18" s="310" t="s">
        <v>189</v>
      </c>
      <c r="K18" s="310" t="s">
        <v>189</v>
      </c>
      <c r="L18" s="310" t="s">
        <v>189</v>
      </c>
      <c r="M18" s="310" t="s">
        <v>189</v>
      </c>
      <c r="O18" s="22" t="s">
        <v>199</v>
      </c>
      <c r="P18" s="22" t="s">
        <v>200</v>
      </c>
      <c r="S18" s="31" t="s">
        <v>55</v>
      </c>
      <c r="T18" t="s">
        <v>140</v>
      </c>
      <c r="U18" s="327" t="s">
        <v>198</v>
      </c>
      <c r="V18" s="327" t="s">
        <v>198</v>
      </c>
      <c r="W18" s="327" t="s">
        <v>198</v>
      </c>
      <c r="X18" s="327" t="s">
        <v>198</v>
      </c>
    </row>
    <row r="19" spans="1:25" x14ac:dyDescent="0.35">
      <c r="A19" s="309" t="s">
        <v>75</v>
      </c>
      <c r="B19" s="310" t="s">
        <v>43</v>
      </c>
      <c r="C19" s="310" t="s">
        <v>196</v>
      </c>
      <c r="D19" s="310" t="s">
        <v>196</v>
      </c>
      <c r="E19" s="310" t="s">
        <v>196</v>
      </c>
      <c r="F19" s="310" t="s">
        <v>196</v>
      </c>
      <c r="G19" s="310" t="s">
        <v>196</v>
      </c>
      <c r="H19" s="310" t="s">
        <v>196</v>
      </c>
      <c r="I19" s="310" t="s">
        <v>196</v>
      </c>
      <c r="J19" s="310" t="s">
        <v>196</v>
      </c>
      <c r="K19" s="310" t="s">
        <v>196</v>
      </c>
      <c r="L19" s="310" t="s">
        <v>196</v>
      </c>
      <c r="M19" s="310" t="s">
        <v>196</v>
      </c>
      <c r="O19" s="313" t="s">
        <v>201</v>
      </c>
      <c r="S19" s="328" t="s">
        <v>70</v>
      </c>
      <c r="T19" t="s">
        <v>140</v>
      </c>
      <c r="U19" s="327" t="s">
        <v>198</v>
      </c>
      <c r="V19" s="327" t="s">
        <v>198</v>
      </c>
      <c r="W19" s="327" t="s">
        <v>198</v>
      </c>
      <c r="X19" s="326" t="s">
        <v>40</v>
      </c>
    </row>
    <row r="20" spans="1:25" x14ac:dyDescent="0.35">
      <c r="A20" s="309" t="s">
        <v>75</v>
      </c>
      <c r="B20" s="310" t="s">
        <v>60</v>
      </c>
      <c r="C20" s="310" t="s">
        <v>196</v>
      </c>
      <c r="D20" s="310" t="s">
        <v>196</v>
      </c>
      <c r="E20" s="310" t="s">
        <v>196</v>
      </c>
      <c r="F20" s="310" t="s">
        <v>196</v>
      </c>
      <c r="G20" s="310" t="s">
        <v>196</v>
      </c>
      <c r="H20" s="310" t="s">
        <v>196</v>
      </c>
      <c r="I20" s="310" t="s">
        <v>196</v>
      </c>
      <c r="J20" s="310" t="s">
        <v>196</v>
      </c>
      <c r="K20" s="310" t="s">
        <v>196</v>
      </c>
      <c r="L20" s="310" t="s">
        <v>196</v>
      </c>
      <c r="M20" s="310" t="s">
        <v>196</v>
      </c>
      <c r="O20" s="313" t="s">
        <v>201</v>
      </c>
      <c r="S20" s="328" t="s">
        <v>144</v>
      </c>
      <c r="T20" t="s">
        <v>140</v>
      </c>
      <c r="U20" s="327" t="s">
        <v>198</v>
      </c>
      <c r="V20" s="327" t="s">
        <v>198</v>
      </c>
      <c r="W20" s="327" t="s">
        <v>198</v>
      </c>
      <c r="X20" s="326" t="s">
        <v>40</v>
      </c>
    </row>
    <row r="21" spans="1:25" x14ac:dyDescent="0.35">
      <c r="A21" s="309" t="s">
        <v>75</v>
      </c>
      <c r="B21" s="310" t="s">
        <v>55</v>
      </c>
      <c r="C21" s="310" t="s">
        <v>189</v>
      </c>
      <c r="D21" s="310" t="s">
        <v>189</v>
      </c>
      <c r="E21" s="310" t="s">
        <v>189</v>
      </c>
      <c r="F21" s="310" t="s">
        <v>189</v>
      </c>
      <c r="G21" s="310" t="s">
        <v>189</v>
      </c>
      <c r="H21" s="310" t="s">
        <v>189</v>
      </c>
      <c r="I21" s="310" t="s">
        <v>189</v>
      </c>
      <c r="J21" s="310" t="s">
        <v>189</v>
      </c>
      <c r="K21" s="310" t="s">
        <v>189</v>
      </c>
      <c r="L21" s="310" t="s">
        <v>189</v>
      </c>
      <c r="M21" s="310" t="s">
        <v>189</v>
      </c>
      <c r="O21" s="22" t="s">
        <v>199</v>
      </c>
      <c r="S21" s="31" t="s">
        <v>49</v>
      </c>
      <c r="T21" t="s">
        <v>140</v>
      </c>
      <c r="U21" s="326" t="s">
        <v>40</v>
      </c>
      <c r="V21" s="326" t="s">
        <v>40</v>
      </c>
      <c r="W21" s="326" t="s">
        <v>40</v>
      </c>
      <c r="X21" s="327" t="s">
        <v>198</v>
      </c>
    </row>
    <row r="22" spans="1:25" x14ac:dyDescent="0.35">
      <c r="A22" s="309" t="s">
        <v>75</v>
      </c>
      <c r="B22" s="310" t="s">
        <v>70</v>
      </c>
      <c r="C22" s="310" t="s">
        <v>189</v>
      </c>
      <c r="D22" s="310" t="s">
        <v>189</v>
      </c>
      <c r="E22" s="310" t="s">
        <v>189</v>
      </c>
      <c r="F22" s="310" t="s">
        <v>189</v>
      </c>
      <c r="G22" s="310" t="s">
        <v>189</v>
      </c>
      <c r="H22" s="310" t="s">
        <v>189</v>
      </c>
      <c r="I22" s="310" t="s">
        <v>189</v>
      </c>
      <c r="J22" s="310" t="s">
        <v>189</v>
      </c>
      <c r="K22" s="310" t="s">
        <v>189</v>
      </c>
      <c r="L22" s="310" t="s">
        <v>189</v>
      </c>
      <c r="M22" s="310" t="s">
        <v>189</v>
      </c>
      <c r="O22" s="22" t="s">
        <v>199</v>
      </c>
      <c r="S22" s="31" t="s">
        <v>52</v>
      </c>
      <c r="T22" t="s">
        <v>140</v>
      </c>
      <c r="U22" s="326" t="s">
        <v>40</v>
      </c>
      <c r="V22" s="326" t="s">
        <v>40</v>
      </c>
      <c r="W22" s="326" t="s">
        <v>40</v>
      </c>
      <c r="X22" s="327" t="s">
        <v>198</v>
      </c>
    </row>
    <row r="23" spans="1:25" x14ac:dyDescent="0.35">
      <c r="A23" s="311" t="s">
        <v>75</v>
      </c>
      <c r="B23" s="312" t="s">
        <v>202</v>
      </c>
      <c r="C23" s="312" t="s">
        <v>189</v>
      </c>
      <c r="D23" s="312" t="s">
        <v>189</v>
      </c>
      <c r="E23" s="312" t="s">
        <v>189</v>
      </c>
      <c r="F23" s="312" t="s">
        <v>189</v>
      </c>
      <c r="G23" s="312" t="s">
        <v>189</v>
      </c>
      <c r="H23" s="312" t="s">
        <v>189</v>
      </c>
      <c r="I23" s="312" t="s">
        <v>189</v>
      </c>
      <c r="J23" s="312" t="s">
        <v>189</v>
      </c>
      <c r="K23" s="312" t="s">
        <v>189</v>
      </c>
      <c r="L23" s="312" t="s">
        <v>189</v>
      </c>
      <c r="M23" s="312" t="s">
        <v>189</v>
      </c>
      <c r="O23" s="22" t="s">
        <v>199</v>
      </c>
      <c r="S23" s="31" t="s">
        <v>46</v>
      </c>
      <c r="T23" t="s">
        <v>140</v>
      </c>
      <c r="U23" s="326" t="s">
        <v>40</v>
      </c>
      <c r="V23" s="326" t="s">
        <v>40</v>
      </c>
      <c r="W23" s="326" t="s">
        <v>40</v>
      </c>
      <c r="X23" s="327" t="s">
        <v>198</v>
      </c>
    </row>
    <row r="24" spans="1:25" x14ac:dyDescent="0.35">
      <c r="S24" s="31" t="s">
        <v>43</v>
      </c>
      <c r="T24" t="s">
        <v>140</v>
      </c>
      <c r="U24" s="326" t="s">
        <v>40</v>
      </c>
      <c r="V24" s="326" t="s">
        <v>40</v>
      </c>
      <c r="W24" s="326" t="s">
        <v>40</v>
      </c>
      <c r="X24" s="327" t="s">
        <v>198</v>
      </c>
      <c r="Y24" s="329" t="s">
        <v>203</v>
      </c>
    </row>
    <row r="25" spans="1:25" x14ac:dyDescent="0.35">
      <c r="S25" s="31" t="s">
        <v>60</v>
      </c>
      <c r="T25" t="s">
        <v>140</v>
      </c>
      <c r="U25" s="326" t="s">
        <v>40</v>
      </c>
      <c r="V25" s="326" t="s">
        <v>40</v>
      </c>
      <c r="W25" s="326" t="s">
        <v>40</v>
      </c>
      <c r="X25" s="327" t="s">
        <v>198</v>
      </c>
      <c r="Y25" s="329" t="s">
        <v>203</v>
      </c>
    </row>
  </sheetData>
  <mergeCells count="1">
    <mergeCell ref="U1:X2"/>
  </mergeCells>
  <conditionalFormatting sqref="C2:M23">
    <cfRule type="containsBlanks" dxfId="642" priority="1">
      <formula>LEN(TRIM(C2))=0</formula>
    </cfRule>
    <cfRule type="cellIs" dxfId="641" priority="2" operator="equal">
      <formula>"WIP"</formula>
    </cfRule>
    <cfRule type="cellIs" dxfId="640" priority="4" operator="equal">
      <formula>"Complete"</formula>
    </cfRule>
    <cfRule type="cellIs" dxfId="639" priority="5" operator="equal">
      <formula>"N/A"</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7D3A0-4459-4D05-B2B2-30AAC35EE1C1}">
  <sheetPr codeName="Sheet13"/>
  <dimension ref="A1:L113"/>
  <sheetViews>
    <sheetView showGridLines="0" zoomScale="90" zoomScaleNormal="90" workbookViewId="0">
      <selection activeCell="F2" sqref="F2:I2"/>
    </sheetView>
  </sheetViews>
  <sheetFormatPr defaultColWidth="8.81640625" defaultRowHeight="14" x14ac:dyDescent="0.3"/>
  <cols>
    <col min="1" max="1" width="8.81640625" style="182"/>
    <col min="2" max="2" width="22.54296875" style="182" bestFit="1" customWidth="1"/>
    <col min="3" max="3" width="13.453125" style="182" bestFit="1" customWidth="1"/>
    <col min="4" max="4" width="17" style="182" customWidth="1"/>
    <col min="5" max="5" width="13.54296875" style="182" customWidth="1"/>
    <col min="6" max="6" width="33" style="182" bestFit="1" customWidth="1"/>
    <col min="7" max="7" width="33.453125" style="182" bestFit="1" customWidth="1"/>
    <col min="8" max="8" width="33.54296875" style="182" bestFit="1" customWidth="1"/>
    <col min="9" max="9" width="36" style="182" bestFit="1" customWidth="1"/>
    <col min="10" max="16384" width="8.81640625" style="182"/>
  </cols>
  <sheetData>
    <row r="1" spans="1:9" ht="15" customHeight="1" thickBot="1" x14ac:dyDescent="0.35">
      <c r="C1" s="753" t="s">
        <v>48</v>
      </c>
      <c r="D1" s="753"/>
      <c r="E1" s="753"/>
      <c r="F1" s="753" t="s">
        <v>105</v>
      </c>
      <c r="G1" s="753"/>
      <c r="H1" s="753" t="s">
        <v>42</v>
      </c>
      <c r="I1" s="753"/>
    </row>
    <row r="2" spans="1:9" x14ac:dyDescent="0.3">
      <c r="B2" s="178" t="s">
        <v>204</v>
      </c>
      <c r="C2" s="179" t="s">
        <v>33</v>
      </c>
      <c r="D2" s="179" t="s">
        <v>33</v>
      </c>
      <c r="E2" s="179" t="s">
        <v>33</v>
      </c>
      <c r="F2" s="180" t="s">
        <v>126</v>
      </c>
      <c r="G2" s="179" t="s">
        <v>127</v>
      </c>
      <c r="H2" s="179" t="s">
        <v>205</v>
      </c>
      <c r="I2" s="181" t="s">
        <v>206</v>
      </c>
    </row>
    <row r="3" spans="1:9" ht="14.5" thickBot="1" x14ac:dyDescent="0.35">
      <c r="B3" s="183" t="s">
        <v>207</v>
      </c>
      <c r="C3" s="224" t="s">
        <v>208</v>
      </c>
      <c r="D3" s="224" t="s">
        <v>209</v>
      </c>
      <c r="E3" s="224" t="s">
        <v>210</v>
      </c>
      <c r="F3" s="210" t="s">
        <v>211</v>
      </c>
      <c r="G3" s="208" t="s">
        <v>212</v>
      </c>
      <c r="H3" s="208" t="s">
        <v>213</v>
      </c>
      <c r="I3" s="209" t="s">
        <v>214</v>
      </c>
    </row>
    <row r="4" spans="1:9" s="201" customFormat="1" x14ac:dyDescent="0.3">
      <c r="A4" s="225" t="s">
        <v>48</v>
      </c>
      <c r="B4" s="211" t="s">
        <v>166</v>
      </c>
      <c r="C4" s="754" t="s">
        <v>215</v>
      </c>
      <c r="D4" s="755"/>
      <c r="E4" s="756"/>
      <c r="F4" s="217" t="s">
        <v>216</v>
      </c>
      <c r="G4" s="215" t="s">
        <v>217</v>
      </c>
      <c r="H4" s="215" t="s">
        <v>218</v>
      </c>
      <c r="I4" s="216" t="s">
        <v>219</v>
      </c>
    </row>
    <row r="5" spans="1:9" x14ac:dyDescent="0.3">
      <c r="A5" s="225" t="s">
        <v>48</v>
      </c>
      <c r="B5" s="211" t="s">
        <v>167</v>
      </c>
      <c r="C5" s="757"/>
      <c r="D5" s="758"/>
      <c r="E5" s="759"/>
      <c r="F5" s="213" t="s">
        <v>220</v>
      </c>
      <c r="G5" s="201" t="s">
        <v>221</v>
      </c>
      <c r="H5" s="201" t="s">
        <v>222</v>
      </c>
      <c r="I5" s="212" t="s">
        <v>223</v>
      </c>
    </row>
    <row r="6" spans="1:9" x14ac:dyDescent="0.3">
      <c r="B6" s="223" t="s">
        <v>161</v>
      </c>
      <c r="C6" s="757"/>
      <c r="D6" s="758"/>
      <c r="E6" s="759"/>
      <c r="F6" s="188"/>
      <c r="G6" s="189"/>
      <c r="H6" s="189"/>
      <c r="I6" s="190"/>
    </row>
    <row r="7" spans="1:9" x14ac:dyDescent="0.3">
      <c r="B7" s="223" t="s">
        <v>163</v>
      </c>
      <c r="C7" s="757"/>
      <c r="D7" s="758"/>
      <c r="E7" s="759"/>
      <c r="F7" s="188"/>
      <c r="G7" s="189"/>
      <c r="H7" s="189"/>
      <c r="I7" s="190"/>
    </row>
    <row r="8" spans="1:9" s="201" customFormat="1" x14ac:dyDescent="0.3">
      <c r="A8" s="225" t="s">
        <v>48</v>
      </c>
      <c r="B8" s="211" t="s">
        <v>164</v>
      </c>
      <c r="C8" s="757"/>
      <c r="D8" s="758"/>
      <c r="E8" s="759"/>
      <c r="F8" s="213" t="s">
        <v>224</v>
      </c>
      <c r="G8" s="201" t="s">
        <v>225</v>
      </c>
      <c r="H8" s="201" t="s">
        <v>226</v>
      </c>
      <c r="I8" s="212" t="s">
        <v>227</v>
      </c>
    </row>
    <row r="9" spans="1:9" x14ac:dyDescent="0.3">
      <c r="B9" s="223" t="s">
        <v>165</v>
      </c>
      <c r="C9" s="757"/>
      <c r="D9" s="758"/>
      <c r="E9" s="759"/>
      <c r="F9" s="188"/>
      <c r="G9" s="189"/>
      <c r="H9" s="189"/>
      <c r="I9" s="190"/>
    </row>
    <row r="10" spans="1:9" s="201" customFormat="1" x14ac:dyDescent="0.3">
      <c r="A10" s="225" t="s">
        <v>42</v>
      </c>
      <c r="B10" s="218" t="s">
        <v>73</v>
      </c>
      <c r="C10" s="757"/>
      <c r="D10" s="758"/>
      <c r="E10" s="759"/>
      <c r="F10" s="213" t="s">
        <v>228</v>
      </c>
      <c r="G10" s="201" t="s">
        <v>229</v>
      </c>
      <c r="H10" s="201" t="s">
        <v>230</v>
      </c>
      <c r="I10" s="212" t="s">
        <v>231</v>
      </c>
    </row>
    <row r="11" spans="1:9" s="201" customFormat="1" ht="14.5" thickBot="1" x14ac:dyDescent="0.35">
      <c r="A11" s="225" t="s">
        <v>105</v>
      </c>
      <c r="B11" s="219" t="s">
        <v>74</v>
      </c>
      <c r="C11" s="760"/>
      <c r="D11" s="761"/>
      <c r="E11" s="762"/>
      <c r="F11" s="220" t="s">
        <v>232</v>
      </c>
      <c r="G11" s="221" t="s">
        <v>233</v>
      </c>
      <c r="H11" s="221" t="s">
        <v>234</v>
      </c>
      <c r="I11" s="222" t="s">
        <v>235</v>
      </c>
    </row>
    <row r="12" spans="1:9" ht="20.5" thickBot="1" x14ac:dyDescent="0.45">
      <c r="F12" s="763" t="s">
        <v>24</v>
      </c>
      <c r="G12" s="764"/>
      <c r="H12" s="764"/>
      <c r="I12" s="765"/>
    </row>
    <row r="13" spans="1:9" ht="14.5" thickBot="1" x14ac:dyDescent="0.35">
      <c r="B13" s="184"/>
    </row>
    <row r="14" spans="1:9" ht="20.5" thickBot="1" x14ac:dyDescent="0.45">
      <c r="A14" s="184" t="s">
        <v>27</v>
      </c>
      <c r="B14" s="184" t="s">
        <v>236</v>
      </c>
      <c r="C14" s="184" t="s">
        <v>237</v>
      </c>
      <c r="D14" s="184" t="s">
        <v>238</v>
      </c>
      <c r="E14" s="184" t="s">
        <v>239</v>
      </c>
      <c r="F14" s="744" t="s">
        <v>240</v>
      </c>
      <c r="G14" s="745"/>
      <c r="H14" s="745"/>
      <c r="I14" s="746"/>
    </row>
    <row r="15" spans="1:9" s="201" customFormat="1" ht="14.15" customHeight="1" x14ac:dyDescent="0.3">
      <c r="A15" s="201" t="s">
        <v>48</v>
      </c>
      <c r="B15" s="214" t="s">
        <v>166</v>
      </c>
      <c r="C15" s="747"/>
      <c r="D15" s="750" t="s">
        <v>241</v>
      </c>
      <c r="E15" s="747"/>
      <c r="F15" s="215" t="str">
        <f>CONCATENATE("XX",B15,$F$3, "Debit Line")</f>
        <v>XXPSFAWSCESGAAPDebit Line</v>
      </c>
      <c r="G15" s="215" t="str">
        <f>CONCATENATE("XX",B15,$G$3, "Debit Line")</f>
        <v>XXPSFAWSCFRGAAPDebit Line</v>
      </c>
      <c r="H15" s="215" t="str">
        <f>CONCATENATE("XX",B15,$H$3, "Debit Line")</f>
        <v>XXPSFAWSCNOGAAPDebit Line</v>
      </c>
      <c r="I15" s="216" t="str">
        <f>CONCATENATE("XX",B15,$I$3, "Debit Line")</f>
        <v>XXPSFAWSCPLGAAPDebit Line</v>
      </c>
    </row>
    <row r="16" spans="1:9" s="201" customFormat="1" ht="14.15" customHeight="1" x14ac:dyDescent="0.3">
      <c r="A16" s="201" t="s">
        <v>105</v>
      </c>
      <c r="B16" s="211" t="s">
        <v>167</v>
      </c>
      <c r="C16" s="748"/>
      <c r="D16" s="751"/>
      <c r="E16" s="748"/>
      <c r="F16" s="201" t="str">
        <f>CONCATENATE("XX",B16,$F$3, "Debit Line")</f>
        <v>XXLEASESWSCESGAAPDebit Line</v>
      </c>
      <c r="G16" s="201" t="str">
        <f>CONCATENATE("XX",B16,$G$3, "Debit Line")</f>
        <v>XXLEASESWSCFRGAAPDebit Line</v>
      </c>
      <c r="H16" s="201" t="str">
        <f>CONCATENATE("XX",B16,$H$3, "Debit Line")</f>
        <v>XXLEASESWSCNOGAAPDebit Line</v>
      </c>
      <c r="I16" s="212" t="str">
        <f>CONCATENATE("XX",B16,$I$3, "Debit Line")</f>
        <v>XXLEASESWSCPLGAAPDebit Line</v>
      </c>
    </row>
    <row r="17" spans="1:9" ht="14.15" customHeight="1" x14ac:dyDescent="0.3">
      <c r="B17" s="187" t="s">
        <v>161</v>
      </c>
      <c r="C17" s="748"/>
      <c r="D17" s="751"/>
      <c r="E17" s="748"/>
      <c r="F17" s="185"/>
      <c r="G17" s="185"/>
      <c r="H17" s="185"/>
      <c r="I17" s="186"/>
    </row>
    <row r="18" spans="1:9" ht="14.15" customHeight="1" x14ac:dyDescent="0.3">
      <c r="B18" s="187" t="s">
        <v>163</v>
      </c>
      <c r="C18" s="748"/>
      <c r="D18" s="751"/>
      <c r="E18" s="748"/>
      <c r="F18" s="185"/>
      <c r="G18" s="185"/>
      <c r="H18" s="185"/>
      <c r="I18" s="186"/>
    </row>
    <row r="19" spans="1:9" s="201" customFormat="1" ht="14.15" customHeight="1" x14ac:dyDescent="0.3">
      <c r="A19" s="201" t="s">
        <v>59</v>
      </c>
      <c r="B19" s="211" t="s">
        <v>164</v>
      </c>
      <c r="C19" s="748"/>
      <c r="D19" s="751"/>
      <c r="E19" s="748"/>
      <c r="F19" s="201" t="str">
        <f>CONCATENATE("XX",B19,$F$3, "Debit Line")</f>
        <v>XXTREASURYWSCESGAAPDebit Line</v>
      </c>
      <c r="G19" s="201" t="str">
        <f>CONCATENATE("XX",B19,$G$3, "Debit Line")</f>
        <v>XXTREASURYWSCFRGAAPDebit Line</v>
      </c>
      <c r="H19" s="201" t="str">
        <f>CONCATENATE("XX",B19,$H$3, "Debit Line")</f>
        <v>XXTREASURYWSCNOGAAPDebit Line</v>
      </c>
      <c r="I19" s="212" t="str">
        <f>CONCATENATE("XX",B19,$I$3, "Debit Line")</f>
        <v>XXTREASURYWSCPLGAAPDebit Line</v>
      </c>
    </row>
    <row r="20" spans="1:9" ht="14.15" customHeight="1" x14ac:dyDescent="0.3">
      <c r="B20" s="187" t="s">
        <v>165</v>
      </c>
      <c r="C20" s="748"/>
      <c r="D20" s="751"/>
      <c r="E20" s="748"/>
      <c r="F20" s="185"/>
      <c r="G20" s="185"/>
      <c r="H20" s="185"/>
      <c r="I20" s="186"/>
    </row>
    <row r="21" spans="1:9" s="201" customFormat="1" ht="14.15" customHeight="1" x14ac:dyDescent="0.3">
      <c r="A21" s="201" t="s">
        <v>42</v>
      </c>
      <c r="B21" s="218" t="s">
        <v>242</v>
      </c>
      <c r="C21" s="748"/>
      <c r="D21" s="751"/>
      <c r="E21" s="748"/>
      <c r="F21" s="201" t="str">
        <f>CONCATENATE("XX",B21,$F$3, "Debit Line")</f>
        <v>XXMFAPWSCESGAAPDebit Line</v>
      </c>
      <c r="G21" s="201" t="str">
        <f>CONCATENATE("XX",B21,$G$3, "Debit Line")</f>
        <v>XXMFAPWSCFRGAAPDebit Line</v>
      </c>
      <c r="H21" s="201" t="str">
        <f>CONCATENATE("XX",B21,$H$3, "Debit Line")</f>
        <v>XXMFAPWSCNOGAAPDebit Line</v>
      </c>
      <c r="I21" s="212" t="str">
        <f>CONCATENATE("XX",B21,$I$3, "Debit Line")</f>
        <v>XXMFAPWSCPLGAAPDebit Line</v>
      </c>
    </row>
    <row r="22" spans="1:9" s="201" customFormat="1" ht="14.15" customHeight="1" x14ac:dyDescent="0.3">
      <c r="A22" s="201" t="s">
        <v>42</v>
      </c>
      <c r="B22" s="218" t="s">
        <v>242</v>
      </c>
      <c r="C22" s="748"/>
      <c r="D22" s="751"/>
      <c r="E22" s="748"/>
      <c r="F22" s="201" t="str">
        <f>CONCATENATE("XX",B22,$F$3, "Credit Line")</f>
        <v>XXMFAPWSCESGAAPCredit Line</v>
      </c>
      <c r="G22" s="201" t="str">
        <f>CONCATENATE("XX",B22,$G$3, "Credit Line")</f>
        <v>XXMFAPWSCFRGAAPCredit Line</v>
      </c>
      <c r="H22" s="201" t="str">
        <f>CONCATENATE("XX",B22,$H$3, "Credit Line")</f>
        <v>XXMFAPWSCNOGAAPCredit Line</v>
      </c>
      <c r="I22" s="212" t="str">
        <f>CONCATENATE("XX",B22,$I$3, "Credit Line")</f>
        <v>XXMFAPWSCPLGAAPCredit Line</v>
      </c>
    </row>
    <row r="23" spans="1:9" s="201" customFormat="1" ht="14.75" customHeight="1" x14ac:dyDescent="0.3">
      <c r="A23" s="201" t="s">
        <v>39</v>
      </c>
      <c r="B23" s="218" t="s">
        <v>243</v>
      </c>
      <c r="C23" s="748"/>
      <c r="D23" s="751"/>
      <c r="E23" s="748"/>
      <c r="F23" s="201" t="str">
        <f>CONCATENATE("XX",B23,$F$3, "Debit Line")</f>
        <v>XXMFARWSCESGAAPDebit Line</v>
      </c>
      <c r="G23" s="201" t="str">
        <f>CONCATENATE("XX",B23,$G$3, "Debit Line")</f>
        <v>XXMFARWSCFRGAAPDebit Line</v>
      </c>
      <c r="H23" s="201" t="str">
        <f>CONCATENATE("XX",B23,$H$3, "Debit Line")</f>
        <v>XXMFARWSCNOGAAPDebit Line</v>
      </c>
      <c r="I23" s="212" t="str">
        <f>CONCATENATE("XX",B23,$I$3, "Debit Line")</f>
        <v>XXMFARWSCPLGAAPDebit Line</v>
      </c>
    </row>
    <row r="24" spans="1:9" s="201" customFormat="1" ht="14.5" thickBot="1" x14ac:dyDescent="0.35">
      <c r="A24" s="201" t="s">
        <v>39</v>
      </c>
      <c r="B24" s="219" t="s">
        <v>243</v>
      </c>
      <c r="C24" s="749"/>
      <c r="D24" s="752"/>
      <c r="E24" s="749"/>
      <c r="F24" s="221" t="str">
        <f>CONCATENATE("XX",B24,$F$3, "Credit Line")</f>
        <v>XXMFARWSCESGAAPCredit Line</v>
      </c>
      <c r="G24" s="221" t="str">
        <f>CONCATENATE("XX",B24,$G$3, "Credit Line")</f>
        <v>XXMFARWSCFRGAAPCredit Line</v>
      </c>
      <c r="H24" s="221" t="str">
        <f>CONCATENATE("XX",B24,$H$3, "Credit Line")</f>
        <v>XXMFARWSCNOGAAPCredit Line</v>
      </c>
      <c r="I24" s="222" t="str">
        <f>CONCATENATE("XX",B24,$I$3, "Credit Line")</f>
        <v>XXMFARWSCPLGAAPCredit Line</v>
      </c>
    </row>
    <row r="27" spans="1:9" ht="14.5" x14ac:dyDescent="0.35">
      <c r="B27" s="191" t="s">
        <v>244</v>
      </c>
      <c r="C27" s="192">
        <v>1</v>
      </c>
      <c r="D27" s="191" t="s">
        <v>32</v>
      </c>
      <c r="G27" s="227" t="s">
        <v>245</v>
      </c>
    </row>
    <row r="28" spans="1:9" ht="14.5" x14ac:dyDescent="0.35">
      <c r="B28" s="191" t="s">
        <v>246</v>
      </c>
      <c r="C28" s="192">
        <v>1</v>
      </c>
      <c r="D28" s="193" t="s">
        <v>247</v>
      </c>
      <c r="G28" s="227" t="s">
        <v>248</v>
      </c>
    </row>
    <row r="29" spans="1:9" ht="14.5" x14ac:dyDescent="0.35">
      <c r="B29" s="191" t="s">
        <v>249</v>
      </c>
      <c r="C29" s="192">
        <v>1</v>
      </c>
      <c r="D29" s="194" t="s">
        <v>250</v>
      </c>
    </row>
    <row r="30" spans="1:9" ht="14.5" x14ac:dyDescent="0.35">
      <c r="B30" s="191" t="s">
        <v>251</v>
      </c>
      <c r="C30" s="192">
        <v>1</v>
      </c>
      <c r="D30" s="193" t="s">
        <v>247</v>
      </c>
    </row>
    <row r="31" spans="1:9" ht="14.5" x14ac:dyDescent="0.35">
      <c r="B31" s="191" t="s">
        <v>252</v>
      </c>
      <c r="C31" s="192">
        <v>1</v>
      </c>
      <c r="D31" s="193" t="s">
        <v>253</v>
      </c>
    </row>
    <row r="32" spans="1:9" ht="14.5" x14ac:dyDescent="0.35">
      <c r="B32" s="191" t="s">
        <v>254</v>
      </c>
      <c r="C32" s="192">
        <v>1</v>
      </c>
      <c r="D32" s="193" t="s">
        <v>247</v>
      </c>
    </row>
    <row r="33" spans="1:12" ht="14.5" x14ac:dyDescent="0.35">
      <c r="B33" s="191" t="s">
        <v>255</v>
      </c>
      <c r="C33" s="192">
        <v>1</v>
      </c>
      <c r="D33" s="193" t="s">
        <v>247</v>
      </c>
    </row>
    <row r="34" spans="1:12" ht="14.5" x14ac:dyDescent="0.35">
      <c r="B34" s="191" t="s">
        <v>256</v>
      </c>
      <c r="C34" s="192">
        <v>1</v>
      </c>
      <c r="D34" s="193" t="s">
        <v>247</v>
      </c>
    </row>
    <row r="35" spans="1:12" ht="14.5" x14ac:dyDescent="0.35">
      <c r="B35" s="191" t="s">
        <v>257</v>
      </c>
      <c r="C35" s="192">
        <v>1</v>
      </c>
      <c r="D35" s="193" t="s">
        <v>247</v>
      </c>
    </row>
    <row r="41" spans="1:12" x14ac:dyDescent="0.3">
      <c r="A41" s="195" t="s">
        <v>258</v>
      </c>
      <c r="B41" s="195" t="s">
        <v>259</v>
      </c>
      <c r="C41" s="195" t="s">
        <v>260</v>
      </c>
      <c r="D41" s="195" t="s">
        <v>261</v>
      </c>
      <c r="E41" s="195" t="s">
        <v>262</v>
      </c>
      <c r="F41" s="195" t="s">
        <v>263</v>
      </c>
      <c r="G41" s="195" t="s">
        <v>264</v>
      </c>
      <c r="H41" s="195" t="s">
        <v>265</v>
      </c>
      <c r="I41" s="195" t="s">
        <v>266</v>
      </c>
      <c r="J41" s="195" t="s">
        <v>267</v>
      </c>
      <c r="K41" s="195" t="s">
        <v>268</v>
      </c>
      <c r="L41" s="196" t="s">
        <v>269</v>
      </c>
    </row>
    <row r="42" spans="1:12" ht="14.5" x14ac:dyDescent="0.35">
      <c r="A42" s="191" t="s">
        <v>270</v>
      </c>
      <c r="B42" s="191" t="s">
        <v>271</v>
      </c>
      <c r="C42" s="191" t="s">
        <v>272</v>
      </c>
      <c r="D42" s="191" t="str">
        <f t="shared" ref="D42:D77" si="0">B42</f>
        <v>XXAPS TREASURY_AccountRuleSL_LE</v>
      </c>
      <c r="E42" s="191" t="s">
        <v>126</v>
      </c>
      <c r="F42" s="191" t="s">
        <v>264</v>
      </c>
      <c r="G42" s="191" t="s">
        <v>244</v>
      </c>
      <c r="H42" s="192">
        <v>1</v>
      </c>
      <c r="I42" s="191" t="s">
        <v>32</v>
      </c>
      <c r="J42" s="191" t="s">
        <v>273</v>
      </c>
      <c r="K42" s="197"/>
      <c r="L42" s="198"/>
    </row>
    <row r="43" spans="1:12" ht="14.5" x14ac:dyDescent="0.35">
      <c r="A43" s="191" t="s">
        <v>270</v>
      </c>
      <c r="B43" s="191" t="s">
        <v>274</v>
      </c>
      <c r="C43" s="191" t="s">
        <v>275</v>
      </c>
      <c r="D43" s="191" t="str">
        <f t="shared" si="0"/>
        <v>XXAPS TREASURY_AccountRuleSL_Op_Grp</v>
      </c>
      <c r="E43" s="191" t="s">
        <v>126</v>
      </c>
      <c r="F43" s="191" t="s">
        <v>264</v>
      </c>
      <c r="G43" s="191" t="s">
        <v>246</v>
      </c>
      <c r="H43" s="192">
        <v>1</v>
      </c>
      <c r="I43" s="191" t="s">
        <v>276</v>
      </c>
      <c r="J43" s="191" t="s">
        <v>247</v>
      </c>
      <c r="K43" s="197"/>
      <c r="L43" s="198"/>
    </row>
    <row r="44" spans="1:12" ht="14.5" x14ac:dyDescent="0.35">
      <c r="A44" s="191" t="s">
        <v>270</v>
      </c>
      <c r="B44" s="191" t="s">
        <v>277</v>
      </c>
      <c r="C44" s="191" t="s">
        <v>278</v>
      </c>
      <c r="D44" s="191" t="str">
        <f t="shared" si="0"/>
        <v>XXAPS TREASURY_AccountRuleSL_Account</v>
      </c>
      <c r="E44" s="191" t="s">
        <v>126</v>
      </c>
      <c r="F44" s="191" t="s">
        <v>264</v>
      </c>
      <c r="G44" s="191" t="s">
        <v>249</v>
      </c>
      <c r="H44" s="192">
        <v>1</v>
      </c>
      <c r="I44" s="191" t="s">
        <v>276</v>
      </c>
      <c r="J44" s="202" t="s">
        <v>279</v>
      </c>
      <c r="K44" s="197"/>
      <c r="L44" s="198"/>
    </row>
    <row r="45" spans="1:12" ht="14.5" x14ac:dyDescent="0.35">
      <c r="A45" s="191" t="s">
        <v>270</v>
      </c>
      <c r="B45" s="191" t="s">
        <v>280</v>
      </c>
      <c r="C45" s="191" t="s">
        <v>281</v>
      </c>
      <c r="D45" s="191" t="str">
        <f t="shared" si="0"/>
        <v>XXAPS TREASURY_AccountRuleSL_Dept</v>
      </c>
      <c r="E45" s="191" t="s">
        <v>126</v>
      </c>
      <c r="F45" s="191" t="s">
        <v>264</v>
      </c>
      <c r="G45" s="191" t="s">
        <v>251</v>
      </c>
      <c r="H45" s="192">
        <v>1</v>
      </c>
      <c r="I45" s="191" t="s">
        <v>276</v>
      </c>
      <c r="J45" s="191" t="s">
        <v>247</v>
      </c>
      <c r="K45" s="197"/>
      <c r="L45" s="198"/>
    </row>
    <row r="46" spans="1:12" ht="14.5" x14ac:dyDescent="0.35">
      <c r="A46" s="191" t="s">
        <v>270</v>
      </c>
      <c r="B46" s="191" t="s">
        <v>282</v>
      </c>
      <c r="C46" s="191" t="s">
        <v>283</v>
      </c>
      <c r="D46" s="191" t="str">
        <f t="shared" si="0"/>
        <v>XXAPS TREASURY_AccountRuleSL_Site</v>
      </c>
      <c r="E46" s="191" t="s">
        <v>126</v>
      </c>
      <c r="F46" s="191" t="s">
        <v>264</v>
      </c>
      <c r="G46" s="191" t="s">
        <v>252</v>
      </c>
      <c r="H46" s="192">
        <v>1</v>
      </c>
      <c r="I46" s="191" t="s">
        <v>276</v>
      </c>
      <c r="J46" s="191" t="s">
        <v>253</v>
      </c>
      <c r="K46" s="200"/>
      <c r="L46" s="198"/>
    </row>
    <row r="47" spans="1:12" ht="14.5" x14ac:dyDescent="0.35">
      <c r="A47" s="191" t="s">
        <v>270</v>
      </c>
      <c r="B47" s="191" t="s">
        <v>284</v>
      </c>
      <c r="C47" s="191" t="s">
        <v>285</v>
      </c>
      <c r="D47" s="191" t="str">
        <f t="shared" si="0"/>
        <v>XXAPS TREASURY_AccountRuleSL_IC</v>
      </c>
      <c r="E47" s="191" t="s">
        <v>126</v>
      </c>
      <c r="F47" s="191" t="s">
        <v>264</v>
      </c>
      <c r="G47" s="191" t="s">
        <v>254</v>
      </c>
      <c r="H47" s="192">
        <v>1</v>
      </c>
      <c r="I47" s="191" t="s">
        <v>276</v>
      </c>
      <c r="J47" s="191" t="s">
        <v>247</v>
      </c>
      <c r="K47" s="197"/>
      <c r="L47" s="198"/>
    </row>
    <row r="48" spans="1:12" ht="14.5" x14ac:dyDescent="0.35">
      <c r="A48" s="191" t="s">
        <v>270</v>
      </c>
      <c r="B48" s="191" t="s">
        <v>286</v>
      </c>
      <c r="C48" s="191" t="s">
        <v>287</v>
      </c>
      <c r="D48" s="191" t="str">
        <f t="shared" si="0"/>
        <v>XXAPS TREASURY_AccountRuleSL_Project</v>
      </c>
      <c r="E48" s="191" t="s">
        <v>126</v>
      </c>
      <c r="F48" s="191" t="s">
        <v>264</v>
      </c>
      <c r="G48" s="191" t="s">
        <v>255</v>
      </c>
      <c r="H48" s="192">
        <v>1</v>
      </c>
      <c r="I48" s="191" t="s">
        <v>276</v>
      </c>
      <c r="J48" s="191" t="s">
        <v>247</v>
      </c>
      <c r="K48" s="197"/>
      <c r="L48" s="198"/>
    </row>
    <row r="49" spans="1:12" ht="14.5" x14ac:dyDescent="0.35">
      <c r="A49" s="191" t="s">
        <v>270</v>
      </c>
      <c r="B49" s="191" t="s">
        <v>288</v>
      </c>
      <c r="C49" s="191" t="s">
        <v>289</v>
      </c>
      <c r="D49" s="191" t="str">
        <f t="shared" si="0"/>
        <v>XXAPS TREASURY_AccountRuleSL_Future1</v>
      </c>
      <c r="E49" s="191" t="s">
        <v>126</v>
      </c>
      <c r="F49" s="191" t="s">
        <v>264</v>
      </c>
      <c r="G49" s="191" t="s">
        <v>256</v>
      </c>
      <c r="H49" s="192">
        <v>1</v>
      </c>
      <c r="I49" s="191" t="s">
        <v>276</v>
      </c>
      <c r="J49" s="191" t="s">
        <v>247</v>
      </c>
      <c r="K49" s="197"/>
      <c r="L49" s="198"/>
    </row>
    <row r="50" spans="1:12" ht="14.5" x14ac:dyDescent="0.35">
      <c r="A50" s="191" t="s">
        <v>270</v>
      </c>
      <c r="B50" s="191" t="s">
        <v>290</v>
      </c>
      <c r="C50" s="191" t="s">
        <v>291</v>
      </c>
      <c r="D50" s="191" t="str">
        <f t="shared" si="0"/>
        <v>XXAPS TREASURY_AccountRuleSL_Future2</v>
      </c>
      <c r="E50" s="191" t="s">
        <v>126</v>
      </c>
      <c r="F50" s="191" t="s">
        <v>264</v>
      </c>
      <c r="G50" s="191" t="s">
        <v>257</v>
      </c>
      <c r="H50" s="192">
        <v>1</v>
      </c>
      <c r="I50" s="191" t="s">
        <v>276</v>
      </c>
      <c r="J50" s="191" t="s">
        <v>247</v>
      </c>
      <c r="K50" s="197"/>
      <c r="L50" s="198"/>
    </row>
    <row r="51" spans="1:12" ht="14.5" x14ac:dyDescent="0.35">
      <c r="A51" s="191" t="s">
        <v>270</v>
      </c>
      <c r="B51" s="191" t="s">
        <v>292</v>
      </c>
      <c r="C51" s="191" t="s">
        <v>293</v>
      </c>
      <c r="D51" s="191" t="str">
        <f t="shared" si="0"/>
        <v>XXAPS TREASURYFR_AccountRuleSL_LE</v>
      </c>
      <c r="E51" s="191" t="s">
        <v>127</v>
      </c>
      <c r="F51" s="191" t="s">
        <v>264</v>
      </c>
      <c r="G51" s="191" t="s">
        <v>244</v>
      </c>
      <c r="H51" s="192">
        <v>1</v>
      </c>
      <c r="I51" s="191" t="s">
        <v>32</v>
      </c>
      <c r="J51" s="191" t="s">
        <v>273</v>
      </c>
      <c r="K51" s="197"/>
      <c r="L51" s="198"/>
    </row>
    <row r="52" spans="1:12" ht="14.5" x14ac:dyDescent="0.35">
      <c r="A52" s="191" t="s">
        <v>270</v>
      </c>
      <c r="B52" s="191" t="s">
        <v>294</v>
      </c>
      <c r="C52" s="191" t="s">
        <v>295</v>
      </c>
      <c r="D52" s="191" t="str">
        <f t="shared" si="0"/>
        <v>XXAPS TREASURYFR_AccountRuleSL_Op_Grp</v>
      </c>
      <c r="E52" s="191" t="s">
        <v>127</v>
      </c>
      <c r="F52" s="191" t="s">
        <v>264</v>
      </c>
      <c r="G52" s="191" t="s">
        <v>246</v>
      </c>
      <c r="H52" s="192">
        <v>1</v>
      </c>
      <c r="I52" s="191" t="s">
        <v>276</v>
      </c>
      <c r="J52" s="191" t="s">
        <v>247</v>
      </c>
      <c r="K52" s="197"/>
      <c r="L52" s="198"/>
    </row>
    <row r="53" spans="1:12" ht="14.5" x14ac:dyDescent="0.35">
      <c r="A53" s="191" t="s">
        <v>270</v>
      </c>
      <c r="B53" s="191" t="s">
        <v>296</v>
      </c>
      <c r="C53" s="191" t="s">
        <v>297</v>
      </c>
      <c r="D53" s="191" t="str">
        <f t="shared" si="0"/>
        <v>XXAPS TREASURYFR_AccountRuleSL_Account</v>
      </c>
      <c r="E53" s="191" t="s">
        <v>127</v>
      </c>
      <c r="F53" s="191" t="s">
        <v>264</v>
      </c>
      <c r="G53" s="191" t="s">
        <v>249</v>
      </c>
      <c r="H53" s="192">
        <v>1</v>
      </c>
      <c r="I53" s="191" t="s">
        <v>276</v>
      </c>
      <c r="J53" s="202" t="s">
        <v>298</v>
      </c>
      <c r="K53" s="197"/>
      <c r="L53" s="198"/>
    </row>
    <row r="54" spans="1:12" ht="14.5" x14ac:dyDescent="0.35">
      <c r="A54" s="191" t="s">
        <v>270</v>
      </c>
      <c r="B54" s="191" t="s">
        <v>299</v>
      </c>
      <c r="C54" s="191" t="s">
        <v>300</v>
      </c>
      <c r="D54" s="191" t="str">
        <f t="shared" si="0"/>
        <v>XXAPS TREASURYFR_AccountRuleSL_Dept</v>
      </c>
      <c r="E54" s="191" t="s">
        <v>127</v>
      </c>
      <c r="F54" s="191" t="s">
        <v>264</v>
      </c>
      <c r="G54" s="191" t="s">
        <v>251</v>
      </c>
      <c r="H54" s="192">
        <v>1</v>
      </c>
      <c r="I54" s="191" t="s">
        <v>276</v>
      </c>
      <c r="J54" s="191" t="s">
        <v>247</v>
      </c>
      <c r="K54" s="197"/>
      <c r="L54" s="198"/>
    </row>
    <row r="55" spans="1:12" ht="14.5" x14ac:dyDescent="0.35">
      <c r="A55" s="191" t="s">
        <v>270</v>
      </c>
      <c r="B55" s="191" t="s">
        <v>301</v>
      </c>
      <c r="C55" s="191" t="s">
        <v>302</v>
      </c>
      <c r="D55" s="191" t="str">
        <f t="shared" si="0"/>
        <v>XXAPS TREASURYFR_AccountRuleSL_Site</v>
      </c>
      <c r="E55" s="191" t="s">
        <v>127</v>
      </c>
      <c r="F55" s="191" t="s">
        <v>264</v>
      </c>
      <c r="G55" s="191" t="s">
        <v>252</v>
      </c>
      <c r="H55" s="192">
        <v>1</v>
      </c>
      <c r="I55" s="191" t="s">
        <v>276</v>
      </c>
      <c r="J55" s="191" t="s">
        <v>253</v>
      </c>
      <c r="K55" s="200"/>
      <c r="L55" s="198"/>
    </row>
    <row r="56" spans="1:12" ht="14.5" x14ac:dyDescent="0.35">
      <c r="A56" s="191" t="s">
        <v>270</v>
      </c>
      <c r="B56" s="191" t="s">
        <v>303</v>
      </c>
      <c r="C56" s="191" t="s">
        <v>304</v>
      </c>
      <c r="D56" s="191" t="str">
        <f t="shared" si="0"/>
        <v>XXAPS TREASURYFR_AccountRuleSL_IC</v>
      </c>
      <c r="E56" s="191" t="s">
        <v>127</v>
      </c>
      <c r="F56" s="191" t="s">
        <v>264</v>
      </c>
      <c r="G56" s="191" t="s">
        <v>254</v>
      </c>
      <c r="H56" s="192">
        <v>1</v>
      </c>
      <c r="I56" s="191" t="s">
        <v>276</v>
      </c>
      <c r="J56" s="191" t="s">
        <v>247</v>
      </c>
      <c r="K56" s="197"/>
      <c r="L56" s="198"/>
    </row>
    <row r="57" spans="1:12" ht="14.5" x14ac:dyDescent="0.35">
      <c r="A57" s="191" t="s">
        <v>270</v>
      </c>
      <c r="B57" s="191" t="s">
        <v>305</v>
      </c>
      <c r="C57" s="191" t="s">
        <v>306</v>
      </c>
      <c r="D57" s="191" t="str">
        <f t="shared" si="0"/>
        <v>XXAPS TREASURYFR_AccountRuleSL_Project</v>
      </c>
      <c r="E57" s="191" t="s">
        <v>127</v>
      </c>
      <c r="F57" s="191" t="s">
        <v>264</v>
      </c>
      <c r="G57" s="191" t="s">
        <v>255</v>
      </c>
      <c r="H57" s="192">
        <v>1</v>
      </c>
      <c r="I57" s="191" t="s">
        <v>276</v>
      </c>
      <c r="J57" s="191" t="s">
        <v>247</v>
      </c>
      <c r="K57" s="197"/>
      <c r="L57" s="198"/>
    </row>
    <row r="58" spans="1:12" ht="14.5" x14ac:dyDescent="0.35">
      <c r="A58" s="191" t="s">
        <v>270</v>
      </c>
      <c r="B58" s="191" t="s">
        <v>307</v>
      </c>
      <c r="C58" s="191" t="s">
        <v>308</v>
      </c>
      <c r="D58" s="191" t="str">
        <f t="shared" si="0"/>
        <v>XXAPS TREASURYFR_AccountRuleSL_Future1</v>
      </c>
      <c r="E58" s="191" t="s">
        <v>127</v>
      </c>
      <c r="F58" s="191" t="s">
        <v>264</v>
      </c>
      <c r="G58" s="191" t="s">
        <v>256</v>
      </c>
      <c r="H58" s="192">
        <v>1</v>
      </c>
      <c r="I58" s="191" t="s">
        <v>276</v>
      </c>
      <c r="J58" s="191" t="s">
        <v>247</v>
      </c>
      <c r="K58" s="197"/>
      <c r="L58" s="198"/>
    </row>
    <row r="59" spans="1:12" ht="14.5" x14ac:dyDescent="0.35">
      <c r="A59" s="191" t="s">
        <v>270</v>
      </c>
      <c r="B59" s="191" t="s">
        <v>309</v>
      </c>
      <c r="C59" s="191" t="s">
        <v>310</v>
      </c>
      <c r="D59" s="191" t="str">
        <f t="shared" si="0"/>
        <v>XXAPS TREASURYFR_AccountRuleSL_Future2</v>
      </c>
      <c r="E59" s="191" t="s">
        <v>127</v>
      </c>
      <c r="F59" s="191" t="s">
        <v>264</v>
      </c>
      <c r="G59" s="191" t="s">
        <v>257</v>
      </c>
      <c r="H59" s="192">
        <v>1</v>
      </c>
      <c r="I59" s="191" t="s">
        <v>276</v>
      </c>
      <c r="J59" s="191" t="s">
        <v>247</v>
      </c>
      <c r="K59" s="197"/>
      <c r="L59" s="198"/>
    </row>
    <row r="60" spans="1:12" ht="14.5" x14ac:dyDescent="0.35">
      <c r="A60" s="191" t="s">
        <v>270</v>
      </c>
      <c r="B60" s="191" t="s">
        <v>311</v>
      </c>
      <c r="C60" s="191" t="s">
        <v>312</v>
      </c>
      <c r="D60" s="191" t="str">
        <f t="shared" si="0"/>
        <v>XXAPS TREASURYNR_AccountRuleSL_LE</v>
      </c>
      <c r="E60" s="191" t="s">
        <v>205</v>
      </c>
      <c r="F60" s="191" t="s">
        <v>264</v>
      </c>
      <c r="G60" s="191" t="s">
        <v>244</v>
      </c>
      <c r="H60" s="192">
        <v>1</v>
      </c>
      <c r="I60" s="191" t="s">
        <v>32</v>
      </c>
      <c r="J60" s="191" t="s">
        <v>273</v>
      </c>
      <c r="K60" s="197"/>
      <c r="L60" s="198"/>
    </row>
    <row r="61" spans="1:12" ht="14.5" x14ac:dyDescent="0.35">
      <c r="A61" s="191" t="s">
        <v>270</v>
      </c>
      <c r="B61" s="191" t="s">
        <v>313</v>
      </c>
      <c r="C61" s="191" t="s">
        <v>314</v>
      </c>
      <c r="D61" s="191" t="str">
        <f t="shared" si="0"/>
        <v>XXAPS TREASURYNR_AccountRuleSL_Op_Grp</v>
      </c>
      <c r="E61" s="191" t="s">
        <v>205</v>
      </c>
      <c r="F61" s="191" t="s">
        <v>264</v>
      </c>
      <c r="G61" s="191" t="s">
        <v>246</v>
      </c>
      <c r="H61" s="192">
        <v>1</v>
      </c>
      <c r="I61" s="191" t="s">
        <v>276</v>
      </c>
      <c r="J61" s="191" t="s">
        <v>247</v>
      </c>
      <c r="K61" s="197"/>
      <c r="L61" s="198"/>
    </row>
    <row r="62" spans="1:12" ht="14.5" x14ac:dyDescent="0.35">
      <c r="A62" s="191" t="s">
        <v>270</v>
      </c>
      <c r="B62" s="191" t="s">
        <v>315</v>
      </c>
      <c r="C62" s="191" t="s">
        <v>316</v>
      </c>
      <c r="D62" s="191" t="str">
        <f t="shared" si="0"/>
        <v>XXAPS TREASURYNR_AccountRuleSL_Account</v>
      </c>
      <c r="E62" s="191" t="s">
        <v>205</v>
      </c>
      <c r="F62" s="191" t="s">
        <v>264</v>
      </c>
      <c r="G62" s="191" t="s">
        <v>249</v>
      </c>
      <c r="H62" s="192">
        <v>1</v>
      </c>
      <c r="I62" s="191" t="s">
        <v>276</v>
      </c>
      <c r="J62" s="202" t="s">
        <v>317</v>
      </c>
      <c r="K62" s="197"/>
      <c r="L62" s="198"/>
    </row>
    <row r="63" spans="1:12" ht="14.5" x14ac:dyDescent="0.35">
      <c r="A63" s="191" t="s">
        <v>270</v>
      </c>
      <c r="B63" s="191" t="s">
        <v>318</v>
      </c>
      <c r="C63" s="191" t="s">
        <v>319</v>
      </c>
      <c r="D63" s="191" t="str">
        <f t="shared" si="0"/>
        <v>XXAPS TREASURYNR_AccountRuleSL_Dept</v>
      </c>
      <c r="E63" s="191" t="s">
        <v>205</v>
      </c>
      <c r="F63" s="191" t="s">
        <v>264</v>
      </c>
      <c r="G63" s="191" t="s">
        <v>251</v>
      </c>
      <c r="H63" s="192">
        <v>1</v>
      </c>
      <c r="I63" s="191" t="s">
        <v>276</v>
      </c>
      <c r="J63" s="191" t="s">
        <v>247</v>
      </c>
      <c r="K63" s="197"/>
      <c r="L63" s="198"/>
    </row>
    <row r="64" spans="1:12" ht="14.5" x14ac:dyDescent="0.35">
      <c r="A64" s="191" t="s">
        <v>270</v>
      </c>
      <c r="B64" s="191" t="s">
        <v>320</v>
      </c>
      <c r="C64" s="191" t="s">
        <v>321</v>
      </c>
      <c r="D64" s="191" t="str">
        <f t="shared" si="0"/>
        <v>XXAPS TREASURYNR_AccountRuleSL_Site</v>
      </c>
      <c r="E64" s="191" t="s">
        <v>205</v>
      </c>
      <c r="F64" s="191" t="s">
        <v>264</v>
      </c>
      <c r="G64" s="191" t="s">
        <v>252</v>
      </c>
      <c r="H64" s="192">
        <v>1</v>
      </c>
      <c r="I64" s="191" t="s">
        <v>276</v>
      </c>
      <c r="J64" s="191" t="s">
        <v>253</v>
      </c>
      <c r="K64" s="200"/>
      <c r="L64" s="198"/>
    </row>
    <row r="65" spans="1:12" ht="14.5" x14ac:dyDescent="0.35">
      <c r="A65" s="191" t="s">
        <v>270</v>
      </c>
      <c r="B65" s="191" t="s">
        <v>322</v>
      </c>
      <c r="C65" s="191" t="s">
        <v>323</v>
      </c>
      <c r="D65" s="191" t="str">
        <f t="shared" si="0"/>
        <v>XXAPS TREASURYNR_AccountRuleSL_IC</v>
      </c>
      <c r="E65" s="191" t="s">
        <v>205</v>
      </c>
      <c r="F65" s="191" t="s">
        <v>264</v>
      </c>
      <c r="G65" s="191" t="s">
        <v>254</v>
      </c>
      <c r="H65" s="192">
        <v>1</v>
      </c>
      <c r="I65" s="191" t="s">
        <v>276</v>
      </c>
      <c r="J65" s="191" t="s">
        <v>247</v>
      </c>
      <c r="K65" s="197"/>
      <c r="L65" s="198"/>
    </row>
    <row r="66" spans="1:12" ht="14.5" x14ac:dyDescent="0.35">
      <c r="A66" s="191" t="s">
        <v>270</v>
      </c>
      <c r="B66" s="191" t="s">
        <v>324</v>
      </c>
      <c r="C66" s="191" t="s">
        <v>325</v>
      </c>
      <c r="D66" s="191" t="str">
        <f t="shared" si="0"/>
        <v>XXAPS TREASURYNR_AccountRuleSL_Project</v>
      </c>
      <c r="E66" s="191" t="s">
        <v>205</v>
      </c>
      <c r="F66" s="191" t="s">
        <v>264</v>
      </c>
      <c r="G66" s="191" t="s">
        <v>255</v>
      </c>
      <c r="H66" s="192">
        <v>1</v>
      </c>
      <c r="I66" s="191" t="s">
        <v>276</v>
      </c>
      <c r="J66" s="191" t="s">
        <v>247</v>
      </c>
      <c r="K66" s="197"/>
      <c r="L66" s="198"/>
    </row>
    <row r="67" spans="1:12" ht="14.5" x14ac:dyDescent="0.35">
      <c r="A67" s="191" t="s">
        <v>270</v>
      </c>
      <c r="B67" s="191" t="s">
        <v>326</v>
      </c>
      <c r="C67" s="191" t="s">
        <v>327</v>
      </c>
      <c r="D67" s="191" t="str">
        <f t="shared" si="0"/>
        <v>XXAPS TREASURYNR_AccountRuleSL_Future1</v>
      </c>
      <c r="E67" s="191" t="s">
        <v>205</v>
      </c>
      <c r="F67" s="191" t="s">
        <v>264</v>
      </c>
      <c r="G67" s="191" t="s">
        <v>256</v>
      </c>
      <c r="H67" s="192">
        <v>1</v>
      </c>
      <c r="I67" s="191" t="s">
        <v>276</v>
      </c>
      <c r="J67" s="191" t="s">
        <v>247</v>
      </c>
      <c r="K67" s="197"/>
      <c r="L67" s="198"/>
    </row>
    <row r="68" spans="1:12" ht="14.5" x14ac:dyDescent="0.35">
      <c r="A68" s="191" t="s">
        <v>270</v>
      </c>
      <c r="B68" s="191" t="s">
        <v>328</v>
      </c>
      <c r="C68" s="191" t="s">
        <v>329</v>
      </c>
      <c r="D68" s="191" t="str">
        <f t="shared" si="0"/>
        <v>XXAPS TREASURYNR_AccountRuleSL_Future2</v>
      </c>
      <c r="E68" s="191" t="s">
        <v>205</v>
      </c>
      <c r="F68" s="191" t="s">
        <v>264</v>
      </c>
      <c r="G68" s="191" t="s">
        <v>257</v>
      </c>
      <c r="H68" s="192">
        <v>1</v>
      </c>
      <c r="I68" s="191" t="s">
        <v>276</v>
      </c>
      <c r="J68" s="191" t="s">
        <v>247</v>
      </c>
      <c r="K68" s="197"/>
      <c r="L68" s="198"/>
    </row>
    <row r="69" spans="1:12" ht="14.5" x14ac:dyDescent="0.35">
      <c r="A69" s="191" t="s">
        <v>270</v>
      </c>
      <c r="B69" s="191" t="s">
        <v>330</v>
      </c>
      <c r="C69" s="191" t="s">
        <v>331</v>
      </c>
      <c r="D69" s="191" t="str">
        <f t="shared" si="0"/>
        <v>XXAPS TREASURYPL_AccountRuleSL_LE</v>
      </c>
      <c r="E69" s="191" t="s">
        <v>206</v>
      </c>
      <c r="F69" s="191" t="s">
        <v>264</v>
      </c>
      <c r="G69" s="191" t="s">
        <v>244</v>
      </c>
      <c r="H69" s="192">
        <v>1</v>
      </c>
      <c r="I69" s="191" t="s">
        <v>32</v>
      </c>
      <c r="J69" s="191" t="s">
        <v>273</v>
      </c>
      <c r="K69" s="197"/>
      <c r="L69" s="198"/>
    </row>
    <row r="70" spans="1:12" ht="14.5" x14ac:dyDescent="0.35">
      <c r="A70" s="191" t="s">
        <v>270</v>
      </c>
      <c r="B70" s="191" t="s">
        <v>332</v>
      </c>
      <c r="C70" s="191" t="s">
        <v>333</v>
      </c>
      <c r="D70" s="191" t="str">
        <f t="shared" si="0"/>
        <v>XXAPS TREASURYPL_AccountRuleSL_Op_Grp</v>
      </c>
      <c r="E70" s="191" t="s">
        <v>206</v>
      </c>
      <c r="F70" s="191" t="s">
        <v>264</v>
      </c>
      <c r="G70" s="191" t="s">
        <v>246</v>
      </c>
      <c r="H70" s="192">
        <v>1</v>
      </c>
      <c r="I70" s="191" t="s">
        <v>276</v>
      </c>
      <c r="J70" s="191" t="s">
        <v>247</v>
      </c>
      <c r="K70" s="197"/>
      <c r="L70" s="198"/>
    </row>
    <row r="71" spans="1:12" ht="14.5" x14ac:dyDescent="0.35">
      <c r="A71" s="203" t="s">
        <v>270</v>
      </c>
      <c r="B71" s="203" t="s">
        <v>334</v>
      </c>
      <c r="C71" s="203" t="s">
        <v>335</v>
      </c>
      <c r="D71" s="203" t="str">
        <f t="shared" si="0"/>
        <v>XXAPS TREASURYPL_AccountRuleSL_Account</v>
      </c>
      <c r="E71" s="203" t="s">
        <v>206</v>
      </c>
      <c r="F71" s="203" t="s">
        <v>264</v>
      </c>
      <c r="G71" s="203" t="s">
        <v>249</v>
      </c>
      <c r="H71" s="204">
        <v>1</v>
      </c>
      <c r="I71" s="203" t="s">
        <v>276</v>
      </c>
      <c r="J71" s="205" t="s">
        <v>317</v>
      </c>
      <c r="K71" s="206"/>
      <c r="L71" s="207"/>
    </row>
    <row r="72" spans="1:12" ht="14.5" x14ac:dyDescent="0.35">
      <c r="A72" s="191" t="s">
        <v>270</v>
      </c>
      <c r="B72" s="191" t="s">
        <v>336</v>
      </c>
      <c r="C72" s="191" t="s">
        <v>337</v>
      </c>
      <c r="D72" s="191" t="str">
        <f t="shared" si="0"/>
        <v>XXAPS TREASURYPL_AccountRuleSL_Dept</v>
      </c>
      <c r="E72" s="191" t="s">
        <v>206</v>
      </c>
      <c r="F72" s="191" t="s">
        <v>264</v>
      </c>
      <c r="G72" s="191" t="s">
        <v>251</v>
      </c>
      <c r="H72" s="192">
        <v>1</v>
      </c>
      <c r="I72" s="191" t="s">
        <v>276</v>
      </c>
      <c r="J72" s="191" t="s">
        <v>247</v>
      </c>
      <c r="K72" s="197"/>
      <c r="L72" s="198"/>
    </row>
    <row r="73" spans="1:12" ht="14.5" x14ac:dyDescent="0.35">
      <c r="A73" s="191" t="s">
        <v>270</v>
      </c>
      <c r="B73" s="191" t="s">
        <v>338</v>
      </c>
      <c r="C73" s="191" t="s">
        <v>339</v>
      </c>
      <c r="D73" s="191" t="str">
        <f t="shared" si="0"/>
        <v>XXAPS TREASURYPL_AccountRuleSL_Site</v>
      </c>
      <c r="E73" s="191" t="s">
        <v>206</v>
      </c>
      <c r="F73" s="191" t="s">
        <v>264</v>
      </c>
      <c r="G73" s="191" t="s">
        <v>252</v>
      </c>
      <c r="H73" s="192">
        <v>1</v>
      </c>
      <c r="I73" s="191" t="s">
        <v>276</v>
      </c>
      <c r="J73" s="193" t="s">
        <v>340</v>
      </c>
      <c r="K73" s="200"/>
      <c r="L73" s="198"/>
    </row>
    <row r="74" spans="1:12" ht="14.5" x14ac:dyDescent="0.35">
      <c r="A74" s="191" t="s">
        <v>270</v>
      </c>
      <c r="B74" s="191" t="s">
        <v>341</v>
      </c>
      <c r="C74" s="191" t="s">
        <v>342</v>
      </c>
      <c r="D74" s="191" t="str">
        <f t="shared" si="0"/>
        <v>XXAPS TREASURYPL_AccountRuleSL_IC</v>
      </c>
      <c r="E74" s="191" t="s">
        <v>206</v>
      </c>
      <c r="F74" s="191" t="s">
        <v>264</v>
      </c>
      <c r="G74" s="191" t="s">
        <v>254</v>
      </c>
      <c r="H74" s="192">
        <v>1</v>
      </c>
      <c r="I74" s="191" t="s">
        <v>276</v>
      </c>
      <c r="J74" s="191" t="s">
        <v>247</v>
      </c>
      <c r="K74" s="197"/>
      <c r="L74" s="198"/>
    </row>
    <row r="75" spans="1:12" ht="14.5" x14ac:dyDescent="0.35">
      <c r="A75" s="191" t="s">
        <v>270</v>
      </c>
      <c r="B75" s="191" t="s">
        <v>343</v>
      </c>
      <c r="C75" s="191" t="s">
        <v>344</v>
      </c>
      <c r="D75" s="191" t="str">
        <f t="shared" si="0"/>
        <v>XXAPS TREASURYPL_AccountRuleSL_Project</v>
      </c>
      <c r="E75" s="191" t="s">
        <v>206</v>
      </c>
      <c r="F75" s="191" t="s">
        <v>264</v>
      </c>
      <c r="G75" s="191" t="s">
        <v>255</v>
      </c>
      <c r="H75" s="192">
        <v>1</v>
      </c>
      <c r="I75" s="191" t="s">
        <v>276</v>
      </c>
      <c r="J75" s="191" t="s">
        <v>247</v>
      </c>
      <c r="K75" s="197"/>
      <c r="L75" s="198"/>
    </row>
    <row r="76" spans="1:12" ht="14.5" x14ac:dyDescent="0.35">
      <c r="A76" s="191" t="s">
        <v>270</v>
      </c>
      <c r="B76" s="191" t="s">
        <v>345</v>
      </c>
      <c r="C76" s="191" t="s">
        <v>346</v>
      </c>
      <c r="D76" s="191" t="str">
        <f t="shared" si="0"/>
        <v>XXAPS TREASURYPL_AccountRuleSL_Future1</v>
      </c>
      <c r="E76" s="191" t="s">
        <v>206</v>
      </c>
      <c r="F76" s="191" t="s">
        <v>264</v>
      </c>
      <c r="G76" s="191" t="s">
        <v>256</v>
      </c>
      <c r="H76" s="192">
        <v>1</v>
      </c>
      <c r="I76" s="191" t="s">
        <v>276</v>
      </c>
      <c r="J76" s="191" t="s">
        <v>247</v>
      </c>
      <c r="K76" s="197"/>
      <c r="L76" s="198"/>
    </row>
    <row r="77" spans="1:12" ht="14.5" x14ac:dyDescent="0.35">
      <c r="A77" s="191" t="s">
        <v>270</v>
      </c>
      <c r="B77" s="191" t="s">
        <v>347</v>
      </c>
      <c r="C77" s="191" t="s">
        <v>348</v>
      </c>
      <c r="D77" s="191" t="str">
        <f t="shared" si="0"/>
        <v>XXAPS TREASURYPL_AccountRuleSL_Future2</v>
      </c>
      <c r="E77" s="191" t="s">
        <v>206</v>
      </c>
      <c r="F77" s="191" t="s">
        <v>264</v>
      </c>
      <c r="G77" s="191" t="s">
        <v>257</v>
      </c>
      <c r="H77" s="192">
        <v>1</v>
      </c>
      <c r="I77" s="191" t="s">
        <v>276</v>
      </c>
      <c r="J77" s="191" t="s">
        <v>247</v>
      </c>
      <c r="K77" s="197"/>
      <c r="L77" s="198"/>
    </row>
    <row r="78" spans="1:12" ht="14.5" x14ac:dyDescent="0.35">
      <c r="A78" s="191" t="s">
        <v>167</v>
      </c>
      <c r="B78" s="191" t="s">
        <v>349</v>
      </c>
      <c r="C78" s="191" t="s">
        <v>350</v>
      </c>
      <c r="D78" s="191" t="s">
        <v>349</v>
      </c>
      <c r="E78" s="191" t="s">
        <v>126</v>
      </c>
      <c r="F78" s="191" t="s">
        <v>264</v>
      </c>
      <c r="G78" s="191" t="s">
        <v>244</v>
      </c>
      <c r="H78" s="192">
        <v>1</v>
      </c>
      <c r="I78" s="191" t="s">
        <v>32</v>
      </c>
      <c r="J78" s="191" t="s">
        <v>273</v>
      </c>
      <c r="K78"/>
      <c r="L78"/>
    </row>
    <row r="79" spans="1:12" ht="14.5" x14ac:dyDescent="0.35">
      <c r="A79" s="191" t="s">
        <v>167</v>
      </c>
      <c r="B79" s="191" t="s">
        <v>351</v>
      </c>
      <c r="C79" s="191" t="s">
        <v>352</v>
      </c>
      <c r="D79" s="191" t="s">
        <v>351</v>
      </c>
      <c r="E79" s="191" t="s">
        <v>126</v>
      </c>
      <c r="F79" s="191" t="s">
        <v>264</v>
      </c>
      <c r="G79" s="191" t="s">
        <v>246</v>
      </c>
      <c r="H79" s="192">
        <v>1</v>
      </c>
      <c r="I79" s="191" t="s">
        <v>276</v>
      </c>
      <c r="J79" s="191" t="s">
        <v>247</v>
      </c>
      <c r="K79"/>
      <c r="L79"/>
    </row>
    <row r="80" spans="1:12" ht="14.5" x14ac:dyDescent="0.35">
      <c r="A80" s="191" t="s">
        <v>167</v>
      </c>
      <c r="B80" s="191" t="s">
        <v>353</v>
      </c>
      <c r="C80" s="191" t="s">
        <v>354</v>
      </c>
      <c r="D80" s="191" t="s">
        <v>353</v>
      </c>
      <c r="E80" s="191" t="s">
        <v>126</v>
      </c>
      <c r="F80" s="191" t="s">
        <v>264</v>
      </c>
      <c r="G80" s="191" t="s">
        <v>249</v>
      </c>
      <c r="H80" s="192">
        <v>1</v>
      </c>
      <c r="I80" s="191" t="s">
        <v>276</v>
      </c>
      <c r="J80" s="202" t="s">
        <v>279</v>
      </c>
      <c r="K80"/>
      <c r="L80"/>
    </row>
    <row r="81" spans="1:12" ht="14.5" x14ac:dyDescent="0.35">
      <c r="A81" s="191" t="s">
        <v>167</v>
      </c>
      <c r="B81" s="191" t="s">
        <v>355</v>
      </c>
      <c r="C81" s="191" t="s">
        <v>356</v>
      </c>
      <c r="D81" s="191" t="s">
        <v>355</v>
      </c>
      <c r="E81" s="191" t="s">
        <v>126</v>
      </c>
      <c r="F81" s="191" t="s">
        <v>264</v>
      </c>
      <c r="G81" s="191" t="s">
        <v>251</v>
      </c>
      <c r="H81" s="192">
        <v>1</v>
      </c>
      <c r="I81" s="191" t="s">
        <v>276</v>
      </c>
      <c r="J81" s="191" t="s">
        <v>247</v>
      </c>
      <c r="K81"/>
      <c r="L81"/>
    </row>
    <row r="82" spans="1:12" ht="14.5" x14ac:dyDescent="0.35">
      <c r="A82" s="191" t="s">
        <v>167</v>
      </c>
      <c r="B82" s="191" t="s">
        <v>357</v>
      </c>
      <c r="C82" s="191" t="s">
        <v>358</v>
      </c>
      <c r="D82" s="191" t="s">
        <v>357</v>
      </c>
      <c r="E82" s="191" t="s">
        <v>126</v>
      </c>
      <c r="F82" s="191" t="s">
        <v>264</v>
      </c>
      <c r="G82" s="191" t="s">
        <v>252</v>
      </c>
      <c r="H82" s="192">
        <v>1</v>
      </c>
      <c r="I82" s="191" t="s">
        <v>276</v>
      </c>
      <c r="J82" s="191" t="s">
        <v>253</v>
      </c>
      <c r="K82"/>
      <c r="L82"/>
    </row>
    <row r="83" spans="1:12" ht="14.5" x14ac:dyDescent="0.35">
      <c r="A83" s="191" t="s">
        <v>167</v>
      </c>
      <c r="B83" s="191" t="s">
        <v>359</v>
      </c>
      <c r="C83" s="191" t="s">
        <v>360</v>
      </c>
      <c r="D83" s="191" t="s">
        <v>359</v>
      </c>
      <c r="E83" s="191" t="s">
        <v>126</v>
      </c>
      <c r="F83" s="191" t="s">
        <v>264</v>
      </c>
      <c r="G83" s="191" t="s">
        <v>254</v>
      </c>
      <c r="H83" s="192">
        <v>1</v>
      </c>
      <c r="I83" s="191" t="s">
        <v>276</v>
      </c>
      <c r="J83" s="191" t="s">
        <v>247</v>
      </c>
      <c r="K83"/>
      <c r="L83"/>
    </row>
    <row r="84" spans="1:12" ht="14.5" x14ac:dyDescent="0.35">
      <c r="A84" s="191" t="s">
        <v>167</v>
      </c>
      <c r="B84" s="191" t="s">
        <v>361</v>
      </c>
      <c r="C84" s="191" t="s">
        <v>362</v>
      </c>
      <c r="D84" s="191" t="s">
        <v>361</v>
      </c>
      <c r="E84" s="191" t="s">
        <v>126</v>
      </c>
      <c r="F84" s="191" t="s">
        <v>264</v>
      </c>
      <c r="G84" s="191" t="s">
        <v>255</v>
      </c>
      <c r="H84" s="192">
        <v>1</v>
      </c>
      <c r="I84" s="191" t="s">
        <v>276</v>
      </c>
      <c r="J84" s="191" t="s">
        <v>247</v>
      </c>
      <c r="K84"/>
      <c r="L84"/>
    </row>
    <row r="85" spans="1:12" ht="14.5" x14ac:dyDescent="0.35">
      <c r="A85" s="191" t="s">
        <v>167</v>
      </c>
      <c r="B85" s="191" t="s">
        <v>363</v>
      </c>
      <c r="C85" s="191" t="s">
        <v>364</v>
      </c>
      <c r="D85" s="191" t="s">
        <v>363</v>
      </c>
      <c r="E85" s="191" t="s">
        <v>126</v>
      </c>
      <c r="F85" s="191" t="s">
        <v>264</v>
      </c>
      <c r="G85" s="191" t="s">
        <v>256</v>
      </c>
      <c r="H85" s="192">
        <v>1</v>
      </c>
      <c r="I85" s="191" t="s">
        <v>276</v>
      </c>
      <c r="J85" s="191" t="s">
        <v>247</v>
      </c>
      <c r="K85"/>
      <c r="L85"/>
    </row>
    <row r="86" spans="1:12" ht="14.5" x14ac:dyDescent="0.35">
      <c r="A86" s="191" t="s">
        <v>167</v>
      </c>
      <c r="B86" s="191" t="s">
        <v>365</v>
      </c>
      <c r="C86" s="191" t="s">
        <v>366</v>
      </c>
      <c r="D86" s="191" t="s">
        <v>365</v>
      </c>
      <c r="E86" s="191" t="s">
        <v>126</v>
      </c>
      <c r="F86" s="191" t="s">
        <v>264</v>
      </c>
      <c r="G86" s="191" t="s">
        <v>257</v>
      </c>
      <c r="H86" s="192">
        <v>1</v>
      </c>
      <c r="I86" s="191" t="s">
        <v>276</v>
      </c>
      <c r="J86" s="191" t="s">
        <v>247</v>
      </c>
      <c r="K86"/>
      <c r="L86"/>
    </row>
    <row r="87" spans="1:12" ht="14.5" x14ac:dyDescent="0.35">
      <c r="A87" s="191" t="s">
        <v>167</v>
      </c>
      <c r="B87" s="191" t="s">
        <v>367</v>
      </c>
      <c r="C87" s="191" t="s">
        <v>368</v>
      </c>
      <c r="D87" s="191" t="s">
        <v>367</v>
      </c>
      <c r="E87" s="191" t="s">
        <v>127</v>
      </c>
      <c r="F87" s="191" t="s">
        <v>264</v>
      </c>
      <c r="G87" s="191" t="s">
        <v>244</v>
      </c>
      <c r="H87" s="192">
        <v>1</v>
      </c>
      <c r="I87" s="191" t="s">
        <v>32</v>
      </c>
      <c r="J87" s="191" t="s">
        <v>273</v>
      </c>
      <c r="K87"/>
      <c r="L87"/>
    </row>
    <row r="88" spans="1:12" ht="14.5" x14ac:dyDescent="0.35">
      <c r="A88" s="191" t="s">
        <v>167</v>
      </c>
      <c r="B88" s="191" t="s">
        <v>369</v>
      </c>
      <c r="C88" s="191" t="s">
        <v>370</v>
      </c>
      <c r="D88" s="191" t="s">
        <v>369</v>
      </c>
      <c r="E88" s="191" t="s">
        <v>127</v>
      </c>
      <c r="F88" s="191" t="s">
        <v>264</v>
      </c>
      <c r="G88" s="191" t="s">
        <v>246</v>
      </c>
      <c r="H88" s="192">
        <v>1</v>
      </c>
      <c r="I88" s="191" t="s">
        <v>276</v>
      </c>
      <c r="J88" s="191" t="s">
        <v>247</v>
      </c>
      <c r="K88"/>
      <c r="L88"/>
    </row>
    <row r="89" spans="1:12" ht="14.5" x14ac:dyDescent="0.35">
      <c r="A89" s="191" t="s">
        <v>167</v>
      </c>
      <c r="B89" s="191" t="s">
        <v>371</v>
      </c>
      <c r="C89" s="191" t="s">
        <v>372</v>
      </c>
      <c r="D89" s="191" t="s">
        <v>371</v>
      </c>
      <c r="E89" s="191" t="s">
        <v>127</v>
      </c>
      <c r="F89" s="191" t="s">
        <v>264</v>
      </c>
      <c r="G89" s="191" t="s">
        <v>249</v>
      </c>
      <c r="H89" s="192">
        <v>1</v>
      </c>
      <c r="I89" s="191" t="s">
        <v>276</v>
      </c>
      <c r="J89" s="202" t="s">
        <v>298</v>
      </c>
      <c r="K89"/>
      <c r="L89"/>
    </row>
    <row r="90" spans="1:12" ht="14.5" x14ac:dyDescent="0.35">
      <c r="A90" s="191" t="s">
        <v>167</v>
      </c>
      <c r="B90" s="191" t="s">
        <v>373</v>
      </c>
      <c r="C90" s="191" t="s">
        <v>374</v>
      </c>
      <c r="D90" s="191" t="s">
        <v>373</v>
      </c>
      <c r="E90" s="191" t="s">
        <v>127</v>
      </c>
      <c r="F90" s="191" t="s">
        <v>264</v>
      </c>
      <c r="G90" s="191" t="s">
        <v>251</v>
      </c>
      <c r="H90" s="192">
        <v>1</v>
      </c>
      <c r="I90" s="191" t="s">
        <v>276</v>
      </c>
      <c r="J90" s="191" t="s">
        <v>247</v>
      </c>
      <c r="K90"/>
      <c r="L90"/>
    </row>
    <row r="91" spans="1:12" ht="14.5" x14ac:dyDescent="0.35">
      <c r="A91" s="191" t="s">
        <v>167</v>
      </c>
      <c r="B91" s="191" t="s">
        <v>375</v>
      </c>
      <c r="C91" s="191" t="s">
        <v>376</v>
      </c>
      <c r="D91" s="191" t="s">
        <v>375</v>
      </c>
      <c r="E91" s="191" t="s">
        <v>127</v>
      </c>
      <c r="F91" s="191" t="s">
        <v>264</v>
      </c>
      <c r="G91" s="191" t="s">
        <v>252</v>
      </c>
      <c r="H91" s="192">
        <v>1</v>
      </c>
      <c r="I91" s="191" t="s">
        <v>276</v>
      </c>
      <c r="J91" s="191" t="s">
        <v>253</v>
      </c>
      <c r="K91"/>
      <c r="L91"/>
    </row>
    <row r="92" spans="1:12" ht="14.5" x14ac:dyDescent="0.35">
      <c r="A92" s="191" t="s">
        <v>167</v>
      </c>
      <c r="B92" s="191" t="s">
        <v>377</v>
      </c>
      <c r="C92" s="191" t="s">
        <v>378</v>
      </c>
      <c r="D92" s="191" t="s">
        <v>377</v>
      </c>
      <c r="E92" s="191" t="s">
        <v>127</v>
      </c>
      <c r="F92" s="191" t="s">
        <v>264</v>
      </c>
      <c r="G92" s="191" t="s">
        <v>254</v>
      </c>
      <c r="H92" s="192">
        <v>1</v>
      </c>
      <c r="I92" s="191" t="s">
        <v>276</v>
      </c>
      <c r="J92" s="191" t="s">
        <v>247</v>
      </c>
      <c r="K92"/>
      <c r="L92"/>
    </row>
    <row r="93" spans="1:12" ht="14.5" x14ac:dyDescent="0.35">
      <c r="A93" s="191" t="s">
        <v>167</v>
      </c>
      <c r="B93" s="191" t="s">
        <v>379</v>
      </c>
      <c r="C93" s="191" t="s">
        <v>380</v>
      </c>
      <c r="D93" s="191" t="s">
        <v>379</v>
      </c>
      <c r="E93" s="191" t="s">
        <v>127</v>
      </c>
      <c r="F93" s="191" t="s">
        <v>264</v>
      </c>
      <c r="G93" s="191" t="s">
        <v>255</v>
      </c>
      <c r="H93" s="192">
        <v>1</v>
      </c>
      <c r="I93" s="191" t="s">
        <v>276</v>
      </c>
      <c r="J93" s="191" t="s">
        <v>247</v>
      </c>
      <c r="K93"/>
      <c r="L93"/>
    </row>
    <row r="94" spans="1:12" ht="14.5" x14ac:dyDescent="0.35">
      <c r="A94" s="191" t="s">
        <v>167</v>
      </c>
      <c r="B94" s="191" t="s">
        <v>381</v>
      </c>
      <c r="C94" s="191" t="s">
        <v>382</v>
      </c>
      <c r="D94" s="191" t="s">
        <v>381</v>
      </c>
      <c r="E94" s="191" t="s">
        <v>127</v>
      </c>
      <c r="F94" s="191" t="s">
        <v>264</v>
      </c>
      <c r="G94" s="191" t="s">
        <v>256</v>
      </c>
      <c r="H94" s="192">
        <v>1</v>
      </c>
      <c r="I94" s="191" t="s">
        <v>276</v>
      </c>
      <c r="J94" s="191" t="s">
        <v>247</v>
      </c>
      <c r="K94"/>
      <c r="L94"/>
    </row>
    <row r="95" spans="1:12" ht="14.5" x14ac:dyDescent="0.35">
      <c r="A95" s="191" t="s">
        <v>167</v>
      </c>
      <c r="B95" s="191" t="s">
        <v>383</v>
      </c>
      <c r="C95" s="191" t="s">
        <v>384</v>
      </c>
      <c r="D95" s="191" t="s">
        <v>383</v>
      </c>
      <c r="E95" s="191" t="s">
        <v>127</v>
      </c>
      <c r="F95" s="191" t="s">
        <v>264</v>
      </c>
      <c r="G95" s="191" t="s">
        <v>257</v>
      </c>
      <c r="H95" s="192">
        <v>1</v>
      </c>
      <c r="I95" s="191" t="s">
        <v>276</v>
      </c>
      <c r="J95" s="191" t="s">
        <v>247</v>
      </c>
      <c r="K95"/>
      <c r="L95"/>
    </row>
    <row r="96" spans="1:12" ht="14.5" x14ac:dyDescent="0.35">
      <c r="A96" s="191" t="s">
        <v>167</v>
      </c>
      <c r="B96" s="191" t="s">
        <v>385</v>
      </c>
      <c r="C96" s="191" t="s">
        <v>386</v>
      </c>
      <c r="D96" s="191" t="s">
        <v>385</v>
      </c>
      <c r="E96" s="191" t="s">
        <v>205</v>
      </c>
      <c r="F96" s="191" t="s">
        <v>264</v>
      </c>
      <c r="G96" s="191" t="s">
        <v>244</v>
      </c>
      <c r="H96" s="192">
        <v>1</v>
      </c>
      <c r="I96" s="191" t="s">
        <v>32</v>
      </c>
      <c r="J96" s="191" t="s">
        <v>273</v>
      </c>
      <c r="K96"/>
      <c r="L96"/>
    </row>
    <row r="97" spans="1:12" ht="14.5" x14ac:dyDescent="0.35">
      <c r="A97" s="191" t="s">
        <v>167</v>
      </c>
      <c r="B97" s="191" t="s">
        <v>387</v>
      </c>
      <c r="C97" s="191" t="s">
        <v>388</v>
      </c>
      <c r="D97" s="191" t="s">
        <v>387</v>
      </c>
      <c r="E97" s="191" t="s">
        <v>205</v>
      </c>
      <c r="F97" s="191" t="s">
        <v>264</v>
      </c>
      <c r="G97" s="191" t="s">
        <v>246</v>
      </c>
      <c r="H97" s="192">
        <v>1</v>
      </c>
      <c r="I97" s="191" t="s">
        <v>276</v>
      </c>
      <c r="J97" s="191" t="s">
        <v>247</v>
      </c>
      <c r="K97"/>
      <c r="L97"/>
    </row>
    <row r="98" spans="1:12" ht="14.5" x14ac:dyDescent="0.35">
      <c r="A98" s="191" t="s">
        <v>167</v>
      </c>
      <c r="B98" s="191" t="s">
        <v>389</v>
      </c>
      <c r="C98" s="191" t="s">
        <v>390</v>
      </c>
      <c r="D98" s="191" t="s">
        <v>389</v>
      </c>
      <c r="E98" s="191" t="s">
        <v>205</v>
      </c>
      <c r="F98" s="191" t="s">
        <v>264</v>
      </c>
      <c r="G98" s="191" t="s">
        <v>249</v>
      </c>
      <c r="H98" s="192">
        <v>1</v>
      </c>
      <c r="I98" s="191" t="s">
        <v>276</v>
      </c>
      <c r="J98" s="202" t="s">
        <v>317</v>
      </c>
      <c r="K98"/>
      <c r="L98"/>
    </row>
    <row r="99" spans="1:12" ht="14.5" x14ac:dyDescent="0.35">
      <c r="A99" s="191" t="s">
        <v>167</v>
      </c>
      <c r="B99" s="191" t="s">
        <v>391</v>
      </c>
      <c r="C99" s="191" t="s">
        <v>392</v>
      </c>
      <c r="D99" s="191" t="s">
        <v>391</v>
      </c>
      <c r="E99" s="191" t="s">
        <v>205</v>
      </c>
      <c r="F99" s="191" t="s">
        <v>264</v>
      </c>
      <c r="G99" s="191" t="s">
        <v>251</v>
      </c>
      <c r="H99" s="192">
        <v>1</v>
      </c>
      <c r="I99" s="191" t="s">
        <v>276</v>
      </c>
      <c r="J99" s="191" t="s">
        <v>247</v>
      </c>
      <c r="K99"/>
      <c r="L99"/>
    </row>
    <row r="100" spans="1:12" ht="14.5" x14ac:dyDescent="0.35">
      <c r="A100" s="191" t="s">
        <v>167</v>
      </c>
      <c r="B100" s="191" t="s">
        <v>393</v>
      </c>
      <c r="C100" s="191" t="s">
        <v>394</v>
      </c>
      <c r="D100" s="191" t="s">
        <v>393</v>
      </c>
      <c r="E100" s="191" t="s">
        <v>205</v>
      </c>
      <c r="F100" s="191" t="s">
        <v>264</v>
      </c>
      <c r="G100" s="191" t="s">
        <v>252</v>
      </c>
      <c r="H100" s="192">
        <v>1</v>
      </c>
      <c r="I100" s="191" t="s">
        <v>276</v>
      </c>
      <c r="J100" s="191" t="s">
        <v>253</v>
      </c>
      <c r="K100"/>
      <c r="L100"/>
    </row>
    <row r="101" spans="1:12" ht="14.5" x14ac:dyDescent="0.35">
      <c r="A101" s="191" t="s">
        <v>167</v>
      </c>
      <c r="B101" s="191" t="s">
        <v>395</v>
      </c>
      <c r="C101" s="191" t="s">
        <v>396</v>
      </c>
      <c r="D101" s="191" t="s">
        <v>395</v>
      </c>
      <c r="E101" s="191" t="s">
        <v>205</v>
      </c>
      <c r="F101" s="191" t="s">
        <v>264</v>
      </c>
      <c r="G101" s="191" t="s">
        <v>254</v>
      </c>
      <c r="H101" s="192">
        <v>1</v>
      </c>
      <c r="I101" s="191" t="s">
        <v>276</v>
      </c>
      <c r="J101" s="191" t="s">
        <v>247</v>
      </c>
      <c r="K101"/>
      <c r="L101"/>
    </row>
    <row r="102" spans="1:12" ht="14.5" x14ac:dyDescent="0.35">
      <c r="A102" s="191" t="s">
        <v>167</v>
      </c>
      <c r="B102" s="191" t="s">
        <v>397</v>
      </c>
      <c r="C102" s="191" t="s">
        <v>398</v>
      </c>
      <c r="D102" s="191" t="s">
        <v>397</v>
      </c>
      <c r="E102" s="191" t="s">
        <v>205</v>
      </c>
      <c r="F102" s="191" t="s">
        <v>264</v>
      </c>
      <c r="G102" s="191" t="s">
        <v>255</v>
      </c>
      <c r="H102" s="192">
        <v>1</v>
      </c>
      <c r="I102" s="191" t="s">
        <v>276</v>
      </c>
      <c r="J102" s="191" t="s">
        <v>247</v>
      </c>
      <c r="K102"/>
      <c r="L102"/>
    </row>
    <row r="103" spans="1:12" ht="14.5" x14ac:dyDescent="0.35">
      <c r="A103" s="191" t="s">
        <v>167</v>
      </c>
      <c r="B103" s="191" t="s">
        <v>399</v>
      </c>
      <c r="C103" s="191" t="s">
        <v>400</v>
      </c>
      <c r="D103" s="191" t="s">
        <v>399</v>
      </c>
      <c r="E103" s="191" t="s">
        <v>205</v>
      </c>
      <c r="F103" s="191" t="s">
        <v>264</v>
      </c>
      <c r="G103" s="191" t="s">
        <v>256</v>
      </c>
      <c r="H103" s="192">
        <v>1</v>
      </c>
      <c r="I103" s="191" t="s">
        <v>276</v>
      </c>
      <c r="J103" s="191" t="s">
        <v>247</v>
      </c>
      <c r="K103"/>
      <c r="L103"/>
    </row>
    <row r="104" spans="1:12" ht="14.5" x14ac:dyDescent="0.35">
      <c r="A104" s="191" t="s">
        <v>167</v>
      </c>
      <c r="B104" s="191" t="s">
        <v>401</v>
      </c>
      <c r="C104" s="191" t="s">
        <v>402</v>
      </c>
      <c r="D104" s="191" t="s">
        <v>401</v>
      </c>
      <c r="E104" s="191" t="s">
        <v>205</v>
      </c>
      <c r="F104" s="191" t="s">
        <v>264</v>
      </c>
      <c r="G104" s="191" t="s">
        <v>257</v>
      </c>
      <c r="H104" s="192">
        <v>1</v>
      </c>
      <c r="I104" s="191" t="s">
        <v>276</v>
      </c>
      <c r="J104" s="191" t="s">
        <v>247</v>
      </c>
      <c r="K104"/>
      <c r="L104"/>
    </row>
    <row r="105" spans="1:12" ht="14.5" x14ac:dyDescent="0.35">
      <c r="A105" s="191" t="s">
        <v>167</v>
      </c>
      <c r="B105" s="191" t="s">
        <v>403</v>
      </c>
      <c r="C105" s="191" t="s">
        <v>404</v>
      </c>
      <c r="D105" s="191" t="s">
        <v>403</v>
      </c>
      <c r="E105" s="191" t="s">
        <v>206</v>
      </c>
      <c r="F105" s="191" t="s">
        <v>264</v>
      </c>
      <c r="G105" s="191" t="s">
        <v>244</v>
      </c>
      <c r="H105" s="192">
        <v>1</v>
      </c>
      <c r="I105" s="191" t="s">
        <v>32</v>
      </c>
      <c r="J105" s="191" t="s">
        <v>273</v>
      </c>
      <c r="K105"/>
      <c r="L105"/>
    </row>
    <row r="106" spans="1:12" ht="14.5" x14ac:dyDescent="0.35">
      <c r="A106" s="191" t="s">
        <v>167</v>
      </c>
      <c r="B106" s="191" t="s">
        <v>405</v>
      </c>
      <c r="C106" s="191" t="s">
        <v>406</v>
      </c>
      <c r="D106" s="191" t="s">
        <v>405</v>
      </c>
      <c r="E106" s="191" t="s">
        <v>206</v>
      </c>
      <c r="F106" s="191" t="s">
        <v>264</v>
      </c>
      <c r="G106" s="191" t="s">
        <v>246</v>
      </c>
      <c r="H106" s="192">
        <v>1</v>
      </c>
      <c r="I106" s="191" t="s">
        <v>276</v>
      </c>
      <c r="J106" s="191" t="s">
        <v>247</v>
      </c>
      <c r="K106"/>
      <c r="L106"/>
    </row>
    <row r="107" spans="1:12" ht="14.5" x14ac:dyDescent="0.35">
      <c r="A107" s="191" t="s">
        <v>167</v>
      </c>
      <c r="B107" s="191" t="s">
        <v>407</v>
      </c>
      <c r="C107" s="191" t="s">
        <v>408</v>
      </c>
      <c r="D107" s="191" t="s">
        <v>407</v>
      </c>
      <c r="E107" s="191" t="s">
        <v>206</v>
      </c>
      <c r="F107" s="191" t="s">
        <v>264</v>
      </c>
      <c r="G107" s="191" t="s">
        <v>249</v>
      </c>
      <c r="H107" s="192">
        <v>1</v>
      </c>
      <c r="I107" s="203" t="s">
        <v>276</v>
      </c>
      <c r="J107" s="205" t="s">
        <v>317</v>
      </c>
      <c r="K107"/>
      <c r="L107"/>
    </row>
    <row r="108" spans="1:12" ht="14.5" x14ac:dyDescent="0.35">
      <c r="A108" s="191" t="s">
        <v>167</v>
      </c>
      <c r="B108" s="191" t="s">
        <v>409</v>
      </c>
      <c r="C108" s="191" t="s">
        <v>410</v>
      </c>
      <c r="D108" s="191" t="s">
        <v>409</v>
      </c>
      <c r="E108" s="191" t="s">
        <v>206</v>
      </c>
      <c r="F108" s="191" t="s">
        <v>264</v>
      </c>
      <c r="G108" s="191" t="s">
        <v>251</v>
      </c>
      <c r="H108" s="192">
        <v>1</v>
      </c>
      <c r="I108" s="191" t="s">
        <v>276</v>
      </c>
      <c r="J108" s="191" t="s">
        <v>247</v>
      </c>
      <c r="K108"/>
      <c r="L108"/>
    </row>
    <row r="109" spans="1:12" ht="14.5" x14ac:dyDescent="0.35">
      <c r="A109" s="191" t="s">
        <v>167</v>
      </c>
      <c r="B109" s="191" t="s">
        <v>411</v>
      </c>
      <c r="C109" s="191" t="s">
        <v>412</v>
      </c>
      <c r="D109" s="191" t="s">
        <v>411</v>
      </c>
      <c r="E109" s="191" t="s">
        <v>206</v>
      </c>
      <c r="F109" s="191" t="s">
        <v>264</v>
      </c>
      <c r="G109" s="191" t="s">
        <v>252</v>
      </c>
      <c r="H109" s="192">
        <v>1</v>
      </c>
      <c r="I109" s="191" t="s">
        <v>276</v>
      </c>
      <c r="J109" s="193" t="s">
        <v>340</v>
      </c>
      <c r="K109"/>
      <c r="L109"/>
    </row>
    <row r="110" spans="1:12" ht="14.5" x14ac:dyDescent="0.35">
      <c r="A110" s="191" t="s">
        <v>167</v>
      </c>
      <c r="B110" s="191" t="s">
        <v>413</v>
      </c>
      <c r="C110" s="191" t="s">
        <v>414</v>
      </c>
      <c r="D110" s="191" t="s">
        <v>413</v>
      </c>
      <c r="E110" s="191" t="s">
        <v>206</v>
      </c>
      <c r="F110" s="191" t="s">
        <v>264</v>
      </c>
      <c r="G110" s="191" t="s">
        <v>254</v>
      </c>
      <c r="H110" s="192">
        <v>1</v>
      </c>
      <c r="I110" s="191" t="s">
        <v>276</v>
      </c>
      <c r="J110" s="191" t="s">
        <v>247</v>
      </c>
      <c r="K110"/>
      <c r="L110"/>
    </row>
    <row r="111" spans="1:12" ht="14.5" x14ac:dyDescent="0.35">
      <c r="A111" s="191" t="s">
        <v>167</v>
      </c>
      <c r="B111" s="191" t="s">
        <v>415</v>
      </c>
      <c r="C111" s="191" t="s">
        <v>416</v>
      </c>
      <c r="D111" s="191" t="s">
        <v>415</v>
      </c>
      <c r="E111" s="191" t="s">
        <v>206</v>
      </c>
      <c r="F111" s="191" t="s">
        <v>264</v>
      </c>
      <c r="G111" s="191" t="s">
        <v>255</v>
      </c>
      <c r="H111" s="192">
        <v>1</v>
      </c>
      <c r="I111" s="191" t="s">
        <v>276</v>
      </c>
      <c r="J111" s="191" t="s">
        <v>247</v>
      </c>
      <c r="K111"/>
      <c r="L111"/>
    </row>
    <row r="112" spans="1:12" ht="14.5" x14ac:dyDescent="0.35">
      <c r="A112" s="191" t="s">
        <v>167</v>
      </c>
      <c r="B112" s="191" t="s">
        <v>417</v>
      </c>
      <c r="C112" s="191" t="s">
        <v>418</v>
      </c>
      <c r="D112" s="191" t="s">
        <v>417</v>
      </c>
      <c r="E112" s="191" t="s">
        <v>206</v>
      </c>
      <c r="F112" s="191" t="s">
        <v>264</v>
      </c>
      <c r="G112" s="191" t="s">
        <v>256</v>
      </c>
      <c r="H112" s="192">
        <v>1</v>
      </c>
      <c r="I112" s="191" t="s">
        <v>276</v>
      </c>
      <c r="J112" s="191" t="s">
        <v>247</v>
      </c>
      <c r="K112"/>
      <c r="L112"/>
    </row>
    <row r="113" spans="1:12" ht="14.5" x14ac:dyDescent="0.35">
      <c r="A113" s="191" t="s">
        <v>167</v>
      </c>
      <c r="B113" s="191" t="s">
        <v>419</v>
      </c>
      <c r="C113" s="191" t="s">
        <v>420</v>
      </c>
      <c r="D113" s="191" t="s">
        <v>419</v>
      </c>
      <c r="E113" s="191" t="s">
        <v>206</v>
      </c>
      <c r="F113" s="191" t="s">
        <v>264</v>
      </c>
      <c r="G113" s="191" t="s">
        <v>257</v>
      </c>
      <c r="H113" s="192">
        <v>1</v>
      </c>
      <c r="I113" s="191" t="s">
        <v>276</v>
      </c>
      <c r="J113" s="191" t="s">
        <v>247</v>
      </c>
      <c r="K113"/>
      <c r="L113"/>
    </row>
  </sheetData>
  <mergeCells count="9">
    <mergeCell ref="F14:I14"/>
    <mergeCell ref="C15:C24"/>
    <mergeCell ref="D15:D24"/>
    <mergeCell ref="E15:E24"/>
    <mergeCell ref="C1:E1"/>
    <mergeCell ref="F1:G1"/>
    <mergeCell ref="H1:I1"/>
    <mergeCell ref="C4:E11"/>
    <mergeCell ref="F12:I12"/>
  </mergeCells>
  <conditionalFormatting sqref="B4:B9">
    <cfRule type="duplicateValues" dxfId="638" priority="1"/>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543F7-F8BF-41DD-A25D-B8936391DA52}">
  <sheetPr codeName="Sheet14" filterMode="1"/>
  <dimension ref="A1:J56"/>
  <sheetViews>
    <sheetView showGridLines="0" workbookViewId="0">
      <pane ySplit="1" topLeftCell="A2" activePane="bottomLeft" state="frozen"/>
      <selection pane="bottomLeft" activeCell="J52" sqref="J52:J55"/>
    </sheetView>
  </sheetViews>
  <sheetFormatPr defaultColWidth="8.81640625" defaultRowHeight="14" x14ac:dyDescent="0.3"/>
  <cols>
    <col min="1" max="1" width="13.453125" style="22" bestFit="1" customWidth="1"/>
    <col min="2" max="2" width="77.54296875" style="80" customWidth="1"/>
    <col min="3" max="3" width="12.54296875" style="22" customWidth="1"/>
    <col min="4" max="4" width="16.54296875" style="22" bestFit="1" customWidth="1"/>
    <col min="5" max="5" width="14.453125" style="22" bestFit="1" customWidth="1"/>
    <col min="6" max="6" width="12.54296875" style="22" bestFit="1" customWidth="1"/>
    <col min="7" max="7" width="10.54296875" style="22" bestFit="1" customWidth="1"/>
    <col min="8" max="8" width="17.54296875" style="22" bestFit="1" customWidth="1"/>
    <col min="9" max="9" width="18.453125" style="22" customWidth="1"/>
    <col min="10" max="10" width="16.453125" style="22" bestFit="1" customWidth="1"/>
    <col min="11" max="16384" width="8.81640625" style="22"/>
  </cols>
  <sheetData>
    <row r="1" spans="1:10" s="23" customFormat="1" x14ac:dyDescent="0.3">
      <c r="A1" s="120" t="s">
        <v>421</v>
      </c>
      <c r="B1" s="120" t="s">
        <v>422</v>
      </c>
      <c r="C1" s="120" t="s">
        <v>423</v>
      </c>
      <c r="D1" s="120" t="s">
        <v>424</v>
      </c>
      <c r="E1" s="120" t="s">
        <v>425</v>
      </c>
      <c r="F1" s="120" t="s">
        <v>426</v>
      </c>
      <c r="G1" s="120" t="s">
        <v>265</v>
      </c>
      <c r="H1" s="120" t="s">
        <v>427</v>
      </c>
      <c r="I1" s="120" t="s">
        <v>428</v>
      </c>
      <c r="J1" s="290" t="s">
        <v>429</v>
      </c>
    </row>
    <row r="2" spans="1:10" hidden="1" x14ac:dyDescent="0.3">
      <c r="A2" s="121" t="s">
        <v>430</v>
      </c>
      <c r="B2" s="121" t="s">
        <v>431</v>
      </c>
      <c r="C2" s="121" t="s">
        <v>432</v>
      </c>
      <c r="D2" s="121" t="s">
        <v>73</v>
      </c>
      <c r="E2" s="121" t="s">
        <v>433</v>
      </c>
      <c r="F2" s="121" t="s">
        <v>434</v>
      </c>
      <c r="G2" s="121" t="s">
        <v>435</v>
      </c>
      <c r="H2" s="121" t="s">
        <v>42</v>
      </c>
      <c r="I2" s="121" t="s">
        <v>39</v>
      </c>
      <c r="J2" s="289" t="s">
        <v>41</v>
      </c>
    </row>
    <row r="3" spans="1:10" hidden="1" x14ac:dyDescent="0.3">
      <c r="A3" s="121" t="s">
        <v>436</v>
      </c>
      <c r="B3" s="121" t="s">
        <v>437</v>
      </c>
      <c r="C3" s="121"/>
      <c r="D3" s="121" t="s">
        <v>73</v>
      </c>
      <c r="E3" s="121" t="s">
        <v>433</v>
      </c>
      <c r="F3" s="121" t="s">
        <v>438</v>
      </c>
      <c r="G3" s="121" t="s">
        <v>435</v>
      </c>
      <c r="H3" s="121" t="s">
        <v>42</v>
      </c>
      <c r="I3" s="121" t="s">
        <v>39</v>
      </c>
      <c r="J3" s="289" t="s">
        <v>41</v>
      </c>
    </row>
    <row r="4" spans="1:10" hidden="1" x14ac:dyDescent="0.3">
      <c r="A4" s="121" t="s">
        <v>439</v>
      </c>
      <c r="B4" s="121" t="s">
        <v>440</v>
      </c>
      <c r="C4" s="121"/>
      <c r="D4" s="121" t="s">
        <v>73</v>
      </c>
      <c r="E4" s="121" t="s">
        <v>433</v>
      </c>
      <c r="F4" s="121" t="s">
        <v>438</v>
      </c>
      <c r="G4" s="121" t="s">
        <v>435</v>
      </c>
      <c r="H4" s="121" t="s">
        <v>42</v>
      </c>
      <c r="I4" s="121" t="s">
        <v>39</v>
      </c>
      <c r="J4" s="289" t="s">
        <v>41</v>
      </c>
    </row>
    <row r="5" spans="1:10" hidden="1" x14ac:dyDescent="0.3">
      <c r="A5" s="302" t="s">
        <v>441</v>
      </c>
      <c r="B5" s="121" t="s">
        <v>442</v>
      </c>
      <c r="C5" s="121" t="s">
        <v>432</v>
      </c>
      <c r="D5" s="121" t="s">
        <v>74</v>
      </c>
      <c r="E5" s="121" t="s">
        <v>129</v>
      </c>
      <c r="F5" s="121" t="s">
        <v>438</v>
      </c>
      <c r="G5" s="121" t="s">
        <v>435</v>
      </c>
      <c r="H5" s="121" t="s">
        <v>54</v>
      </c>
      <c r="I5" s="121" t="s">
        <v>105</v>
      </c>
      <c r="J5" s="289" t="s">
        <v>41</v>
      </c>
    </row>
    <row r="6" spans="1:10" hidden="1" x14ac:dyDescent="0.3">
      <c r="A6" s="302" t="s">
        <v>443</v>
      </c>
      <c r="B6" s="121" t="s">
        <v>444</v>
      </c>
      <c r="C6" s="121" t="s">
        <v>432</v>
      </c>
      <c r="D6" s="121" t="s">
        <v>74</v>
      </c>
      <c r="E6" s="121" t="s">
        <v>445</v>
      </c>
      <c r="F6" s="121" t="s">
        <v>438</v>
      </c>
      <c r="G6" s="121" t="s">
        <v>435</v>
      </c>
      <c r="H6" s="121" t="s">
        <v>54</v>
      </c>
      <c r="I6" s="121" t="s">
        <v>105</v>
      </c>
      <c r="J6" s="289" t="s">
        <v>41</v>
      </c>
    </row>
    <row r="7" spans="1:10" hidden="1" x14ac:dyDescent="0.3">
      <c r="A7" s="302" t="s">
        <v>446</v>
      </c>
      <c r="B7" s="121" t="s">
        <v>447</v>
      </c>
      <c r="C7" s="121"/>
      <c r="D7" s="121" t="s">
        <v>74</v>
      </c>
      <c r="E7" s="121" t="s">
        <v>433</v>
      </c>
      <c r="F7" s="121" t="s">
        <v>438</v>
      </c>
      <c r="G7" s="121" t="s">
        <v>435</v>
      </c>
      <c r="H7" s="121" t="s">
        <v>54</v>
      </c>
      <c r="I7" s="121" t="s">
        <v>105</v>
      </c>
      <c r="J7" s="289" t="s">
        <v>40</v>
      </c>
    </row>
    <row r="8" spans="1:10" hidden="1" x14ac:dyDescent="0.3">
      <c r="A8" s="302" t="s">
        <v>448</v>
      </c>
      <c r="B8" s="121" t="s">
        <v>449</v>
      </c>
      <c r="C8" s="121" t="s">
        <v>432</v>
      </c>
      <c r="D8" s="121" t="s">
        <v>74</v>
      </c>
      <c r="E8" s="121" t="s">
        <v>433</v>
      </c>
      <c r="F8" s="121" t="s">
        <v>438</v>
      </c>
      <c r="G8" s="121" t="s">
        <v>435</v>
      </c>
      <c r="H8" s="121" t="s">
        <v>54</v>
      </c>
      <c r="I8" s="121" t="s">
        <v>105</v>
      </c>
      <c r="J8" s="289" t="s">
        <v>40</v>
      </c>
    </row>
    <row r="9" spans="1:10" hidden="1" x14ac:dyDescent="0.3">
      <c r="A9" s="302" t="s">
        <v>450</v>
      </c>
      <c r="B9" s="121" t="s">
        <v>451</v>
      </c>
      <c r="C9" s="121" t="s">
        <v>432</v>
      </c>
      <c r="D9" s="121" t="s">
        <v>74</v>
      </c>
      <c r="E9" s="121" t="s">
        <v>452</v>
      </c>
      <c r="F9" s="121" t="s">
        <v>434</v>
      </c>
      <c r="G9" s="121" t="s">
        <v>435</v>
      </c>
      <c r="H9" s="121" t="s">
        <v>54</v>
      </c>
      <c r="I9" s="121" t="s">
        <v>105</v>
      </c>
      <c r="J9" s="289" t="s">
        <v>41</v>
      </c>
    </row>
    <row r="10" spans="1:10" hidden="1" x14ac:dyDescent="0.3">
      <c r="A10" s="302" t="s">
        <v>453</v>
      </c>
      <c r="B10" s="121" t="s">
        <v>454</v>
      </c>
      <c r="C10" s="121" t="s">
        <v>432</v>
      </c>
      <c r="D10" s="121" t="s">
        <v>74</v>
      </c>
      <c r="E10" s="121" t="s">
        <v>433</v>
      </c>
      <c r="F10" s="121" t="s">
        <v>438</v>
      </c>
      <c r="G10" s="121" t="s">
        <v>435</v>
      </c>
      <c r="H10" s="121" t="s">
        <v>54</v>
      </c>
      <c r="I10" s="121" t="s">
        <v>105</v>
      </c>
      <c r="J10" s="289" t="s">
        <v>40</v>
      </c>
    </row>
    <row r="11" spans="1:10" x14ac:dyDescent="0.3">
      <c r="A11" s="288" t="s">
        <v>455</v>
      </c>
      <c r="B11" s="121" t="s">
        <v>456</v>
      </c>
      <c r="C11" s="121" t="s">
        <v>432</v>
      </c>
      <c r="D11" s="121" t="s">
        <v>74</v>
      </c>
      <c r="E11" s="121" t="s">
        <v>129</v>
      </c>
      <c r="F11" s="121" t="s">
        <v>434</v>
      </c>
      <c r="G11" s="121" t="s">
        <v>435</v>
      </c>
      <c r="H11" s="121" t="s">
        <v>54</v>
      </c>
      <c r="I11" s="121" t="s">
        <v>105</v>
      </c>
      <c r="J11" s="289" t="s">
        <v>41</v>
      </c>
    </row>
    <row r="12" spans="1:10" hidden="1" x14ac:dyDescent="0.3">
      <c r="A12" s="121" t="s">
        <v>457</v>
      </c>
      <c r="B12" s="121" t="s">
        <v>458</v>
      </c>
      <c r="C12" s="121"/>
      <c r="D12" s="121" t="s">
        <v>74</v>
      </c>
      <c r="E12" s="121" t="s">
        <v>433</v>
      </c>
      <c r="F12" s="121" t="s">
        <v>438</v>
      </c>
      <c r="G12" s="121" t="s">
        <v>435</v>
      </c>
      <c r="H12" s="121" t="s">
        <v>42</v>
      </c>
      <c r="I12" s="121" t="s">
        <v>39</v>
      </c>
      <c r="J12" s="289" t="s">
        <v>41</v>
      </c>
    </row>
    <row r="13" spans="1:10" hidden="1" x14ac:dyDescent="0.3">
      <c r="A13" s="302" t="s">
        <v>459</v>
      </c>
      <c r="B13" s="121" t="s">
        <v>460</v>
      </c>
      <c r="C13" s="121"/>
      <c r="D13" s="121" t="s">
        <v>74</v>
      </c>
      <c r="E13" s="121" t="s">
        <v>433</v>
      </c>
      <c r="F13" s="121" t="s">
        <v>438</v>
      </c>
      <c r="G13" s="121" t="s">
        <v>435</v>
      </c>
      <c r="H13" s="121" t="s">
        <v>54</v>
      </c>
      <c r="I13" s="121" t="s">
        <v>105</v>
      </c>
      <c r="J13" s="289" t="s">
        <v>40</v>
      </c>
    </row>
    <row r="14" spans="1:10" x14ac:dyDescent="0.3">
      <c r="A14" s="288" t="s">
        <v>461</v>
      </c>
      <c r="B14" s="121" t="s">
        <v>462</v>
      </c>
      <c r="C14" s="121"/>
      <c r="D14" s="121" t="s">
        <v>120</v>
      </c>
      <c r="E14" s="121" t="s">
        <v>452</v>
      </c>
      <c r="F14" s="121" t="s">
        <v>434</v>
      </c>
      <c r="G14" s="121" t="s">
        <v>435</v>
      </c>
      <c r="H14" s="121" t="s">
        <v>54</v>
      </c>
      <c r="I14" s="121" t="s">
        <v>42</v>
      </c>
      <c r="J14" s="289" t="s">
        <v>41</v>
      </c>
    </row>
    <row r="15" spans="1:10" hidden="1" x14ac:dyDescent="0.3">
      <c r="A15" s="121" t="s">
        <v>463</v>
      </c>
      <c r="B15" s="121" t="s">
        <v>464</v>
      </c>
      <c r="C15" s="121"/>
      <c r="D15" s="121" t="s">
        <v>465</v>
      </c>
      <c r="E15" s="121" t="s">
        <v>433</v>
      </c>
      <c r="F15" s="121" t="s">
        <v>438</v>
      </c>
      <c r="G15" s="121" t="s">
        <v>435</v>
      </c>
      <c r="H15" s="121" t="s">
        <v>39</v>
      </c>
      <c r="I15" s="121" t="s">
        <v>42</v>
      </c>
      <c r="J15" s="289" t="s">
        <v>41</v>
      </c>
    </row>
    <row r="16" spans="1:10" hidden="1" x14ac:dyDescent="0.3">
      <c r="A16" s="121" t="s">
        <v>466</v>
      </c>
      <c r="B16" s="121" t="s">
        <v>467</v>
      </c>
      <c r="C16" s="121"/>
      <c r="D16" s="121" t="s">
        <v>468</v>
      </c>
      <c r="E16" s="121" t="s">
        <v>433</v>
      </c>
      <c r="F16" s="121" t="s">
        <v>434</v>
      </c>
      <c r="G16" s="121" t="s">
        <v>435</v>
      </c>
      <c r="H16" s="121" t="s">
        <v>39</v>
      </c>
      <c r="I16" s="121" t="s">
        <v>42</v>
      </c>
      <c r="J16" s="289" t="s">
        <v>41</v>
      </c>
    </row>
    <row r="17" spans="1:10" hidden="1" x14ac:dyDescent="0.3">
      <c r="A17" s="121" t="s">
        <v>469</v>
      </c>
      <c r="B17" s="121" t="s">
        <v>470</v>
      </c>
      <c r="C17" s="121"/>
      <c r="D17" s="121" t="s">
        <v>122</v>
      </c>
      <c r="E17" s="121" t="s">
        <v>452</v>
      </c>
      <c r="F17" s="121" t="s">
        <v>434</v>
      </c>
      <c r="G17" s="121" t="s">
        <v>435</v>
      </c>
      <c r="H17" s="121" t="s">
        <v>39</v>
      </c>
      <c r="I17" s="121" t="s">
        <v>48</v>
      </c>
      <c r="J17" s="289" t="s">
        <v>41</v>
      </c>
    </row>
    <row r="18" spans="1:10" hidden="1" x14ac:dyDescent="0.3">
      <c r="A18" s="302" t="s">
        <v>471</v>
      </c>
      <c r="B18" s="121" t="s">
        <v>472</v>
      </c>
      <c r="C18" s="121"/>
      <c r="D18" s="121" t="s">
        <v>122</v>
      </c>
      <c r="E18" s="121" t="s">
        <v>452</v>
      </c>
      <c r="F18" s="121" t="s">
        <v>434</v>
      </c>
      <c r="G18" s="121" t="s">
        <v>435</v>
      </c>
      <c r="H18" s="121" t="s">
        <v>473</v>
      </c>
      <c r="I18" s="121" t="s">
        <v>39</v>
      </c>
      <c r="J18" s="289" t="s">
        <v>41</v>
      </c>
    </row>
    <row r="19" spans="1:10" hidden="1" x14ac:dyDescent="0.3">
      <c r="A19" s="302" t="s">
        <v>474</v>
      </c>
      <c r="B19" s="121" t="s">
        <v>475</v>
      </c>
      <c r="C19" s="121"/>
      <c r="D19" s="121" t="s">
        <v>122</v>
      </c>
      <c r="E19" s="121" t="s">
        <v>452</v>
      </c>
      <c r="F19" s="121" t="s">
        <v>434</v>
      </c>
      <c r="G19" s="121" t="s">
        <v>435</v>
      </c>
      <c r="H19" s="121" t="s">
        <v>473</v>
      </c>
      <c r="I19" s="121" t="s">
        <v>39</v>
      </c>
      <c r="J19" s="289" t="s">
        <v>41</v>
      </c>
    </row>
    <row r="20" spans="1:10" x14ac:dyDescent="0.3">
      <c r="A20" s="121" t="s">
        <v>476</v>
      </c>
      <c r="B20" s="121" t="s">
        <v>477</v>
      </c>
      <c r="C20" s="121"/>
      <c r="D20" s="121" t="s">
        <v>478</v>
      </c>
      <c r="E20" s="121" t="s">
        <v>433</v>
      </c>
      <c r="F20" s="121" t="s">
        <v>438</v>
      </c>
      <c r="G20" s="121" t="s">
        <v>435</v>
      </c>
      <c r="H20" s="121" t="s">
        <v>42</v>
      </c>
      <c r="I20" s="121" t="s">
        <v>39</v>
      </c>
      <c r="J20" s="289" t="s">
        <v>41</v>
      </c>
    </row>
    <row r="21" spans="1:10" hidden="1" x14ac:dyDescent="0.3">
      <c r="A21" s="121" t="s">
        <v>479</v>
      </c>
      <c r="B21" s="121" t="s">
        <v>480</v>
      </c>
      <c r="C21" s="121" t="s">
        <v>478</v>
      </c>
      <c r="D21" s="121" t="s">
        <v>478</v>
      </c>
      <c r="E21" s="121" t="s">
        <v>452</v>
      </c>
      <c r="F21" s="121" t="s">
        <v>434</v>
      </c>
      <c r="G21" s="121" t="s">
        <v>435</v>
      </c>
      <c r="H21" s="121" t="s">
        <v>105</v>
      </c>
      <c r="I21" s="121" t="s">
        <v>42</v>
      </c>
      <c r="J21" s="289" t="s">
        <v>41</v>
      </c>
    </row>
    <row r="22" spans="1:10" x14ac:dyDescent="0.3">
      <c r="A22" s="121" t="s">
        <v>481</v>
      </c>
      <c r="B22" s="121" t="s">
        <v>482</v>
      </c>
      <c r="C22" s="121" t="s">
        <v>118</v>
      </c>
      <c r="D22" s="121" t="s">
        <v>118</v>
      </c>
      <c r="E22" s="121" t="s">
        <v>483</v>
      </c>
      <c r="F22" s="121" t="s">
        <v>434</v>
      </c>
      <c r="G22" s="121" t="s">
        <v>435</v>
      </c>
      <c r="H22" s="121" t="s">
        <v>42</v>
      </c>
      <c r="I22" s="121" t="s">
        <v>39</v>
      </c>
      <c r="J22" s="289" t="s">
        <v>41</v>
      </c>
    </row>
    <row r="23" spans="1:10" hidden="1" x14ac:dyDescent="0.3">
      <c r="A23" s="121" t="s">
        <v>484</v>
      </c>
      <c r="B23" s="121" t="s">
        <v>485</v>
      </c>
      <c r="C23" s="121" t="s">
        <v>432</v>
      </c>
      <c r="D23" s="121" t="s">
        <v>73</v>
      </c>
      <c r="E23" s="121" t="s">
        <v>483</v>
      </c>
      <c r="F23" s="121" t="s">
        <v>434</v>
      </c>
      <c r="G23" s="121" t="s">
        <v>435</v>
      </c>
      <c r="H23" s="121" t="s">
        <v>42</v>
      </c>
      <c r="I23" s="121" t="s">
        <v>39</v>
      </c>
      <c r="J23" s="289" t="s">
        <v>41</v>
      </c>
    </row>
    <row r="24" spans="1:10" ht="14.5" hidden="1" x14ac:dyDescent="0.35">
      <c r="A24" s="285" t="s">
        <v>486</v>
      </c>
      <c r="B24" s="285" t="s">
        <v>487</v>
      </c>
      <c r="C24" s="121"/>
      <c r="D24" s="121" t="s">
        <v>73</v>
      </c>
      <c r="E24" s="121" t="s">
        <v>483</v>
      </c>
      <c r="F24" s="121" t="s">
        <v>434</v>
      </c>
      <c r="G24" s="121" t="s">
        <v>435</v>
      </c>
      <c r="H24" s="121" t="s">
        <v>42</v>
      </c>
      <c r="I24" s="121" t="s">
        <v>39</v>
      </c>
      <c r="J24" s="121" t="s">
        <v>41</v>
      </c>
    </row>
    <row r="25" spans="1:10" ht="14.5" hidden="1" x14ac:dyDescent="0.35">
      <c r="A25" s="286" t="s">
        <v>488</v>
      </c>
      <c r="B25" s="121" t="s">
        <v>489</v>
      </c>
      <c r="C25" s="121"/>
      <c r="D25" s="121" t="s">
        <v>73</v>
      </c>
      <c r="E25" s="121" t="s">
        <v>483</v>
      </c>
      <c r="F25" s="121" t="s">
        <v>434</v>
      </c>
      <c r="G25" s="121" t="s">
        <v>435</v>
      </c>
      <c r="H25" s="121" t="s">
        <v>42</v>
      </c>
      <c r="I25" s="121" t="s">
        <v>39</v>
      </c>
      <c r="J25" s="121" t="s">
        <v>41</v>
      </c>
    </row>
    <row r="26" spans="1:10" ht="14.5" hidden="1" x14ac:dyDescent="0.35">
      <c r="A26" s="286" t="s">
        <v>490</v>
      </c>
      <c r="B26" s="121" t="s">
        <v>491</v>
      </c>
      <c r="C26" s="286"/>
      <c r="D26" s="121" t="s">
        <v>73</v>
      </c>
      <c r="E26" s="121" t="s">
        <v>483</v>
      </c>
      <c r="F26" s="121" t="s">
        <v>434</v>
      </c>
      <c r="G26" s="121" t="s">
        <v>435</v>
      </c>
      <c r="H26" s="121" t="s">
        <v>42</v>
      </c>
      <c r="I26" s="121" t="s">
        <v>39</v>
      </c>
      <c r="J26" s="289" t="s">
        <v>41</v>
      </c>
    </row>
    <row r="27" spans="1:10" s="287" customFormat="1" ht="14.5" hidden="1" x14ac:dyDescent="0.35">
      <c r="A27" s="286"/>
      <c r="B27" s="121" t="s">
        <v>492</v>
      </c>
      <c r="C27" s="121" t="s">
        <v>432</v>
      </c>
      <c r="D27" s="121" t="s">
        <v>73</v>
      </c>
      <c r="E27" s="121" t="s">
        <v>483</v>
      </c>
      <c r="F27" s="121" t="s">
        <v>434</v>
      </c>
      <c r="G27" s="121" t="s">
        <v>435</v>
      </c>
      <c r="H27" s="121" t="s">
        <v>42</v>
      </c>
      <c r="I27" s="121" t="s">
        <v>39</v>
      </c>
      <c r="J27" s="289" t="s">
        <v>41</v>
      </c>
    </row>
    <row r="28" spans="1:10" s="287" customFormat="1" ht="14.5" hidden="1" x14ac:dyDescent="0.35">
      <c r="A28" s="303"/>
      <c r="B28" s="121" t="s">
        <v>492</v>
      </c>
      <c r="C28" s="121" t="s">
        <v>432</v>
      </c>
      <c r="D28" s="121" t="s">
        <v>74</v>
      </c>
      <c r="E28" s="121" t="s">
        <v>483</v>
      </c>
      <c r="F28" s="121" t="s">
        <v>434</v>
      </c>
      <c r="G28" s="121" t="s">
        <v>435</v>
      </c>
      <c r="H28" s="121" t="s">
        <v>54</v>
      </c>
      <c r="I28" s="121" t="s">
        <v>105</v>
      </c>
      <c r="J28" s="289" t="s">
        <v>41</v>
      </c>
    </row>
    <row r="29" spans="1:10" s="287" customFormat="1" ht="14.5" hidden="1" x14ac:dyDescent="0.35">
      <c r="A29" s="286"/>
      <c r="B29" s="121" t="s">
        <v>492</v>
      </c>
      <c r="C29" s="121" t="s">
        <v>432</v>
      </c>
      <c r="D29" s="121" t="s">
        <v>75</v>
      </c>
      <c r="E29" s="121" t="s">
        <v>483</v>
      </c>
      <c r="F29" s="121" t="s">
        <v>434</v>
      </c>
      <c r="G29" s="121" t="s">
        <v>435</v>
      </c>
      <c r="H29" s="121" t="s">
        <v>473</v>
      </c>
      <c r="I29" s="121" t="s">
        <v>39</v>
      </c>
      <c r="J29" s="289" t="s">
        <v>41</v>
      </c>
    </row>
    <row r="30" spans="1:10" s="287" customFormat="1" ht="14.5" hidden="1" x14ac:dyDescent="0.35">
      <c r="A30" s="286"/>
      <c r="B30" s="121" t="s">
        <v>493</v>
      </c>
      <c r="C30" s="121" t="s">
        <v>432</v>
      </c>
      <c r="D30" s="121" t="s">
        <v>73</v>
      </c>
      <c r="E30" s="121" t="s">
        <v>483</v>
      </c>
      <c r="F30" s="121" t="s">
        <v>434</v>
      </c>
      <c r="G30" s="121" t="s">
        <v>435</v>
      </c>
      <c r="H30" s="121" t="s">
        <v>42</v>
      </c>
      <c r="I30" s="121" t="s">
        <v>39</v>
      </c>
      <c r="J30" s="289" t="s">
        <v>41</v>
      </c>
    </row>
    <row r="31" spans="1:10" s="287" customFormat="1" ht="14.5" hidden="1" x14ac:dyDescent="0.35">
      <c r="A31" s="303"/>
      <c r="B31" s="121" t="s">
        <v>493</v>
      </c>
      <c r="C31" s="121" t="s">
        <v>432</v>
      </c>
      <c r="D31" s="121" t="s">
        <v>74</v>
      </c>
      <c r="E31" s="121" t="s">
        <v>483</v>
      </c>
      <c r="F31" s="121" t="s">
        <v>434</v>
      </c>
      <c r="G31" s="121" t="s">
        <v>435</v>
      </c>
      <c r="H31" s="121" t="s">
        <v>54</v>
      </c>
      <c r="I31" s="121" t="s">
        <v>105</v>
      </c>
      <c r="J31" s="289" t="s">
        <v>41</v>
      </c>
    </row>
    <row r="32" spans="1:10" s="287" customFormat="1" ht="14.5" hidden="1" x14ac:dyDescent="0.35">
      <c r="A32" s="286"/>
      <c r="B32" s="121" t="s">
        <v>493</v>
      </c>
      <c r="C32" s="121" t="s">
        <v>432</v>
      </c>
      <c r="D32" s="121" t="s">
        <v>75</v>
      </c>
      <c r="E32" s="121" t="s">
        <v>483</v>
      </c>
      <c r="F32" s="121" t="s">
        <v>434</v>
      </c>
      <c r="G32" s="121" t="s">
        <v>435</v>
      </c>
      <c r="H32" s="121" t="s">
        <v>473</v>
      </c>
      <c r="I32" s="121" t="s">
        <v>39</v>
      </c>
      <c r="J32" s="289" t="s">
        <v>41</v>
      </c>
    </row>
    <row r="33" spans="1:10" s="287" customFormat="1" ht="14.5" x14ac:dyDescent="0.35">
      <c r="A33" s="286"/>
      <c r="B33" s="121" t="s">
        <v>494</v>
      </c>
      <c r="C33" s="286"/>
      <c r="D33" s="121" t="s">
        <v>118</v>
      </c>
      <c r="E33" s="121" t="s">
        <v>483</v>
      </c>
      <c r="F33" s="121" t="s">
        <v>434</v>
      </c>
      <c r="G33" s="121" t="s">
        <v>435</v>
      </c>
      <c r="H33" s="121" t="s">
        <v>42</v>
      </c>
      <c r="I33" s="121" t="s">
        <v>39</v>
      </c>
      <c r="J33" s="289" t="s">
        <v>41</v>
      </c>
    </row>
    <row r="34" spans="1:10" s="287" customFormat="1" ht="84.5" hidden="1" x14ac:dyDescent="0.35">
      <c r="A34" s="286"/>
      <c r="B34" s="305" t="s">
        <v>495</v>
      </c>
      <c r="C34" s="286"/>
      <c r="D34" s="121" t="s">
        <v>478</v>
      </c>
      <c r="E34" s="121" t="s">
        <v>483</v>
      </c>
      <c r="F34" s="121" t="s">
        <v>434</v>
      </c>
      <c r="G34" s="121" t="s">
        <v>435</v>
      </c>
      <c r="H34" s="121" t="s">
        <v>105</v>
      </c>
      <c r="I34" s="121" t="s">
        <v>42</v>
      </c>
      <c r="J34" s="289" t="s">
        <v>41</v>
      </c>
    </row>
    <row r="35" spans="1:10" s="287" customFormat="1" ht="14.5" hidden="1" x14ac:dyDescent="0.35">
      <c r="A35" s="286" t="s">
        <v>496</v>
      </c>
      <c r="B35" s="121" t="s">
        <v>497</v>
      </c>
      <c r="C35" s="286"/>
      <c r="D35" s="121" t="s">
        <v>73</v>
      </c>
      <c r="E35" s="121" t="s">
        <v>483</v>
      </c>
      <c r="F35" s="121" t="s">
        <v>434</v>
      </c>
      <c r="G35" s="121" t="s">
        <v>435</v>
      </c>
      <c r="H35" s="121" t="s">
        <v>42</v>
      </c>
      <c r="I35" s="121" t="s">
        <v>39</v>
      </c>
      <c r="J35" s="121" t="s">
        <v>41</v>
      </c>
    </row>
    <row r="36" spans="1:10" s="287" customFormat="1" ht="14.5" hidden="1" x14ac:dyDescent="0.35">
      <c r="A36" s="285" t="s">
        <v>498</v>
      </c>
      <c r="B36" s="121" t="s">
        <v>499</v>
      </c>
      <c r="C36" s="286"/>
      <c r="D36" s="121" t="s">
        <v>73</v>
      </c>
      <c r="E36" s="121" t="s">
        <v>483</v>
      </c>
      <c r="F36" s="121" t="s">
        <v>434</v>
      </c>
      <c r="G36" s="121" t="s">
        <v>435</v>
      </c>
      <c r="H36" s="121" t="s">
        <v>42</v>
      </c>
      <c r="I36" s="121" t="s">
        <v>39</v>
      </c>
      <c r="J36" s="121" t="s">
        <v>41</v>
      </c>
    </row>
    <row r="37" spans="1:10" s="287" customFormat="1" ht="14.5" hidden="1" x14ac:dyDescent="0.35">
      <c r="A37" s="285"/>
      <c r="B37" s="121" t="s">
        <v>500</v>
      </c>
      <c r="C37" s="286"/>
      <c r="D37" s="121" t="s">
        <v>501</v>
      </c>
      <c r="E37" s="121" t="s">
        <v>483</v>
      </c>
      <c r="F37" s="121" t="s">
        <v>434</v>
      </c>
      <c r="G37" s="121" t="s">
        <v>435</v>
      </c>
      <c r="H37" s="121" t="s">
        <v>42</v>
      </c>
      <c r="I37" s="121" t="s">
        <v>39</v>
      </c>
      <c r="J37" s="289" t="s">
        <v>41</v>
      </c>
    </row>
    <row r="38" spans="1:10" hidden="1" x14ac:dyDescent="0.3">
      <c r="A38" s="121" t="s">
        <v>502</v>
      </c>
      <c r="B38" s="121" t="s">
        <v>503</v>
      </c>
      <c r="C38" s="121"/>
      <c r="D38" s="121" t="s">
        <v>504</v>
      </c>
      <c r="E38" s="121" t="s">
        <v>452</v>
      </c>
      <c r="F38" s="121" t="s">
        <v>434</v>
      </c>
      <c r="G38" s="121" t="s">
        <v>435</v>
      </c>
      <c r="H38" s="121" t="s">
        <v>39</v>
      </c>
      <c r="I38" s="121" t="s">
        <v>48</v>
      </c>
      <c r="J38" s="289" t="s">
        <v>41</v>
      </c>
    </row>
    <row r="39" spans="1:10" hidden="1" x14ac:dyDescent="0.3">
      <c r="A39" s="121"/>
      <c r="B39" s="121" t="s">
        <v>505</v>
      </c>
      <c r="C39" s="121"/>
      <c r="D39" s="121" t="s">
        <v>506</v>
      </c>
      <c r="E39" s="121" t="s">
        <v>483</v>
      </c>
      <c r="F39" s="121" t="s">
        <v>434</v>
      </c>
      <c r="G39" s="121" t="s">
        <v>507</v>
      </c>
      <c r="H39" s="121" t="s">
        <v>506</v>
      </c>
      <c r="I39" s="121" t="s">
        <v>506</v>
      </c>
      <c r="J39" s="289" t="s">
        <v>41</v>
      </c>
    </row>
    <row r="40" spans="1:10" hidden="1" x14ac:dyDescent="0.3">
      <c r="A40" s="121"/>
      <c r="B40" s="121" t="s">
        <v>508</v>
      </c>
      <c r="C40" s="121"/>
      <c r="D40" s="121" t="s">
        <v>73</v>
      </c>
      <c r="E40" s="121" t="s">
        <v>483</v>
      </c>
      <c r="F40" s="121" t="s">
        <v>434</v>
      </c>
      <c r="G40" s="121" t="s">
        <v>509</v>
      </c>
      <c r="H40" s="121" t="s">
        <v>42</v>
      </c>
      <c r="I40" s="121" t="s">
        <v>39</v>
      </c>
      <c r="J40" s="289" t="s">
        <v>41</v>
      </c>
    </row>
    <row r="41" spans="1:10" hidden="1" x14ac:dyDescent="0.3">
      <c r="A41" s="121"/>
      <c r="B41" s="121" t="s">
        <v>510</v>
      </c>
      <c r="C41" s="121"/>
      <c r="D41" s="121" t="s">
        <v>73</v>
      </c>
      <c r="E41" s="121" t="s">
        <v>483</v>
      </c>
      <c r="F41" s="121" t="s">
        <v>434</v>
      </c>
      <c r="G41" s="121" t="s">
        <v>509</v>
      </c>
      <c r="H41" s="121" t="s">
        <v>42</v>
      </c>
      <c r="I41" s="121" t="s">
        <v>39</v>
      </c>
      <c r="J41" s="289" t="s">
        <v>41</v>
      </c>
    </row>
    <row r="42" spans="1:10" ht="14.5" hidden="1" x14ac:dyDescent="0.35">
      <c r="A42" s="304" t="s">
        <v>511</v>
      </c>
      <c r="B42" s="121" t="s">
        <v>512</v>
      </c>
      <c r="C42" s="121" t="s">
        <v>513</v>
      </c>
      <c r="D42" s="121" t="s">
        <v>74</v>
      </c>
      <c r="E42" s="121" t="s">
        <v>129</v>
      </c>
      <c r="F42" s="121" t="s">
        <v>434</v>
      </c>
      <c r="G42" s="121" t="s">
        <v>435</v>
      </c>
      <c r="H42" s="121" t="s">
        <v>54</v>
      </c>
      <c r="I42" s="121" t="s">
        <v>105</v>
      </c>
      <c r="J42" s="289" t="s">
        <v>41</v>
      </c>
    </row>
    <row r="43" spans="1:10" x14ac:dyDescent="0.3">
      <c r="A43" s="288"/>
      <c r="B43" s="121" t="s">
        <v>514</v>
      </c>
      <c r="C43" s="121" t="s">
        <v>515</v>
      </c>
      <c r="D43" s="121" t="s">
        <v>74</v>
      </c>
      <c r="E43" s="121" t="s">
        <v>483</v>
      </c>
      <c r="F43" s="121" t="s">
        <v>434</v>
      </c>
      <c r="G43" s="121" t="s">
        <v>509</v>
      </c>
      <c r="H43" s="121" t="s">
        <v>54</v>
      </c>
      <c r="I43" s="121" t="s">
        <v>105</v>
      </c>
      <c r="J43" s="289" t="s">
        <v>41</v>
      </c>
    </row>
    <row r="44" spans="1:10" x14ac:dyDescent="0.3">
      <c r="A44" s="288"/>
      <c r="B44" s="121" t="s">
        <v>516</v>
      </c>
      <c r="C44" s="121" t="s">
        <v>515</v>
      </c>
      <c r="D44" s="121" t="s">
        <v>74</v>
      </c>
      <c r="E44" s="121" t="s">
        <v>483</v>
      </c>
      <c r="F44" s="121" t="s">
        <v>434</v>
      </c>
      <c r="G44" s="121" t="s">
        <v>509</v>
      </c>
      <c r="H44" s="121" t="s">
        <v>54</v>
      </c>
      <c r="I44" s="121" t="s">
        <v>105</v>
      </c>
      <c r="J44" s="289" t="s">
        <v>41</v>
      </c>
    </row>
    <row r="45" spans="1:10" hidden="1" x14ac:dyDescent="0.3">
      <c r="A45" s="121"/>
      <c r="B45" s="121" t="s">
        <v>517</v>
      </c>
      <c r="C45" s="121" t="s">
        <v>518</v>
      </c>
      <c r="D45" s="121" t="s">
        <v>75</v>
      </c>
      <c r="E45" s="121" t="s">
        <v>483</v>
      </c>
      <c r="F45" s="121" t="s">
        <v>434</v>
      </c>
      <c r="G45" s="121" t="s">
        <v>509</v>
      </c>
      <c r="H45" s="121" t="s">
        <v>473</v>
      </c>
      <c r="I45" s="121" t="s">
        <v>519</v>
      </c>
      <c r="J45" s="289" t="s">
        <v>41</v>
      </c>
    </row>
    <row r="46" spans="1:10" hidden="1" x14ac:dyDescent="0.3">
      <c r="A46" s="121"/>
      <c r="B46" s="121" t="s">
        <v>520</v>
      </c>
      <c r="C46" s="121" t="s">
        <v>518</v>
      </c>
      <c r="D46" s="121" t="s">
        <v>75</v>
      </c>
      <c r="E46" s="121" t="s">
        <v>483</v>
      </c>
      <c r="F46" s="121" t="s">
        <v>434</v>
      </c>
      <c r="G46" s="121" t="s">
        <v>509</v>
      </c>
      <c r="H46" s="121" t="s">
        <v>473</v>
      </c>
      <c r="I46" s="121" t="s">
        <v>519</v>
      </c>
      <c r="J46" s="289" t="s">
        <v>41</v>
      </c>
    </row>
    <row r="47" spans="1:10" hidden="1" x14ac:dyDescent="0.3">
      <c r="A47" s="121"/>
      <c r="B47" s="121" t="s">
        <v>521</v>
      </c>
      <c r="C47" s="121"/>
      <c r="D47" s="121" t="s">
        <v>522</v>
      </c>
      <c r="E47" s="121" t="s">
        <v>433</v>
      </c>
      <c r="F47" s="121" t="s">
        <v>434</v>
      </c>
      <c r="G47" s="121" t="s">
        <v>509</v>
      </c>
      <c r="H47" s="121" t="s">
        <v>105</v>
      </c>
      <c r="I47" s="121" t="s">
        <v>54</v>
      </c>
      <c r="J47" s="289" t="s">
        <v>41</v>
      </c>
    </row>
    <row r="48" spans="1:10" hidden="1" x14ac:dyDescent="0.3">
      <c r="A48" s="121"/>
      <c r="B48" s="121" t="s">
        <v>523</v>
      </c>
      <c r="C48" s="121"/>
      <c r="D48" s="121" t="s">
        <v>522</v>
      </c>
      <c r="E48" s="121" t="s">
        <v>433</v>
      </c>
      <c r="F48" s="121" t="s">
        <v>434</v>
      </c>
      <c r="G48" s="121" t="s">
        <v>509</v>
      </c>
      <c r="H48" s="121" t="s">
        <v>105</v>
      </c>
      <c r="I48" s="121" t="s">
        <v>54</v>
      </c>
      <c r="J48" s="289" t="s">
        <v>41</v>
      </c>
    </row>
    <row r="49" spans="1:10" hidden="1" x14ac:dyDescent="0.3">
      <c r="A49" s="121"/>
      <c r="B49" s="121" t="s">
        <v>524</v>
      </c>
      <c r="C49" s="121"/>
      <c r="D49" s="121" t="s">
        <v>522</v>
      </c>
      <c r="E49" s="121" t="s">
        <v>433</v>
      </c>
      <c r="F49" s="121" t="s">
        <v>434</v>
      </c>
      <c r="G49" s="121" t="s">
        <v>435</v>
      </c>
      <c r="H49" s="121" t="s">
        <v>105</v>
      </c>
      <c r="I49" s="121" t="s">
        <v>54</v>
      </c>
      <c r="J49" s="289" t="s">
        <v>41</v>
      </c>
    </row>
    <row r="50" spans="1:10" hidden="1" x14ac:dyDescent="0.3">
      <c r="A50" s="121"/>
      <c r="B50" s="121" t="s">
        <v>525</v>
      </c>
      <c r="C50" s="121"/>
      <c r="D50" s="121" t="s">
        <v>526</v>
      </c>
      <c r="E50" s="121" t="s">
        <v>433</v>
      </c>
      <c r="F50" s="121" t="s">
        <v>434</v>
      </c>
      <c r="G50" s="121" t="s">
        <v>509</v>
      </c>
      <c r="H50" s="121" t="s">
        <v>105</v>
      </c>
      <c r="I50" s="121" t="s">
        <v>54</v>
      </c>
      <c r="J50" s="289" t="s">
        <v>41</v>
      </c>
    </row>
    <row r="51" spans="1:10" hidden="1" x14ac:dyDescent="0.3">
      <c r="A51" s="121"/>
      <c r="B51" s="121" t="s">
        <v>527</v>
      </c>
      <c r="C51" s="121"/>
      <c r="D51" s="121" t="s">
        <v>526</v>
      </c>
      <c r="E51" s="121" t="s">
        <v>433</v>
      </c>
      <c r="F51" s="121" t="s">
        <v>434</v>
      </c>
      <c r="G51" s="121" t="s">
        <v>509</v>
      </c>
      <c r="H51" s="121" t="s">
        <v>105</v>
      </c>
      <c r="I51" s="121" t="s">
        <v>54</v>
      </c>
      <c r="J51" s="289" t="s">
        <v>41</v>
      </c>
    </row>
    <row r="52" spans="1:10" x14ac:dyDescent="0.3">
      <c r="A52" s="121"/>
      <c r="B52" s="288" t="s">
        <v>528</v>
      </c>
      <c r="C52" s="288"/>
      <c r="D52" s="288" t="s">
        <v>529</v>
      </c>
      <c r="E52" s="288" t="s">
        <v>483</v>
      </c>
      <c r="F52" s="288" t="s">
        <v>434</v>
      </c>
      <c r="G52" s="288" t="s">
        <v>509</v>
      </c>
      <c r="H52" s="288" t="s">
        <v>105</v>
      </c>
      <c r="I52" s="288" t="s">
        <v>54</v>
      </c>
      <c r="J52" s="289" t="s">
        <v>41</v>
      </c>
    </row>
    <row r="53" spans="1:10" x14ac:dyDescent="0.3">
      <c r="A53" s="121"/>
      <c r="B53" s="288" t="s">
        <v>530</v>
      </c>
      <c r="C53" s="288"/>
      <c r="D53" s="288" t="s">
        <v>529</v>
      </c>
      <c r="E53" s="288" t="s">
        <v>483</v>
      </c>
      <c r="F53" s="288" t="s">
        <v>434</v>
      </c>
      <c r="G53" s="288" t="s">
        <v>509</v>
      </c>
      <c r="H53" s="288" t="s">
        <v>105</v>
      </c>
      <c r="I53" s="288" t="s">
        <v>54</v>
      </c>
      <c r="J53" s="289" t="s">
        <v>41</v>
      </c>
    </row>
    <row r="54" spans="1:10" x14ac:dyDescent="0.3">
      <c r="A54" s="121"/>
      <c r="B54" s="288" t="s">
        <v>531</v>
      </c>
      <c r="C54" s="288"/>
      <c r="D54" s="288" t="s">
        <v>529</v>
      </c>
      <c r="E54" s="288" t="s">
        <v>483</v>
      </c>
      <c r="F54" s="288" t="s">
        <v>434</v>
      </c>
      <c r="G54" s="288" t="s">
        <v>509</v>
      </c>
      <c r="H54" s="288" t="s">
        <v>105</v>
      </c>
      <c r="I54" s="288" t="s">
        <v>54</v>
      </c>
      <c r="J54" s="289" t="s">
        <v>41</v>
      </c>
    </row>
    <row r="55" spans="1:10" x14ac:dyDescent="0.3">
      <c r="A55" s="121"/>
      <c r="B55" s="288" t="s">
        <v>532</v>
      </c>
      <c r="C55" s="288"/>
      <c r="D55" s="288" t="s">
        <v>529</v>
      </c>
      <c r="E55" s="288" t="s">
        <v>483</v>
      </c>
      <c r="F55" s="288" t="s">
        <v>434</v>
      </c>
      <c r="G55" s="288" t="s">
        <v>509</v>
      </c>
      <c r="H55" s="288" t="s">
        <v>105</v>
      </c>
      <c r="I55" s="288" t="s">
        <v>54</v>
      </c>
      <c r="J55" s="289" t="s">
        <v>41</v>
      </c>
    </row>
    <row r="56" spans="1:10" hidden="1" x14ac:dyDescent="0.3">
      <c r="A56" s="302"/>
      <c r="B56" s="121" t="s">
        <v>533</v>
      </c>
      <c r="C56" s="121" t="s">
        <v>515</v>
      </c>
      <c r="D56" s="121" t="s">
        <v>74</v>
      </c>
      <c r="E56" s="121"/>
      <c r="F56" s="121" t="s">
        <v>434</v>
      </c>
      <c r="G56" s="121" t="s">
        <v>507</v>
      </c>
      <c r="H56" s="121" t="s">
        <v>54</v>
      </c>
      <c r="I56" s="121" t="s">
        <v>105</v>
      </c>
      <c r="J56" s="289" t="s">
        <v>41</v>
      </c>
    </row>
  </sheetData>
  <autoFilter ref="A1:J56" xr:uid="{CB1543F7-F8BF-41DD-A25D-B8936391DA52}">
    <filterColumn colId="9">
      <filters blank="1">
        <filter val="In Progress"/>
      </filters>
    </filterColumn>
  </autoFilter>
  <hyperlinks>
    <hyperlink ref="A25" r:id="rId1" display="https://anixter.atlassian.net/browse/CSTONE-11506?atlOrigin=eyJpIjoiNDc3MWUxMGVhM2Q2NDAwYWFhZTUzNzRiMjkzZmZjYjkiLCJwIjoiaiJ9" xr:uid="{A4EAA3E9-0267-476D-8D73-D4F578C96EE4}"/>
    <hyperlink ref="A26" r:id="rId2" display="https://anixter.atlassian.net/browse/CSTONE-11506?atlOrigin=eyJpIjoiNDc3MWUxMGVhM2Q2NDAwYWFhZTUzNzRiMjkzZmZjYjkiLCJwIjoiaiJ9" xr:uid="{41AE6906-08EF-424D-8AF8-BB50ACE3D776}"/>
    <hyperlink ref="A42" r:id="rId3" xr:uid="{8C902ECA-85CD-4E41-A199-A394AACADB5E}"/>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5BE9B-7C11-4254-A8F8-AA34449C927D}">
  <sheetPr codeName="Sheet16" filterMode="1"/>
  <dimension ref="A2:BA72"/>
  <sheetViews>
    <sheetView showGridLines="0" topLeftCell="I2" workbookViewId="0">
      <pane ySplit="2" topLeftCell="A4" activePane="bottomLeft" state="frozen"/>
      <selection activeCell="A2" sqref="A2"/>
      <selection pane="bottomLeft" activeCell="K5" sqref="K5:K61"/>
    </sheetView>
  </sheetViews>
  <sheetFormatPr defaultColWidth="8.81640625" defaultRowHeight="12.5" x14ac:dyDescent="0.25"/>
  <cols>
    <col min="1" max="1" width="15.54296875" style="230" bestFit="1" customWidth="1"/>
    <col min="2" max="2" width="15.54296875" style="230" hidden="1" customWidth="1"/>
    <col min="3" max="3" width="10.453125" style="230" bestFit="1" customWidth="1"/>
    <col min="4" max="5" width="18.453125" style="230" hidden="1" customWidth="1"/>
    <col min="6" max="7" width="7.81640625" style="233" hidden="1" customWidth="1"/>
    <col min="8" max="8" width="11.453125" style="243" bestFit="1" customWidth="1"/>
    <col min="9" max="9" width="2.1796875" style="229" customWidth="1"/>
    <col min="10" max="10" width="15.54296875" style="230" bestFit="1" customWidth="1"/>
    <col min="11" max="11" width="8.453125" style="230" bestFit="1" customWidth="1"/>
    <col min="12" max="12" width="12.54296875" style="230" bestFit="1" customWidth="1"/>
    <col min="13" max="14" width="18.453125" style="230" hidden="1" customWidth="1"/>
    <col min="15" max="16" width="7.81640625" style="233" hidden="1" customWidth="1"/>
    <col min="17" max="17" width="13.54296875" style="243" bestFit="1" customWidth="1"/>
    <col min="18" max="18" width="2.1796875" style="229" customWidth="1"/>
    <col min="19" max="19" width="8.453125" style="230" bestFit="1" customWidth="1"/>
    <col min="20" max="22" width="16.54296875" style="230" bestFit="1" customWidth="1"/>
    <col min="23" max="23" width="17.453125" style="230" customWidth="1"/>
    <col min="24" max="24" width="19.453125" style="230" customWidth="1"/>
    <col min="25" max="25" width="0.81640625" style="229" customWidth="1"/>
    <col min="26" max="28" width="8.81640625" style="230"/>
    <col min="29" max="29" width="1.1796875" style="230" customWidth="1"/>
    <col min="30" max="31" width="8.81640625" style="230"/>
    <col min="32" max="32" width="2.453125" style="230" customWidth="1"/>
    <col min="33" max="45" width="8.81640625" style="230"/>
    <col min="46" max="46" width="10.453125" style="230" bestFit="1" customWidth="1"/>
    <col min="47" max="47" width="6.54296875" style="230" bestFit="1" customWidth="1"/>
    <col min="48" max="50" width="8.81640625" style="230"/>
    <col min="51" max="52" width="28" style="230" bestFit="1" customWidth="1"/>
    <col min="53" max="53" width="12.54296875" style="230" bestFit="1" customWidth="1"/>
    <col min="54" max="16384" width="8.81640625" style="230"/>
  </cols>
  <sheetData>
    <row r="2" spans="1:53" ht="14.5" x14ac:dyDescent="0.35">
      <c r="A2" s="766" t="s">
        <v>534</v>
      </c>
      <c r="B2" s="766"/>
      <c r="C2" s="766"/>
      <c r="D2" s="766"/>
      <c r="E2" s="766"/>
      <c r="F2" s="766"/>
      <c r="G2" s="766"/>
      <c r="H2" s="766"/>
      <c r="J2" s="766" t="s">
        <v>534</v>
      </c>
      <c r="K2" s="766"/>
      <c r="L2" s="766"/>
      <c r="M2" s="766"/>
      <c r="N2" s="766"/>
      <c r="O2" s="766"/>
      <c r="P2" s="766"/>
      <c r="Q2" s="766"/>
      <c r="S2" s="1"/>
      <c r="T2" s="767" t="s">
        <v>74</v>
      </c>
      <c r="U2" s="767"/>
      <c r="V2" s="768" t="s">
        <v>73</v>
      </c>
      <c r="W2" s="768"/>
      <c r="X2" s="258"/>
      <c r="Z2" s="766" t="s">
        <v>535</v>
      </c>
      <c r="AA2" s="766"/>
      <c r="AB2" s="766"/>
      <c r="AC2" s="766"/>
      <c r="AD2" s="766"/>
      <c r="AE2" s="766"/>
      <c r="AF2" s="766"/>
      <c r="AM2" s="260" t="s">
        <v>536</v>
      </c>
    </row>
    <row r="3" spans="1:53" s="251" customFormat="1" ht="29" x14ac:dyDescent="0.35">
      <c r="A3" s="247" t="s">
        <v>74</v>
      </c>
      <c r="B3" s="247"/>
      <c r="C3" s="247" t="s">
        <v>537</v>
      </c>
      <c r="D3" s="247" t="s">
        <v>538</v>
      </c>
      <c r="E3" s="247" t="s">
        <v>539</v>
      </c>
      <c r="F3" s="248" t="s">
        <v>540</v>
      </c>
      <c r="G3" s="248" t="s">
        <v>541</v>
      </c>
      <c r="H3" s="249" t="s">
        <v>542</v>
      </c>
      <c r="I3" s="250"/>
      <c r="J3" s="247" t="s">
        <v>73</v>
      </c>
      <c r="K3" s="247"/>
      <c r="L3" s="247" t="s">
        <v>537</v>
      </c>
      <c r="M3" s="247" t="s">
        <v>538</v>
      </c>
      <c r="N3" s="247" t="s">
        <v>539</v>
      </c>
      <c r="O3" s="248" t="s">
        <v>540</v>
      </c>
      <c r="P3" s="248" t="s">
        <v>541</v>
      </c>
      <c r="Q3" s="249" t="s">
        <v>542</v>
      </c>
      <c r="R3" s="250"/>
      <c r="S3" s="37" t="s">
        <v>543</v>
      </c>
      <c r="T3" s="37" t="s">
        <v>544</v>
      </c>
      <c r="U3" s="37" t="s">
        <v>545</v>
      </c>
      <c r="V3" s="37" t="s">
        <v>544</v>
      </c>
      <c r="W3" s="37" t="s">
        <v>545</v>
      </c>
      <c r="X3" s="37"/>
      <c r="Y3" s="257"/>
      <c r="Z3" s="253" t="s">
        <v>130</v>
      </c>
      <c r="AA3" s="253" t="s">
        <v>546</v>
      </c>
      <c r="AB3" s="253" t="s">
        <v>547</v>
      </c>
      <c r="AC3"/>
      <c r="AD3" s="241" t="s">
        <v>548</v>
      </c>
      <c r="AE3" s="241" t="s">
        <v>549</v>
      </c>
      <c r="AF3"/>
      <c r="AG3" s="241" t="s">
        <v>548</v>
      </c>
      <c r="AH3" s="241" t="s">
        <v>549</v>
      </c>
      <c r="AM3" s="259" t="s">
        <v>550</v>
      </c>
      <c r="AP3" s="265" t="s">
        <v>551</v>
      </c>
      <c r="AT3" t="s">
        <v>552</v>
      </c>
      <c r="AU3" t="s">
        <v>553</v>
      </c>
      <c r="AV3" t="s">
        <v>554</v>
      </c>
      <c r="AW3" t="s">
        <v>555</v>
      </c>
      <c r="AX3" t="s">
        <v>556</v>
      </c>
      <c r="AY3" t="s">
        <v>557</v>
      </c>
      <c r="AZ3" t="s">
        <v>558</v>
      </c>
    </row>
    <row r="4" spans="1:53" ht="14.5" hidden="1" x14ac:dyDescent="0.35">
      <c r="A4" s="231" t="s">
        <v>550</v>
      </c>
      <c r="B4" s="231" t="str">
        <f t="shared" ref="B4:B35" si="0">VLOOKUP(A4,AM:AM,1,0)</f>
        <v>AE USGAAP USD</v>
      </c>
      <c r="C4" s="231">
        <v>2083013</v>
      </c>
      <c r="D4" s="237" t="s">
        <v>559</v>
      </c>
      <c r="E4" s="237" t="s">
        <v>560</v>
      </c>
      <c r="F4" s="232">
        <v>44810.422222222223</v>
      </c>
      <c r="G4" s="232">
        <v>44810.42291666667</v>
      </c>
      <c r="H4" s="243">
        <v>6.944444467080757E-4</v>
      </c>
      <c r="I4" s="234"/>
      <c r="J4" s="239" t="s">
        <v>550</v>
      </c>
      <c r="K4" s="239" t="s">
        <v>561</v>
      </c>
      <c r="L4" s="261">
        <v>2083260</v>
      </c>
      <c r="M4" s="237" t="s">
        <v>562</v>
      </c>
      <c r="N4" s="237" t="s">
        <v>563</v>
      </c>
      <c r="O4" s="232">
        <v>44810.451388888891</v>
      </c>
      <c r="P4" s="232">
        <v>44810.452777777777</v>
      </c>
      <c r="Q4" s="243">
        <v>1.3888888861401938E-3</v>
      </c>
      <c r="S4" s="245">
        <v>1.1574074074074073E-5</v>
      </c>
      <c r="T4">
        <v>100</v>
      </c>
      <c r="U4" s="230">
        <v>7</v>
      </c>
      <c r="V4">
        <f>41+58</f>
        <v>99</v>
      </c>
      <c r="W4">
        <v>4</v>
      </c>
      <c r="X4"/>
      <c r="Z4" t="s">
        <v>74</v>
      </c>
      <c r="AA4" s="252" t="s">
        <v>564</v>
      </c>
      <c r="AB4" s="252">
        <v>1.45</v>
      </c>
      <c r="AC4"/>
      <c r="AD4" s="241" t="s">
        <v>565</v>
      </c>
      <c r="AE4" t="s">
        <v>73</v>
      </c>
      <c r="AF4"/>
      <c r="AG4" s="241" t="s">
        <v>565</v>
      </c>
      <c r="AH4" t="s">
        <v>74</v>
      </c>
      <c r="AM4" s="259" t="s">
        <v>566</v>
      </c>
      <c r="AP4" s="266" t="s">
        <v>567</v>
      </c>
      <c r="AT4">
        <v>2083278</v>
      </c>
      <c r="AU4" t="s">
        <v>561</v>
      </c>
      <c r="AV4" t="s">
        <v>568</v>
      </c>
      <c r="AW4" t="s">
        <v>569</v>
      </c>
      <c r="AX4" s="31" t="s">
        <v>570</v>
      </c>
      <c r="AY4" t="s">
        <v>571</v>
      </c>
      <c r="AZ4" s="244" t="s">
        <v>572</v>
      </c>
      <c r="BA4" s="243">
        <v>1.0006944444444446</v>
      </c>
    </row>
    <row r="5" spans="1:53" ht="14.5" x14ac:dyDescent="0.35">
      <c r="A5" s="231" t="s">
        <v>567</v>
      </c>
      <c r="B5" s="231" t="e">
        <f t="shared" si="0"/>
        <v>#N/A</v>
      </c>
      <c r="C5" s="231">
        <v>2083028</v>
      </c>
      <c r="D5" s="238" t="s">
        <v>573</v>
      </c>
      <c r="E5" s="238" t="s">
        <v>573</v>
      </c>
      <c r="F5" s="232">
        <v>44810.424305555556</v>
      </c>
      <c r="G5" s="232">
        <v>44810.424305555556</v>
      </c>
      <c r="H5" s="243">
        <v>0</v>
      </c>
      <c r="I5" s="234"/>
      <c r="J5" s="239" t="s">
        <v>567</v>
      </c>
      <c r="K5" s="239" t="s">
        <v>574</v>
      </c>
      <c r="L5" s="230">
        <v>2083319</v>
      </c>
      <c r="M5" s="238" t="s">
        <v>575</v>
      </c>
      <c r="N5" s="238" t="s">
        <v>576</v>
      </c>
      <c r="O5" s="232">
        <v>44810.455555555556</v>
      </c>
      <c r="P5" s="232">
        <v>44810.456250000003</v>
      </c>
      <c r="Q5" s="243">
        <v>6.944444467080757E-4</v>
      </c>
      <c r="S5" s="245">
        <v>2.3148148148148147E-5</v>
      </c>
      <c r="T5">
        <v>7</v>
      </c>
      <c r="U5">
        <v>3</v>
      </c>
      <c r="V5">
        <v>15</v>
      </c>
      <c r="W5">
        <v>2</v>
      </c>
      <c r="X5"/>
      <c r="Z5" t="s">
        <v>74</v>
      </c>
      <c r="AA5" s="252" t="s">
        <v>577</v>
      </c>
      <c r="AB5" s="252">
        <v>1.33</v>
      </c>
      <c r="AC5"/>
      <c r="AD5" s="242">
        <v>0.37</v>
      </c>
      <c r="AE5">
        <v>1</v>
      </c>
      <c r="AF5"/>
      <c r="AG5" s="242">
        <v>0.47</v>
      </c>
      <c r="AH5">
        <v>1</v>
      </c>
      <c r="AM5" s="259" t="s">
        <v>578</v>
      </c>
      <c r="AP5" s="259" t="s">
        <v>579</v>
      </c>
      <c r="AT5">
        <v>2083385</v>
      </c>
      <c r="AU5" t="s">
        <v>561</v>
      </c>
      <c r="AV5" t="s">
        <v>568</v>
      </c>
      <c r="AW5" t="s">
        <v>569</v>
      </c>
      <c r="AX5" s="31" t="s">
        <v>570</v>
      </c>
      <c r="AY5" t="s">
        <v>580</v>
      </c>
      <c r="AZ5" t="s">
        <v>581</v>
      </c>
      <c r="BA5" s="243">
        <v>1.0006944444444446</v>
      </c>
    </row>
    <row r="6" spans="1:53" ht="14.5" hidden="1" x14ac:dyDescent="0.35">
      <c r="A6" s="231" t="s">
        <v>566</v>
      </c>
      <c r="B6" s="231" t="str">
        <f t="shared" si="0"/>
        <v>AT USGAAP EUR</v>
      </c>
      <c r="C6" s="231">
        <v>2083036</v>
      </c>
      <c r="D6" s="238" t="s">
        <v>582</v>
      </c>
      <c r="E6" s="238" t="s">
        <v>582</v>
      </c>
      <c r="F6" s="232">
        <v>44810.425694444442</v>
      </c>
      <c r="G6" s="232">
        <v>44810.425694444442</v>
      </c>
      <c r="H6" s="243">
        <v>0</v>
      </c>
      <c r="I6" s="234"/>
      <c r="J6" s="239" t="s">
        <v>566</v>
      </c>
      <c r="K6" s="239" t="s">
        <v>561</v>
      </c>
      <c r="L6" s="261">
        <v>2083335</v>
      </c>
      <c r="M6" s="238" t="s">
        <v>583</v>
      </c>
      <c r="N6" s="238" t="s">
        <v>584</v>
      </c>
      <c r="O6" s="232">
        <v>44810.457638888889</v>
      </c>
      <c r="P6" s="232">
        <v>44810.459027777775</v>
      </c>
      <c r="Q6" s="243">
        <v>1.3888888861401938E-3</v>
      </c>
      <c r="S6" s="245">
        <v>3.4722222222222222E-5</v>
      </c>
      <c r="T6">
        <v>1</v>
      </c>
      <c r="U6">
        <v>3</v>
      </c>
      <c r="V6">
        <v>2</v>
      </c>
      <c r="W6">
        <v>5</v>
      </c>
      <c r="X6"/>
      <c r="Z6" t="s">
        <v>74</v>
      </c>
      <c r="AA6" s="252" t="s">
        <v>585</v>
      </c>
      <c r="AB6" s="252">
        <v>2.83</v>
      </c>
      <c r="AC6"/>
      <c r="AD6" s="242">
        <v>0.73</v>
      </c>
      <c r="AE6">
        <v>1</v>
      </c>
      <c r="AF6"/>
      <c r="AG6" s="242">
        <v>0.87</v>
      </c>
      <c r="AH6">
        <v>1</v>
      </c>
      <c r="AM6" s="259" t="s">
        <v>586</v>
      </c>
      <c r="AP6" s="259" t="s">
        <v>587</v>
      </c>
      <c r="AT6">
        <v>2083428</v>
      </c>
      <c r="AU6" t="s">
        <v>561</v>
      </c>
      <c r="AV6" t="s">
        <v>568</v>
      </c>
      <c r="AW6" t="s">
        <v>569</v>
      </c>
      <c r="AX6" s="31" t="s">
        <v>570</v>
      </c>
      <c r="AY6" t="s">
        <v>588</v>
      </c>
      <c r="AZ6" t="s">
        <v>589</v>
      </c>
      <c r="BA6" s="243">
        <v>1.0006944444444446</v>
      </c>
    </row>
    <row r="7" spans="1:53" ht="14.5" hidden="1" x14ac:dyDescent="0.35">
      <c r="A7" s="231" t="s">
        <v>590</v>
      </c>
      <c r="B7" s="231" t="e">
        <f t="shared" si="0"/>
        <v>#N/A</v>
      </c>
      <c r="C7" s="231">
        <v>2083059</v>
      </c>
      <c r="D7" s="238" t="s">
        <v>591</v>
      </c>
      <c r="E7" s="238" t="s">
        <v>592</v>
      </c>
      <c r="F7" s="232">
        <v>44810.429166666669</v>
      </c>
      <c r="G7" s="232">
        <v>44810.429861111108</v>
      </c>
      <c r="H7" s="243">
        <v>6.9444443943211809E-4</v>
      </c>
      <c r="I7" s="234"/>
      <c r="J7" s="239" t="s">
        <v>590</v>
      </c>
      <c r="K7" s="239" t="s">
        <v>40</v>
      </c>
      <c r="L7" s="230">
        <v>2083369</v>
      </c>
      <c r="M7" s="238" t="s">
        <v>593</v>
      </c>
      <c r="N7" s="238" t="s">
        <v>594</v>
      </c>
      <c r="O7" s="232">
        <v>44810.459722222222</v>
      </c>
      <c r="P7" s="232">
        <v>44810.461111111108</v>
      </c>
      <c r="Q7" s="243">
        <v>1.3888888861401938E-3</v>
      </c>
      <c r="U7"/>
      <c r="V7"/>
      <c r="Z7" t="s">
        <v>74</v>
      </c>
      <c r="AA7" s="252" t="s">
        <v>595</v>
      </c>
      <c r="AB7" s="252">
        <v>0.87</v>
      </c>
      <c r="AC7"/>
      <c r="AD7" s="242">
        <v>1.23</v>
      </c>
      <c r="AE7">
        <v>1</v>
      </c>
      <c r="AF7"/>
      <c r="AG7" s="242">
        <v>1.1299999999999999</v>
      </c>
      <c r="AH7">
        <v>1</v>
      </c>
      <c r="AM7" s="259" t="s">
        <v>596</v>
      </c>
      <c r="AP7" s="259" t="s">
        <v>597</v>
      </c>
      <c r="AT7">
        <v>2083524</v>
      </c>
      <c r="AU7" t="s">
        <v>561</v>
      </c>
      <c r="AV7" t="s">
        <v>568</v>
      </c>
      <c r="AW7" t="s">
        <v>569</v>
      </c>
      <c r="AX7" s="31" t="s">
        <v>570</v>
      </c>
      <c r="AY7" t="s">
        <v>598</v>
      </c>
      <c r="AZ7" t="s">
        <v>599</v>
      </c>
      <c r="BA7" s="243">
        <v>1.0006944444444446</v>
      </c>
    </row>
    <row r="8" spans="1:53" ht="14.5" x14ac:dyDescent="0.35">
      <c r="A8" s="231" t="s">
        <v>579</v>
      </c>
      <c r="B8" s="231" t="e">
        <f t="shared" si="0"/>
        <v>#N/A</v>
      </c>
      <c r="C8" s="231">
        <v>2083076</v>
      </c>
      <c r="D8" s="238" t="s">
        <v>600</v>
      </c>
      <c r="E8" s="238" t="s">
        <v>601</v>
      </c>
      <c r="F8" s="232">
        <v>44810.431250000001</v>
      </c>
      <c r="G8" s="232">
        <v>44810.431944444441</v>
      </c>
      <c r="H8" s="243">
        <v>6.9444443943211809E-4</v>
      </c>
      <c r="I8" s="234"/>
      <c r="J8" s="239" t="s">
        <v>579</v>
      </c>
      <c r="K8" s="239" t="s">
        <v>574</v>
      </c>
      <c r="L8" s="230">
        <v>2083391</v>
      </c>
      <c r="M8" s="238" t="s">
        <v>602</v>
      </c>
      <c r="N8" s="238" t="s">
        <v>603</v>
      </c>
      <c r="O8" s="232">
        <v>44810.461805555555</v>
      </c>
      <c r="P8" s="232">
        <v>44810.462500000001</v>
      </c>
      <c r="Q8" s="243">
        <v>6.944444467080757E-4</v>
      </c>
      <c r="S8" s="766"/>
      <c r="T8" s="766"/>
      <c r="U8"/>
      <c r="V8" s="246"/>
      <c r="Z8" t="s">
        <v>74</v>
      </c>
      <c r="AA8" s="252" t="s">
        <v>604</v>
      </c>
      <c r="AB8" s="252">
        <v>1.1299999999999999</v>
      </c>
      <c r="AC8"/>
      <c r="AD8" s="242">
        <v>1.37</v>
      </c>
      <c r="AE8">
        <v>1</v>
      </c>
      <c r="AF8"/>
      <c r="AG8" s="242">
        <v>1.33</v>
      </c>
      <c r="AH8">
        <v>1</v>
      </c>
      <c r="AM8" s="259" t="s">
        <v>605</v>
      </c>
      <c r="AP8" s="259" t="s">
        <v>606</v>
      </c>
      <c r="AT8">
        <v>2083735</v>
      </c>
      <c r="AU8" t="s">
        <v>561</v>
      </c>
      <c r="AV8" t="s">
        <v>568</v>
      </c>
      <c r="AW8" t="s">
        <v>569</v>
      </c>
      <c r="AX8" s="31" t="s">
        <v>570</v>
      </c>
      <c r="AY8" t="s">
        <v>607</v>
      </c>
      <c r="AZ8" t="s">
        <v>608</v>
      </c>
      <c r="BA8" s="243">
        <v>1.0006944444444446</v>
      </c>
    </row>
    <row r="9" spans="1:53" ht="14.5" hidden="1" x14ac:dyDescent="0.35">
      <c r="A9" s="231" t="s">
        <v>578</v>
      </c>
      <c r="B9" s="231" t="str">
        <f t="shared" si="0"/>
        <v>BE USGAAP EUR</v>
      </c>
      <c r="C9" s="231">
        <v>2083083</v>
      </c>
      <c r="D9" s="238" t="s">
        <v>609</v>
      </c>
      <c r="E9" s="238" t="s">
        <v>610</v>
      </c>
      <c r="F9" s="232">
        <v>44810.433333333334</v>
      </c>
      <c r="G9" s="232">
        <v>44810.434027777781</v>
      </c>
      <c r="H9" s="243">
        <v>6.944444467080757E-4</v>
      </c>
      <c r="I9" s="234"/>
      <c r="J9" s="239" t="s">
        <v>578</v>
      </c>
      <c r="K9" s="239" t="s">
        <v>561</v>
      </c>
      <c r="L9" s="261">
        <v>2083409</v>
      </c>
      <c r="M9" s="238" t="s">
        <v>611</v>
      </c>
      <c r="N9" s="238" t="s">
        <v>612</v>
      </c>
      <c r="O9" s="232">
        <v>44810.463888888888</v>
      </c>
      <c r="P9" s="232">
        <v>44810.465277777781</v>
      </c>
      <c r="Q9" s="243">
        <v>1.3888888934161514E-3</v>
      </c>
      <c r="S9" s="1"/>
      <c r="T9"/>
      <c r="U9"/>
      <c r="V9"/>
      <c r="Z9" t="s">
        <v>74</v>
      </c>
      <c r="AA9" s="252" t="s">
        <v>613</v>
      </c>
      <c r="AB9" s="252">
        <v>1.35</v>
      </c>
      <c r="AC9"/>
      <c r="AD9" s="242">
        <v>1.5</v>
      </c>
      <c r="AE9">
        <v>1</v>
      </c>
      <c r="AF9"/>
      <c r="AG9" s="242">
        <v>1.35</v>
      </c>
      <c r="AH9">
        <v>1</v>
      </c>
      <c r="AM9" s="259" t="s">
        <v>614</v>
      </c>
      <c r="AP9" s="259" t="s">
        <v>615</v>
      </c>
      <c r="AT9">
        <v>2083768</v>
      </c>
      <c r="AU9" t="s">
        <v>561</v>
      </c>
      <c r="AV9" t="s">
        <v>568</v>
      </c>
      <c r="AW9" t="s">
        <v>569</v>
      </c>
      <c r="AX9" s="31" t="s">
        <v>570</v>
      </c>
      <c r="AY9" t="s">
        <v>616</v>
      </c>
      <c r="AZ9" t="s">
        <v>617</v>
      </c>
      <c r="BA9" s="243">
        <v>1.0006944444444446</v>
      </c>
    </row>
    <row r="10" spans="1:53" ht="14.5" x14ac:dyDescent="0.35">
      <c r="A10" s="231" t="s">
        <v>597</v>
      </c>
      <c r="B10" s="231" t="e">
        <f t="shared" si="0"/>
        <v>#N/A</v>
      </c>
      <c r="C10" s="231">
        <v>2083107</v>
      </c>
      <c r="D10" s="238" t="s">
        <v>618</v>
      </c>
      <c r="E10" s="238" t="s">
        <v>619</v>
      </c>
      <c r="F10" s="232">
        <v>44810.435416666667</v>
      </c>
      <c r="G10" s="232">
        <v>44810.436111111114</v>
      </c>
      <c r="H10" s="243">
        <v>6.944444467080757E-4</v>
      </c>
      <c r="I10" s="234"/>
      <c r="J10" s="239" t="s">
        <v>587</v>
      </c>
      <c r="K10" s="239" t="s">
        <v>574</v>
      </c>
      <c r="L10" s="230">
        <v>2083438</v>
      </c>
      <c r="M10" s="238" t="s">
        <v>620</v>
      </c>
      <c r="N10" s="238" t="s">
        <v>621</v>
      </c>
      <c r="O10" s="232">
        <v>44810.46597222222</v>
      </c>
      <c r="P10" s="232">
        <v>44810.466666666667</v>
      </c>
      <c r="Q10" s="243">
        <v>6.944444467080757E-4</v>
      </c>
      <c r="S10" s="245"/>
      <c r="U10"/>
      <c r="V10"/>
      <c r="Z10" t="s">
        <v>74</v>
      </c>
      <c r="AA10" s="252" t="s">
        <v>622</v>
      </c>
      <c r="AB10" s="252">
        <v>2.35</v>
      </c>
      <c r="AC10"/>
      <c r="AD10" s="242">
        <v>1.57</v>
      </c>
      <c r="AE10">
        <v>1</v>
      </c>
      <c r="AF10"/>
      <c r="AG10" s="242">
        <v>1.45</v>
      </c>
      <c r="AH10">
        <v>1</v>
      </c>
      <c r="AM10" s="259" t="s">
        <v>623</v>
      </c>
      <c r="AP10" s="259" t="s">
        <v>624</v>
      </c>
      <c r="AT10">
        <v>2083810</v>
      </c>
      <c r="AU10" t="s">
        <v>561</v>
      </c>
      <c r="AV10" t="s">
        <v>568</v>
      </c>
      <c r="AW10" t="s">
        <v>569</v>
      </c>
      <c r="AX10" s="31" t="s">
        <v>570</v>
      </c>
      <c r="AY10" t="s">
        <v>625</v>
      </c>
      <c r="AZ10" t="s">
        <v>626</v>
      </c>
      <c r="BA10" s="243">
        <v>1.0006944444444446</v>
      </c>
    </row>
    <row r="11" spans="1:53" ht="14.5" x14ac:dyDescent="0.35">
      <c r="A11" s="231" t="s">
        <v>627</v>
      </c>
      <c r="B11" s="231" t="e">
        <f t="shared" si="0"/>
        <v>#N/A</v>
      </c>
      <c r="C11" s="231">
        <v>2083115</v>
      </c>
      <c r="D11" s="238" t="s">
        <v>628</v>
      </c>
      <c r="E11" s="238" t="s">
        <v>629</v>
      </c>
      <c r="F11" s="232">
        <v>44810.4375</v>
      </c>
      <c r="G11" s="232">
        <v>44810.438194444447</v>
      </c>
      <c r="H11" s="243">
        <v>6.944444467080757E-4</v>
      </c>
      <c r="I11" s="234"/>
      <c r="J11" s="239" t="s">
        <v>597</v>
      </c>
      <c r="K11" s="239" t="s">
        <v>574</v>
      </c>
      <c r="L11" s="230">
        <v>2083450</v>
      </c>
      <c r="M11" s="238" t="s">
        <v>630</v>
      </c>
      <c r="N11" s="238" t="s">
        <v>631</v>
      </c>
      <c r="O11" s="232">
        <v>44810.467361111114</v>
      </c>
      <c r="P11" s="232">
        <v>44810.46875</v>
      </c>
      <c r="Q11" s="243">
        <v>1.3888888861401938E-3</v>
      </c>
      <c r="S11" s="1" t="s">
        <v>632</v>
      </c>
      <c r="T11" s="1" t="s">
        <v>633</v>
      </c>
      <c r="U11" s="1" t="s">
        <v>634</v>
      </c>
      <c r="V11" s="1" t="s">
        <v>635</v>
      </c>
      <c r="W11" s="1" t="s">
        <v>561</v>
      </c>
      <c r="X11"/>
      <c r="Y11" s="250"/>
      <c r="Z11" t="s">
        <v>74</v>
      </c>
      <c r="AA11" s="252" t="s">
        <v>636</v>
      </c>
      <c r="AB11" s="252">
        <v>1.47</v>
      </c>
      <c r="AC11"/>
      <c r="AD11" s="242">
        <v>2.58</v>
      </c>
      <c r="AE11">
        <v>1</v>
      </c>
      <c r="AF11"/>
      <c r="AG11" s="242">
        <v>1.47</v>
      </c>
      <c r="AH11">
        <v>1</v>
      </c>
      <c r="AM11" s="259" t="s">
        <v>637</v>
      </c>
      <c r="AP11" s="259" t="s">
        <v>638</v>
      </c>
      <c r="AT11">
        <v>2083858</v>
      </c>
      <c r="AU11" t="s">
        <v>561</v>
      </c>
      <c r="AV11" t="s">
        <v>568</v>
      </c>
      <c r="AW11" t="s">
        <v>569</v>
      </c>
      <c r="AX11" s="31" t="s">
        <v>570</v>
      </c>
      <c r="AY11" t="s">
        <v>639</v>
      </c>
      <c r="AZ11" t="s">
        <v>640</v>
      </c>
      <c r="BA11" s="243">
        <v>1.0006944444444446</v>
      </c>
    </row>
    <row r="12" spans="1:53" ht="14.5" hidden="1" x14ac:dyDescent="0.35">
      <c r="A12" s="231" t="s">
        <v>586</v>
      </c>
      <c r="B12" s="231" t="str">
        <f t="shared" si="0"/>
        <v>CH USGAAP CHF</v>
      </c>
      <c r="C12" s="231">
        <v>2083164</v>
      </c>
      <c r="D12" s="238" t="s">
        <v>641</v>
      </c>
      <c r="E12" s="238" t="s">
        <v>641</v>
      </c>
      <c r="F12" s="232">
        <v>44810.442361111112</v>
      </c>
      <c r="G12" s="232">
        <v>44810.442361111112</v>
      </c>
      <c r="H12" s="243">
        <v>0</v>
      </c>
      <c r="I12" s="234"/>
      <c r="J12" s="239" t="s">
        <v>627</v>
      </c>
      <c r="K12" s="239" t="s">
        <v>40</v>
      </c>
      <c r="L12" s="230">
        <v>2083477</v>
      </c>
      <c r="M12" s="238" t="s">
        <v>642</v>
      </c>
      <c r="N12" s="238" t="s">
        <v>643</v>
      </c>
      <c r="O12" s="232">
        <v>44810.469444444447</v>
      </c>
      <c r="P12" s="232">
        <v>44810.472222222219</v>
      </c>
      <c r="Q12" s="243">
        <v>2.7777777722803876E-3</v>
      </c>
      <c r="S12" s="1" t="s">
        <v>644</v>
      </c>
      <c r="T12" s="1" t="s">
        <v>644</v>
      </c>
      <c r="U12" s="1" t="s">
        <v>644</v>
      </c>
      <c r="V12" s="1" t="s">
        <v>644</v>
      </c>
      <c r="W12" s="1" t="s">
        <v>645</v>
      </c>
      <c r="X12" s="1" t="s">
        <v>634</v>
      </c>
      <c r="Z12" t="s">
        <v>74</v>
      </c>
      <c r="AA12" s="252" t="s">
        <v>646</v>
      </c>
      <c r="AB12" s="252">
        <v>0.47</v>
      </c>
      <c r="AC12"/>
      <c r="AD12" s="242">
        <v>3.37</v>
      </c>
      <c r="AE12">
        <v>1</v>
      </c>
      <c r="AF12"/>
      <c r="AG12" s="242">
        <v>1.52</v>
      </c>
      <c r="AH12">
        <v>1</v>
      </c>
      <c r="AM12" s="259" t="s">
        <v>647</v>
      </c>
      <c r="AP12" s="259" t="s">
        <v>648</v>
      </c>
      <c r="AT12">
        <v>2083870</v>
      </c>
      <c r="AU12" t="s">
        <v>561</v>
      </c>
      <c r="AV12" t="s">
        <v>568</v>
      </c>
      <c r="AW12" t="s">
        <v>569</v>
      </c>
      <c r="AX12" s="31" t="s">
        <v>570</v>
      </c>
      <c r="AY12" t="s">
        <v>649</v>
      </c>
      <c r="AZ12" t="s">
        <v>650</v>
      </c>
      <c r="BA12" s="243">
        <v>1.0006944444444446</v>
      </c>
    </row>
    <row r="13" spans="1:53" ht="14.5" hidden="1" x14ac:dyDescent="0.35">
      <c r="A13" s="231" t="s">
        <v>606</v>
      </c>
      <c r="B13" s="231" t="e">
        <f t="shared" si="0"/>
        <v>#N/A</v>
      </c>
      <c r="C13" s="231">
        <v>2083171</v>
      </c>
      <c r="D13" s="238" t="s">
        <v>651</v>
      </c>
      <c r="E13" s="238" t="s">
        <v>652</v>
      </c>
      <c r="F13" s="232">
        <v>44810.443055555559</v>
      </c>
      <c r="G13" s="232">
        <v>44810.443749999999</v>
      </c>
      <c r="H13" s="243">
        <v>6.9444443943211809E-4</v>
      </c>
      <c r="I13" s="234"/>
      <c r="J13" s="239" t="s">
        <v>586</v>
      </c>
      <c r="K13" s="239" t="s">
        <v>561</v>
      </c>
      <c r="L13" s="261">
        <v>2083515</v>
      </c>
      <c r="M13" s="238" t="s">
        <v>653</v>
      </c>
      <c r="N13" s="238" t="s">
        <v>654</v>
      </c>
      <c r="O13" s="232">
        <v>44810.473611111112</v>
      </c>
      <c r="P13" s="232">
        <v>44810.474305555559</v>
      </c>
      <c r="Q13" s="243">
        <v>6.944444467080757E-4</v>
      </c>
      <c r="S13">
        <v>5</v>
      </c>
      <c r="T13">
        <v>1</v>
      </c>
      <c r="U13">
        <v>5</v>
      </c>
      <c r="V13">
        <v>5</v>
      </c>
      <c r="W13" t="s">
        <v>655</v>
      </c>
      <c r="X13" s="254" t="s">
        <v>656</v>
      </c>
      <c r="Z13" t="s">
        <v>74</v>
      </c>
      <c r="AA13" s="252" t="s">
        <v>657</v>
      </c>
      <c r="AB13" s="252">
        <v>1.52</v>
      </c>
      <c r="AC13"/>
      <c r="AD13" s="242">
        <v>3.58</v>
      </c>
      <c r="AE13">
        <v>1</v>
      </c>
      <c r="AF13"/>
      <c r="AG13" s="242">
        <v>2.1</v>
      </c>
      <c r="AH13">
        <v>1</v>
      </c>
      <c r="AM13" s="259" t="s">
        <v>658</v>
      </c>
      <c r="AP13" s="259" t="s">
        <v>659</v>
      </c>
      <c r="AT13">
        <v>2084519</v>
      </c>
      <c r="AU13" t="s">
        <v>561</v>
      </c>
      <c r="AV13" t="s">
        <v>568</v>
      </c>
      <c r="AW13" t="s">
        <v>660</v>
      </c>
      <c r="AX13" s="31" t="s">
        <v>570</v>
      </c>
      <c r="AY13" t="s">
        <v>661</v>
      </c>
      <c r="AZ13" t="s">
        <v>662</v>
      </c>
      <c r="BA13" s="243">
        <v>1.0006944444444446</v>
      </c>
    </row>
    <row r="14" spans="1:53" ht="14.5" x14ac:dyDescent="0.35">
      <c r="A14" s="231" t="s">
        <v>663</v>
      </c>
      <c r="B14" s="231" t="e">
        <f t="shared" si="0"/>
        <v>#N/A</v>
      </c>
      <c r="C14" s="231">
        <v>2083178</v>
      </c>
      <c r="D14" s="238" t="s">
        <v>652</v>
      </c>
      <c r="E14" s="238" t="s">
        <v>664</v>
      </c>
      <c r="F14" s="232">
        <v>44810.443749999999</v>
      </c>
      <c r="G14" s="232">
        <v>44810.444444444445</v>
      </c>
      <c r="H14" s="243">
        <v>6.944444467080757E-4</v>
      </c>
      <c r="I14" s="234"/>
      <c r="J14" s="239" t="s">
        <v>606</v>
      </c>
      <c r="K14" s="239" t="s">
        <v>574</v>
      </c>
      <c r="L14" s="230">
        <v>2083530</v>
      </c>
      <c r="M14" s="238" t="s">
        <v>665</v>
      </c>
      <c r="N14" s="238" t="s">
        <v>666</v>
      </c>
      <c r="O14" s="232">
        <v>44810.474999999999</v>
      </c>
      <c r="P14" s="232">
        <v>44810.476388888892</v>
      </c>
      <c r="Q14" s="243">
        <v>1.3888888934161514E-3</v>
      </c>
      <c r="S14">
        <f>5*15</f>
        <v>75</v>
      </c>
      <c r="T14">
        <v>0</v>
      </c>
      <c r="U14">
        <v>0</v>
      </c>
      <c r="V14">
        <v>0</v>
      </c>
      <c r="W14" t="s">
        <v>667</v>
      </c>
      <c r="X14" t="s">
        <v>667</v>
      </c>
      <c r="Z14" t="s">
        <v>74</v>
      </c>
      <c r="AA14" s="252" t="s">
        <v>668</v>
      </c>
      <c r="AB14" s="252">
        <v>2.1</v>
      </c>
      <c r="AC14"/>
      <c r="AD14" s="242">
        <v>4.62</v>
      </c>
      <c r="AE14">
        <v>1</v>
      </c>
      <c r="AF14"/>
      <c r="AG14" s="242">
        <v>2.35</v>
      </c>
      <c r="AH14">
        <v>1</v>
      </c>
      <c r="AM14" s="259" t="s">
        <v>669</v>
      </c>
      <c r="AP14" s="259" t="s">
        <v>670</v>
      </c>
      <c r="AT14">
        <v>2084542</v>
      </c>
      <c r="AU14" t="s">
        <v>561</v>
      </c>
      <c r="AV14" t="s">
        <v>568</v>
      </c>
      <c r="AW14" t="s">
        <v>660</v>
      </c>
      <c r="AX14" s="31" t="s">
        <v>570</v>
      </c>
      <c r="AY14" t="s">
        <v>671</v>
      </c>
      <c r="AZ14" t="s">
        <v>672</v>
      </c>
      <c r="BA14" s="243">
        <v>1.0013888888888889</v>
      </c>
    </row>
    <row r="15" spans="1:53" ht="14.5" hidden="1" x14ac:dyDescent="0.35">
      <c r="A15" s="231" t="s">
        <v>615</v>
      </c>
      <c r="B15" s="231" t="e">
        <f t="shared" si="0"/>
        <v>#N/A</v>
      </c>
      <c r="C15" s="231">
        <v>2083186</v>
      </c>
      <c r="D15" s="238" t="s">
        <v>664</v>
      </c>
      <c r="E15" s="238" t="s">
        <v>673</v>
      </c>
      <c r="F15" s="232">
        <v>44810.444444444445</v>
      </c>
      <c r="G15" s="232">
        <v>44810.445138888892</v>
      </c>
      <c r="H15" s="243">
        <v>6.944444467080757E-4</v>
      </c>
      <c r="I15" s="234"/>
      <c r="J15" s="239" t="s">
        <v>663</v>
      </c>
      <c r="K15" s="239" t="s">
        <v>40</v>
      </c>
      <c r="L15" s="230">
        <v>2083561</v>
      </c>
      <c r="M15" s="238" t="s">
        <v>674</v>
      </c>
      <c r="N15" s="238" t="s">
        <v>675</v>
      </c>
      <c r="O15" s="232">
        <v>44810.477083333331</v>
      </c>
      <c r="P15" s="232">
        <v>44810.477777777778</v>
      </c>
      <c r="Q15" s="243">
        <v>6.944444467080757E-4</v>
      </c>
      <c r="S15">
        <v>15</v>
      </c>
      <c r="T15">
        <v>15</v>
      </c>
      <c r="U15">
        <v>15</v>
      </c>
      <c r="V15">
        <f t="shared" ref="V15:V21" si="1">5*15</f>
        <v>75</v>
      </c>
      <c r="W15" s="255" t="s">
        <v>676</v>
      </c>
      <c r="X15" s="255" t="s">
        <v>676</v>
      </c>
      <c r="Z15" t="s">
        <v>73</v>
      </c>
      <c r="AA15" t="s">
        <v>677</v>
      </c>
      <c r="AB15" s="252">
        <v>1.23</v>
      </c>
      <c r="AC15"/>
      <c r="AD15" s="242">
        <v>4.63</v>
      </c>
      <c r="AE15">
        <v>1</v>
      </c>
      <c r="AF15"/>
      <c r="AG15" s="242">
        <v>2.83</v>
      </c>
      <c r="AH15">
        <v>1</v>
      </c>
      <c r="AM15" s="259" t="s">
        <v>678</v>
      </c>
      <c r="AP15" s="259" t="s">
        <v>679</v>
      </c>
      <c r="AT15">
        <v>2084543</v>
      </c>
      <c r="AU15" t="s">
        <v>561</v>
      </c>
      <c r="AV15" t="s">
        <v>568</v>
      </c>
      <c r="AW15" t="s">
        <v>660</v>
      </c>
      <c r="AX15" s="31" t="s">
        <v>570</v>
      </c>
      <c r="AY15" t="s">
        <v>680</v>
      </c>
      <c r="AZ15" t="s">
        <v>681</v>
      </c>
      <c r="BA15" s="243">
        <v>1.0006944444444446</v>
      </c>
    </row>
    <row r="16" spans="1:53" ht="14.5" x14ac:dyDescent="0.35">
      <c r="A16" s="231" t="s">
        <v>624</v>
      </c>
      <c r="B16" s="231" t="e">
        <f t="shared" si="0"/>
        <v>#N/A</v>
      </c>
      <c r="C16" s="231">
        <v>2083201</v>
      </c>
      <c r="D16" s="238" t="s">
        <v>682</v>
      </c>
      <c r="E16" s="238" t="s">
        <v>683</v>
      </c>
      <c r="F16" s="232">
        <v>44810.445833333331</v>
      </c>
      <c r="G16" s="232">
        <v>44810.446527777778</v>
      </c>
      <c r="H16" s="243">
        <v>6.944444467080757E-4</v>
      </c>
      <c r="I16" s="234"/>
      <c r="J16" s="239" t="s">
        <v>615</v>
      </c>
      <c r="K16" s="239" t="s">
        <v>574</v>
      </c>
      <c r="L16" s="230">
        <v>2083664</v>
      </c>
      <c r="M16" s="238" t="s">
        <v>684</v>
      </c>
      <c r="N16" s="238" t="s">
        <v>685</v>
      </c>
      <c r="O16" s="232">
        <v>44810.479166666664</v>
      </c>
      <c r="P16" s="232">
        <v>44810.479861111111</v>
      </c>
      <c r="Q16" s="243">
        <v>6.944444467080757E-4</v>
      </c>
      <c r="S16">
        <v>15</v>
      </c>
      <c r="T16">
        <v>15</v>
      </c>
      <c r="U16">
        <v>15</v>
      </c>
      <c r="V16">
        <f t="shared" si="1"/>
        <v>75</v>
      </c>
      <c r="W16" s="256" t="s">
        <v>686</v>
      </c>
      <c r="X16" s="254" t="s">
        <v>687</v>
      </c>
      <c r="Z16" t="s">
        <v>73</v>
      </c>
      <c r="AA16" t="s">
        <v>688</v>
      </c>
      <c r="AB16" s="252">
        <v>0.73</v>
      </c>
      <c r="AC16"/>
      <c r="AD16" s="242" t="s">
        <v>689</v>
      </c>
      <c r="AE16">
        <v>11</v>
      </c>
      <c r="AF16"/>
      <c r="AG16" s="242" t="s">
        <v>689</v>
      </c>
      <c r="AH16">
        <v>11</v>
      </c>
      <c r="AM16" s="259" t="s">
        <v>690</v>
      </c>
      <c r="AP16" s="259" t="s">
        <v>691</v>
      </c>
      <c r="AT16">
        <v>2084575</v>
      </c>
      <c r="AU16" t="s">
        <v>561</v>
      </c>
      <c r="AV16" t="s">
        <v>568</v>
      </c>
      <c r="AW16" t="s">
        <v>660</v>
      </c>
      <c r="AX16" s="31" t="s">
        <v>570</v>
      </c>
      <c r="AY16" t="s">
        <v>692</v>
      </c>
      <c r="AZ16" t="s">
        <v>693</v>
      </c>
      <c r="BA16" s="243">
        <v>1.0006944444444446</v>
      </c>
    </row>
    <row r="17" spans="1:53" ht="14.5" x14ac:dyDescent="0.35">
      <c r="A17" s="231" t="s">
        <v>694</v>
      </c>
      <c r="B17" s="231" t="e">
        <f t="shared" si="0"/>
        <v>#N/A</v>
      </c>
      <c r="C17" s="231">
        <v>2083204</v>
      </c>
      <c r="D17" s="238" t="s">
        <v>683</v>
      </c>
      <c r="E17" s="238" t="s">
        <v>695</v>
      </c>
      <c r="F17" s="232">
        <v>44810.446527777778</v>
      </c>
      <c r="G17" s="232">
        <v>44810.447222222225</v>
      </c>
      <c r="H17" s="243">
        <v>6.944444467080757E-4</v>
      </c>
      <c r="I17" s="234"/>
      <c r="J17" s="239" t="s">
        <v>624</v>
      </c>
      <c r="K17" s="239" t="s">
        <v>574</v>
      </c>
      <c r="L17" s="230">
        <v>2083706</v>
      </c>
      <c r="M17" s="238" t="s">
        <v>696</v>
      </c>
      <c r="N17" s="238" t="s">
        <v>697</v>
      </c>
      <c r="O17" s="232">
        <v>44810.480555555558</v>
      </c>
      <c r="P17" s="232">
        <v>44810.481249999997</v>
      </c>
      <c r="Q17" s="243">
        <v>6.9444443943211809E-4</v>
      </c>
      <c r="S17">
        <v>15</v>
      </c>
      <c r="T17">
        <v>15</v>
      </c>
      <c r="U17">
        <v>15</v>
      </c>
      <c r="V17">
        <f t="shared" si="1"/>
        <v>75</v>
      </c>
      <c r="W17" s="256" t="s">
        <v>687</v>
      </c>
      <c r="X17" s="254" t="s">
        <v>686</v>
      </c>
      <c r="Z17" t="s">
        <v>73</v>
      </c>
      <c r="AA17" t="s">
        <v>698</v>
      </c>
      <c r="AB17" s="252">
        <v>1.37</v>
      </c>
      <c r="AC17"/>
      <c r="AD17"/>
      <c r="AE17"/>
      <c r="AF17"/>
      <c r="AG17"/>
      <c r="AH17"/>
      <c r="AM17" s="259" t="s">
        <v>699</v>
      </c>
      <c r="AP17" s="259" t="s">
        <v>700</v>
      </c>
      <c r="AT17">
        <v>2084672</v>
      </c>
      <c r="AU17" t="s">
        <v>561</v>
      </c>
      <c r="AV17" t="s">
        <v>568</v>
      </c>
      <c r="AW17" t="s">
        <v>660</v>
      </c>
      <c r="AX17" s="31" t="s">
        <v>570</v>
      </c>
      <c r="AY17" t="s">
        <v>701</v>
      </c>
      <c r="AZ17" t="s">
        <v>702</v>
      </c>
      <c r="BA17" s="243">
        <v>1.0006944444444446</v>
      </c>
    </row>
    <row r="18" spans="1:53" ht="14.5" hidden="1" x14ac:dyDescent="0.35">
      <c r="A18" s="231" t="s">
        <v>596</v>
      </c>
      <c r="B18" s="231" t="str">
        <f t="shared" si="0"/>
        <v>DE USGAAP EUR</v>
      </c>
      <c r="C18" s="231">
        <v>2083224</v>
      </c>
      <c r="D18" s="238" t="s">
        <v>703</v>
      </c>
      <c r="E18" s="238" t="s">
        <v>704</v>
      </c>
      <c r="F18" s="232">
        <v>44810.448611111111</v>
      </c>
      <c r="G18" s="232">
        <v>44810.449305555558</v>
      </c>
      <c r="H18" s="243">
        <v>6.944444467080757E-4</v>
      </c>
      <c r="I18" s="234"/>
      <c r="J18" s="239" t="s">
        <v>694</v>
      </c>
      <c r="K18" s="239" t="s">
        <v>561</v>
      </c>
      <c r="L18" s="230">
        <v>2083720</v>
      </c>
      <c r="M18" s="238" t="s">
        <v>705</v>
      </c>
      <c r="N18" s="238" t="s">
        <v>706</v>
      </c>
      <c r="O18" s="232">
        <v>44810.481944444444</v>
      </c>
      <c r="P18" s="232">
        <v>44810.482638888891</v>
      </c>
      <c r="Q18" s="243">
        <v>6.944444467080757E-4</v>
      </c>
      <c r="S18">
        <v>15</v>
      </c>
      <c r="T18">
        <v>15</v>
      </c>
      <c r="U18">
        <v>15</v>
      </c>
      <c r="V18">
        <f t="shared" si="1"/>
        <v>75</v>
      </c>
      <c r="W18" s="256" t="s">
        <v>707</v>
      </c>
      <c r="X18" s="254" t="s">
        <v>708</v>
      </c>
      <c r="Z18" t="s">
        <v>73</v>
      </c>
      <c r="AA18" t="s">
        <v>709</v>
      </c>
      <c r="AB18" s="252">
        <v>1.57</v>
      </c>
      <c r="AC18"/>
      <c r="AD18"/>
      <c r="AE18"/>
      <c r="AF18"/>
      <c r="AG18"/>
      <c r="AH18"/>
      <c r="AM18" s="259" t="s">
        <v>710</v>
      </c>
      <c r="AP18" s="259" t="s">
        <v>711</v>
      </c>
      <c r="AT18">
        <v>2084715</v>
      </c>
      <c r="AU18" t="s">
        <v>561</v>
      </c>
      <c r="AV18" t="s">
        <v>568</v>
      </c>
      <c r="AW18" t="s">
        <v>660</v>
      </c>
      <c r="AX18" s="31" t="s">
        <v>570</v>
      </c>
      <c r="AY18" t="s">
        <v>712</v>
      </c>
      <c r="AZ18" t="s">
        <v>713</v>
      </c>
      <c r="BA18" s="243">
        <v>1.0006944444444446</v>
      </c>
    </row>
    <row r="19" spans="1:53" ht="14.5" hidden="1" x14ac:dyDescent="0.35">
      <c r="A19" s="231" t="s">
        <v>605</v>
      </c>
      <c r="B19" s="231" t="str">
        <f t="shared" si="0"/>
        <v>DK USGAAP DKK</v>
      </c>
      <c r="C19" s="231">
        <v>2083228</v>
      </c>
      <c r="D19" s="238" t="s">
        <v>703</v>
      </c>
      <c r="E19" s="238" t="s">
        <v>704</v>
      </c>
      <c r="F19" s="232">
        <v>44810.448611111111</v>
      </c>
      <c r="G19" s="232">
        <v>44810.449305555558</v>
      </c>
      <c r="H19" s="243">
        <v>6.944444467080757E-4</v>
      </c>
      <c r="I19" s="234"/>
      <c r="J19" s="239" t="s">
        <v>596</v>
      </c>
      <c r="K19" s="239" t="s">
        <v>561</v>
      </c>
      <c r="L19" s="261">
        <v>2083754</v>
      </c>
      <c r="M19" s="238" t="s">
        <v>714</v>
      </c>
      <c r="N19" s="238" t="s">
        <v>715</v>
      </c>
      <c r="O19" s="232">
        <v>44810.48333333333</v>
      </c>
      <c r="P19" s="232">
        <v>44810.484722222223</v>
      </c>
      <c r="Q19" s="243">
        <v>1.3888888934161514E-3</v>
      </c>
      <c r="S19">
        <v>15</v>
      </c>
      <c r="T19">
        <v>15</v>
      </c>
      <c r="U19">
        <v>15</v>
      </c>
      <c r="V19">
        <f t="shared" si="1"/>
        <v>75</v>
      </c>
      <c r="W19" s="256" t="s">
        <v>708</v>
      </c>
      <c r="X19" s="254" t="s">
        <v>707</v>
      </c>
      <c r="Z19" t="s">
        <v>73</v>
      </c>
      <c r="AA19" t="s">
        <v>716</v>
      </c>
      <c r="AB19" s="252">
        <v>0.37</v>
      </c>
      <c r="AC19"/>
      <c r="AD19"/>
      <c r="AE19"/>
      <c r="AF19"/>
      <c r="AG19"/>
      <c r="AH19"/>
      <c r="AM19" s="259" t="s">
        <v>717</v>
      </c>
      <c r="AP19" s="259" t="s">
        <v>718</v>
      </c>
      <c r="AT19">
        <v>2084735</v>
      </c>
      <c r="AU19" t="s">
        <v>561</v>
      </c>
      <c r="AV19" t="s">
        <v>568</v>
      </c>
      <c r="AW19" t="s">
        <v>660</v>
      </c>
      <c r="AX19" s="31" t="s">
        <v>570</v>
      </c>
      <c r="AY19" t="s">
        <v>719</v>
      </c>
      <c r="AZ19" t="s">
        <v>720</v>
      </c>
      <c r="BA19" s="243">
        <v>1.0006944444444446</v>
      </c>
    </row>
    <row r="20" spans="1:53" ht="14.5" hidden="1" x14ac:dyDescent="0.35">
      <c r="A20" s="231" t="s">
        <v>614</v>
      </c>
      <c r="B20" s="231" t="str">
        <f t="shared" si="0"/>
        <v>EG USGAAP EGP</v>
      </c>
      <c r="C20" s="231">
        <v>2083241</v>
      </c>
      <c r="D20" s="238" t="s">
        <v>721</v>
      </c>
      <c r="E20" s="238" t="s">
        <v>722</v>
      </c>
      <c r="F20" s="232">
        <v>44810.45</v>
      </c>
      <c r="G20" s="232">
        <v>44810.450694444444</v>
      </c>
      <c r="H20" s="243">
        <v>6.944444467080757E-4</v>
      </c>
      <c r="I20" s="234"/>
      <c r="J20" s="239" t="s">
        <v>605</v>
      </c>
      <c r="K20" s="239" t="s">
        <v>561</v>
      </c>
      <c r="L20" s="261">
        <v>2083784</v>
      </c>
      <c r="M20" s="238" t="s">
        <v>723</v>
      </c>
      <c r="N20" s="238" t="s">
        <v>724</v>
      </c>
      <c r="O20" s="232">
        <v>44810.48541666667</v>
      </c>
      <c r="P20" s="232">
        <v>44810.486805555556</v>
      </c>
      <c r="Q20" s="243">
        <v>1.3888888861401938E-3</v>
      </c>
      <c r="S20">
        <v>15</v>
      </c>
      <c r="T20">
        <v>15</v>
      </c>
      <c r="U20">
        <v>15</v>
      </c>
      <c r="V20">
        <f t="shared" si="1"/>
        <v>75</v>
      </c>
      <c r="W20" s="256" t="s">
        <v>725</v>
      </c>
      <c r="X20" s="254" t="s">
        <v>725</v>
      </c>
      <c r="Z20" t="s">
        <v>73</v>
      </c>
      <c r="AA20" t="s">
        <v>726</v>
      </c>
      <c r="AB20" s="252">
        <v>4.63</v>
      </c>
      <c r="AC20"/>
      <c r="AD20"/>
      <c r="AE20"/>
      <c r="AF20"/>
      <c r="AG20"/>
      <c r="AH20"/>
      <c r="AM20" s="259" t="s">
        <v>727</v>
      </c>
      <c r="AT20">
        <v>2083382</v>
      </c>
      <c r="AU20" t="s">
        <v>40</v>
      </c>
      <c r="AV20" t="s">
        <v>568</v>
      </c>
      <c r="AW20" t="s">
        <v>660</v>
      </c>
      <c r="AX20" s="31" t="s">
        <v>570</v>
      </c>
      <c r="AY20" t="s">
        <v>728</v>
      </c>
      <c r="AZ20" t="s">
        <v>729</v>
      </c>
      <c r="BA20" s="243">
        <v>1.0006944444444446</v>
      </c>
    </row>
    <row r="21" spans="1:53" ht="14.5" hidden="1" x14ac:dyDescent="0.35">
      <c r="A21" s="239" t="s">
        <v>730</v>
      </c>
      <c r="B21" s="231" t="e">
        <f t="shared" si="0"/>
        <v>#N/A</v>
      </c>
      <c r="C21" s="231">
        <v>2083247</v>
      </c>
      <c r="D21" s="238" t="s">
        <v>722</v>
      </c>
      <c r="E21" s="238" t="s">
        <v>562</v>
      </c>
      <c r="F21" s="232">
        <v>44810.450694444444</v>
      </c>
      <c r="G21" s="232">
        <v>44810.451388888891</v>
      </c>
      <c r="H21" s="243">
        <v>6.944444467080757E-4</v>
      </c>
      <c r="I21" s="234"/>
      <c r="J21" s="239" t="s">
        <v>731</v>
      </c>
      <c r="K21" s="239" t="s">
        <v>40</v>
      </c>
      <c r="L21" s="230">
        <v>2083812</v>
      </c>
      <c r="M21" s="238" t="s">
        <v>732</v>
      </c>
      <c r="N21" s="238" t="s">
        <v>733</v>
      </c>
      <c r="O21" s="232">
        <v>44810.487500000003</v>
      </c>
      <c r="P21" s="232">
        <v>44810.488194444442</v>
      </c>
      <c r="Q21" s="243">
        <v>6.9444443943211809E-4</v>
      </c>
      <c r="S21">
        <v>15</v>
      </c>
      <c r="T21">
        <v>15</v>
      </c>
      <c r="U21">
        <v>15</v>
      </c>
      <c r="V21">
        <f t="shared" si="1"/>
        <v>75</v>
      </c>
      <c r="W21" s="256" t="s">
        <v>734</v>
      </c>
      <c r="X21" s="256" t="s">
        <v>735</v>
      </c>
      <c r="Z21" t="s">
        <v>73</v>
      </c>
      <c r="AA21" t="s">
        <v>736</v>
      </c>
      <c r="AB21" s="252">
        <v>1.5</v>
      </c>
      <c r="AC21"/>
      <c r="AD21"/>
      <c r="AE21"/>
      <c r="AF21"/>
      <c r="AG21"/>
      <c r="AH21"/>
      <c r="AM21" s="259" t="s">
        <v>737</v>
      </c>
      <c r="AT21">
        <v>2083502</v>
      </c>
      <c r="AU21" t="s">
        <v>40</v>
      </c>
      <c r="AV21" t="s">
        <v>568</v>
      </c>
      <c r="AW21" t="s">
        <v>569</v>
      </c>
      <c r="AX21" s="31" t="s">
        <v>570</v>
      </c>
      <c r="AY21" t="s">
        <v>738</v>
      </c>
      <c r="AZ21" t="s">
        <v>739</v>
      </c>
      <c r="BA21" s="243">
        <v>1.0020833333333334</v>
      </c>
    </row>
    <row r="22" spans="1:53" ht="14.5" hidden="1" x14ac:dyDescent="0.35">
      <c r="A22" s="239" t="s">
        <v>623</v>
      </c>
      <c r="B22" s="231" t="str">
        <f t="shared" si="0"/>
        <v>FI USGAAP EUR</v>
      </c>
      <c r="C22" s="231">
        <v>2083272</v>
      </c>
      <c r="D22" s="238" t="s">
        <v>740</v>
      </c>
      <c r="E22" s="238" t="s">
        <v>563</v>
      </c>
      <c r="F22" s="232">
        <v>44810.45208333333</v>
      </c>
      <c r="G22" s="232">
        <v>44810.452777777777</v>
      </c>
      <c r="H22" s="243">
        <v>6.944444467080757E-4</v>
      </c>
      <c r="I22" s="234"/>
      <c r="J22" s="239" t="s">
        <v>614</v>
      </c>
      <c r="K22" s="239" t="s">
        <v>561</v>
      </c>
      <c r="L22" s="261">
        <v>2083842</v>
      </c>
      <c r="M22" s="238" t="s">
        <v>741</v>
      </c>
      <c r="N22" s="238" t="s">
        <v>742</v>
      </c>
      <c r="O22" s="232">
        <v>44810.489583333336</v>
      </c>
      <c r="P22" s="232">
        <v>44810.490277777775</v>
      </c>
      <c r="Q22" s="243">
        <v>6.9444443943211809E-4</v>
      </c>
      <c r="S22">
        <f>SUM(S13:S21)</f>
        <v>185</v>
      </c>
      <c r="T22">
        <f>SUM(T13:T21)</f>
        <v>106</v>
      </c>
      <c r="U22">
        <f>SUM(U13:U21)</f>
        <v>110</v>
      </c>
      <c r="V22">
        <f>SUM(V13:V21)</f>
        <v>530</v>
      </c>
      <c r="W22"/>
      <c r="X22"/>
      <c r="Z22" t="s">
        <v>73</v>
      </c>
      <c r="AA22" t="s">
        <v>743</v>
      </c>
      <c r="AB22" s="252">
        <v>3.58</v>
      </c>
      <c r="AC22"/>
      <c r="AD22"/>
      <c r="AE22"/>
      <c r="AF22"/>
      <c r="AG22"/>
      <c r="AH22"/>
      <c r="AM22" s="259" t="s">
        <v>744</v>
      </c>
      <c r="AT22">
        <v>2083575</v>
      </c>
      <c r="AU22" t="s">
        <v>40</v>
      </c>
      <c r="AV22" t="s">
        <v>568</v>
      </c>
      <c r="AW22" t="s">
        <v>569</v>
      </c>
      <c r="AX22" s="31" t="s">
        <v>570</v>
      </c>
      <c r="AY22" t="s">
        <v>745</v>
      </c>
      <c r="AZ22" t="s">
        <v>746</v>
      </c>
      <c r="BA22" s="243">
        <v>1.0006944444444446</v>
      </c>
    </row>
    <row r="23" spans="1:53" ht="14.5" hidden="1" x14ac:dyDescent="0.35">
      <c r="A23" s="239" t="s">
        <v>637</v>
      </c>
      <c r="B23" s="231" t="str">
        <f t="shared" si="0"/>
        <v>FR USGAAP EUR</v>
      </c>
      <c r="C23" s="231">
        <v>2083280</v>
      </c>
      <c r="D23" s="238" t="s">
        <v>563</v>
      </c>
      <c r="E23" s="238" t="s">
        <v>747</v>
      </c>
      <c r="F23" s="232">
        <v>44810.452777777777</v>
      </c>
      <c r="G23" s="232">
        <v>44810.453472222223</v>
      </c>
      <c r="H23" s="243">
        <v>6.944444467080757E-4</v>
      </c>
      <c r="I23" s="234"/>
      <c r="J23" s="239" t="s">
        <v>730</v>
      </c>
      <c r="K23" s="239" t="s">
        <v>561</v>
      </c>
      <c r="L23" s="230">
        <v>2083859</v>
      </c>
      <c r="M23" s="238" t="s">
        <v>748</v>
      </c>
      <c r="N23" s="238" t="s">
        <v>749</v>
      </c>
      <c r="O23" s="232">
        <v>44810.490972222222</v>
      </c>
      <c r="P23" s="232">
        <v>44810.492361111108</v>
      </c>
      <c r="Q23" s="243">
        <v>1.3888888861401938E-3</v>
      </c>
      <c r="Z23" t="s">
        <v>73</v>
      </c>
      <c r="AA23" t="s">
        <v>750</v>
      </c>
      <c r="AB23" s="252">
        <v>2.58</v>
      </c>
      <c r="AC23"/>
      <c r="AD23"/>
      <c r="AE23"/>
      <c r="AF23"/>
      <c r="AG23"/>
      <c r="AH23"/>
      <c r="AM23" s="259" t="s">
        <v>751</v>
      </c>
      <c r="AT23">
        <v>2083818</v>
      </c>
      <c r="AU23" t="s">
        <v>40</v>
      </c>
      <c r="AV23" t="s">
        <v>568</v>
      </c>
      <c r="AW23" t="s">
        <v>569</v>
      </c>
      <c r="AX23" s="31" t="s">
        <v>570</v>
      </c>
      <c r="AY23" t="s">
        <v>752</v>
      </c>
      <c r="AZ23" t="s">
        <v>753</v>
      </c>
      <c r="BA23" s="243">
        <v>1.0006944444444446</v>
      </c>
    </row>
    <row r="24" spans="1:53" ht="14.5" hidden="1" x14ac:dyDescent="0.35">
      <c r="A24" s="239" t="s">
        <v>754</v>
      </c>
      <c r="B24" s="231" t="e">
        <f t="shared" si="0"/>
        <v>#N/A</v>
      </c>
      <c r="C24" s="231">
        <v>2083290</v>
      </c>
      <c r="D24" s="238" t="s">
        <v>747</v>
      </c>
      <c r="E24" s="238" t="s">
        <v>755</v>
      </c>
      <c r="F24" s="232">
        <v>44810.453472222223</v>
      </c>
      <c r="G24" s="232">
        <v>44810.45416666667</v>
      </c>
      <c r="H24" s="243">
        <v>6.944444467080757E-4</v>
      </c>
      <c r="I24" s="234"/>
      <c r="J24" s="231" t="s">
        <v>623</v>
      </c>
      <c r="K24" s="239" t="s">
        <v>561</v>
      </c>
      <c r="L24" s="262">
        <v>2084439</v>
      </c>
      <c r="M24" s="238" t="s">
        <v>756</v>
      </c>
      <c r="N24" s="238" t="s">
        <v>757</v>
      </c>
      <c r="O24" s="232">
        <v>44810.643055555556</v>
      </c>
      <c r="P24" s="232">
        <v>44810.643750000003</v>
      </c>
      <c r="Q24" s="243">
        <v>6.944444467080757E-4</v>
      </c>
      <c r="Z24" t="s">
        <v>73</v>
      </c>
      <c r="AA24" t="s">
        <v>758</v>
      </c>
      <c r="AB24" s="252">
        <v>3.37</v>
      </c>
      <c r="AC24"/>
      <c r="AD24"/>
      <c r="AE24"/>
      <c r="AF24"/>
      <c r="AG24"/>
      <c r="AH24"/>
      <c r="AM24" s="259" t="s">
        <v>759</v>
      </c>
      <c r="AT24">
        <v>2084540</v>
      </c>
      <c r="AU24" t="s">
        <v>40</v>
      </c>
      <c r="AV24" t="s">
        <v>568</v>
      </c>
      <c r="AW24" t="s">
        <v>660</v>
      </c>
      <c r="AX24" s="31" t="s">
        <v>570</v>
      </c>
      <c r="AY24" t="s">
        <v>760</v>
      </c>
      <c r="AZ24" t="s">
        <v>761</v>
      </c>
      <c r="BA24" s="243">
        <v>1.0006944444444446</v>
      </c>
    </row>
    <row r="25" spans="1:53" ht="14.5" hidden="1" x14ac:dyDescent="0.35">
      <c r="A25" s="239" t="s">
        <v>647</v>
      </c>
      <c r="B25" s="231" t="str">
        <f t="shared" si="0"/>
        <v>GB USGAAP USD</v>
      </c>
      <c r="C25" s="231">
        <v>2083305</v>
      </c>
      <c r="D25" s="238" t="s">
        <v>755</v>
      </c>
      <c r="E25" s="238" t="s">
        <v>762</v>
      </c>
      <c r="F25" s="232">
        <v>44810.45416666667</v>
      </c>
      <c r="G25" s="232">
        <v>44810.454861111109</v>
      </c>
      <c r="H25" s="243">
        <v>6.9444443943211809E-4</v>
      </c>
      <c r="I25" s="234"/>
      <c r="J25" s="231" t="s">
        <v>637</v>
      </c>
      <c r="K25" s="239" t="s">
        <v>561</v>
      </c>
      <c r="L25" s="261">
        <v>2084496</v>
      </c>
      <c r="M25" s="238" t="s">
        <v>763</v>
      </c>
      <c r="N25" s="238" t="s">
        <v>764</v>
      </c>
      <c r="O25" s="232">
        <v>44810.559027777781</v>
      </c>
      <c r="P25" s="232">
        <v>44810.55972222222</v>
      </c>
      <c r="Q25" s="243">
        <v>6.9444443943211809E-4</v>
      </c>
      <c r="Z25" t="s">
        <v>73</v>
      </c>
      <c r="AA25" t="s">
        <v>765</v>
      </c>
      <c r="AB25" s="252">
        <v>4.62</v>
      </c>
      <c r="AC25"/>
      <c r="AD25"/>
      <c r="AE25"/>
      <c r="AF25"/>
      <c r="AG25"/>
      <c r="AH25"/>
      <c r="AT25">
        <v>2084642</v>
      </c>
      <c r="AU25" t="s">
        <v>40</v>
      </c>
      <c r="AV25" t="s">
        <v>568</v>
      </c>
      <c r="AW25" t="s">
        <v>660</v>
      </c>
      <c r="AX25" s="31" t="s">
        <v>570</v>
      </c>
      <c r="AY25" t="s">
        <v>766</v>
      </c>
      <c r="AZ25" t="s">
        <v>767</v>
      </c>
      <c r="BA25" s="243">
        <v>1.0006944444444446</v>
      </c>
    </row>
    <row r="26" spans="1:53" ht="14.5" hidden="1" x14ac:dyDescent="0.35">
      <c r="A26" s="239" t="s">
        <v>648</v>
      </c>
      <c r="B26" s="231" t="e">
        <f t="shared" si="0"/>
        <v>#N/A</v>
      </c>
      <c r="C26" s="231">
        <v>2083327</v>
      </c>
      <c r="D26" s="238" t="s">
        <v>768</v>
      </c>
      <c r="E26" s="238" t="s">
        <v>768</v>
      </c>
      <c r="F26" s="232">
        <v>44810.456944444442</v>
      </c>
      <c r="G26" s="232">
        <v>44810.456944444442</v>
      </c>
      <c r="H26" s="243">
        <v>0</v>
      </c>
      <c r="I26" s="234"/>
      <c r="J26" s="231" t="s">
        <v>754</v>
      </c>
      <c r="K26" s="239" t="s">
        <v>40</v>
      </c>
      <c r="L26" s="230">
        <v>2084500</v>
      </c>
      <c r="M26" s="238" t="s">
        <v>763</v>
      </c>
      <c r="N26" s="238" t="s">
        <v>769</v>
      </c>
      <c r="O26" s="232">
        <v>44810.559027777781</v>
      </c>
      <c r="P26" s="232">
        <v>44810.560416666667</v>
      </c>
      <c r="Q26" s="243">
        <v>1.3888888861401938E-3</v>
      </c>
      <c r="Z26"/>
      <c r="AA26"/>
      <c r="AB26" s="244"/>
      <c r="AC26"/>
      <c r="AD26"/>
      <c r="AE26"/>
      <c r="AF26"/>
      <c r="AG26"/>
      <c r="AH26"/>
      <c r="AT26">
        <v>2084740</v>
      </c>
      <c r="AU26" t="s">
        <v>40</v>
      </c>
      <c r="AV26" t="s">
        <v>568</v>
      </c>
      <c r="AW26" t="s">
        <v>660</v>
      </c>
      <c r="AX26" s="31" t="s">
        <v>570</v>
      </c>
      <c r="AY26" t="s">
        <v>770</v>
      </c>
      <c r="AZ26" t="s">
        <v>771</v>
      </c>
      <c r="BA26" s="243">
        <v>1.0006944444444446</v>
      </c>
    </row>
    <row r="27" spans="1:53" hidden="1" x14ac:dyDescent="0.25">
      <c r="A27" s="239" t="s">
        <v>772</v>
      </c>
      <c r="B27" s="231" t="e">
        <f t="shared" si="0"/>
        <v>#N/A</v>
      </c>
      <c r="C27" s="231">
        <v>2083361</v>
      </c>
      <c r="D27" s="238" t="s">
        <v>584</v>
      </c>
      <c r="E27" s="238" t="s">
        <v>593</v>
      </c>
      <c r="F27" s="232">
        <v>44810.459027777775</v>
      </c>
      <c r="G27" s="232">
        <v>44810.459722222222</v>
      </c>
      <c r="H27" s="243">
        <v>6.944444467080757E-4</v>
      </c>
      <c r="I27" s="234"/>
      <c r="J27" s="231" t="s">
        <v>647</v>
      </c>
      <c r="K27" s="239" t="s">
        <v>561</v>
      </c>
      <c r="L27" s="261">
        <v>2084517</v>
      </c>
      <c r="M27" s="238" t="s">
        <v>764</v>
      </c>
      <c r="N27" s="238" t="s">
        <v>769</v>
      </c>
      <c r="O27" s="232">
        <v>44810.55972222222</v>
      </c>
      <c r="P27" s="232">
        <v>44810.560416666667</v>
      </c>
      <c r="Q27" s="243">
        <v>6.944444467080757E-4</v>
      </c>
    </row>
    <row r="28" spans="1:53" hidden="1" x14ac:dyDescent="0.25">
      <c r="A28" s="239" t="s">
        <v>773</v>
      </c>
      <c r="B28" s="231" t="e">
        <f t="shared" si="0"/>
        <v>#N/A</v>
      </c>
      <c r="C28" s="231">
        <v>2083368</v>
      </c>
      <c r="D28" s="238" t="s">
        <v>593</v>
      </c>
      <c r="E28" s="238" t="s">
        <v>774</v>
      </c>
      <c r="F28" s="232">
        <v>44810.459722222222</v>
      </c>
      <c r="G28" s="232">
        <v>44810.460416666669</v>
      </c>
      <c r="H28" s="243">
        <v>6.944444467080757E-4</v>
      </c>
      <c r="I28" s="234"/>
      <c r="J28" s="231" t="s">
        <v>658</v>
      </c>
      <c r="K28" s="239" t="s">
        <v>561</v>
      </c>
      <c r="L28" s="261">
        <v>2084527</v>
      </c>
      <c r="M28" s="238" t="s">
        <v>769</v>
      </c>
      <c r="N28" s="238" t="s">
        <v>775</v>
      </c>
      <c r="O28" s="232">
        <v>44810.560416666667</v>
      </c>
      <c r="P28" s="232">
        <v>44810.561111111114</v>
      </c>
      <c r="Q28" s="243">
        <v>6.944444467080757E-4</v>
      </c>
    </row>
    <row r="29" spans="1:53" x14ac:dyDescent="0.25">
      <c r="A29" s="239" t="s">
        <v>776</v>
      </c>
      <c r="B29" s="231" t="e">
        <f t="shared" si="0"/>
        <v>#N/A</v>
      </c>
      <c r="C29" s="231">
        <v>2083387</v>
      </c>
      <c r="D29" s="238" t="s">
        <v>602</v>
      </c>
      <c r="E29" s="238" t="s">
        <v>603</v>
      </c>
      <c r="F29" s="232">
        <v>44810.461805555555</v>
      </c>
      <c r="G29" s="232">
        <v>44810.462500000001</v>
      </c>
      <c r="H29" s="243">
        <v>6.944444467080757E-4</v>
      </c>
      <c r="I29" s="234"/>
      <c r="J29" s="231" t="s">
        <v>648</v>
      </c>
      <c r="K29" s="239" t="s">
        <v>574</v>
      </c>
      <c r="L29" s="230">
        <v>2084545</v>
      </c>
      <c r="M29" s="238" t="s">
        <v>777</v>
      </c>
      <c r="N29" s="238" t="s">
        <v>778</v>
      </c>
      <c r="O29" s="232">
        <v>44810.561805555553</v>
      </c>
      <c r="P29" s="232">
        <v>44810.563194444447</v>
      </c>
      <c r="Q29" s="243">
        <v>1.3888888934161514E-3</v>
      </c>
    </row>
    <row r="30" spans="1:53" hidden="1" x14ac:dyDescent="0.25">
      <c r="A30" s="239" t="s">
        <v>779</v>
      </c>
      <c r="B30" s="231" t="e">
        <f t="shared" si="0"/>
        <v>#N/A</v>
      </c>
      <c r="C30" s="231">
        <v>2083413</v>
      </c>
      <c r="D30" s="238" t="s">
        <v>611</v>
      </c>
      <c r="E30" s="238" t="s">
        <v>611</v>
      </c>
      <c r="F30" s="232">
        <v>44810.463888888888</v>
      </c>
      <c r="G30" s="232">
        <v>44810.463888888888</v>
      </c>
      <c r="H30" s="243">
        <v>0</v>
      </c>
      <c r="I30" s="234"/>
      <c r="J30" s="231" t="s">
        <v>772</v>
      </c>
      <c r="K30" s="239" t="s">
        <v>780</v>
      </c>
      <c r="L30" s="230">
        <v>2084580</v>
      </c>
      <c r="M30" s="238" t="s">
        <v>778</v>
      </c>
      <c r="N30" s="238" t="s">
        <v>781</v>
      </c>
      <c r="O30" s="232">
        <v>44810.563194444447</v>
      </c>
      <c r="P30" s="232">
        <v>44810.563888888886</v>
      </c>
      <c r="Q30" s="243">
        <v>6.9444443943211809E-4</v>
      </c>
    </row>
    <row r="31" spans="1:53" hidden="1" x14ac:dyDescent="0.25">
      <c r="A31" s="239" t="s">
        <v>678</v>
      </c>
      <c r="B31" s="231" t="str">
        <f t="shared" si="0"/>
        <v>IT USGAAP EUR</v>
      </c>
      <c r="C31" s="231">
        <v>2083435</v>
      </c>
      <c r="D31" s="238" t="s">
        <v>620</v>
      </c>
      <c r="E31" s="238" t="s">
        <v>621</v>
      </c>
      <c r="F31" s="232">
        <v>44810.46597222222</v>
      </c>
      <c r="G31" s="232">
        <v>44810.466666666667</v>
      </c>
      <c r="H31" s="243">
        <v>6.944444467080757E-4</v>
      </c>
      <c r="I31" s="234"/>
      <c r="J31" s="231" t="s">
        <v>773</v>
      </c>
      <c r="K31" s="239" t="s">
        <v>780</v>
      </c>
      <c r="L31" s="230">
        <v>2084594</v>
      </c>
      <c r="M31" s="238" t="s">
        <v>781</v>
      </c>
      <c r="N31" s="238" t="s">
        <v>782</v>
      </c>
      <c r="O31" s="232">
        <v>44810.563888888886</v>
      </c>
      <c r="P31" s="232">
        <v>44810.564583333333</v>
      </c>
      <c r="Q31" s="243">
        <v>6.944444467080757E-4</v>
      </c>
    </row>
    <row r="32" spans="1:53" hidden="1" x14ac:dyDescent="0.25">
      <c r="A32" s="240" t="s">
        <v>659</v>
      </c>
      <c r="B32" s="231" t="e">
        <f t="shared" si="0"/>
        <v>#N/A</v>
      </c>
      <c r="C32" s="231">
        <v>2083463</v>
      </c>
      <c r="D32" s="238" t="s">
        <v>783</v>
      </c>
      <c r="E32" s="238" t="s">
        <v>642</v>
      </c>
      <c r="F32" s="232">
        <v>44810.468055555553</v>
      </c>
      <c r="G32" s="232">
        <v>44810.469444444447</v>
      </c>
      <c r="H32" s="243">
        <v>1.3888888934161514E-3</v>
      </c>
      <c r="I32" s="234"/>
      <c r="J32" s="231" t="s">
        <v>776</v>
      </c>
      <c r="K32" s="239" t="s">
        <v>40</v>
      </c>
      <c r="L32" s="230">
        <v>2084616</v>
      </c>
      <c r="M32" s="238" t="s">
        <v>784</v>
      </c>
      <c r="N32" s="238" t="s">
        <v>785</v>
      </c>
      <c r="O32" s="232">
        <v>44810.56527777778</v>
      </c>
      <c r="P32" s="232">
        <v>44810.566666666666</v>
      </c>
      <c r="Q32" s="243">
        <v>1.3888888861401938E-3</v>
      </c>
    </row>
    <row r="33" spans="1:17" hidden="1" x14ac:dyDescent="0.25">
      <c r="A33" s="239" t="s">
        <v>786</v>
      </c>
      <c r="B33" s="231" t="e">
        <f t="shared" si="0"/>
        <v>#N/A</v>
      </c>
      <c r="C33" s="231">
        <v>2083486</v>
      </c>
      <c r="D33" s="238" t="s">
        <v>787</v>
      </c>
      <c r="E33" s="238" t="s">
        <v>643</v>
      </c>
      <c r="F33" s="232">
        <v>44810.470833333333</v>
      </c>
      <c r="G33" s="232">
        <v>44810.472222222219</v>
      </c>
      <c r="H33" s="243">
        <v>1.3888888861401938E-3</v>
      </c>
      <c r="I33" s="234"/>
      <c r="J33" s="231" t="s">
        <v>759</v>
      </c>
      <c r="K33" s="239" t="s">
        <v>561</v>
      </c>
      <c r="L33" s="261">
        <v>2084653</v>
      </c>
      <c r="M33" s="238" t="s">
        <v>788</v>
      </c>
      <c r="N33" s="238" t="s">
        <v>789</v>
      </c>
      <c r="O33" s="232">
        <v>44810.567361111112</v>
      </c>
      <c r="P33" s="232">
        <v>44810.568055555559</v>
      </c>
      <c r="Q33" s="243">
        <v>6.944444467080757E-4</v>
      </c>
    </row>
    <row r="34" spans="1:17" hidden="1" x14ac:dyDescent="0.25">
      <c r="A34" s="239" t="s">
        <v>790</v>
      </c>
      <c r="B34" s="231" t="e">
        <f t="shared" si="0"/>
        <v>#N/A</v>
      </c>
      <c r="C34" s="231">
        <v>2083511</v>
      </c>
      <c r="D34" s="238" t="s">
        <v>791</v>
      </c>
      <c r="E34" s="238" t="s">
        <v>791</v>
      </c>
      <c r="F34" s="232">
        <v>44810.472916666666</v>
      </c>
      <c r="G34" s="232">
        <v>44810.472916666666</v>
      </c>
      <c r="H34" s="243">
        <v>0</v>
      </c>
      <c r="I34" s="234"/>
      <c r="J34" s="231" t="s">
        <v>779</v>
      </c>
      <c r="K34" s="239" t="s">
        <v>780</v>
      </c>
      <c r="L34" s="230">
        <v>2084689</v>
      </c>
      <c r="M34" s="238" t="s">
        <v>792</v>
      </c>
      <c r="N34" s="238" t="s">
        <v>793</v>
      </c>
      <c r="O34" s="232">
        <v>44810.570833333331</v>
      </c>
      <c r="P34" s="232">
        <v>44810.572222222225</v>
      </c>
      <c r="Q34" s="243">
        <v>1.3888888934161514E-3</v>
      </c>
    </row>
    <row r="35" spans="1:17" hidden="1" x14ac:dyDescent="0.25">
      <c r="A35" s="239" t="s">
        <v>690</v>
      </c>
      <c r="B35" s="231" t="str">
        <f t="shared" si="0"/>
        <v>MA USGAAP MAD</v>
      </c>
      <c r="C35" s="231">
        <v>2083527</v>
      </c>
      <c r="D35" s="238" t="s">
        <v>665</v>
      </c>
      <c r="E35" s="238" t="s">
        <v>794</v>
      </c>
      <c r="F35" s="232">
        <v>44810.474999999999</v>
      </c>
      <c r="G35" s="232">
        <v>44810.475694444445</v>
      </c>
      <c r="H35" s="243">
        <v>6.944444467080757E-4</v>
      </c>
      <c r="I35" s="234"/>
      <c r="J35" s="231" t="s">
        <v>678</v>
      </c>
      <c r="K35" s="239" t="s">
        <v>561</v>
      </c>
      <c r="L35" s="261">
        <v>2084693</v>
      </c>
      <c r="M35" s="238" t="s">
        <v>795</v>
      </c>
      <c r="N35" s="238" t="s">
        <v>793</v>
      </c>
      <c r="O35" s="232">
        <v>44810.571527777778</v>
      </c>
      <c r="P35" s="232">
        <v>44810.572222222225</v>
      </c>
      <c r="Q35" s="243">
        <v>6.944444467080757E-4</v>
      </c>
    </row>
    <row r="36" spans="1:17" x14ac:dyDescent="0.25">
      <c r="A36" s="239" t="s">
        <v>796</v>
      </c>
      <c r="B36" s="231" t="e">
        <f t="shared" ref="B36:B57" si="2">VLOOKUP(A36,AM:AM,1,0)</f>
        <v>#N/A</v>
      </c>
      <c r="C36" s="231">
        <v>2083554</v>
      </c>
      <c r="D36" s="238" t="s">
        <v>794</v>
      </c>
      <c r="E36" s="238" t="s">
        <v>666</v>
      </c>
      <c r="F36" s="232">
        <v>44810.475694444445</v>
      </c>
      <c r="G36" s="232">
        <v>44810.476388888892</v>
      </c>
      <c r="H36" s="243">
        <v>6.944444467080757E-4</v>
      </c>
      <c r="I36" s="234"/>
      <c r="J36" s="231" t="s">
        <v>659</v>
      </c>
      <c r="K36" s="239" t="s">
        <v>574</v>
      </c>
      <c r="L36" s="230">
        <v>2084702</v>
      </c>
      <c r="M36" s="238" t="s">
        <v>795</v>
      </c>
      <c r="N36" s="238" t="s">
        <v>793</v>
      </c>
      <c r="O36" s="232">
        <v>44810.571527777778</v>
      </c>
      <c r="P36" s="232">
        <v>44810.572222222225</v>
      </c>
      <c r="Q36" s="243">
        <v>6.944444467080757E-4</v>
      </c>
    </row>
    <row r="37" spans="1:17" hidden="1" x14ac:dyDescent="0.25">
      <c r="A37" s="239" t="s">
        <v>797</v>
      </c>
      <c r="B37" s="231" t="e">
        <f t="shared" si="2"/>
        <v>#N/A</v>
      </c>
      <c r="C37" s="231">
        <v>2083568</v>
      </c>
      <c r="D37" s="238" t="s">
        <v>674</v>
      </c>
      <c r="E37" s="238" t="s">
        <v>675</v>
      </c>
      <c r="F37" s="232">
        <v>44810.477083333331</v>
      </c>
      <c r="G37" s="232">
        <v>44810.477777777778</v>
      </c>
      <c r="H37" s="243">
        <v>6.944444467080757E-4</v>
      </c>
      <c r="I37" s="234"/>
      <c r="J37" s="231" t="s">
        <v>786</v>
      </c>
      <c r="K37" s="239" t="s">
        <v>780</v>
      </c>
      <c r="L37" s="230">
        <v>2084716</v>
      </c>
      <c r="M37" s="238" t="s">
        <v>793</v>
      </c>
      <c r="N37" s="238" t="s">
        <v>798</v>
      </c>
      <c r="O37" s="232">
        <v>44810.572222222225</v>
      </c>
      <c r="P37" s="232">
        <v>44810.572916666664</v>
      </c>
      <c r="Q37" s="243">
        <v>6.9444443943211809E-4</v>
      </c>
    </row>
    <row r="38" spans="1:17" hidden="1" x14ac:dyDescent="0.25">
      <c r="A38" s="239" t="s">
        <v>799</v>
      </c>
      <c r="B38" s="231" t="e">
        <f t="shared" si="2"/>
        <v>#N/A</v>
      </c>
      <c r="C38" s="231">
        <v>2083580</v>
      </c>
      <c r="D38" s="238" t="s">
        <v>800</v>
      </c>
      <c r="E38" s="238" t="s">
        <v>684</v>
      </c>
      <c r="F38" s="232">
        <v>44810.478472222225</v>
      </c>
      <c r="G38" s="232">
        <v>44810.479166666664</v>
      </c>
      <c r="H38" s="243">
        <v>6.9444443943211809E-4</v>
      </c>
      <c r="I38" s="234"/>
      <c r="J38" s="231" t="s">
        <v>790</v>
      </c>
      <c r="K38" s="239" t="s">
        <v>780</v>
      </c>
      <c r="L38" s="230">
        <v>2084724</v>
      </c>
      <c r="M38" s="238" t="s">
        <v>793</v>
      </c>
      <c r="N38" s="238" t="s">
        <v>798</v>
      </c>
      <c r="O38" s="232">
        <v>44810.572222222225</v>
      </c>
      <c r="P38" s="232">
        <v>44810.572916666664</v>
      </c>
      <c r="Q38" s="243">
        <v>6.9444443943211809E-4</v>
      </c>
    </row>
    <row r="39" spans="1:17" hidden="1" x14ac:dyDescent="0.25">
      <c r="A39" s="239" t="s">
        <v>699</v>
      </c>
      <c r="B39" s="231" t="str">
        <f t="shared" si="2"/>
        <v>NO USGAAP NOK</v>
      </c>
      <c r="C39" s="231">
        <v>2083691</v>
      </c>
      <c r="D39" s="238" t="s">
        <v>685</v>
      </c>
      <c r="E39" s="238" t="s">
        <v>696</v>
      </c>
      <c r="F39" s="232">
        <v>44810.479861111111</v>
      </c>
      <c r="G39" s="232">
        <v>44810.480555555558</v>
      </c>
      <c r="H39" s="243">
        <v>6.944444467080757E-4</v>
      </c>
      <c r="I39" s="234"/>
      <c r="J39" s="231" t="s">
        <v>690</v>
      </c>
      <c r="K39" s="239" t="s">
        <v>561</v>
      </c>
      <c r="L39" s="261">
        <v>2084731</v>
      </c>
      <c r="M39" s="238" t="s">
        <v>798</v>
      </c>
      <c r="N39" s="238" t="s">
        <v>801</v>
      </c>
      <c r="O39" s="232">
        <v>44810.572916666664</v>
      </c>
      <c r="P39" s="232">
        <v>44810.573611111111</v>
      </c>
      <c r="Q39" s="243">
        <v>6.944444467080757E-4</v>
      </c>
    </row>
    <row r="40" spans="1:17" hidden="1" x14ac:dyDescent="0.25">
      <c r="A40" s="239" t="s">
        <v>802</v>
      </c>
      <c r="B40" s="231" t="e">
        <f t="shared" si="2"/>
        <v>#N/A</v>
      </c>
      <c r="C40" s="231">
        <v>2083701</v>
      </c>
      <c r="D40" s="238" t="s">
        <v>696</v>
      </c>
      <c r="E40" s="238" t="s">
        <v>696</v>
      </c>
      <c r="F40" s="232">
        <v>44810.480555555558</v>
      </c>
      <c r="G40" s="232">
        <v>44810.480555555558</v>
      </c>
      <c r="H40" s="243">
        <v>0</v>
      </c>
      <c r="I40" s="234"/>
      <c r="J40" s="231" t="s">
        <v>796</v>
      </c>
      <c r="K40" s="239" t="s">
        <v>40</v>
      </c>
      <c r="L40" s="230">
        <v>2084739</v>
      </c>
      <c r="M40" s="238" t="s">
        <v>798</v>
      </c>
      <c r="N40" s="238" t="s">
        <v>803</v>
      </c>
      <c r="O40" s="232">
        <v>44810.572916666664</v>
      </c>
      <c r="P40" s="232">
        <v>44810.574305555558</v>
      </c>
      <c r="Q40" s="243">
        <v>1.3888888934161514E-3</v>
      </c>
    </row>
    <row r="41" spans="1:17" hidden="1" x14ac:dyDescent="0.25">
      <c r="A41" s="239" t="s">
        <v>670</v>
      </c>
      <c r="B41" s="231" t="e">
        <f t="shared" si="2"/>
        <v>#N/A</v>
      </c>
      <c r="C41" s="231">
        <v>2083721</v>
      </c>
      <c r="D41" s="238" t="s">
        <v>705</v>
      </c>
      <c r="E41" s="238" t="s">
        <v>706</v>
      </c>
      <c r="F41" s="232">
        <v>44810.481944444444</v>
      </c>
      <c r="G41" s="232">
        <v>44810.482638888891</v>
      </c>
      <c r="H41" s="243">
        <v>6.944444467080757E-4</v>
      </c>
      <c r="I41" s="234"/>
      <c r="J41" s="231" t="s">
        <v>797</v>
      </c>
      <c r="K41" s="239" t="s">
        <v>780</v>
      </c>
      <c r="L41" s="230">
        <v>2084749</v>
      </c>
      <c r="M41" s="238" t="s">
        <v>798</v>
      </c>
      <c r="N41" s="238" t="s">
        <v>801</v>
      </c>
      <c r="O41" s="232">
        <v>44810.572916666664</v>
      </c>
      <c r="P41" s="232">
        <v>44810.573611111111</v>
      </c>
      <c r="Q41" s="243">
        <v>6.944444467080757E-4</v>
      </c>
    </row>
    <row r="42" spans="1:17" hidden="1" x14ac:dyDescent="0.25">
      <c r="A42" s="239" t="s">
        <v>679</v>
      </c>
      <c r="B42" s="231" t="e">
        <f t="shared" si="2"/>
        <v>#N/A</v>
      </c>
      <c r="C42" s="231">
        <v>2083745</v>
      </c>
      <c r="D42" s="238" t="s">
        <v>714</v>
      </c>
      <c r="E42" s="238" t="s">
        <v>804</v>
      </c>
      <c r="F42" s="232">
        <v>44810.48333333333</v>
      </c>
      <c r="G42" s="232">
        <v>44810.484027777777</v>
      </c>
      <c r="H42" s="243">
        <v>6.944444467080757E-4</v>
      </c>
      <c r="I42" s="234"/>
      <c r="J42" s="231" t="s">
        <v>799</v>
      </c>
      <c r="K42" s="239" t="s">
        <v>561</v>
      </c>
      <c r="L42" s="235">
        <v>2084910</v>
      </c>
      <c r="M42" s="238" t="s">
        <v>805</v>
      </c>
      <c r="N42" s="238" t="s">
        <v>806</v>
      </c>
      <c r="O42" s="232">
        <v>44810.585416666669</v>
      </c>
      <c r="P42" s="232">
        <v>44810.586111111108</v>
      </c>
      <c r="Q42" s="243">
        <v>6.9444443943211809E-4</v>
      </c>
    </row>
    <row r="43" spans="1:17" hidden="1" x14ac:dyDescent="0.25">
      <c r="A43" s="239" t="s">
        <v>807</v>
      </c>
      <c r="B43" s="231" t="e">
        <f t="shared" si="2"/>
        <v>#N/A</v>
      </c>
      <c r="C43" s="231">
        <v>2083762</v>
      </c>
      <c r="D43" s="238" t="s">
        <v>715</v>
      </c>
      <c r="E43" s="238" t="s">
        <v>723</v>
      </c>
      <c r="F43" s="232">
        <v>44810.484722222223</v>
      </c>
      <c r="G43" s="232">
        <v>44810.48541666667</v>
      </c>
      <c r="H43" s="243">
        <v>6.944444467080757E-4</v>
      </c>
      <c r="I43" s="234"/>
      <c r="J43" s="231" t="s">
        <v>699</v>
      </c>
      <c r="K43" s="239" t="s">
        <v>561</v>
      </c>
      <c r="L43" s="262">
        <v>2084900</v>
      </c>
      <c r="M43" s="238" t="s">
        <v>808</v>
      </c>
      <c r="N43" s="238" t="s">
        <v>805</v>
      </c>
      <c r="O43" s="232">
        <v>44810.584722222222</v>
      </c>
      <c r="P43" s="232">
        <v>44810.585416666669</v>
      </c>
      <c r="Q43" s="243">
        <v>6.944444467080757E-4</v>
      </c>
    </row>
    <row r="44" spans="1:17" hidden="1" x14ac:dyDescent="0.25">
      <c r="A44" s="239" t="s">
        <v>809</v>
      </c>
      <c r="B44" s="231" t="e">
        <f t="shared" si="2"/>
        <v>#N/A</v>
      </c>
      <c r="C44" s="231">
        <v>2083769</v>
      </c>
      <c r="D44" s="238" t="s">
        <v>715</v>
      </c>
      <c r="E44" s="238" t="s">
        <v>715</v>
      </c>
      <c r="F44" s="232">
        <v>44810.484722222223</v>
      </c>
      <c r="G44" s="232">
        <v>44810.484722222223</v>
      </c>
      <c r="H44" s="243">
        <v>0</v>
      </c>
      <c r="I44" s="234"/>
      <c r="J44" s="236" t="s">
        <v>802</v>
      </c>
      <c r="K44" s="239" t="s">
        <v>780</v>
      </c>
      <c r="L44" s="235">
        <v>2084894</v>
      </c>
      <c r="M44" s="238" t="s">
        <v>810</v>
      </c>
      <c r="N44" s="238" t="s">
        <v>808</v>
      </c>
      <c r="O44" s="232">
        <v>44810.584027777775</v>
      </c>
      <c r="P44" s="232">
        <v>44810.584722222222</v>
      </c>
      <c r="Q44" s="243">
        <v>6.944444467080757E-4</v>
      </c>
    </row>
    <row r="45" spans="1:17" x14ac:dyDescent="0.25">
      <c r="A45" s="239" t="s">
        <v>691</v>
      </c>
      <c r="B45" s="231" t="e">
        <f t="shared" si="2"/>
        <v>#N/A</v>
      </c>
      <c r="C45" s="231">
        <v>2083776</v>
      </c>
      <c r="D45" s="238" t="s">
        <v>723</v>
      </c>
      <c r="E45" s="238" t="s">
        <v>811</v>
      </c>
      <c r="F45" s="232">
        <v>44810.48541666667</v>
      </c>
      <c r="G45" s="232">
        <v>44810.486111111109</v>
      </c>
      <c r="H45" s="243">
        <v>6.9444443943211809E-4</v>
      </c>
      <c r="I45" s="234"/>
      <c r="J45" s="231" t="s">
        <v>670</v>
      </c>
      <c r="K45" s="239" t="s">
        <v>574</v>
      </c>
      <c r="L45" s="235">
        <v>2084877</v>
      </c>
      <c r="M45" s="238" t="s">
        <v>812</v>
      </c>
      <c r="N45" s="238" t="s">
        <v>810</v>
      </c>
      <c r="O45" s="232">
        <v>44810.583333333336</v>
      </c>
      <c r="P45" s="232">
        <v>44810.584027777775</v>
      </c>
      <c r="Q45" s="243">
        <v>6.9444443943211809E-4</v>
      </c>
    </row>
    <row r="46" spans="1:17" x14ac:dyDescent="0.25">
      <c r="A46" s="239" t="s">
        <v>710</v>
      </c>
      <c r="B46" s="231" t="str">
        <f t="shared" si="2"/>
        <v>PT USGAAP EUR</v>
      </c>
      <c r="C46" s="231">
        <v>2083782</v>
      </c>
      <c r="D46" s="238" t="s">
        <v>723</v>
      </c>
      <c r="E46" s="238" t="s">
        <v>724</v>
      </c>
      <c r="F46" s="232">
        <v>44810.48541666667</v>
      </c>
      <c r="G46" s="232">
        <v>44810.486805555556</v>
      </c>
      <c r="H46" s="243">
        <v>1.3888888861401938E-3</v>
      </c>
      <c r="I46" s="234"/>
      <c r="J46" s="236" t="s">
        <v>679</v>
      </c>
      <c r="K46" s="239" t="s">
        <v>574</v>
      </c>
      <c r="L46" s="235">
        <v>2084858</v>
      </c>
      <c r="M46" s="238" t="s">
        <v>813</v>
      </c>
      <c r="N46" s="238" t="s">
        <v>812</v>
      </c>
      <c r="O46" s="232">
        <v>44810.582638888889</v>
      </c>
      <c r="P46" s="232">
        <v>44810.583333333336</v>
      </c>
      <c r="Q46" s="243">
        <v>6.944444467080757E-4</v>
      </c>
    </row>
    <row r="47" spans="1:17" hidden="1" x14ac:dyDescent="0.25">
      <c r="A47" s="239" t="s">
        <v>717</v>
      </c>
      <c r="B47" s="231" t="str">
        <f t="shared" si="2"/>
        <v>RU USGAAP USD</v>
      </c>
      <c r="C47" s="231">
        <v>2083819</v>
      </c>
      <c r="D47" s="238" t="s">
        <v>733</v>
      </c>
      <c r="E47" s="238" t="s">
        <v>741</v>
      </c>
      <c r="F47" s="232">
        <v>44810.488194444442</v>
      </c>
      <c r="G47" s="232">
        <v>44810.489583333336</v>
      </c>
      <c r="H47" s="243">
        <v>1.3888888934161514E-3</v>
      </c>
      <c r="I47" s="234"/>
      <c r="J47" s="236" t="s">
        <v>807</v>
      </c>
      <c r="K47" s="239" t="s">
        <v>780</v>
      </c>
      <c r="L47" s="235">
        <v>2084850</v>
      </c>
      <c r="M47" s="238" t="s">
        <v>814</v>
      </c>
      <c r="N47" s="238" t="s">
        <v>813</v>
      </c>
      <c r="O47" s="232">
        <v>44810.581944444442</v>
      </c>
      <c r="P47" s="232">
        <v>44810.582638888889</v>
      </c>
      <c r="Q47" s="243">
        <v>6.944444467080757E-4</v>
      </c>
    </row>
    <row r="48" spans="1:17" hidden="1" x14ac:dyDescent="0.25">
      <c r="A48" s="239" t="s">
        <v>727</v>
      </c>
      <c r="B48" s="231" t="str">
        <f t="shared" si="2"/>
        <v>SA USGAAP SAR</v>
      </c>
      <c r="C48" s="231">
        <v>2083825</v>
      </c>
      <c r="D48" s="238" t="s">
        <v>815</v>
      </c>
      <c r="E48" s="238" t="s">
        <v>741</v>
      </c>
      <c r="F48" s="232">
        <v>44810.488888888889</v>
      </c>
      <c r="G48" s="232">
        <v>44810.489583333336</v>
      </c>
      <c r="H48" s="243">
        <v>6.944444467080757E-4</v>
      </c>
      <c r="I48" s="234"/>
      <c r="J48" s="231" t="s">
        <v>809</v>
      </c>
      <c r="K48" s="239" t="s">
        <v>561</v>
      </c>
      <c r="L48" s="235">
        <v>2084844</v>
      </c>
      <c r="M48" s="238" t="s">
        <v>816</v>
      </c>
      <c r="N48" s="238" t="s">
        <v>814</v>
      </c>
      <c r="O48" s="232">
        <v>44810.581250000003</v>
      </c>
      <c r="P48" s="232">
        <v>44810.581944444442</v>
      </c>
      <c r="Q48" s="243">
        <v>6.9444443943211809E-4</v>
      </c>
    </row>
    <row r="49" spans="1:17" x14ac:dyDescent="0.25">
      <c r="A49" s="239" t="s">
        <v>737</v>
      </c>
      <c r="B49" s="231" t="str">
        <f t="shared" si="2"/>
        <v>SE USGAAP SEK</v>
      </c>
      <c r="C49" s="231">
        <v>2083830</v>
      </c>
      <c r="D49" s="238" t="s">
        <v>815</v>
      </c>
      <c r="E49" s="238" t="s">
        <v>741</v>
      </c>
      <c r="F49" s="232">
        <v>44810.488888888889</v>
      </c>
      <c r="G49" s="232">
        <v>44810.489583333336</v>
      </c>
      <c r="H49" s="243">
        <v>6.944444467080757E-4</v>
      </c>
      <c r="I49" s="234"/>
      <c r="J49" s="231" t="s">
        <v>691</v>
      </c>
      <c r="K49" s="239" t="s">
        <v>574</v>
      </c>
      <c r="L49" s="235">
        <v>2084835</v>
      </c>
      <c r="M49" s="238" t="s">
        <v>817</v>
      </c>
      <c r="N49" s="238" t="s">
        <v>816</v>
      </c>
      <c r="O49" s="232">
        <v>44810.580555555556</v>
      </c>
      <c r="P49" s="232">
        <v>44810.581250000003</v>
      </c>
      <c r="Q49" s="243">
        <v>6.944444467080757E-4</v>
      </c>
    </row>
    <row r="50" spans="1:17" hidden="1" x14ac:dyDescent="0.25">
      <c r="A50" s="239" t="s">
        <v>818</v>
      </c>
      <c r="B50" s="231" t="e">
        <f t="shared" si="2"/>
        <v>#N/A</v>
      </c>
      <c r="C50" s="231">
        <v>2083871</v>
      </c>
      <c r="D50" s="238" t="s">
        <v>749</v>
      </c>
      <c r="E50" s="238" t="s">
        <v>819</v>
      </c>
      <c r="F50" s="232">
        <v>44810.492361111108</v>
      </c>
      <c r="G50" s="232">
        <v>44810.493055555555</v>
      </c>
      <c r="H50" s="243">
        <v>6.944444467080757E-4</v>
      </c>
      <c r="I50" s="234"/>
      <c r="J50" s="231" t="s">
        <v>710</v>
      </c>
      <c r="K50" s="239" t="s">
        <v>561</v>
      </c>
      <c r="L50" s="262">
        <v>2084823</v>
      </c>
      <c r="M50" s="238" t="s">
        <v>820</v>
      </c>
      <c r="N50" s="238" t="s">
        <v>817</v>
      </c>
      <c r="O50" s="232">
        <v>44810.579861111109</v>
      </c>
      <c r="P50" s="232">
        <v>44810.580555555556</v>
      </c>
      <c r="Q50" s="243">
        <v>6.944444467080757E-4</v>
      </c>
    </row>
    <row r="51" spans="1:17" hidden="1" x14ac:dyDescent="0.25">
      <c r="A51" s="239" t="s">
        <v>821</v>
      </c>
      <c r="B51" s="231" t="e">
        <f t="shared" si="2"/>
        <v>#N/A</v>
      </c>
      <c r="C51" s="231">
        <v>2083875</v>
      </c>
      <c r="D51" s="238" t="s">
        <v>749</v>
      </c>
      <c r="E51" s="238" t="s">
        <v>822</v>
      </c>
      <c r="F51" s="232">
        <v>44810.492361111108</v>
      </c>
      <c r="G51" s="232">
        <v>44810.493750000001</v>
      </c>
      <c r="H51" s="243">
        <v>1.3888888934161514E-3</v>
      </c>
      <c r="I51" s="234"/>
      <c r="J51" s="231" t="s">
        <v>717</v>
      </c>
      <c r="K51" s="239" t="s">
        <v>561</v>
      </c>
      <c r="L51" s="262">
        <v>2084816</v>
      </c>
      <c r="M51" s="238" t="s">
        <v>823</v>
      </c>
      <c r="N51" s="238" t="s">
        <v>820</v>
      </c>
      <c r="O51" s="232">
        <v>44810.578472222223</v>
      </c>
      <c r="P51" s="232">
        <v>44810.579861111109</v>
      </c>
      <c r="Q51" s="243">
        <v>1.3888888861401938E-3</v>
      </c>
    </row>
    <row r="52" spans="1:17" hidden="1" x14ac:dyDescent="0.25">
      <c r="A52" s="231" t="s">
        <v>824</v>
      </c>
      <c r="B52" s="231" t="e">
        <f t="shared" si="2"/>
        <v>#N/A</v>
      </c>
      <c r="C52" s="231">
        <v>2083879</v>
      </c>
      <c r="D52" s="238" t="s">
        <v>819</v>
      </c>
      <c r="E52" s="238" t="s">
        <v>822</v>
      </c>
      <c r="F52" s="232">
        <v>44810.493055555555</v>
      </c>
      <c r="G52" s="232">
        <v>44810.493750000001</v>
      </c>
      <c r="H52" s="243">
        <v>6.944444467080757E-4</v>
      </c>
      <c r="I52" s="234"/>
      <c r="J52" s="231" t="s">
        <v>727</v>
      </c>
      <c r="K52" s="239" t="s">
        <v>561</v>
      </c>
      <c r="L52" s="262">
        <v>2084805</v>
      </c>
      <c r="M52" s="238" t="s">
        <v>825</v>
      </c>
      <c r="N52" s="238" t="s">
        <v>823</v>
      </c>
      <c r="O52" s="232">
        <v>44810.577777777777</v>
      </c>
      <c r="P52" s="232">
        <v>44810.578472222223</v>
      </c>
      <c r="Q52" s="243">
        <v>6.944444467080757E-4</v>
      </c>
    </row>
    <row r="53" spans="1:17" hidden="1" x14ac:dyDescent="0.25">
      <c r="A53" s="231" t="s">
        <v>751</v>
      </c>
      <c r="B53" s="231" t="str">
        <f t="shared" si="2"/>
        <v>TR USGAAP USD</v>
      </c>
      <c r="C53" s="231">
        <v>2083886</v>
      </c>
      <c r="D53" s="238" t="s">
        <v>819</v>
      </c>
      <c r="E53" s="238" t="s">
        <v>822</v>
      </c>
      <c r="F53" s="232">
        <v>44810.493055555555</v>
      </c>
      <c r="G53" s="232">
        <v>44810.493750000001</v>
      </c>
      <c r="H53" s="243">
        <v>6.944444467080757E-4</v>
      </c>
      <c r="I53" s="234"/>
      <c r="J53" s="231" t="s">
        <v>737</v>
      </c>
      <c r="K53" s="239" t="s">
        <v>561</v>
      </c>
      <c r="L53" s="262">
        <v>2084791</v>
      </c>
      <c r="M53" s="238" t="s">
        <v>826</v>
      </c>
      <c r="N53" s="238" t="s">
        <v>827</v>
      </c>
      <c r="O53" s="232">
        <v>44810.576388888891</v>
      </c>
      <c r="P53" s="232">
        <v>44810.57708333333</v>
      </c>
      <c r="Q53" s="243">
        <v>6.9444443943211809E-4</v>
      </c>
    </row>
    <row r="54" spans="1:17" hidden="1" x14ac:dyDescent="0.25">
      <c r="A54" s="231" t="s">
        <v>700</v>
      </c>
      <c r="B54" s="231" t="e">
        <f t="shared" si="2"/>
        <v>#N/A</v>
      </c>
      <c r="C54" s="231">
        <v>2083893</v>
      </c>
      <c r="D54" s="238" t="s">
        <v>819</v>
      </c>
      <c r="E54" s="238" t="s">
        <v>828</v>
      </c>
      <c r="F54" s="232">
        <v>44810.493055555555</v>
      </c>
      <c r="G54" s="232">
        <v>44810.494444444441</v>
      </c>
      <c r="H54" s="243">
        <v>1.3888888861401938E-3</v>
      </c>
      <c r="I54" s="234"/>
      <c r="J54" s="236" t="s">
        <v>818</v>
      </c>
      <c r="K54" s="239" t="s">
        <v>40</v>
      </c>
      <c r="L54" s="235">
        <v>2084781</v>
      </c>
      <c r="M54" s="238" t="s">
        <v>829</v>
      </c>
      <c r="N54" s="238" t="s">
        <v>826</v>
      </c>
      <c r="O54" s="232">
        <v>44810.575694444444</v>
      </c>
      <c r="P54" s="232">
        <v>44810.576388888891</v>
      </c>
      <c r="Q54" s="243">
        <v>6.944444467080757E-4</v>
      </c>
    </row>
    <row r="55" spans="1:17" hidden="1" x14ac:dyDescent="0.25">
      <c r="A55" s="231" t="s">
        <v>830</v>
      </c>
      <c r="B55" s="231" t="e">
        <f t="shared" si="2"/>
        <v>#N/A</v>
      </c>
      <c r="C55" s="231">
        <v>2083907</v>
      </c>
      <c r="D55" s="238" t="s">
        <v>822</v>
      </c>
      <c r="E55" s="238" t="s">
        <v>828</v>
      </c>
      <c r="F55" s="232">
        <v>44810.493750000001</v>
      </c>
      <c r="G55" s="232">
        <v>44810.494444444441</v>
      </c>
      <c r="H55" s="243">
        <v>6.9444443943211809E-4</v>
      </c>
      <c r="I55" s="234"/>
      <c r="J55" s="231" t="s">
        <v>821</v>
      </c>
      <c r="K55" s="239" t="s">
        <v>780</v>
      </c>
      <c r="L55" s="235">
        <v>2084774</v>
      </c>
      <c r="M55" s="238" t="s">
        <v>831</v>
      </c>
      <c r="N55" s="238" t="s">
        <v>829</v>
      </c>
      <c r="O55" s="232">
        <v>44810.574999999997</v>
      </c>
      <c r="P55" s="232">
        <v>44810.575694444444</v>
      </c>
      <c r="Q55" s="243">
        <v>6.944444467080757E-4</v>
      </c>
    </row>
    <row r="56" spans="1:17" hidden="1" x14ac:dyDescent="0.25">
      <c r="A56" s="231" t="s">
        <v>832</v>
      </c>
      <c r="B56" s="231" t="e">
        <f t="shared" si="2"/>
        <v>#N/A</v>
      </c>
      <c r="C56" s="231">
        <v>2083927</v>
      </c>
      <c r="D56" s="238" t="s">
        <v>833</v>
      </c>
      <c r="E56" s="238" t="s">
        <v>834</v>
      </c>
      <c r="F56" s="232">
        <v>44810.495833333334</v>
      </c>
      <c r="G56" s="232">
        <v>44810.498611111114</v>
      </c>
      <c r="H56" s="243">
        <v>2.7777777795563452E-3</v>
      </c>
      <c r="I56" s="234"/>
      <c r="J56" s="236" t="s">
        <v>824</v>
      </c>
      <c r="K56" s="239" t="s">
        <v>40</v>
      </c>
      <c r="L56" s="235">
        <v>2084745</v>
      </c>
      <c r="M56" s="238" t="s">
        <v>798</v>
      </c>
      <c r="N56" s="238" t="s">
        <v>801</v>
      </c>
      <c r="O56" s="232">
        <v>44810.572916666664</v>
      </c>
      <c r="P56" s="232">
        <v>44810.573611111111</v>
      </c>
      <c r="Q56" s="243">
        <v>6.944444467080757E-4</v>
      </c>
    </row>
    <row r="57" spans="1:17" hidden="1" x14ac:dyDescent="0.25">
      <c r="A57" s="231" t="s">
        <v>711</v>
      </c>
      <c r="B57" s="231" t="e">
        <f t="shared" si="2"/>
        <v>#N/A</v>
      </c>
      <c r="C57" s="231">
        <v>2083915</v>
      </c>
      <c r="D57" s="238" t="s">
        <v>822</v>
      </c>
      <c r="E57" s="238" t="s">
        <v>835</v>
      </c>
      <c r="F57" s="232">
        <v>44810.493750000001</v>
      </c>
      <c r="G57" s="232">
        <v>44810.495138888888</v>
      </c>
      <c r="H57" s="243">
        <v>1.3888888861401938E-3</v>
      </c>
      <c r="I57" s="234"/>
      <c r="J57" s="231" t="s">
        <v>751</v>
      </c>
      <c r="K57" s="239" t="s">
        <v>561</v>
      </c>
      <c r="L57" s="262">
        <v>2084690</v>
      </c>
      <c r="M57" s="238" t="s">
        <v>795</v>
      </c>
      <c r="N57" s="238" t="s">
        <v>793</v>
      </c>
      <c r="O57" s="232">
        <v>44810.571527777778</v>
      </c>
      <c r="P57" s="232">
        <v>44810.572222222225</v>
      </c>
      <c r="Q57" s="243">
        <v>6.944444467080757E-4</v>
      </c>
    </row>
    <row r="58" spans="1:17" x14ac:dyDescent="0.25">
      <c r="B58" s="230" t="s">
        <v>74</v>
      </c>
      <c r="C58" s="230" t="s">
        <v>836</v>
      </c>
      <c r="H58" s="243">
        <v>1.2499999999999999E-2</v>
      </c>
      <c r="J58" s="231" t="s">
        <v>700</v>
      </c>
      <c r="K58" s="239" t="s">
        <v>574</v>
      </c>
      <c r="L58" s="235">
        <v>2084675</v>
      </c>
      <c r="M58" s="238" t="s">
        <v>837</v>
      </c>
      <c r="N58" s="238" t="s">
        <v>838</v>
      </c>
      <c r="O58" s="232">
        <v>44810.569444444445</v>
      </c>
      <c r="P58" s="232">
        <v>44810.570138888892</v>
      </c>
      <c r="Q58" s="243">
        <v>6.944444467080757E-4</v>
      </c>
    </row>
    <row r="59" spans="1:17" hidden="1" x14ac:dyDescent="0.25">
      <c r="B59" s="230" t="s">
        <v>74</v>
      </c>
      <c r="C59" s="230" t="s">
        <v>839</v>
      </c>
      <c r="H59" s="243">
        <v>4.1666666666666666E-3</v>
      </c>
      <c r="J59" s="236" t="s">
        <v>830</v>
      </c>
      <c r="K59" s="239" t="s">
        <v>780</v>
      </c>
      <c r="L59" s="235">
        <v>2084650</v>
      </c>
      <c r="M59" s="238" t="s">
        <v>788</v>
      </c>
      <c r="N59" s="238" t="s">
        <v>789</v>
      </c>
      <c r="O59" s="232">
        <v>44810.567361111112</v>
      </c>
      <c r="P59" s="232">
        <v>44810.568055555559</v>
      </c>
      <c r="Q59" s="243">
        <v>6.944444467080757E-4</v>
      </c>
    </row>
    <row r="60" spans="1:17" hidden="1" x14ac:dyDescent="0.25">
      <c r="B60" s="230" t="s">
        <v>74</v>
      </c>
      <c r="C60" s="230" t="s">
        <v>840</v>
      </c>
      <c r="H60" s="243">
        <v>12.005555555555556</v>
      </c>
      <c r="J60" s="236" t="s">
        <v>832</v>
      </c>
      <c r="K60" s="239" t="s">
        <v>40</v>
      </c>
      <c r="L60" s="235">
        <v>2084602</v>
      </c>
      <c r="M60" s="238" t="s">
        <v>782</v>
      </c>
      <c r="N60" s="238" t="s">
        <v>789</v>
      </c>
      <c r="O60" s="232">
        <v>44810.564583333333</v>
      </c>
      <c r="P60" s="232">
        <v>44810.568055555559</v>
      </c>
      <c r="Q60" s="243">
        <v>3.4722222262644209E-3</v>
      </c>
    </row>
    <row r="61" spans="1:17" x14ac:dyDescent="0.25">
      <c r="B61" s="230" t="s">
        <v>74</v>
      </c>
      <c r="C61" s="240" t="s">
        <v>734</v>
      </c>
      <c r="J61" s="231" t="s">
        <v>711</v>
      </c>
      <c r="K61" s="239" t="s">
        <v>574</v>
      </c>
      <c r="L61" s="235">
        <v>2084578</v>
      </c>
      <c r="M61" s="238" t="s">
        <v>778</v>
      </c>
      <c r="N61" s="238" t="s">
        <v>781</v>
      </c>
      <c r="O61" s="232">
        <v>44810.563194444447</v>
      </c>
      <c r="P61" s="232">
        <v>44810.563888888886</v>
      </c>
      <c r="Q61" s="243">
        <v>6.9444443943211809E-4</v>
      </c>
    </row>
    <row r="62" spans="1:17" hidden="1" x14ac:dyDescent="0.25">
      <c r="C62" s="230" t="s">
        <v>841</v>
      </c>
      <c r="H62" s="243">
        <f>SUBTOTAL(9,H57:H61)</f>
        <v>1.2499999999999999E-2</v>
      </c>
      <c r="K62" s="230" t="s">
        <v>842</v>
      </c>
      <c r="L62" s="230" t="s">
        <v>836</v>
      </c>
      <c r="Q62" s="243">
        <v>1.8055555563478265E-2</v>
      </c>
    </row>
    <row r="63" spans="1:17" hidden="1" x14ac:dyDescent="0.25">
      <c r="K63" s="230" t="s">
        <v>842</v>
      </c>
      <c r="L63" s="230" t="s">
        <v>839</v>
      </c>
      <c r="Q63" s="243">
        <v>6.9444444444444441E-3</v>
      </c>
    </row>
    <row r="64" spans="1:17" hidden="1" x14ac:dyDescent="0.25">
      <c r="K64" s="230" t="s">
        <v>842</v>
      </c>
      <c r="L64" s="230" t="s">
        <v>840</v>
      </c>
      <c r="Q64" s="243">
        <v>12.005555555555556</v>
      </c>
    </row>
    <row r="65" spans="11:17" hidden="1" x14ac:dyDescent="0.25">
      <c r="K65" s="230" t="s">
        <v>842</v>
      </c>
      <c r="L65" s="240" t="s">
        <v>734</v>
      </c>
      <c r="M65" s="240"/>
      <c r="N65" s="240"/>
      <c r="O65" s="263"/>
      <c r="P65" s="263"/>
      <c r="Q65" s="264"/>
    </row>
    <row r="66" spans="11:17" hidden="1" x14ac:dyDescent="0.25">
      <c r="L66" s="230" t="s">
        <v>841</v>
      </c>
      <c r="Q66" s="243">
        <f>SUM(Q62:Q65)</f>
        <v>12.030555555563479</v>
      </c>
    </row>
    <row r="68" spans="11:17" x14ac:dyDescent="0.25">
      <c r="K68" s="230" t="s">
        <v>843</v>
      </c>
      <c r="L68" s="230" t="s">
        <v>836</v>
      </c>
      <c r="Q68" s="243">
        <v>12.014583333333333</v>
      </c>
    </row>
    <row r="69" spans="11:17" x14ac:dyDescent="0.25">
      <c r="K69" s="230" t="s">
        <v>843</v>
      </c>
      <c r="L69" s="230" t="s">
        <v>839</v>
      </c>
      <c r="Q69" s="243">
        <v>12.014583333333333</v>
      </c>
    </row>
    <row r="70" spans="11:17" x14ac:dyDescent="0.25">
      <c r="K70" s="230" t="s">
        <v>843</v>
      </c>
      <c r="L70" s="230" t="s">
        <v>840</v>
      </c>
      <c r="Q70" s="243">
        <v>10.006944444444445</v>
      </c>
    </row>
    <row r="71" spans="11:17" x14ac:dyDescent="0.25">
      <c r="K71" s="230" t="s">
        <v>843</v>
      </c>
      <c r="L71" s="240" t="s">
        <v>734</v>
      </c>
      <c r="M71" s="240"/>
      <c r="N71" s="240"/>
      <c r="O71" s="263"/>
      <c r="P71" s="263"/>
      <c r="Q71" s="264"/>
    </row>
    <row r="72" spans="11:17" x14ac:dyDescent="0.25">
      <c r="L72" s="230" t="s">
        <v>841</v>
      </c>
      <c r="Q72" s="243">
        <f>SUM(Q68:Q71)</f>
        <v>34.036111111111111</v>
      </c>
    </row>
  </sheetData>
  <autoFilter ref="J3:Q66" xr:uid="{C8F5BE9B-7C11-4254-A8F8-AA34449C927D}">
    <filterColumn colId="1">
      <filters>
        <filter val="CALA"/>
      </filters>
    </filterColumn>
  </autoFilter>
  <sortState xmlns:xlrd2="http://schemas.microsoft.com/office/spreadsheetml/2017/richdata2" ref="AT4:AZ26">
    <sortCondition ref="AU4:AU26"/>
  </sortState>
  <mergeCells count="6">
    <mergeCell ref="Z2:AF2"/>
    <mergeCell ref="S8:T8"/>
    <mergeCell ref="T2:U2"/>
    <mergeCell ref="V2:W2"/>
    <mergeCell ref="A2:H2"/>
    <mergeCell ref="J2:Q2"/>
  </mergeCells>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A9AA-023B-4387-B6F9-FDE11B2A7FB4}">
  <sheetPr codeName="Sheet17" filterMode="1">
    <tabColor rgb="FF92D050"/>
  </sheetPr>
  <dimension ref="A1:I3"/>
  <sheetViews>
    <sheetView showGridLines="0" workbookViewId="0">
      <selection activeCell="H2" sqref="H2"/>
    </sheetView>
  </sheetViews>
  <sheetFormatPr defaultRowHeight="14.5" x14ac:dyDescent="0.35"/>
  <cols>
    <col min="2" max="2" width="9.54296875" bestFit="1" customWidth="1"/>
    <col min="3" max="3" width="33.453125" bestFit="1" customWidth="1"/>
    <col min="4" max="4" width="20.81640625" customWidth="1"/>
    <col min="8" max="8" width="21.81640625" customWidth="1"/>
    <col min="9" max="9" width="15.54296875" bestFit="1" customWidth="1"/>
  </cols>
  <sheetData>
    <row r="1" spans="1:9" x14ac:dyDescent="0.35">
      <c r="A1" s="1" t="s">
        <v>844</v>
      </c>
      <c r="B1" s="1" t="s">
        <v>845</v>
      </c>
      <c r="C1" s="37" t="s">
        <v>422</v>
      </c>
      <c r="D1" s="1" t="s">
        <v>846</v>
      </c>
      <c r="E1" s="1" t="s">
        <v>847</v>
      </c>
      <c r="F1" s="1" t="s">
        <v>848</v>
      </c>
      <c r="G1" s="1" t="s">
        <v>30</v>
      </c>
      <c r="H1" s="1" t="s">
        <v>849</v>
      </c>
      <c r="I1" s="1" t="s">
        <v>850</v>
      </c>
    </row>
    <row r="2" spans="1:9" x14ac:dyDescent="0.35">
      <c r="A2">
        <v>1</v>
      </c>
      <c r="B2" s="14">
        <v>44649</v>
      </c>
      <c r="C2" t="s">
        <v>851</v>
      </c>
      <c r="E2" t="s">
        <v>852</v>
      </c>
      <c r="F2" s="14">
        <v>44685</v>
      </c>
      <c r="G2" t="s">
        <v>433</v>
      </c>
      <c r="H2" t="s">
        <v>853</v>
      </c>
      <c r="I2" t="s">
        <v>854</v>
      </c>
    </row>
    <row r="3" spans="1:9" hidden="1" x14ac:dyDescent="0.35">
      <c r="A3">
        <v>2</v>
      </c>
      <c r="B3" s="14">
        <v>44649</v>
      </c>
      <c r="C3" t="s">
        <v>855</v>
      </c>
      <c r="E3" t="s">
        <v>856</v>
      </c>
      <c r="G3" t="s">
        <v>433</v>
      </c>
      <c r="H3" t="s">
        <v>857</v>
      </c>
      <c r="I3" t="s">
        <v>858</v>
      </c>
    </row>
  </sheetData>
  <autoFilter ref="A1:I3" xr:uid="{46DB83D6-891F-4012-9A67-10ABCFC4938E}">
    <filterColumn colId="6">
      <filters>
        <filter val="Open"/>
      </filters>
    </filterColumn>
  </autoFilter>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0CEF8-679D-4123-B473-B03DCC1B217B}">
  <sheetPr codeName="Sheet18" filterMode="1">
    <tabColor rgb="FF00B050"/>
  </sheetPr>
  <dimension ref="A1:I37"/>
  <sheetViews>
    <sheetView showGridLines="0" workbookViewId="0">
      <selection activeCell="H8" sqref="H8"/>
    </sheetView>
  </sheetViews>
  <sheetFormatPr defaultColWidth="8.54296875" defaultRowHeight="14.5" x14ac:dyDescent="0.35"/>
  <cols>
    <col min="1" max="1" width="6.1796875" customWidth="1"/>
    <col min="2" max="2" width="9.54296875" bestFit="1" customWidth="1"/>
    <col min="3" max="3" width="89.453125" customWidth="1"/>
    <col min="4" max="4" width="14.1796875" customWidth="1"/>
    <col min="5" max="5" width="16.54296875" bestFit="1" customWidth="1"/>
    <col min="6" max="6" width="9.453125" bestFit="1" customWidth="1"/>
    <col min="7" max="7" width="7.81640625" customWidth="1"/>
    <col min="8" max="8" width="18.453125" customWidth="1"/>
  </cols>
  <sheetData>
    <row r="1" spans="1:9" x14ac:dyDescent="0.35">
      <c r="A1" s="1" t="s">
        <v>844</v>
      </c>
      <c r="B1" s="1" t="s">
        <v>845</v>
      </c>
      <c r="C1" s="1" t="s">
        <v>422</v>
      </c>
      <c r="D1" s="1" t="s">
        <v>846</v>
      </c>
      <c r="E1" s="1" t="s">
        <v>847</v>
      </c>
      <c r="F1" s="1" t="s">
        <v>848</v>
      </c>
      <c r="G1" s="1" t="s">
        <v>30</v>
      </c>
      <c r="H1" s="1" t="s">
        <v>849</v>
      </c>
      <c r="I1" s="1" t="s">
        <v>850</v>
      </c>
    </row>
    <row r="2" spans="1:9" hidden="1" x14ac:dyDescent="0.35">
      <c r="A2">
        <v>1</v>
      </c>
      <c r="B2" s="14">
        <v>44613</v>
      </c>
      <c r="C2" t="s">
        <v>859</v>
      </c>
      <c r="D2" s="1"/>
      <c r="E2" t="s">
        <v>860</v>
      </c>
      <c r="G2" t="s">
        <v>433</v>
      </c>
      <c r="H2" s="1" t="s">
        <v>861</v>
      </c>
    </row>
    <row r="3" spans="1:9" hidden="1" x14ac:dyDescent="0.35">
      <c r="A3">
        <v>2</v>
      </c>
      <c r="B3" s="14">
        <v>44613</v>
      </c>
      <c r="C3" t="s">
        <v>862</v>
      </c>
      <c r="D3" s="769" t="s">
        <v>863</v>
      </c>
      <c r="E3" t="s">
        <v>864</v>
      </c>
      <c r="G3" t="s">
        <v>433</v>
      </c>
      <c r="H3" s="16" t="s">
        <v>865</v>
      </c>
    </row>
    <row r="4" spans="1:9" hidden="1" x14ac:dyDescent="0.35">
      <c r="A4">
        <v>3</v>
      </c>
      <c r="B4" s="14">
        <v>44613</v>
      </c>
      <c r="C4" t="s">
        <v>866</v>
      </c>
      <c r="D4" s="769"/>
      <c r="E4" t="s">
        <v>864</v>
      </c>
      <c r="G4" t="s">
        <v>433</v>
      </c>
      <c r="H4" s="16" t="s">
        <v>867</v>
      </c>
    </row>
    <row r="5" spans="1:9" hidden="1" x14ac:dyDescent="0.35">
      <c r="A5">
        <v>4</v>
      </c>
      <c r="B5" s="14">
        <v>44613</v>
      </c>
      <c r="C5" t="s">
        <v>868</v>
      </c>
      <c r="D5" s="769"/>
      <c r="E5" t="s">
        <v>869</v>
      </c>
      <c r="G5" t="s">
        <v>433</v>
      </c>
      <c r="H5" s="16" t="s">
        <v>870</v>
      </c>
    </row>
    <row r="6" spans="1:9" hidden="1" x14ac:dyDescent="0.35">
      <c r="A6">
        <v>5</v>
      </c>
      <c r="B6" s="14">
        <v>44613</v>
      </c>
      <c r="C6" t="s">
        <v>871</v>
      </c>
      <c r="D6" s="769"/>
      <c r="E6" t="s">
        <v>872</v>
      </c>
      <c r="G6" t="s">
        <v>433</v>
      </c>
      <c r="H6" s="16" t="s">
        <v>873</v>
      </c>
    </row>
    <row r="7" spans="1:9" hidden="1" x14ac:dyDescent="0.35">
      <c r="A7">
        <v>6</v>
      </c>
      <c r="B7" s="14">
        <v>44613</v>
      </c>
      <c r="C7" t="s">
        <v>874</v>
      </c>
      <c r="D7" s="769"/>
      <c r="E7" t="s">
        <v>860</v>
      </c>
      <c r="G7" t="s">
        <v>433</v>
      </c>
      <c r="H7" t="s">
        <v>875</v>
      </c>
    </row>
    <row r="8" spans="1:9" hidden="1" x14ac:dyDescent="0.35">
      <c r="A8">
        <v>7</v>
      </c>
      <c r="B8" s="14">
        <v>44613</v>
      </c>
      <c r="C8" t="s">
        <v>876</v>
      </c>
      <c r="D8" s="769"/>
      <c r="E8" t="s">
        <v>872</v>
      </c>
      <c r="G8" t="s">
        <v>433</v>
      </c>
      <c r="H8" t="s">
        <v>873</v>
      </c>
    </row>
    <row r="9" spans="1:9" hidden="1" x14ac:dyDescent="0.35">
      <c r="A9">
        <v>8</v>
      </c>
      <c r="B9" s="14">
        <v>44613</v>
      </c>
      <c r="C9" t="s">
        <v>877</v>
      </c>
      <c r="D9" s="769"/>
      <c r="E9" t="s">
        <v>860</v>
      </c>
      <c r="G9" t="s">
        <v>433</v>
      </c>
      <c r="H9" t="s">
        <v>878</v>
      </c>
    </row>
    <row r="10" spans="1:9" hidden="1" x14ac:dyDescent="0.35">
      <c r="A10">
        <v>9</v>
      </c>
      <c r="B10" s="14">
        <v>44613</v>
      </c>
      <c r="C10" t="s">
        <v>879</v>
      </c>
      <c r="D10" s="769"/>
      <c r="E10" t="s">
        <v>880</v>
      </c>
      <c r="G10" t="s">
        <v>433</v>
      </c>
    </row>
    <row r="11" spans="1:9" hidden="1" x14ac:dyDescent="0.35">
      <c r="A11">
        <v>10</v>
      </c>
      <c r="B11" s="14">
        <v>44613</v>
      </c>
      <c r="C11" t="s">
        <v>881</v>
      </c>
      <c r="D11" s="769"/>
      <c r="E11" t="s">
        <v>882</v>
      </c>
      <c r="G11" t="s">
        <v>433</v>
      </c>
      <c r="H11" s="16" t="s">
        <v>883</v>
      </c>
    </row>
    <row r="12" spans="1:9" hidden="1" x14ac:dyDescent="0.35">
      <c r="A12">
        <v>11</v>
      </c>
      <c r="B12" s="14">
        <v>44613</v>
      </c>
      <c r="C12" t="s">
        <v>884</v>
      </c>
      <c r="E12" t="s">
        <v>882</v>
      </c>
      <c r="G12" t="s">
        <v>433</v>
      </c>
      <c r="H12" t="s">
        <v>885</v>
      </c>
    </row>
    <row r="13" spans="1:9" hidden="1" x14ac:dyDescent="0.35">
      <c r="A13">
        <v>12</v>
      </c>
      <c r="B13" s="14">
        <v>44624</v>
      </c>
      <c r="C13" t="s">
        <v>886</v>
      </c>
      <c r="D13" s="770"/>
      <c r="E13" t="s">
        <v>887</v>
      </c>
      <c r="G13" t="s">
        <v>433</v>
      </c>
      <c r="H13" t="s">
        <v>888</v>
      </c>
    </row>
    <row r="14" spans="1:9" hidden="1" x14ac:dyDescent="0.35">
      <c r="A14">
        <v>13</v>
      </c>
      <c r="B14" s="14">
        <v>44624</v>
      </c>
      <c r="C14" t="s">
        <v>889</v>
      </c>
      <c r="D14" s="770"/>
      <c r="E14" t="s">
        <v>890</v>
      </c>
      <c r="F14" s="14">
        <v>44634</v>
      </c>
      <c r="G14" t="s">
        <v>433</v>
      </c>
      <c r="H14" t="s">
        <v>891</v>
      </c>
    </row>
    <row r="15" spans="1:9" hidden="1" x14ac:dyDescent="0.35">
      <c r="A15">
        <v>14</v>
      </c>
      <c r="B15" s="14">
        <v>44624</v>
      </c>
      <c r="C15" t="s">
        <v>892</v>
      </c>
      <c r="D15" s="770"/>
      <c r="E15" t="s">
        <v>893</v>
      </c>
      <c r="G15" t="s">
        <v>433</v>
      </c>
      <c r="H15" t="s">
        <v>894</v>
      </c>
    </row>
    <row r="16" spans="1:9" hidden="1" x14ac:dyDescent="0.35">
      <c r="A16">
        <v>15</v>
      </c>
      <c r="B16" s="14">
        <v>44624</v>
      </c>
      <c r="C16" t="s">
        <v>895</v>
      </c>
      <c r="D16" s="770"/>
      <c r="E16" t="s">
        <v>893</v>
      </c>
      <c r="G16" t="s">
        <v>433</v>
      </c>
      <c r="H16" t="s">
        <v>896</v>
      </c>
    </row>
    <row r="17" spans="1:9" hidden="1" x14ac:dyDescent="0.35">
      <c r="A17">
        <v>16</v>
      </c>
      <c r="B17" s="14">
        <v>44624</v>
      </c>
      <c r="C17" t="s">
        <v>897</v>
      </c>
      <c r="D17" s="770"/>
      <c r="E17" t="s">
        <v>893</v>
      </c>
      <c r="G17" t="s">
        <v>433</v>
      </c>
    </row>
    <row r="18" spans="1:9" hidden="1" x14ac:dyDescent="0.35">
      <c r="A18">
        <v>17</v>
      </c>
      <c r="B18" s="14">
        <v>44624</v>
      </c>
      <c r="C18" t="s">
        <v>898</v>
      </c>
      <c r="D18" s="770"/>
      <c r="E18" t="s">
        <v>893</v>
      </c>
      <c r="G18" t="s">
        <v>433</v>
      </c>
      <c r="H18" t="s">
        <v>896</v>
      </c>
    </row>
    <row r="19" spans="1:9" hidden="1" x14ac:dyDescent="0.35">
      <c r="A19">
        <v>18</v>
      </c>
      <c r="B19" s="14">
        <v>44624</v>
      </c>
      <c r="C19" t="s">
        <v>899</v>
      </c>
      <c r="D19" s="770"/>
      <c r="E19" s="14">
        <v>44655</v>
      </c>
      <c r="G19" t="s">
        <v>433</v>
      </c>
      <c r="H19" t="s">
        <v>900</v>
      </c>
      <c r="I19" t="s">
        <v>854</v>
      </c>
    </row>
    <row r="20" spans="1:9" hidden="1" x14ac:dyDescent="0.35">
      <c r="A20">
        <v>19</v>
      </c>
      <c r="B20" s="14">
        <v>44624</v>
      </c>
      <c r="C20" t="s">
        <v>901</v>
      </c>
      <c r="D20" s="770"/>
      <c r="E20" t="s">
        <v>893</v>
      </c>
      <c r="G20" t="s">
        <v>433</v>
      </c>
    </row>
    <row r="21" spans="1:9" hidden="1" x14ac:dyDescent="0.35">
      <c r="A21">
        <v>20</v>
      </c>
      <c r="B21" s="14">
        <v>44624</v>
      </c>
      <c r="C21" s="25" t="s">
        <v>902</v>
      </c>
      <c r="D21" s="770"/>
      <c r="E21" t="s">
        <v>887</v>
      </c>
      <c r="G21" t="s">
        <v>433</v>
      </c>
      <c r="H21" t="s">
        <v>903</v>
      </c>
    </row>
    <row r="22" spans="1:9" hidden="1" x14ac:dyDescent="0.35">
      <c r="A22">
        <v>21</v>
      </c>
      <c r="B22" s="14">
        <v>44624</v>
      </c>
      <c r="C22" t="s">
        <v>904</v>
      </c>
      <c r="D22" s="770"/>
      <c r="E22" t="s">
        <v>869</v>
      </c>
      <c r="G22" t="s">
        <v>433</v>
      </c>
      <c r="H22" t="s">
        <v>905</v>
      </c>
    </row>
    <row r="23" spans="1:9" hidden="1" x14ac:dyDescent="0.35">
      <c r="A23">
        <v>22</v>
      </c>
      <c r="B23" s="14">
        <v>44627</v>
      </c>
      <c r="C23" s="25" t="s">
        <v>906</v>
      </c>
      <c r="D23" s="25"/>
      <c r="E23" t="s">
        <v>887</v>
      </c>
      <c r="G23" t="s">
        <v>433</v>
      </c>
    </row>
    <row r="24" spans="1:9" x14ac:dyDescent="0.35">
      <c r="A24">
        <v>23</v>
      </c>
      <c r="B24" s="14">
        <v>44624</v>
      </c>
      <c r="C24" t="s">
        <v>907</v>
      </c>
      <c r="D24" s="770" t="s">
        <v>908</v>
      </c>
      <c r="E24" t="s">
        <v>893</v>
      </c>
      <c r="G24" t="s">
        <v>433</v>
      </c>
      <c r="I24" t="s">
        <v>854</v>
      </c>
    </row>
    <row r="25" spans="1:9" x14ac:dyDescent="0.35">
      <c r="A25">
        <v>24</v>
      </c>
      <c r="B25" s="14">
        <v>44624</v>
      </c>
      <c r="C25" t="s">
        <v>909</v>
      </c>
      <c r="D25" s="770"/>
      <c r="E25" t="s">
        <v>893</v>
      </c>
      <c r="G25" t="s">
        <v>433</v>
      </c>
      <c r="I25" t="s">
        <v>854</v>
      </c>
    </row>
    <row r="26" spans="1:9" ht="87" hidden="1" x14ac:dyDescent="0.35">
      <c r="A26">
        <v>25</v>
      </c>
      <c r="B26" s="14">
        <v>44630</v>
      </c>
      <c r="C26" s="26" t="s">
        <v>910</v>
      </c>
      <c r="D26" s="770" t="s">
        <v>911</v>
      </c>
      <c r="E26" s="39" t="s">
        <v>869</v>
      </c>
      <c r="G26" s="39" t="s">
        <v>433</v>
      </c>
      <c r="H26" t="s">
        <v>912</v>
      </c>
    </row>
    <row r="27" spans="1:9" hidden="1" x14ac:dyDescent="0.35">
      <c r="A27">
        <v>26</v>
      </c>
      <c r="B27" s="14">
        <v>44630</v>
      </c>
      <c r="C27" t="s">
        <v>913</v>
      </c>
      <c r="D27" s="770"/>
      <c r="E27" t="s">
        <v>869</v>
      </c>
      <c r="G27" t="s">
        <v>433</v>
      </c>
      <c r="H27" t="s">
        <v>914</v>
      </c>
    </row>
    <row r="28" spans="1:9" hidden="1" x14ac:dyDescent="0.35">
      <c r="A28">
        <v>26</v>
      </c>
      <c r="B28" s="14">
        <v>44636</v>
      </c>
      <c r="C28" t="s">
        <v>915</v>
      </c>
      <c r="D28" s="771" t="s">
        <v>916</v>
      </c>
      <c r="E28" s="769" t="s">
        <v>869</v>
      </c>
      <c r="F28" s="14">
        <v>44641</v>
      </c>
      <c r="G28" s="769" t="s">
        <v>433</v>
      </c>
    </row>
    <row r="29" spans="1:9" hidden="1" x14ac:dyDescent="0.35">
      <c r="A29">
        <v>27</v>
      </c>
      <c r="B29" s="14">
        <v>44636</v>
      </c>
      <c r="C29" t="s">
        <v>917</v>
      </c>
      <c r="D29" s="771"/>
      <c r="E29" s="769"/>
      <c r="G29" s="769"/>
    </row>
    <row r="30" spans="1:9" hidden="1" x14ac:dyDescent="0.35">
      <c r="A30">
        <v>28</v>
      </c>
      <c r="B30" s="14">
        <v>44636</v>
      </c>
      <c r="C30" t="s">
        <v>918</v>
      </c>
      <c r="D30" s="771"/>
      <c r="E30" s="769"/>
      <c r="G30" s="769"/>
    </row>
    <row r="31" spans="1:9" hidden="1" x14ac:dyDescent="0.35">
      <c r="A31">
        <v>29</v>
      </c>
      <c r="B31" s="14">
        <v>44636</v>
      </c>
      <c r="C31" t="s">
        <v>919</v>
      </c>
      <c r="D31" s="771"/>
      <c r="E31" s="769"/>
      <c r="G31" s="769"/>
    </row>
    <row r="32" spans="1:9" hidden="1" x14ac:dyDescent="0.35">
      <c r="A32">
        <v>30</v>
      </c>
      <c r="B32" s="14">
        <v>44636</v>
      </c>
      <c r="C32" t="s">
        <v>920</v>
      </c>
      <c r="D32" s="771"/>
      <c r="E32" s="769"/>
      <c r="G32" s="769"/>
    </row>
    <row r="33" spans="1:9" hidden="1" x14ac:dyDescent="0.35">
      <c r="A33">
        <v>26</v>
      </c>
      <c r="B33" s="14">
        <v>44641</v>
      </c>
      <c r="C33" t="s">
        <v>921</v>
      </c>
      <c r="E33" t="s">
        <v>860</v>
      </c>
      <c r="G33" s="39" t="s">
        <v>433</v>
      </c>
      <c r="I33" t="s">
        <v>854</v>
      </c>
    </row>
    <row r="34" spans="1:9" hidden="1" x14ac:dyDescent="0.35">
      <c r="A34">
        <v>25</v>
      </c>
      <c r="B34" s="14">
        <v>44645</v>
      </c>
      <c r="C34" t="s">
        <v>922</v>
      </c>
      <c r="E34" t="s">
        <v>869</v>
      </c>
      <c r="G34" t="s">
        <v>433</v>
      </c>
      <c r="H34" t="s">
        <v>923</v>
      </c>
      <c r="I34" t="s">
        <v>858</v>
      </c>
    </row>
    <row r="35" spans="1:9" hidden="1" x14ac:dyDescent="0.35">
      <c r="A35">
        <v>26</v>
      </c>
      <c r="B35" s="14">
        <v>44645</v>
      </c>
      <c r="C35" t="s">
        <v>924</v>
      </c>
      <c r="E35" t="s">
        <v>869</v>
      </c>
      <c r="G35" t="s">
        <v>433</v>
      </c>
      <c r="H35" t="s">
        <v>925</v>
      </c>
      <c r="I35" t="s">
        <v>858</v>
      </c>
    </row>
    <row r="36" spans="1:9" ht="15" hidden="1" x14ac:dyDescent="0.35">
      <c r="A36">
        <v>25</v>
      </c>
      <c r="B36" s="14">
        <v>44624</v>
      </c>
      <c r="C36" s="15" t="s">
        <v>926</v>
      </c>
      <c r="E36" t="s">
        <v>869</v>
      </c>
      <c r="G36" t="s">
        <v>433</v>
      </c>
      <c r="I36" t="s">
        <v>854</v>
      </c>
    </row>
    <row r="37" spans="1:9" ht="29" x14ac:dyDescent="0.35">
      <c r="A37">
        <v>26</v>
      </c>
      <c r="B37" s="14">
        <v>44664</v>
      </c>
      <c r="C37" t="s">
        <v>927</v>
      </c>
      <c r="D37" s="26" t="s">
        <v>928</v>
      </c>
      <c r="E37" t="s">
        <v>929</v>
      </c>
      <c r="G37" t="s">
        <v>433</v>
      </c>
      <c r="I37" t="s">
        <v>854</v>
      </c>
    </row>
  </sheetData>
  <autoFilter ref="A1:I37" xr:uid="{12D56BE3-1320-4580-B223-57BD62866142}">
    <filterColumn colId="6">
      <filters>
        <filter val="Open"/>
      </filters>
    </filterColumn>
  </autoFilter>
  <mergeCells count="7">
    <mergeCell ref="E28:E32"/>
    <mergeCell ref="G28:G32"/>
    <mergeCell ref="D3:D11"/>
    <mergeCell ref="D13:D22"/>
    <mergeCell ref="D24:D25"/>
    <mergeCell ref="D26:D27"/>
    <mergeCell ref="D28:D32"/>
  </mergeCells>
  <hyperlinks>
    <hyperlink ref="C23" r:id="rId1" display="mailto:sjohn@wescodist.com" xr:uid="{665A0DF6-139C-48F8-A1E0-5623066D466C}"/>
  </hyperlinks>
  <pageMargins left="0.7" right="0.7" top="0.75" bottom="0.75" header="0.3" footer="0.3"/>
  <pageSetup paperSize="9"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2EB0B-3678-4AA4-853D-862A8AF8465A}">
  <sheetPr codeName="Sheet19" filterMode="1">
    <tabColor rgb="FF00B050"/>
  </sheetPr>
  <dimension ref="A1:I52"/>
  <sheetViews>
    <sheetView showGridLines="0" workbookViewId="0">
      <selection activeCell="H8" sqref="H8"/>
    </sheetView>
  </sheetViews>
  <sheetFormatPr defaultRowHeight="14.5" x14ac:dyDescent="0.35"/>
  <cols>
    <col min="1" max="1" width="3.54296875" customWidth="1"/>
    <col min="2" max="2" width="12.453125" customWidth="1"/>
    <col min="3" max="3" width="27.453125" customWidth="1"/>
    <col min="4" max="4" width="48.1796875" style="26" customWidth="1"/>
    <col min="5" max="5" width="22" customWidth="1"/>
    <col min="6" max="6" width="9.54296875" bestFit="1" customWidth="1"/>
    <col min="7" max="7" width="6.1796875" bestFit="1" customWidth="1"/>
  </cols>
  <sheetData>
    <row r="1" spans="1:9" x14ac:dyDescent="0.35">
      <c r="A1" s="1" t="s">
        <v>844</v>
      </c>
      <c r="B1" s="1" t="s">
        <v>845</v>
      </c>
      <c r="C1" s="1" t="s">
        <v>422</v>
      </c>
      <c r="D1" s="37" t="s">
        <v>846</v>
      </c>
      <c r="E1" s="1" t="s">
        <v>847</v>
      </c>
      <c r="F1" s="1" t="s">
        <v>848</v>
      </c>
      <c r="G1" s="1" t="s">
        <v>30</v>
      </c>
      <c r="H1" s="1" t="s">
        <v>849</v>
      </c>
      <c r="I1" s="1" t="s">
        <v>850</v>
      </c>
    </row>
    <row r="2" spans="1:9" hidden="1" x14ac:dyDescent="0.35">
      <c r="A2">
        <v>1</v>
      </c>
      <c r="B2" s="14">
        <v>44615</v>
      </c>
      <c r="C2" t="s">
        <v>930</v>
      </c>
      <c r="D2" t="s">
        <v>931</v>
      </c>
      <c r="E2" t="s">
        <v>42</v>
      </c>
      <c r="F2" s="14">
        <v>44615</v>
      </c>
      <c r="G2" t="s">
        <v>433</v>
      </c>
    </row>
    <row r="3" spans="1:9" hidden="1" x14ac:dyDescent="0.35">
      <c r="A3">
        <v>2</v>
      </c>
      <c r="B3" s="14">
        <v>44615</v>
      </c>
      <c r="C3" t="s">
        <v>932</v>
      </c>
      <c r="D3" t="s">
        <v>931</v>
      </c>
      <c r="E3" t="s">
        <v>42</v>
      </c>
      <c r="F3" s="14">
        <v>44615</v>
      </c>
      <c r="G3" t="s">
        <v>433</v>
      </c>
    </row>
    <row r="4" spans="1:9" hidden="1" x14ac:dyDescent="0.35">
      <c r="A4">
        <v>3</v>
      </c>
      <c r="B4" s="14">
        <v>44615</v>
      </c>
      <c r="C4" t="s">
        <v>933</v>
      </c>
      <c r="D4" t="s">
        <v>931</v>
      </c>
      <c r="E4" t="s">
        <v>934</v>
      </c>
      <c r="F4" s="14">
        <v>44615</v>
      </c>
      <c r="G4" t="s">
        <v>433</v>
      </c>
    </row>
    <row r="5" spans="1:9" hidden="1" x14ac:dyDescent="0.35">
      <c r="A5">
        <v>4</v>
      </c>
      <c r="B5" s="14">
        <v>44616</v>
      </c>
      <c r="C5" t="s">
        <v>935</v>
      </c>
      <c r="D5" t="s">
        <v>931</v>
      </c>
      <c r="E5" t="s">
        <v>42</v>
      </c>
      <c r="F5" s="14">
        <v>44616</v>
      </c>
      <c r="G5" t="s">
        <v>433</v>
      </c>
    </row>
    <row r="6" spans="1:9" hidden="1" x14ac:dyDescent="0.35">
      <c r="A6">
        <v>5</v>
      </c>
      <c r="B6" s="14">
        <v>44616</v>
      </c>
      <c r="C6" t="s">
        <v>936</v>
      </c>
      <c r="D6" t="s">
        <v>937</v>
      </c>
      <c r="E6" t="s">
        <v>42</v>
      </c>
      <c r="F6" s="14">
        <v>44616</v>
      </c>
      <c r="G6" t="s">
        <v>433</v>
      </c>
    </row>
    <row r="7" spans="1:9" ht="29" x14ac:dyDescent="0.35">
      <c r="A7">
        <v>6</v>
      </c>
      <c r="B7" s="14">
        <v>44616</v>
      </c>
      <c r="C7" s="15" t="s">
        <v>926</v>
      </c>
      <c r="D7" s="26" t="s">
        <v>938</v>
      </c>
      <c r="E7" t="s">
        <v>939</v>
      </c>
      <c r="G7" t="s">
        <v>433</v>
      </c>
      <c r="H7" t="s">
        <v>940</v>
      </c>
    </row>
    <row r="8" spans="1:9" hidden="1" x14ac:dyDescent="0.35">
      <c r="A8">
        <v>7</v>
      </c>
      <c r="B8" s="14">
        <v>44648</v>
      </c>
      <c r="C8" s="7" t="s">
        <v>941</v>
      </c>
      <c r="E8" t="s">
        <v>893</v>
      </c>
      <c r="G8" t="s">
        <v>433</v>
      </c>
      <c r="H8" t="s">
        <v>942</v>
      </c>
    </row>
    <row r="9" spans="1:9" hidden="1" x14ac:dyDescent="0.35">
      <c r="A9">
        <v>8</v>
      </c>
      <c r="B9" s="14">
        <v>44649</v>
      </c>
      <c r="C9" t="s">
        <v>943</v>
      </c>
      <c r="D9" s="26" t="s">
        <v>944</v>
      </c>
      <c r="E9" t="s">
        <v>945</v>
      </c>
      <c r="G9" t="s">
        <v>433</v>
      </c>
      <c r="H9" t="s">
        <v>940</v>
      </c>
      <c r="I9" t="s">
        <v>854</v>
      </c>
    </row>
    <row r="10" spans="1:9" hidden="1" x14ac:dyDescent="0.35">
      <c r="A10">
        <v>9</v>
      </c>
      <c r="B10" s="14">
        <v>44658</v>
      </c>
      <c r="C10" t="s">
        <v>946</v>
      </c>
      <c r="G10" t="s">
        <v>433</v>
      </c>
      <c r="H10" t="s">
        <v>947</v>
      </c>
      <c r="I10" t="s">
        <v>948</v>
      </c>
    </row>
    <row r="11" spans="1:9" x14ac:dyDescent="0.35">
      <c r="A11">
        <v>10</v>
      </c>
    </row>
    <row r="12" spans="1:9" x14ac:dyDescent="0.35">
      <c r="A12">
        <v>11</v>
      </c>
    </row>
    <row r="13" spans="1:9" x14ac:dyDescent="0.35">
      <c r="A13">
        <v>12</v>
      </c>
    </row>
    <row r="14" spans="1:9" x14ac:dyDescent="0.35">
      <c r="A14">
        <v>13</v>
      </c>
    </row>
    <row r="15" spans="1:9" x14ac:dyDescent="0.35">
      <c r="A15">
        <v>14</v>
      </c>
    </row>
    <row r="16" spans="1:9" x14ac:dyDescent="0.35">
      <c r="A16">
        <v>15</v>
      </c>
    </row>
    <row r="17" spans="1:5" x14ac:dyDescent="0.35">
      <c r="A17">
        <v>16</v>
      </c>
    </row>
    <row r="18" spans="1:5" x14ac:dyDescent="0.35">
      <c r="A18">
        <v>17</v>
      </c>
    </row>
    <row r="19" spans="1:5" x14ac:dyDescent="0.35">
      <c r="A19">
        <v>18</v>
      </c>
    </row>
    <row r="20" spans="1:5" x14ac:dyDescent="0.35">
      <c r="A20">
        <v>19</v>
      </c>
    </row>
    <row r="21" spans="1:5" x14ac:dyDescent="0.35">
      <c r="A21">
        <v>20</v>
      </c>
    </row>
    <row r="23" spans="1:5" x14ac:dyDescent="0.35">
      <c r="A23" s="44" t="s">
        <v>949</v>
      </c>
    </row>
    <row r="25" spans="1:5" x14ac:dyDescent="0.35">
      <c r="A25" s="46" t="s">
        <v>950</v>
      </c>
      <c r="B25" s="46" t="s">
        <v>951</v>
      </c>
      <c r="C25" s="46" t="s">
        <v>952</v>
      </c>
      <c r="D25" s="51" t="s">
        <v>953</v>
      </c>
      <c r="E25" s="46" t="s">
        <v>954</v>
      </c>
    </row>
    <row r="26" spans="1:5" x14ac:dyDescent="0.35">
      <c r="A26" s="29"/>
      <c r="B26" s="29"/>
      <c r="C26" s="47"/>
      <c r="D26" s="28" t="s">
        <v>955</v>
      </c>
      <c r="E26" s="48" t="s">
        <v>433</v>
      </c>
    </row>
    <row r="27" spans="1:5" ht="130.5" x14ac:dyDescent="0.35">
      <c r="A27" s="29" t="s">
        <v>956</v>
      </c>
      <c r="B27" s="29" t="s">
        <v>957</v>
      </c>
      <c r="C27" s="47" t="s">
        <v>958</v>
      </c>
      <c r="D27" s="28" t="s">
        <v>959</v>
      </c>
      <c r="E27" s="48" t="s">
        <v>433</v>
      </c>
    </row>
    <row r="28" spans="1:5" ht="29" x14ac:dyDescent="0.35">
      <c r="A28" s="29" t="s">
        <v>956</v>
      </c>
      <c r="B28" s="29" t="s">
        <v>957</v>
      </c>
      <c r="C28" s="47" t="s">
        <v>960</v>
      </c>
      <c r="D28" s="28" t="s">
        <v>961</v>
      </c>
      <c r="E28" s="48" t="s">
        <v>433</v>
      </c>
    </row>
    <row r="29" spans="1:5" ht="29" x14ac:dyDescent="0.35">
      <c r="A29" s="29" t="s">
        <v>956</v>
      </c>
      <c r="B29" s="29" t="s">
        <v>957</v>
      </c>
      <c r="C29" s="47" t="s">
        <v>962</v>
      </c>
      <c r="D29" s="28" t="s">
        <v>961</v>
      </c>
      <c r="E29" s="48" t="s">
        <v>433</v>
      </c>
    </row>
    <row r="30" spans="1:5" ht="43.5" x14ac:dyDescent="0.35">
      <c r="A30" s="29" t="s">
        <v>956</v>
      </c>
      <c r="B30" s="29" t="s">
        <v>957</v>
      </c>
      <c r="C30" s="47" t="s">
        <v>963</v>
      </c>
      <c r="D30" s="28" t="s">
        <v>964</v>
      </c>
      <c r="E30" s="48" t="s">
        <v>433</v>
      </c>
    </row>
    <row r="31" spans="1:5" ht="29" x14ac:dyDescent="0.35">
      <c r="A31" s="29" t="s">
        <v>956</v>
      </c>
      <c r="B31" s="29" t="s">
        <v>957</v>
      </c>
      <c r="C31" s="49" t="s">
        <v>965</v>
      </c>
      <c r="D31" s="28" t="s">
        <v>961</v>
      </c>
      <c r="E31" s="48" t="s">
        <v>433</v>
      </c>
    </row>
    <row r="32" spans="1:5" x14ac:dyDescent="0.35">
      <c r="A32" s="29" t="s">
        <v>956</v>
      </c>
      <c r="B32" s="29" t="s">
        <v>966</v>
      </c>
      <c r="C32" s="29" t="s">
        <v>198</v>
      </c>
      <c r="D32" s="28" t="s">
        <v>967</v>
      </c>
      <c r="E32" s="48" t="s">
        <v>433</v>
      </c>
    </row>
    <row r="33" spans="1:5" x14ac:dyDescent="0.35">
      <c r="A33" s="29" t="s">
        <v>956</v>
      </c>
      <c r="B33" s="29" t="s">
        <v>966</v>
      </c>
      <c r="C33" s="29" t="s">
        <v>198</v>
      </c>
      <c r="D33" s="28" t="s">
        <v>967</v>
      </c>
      <c r="E33" s="48" t="s">
        <v>433</v>
      </c>
    </row>
    <row r="34" spans="1:5" x14ac:dyDescent="0.35">
      <c r="A34" s="29" t="s">
        <v>956</v>
      </c>
      <c r="B34" s="29" t="s">
        <v>968</v>
      </c>
      <c r="C34" s="29" t="s">
        <v>198</v>
      </c>
      <c r="D34" s="28" t="s">
        <v>967</v>
      </c>
      <c r="E34" s="48" t="s">
        <v>433</v>
      </c>
    </row>
    <row r="35" spans="1:5" x14ac:dyDescent="0.35">
      <c r="A35" s="29" t="s">
        <v>956</v>
      </c>
      <c r="B35" s="29" t="s">
        <v>969</v>
      </c>
      <c r="C35" s="47" t="s">
        <v>970</v>
      </c>
      <c r="D35" s="28" t="s">
        <v>971</v>
      </c>
      <c r="E35" s="48" t="s">
        <v>433</v>
      </c>
    </row>
    <row r="36" spans="1:5" x14ac:dyDescent="0.35">
      <c r="A36" s="29" t="s">
        <v>956</v>
      </c>
      <c r="B36" s="29"/>
      <c r="C36" s="49" t="s">
        <v>972</v>
      </c>
      <c r="D36" s="28"/>
      <c r="E36" s="48" t="s">
        <v>973</v>
      </c>
    </row>
    <row r="37" spans="1:5" x14ac:dyDescent="0.35">
      <c r="A37" s="29" t="s">
        <v>974</v>
      </c>
      <c r="B37" s="29" t="s">
        <v>975</v>
      </c>
      <c r="C37" s="47" t="s">
        <v>976</v>
      </c>
      <c r="D37" s="28" t="s">
        <v>967</v>
      </c>
      <c r="E37" s="48" t="s">
        <v>977</v>
      </c>
    </row>
    <row r="38" spans="1:5" x14ac:dyDescent="0.35">
      <c r="A38" s="29" t="s">
        <v>956</v>
      </c>
      <c r="B38" s="29" t="s">
        <v>957</v>
      </c>
      <c r="C38" s="47" t="s">
        <v>978</v>
      </c>
      <c r="D38" s="28" t="s">
        <v>979</v>
      </c>
      <c r="E38" s="48" t="s">
        <v>980</v>
      </c>
    </row>
    <row r="39" spans="1:5" x14ac:dyDescent="0.35">
      <c r="A39" s="29" t="s">
        <v>956</v>
      </c>
      <c r="B39" s="29" t="s">
        <v>957</v>
      </c>
      <c r="C39" s="47" t="s">
        <v>981</v>
      </c>
      <c r="D39" s="28" t="s">
        <v>971</v>
      </c>
      <c r="E39" s="48" t="s">
        <v>982</v>
      </c>
    </row>
    <row r="40" spans="1:5" x14ac:dyDescent="0.35">
      <c r="A40" s="29" t="s">
        <v>956</v>
      </c>
      <c r="B40" s="29" t="s">
        <v>983</v>
      </c>
      <c r="C40" s="47" t="s">
        <v>984</v>
      </c>
      <c r="D40" s="28" t="s">
        <v>985</v>
      </c>
      <c r="E40" s="48" t="s">
        <v>433</v>
      </c>
    </row>
    <row r="41" spans="1:5" x14ac:dyDescent="0.35">
      <c r="A41" s="29" t="s">
        <v>956</v>
      </c>
      <c r="B41" s="29" t="s">
        <v>969</v>
      </c>
      <c r="C41" s="49" t="s">
        <v>986</v>
      </c>
      <c r="D41" s="28" t="s">
        <v>985</v>
      </c>
      <c r="E41" s="48" t="s">
        <v>433</v>
      </c>
    </row>
    <row r="42" spans="1:5" x14ac:dyDescent="0.35">
      <c r="A42" s="29" t="s">
        <v>956</v>
      </c>
      <c r="B42" s="29" t="s">
        <v>987</v>
      </c>
      <c r="C42" s="47" t="s">
        <v>988</v>
      </c>
      <c r="D42" s="28" t="s">
        <v>985</v>
      </c>
      <c r="E42" s="48" t="s">
        <v>433</v>
      </c>
    </row>
    <row r="43" spans="1:5" x14ac:dyDescent="0.35">
      <c r="A43" s="29" t="s">
        <v>956</v>
      </c>
      <c r="B43" s="29" t="s">
        <v>989</v>
      </c>
      <c r="C43" s="47" t="s">
        <v>990</v>
      </c>
      <c r="D43" s="28" t="s">
        <v>985</v>
      </c>
      <c r="E43" s="48" t="s">
        <v>433</v>
      </c>
    </row>
    <row r="44" spans="1:5" x14ac:dyDescent="0.35">
      <c r="A44" s="29" t="s">
        <v>956</v>
      </c>
      <c r="B44" s="29" t="s">
        <v>991</v>
      </c>
      <c r="C44" s="47" t="s">
        <v>992</v>
      </c>
      <c r="D44" s="28" t="s">
        <v>985</v>
      </c>
      <c r="E44" s="48" t="s">
        <v>433</v>
      </c>
    </row>
    <row r="45" spans="1:5" x14ac:dyDescent="0.35">
      <c r="A45" s="29" t="s">
        <v>956</v>
      </c>
      <c r="B45" s="29" t="s">
        <v>993</v>
      </c>
      <c r="C45" s="47" t="s">
        <v>994</v>
      </c>
      <c r="D45" s="28" t="s">
        <v>979</v>
      </c>
      <c r="E45" s="48" t="s">
        <v>980</v>
      </c>
    </row>
    <row r="46" spans="1:5" x14ac:dyDescent="0.35">
      <c r="A46" s="29" t="s">
        <v>956</v>
      </c>
      <c r="B46" s="29" t="s">
        <v>995</v>
      </c>
      <c r="C46" s="47" t="s">
        <v>996</v>
      </c>
      <c r="D46" s="28" t="s">
        <v>985</v>
      </c>
      <c r="E46" s="48" t="s">
        <v>433</v>
      </c>
    </row>
    <row r="47" spans="1:5" x14ac:dyDescent="0.35">
      <c r="A47" s="29" t="s">
        <v>956</v>
      </c>
      <c r="B47" s="29" t="s">
        <v>997</v>
      </c>
      <c r="C47" s="47" t="s">
        <v>998</v>
      </c>
      <c r="D47" s="28" t="s">
        <v>985</v>
      </c>
      <c r="E47" s="48" t="s">
        <v>433</v>
      </c>
    </row>
    <row r="49" spans="1:5" x14ac:dyDescent="0.35">
      <c r="A49" s="44" t="s">
        <v>999</v>
      </c>
    </row>
    <row r="50" spans="1:5" x14ac:dyDescent="0.35">
      <c r="A50" s="45" t="s">
        <v>1000</v>
      </c>
      <c r="B50" s="46" t="s">
        <v>1001</v>
      </c>
      <c r="C50" s="45" t="s">
        <v>1002</v>
      </c>
      <c r="D50" s="51" t="s">
        <v>953</v>
      </c>
      <c r="E50" s="46" t="s">
        <v>954</v>
      </c>
    </row>
    <row r="51" spans="1:5" x14ac:dyDescent="0.35">
      <c r="A51" s="29" t="s">
        <v>956</v>
      </c>
      <c r="B51" s="29" t="s">
        <v>1003</v>
      </c>
      <c r="C51" s="772" t="s">
        <v>1004</v>
      </c>
      <c r="D51" s="773" t="s">
        <v>1005</v>
      </c>
      <c r="E51" s="774" t="s">
        <v>1006</v>
      </c>
    </row>
    <row r="52" spans="1:5" x14ac:dyDescent="0.35">
      <c r="A52" s="29" t="s">
        <v>956</v>
      </c>
      <c r="B52" s="29" t="s">
        <v>1007</v>
      </c>
      <c r="C52" s="772"/>
      <c r="D52" s="773"/>
      <c r="E52" s="775"/>
    </row>
  </sheetData>
  <autoFilter ref="A1:G21" xr:uid="{0F3113C2-7490-4B68-93BD-65A5EAF9F403}">
    <filterColumn colId="6">
      <filters blank="1">
        <filter val="Open"/>
      </filters>
    </filterColumn>
  </autoFilter>
  <mergeCells count="3">
    <mergeCell ref="C51:C52"/>
    <mergeCell ref="D51:D52"/>
    <mergeCell ref="E51:E52"/>
  </mergeCells>
  <hyperlinks>
    <hyperlink ref="C8" location="MFAP!A27" display="Accounts Payable Intercompany - AQIN Invoice Tax Line (in on Pre BR100) " xr:uid="{FEA77671-F2C6-4B80-9318-69C861228558}"/>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3E63D-9F07-4ABF-9471-38C725587A1A}">
  <sheetPr codeName="Sheet20" filterMode="1">
    <tabColor rgb="FF00B050"/>
  </sheetPr>
  <dimension ref="A1:I21"/>
  <sheetViews>
    <sheetView showGridLines="0" workbookViewId="0">
      <selection activeCell="H8" sqref="H8"/>
    </sheetView>
  </sheetViews>
  <sheetFormatPr defaultRowHeight="14.5" x14ac:dyDescent="0.35"/>
  <cols>
    <col min="2" max="2" width="9.54296875" bestFit="1" customWidth="1"/>
    <col min="3" max="3" width="53.81640625" customWidth="1"/>
    <col min="4" max="4" width="10.1796875" bestFit="1" customWidth="1"/>
    <col min="5" max="5" width="16.54296875" bestFit="1" customWidth="1"/>
    <col min="6" max="6" width="9.54296875" bestFit="1" customWidth="1"/>
    <col min="8" max="8" width="14.54296875" customWidth="1"/>
  </cols>
  <sheetData>
    <row r="1" spans="1:9" x14ac:dyDescent="0.35">
      <c r="A1" s="1" t="s">
        <v>844</v>
      </c>
      <c r="B1" s="1" t="s">
        <v>845</v>
      </c>
      <c r="C1" s="1" t="s">
        <v>422</v>
      </c>
      <c r="D1" s="1" t="s">
        <v>846</v>
      </c>
      <c r="E1" s="1" t="s">
        <v>847</v>
      </c>
      <c r="F1" s="1" t="s">
        <v>848</v>
      </c>
      <c r="G1" s="1" t="s">
        <v>30</v>
      </c>
      <c r="H1" s="1" t="s">
        <v>849</v>
      </c>
      <c r="I1" s="1" t="s">
        <v>850</v>
      </c>
    </row>
    <row r="2" spans="1:9" hidden="1" x14ac:dyDescent="0.35">
      <c r="A2">
        <v>1</v>
      </c>
      <c r="B2" s="14">
        <v>44615</v>
      </c>
      <c r="C2" t="s">
        <v>930</v>
      </c>
      <c r="D2" t="s">
        <v>931</v>
      </c>
      <c r="E2" t="s">
        <v>54</v>
      </c>
      <c r="F2" s="14">
        <v>44615</v>
      </c>
      <c r="G2" t="s">
        <v>433</v>
      </c>
    </row>
    <row r="3" spans="1:9" hidden="1" x14ac:dyDescent="0.35">
      <c r="A3">
        <v>2</v>
      </c>
      <c r="B3" s="14">
        <v>44615</v>
      </c>
      <c r="C3" t="s">
        <v>932</v>
      </c>
      <c r="D3" t="s">
        <v>931</v>
      </c>
      <c r="E3" t="s">
        <v>54</v>
      </c>
      <c r="F3" s="14">
        <v>44615</v>
      </c>
      <c r="G3" t="s">
        <v>433</v>
      </c>
    </row>
    <row r="4" spans="1:9" hidden="1" x14ac:dyDescent="0.35">
      <c r="A4">
        <v>3</v>
      </c>
      <c r="B4" s="14">
        <v>44615</v>
      </c>
      <c r="C4" t="s">
        <v>933</v>
      </c>
      <c r="D4" t="s">
        <v>931</v>
      </c>
      <c r="E4" t="s">
        <v>934</v>
      </c>
      <c r="F4" s="14">
        <v>44615</v>
      </c>
      <c r="G4" t="s">
        <v>433</v>
      </c>
    </row>
    <row r="5" spans="1:9" hidden="1" x14ac:dyDescent="0.35">
      <c r="A5">
        <v>4</v>
      </c>
      <c r="B5" s="14">
        <v>44606</v>
      </c>
      <c r="C5" t="s">
        <v>1008</v>
      </c>
      <c r="D5" t="s">
        <v>938</v>
      </c>
      <c r="E5" t="s">
        <v>1009</v>
      </c>
      <c r="F5" s="14">
        <v>44606</v>
      </c>
      <c r="G5" t="s">
        <v>433</v>
      </c>
      <c r="H5" t="s">
        <v>1010</v>
      </c>
    </row>
    <row r="6" spans="1:9" hidden="1" x14ac:dyDescent="0.35">
      <c r="A6">
        <v>5</v>
      </c>
      <c r="B6" s="14">
        <v>44606</v>
      </c>
      <c r="C6" t="s">
        <v>1011</v>
      </c>
      <c r="D6" t="s">
        <v>938</v>
      </c>
      <c r="E6" t="s">
        <v>1009</v>
      </c>
      <c r="G6" t="s">
        <v>433</v>
      </c>
      <c r="H6" t="s">
        <v>1012</v>
      </c>
    </row>
    <row r="7" spans="1:9" hidden="1" x14ac:dyDescent="0.35">
      <c r="A7">
        <v>6</v>
      </c>
      <c r="B7" s="14">
        <v>44606</v>
      </c>
      <c r="C7" t="s">
        <v>1013</v>
      </c>
      <c r="D7" t="s">
        <v>938</v>
      </c>
      <c r="E7" t="s">
        <v>1009</v>
      </c>
      <c r="G7" t="s">
        <v>433</v>
      </c>
    </row>
    <row r="8" spans="1:9" ht="15" x14ac:dyDescent="0.35">
      <c r="A8">
        <v>7</v>
      </c>
      <c r="B8" s="14">
        <v>44606</v>
      </c>
      <c r="C8" s="15" t="s">
        <v>926</v>
      </c>
      <c r="D8" t="s">
        <v>938</v>
      </c>
      <c r="E8" t="s">
        <v>939</v>
      </c>
      <c r="G8" t="s">
        <v>433</v>
      </c>
      <c r="H8" t="s">
        <v>940</v>
      </c>
    </row>
    <row r="9" spans="1:9" hidden="1" x14ac:dyDescent="0.35">
      <c r="A9">
        <v>8</v>
      </c>
      <c r="B9" s="14">
        <v>44616</v>
      </c>
      <c r="C9" t="s">
        <v>935</v>
      </c>
      <c r="D9" t="s">
        <v>931</v>
      </c>
      <c r="E9" t="s">
        <v>54</v>
      </c>
      <c r="F9" s="14">
        <v>44616</v>
      </c>
      <c r="G9" t="s">
        <v>433</v>
      </c>
    </row>
    <row r="10" spans="1:9" hidden="1" x14ac:dyDescent="0.35">
      <c r="A10">
        <v>9</v>
      </c>
      <c r="B10" s="14">
        <v>44616</v>
      </c>
      <c r="C10" t="s">
        <v>936</v>
      </c>
      <c r="D10" t="s">
        <v>937</v>
      </c>
      <c r="E10" t="s">
        <v>54</v>
      </c>
      <c r="F10" s="14">
        <v>44616</v>
      </c>
      <c r="G10" t="s">
        <v>433</v>
      </c>
    </row>
    <row r="11" spans="1:9" x14ac:dyDescent="0.35">
      <c r="A11">
        <v>10</v>
      </c>
      <c r="B11" s="14">
        <v>44649</v>
      </c>
      <c r="C11" t="s">
        <v>943</v>
      </c>
      <c r="D11" t="s">
        <v>944</v>
      </c>
      <c r="E11" t="s">
        <v>945</v>
      </c>
      <c r="G11" t="s">
        <v>433</v>
      </c>
      <c r="H11" t="s">
        <v>940</v>
      </c>
      <c r="I11" t="s">
        <v>854</v>
      </c>
    </row>
    <row r="12" spans="1:9" x14ac:dyDescent="0.35">
      <c r="A12">
        <v>11</v>
      </c>
      <c r="B12" s="14">
        <v>44658</v>
      </c>
      <c r="C12" t="s">
        <v>946</v>
      </c>
      <c r="G12" t="s">
        <v>433</v>
      </c>
      <c r="H12" t="s">
        <v>947</v>
      </c>
      <c r="I12" t="s">
        <v>858</v>
      </c>
    </row>
    <row r="13" spans="1:9" x14ac:dyDescent="0.35">
      <c r="A13">
        <v>12</v>
      </c>
    </row>
    <row r="14" spans="1:9" x14ac:dyDescent="0.35">
      <c r="A14">
        <v>13</v>
      </c>
    </row>
    <row r="15" spans="1:9" x14ac:dyDescent="0.35">
      <c r="A15">
        <v>14</v>
      </c>
    </row>
    <row r="16" spans="1:9" x14ac:dyDescent="0.35">
      <c r="A16">
        <v>15</v>
      </c>
    </row>
    <row r="17" spans="1:1" x14ac:dyDescent="0.35">
      <c r="A17">
        <v>16</v>
      </c>
    </row>
    <row r="18" spans="1:1" x14ac:dyDescent="0.35">
      <c r="A18">
        <v>17</v>
      </c>
    </row>
    <row r="19" spans="1:1" x14ac:dyDescent="0.35">
      <c r="A19">
        <v>18</v>
      </c>
    </row>
    <row r="20" spans="1:1" x14ac:dyDescent="0.35">
      <c r="A20">
        <v>19</v>
      </c>
    </row>
    <row r="21" spans="1:1" x14ac:dyDescent="0.35">
      <c r="A21">
        <v>20</v>
      </c>
    </row>
  </sheetData>
  <autoFilter ref="A1:G21" xr:uid="{C2A840B8-EED5-42FB-BF76-C76E6E769C35}">
    <filterColumn colId="6">
      <filters blank="1">
        <filter val="Open"/>
      </filters>
    </filterColumn>
  </autoFilter>
  <hyperlinks>
    <hyperlink ref="C5" r:id="rId1" display="mailto:Michael.Farrington@anixter.wescodist.com" xr:uid="{7324F8EE-CCC7-4BBF-8C50-BEF6817B5CAE}"/>
    <hyperlink ref="C6" r:id="rId2" display="mailto:Michael.Farrington@anixter.wescodist.com" xr:uid="{617ECA70-D17C-4186-8993-88C5E64685C2}"/>
    <hyperlink ref="C7" r:id="rId3" display="mailto:Michael.Farrington@anixter.wescodist.com" xr:uid="{A048C2C3-C8E2-4EF9-88C2-14BD1609FADA}"/>
  </hyperlink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BCC11-62D2-4F4B-A54E-1430F9D5E3E4}">
  <sheetPr codeName="Sheet21" filterMode="1">
    <tabColor rgb="FF00B050"/>
  </sheetPr>
  <dimension ref="A1:H20"/>
  <sheetViews>
    <sheetView showGridLines="0" workbookViewId="0">
      <selection activeCell="H3" sqref="H3"/>
    </sheetView>
  </sheetViews>
  <sheetFormatPr defaultRowHeight="14.5" x14ac:dyDescent="0.35"/>
  <cols>
    <col min="2" max="2" width="9.453125" bestFit="1" customWidth="1"/>
    <col min="3" max="3" width="52.453125" customWidth="1"/>
    <col min="4" max="4" width="8.81640625" bestFit="1" customWidth="1"/>
    <col min="5" max="5" width="16.1796875" bestFit="1" customWidth="1"/>
    <col min="6" max="6" width="9.54296875" bestFit="1" customWidth="1"/>
  </cols>
  <sheetData>
    <row r="1" spans="1:8" x14ac:dyDescent="0.35">
      <c r="A1" s="1" t="s">
        <v>844</v>
      </c>
      <c r="B1" s="1" t="s">
        <v>845</v>
      </c>
      <c r="C1" s="1" t="s">
        <v>422</v>
      </c>
      <c r="D1" s="1" t="s">
        <v>846</v>
      </c>
      <c r="E1" s="1" t="s">
        <v>847</v>
      </c>
      <c r="F1" s="1" t="s">
        <v>848</v>
      </c>
      <c r="G1" s="1" t="s">
        <v>30</v>
      </c>
      <c r="H1" s="1" t="s">
        <v>850</v>
      </c>
    </row>
    <row r="2" spans="1:8" hidden="1" x14ac:dyDescent="0.35">
      <c r="A2">
        <v>1</v>
      </c>
      <c r="B2" s="14">
        <v>44610</v>
      </c>
      <c r="C2" t="s">
        <v>1014</v>
      </c>
      <c r="D2" t="s">
        <v>1015</v>
      </c>
      <c r="E2" t="s">
        <v>1016</v>
      </c>
      <c r="F2" s="14">
        <v>44620</v>
      </c>
      <c r="G2" t="s">
        <v>433</v>
      </c>
    </row>
    <row r="3" spans="1:8" x14ac:dyDescent="0.35">
      <c r="A3">
        <v>2</v>
      </c>
      <c r="B3" s="14">
        <v>44610</v>
      </c>
      <c r="C3" t="s">
        <v>1017</v>
      </c>
      <c r="D3" t="s">
        <v>1015</v>
      </c>
      <c r="E3" t="s">
        <v>1018</v>
      </c>
      <c r="F3" s="14">
        <v>44666</v>
      </c>
      <c r="G3" t="s">
        <v>433</v>
      </c>
    </row>
    <row r="4" spans="1:8" x14ac:dyDescent="0.35">
      <c r="A4">
        <v>3</v>
      </c>
    </row>
    <row r="5" spans="1:8" x14ac:dyDescent="0.35">
      <c r="A5">
        <v>4</v>
      </c>
    </row>
    <row r="6" spans="1:8" x14ac:dyDescent="0.35">
      <c r="A6">
        <v>5</v>
      </c>
    </row>
    <row r="7" spans="1:8" x14ac:dyDescent="0.35">
      <c r="A7">
        <v>6</v>
      </c>
    </row>
    <row r="8" spans="1:8" x14ac:dyDescent="0.35">
      <c r="A8">
        <v>7</v>
      </c>
    </row>
    <row r="9" spans="1:8" x14ac:dyDescent="0.35">
      <c r="A9">
        <v>8</v>
      </c>
    </row>
    <row r="10" spans="1:8" x14ac:dyDescent="0.35">
      <c r="A10">
        <v>9</v>
      </c>
    </row>
    <row r="11" spans="1:8" x14ac:dyDescent="0.35">
      <c r="A11">
        <v>10</v>
      </c>
    </row>
    <row r="12" spans="1:8" x14ac:dyDescent="0.35">
      <c r="A12">
        <v>11</v>
      </c>
    </row>
    <row r="13" spans="1:8" x14ac:dyDescent="0.35">
      <c r="A13">
        <v>12</v>
      </c>
    </row>
    <row r="14" spans="1:8" x14ac:dyDescent="0.35">
      <c r="A14">
        <v>13</v>
      </c>
    </row>
    <row r="15" spans="1:8" x14ac:dyDescent="0.35">
      <c r="A15">
        <v>14</v>
      </c>
    </row>
    <row r="16" spans="1:8" x14ac:dyDescent="0.35">
      <c r="A16">
        <v>15</v>
      </c>
    </row>
    <row r="17" spans="1:1" x14ac:dyDescent="0.35">
      <c r="A17">
        <v>16</v>
      </c>
    </row>
    <row r="18" spans="1:1" x14ac:dyDescent="0.35">
      <c r="A18">
        <v>17</v>
      </c>
    </row>
    <row r="19" spans="1:1" x14ac:dyDescent="0.35">
      <c r="A19">
        <v>18</v>
      </c>
    </row>
    <row r="20" spans="1:1" x14ac:dyDescent="0.35">
      <c r="A20">
        <v>19</v>
      </c>
    </row>
  </sheetData>
  <autoFilter ref="A1:H20" xr:uid="{E37166E4-5AB6-4B9D-96B0-D6FD280C8A5D}">
    <filterColumn colId="6">
      <filters blank="1">
        <filter val="open"/>
      </filters>
    </filterColumn>
  </autoFilter>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44E68-2C26-498E-9EE7-07149C557C7D}">
  <sheetPr codeName="Sheet22">
    <tabColor rgb="FF00B050"/>
  </sheetPr>
  <dimension ref="A1:I10"/>
  <sheetViews>
    <sheetView showGridLines="0" workbookViewId="0">
      <selection activeCell="C10" sqref="C10"/>
    </sheetView>
  </sheetViews>
  <sheetFormatPr defaultRowHeight="14.5" x14ac:dyDescent="0.35"/>
  <cols>
    <col min="2" max="2" width="9.54296875" bestFit="1" customWidth="1"/>
    <col min="3" max="3" width="62.81640625" style="26" customWidth="1"/>
    <col min="4" max="4" width="31.1796875" customWidth="1"/>
    <col min="5" max="5" width="14" customWidth="1"/>
    <col min="8" max="8" width="18.54296875" customWidth="1"/>
    <col min="9" max="9" width="14.54296875" customWidth="1"/>
  </cols>
  <sheetData>
    <row r="1" spans="1:9" x14ac:dyDescent="0.35">
      <c r="A1" s="1" t="s">
        <v>844</v>
      </c>
      <c r="B1" s="1" t="s">
        <v>845</v>
      </c>
      <c r="C1" s="37" t="s">
        <v>422</v>
      </c>
      <c r="D1" s="1" t="s">
        <v>846</v>
      </c>
      <c r="E1" s="1" t="s">
        <v>847</v>
      </c>
      <c r="F1" s="1" t="s">
        <v>848</v>
      </c>
      <c r="G1" s="1" t="s">
        <v>30</v>
      </c>
      <c r="H1" s="1" t="s">
        <v>849</v>
      </c>
      <c r="I1" s="1" t="s">
        <v>850</v>
      </c>
    </row>
    <row r="2" spans="1:9" ht="29.15" customHeight="1" x14ac:dyDescent="0.35">
      <c r="A2">
        <v>1</v>
      </c>
      <c r="B2" s="14">
        <v>44644</v>
      </c>
      <c r="C2" s="26" t="s">
        <v>1019</v>
      </c>
      <c r="D2" s="770" t="s">
        <v>1020</v>
      </c>
      <c r="E2" t="s">
        <v>856</v>
      </c>
      <c r="G2" t="s">
        <v>433</v>
      </c>
      <c r="H2" t="s">
        <v>1021</v>
      </c>
      <c r="I2" t="s">
        <v>858</v>
      </c>
    </row>
    <row r="3" spans="1:9" ht="23" customHeight="1" x14ac:dyDescent="0.35">
      <c r="A3">
        <v>2</v>
      </c>
      <c r="B3" s="14">
        <v>44644</v>
      </c>
      <c r="C3" s="26" t="s">
        <v>1022</v>
      </c>
      <c r="D3" s="770"/>
      <c r="E3" t="s">
        <v>1023</v>
      </c>
      <c r="G3" t="s">
        <v>433</v>
      </c>
      <c r="H3" s="71" t="s">
        <v>1024</v>
      </c>
      <c r="I3" t="s">
        <v>858</v>
      </c>
    </row>
    <row r="4" spans="1:9" ht="29" x14ac:dyDescent="0.35">
      <c r="A4">
        <v>3</v>
      </c>
      <c r="B4" s="14">
        <v>44644</v>
      </c>
      <c r="C4" s="26" t="s">
        <v>1025</v>
      </c>
      <c r="D4" s="770"/>
      <c r="E4" t="s">
        <v>887</v>
      </c>
      <c r="F4" s="14">
        <v>44655</v>
      </c>
      <c r="G4" t="s">
        <v>433</v>
      </c>
      <c r="I4" t="s">
        <v>858</v>
      </c>
    </row>
    <row r="5" spans="1:9" ht="29" x14ac:dyDescent="0.35">
      <c r="A5">
        <v>4</v>
      </c>
      <c r="B5" s="14">
        <v>44644</v>
      </c>
      <c r="C5" s="26" t="s">
        <v>1026</v>
      </c>
      <c r="D5" s="770"/>
      <c r="E5" t="s">
        <v>1027</v>
      </c>
      <c r="F5" s="14">
        <v>44655</v>
      </c>
      <c r="G5" t="s">
        <v>433</v>
      </c>
      <c r="I5" t="s">
        <v>858</v>
      </c>
    </row>
    <row r="6" spans="1:9" ht="29" x14ac:dyDescent="0.35">
      <c r="A6">
        <v>5</v>
      </c>
      <c r="B6" s="14">
        <v>44644</v>
      </c>
      <c r="C6" s="26" t="s">
        <v>1028</v>
      </c>
      <c r="D6" s="770"/>
      <c r="E6" t="s">
        <v>887</v>
      </c>
      <c r="F6" s="14">
        <v>44655</v>
      </c>
      <c r="G6" t="s">
        <v>433</v>
      </c>
      <c r="I6" t="s">
        <v>858</v>
      </c>
    </row>
    <row r="7" spans="1:9" x14ac:dyDescent="0.35">
      <c r="A7">
        <v>6</v>
      </c>
      <c r="B7" s="14">
        <v>44644</v>
      </c>
      <c r="C7" s="26" t="s">
        <v>1029</v>
      </c>
      <c r="D7" s="770"/>
      <c r="E7" t="s">
        <v>1030</v>
      </c>
      <c r="G7" t="s">
        <v>433</v>
      </c>
      <c r="H7" t="s">
        <v>1031</v>
      </c>
      <c r="I7" t="s">
        <v>858</v>
      </c>
    </row>
    <row r="8" spans="1:9" x14ac:dyDescent="0.35">
      <c r="A8">
        <v>7</v>
      </c>
      <c r="B8" s="14">
        <v>44644</v>
      </c>
      <c r="C8" t="s">
        <v>1032</v>
      </c>
      <c r="D8" s="770"/>
      <c r="G8" t="s">
        <v>433</v>
      </c>
      <c r="I8" t="s">
        <v>858</v>
      </c>
    </row>
    <row r="9" spans="1:9" x14ac:dyDescent="0.35">
      <c r="A9">
        <v>8</v>
      </c>
      <c r="B9" s="14">
        <v>44644</v>
      </c>
      <c r="C9" t="s">
        <v>1033</v>
      </c>
      <c r="D9" s="770"/>
      <c r="G9" t="s">
        <v>433</v>
      </c>
      <c r="I9" t="s">
        <v>858</v>
      </c>
    </row>
    <row r="10" spans="1:9" x14ac:dyDescent="0.35">
      <c r="A10">
        <v>9</v>
      </c>
      <c r="B10" s="14">
        <v>44644</v>
      </c>
      <c r="C10" t="s">
        <v>1034</v>
      </c>
      <c r="D10" s="770"/>
      <c r="G10" t="s">
        <v>433</v>
      </c>
      <c r="I10" t="s">
        <v>858</v>
      </c>
    </row>
  </sheetData>
  <autoFilter ref="A1:I10" xr:uid="{714828FB-3C9B-4F51-A35B-5215EB598543}"/>
  <mergeCells count="1">
    <mergeCell ref="D2:D10"/>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DDA4B-9C03-481B-82A4-A8610D2D974F}">
  <sheetPr codeName="Sheet23">
    <tabColor rgb="FF00B050"/>
  </sheetPr>
  <dimension ref="A1:I24"/>
  <sheetViews>
    <sheetView showGridLines="0" workbookViewId="0">
      <selection activeCell="C10" sqref="C10"/>
    </sheetView>
  </sheetViews>
  <sheetFormatPr defaultRowHeight="14.5" x14ac:dyDescent="0.35"/>
  <cols>
    <col min="1" max="1" width="3.453125" bestFit="1" customWidth="1"/>
    <col min="2" max="2" width="10.54296875" bestFit="1" customWidth="1"/>
    <col min="3" max="3" width="75.54296875" customWidth="1"/>
    <col min="4" max="4" width="34.54296875" customWidth="1"/>
    <col min="5" max="5" width="16.54296875" bestFit="1" customWidth="1"/>
    <col min="6" max="6" width="4.453125" bestFit="1" customWidth="1"/>
    <col min="7" max="7" width="6.453125" bestFit="1" customWidth="1"/>
    <col min="8" max="8" width="28.453125" customWidth="1"/>
    <col min="9" max="9" width="15.54296875" bestFit="1" customWidth="1"/>
  </cols>
  <sheetData>
    <row r="1" spans="1:9" x14ac:dyDescent="0.35">
      <c r="A1" s="1" t="s">
        <v>844</v>
      </c>
      <c r="B1" s="1" t="s">
        <v>845</v>
      </c>
      <c r="C1" s="1" t="s">
        <v>422</v>
      </c>
      <c r="D1" s="1" t="s">
        <v>846</v>
      </c>
      <c r="E1" s="1" t="s">
        <v>847</v>
      </c>
      <c r="F1" s="1" t="s">
        <v>848</v>
      </c>
      <c r="G1" s="1" t="s">
        <v>30</v>
      </c>
      <c r="H1" s="1" t="s">
        <v>849</v>
      </c>
      <c r="I1" s="1" t="s">
        <v>850</v>
      </c>
    </row>
    <row r="2" spans="1:9" ht="14.75" customHeight="1" x14ac:dyDescent="0.35">
      <c r="A2">
        <v>1</v>
      </c>
      <c r="B2" s="14">
        <v>44644</v>
      </c>
      <c r="C2" t="s">
        <v>1035</v>
      </c>
      <c r="D2" s="770" t="s">
        <v>1020</v>
      </c>
      <c r="E2" t="s">
        <v>856</v>
      </c>
      <c r="G2" t="s">
        <v>433</v>
      </c>
      <c r="H2" t="s">
        <v>1036</v>
      </c>
      <c r="I2" t="s">
        <v>858</v>
      </c>
    </row>
    <row r="3" spans="1:9" x14ac:dyDescent="0.35">
      <c r="A3">
        <v>2</v>
      </c>
      <c r="B3" s="14">
        <v>44644</v>
      </c>
      <c r="C3" t="s">
        <v>1029</v>
      </c>
      <c r="D3" s="770"/>
      <c r="E3" t="s">
        <v>1030</v>
      </c>
      <c r="G3" t="s">
        <v>433</v>
      </c>
      <c r="H3" t="s">
        <v>1037</v>
      </c>
    </row>
    <row r="4" spans="1:9" x14ac:dyDescent="0.35">
      <c r="A4">
        <v>3</v>
      </c>
      <c r="B4" s="14">
        <v>44644</v>
      </c>
      <c r="C4" t="s">
        <v>1038</v>
      </c>
      <c r="D4" s="770"/>
      <c r="E4" t="s">
        <v>856</v>
      </c>
      <c r="G4" t="s">
        <v>433</v>
      </c>
      <c r="H4" t="s">
        <v>1036</v>
      </c>
      <c r="I4" t="s">
        <v>858</v>
      </c>
    </row>
    <row r="5" spans="1:9" x14ac:dyDescent="0.35">
      <c r="A5">
        <v>4</v>
      </c>
      <c r="B5" s="14">
        <v>44644</v>
      </c>
      <c r="C5" t="s">
        <v>1039</v>
      </c>
      <c r="D5" s="770"/>
      <c r="G5" t="s">
        <v>433</v>
      </c>
    </row>
    <row r="6" spans="1:9" x14ac:dyDescent="0.35">
      <c r="A6">
        <v>5</v>
      </c>
      <c r="B6" s="14">
        <v>44644</v>
      </c>
      <c r="C6" t="s">
        <v>1040</v>
      </c>
      <c r="D6" s="770"/>
      <c r="G6" t="s">
        <v>433</v>
      </c>
    </row>
    <row r="7" spans="1:9" x14ac:dyDescent="0.35">
      <c r="A7">
        <v>6</v>
      </c>
      <c r="B7" s="14">
        <v>44644</v>
      </c>
      <c r="C7" t="s">
        <v>1041</v>
      </c>
      <c r="D7" s="770"/>
      <c r="G7" t="s">
        <v>433</v>
      </c>
    </row>
    <row r="8" spans="1:9" x14ac:dyDescent="0.35">
      <c r="A8">
        <v>7</v>
      </c>
      <c r="B8" s="14">
        <v>44644</v>
      </c>
      <c r="C8" t="s">
        <v>1042</v>
      </c>
      <c r="D8" s="770"/>
      <c r="G8" t="s">
        <v>433</v>
      </c>
    </row>
    <row r="9" spans="1:9" x14ac:dyDescent="0.35">
      <c r="A9">
        <v>8</v>
      </c>
      <c r="B9" s="14">
        <v>44644</v>
      </c>
      <c r="C9" t="s">
        <v>1043</v>
      </c>
      <c r="D9" s="770"/>
      <c r="G9" t="s">
        <v>433</v>
      </c>
    </row>
    <row r="10" spans="1:9" x14ac:dyDescent="0.35">
      <c r="A10">
        <v>9</v>
      </c>
      <c r="B10" s="14">
        <v>44644</v>
      </c>
      <c r="C10" t="s">
        <v>1044</v>
      </c>
      <c r="D10" s="770"/>
      <c r="G10" t="s">
        <v>433</v>
      </c>
    </row>
    <row r="11" spans="1:9" s="22" customFormat="1" ht="14" x14ac:dyDescent="0.3">
      <c r="A11" s="22">
        <v>10</v>
      </c>
      <c r="B11" s="67">
        <v>44651</v>
      </c>
      <c r="C11" s="22" t="s">
        <v>1045</v>
      </c>
      <c r="D11" s="778" t="s">
        <v>1046</v>
      </c>
      <c r="G11" s="22" t="s">
        <v>433</v>
      </c>
      <c r="I11" s="22" t="s">
        <v>858</v>
      </c>
    </row>
    <row r="12" spans="1:9" s="22" customFormat="1" ht="14" x14ac:dyDescent="0.3">
      <c r="A12" s="22">
        <v>11</v>
      </c>
      <c r="B12" s="67">
        <v>44651</v>
      </c>
      <c r="C12" s="22" t="s">
        <v>1047</v>
      </c>
      <c r="D12" s="778"/>
      <c r="G12" s="22" t="s">
        <v>433</v>
      </c>
      <c r="I12" s="22" t="s">
        <v>858</v>
      </c>
    </row>
    <row r="13" spans="1:9" s="22" customFormat="1" ht="14" x14ac:dyDescent="0.3">
      <c r="A13" s="22">
        <v>12</v>
      </c>
      <c r="B13" s="67">
        <v>44651</v>
      </c>
      <c r="C13" s="22" t="s">
        <v>1048</v>
      </c>
      <c r="D13" s="778"/>
      <c r="G13" s="22" t="s">
        <v>433</v>
      </c>
      <c r="I13" s="22" t="s">
        <v>858</v>
      </c>
    </row>
    <row r="14" spans="1:9" s="22" customFormat="1" ht="14" x14ac:dyDescent="0.3">
      <c r="A14" s="22">
        <v>13</v>
      </c>
      <c r="B14" s="67">
        <v>44651</v>
      </c>
      <c r="C14" s="22" t="s">
        <v>1049</v>
      </c>
      <c r="D14" s="778"/>
      <c r="G14" s="22" t="s">
        <v>433</v>
      </c>
      <c r="H14" s="68" t="s">
        <v>1050</v>
      </c>
      <c r="I14" s="22" t="s">
        <v>858</v>
      </c>
    </row>
    <row r="15" spans="1:9" s="22" customFormat="1" ht="14" x14ac:dyDescent="0.3">
      <c r="A15" s="22">
        <v>14</v>
      </c>
      <c r="B15" s="67">
        <v>44651</v>
      </c>
      <c r="C15" s="22" t="s">
        <v>1051</v>
      </c>
      <c r="D15" s="778"/>
      <c r="G15" s="22" t="s">
        <v>433</v>
      </c>
      <c r="H15" s="68" t="s">
        <v>1052</v>
      </c>
      <c r="I15" s="22" t="s">
        <v>858</v>
      </c>
    </row>
    <row r="16" spans="1:9" s="22" customFormat="1" ht="14" x14ac:dyDescent="0.3">
      <c r="A16" s="22">
        <v>15</v>
      </c>
      <c r="B16" s="67">
        <v>44651</v>
      </c>
      <c r="C16" s="22" t="s">
        <v>1053</v>
      </c>
      <c r="D16" s="778"/>
      <c r="E16" s="22" t="s">
        <v>1027</v>
      </c>
      <c r="G16" s="22" t="s">
        <v>433</v>
      </c>
      <c r="H16" s="68" t="s">
        <v>1054</v>
      </c>
      <c r="I16" s="22" t="s">
        <v>858</v>
      </c>
    </row>
    <row r="17" spans="1:9" s="22" customFormat="1" ht="14" x14ac:dyDescent="0.3">
      <c r="A17" s="22">
        <v>16</v>
      </c>
      <c r="B17" s="67">
        <v>44651</v>
      </c>
      <c r="C17" s="22" t="s">
        <v>1055</v>
      </c>
      <c r="D17" s="778"/>
      <c r="E17" s="22" t="s">
        <v>1027</v>
      </c>
      <c r="G17" s="22" t="s">
        <v>433</v>
      </c>
      <c r="H17" s="68" t="s">
        <v>1056</v>
      </c>
      <c r="I17" s="22" t="s">
        <v>858</v>
      </c>
    </row>
    <row r="18" spans="1:9" s="22" customFormat="1" ht="15.65" customHeight="1" x14ac:dyDescent="0.3">
      <c r="A18" s="22">
        <v>17</v>
      </c>
      <c r="B18" s="67">
        <v>44651</v>
      </c>
      <c r="C18" s="22" t="s">
        <v>1057</v>
      </c>
      <c r="D18" s="778"/>
      <c r="E18" s="22" t="s">
        <v>1027</v>
      </c>
      <c r="G18" s="22" t="s">
        <v>433</v>
      </c>
      <c r="H18" s="776" t="s">
        <v>1058</v>
      </c>
      <c r="I18" s="22" t="s">
        <v>858</v>
      </c>
    </row>
    <row r="19" spans="1:9" s="22" customFormat="1" ht="14" x14ac:dyDescent="0.3">
      <c r="A19" s="22">
        <v>18</v>
      </c>
      <c r="B19" s="67">
        <v>44651</v>
      </c>
      <c r="C19" s="22" t="s">
        <v>1059</v>
      </c>
      <c r="D19" s="778"/>
      <c r="E19" s="22" t="s">
        <v>1027</v>
      </c>
      <c r="G19" s="22" t="s">
        <v>433</v>
      </c>
      <c r="H19" s="777"/>
      <c r="I19" s="22" t="s">
        <v>858</v>
      </c>
    </row>
    <row r="20" spans="1:9" s="22" customFormat="1" ht="14" x14ac:dyDescent="0.3">
      <c r="A20" s="22">
        <v>19</v>
      </c>
      <c r="B20" s="67">
        <v>44658</v>
      </c>
      <c r="C20" s="22" t="s">
        <v>1060</v>
      </c>
      <c r="D20" s="778"/>
      <c r="E20" s="22" t="s">
        <v>1027</v>
      </c>
      <c r="G20" s="22" t="s">
        <v>433</v>
      </c>
      <c r="H20" s="776" t="s">
        <v>1061</v>
      </c>
      <c r="I20" s="22" t="s">
        <v>858</v>
      </c>
    </row>
    <row r="21" spans="1:9" s="22" customFormat="1" ht="14" x14ac:dyDescent="0.3">
      <c r="A21" s="22">
        <v>20</v>
      </c>
      <c r="B21" s="67">
        <v>44658</v>
      </c>
      <c r="C21" s="22" t="s">
        <v>1062</v>
      </c>
      <c r="D21" s="778"/>
      <c r="G21" s="22" t="s">
        <v>433</v>
      </c>
      <c r="H21" s="777"/>
    </row>
    <row r="22" spans="1:9" s="22" customFormat="1" ht="14" x14ac:dyDescent="0.3">
      <c r="A22" s="22">
        <v>21</v>
      </c>
      <c r="B22" s="67">
        <v>44658</v>
      </c>
      <c r="C22" s="22" t="s">
        <v>1063</v>
      </c>
      <c r="D22" s="778"/>
      <c r="G22" s="22" t="s">
        <v>433</v>
      </c>
    </row>
    <row r="23" spans="1:9" s="22" customFormat="1" ht="14" x14ac:dyDescent="0.3"/>
    <row r="24" spans="1:9" s="22" customFormat="1" ht="14" x14ac:dyDescent="0.3"/>
  </sheetData>
  <autoFilter ref="A1:I22" xr:uid="{54D99D56-DFB5-4ABD-9FF1-64BBEF69B112}"/>
  <mergeCells count="4">
    <mergeCell ref="D2:D10"/>
    <mergeCell ref="H18:H19"/>
    <mergeCell ref="D11:D22"/>
    <mergeCell ref="H20:H2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2A6AA-A695-4FF6-B668-3D1282A48AB1}">
  <sheetPr codeName="Sheet24">
    <tabColor rgb="FF00B050"/>
  </sheetPr>
  <dimension ref="A1:I11"/>
  <sheetViews>
    <sheetView showGridLines="0" workbookViewId="0">
      <selection activeCell="C10" sqref="C10"/>
    </sheetView>
  </sheetViews>
  <sheetFormatPr defaultRowHeight="14.5" x14ac:dyDescent="0.35"/>
  <cols>
    <col min="3" max="3" width="71.54296875" bestFit="1" customWidth="1"/>
    <col min="4" max="4" width="26.453125" style="65" customWidth="1"/>
  </cols>
  <sheetData>
    <row r="1" spans="1:9" x14ac:dyDescent="0.35">
      <c r="A1" s="1" t="s">
        <v>844</v>
      </c>
      <c r="B1" s="1" t="s">
        <v>845</v>
      </c>
      <c r="C1" s="37" t="s">
        <v>422</v>
      </c>
      <c r="D1" s="66" t="s">
        <v>846</v>
      </c>
      <c r="E1" s="1" t="s">
        <v>847</v>
      </c>
      <c r="F1" s="1" t="s">
        <v>848</v>
      </c>
      <c r="G1" s="1" t="s">
        <v>30</v>
      </c>
      <c r="H1" s="1" t="s">
        <v>849</v>
      </c>
      <c r="I1" s="1" t="s">
        <v>850</v>
      </c>
    </row>
    <row r="2" spans="1:9" x14ac:dyDescent="0.35">
      <c r="A2">
        <v>1</v>
      </c>
      <c r="B2" s="14">
        <v>44657</v>
      </c>
      <c r="C2" t="s">
        <v>1064</v>
      </c>
      <c r="D2" s="770" t="s">
        <v>1065</v>
      </c>
      <c r="G2" t="s">
        <v>433</v>
      </c>
    </row>
    <row r="3" spans="1:9" x14ac:dyDescent="0.35">
      <c r="A3">
        <v>2</v>
      </c>
      <c r="B3" s="14">
        <v>44657</v>
      </c>
      <c r="C3" t="s">
        <v>1066</v>
      </c>
      <c r="D3" s="770"/>
      <c r="G3" t="s">
        <v>433</v>
      </c>
    </row>
    <row r="4" spans="1:9" x14ac:dyDescent="0.35">
      <c r="A4">
        <v>3</v>
      </c>
      <c r="B4" s="14">
        <v>44657</v>
      </c>
      <c r="C4" t="s">
        <v>1067</v>
      </c>
      <c r="D4" s="770"/>
      <c r="G4" t="s">
        <v>433</v>
      </c>
    </row>
    <row r="5" spans="1:9" x14ac:dyDescent="0.35">
      <c r="A5">
        <v>4</v>
      </c>
      <c r="B5" s="14">
        <v>44657</v>
      </c>
      <c r="C5" t="s">
        <v>1068</v>
      </c>
      <c r="D5" s="770"/>
      <c r="G5" t="s">
        <v>433</v>
      </c>
    </row>
    <row r="6" spans="1:9" x14ac:dyDescent="0.35">
      <c r="A6">
        <v>5</v>
      </c>
      <c r="B6" s="14">
        <v>44657</v>
      </c>
      <c r="C6" t="s">
        <v>1069</v>
      </c>
      <c r="D6" s="770"/>
      <c r="G6" t="s">
        <v>433</v>
      </c>
    </row>
    <row r="7" spans="1:9" x14ac:dyDescent="0.35">
      <c r="A7">
        <v>6</v>
      </c>
      <c r="B7" s="14">
        <v>44657</v>
      </c>
      <c r="C7" t="s">
        <v>1070</v>
      </c>
      <c r="D7" s="770"/>
      <c r="G7" t="s">
        <v>433</v>
      </c>
    </row>
    <row r="8" spans="1:9" x14ac:dyDescent="0.35">
      <c r="A8">
        <v>7</v>
      </c>
      <c r="B8" s="14">
        <v>44657</v>
      </c>
      <c r="C8" t="s">
        <v>1071</v>
      </c>
      <c r="D8" s="770"/>
      <c r="G8" t="s">
        <v>433</v>
      </c>
    </row>
    <row r="9" spans="1:9" x14ac:dyDescent="0.35">
      <c r="A9">
        <v>8</v>
      </c>
      <c r="B9" s="14">
        <v>44657</v>
      </c>
      <c r="C9" t="s">
        <v>1072</v>
      </c>
      <c r="D9" s="770"/>
      <c r="G9" t="s">
        <v>433</v>
      </c>
    </row>
    <row r="10" spans="1:9" ht="87" x14ac:dyDescent="0.35">
      <c r="A10">
        <v>9</v>
      </c>
      <c r="B10" s="14">
        <v>44657</v>
      </c>
      <c r="C10" s="26" t="s">
        <v>1073</v>
      </c>
      <c r="D10" s="770"/>
      <c r="G10" t="s">
        <v>433</v>
      </c>
    </row>
    <row r="11" spans="1:9" x14ac:dyDescent="0.35">
      <c r="B11" s="14"/>
    </row>
  </sheetData>
  <mergeCells count="1">
    <mergeCell ref="D2:D10"/>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00F82-E17B-4F1D-B92A-137C4618FC8A}">
  <sheetPr codeName="Sheet25">
    <tabColor rgb="FF00B050"/>
  </sheetPr>
  <dimension ref="A1:H1"/>
  <sheetViews>
    <sheetView showGridLines="0" workbookViewId="0">
      <selection activeCell="C10" sqref="C10"/>
    </sheetView>
  </sheetViews>
  <sheetFormatPr defaultRowHeight="14.5" x14ac:dyDescent="0.35"/>
  <sheetData>
    <row r="1" spans="1:8" x14ac:dyDescent="0.35">
      <c r="A1" s="1" t="s">
        <v>844</v>
      </c>
      <c r="B1" s="1" t="s">
        <v>845</v>
      </c>
      <c r="C1" s="1" t="s">
        <v>422</v>
      </c>
      <c r="D1" s="1" t="s">
        <v>846</v>
      </c>
      <c r="E1" s="1" t="s">
        <v>847</v>
      </c>
      <c r="F1" s="1" t="s">
        <v>848</v>
      </c>
      <c r="G1" s="1" t="s">
        <v>30</v>
      </c>
      <c r="H1" s="1" t="s">
        <v>850</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9776E-4B82-4809-9FA2-646F60F6BD99}">
  <sheetPr codeName="Sheet26" filterMode="1">
    <tabColor rgb="FF00B050"/>
  </sheetPr>
  <dimension ref="A1:I22"/>
  <sheetViews>
    <sheetView showGridLines="0" workbookViewId="0">
      <selection activeCell="C10" sqref="C10"/>
    </sheetView>
  </sheetViews>
  <sheetFormatPr defaultRowHeight="14.5" x14ac:dyDescent="0.35"/>
  <cols>
    <col min="1" max="1" width="3.453125" bestFit="1" customWidth="1"/>
    <col min="2" max="2" width="61" customWidth="1"/>
    <col min="4" max="4" width="9.453125" bestFit="1" customWidth="1"/>
    <col min="5" max="5" width="16.54296875" bestFit="1" customWidth="1"/>
    <col min="6" max="6" width="9.54296875" bestFit="1" customWidth="1"/>
    <col min="8" max="8" width="54.453125" style="26" customWidth="1"/>
  </cols>
  <sheetData>
    <row r="1" spans="1:9" x14ac:dyDescent="0.35">
      <c r="A1" s="1" t="s">
        <v>844</v>
      </c>
      <c r="B1" s="1" t="s">
        <v>845</v>
      </c>
      <c r="C1" s="1" t="s">
        <v>422</v>
      </c>
      <c r="D1" s="1" t="s">
        <v>846</v>
      </c>
      <c r="E1" s="1" t="s">
        <v>847</v>
      </c>
      <c r="F1" s="1" t="s">
        <v>848</v>
      </c>
      <c r="G1" s="1" t="s">
        <v>30</v>
      </c>
      <c r="H1" s="37" t="s">
        <v>849</v>
      </c>
      <c r="I1" s="1" t="s">
        <v>850</v>
      </c>
    </row>
    <row r="2" spans="1:9" hidden="1" x14ac:dyDescent="0.35">
      <c r="A2" s="29">
        <v>1</v>
      </c>
      <c r="B2" s="20" t="s">
        <v>1074</v>
      </c>
      <c r="C2" s="29" t="s">
        <v>1075</v>
      </c>
      <c r="D2" s="29" t="s">
        <v>1076</v>
      </c>
      <c r="E2" s="29" t="s">
        <v>1077</v>
      </c>
      <c r="F2" s="30">
        <v>44624</v>
      </c>
      <c r="G2" s="29" t="s">
        <v>433</v>
      </c>
      <c r="H2" s="29" t="s">
        <v>1078</v>
      </c>
    </row>
    <row r="3" spans="1:9" hidden="1" x14ac:dyDescent="0.35">
      <c r="A3" s="29">
        <v>2</v>
      </c>
      <c r="B3" s="20" t="s">
        <v>1079</v>
      </c>
      <c r="C3" s="29" t="s">
        <v>1080</v>
      </c>
      <c r="D3" s="29" t="s">
        <v>1076</v>
      </c>
      <c r="E3" s="29" t="s">
        <v>1077</v>
      </c>
      <c r="F3" s="30">
        <v>44624</v>
      </c>
      <c r="G3" s="29" t="s">
        <v>433</v>
      </c>
      <c r="H3" s="29"/>
    </row>
    <row r="4" spans="1:9" hidden="1" x14ac:dyDescent="0.35">
      <c r="A4" s="29">
        <v>3</v>
      </c>
      <c r="B4" s="20" t="s">
        <v>1081</v>
      </c>
      <c r="C4" s="29" t="s">
        <v>1082</v>
      </c>
      <c r="D4" s="29" t="s">
        <v>1076</v>
      </c>
      <c r="E4" s="29" t="s">
        <v>1077</v>
      </c>
      <c r="F4" s="30">
        <v>44624</v>
      </c>
      <c r="G4" s="29" t="s">
        <v>433</v>
      </c>
      <c r="H4" s="29"/>
    </row>
    <row r="5" spans="1:9" hidden="1" x14ac:dyDescent="0.35">
      <c r="A5" s="29">
        <v>4</v>
      </c>
      <c r="B5" s="20" t="s">
        <v>1083</v>
      </c>
      <c r="C5" s="29">
        <v>3000</v>
      </c>
      <c r="D5" s="29" t="s">
        <v>1076</v>
      </c>
      <c r="E5" s="29" t="s">
        <v>1077</v>
      </c>
      <c r="F5" s="30">
        <v>44624</v>
      </c>
      <c r="G5" s="29" t="s">
        <v>433</v>
      </c>
      <c r="H5" s="29"/>
    </row>
    <row r="6" spans="1:9" hidden="1" x14ac:dyDescent="0.35">
      <c r="A6" s="29">
        <v>5</v>
      </c>
      <c r="B6" s="20" t="s">
        <v>1084</v>
      </c>
      <c r="C6" s="29" t="s">
        <v>1085</v>
      </c>
      <c r="D6" s="29" t="s">
        <v>1076</v>
      </c>
      <c r="E6" s="29" t="s">
        <v>1077</v>
      </c>
      <c r="F6" s="30">
        <v>44624</v>
      </c>
      <c r="G6" s="29" t="s">
        <v>433</v>
      </c>
      <c r="H6" s="29"/>
    </row>
    <row r="7" spans="1:9" hidden="1" x14ac:dyDescent="0.35">
      <c r="A7" s="29">
        <v>6</v>
      </c>
      <c r="B7" s="20" t="s">
        <v>1086</v>
      </c>
      <c r="C7" s="29" t="s">
        <v>1087</v>
      </c>
      <c r="D7" s="29" t="s">
        <v>1076</v>
      </c>
      <c r="E7" s="29" t="s">
        <v>1077</v>
      </c>
      <c r="F7" s="30">
        <v>44624</v>
      </c>
      <c r="G7" s="29" t="s">
        <v>433</v>
      </c>
      <c r="H7" s="29"/>
    </row>
    <row r="8" spans="1:9" hidden="1" x14ac:dyDescent="0.35">
      <c r="A8" s="29">
        <v>7</v>
      </c>
      <c r="B8" s="20" t="s">
        <v>1088</v>
      </c>
      <c r="C8" s="29"/>
      <c r="D8" s="29" t="s">
        <v>1076</v>
      </c>
      <c r="E8" s="29" t="s">
        <v>1077</v>
      </c>
      <c r="F8" s="30">
        <v>44624</v>
      </c>
      <c r="G8" s="29" t="s">
        <v>433</v>
      </c>
      <c r="H8" s="29"/>
    </row>
    <row r="9" spans="1:9" ht="25" hidden="1" x14ac:dyDescent="0.35">
      <c r="A9" s="29">
        <v>8</v>
      </c>
      <c r="B9" s="20" t="s">
        <v>1089</v>
      </c>
      <c r="C9" s="29" t="s">
        <v>1090</v>
      </c>
      <c r="D9" s="29" t="s">
        <v>1076</v>
      </c>
      <c r="E9" s="29" t="s">
        <v>1077</v>
      </c>
      <c r="F9" s="30">
        <v>44624</v>
      </c>
      <c r="G9" s="29" t="s">
        <v>433</v>
      </c>
      <c r="H9" s="29"/>
    </row>
    <row r="10" spans="1:9" hidden="1" x14ac:dyDescent="0.35">
      <c r="A10" s="29">
        <v>9</v>
      </c>
      <c r="B10" s="20" t="s">
        <v>1091</v>
      </c>
      <c r="C10" s="29"/>
      <c r="D10" s="29" t="s">
        <v>1076</v>
      </c>
      <c r="E10" s="29" t="s">
        <v>1077</v>
      </c>
      <c r="F10" s="30">
        <v>44624</v>
      </c>
      <c r="G10" s="29" t="s">
        <v>433</v>
      </c>
      <c r="H10" s="29"/>
    </row>
    <row r="11" spans="1:9" hidden="1" x14ac:dyDescent="0.35">
      <c r="A11" s="29">
        <v>10</v>
      </c>
      <c r="B11" s="20" t="s">
        <v>1092</v>
      </c>
      <c r="C11" s="29" t="s">
        <v>1093</v>
      </c>
      <c r="D11" s="29" t="s">
        <v>1076</v>
      </c>
      <c r="E11" s="29" t="s">
        <v>1077</v>
      </c>
      <c r="F11" s="30">
        <v>44624</v>
      </c>
      <c r="G11" s="29" t="s">
        <v>433</v>
      </c>
      <c r="H11" s="29"/>
    </row>
    <row r="12" spans="1:9" ht="72.5" hidden="1" x14ac:dyDescent="0.35">
      <c r="A12" s="33">
        <v>11</v>
      </c>
      <c r="B12" s="32" t="s">
        <v>1094</v>
      </c>
      <c r="C12" s="33"/>
      <c r="D12" s="33" t="s">
        <v>1076</v>
      </c>
      <c r="E12" s="33" t="s">
        <v>869</v>
      </c>
      <c r="F12" s="34">
        <v>44628</v>
      </c>
      <c r="G12" s="33" t="s">
        <v>433</v>
      </c>
      <c r="H12" s="33" t="s">
        <v>1095</v>
      </c>
    </row>
    <row r="13" spans="1:9" ht="37.5" hidden="1" x14ac:dyDescent="0.35">
      <c r="A13" s="29">
        <v>12</v>
      </c>
      <c r="B13" s="35" t="s">
        <v>1096</v>
      </c>
      <c r="C13" s="29"/>
      <c r="D13" s="29" t="s">
        <v>1076</v>
      </c>
      <c r="E13" s="29"/>
      <c r="F13" s="30">
        <v>44630</v>
      </c>
      <c r="G13" s="29" t="s">
        <v>433</v>
      </c>
      <c r="H13" s="28" t="s">
        <v>1097</v>
      </c>
    </row>
    <row r="14" spans="1:9" ht="25" hidden="1" x14ac:dyDescent="0.35">
      <c r="A14" s="29">
        <v>13</v>
      </c>
      <c r="B14" s="35" t="s">
        <v>1098</v>
      </c>
      <c r="C14" s="29"/>
      <c r="D14" s="29" t="s">
        <v>1076</v>
      </c>
      <c r="E14" s="29"/>
      <c r="F14" s="30">
        <v>44630</v>
      </c>
      <c r="G14" s="29" t="s">
        <v>433</v>
      </c>
      <c r="H14" s="28" t="s">
        <v>1099</v>
      </c>
    </row>
    <row r="15" spans="1:9" ht="25" hidden="1" x14ac:dyDescent="0.35">
      <c r="A15" s="29">
        <v>14</v>
      </c>
      <c r="B15" s="35" t="s">
        <v>1100</v>
      </c>
      <c r="C15" s="29"/>
      <c r="D15" s="29" t="s">
        <v>1076</v>
      </c>
      <c r="E15" s="29"/>
      <c r="F15" s="30">
        <v>44630</v>
      </c>
      <c r="G15" s="29" t="s">
        <v>433</v>
      </c>
      <c r="H15" s="28" t="s">
        <v>1101</v>
      </c>
    </row>
    <row r="16" spans="1:9" ht="29" hidden="1" x14ac:dyDescent="0.35">
      <c r="A16" s="29">
        <v>15</v>
      </c>
      <c r="B16" s="35" t="s">
        <v>1102</v>
      </c>
      <c r="C16" s="29"/>
      <c r="D16" s="29" t="s">
        <v>1076</v>
      </c>
      <c r="E16" s="29"/>
      <c r="F16" s="30">
        <v>44630</v>
      </c>
      <c r="G16" s="29" t="s">
        <v>433</v>
      </c>
      <c r="H16" s="28" t="s">
        <v>1103</v>
      </c>
    </row>
    <row r="17" spans="1:8" ht="37.5" hidden="1" x14ac:dyDescent="0.35">
      <c r="A17" s="29">
        <v>16</v>
      </c>
      <c r="B17" s="35" t="s">
        <v>1104</v>
      </c>
      <c r="C17" s="29"/>
      <c r="D17" s="29" t="s">
        <v>1076</v>
      </c>
      <c r="E17" s="29"/>
      <c r="F17" s="30">
        <v>44630</v>
      </c>
      <c r="G17" s="29" t="s">
        <v>433</v>
      </c>
      <c r="H17" s="28" t="s">
        <v>1105</v>
      </c>
    </row>
    <row r="18" spans="1:8" ht="26" hidden="1" x14ac:dyDescent="0.35">
      <c r="A18" s="29">
        <v>17</v>
      </c>
      <c r="B18" s="36" t="s">
        <v>1106</v>
      </c>
      <c r="C18" s="29"/>
      <c r="D18" s="29" t="s">
        <v>1076</v>
      </c>
      <c r="E18" s="29"/>
      <c r="F18" s="30">
        <v>44630</v>
      </c>
      <c r="G18" s="29" t="s">
        <v>433</v>
      </c>
      <c r="H18" s="38" t="s">
        <v>1107</v>
      </c>
    </row>
    <row r="19" spans="1:8" x14ac:dyDescent="0.35">
      <c r="A19" s="29">
        <v>18</v>
      </c>
      <c r="B19" s="36" t="s">
        <v>1108</v>
      </c>
      <c r="C19" s="29"/>
      <c r="D19" s="29" t="s">
        <v>1109</v>
      </c>
      <c r="E19" s="29"/>
      <c r="F19" s="30">
        <v>44631</v>
      </c>
      <c r="G19" s="29" t="s">
        <v>433</v>
      </c>
      <c r="H19" s="28"/>
    </row>
    <row r="20" spans="1:8" ht="26" x14ac:dyDescent="0.35">
      <c r="A20" s="29">
        <v>19</v>
      </c>
      <c r="B20" s="36" t="s">
        <v>1110</v>
      </c>
      <c r="C20" s="29"/>
      <c r="D20" s="29" t="s">
        <v>1109</v>
      </c>
      <c r="E20" s="29"/>
      <c r="F20" s="30">
        <v>44631</v>
      </c>
      <c r="G20" s="29" t="s">
        <v>433</v>
      </c>
      <c r="H20" s="28"/>
    </row>
    <row r="21" spans="1:8" ht="26" x14ac:dyDescent="0.35">
      <c r="A21" s="29">
        <v>20</v>
      </c>
      <c r="B21" s="36" t="s">
        <v>1111</v>
      </c>
      <c r="C21" s="29"/>
      <c r="D21" s="29" t="s">
        <v>1109</v>
      </c>
      <c r="E21" s="29"/>
      <c r="F21" s="30">
        <v>44631</v>
      </c>
      <c r="G21" s="29" t="s">
        <v>433</v>
      </c>
      <c r="H21" s="28"/>
    </row>
    <row r="22" spans="1:8" hidden="1" x14ac:dyDescent="0.35">
      <c r="B22" t="s">
        <v>1112</v>
      </c>
      <c r="D22">
        <f>LEN(B22)</f>
        <v>21</v>
      </c>
    </row>
  </sheetData>
  <autoFilter ref="A1:H22" xr:uid="{7691A1CF-4EE3-4440-832B-08D6F0BFDABA}">
    <filterColumn colId="6">
      <filters>
        <filter val="Open"/>
      </filters>
    </filterColumn>
  </autoFilter>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4BCF9-6F97-4AE3-BEC3-B4EA315AB06C}">
  <sheetPr codeName="Sheet27">
    <tabColor rgb="FF00B050"/>
  </sheetPr>
  <dimension ref="A1:H21"/>
  <sheetViews>
    <sheetView showGridLines="0" workbookViewId="0">
      <selection activeCell="C10" sqref="C10"/>
    </sheetView>
  </sheetViews>
  <sheetFormatPr defaultRowHeight="14.5" x14ac:dyDescent="0.35"/>
  <cols>
    <col min="1" max="1" width="3.453125" bestFit="1" customWidth="1"/>
  </cols>
  <sheetData>
    <row r="1" spans="1:8" x14ac:dyDescent="0.35">
      <c r="A1" s="1" t="s">
        <v>844</v>
      </c>
      <c r="B1" s="1" t="s">
        <v>845</v>
      </c>
      <c r="C1" s="1" t="s">
        <v>422</v>
      </c>
      <c r="D1" s="1" t="s">
        <v>846</v>
      </c>
      <c r="E1" s="1" t="s">
        <v>847</v>
      </c>
      <c r="F1" s="1" t="s">
        <v>848</v>
      </c>
      <c r="G1" s="1" t="s">
        <v>30</v>
      </c>
      <c r="H1" s="1" t="s">
        <v>850</v>
      </c>
    </row>
    <row r="2" spans="1:8" x14ac:dyDescent="0.35">
      <c r="A2">
        <v>1</v>
      </c>
    </row>
    <row r="3" spans="1:8" x14ac:dyDescent="0.35">
      <c r="A3">
        <v>2</v>
      </c>
    </row>
    <row r="4" spans="1:8" x14ac:dyDescent="0.35">
      <c r="A4">
        <v>3</v>
      </c>
    </row>
    <row r="5" spans="1:8" x14ac:dyDescent="0.35">
      <c r="A5">
        <v>4</v>
      </c>
    </row>
    <row r="6" spans="1:8" x14ac:dyDescent="0.35">
      <c r="A6">
        <v>5</v>
      </c>
    </row>
    <row r="7" spans="1:8" x14ac:dyDescent="0.35">
      <c r="A7">
        <v>6</v>
      </c>
    </row>
    <row r="8" spans="1:8" x14ac:dyDescent="0.35">
      <c r="A8">
        <v>7</v>
      </c>
    </row>
    <row r="9" spans="1:8" x14ac:dyDescent="0.35">
      <c r="A9">
        <v>8</v>
      </c>
    </row>
    <row r="10" spans="1:8" x14ac:dyDescent="0.35">
      <c r="A10">
        <v>9</v>
      </c>
    </row>
    <row r="11" spans="1:8" x14ac:dyDescent="0.35">
      <c r="A11">
        <v>10</v>
      </c>
    </row>
    <row r="12" spans="1:8" x14ac:dyDescent="0.35">
      <c r="A12">
        <v>11</v>
      </c>
    </row>
    <row r="13" spans="1:8" x14ac:dyDescent="0.35">
      <c r="A13">
        <v>12</v>
      </c>
    </row>
    <row r="14" spans="1:8" x14ac:dyDescent="0.35">
      <c r="A14">
        <v>13</v>
      </c>
    </row>
    <row r="15" spans="1:8" x14ac:dyDescent="0.35">
      <c r="A15">
        <v>14</v>
      </c>
    </row>
    <row r="16" spans="1:8" x14ac:dyDescent="0.35">
      <c r="A16">
        <v>15</v>
      </c>
    </row>
    <row r="17" spans="1:1" x14ac:dyDescent="0.35">
      <c r="A17">
        <v>16</v>
      </c>
    </row>
    <row r="18" spans="1:1" x14ac:dyDescent="0.35">
      <c r="A18">
        <v>17</v>
      </c>
    </row>
    <row r="19" spans="1:1" x14ac:dyDescent="0.35">
      <c r="A19">
        <v>18</v>
      </c>
    </row>
    <row r="20" spans="1:1" x14ac:dyDescent="0.35">
      <c r="A20">
        <v>19</v>
      </c>
    </row>
    <row r="21" spans="1:1" x14ac:dyDescent="0.35">
      <c r="A21">
        <v>20</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234C-A952-4350-AB89-02925B03479C}">
  <sheetPr codeName="Sheet28">
    <tabColor rgb="FF00B050"/>
  </sheetPr>
  <dimension ref="A1:I21"/>
  <sheetViews>
    <sheetView showGridLines="0" workbookViewId="0">
      <selection activeCell="C10" sqref="C10"/>
    </sheetView>
  </sheetViews>
  <sheetFormatPr defaultRowHeight="14.5" x14ac:dyDescent="0.35"/>
  <cols>
    <col min="2" max="2" width="9.54296875" bestFit="1" customWidth="1"/>
    <col min="3" max="3" width="51.54296875" customWidth="1"/>
    <col min="4" max="4" width="19.54296875" customWidth="1"/>
    <col min="5" max="5" width="16.54296875" bestFit="1" customWidth="1"/>
    <col min="6" max="6" width="9.453125" bestFit="1" customWidth="1"/>
  </cols>
  <sheetData>
    <row r="1" spans="1:9" x14ac:dyDescent="0.35">
      <c r="A1" s="1" t="s">
        <v>844</v>
      </c>
      <c r="B1" s="1" t="s">
        <v>845</v>
      </c>
      <c r="C1" s="1" t="s">
        <v>422</v>
      </c>
      <c r="D1" s="1" t="s">
        <v>846</v>
      </c>
      <c r="E1" s="1" t="s">
        <v>847</v>
      </c>
      <c r="F1" s="1" t="s">
        <v>848</v>
      </c>
      <c r="G1" s="1" t="s">
        <v>30</v>
      </c>
      <c r="H1" s="1" t="s">
        <v>849</v>
      </c>
      <c r="I1" s="1" t="s">
        <v>850</v>
      </c>
    </row>
    <row r="2" spans="1:9" x14ac:dyDescent="0.35">
      <c r="A2">
        <v>1</v>
      </c>
      <c r="B2" s="14">
        <v>44609</v>
      </c>
      <c r="C2" s="17" t="s">
        <v>1113</v>
      </c>
      <c r="D2" s="779" t="s">
        <v>1015</v>
      </c>
      <c r="G2" t="s">
        <v>433</v>
      </c>
    </row>
    <row r="3" spans="1:9" x14ac:dyDescent="0.35">
      <c r="A3">
        <v>2</v>
      </c>
      <c r="B3" s="14">
        <v>44609</v>
      </c>
      <c r="C3" s="17" t="s">
        <v>1114</v>
      </c>
      <c r="D3" s="779"/>
      <c r="G3" t="s">
        <v>433</v>
      </c>
    </row>
    <row r="4" spans="1:9" x14ac:dyDescent="0.35">
      <c r="A4">
        <v>3</v>
      </c>
      <c r="B4" s="14">
        <v>44609</v>
      </c>
      <c r="C4" s="7" t="s">
        <v>1115</v>
      </c>
      <c r="D4" s="779"/>
      <c r="G4" t="s">
        <v>433</v>
      </c>
    </row>
    <row r="5" spans="1:9" x14ac:dyDescent="0.35">
      <c r="A5">
        <v>4</v>
      </c>
      <c r="B5" s="14">
        <v>44609</v>
      </c>
      <c r="C5" t="s">
        <v>1116</v>
      </c>
      <c r="E5" t="s">
        <v>1117</v>
      </c>
      <c r="F5" s="14">
        <v>44636</v>
      </c>
      <c r="G5" t="s">
        <v>433</v>
      </c>
      <c r="H5" t="s">
        <v>1118</v>
      </c>
    </row>
    <row r="6" spans="1:9" x14ac:dyDescent="0.35">
      <c r="A6">
        <v>5</v>
      </c>
    </row>
    <row r="7" spans="1:9" x14ac:dyDescent="0.35">
      <c r="A7">
        <v>6</v>
      </c>
    </row>
    <row r="8" spans="1:9" x14ac:dyDescent="0.35">
      <c r="A8">
        <v>7</v>
      </c>
    </row>
    <row r="9" spans="1:9" x14ac:dyDescent="0.35">
      <c r="A9">
        <v>8</v>
      </c>
    </row>
    <row r="10" spans="1:9" x14ac:dyDescent="0.35">
      <c r="A10">
        <v>9</v>
      </c>
    </row>
    <row r="11" spans="1:9" x14ac:dyDescent="0.35">
      <c r="A11">
        <v>10</v>
      </c>
    </row>
    <row r="12" spans="1:9" x14ac:dyDescent="0.35">
      <c r="A12">
        <v>11</v>
      </c>
    </row>
    <row r="13" spans="1:9" x14ac:dyDescent="0.35">
      <c r="A13">
        <v>12</v>
      </c>
    </row>
    <row r="14" spans="1:9" x14ac:dyDescent="0.35">
      <c r="A14">
        <v>13</v>
      </c>
    </row>
    <row r="15" spans="1:9" x14ac:dyDescent="0.35">
      <c r="A15">
        <v>14</v>
      </c>
    </row>
    <row r="16" spans="1:9" x14ac:dyDescent="0.35">
      <c r="A16">
        <v>15</v>
      </c>
    </row>
    <row r="17" spans="1:1" x14ac:dyDescent="0.35">
      <c r="A17">
        <v>16</v>
      </c>
    </row>
    <row r="18" spans="1:1" x14ac:dyDescent="0.35">
      <c r="A18">
        <v>17</v>
      </c>
    </row>
    <row r="19" spans="1:1" x14ac:dyDescent="0.35">
      <c r="A19">
        <v>18</v>
      </c>
    </row>
    <row r="20" spans="1:1" x14ac:dyDescent="0.35">
      <c r="A20">
        <v>19</v>
      </c>
    </row>
    <row r="21" spans="1:1" x14ac:dyDescent="0.35">
      <c r="A21">
        <v>20</v>
      </c>
    </row>
  </sheetData>
  <mergeCells count="1">
    <mergeCell ref="D2:D4"/>
  </mergeCells>
  <hyperlinks>
    <hyperlink ref="C4" r:id="rId1" display="mailto:Linda.Mullin@anixter.wescodist.com" xr:uid="{4F748549-8156-462A-8A9E-E40CE341674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4DA6-CE37-41C7-9FC7-A69E60FEC41B}">
  <sheetPr codeName="Sheet29" filterMode="1">
    <tabColor rgb="FF00B050"/>
  </sheetPr>
  <dimension ref="A1:H21"/>
  <sheetViews>
    <sheetView showGridLines="0" workbookViewId="0">
      <selection activeCell="C10" sqref="C10"/>
    </sheetView>
  </sheetViews>
  <sheetFormatPr defaultRowHeight="14.5" x14ac:dyDescent="0.35"/>
  <cols>
    <col min="1" max="1" width="4.81640625" bestFit="1" customWidth="1"/>
    <col min="2" max="2" width="58.453125" customWidth="1"/>
    <col min="3" max="3" width="24.453125" customWidth="1"/>
    <col min="4" max="4" width="19" customWidth="1"/>
    <col min="5" max="5" width="8.54296875" bestFit="1" customWidth="1"/>
  </cols>
  <sheetData>
    <row r="1" spans="1:8" s="1" customFormat="1" x14ac:dyDescent="0.35">
      <c r="A1" s="1" t="s">
        <v>845</v>
      </c>
      <c r="B1" s="1" t="s">
        <v>422</v>
      </c>
      <c r="C1" s="1" t="s">
        <v>846</v>
      </c>
      <c r="D1" s="1" t="s">
        <v>847</v>
      </c>
      <c r="E1" s="1" t="s">
        <v>848</v>
      </c>
      <c r="F1" s="1" t="s">
        <v>30</v>
      </c>
      <c r="G1" s="1" t="s">
        <v>850</v>
      </c>
    </row>
    <row r="2" spans="1:8" s="1" customFormat="1" hidden="1" x14ac:dyDescent="0.35">
      <c r="B2" s="1" t="s">
        <v>1119</v>
      </c>
    </row>
    <row r="3" spans="1:8" hidden="1" x14ac:dyDescent="0.35">
      <c r="A3" s="18" t="s">
        <v>1120</v>
      </c>
      <c r="F3" t="s">
        <v>433</v>
      </c>
    </row>
    <row r="4" spans="1:8" hidden="1" x14ac:dyDescent="0.35">
      <c r="A4" s="18" t="s">
        <v>1121</v>
      </c>
      <c r="F4" t="s">
        <v>433</v>
      </c>
    </row>
    <row r="5" spans="1:8" hidden="1" x14ac:dyDescent="0.35">
      <c r="A5" s="18" t="s">
        <v>1122</v>
      </c>
      <c r="F5" t="s">
        <v>433</v>
      </c>
    </row>
    <row r="6" spans="1:8" hidden="1" x14ac:dyDescent="0.35">
      <c r="A6" s="18" t="s">
        <v>1123</v>
      </c>
      <c r="F6" t="s">
        <v>433</v>
      </c>
    </row>
    <row r="7" spans="1:8" hidden="1" x14ac:dyDescent="0.35">
      <c r="A7" s="18" t="s">
        <v>1124</v>
      </c>
      <c r="F7" t="s">
        <v>433</v>
      </c>
    </row>
    <row r="8" spans="1:8" hidden="1" x14ac:dyDescent="0.35">
      <c r="A8" s="19" t="s">
        <v>1125</v>
      </c>
      <c r="F8" t="s">
        <v>433</v>
      </c>
      <c r="H8" s="24"/>
    </row>
    <row r="9" spans="1:8" hidden="1" x14ac:dyDescent="0.35">
      <c r="B9" s="1" t="s">
        <v>1126</v>
      </c>
    </row>
    <row r="10" spans="1:8" hidden="1" x14ac:dyDescent="0.35">
      <c r="B10" s="19" t="s">
        <v>1127</v>
      </c>
      <c r="F10" t="s">
        <v>433</v>
      </c>
    </row>
    <row r="11" spans="1:8" hidden="1" x14ac:dyDescent="0.35">
      <c r="B11" s="19" t="s">
        <v>1128</v>
      </c>
      <c r="F11" t="s">
        <v>433</v>
      </c>
    </row>
    <row r="12" spans="1:8" hidden="1" x14ac:dyDescent="0.35">
      <c r="B12" s="19" t="s">
        <v>1129</v>
      </c>
      <c r="F12" t="s">
        <v>433</v>
      </c>
    </row>
    <row r="13" spans="1:8" hidden="1" x14ac:dyDescent="0.35">
      <c r="B13" s="19" t="s">
        <v>1130</v>
      </c>
      <c r="F13" t="s">
        <v>433</v>
      </c>
    </row>
    <row r="14" spans="1:8" hidden="1" x14ac:dyDescent="0.35">
      <c r="A14" s="18" t="s">
        <v>1131</v>
      </c>
      <c r="F14" t="s">
        <v>433</v>
      </c>
    </row>
    <row r="15" spans="1:8" hidden="1" x14ac:dyDescent="0.35">
      <c r="A15" s="18" t="s">
        <v>1132</v>
      </c>
      <c r="F15" t="s">
        <v>433</v>
      </c>
    </row>
    <row r="16" spans="1:8" hidden="1" x14ac:dyDescent="0.35">
      <c r="A16" s="18" t="s">
        <v>1133</v>
      </c>
      <c r="F16" t="s">
        <v>433</v>
      </c>
    </row>
    <row r="17" spans="1:7" hidden="1" x14ac:dyDescent="0.35">
      <c r="A17" s="18" t="s">
        <v>1134</v>
      </c>
      <c r="F17" t="s">
        <v>433</v>
      </c>
    </row>
    <row r="18" spans="1:7" x14ac:dyDescent="0.35">
      <c r="A18" s="18" t="s">
        <v>1135</v>
      </c>
      <c r="F18" t="s">
        <v>433</v>
      </c>
      <c r="G18" s="24"/>
    </row>
    <row r="19" spans="1:7" x14ac:dyDescent="0.35">
      <c r="A19" s="18" t="s">
        <v>1136</v>
      </c>
      <c r="B19" s="18"/>
      <c r="F19" t="s">
        <v>433</v>
      </c>
      <c r="G19" s="27" t="s">
        <v>1027</v>
      </c>
    </row>
    <row r="20" spans="1:7" x14ac:dyDescent="0.35">
      <c r="A20" s="18" t="s">
        <v>1137</v>
      </c>
      <c r="F20" t="s">
        <v>433</v>
      </c>
    </row>
    <row r="21" spans="1:7" hidden="1" x14ac:dyDescent="0.35">
      <c r="A21" s="19" t="s">
        <v>1138</v>
      </c>
      <c r="F21" t="s">
        <v>433</v>
      </c>
    </row>
  </sheetData>
  <autoFilter ref="A1:H21" xr:uid="{26911331-767F-4678-BB7E-F7B2DCDEAD26}">
    <filterColumn colId="5">
      <filters>
        <filter val="Open"/>
      </filters>
    </filterColumn>
  </autoFilter>
  <hyperlinks>
    <hyperlink ref="A19" r:id="rId1" display="mailto:Rhonda.Evans@anixter.wescodist.com" xr:uid="{B1D10C0C-4FDC-4554-9EB7-BBE5DE480DFE}"/>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8D3E5-D044-451F-A738-7FF1E19218FE}">
  <sheetPr codeName="Sheet30">
    <tabColor rgb="FF00B050"/>
  </sheetPr>
  <dimension ref="A1:H21"/>
  <sheetViews>
    <sheetView showGridLines="0" workbookViewId="0">
      <selection activeCell="C10" sqref="C10"/>
    </sheetView>
  </sheetViews>
  <sheetFormatPr defaultRowHeight="14.5" x14ac:dyDescent="0.35"/>
  <sheetData>
    <row r="1" spans="1:8" x14ac:dyDescent="0.35">
      <c r="A1" s="1" t="s">
        <v>844</v>
      </c>
      <c r="B1" s="1" t="s">
        <v>845</v>
      </c>
      <c r="C1" s="1" t="s">
        <v>422</v>
      </c>
      <c r="D1" s="1" t="s">
        <v>846</v>
      </c>
      <c r="E1" s="1" t="s">
        <v>847</v>
      </c>
      <c r="F1" s="1" t="s">
        <v>848</v>
      </c>
      <c r="G1" s="1" t="s">
        <v>30</v>
      </c>
      <c r="H1" s="1" t="s">
        <v>850</v>
      </c>
    </row>
    <row r="2" spans="1:8" x14ac:dyDescent="0.35">
      <c r="A2">
        <v>1</v>
      </c>
    </row>
    <row r="3" spans="1:8" x14ac:dyDescent="0.35">
      <c r="A3">
        <v>2</v>
      </c>
    </row>
    <row r="4" spans="1:8" x14ac:dyDescent="0.35">
      <c r="A4">
        <v>3</v>
      </c>
    </row>
    <row r="5" spans="1:8" x14ac:dyDescent="0.35">
      <c r="A5">
        <v>4</v>
      </c>
    </row>
    <row r="6" spans="1:8" x14ac:dyDescent="0.35">
      <c r="A6">
        <v>5</v>
      </c>
    </row>
    <row r="7" spans="1:8" x14ac:dyDescent="0.35">
      <c r="A7">
        <v>6</v>
      </c>
    </row>
    <row r="8" spans="1:8" x14ac:dyDescent="0.35">
      <c r="A8">
        <v>7</v>
      </c>
    </row>
    <row r="9" spans="1:8" x14ac:dyDescent="0.35">
      <c r="A9">
        <v>8</v>
      </c>
    </row>
    <row r="10" spans="1:8" x14ac:dyDescent="0.35">
      <c r="A10">
        <v>9</v>
      </c>
    </row>
    <row r="11" spans="1:8" x14ac:dyDescent="0.35">
      <c r="A11">
        <v>10</v>
      </c>
    </row>
    <row r="12" spans="1:8" x14ac:dyDescent="0.35">
      <c r="A12">
        <v>11</v>
      </c>
    </row>
    <row r="13" spans="1:8" x14ac:dyDescent="0.35">
      <c r="A13">
        <v>12</v>
      </c>
    </row>
    <row r="14" spans="1:8" x14ac:dyDescent="0.35">
      <c r="A14">
        <v>13</v>
      </c>
    </row>
    <row r="15" spans="1:8" x14ac:dyDescent="0.35">
      <c r="A15">
        <v>14</v>
      </c>
    </row>
    <row r="16" spans="1:8" x14ac:dyDescent="0.35">
      <c r="A16">
        <v>15</v>
      </c>
    </row>
    <row r="17" spans="1:1" x14ac:dyDescent="0.35">
      <c r="A17">
        <v>16</v>
      </c>
    </row>
    <row r="18" spans="1:1" x14ac:dyDescent="0.35">
      <c r="A18">
        <v>17</v>
      </c>
    </row>
    <row r="19" spans="1:1" x14ac:dyDescent="0.35">
      <c r="A19">
        <v>18</v>
      </c>
    </row>
    <row r="20" spans="1:1" x14ac:dyDescent="0.35">
      <c r="A20">
        <v>19</v>
      </c>
    </row>
    <row r="21" spans="1:1" x14ac:dyDescent="0.35">
      <c r="A21">
        <v>20</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68E8E-75AB-4AA9-A5DD-81954F6023D9}">
  <sheetPr codeName="Sheet31">
    <tabColor rgb="FF00B050"/>
  </sheetPr>
  <dimension ref="A1:H21"/>
  <sheetViews>
    <sheetView showGridLines="0" workbookViewId="0">
      <selection activeCell="C10" sqref="C10"/>
    </sheetView>
  </sheetViews>
  <sheetFormatPr defaultRowHeight="14.5" x14ac:dyDescent="0.35"/>
  <sheetData>
    <row r="1" spans="1:8" x14ac:dyDescent="0.35">
      <c r="A1" s="1" t="s">
        <v>844</v>
      </c>
      <c r="B1" s="1" t="s">
        <v>845</v>
      </c>
      <c r="C1" s="1" t="s">
        <v>422</v>
      </c>
      <c r="D1" s="1" t="s">
        <v>846</v>
      </c>
      <c r="E1" s="1" t="s">
        <v>847</v>
      </c>
      <c r="F1" s="1" t="s">
        <v>848</v>
      </c>
      <c r="G1" s="1" t="s">
        <v>30</v>
      </c>
      <c r="H1" s="1" t="s">
        <v>850</v>
      </c>
    </row>
    <row r="2" spans="1:8" x14ac:dyDescent="0.35">
      <c r="A2">
        <v>1</v>
      </c>
    </row>
    <row r="3" spans="1:8" x14ac:dyDescent="0.35">
      <c r="A3">
        <v>2</v>
      </c>
    </row>
    <row r="4" spans="1:8" x14ac:dyDescent="0.35">
      <c r="A4">
        <v>3</v>
      </c>
    </row>
    <row r="5" spans="1:8" x14ac:dyDescent="0.35">
      <c r="A5">
        <v>4</v>
      </c>
    </row>
    <row r="6" spans="1:8" x14ac:dyDescent="0.35">
      <c r="A6">
        <v>5</v>
      </c>
    </row>
    <row r="7" spans="1:8" x14ac:dyDescent="0.35">
      <c r="A7">
        <v>6</v>
      </c>
    </row>
    <row r="8" spans="1:8" x14ac:dyDescent="0.35">
      <c r="A8">
        <v>7</v>
      </c>
    </row>
    <row r="9" spans="1:8" x14ac:dyDescent="0.35">
      <c r="A9">
        <v>8</v>
      </c>
    </row>
    <row r="10" spans="1:8" x14ac:dyDescent="0.35">
      <c r="A10">
        <v>9</v>
      </c>
    </row>
    <row r="11" spans="1:8" x14ac:dyDescent="0.35">
      <c r="A11">
        <v>10</v>
      </c>
    </row>
    <row r="12" spans="1:8" x14ac:dyDescent="0.35">
      <c r="A12">
        <v>11</v>
      </c>
    </row>
    <row r="13" spans="1:8" x14ac:dyDescent="0.35">
      <c r="A13">
        <v>12</v>
      </c>
    </row>
    <row r="14" spans="1:8" x14ac:dyDescent="0.35">
      <c r="A14">
        <v>13</v>
      </c>
    </row>
    <row r="15" spans="1:8" x14ac:dyDescent="0.35">
      <c r="A15">
        <v>14</v>
      </c>
    </row>
    <row r="16" spans="1:8" x14ac:dyDescent="0.35">
      <c r="A16">
        <v>15</v>
      </c>
    </row>
    <row r="17" spans="1:1" x14ac:dyDescent="0.35">
      <c r="A17">
        <v>16</v>
      </c>
    </row>
    <row r="18" spans="1:1" x14ac:dyDescent="0.35">
      <c r="A18">
        <v>17</v>
      </c>
    </row>
    <row r="19" spans="1:1" x14ac:dyDescent="0.35">
      <c r="A19">
        <v>18</v>
      </c>
    </row>
    <row r="20" spans="1:1" x14ac:dyDescent="0.35">
      <c r="A20">
        <v>19</v>
      </c>
    </row>
    <row r="21" spans="1:1" x14ac:dyDescent="0.35">
      <c r="A21">
        <v>20</v>
      </c>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9D69D-16E0-45E0-8A92-DE17B4139709}">
  <sheetPr codeName="Sheet2">
    <tabColor rgb="FF00B050"/>
  </sheetPr>
  <dimension ref="A1:R25"/>
  <sheetViews>
    <sheetView showGridLines="0" topLeftCell="C1" workbookViewId="0">
      <selection activeCell="O1" sqref="O1:R1048576"/>
    </sheetView>
  </sheetViews>
  <sheetFormatPr defaultColWidth="8.81640625" defaultRowHeight="14" x14ac:dyDescent="0.3"/>
  <cols>
    <col min="1" max="1" width="11" style="22" bestFit="1" customWidth="1"/>
    <col min="2" max="2" width="10.453125" style="22" bestFit="1" customWidth="1"/>
    <col min="3" max="4" width="10.54296875" style="22" bestFit="1" customWidth="1"/>
    <col min="5" max="5" width="10.81640625" style="22" bestFit="1" customWidth="1"/>
    <col min="6" max="8" width="10.453125" style="22" bestFit="1" customWidth="1"/>
    <col min="9" max="10" width="11.54296875" style="22" bestFit="1" customWidth="1"/>
    <col min="11" max="11" width="11.54296875" style="22" customWidth="1"/>
    <col min="12" max="12" width="8.54296875" style="22" bestFit="1" customWidth="1"/>
    <col min="13" max="16" width="8.81640625" style="22"/>
    <col min="17" max="17" width="15.1796875" style="22" customWidth="1"/>
    <col min="18" max="18" width="37.1796875" style="22" bestFit="1" customWidth="1"/>
    <col min="19" max="16384" width="8.81640625" style="22"/>
  </cols>
  <sheetData>
    <row r="1" spans="1:18" ht="28.5" thickBot="1" x14ac:dyDescent="0.35">
      <c r="O1" s="22" t="s">
        <v>130</v>
      </c>
      <c r="P1" s="22" t="s">
        <v>32</v>
      </c>
      <c r="Q1" s="80" t="s">
        <v>1139</v>
      </c>
    </row>
    <row r="2" spans="1:18" ht="14.5" thickBot="1" x14ac:dyDescent="0.35">
      <c r="O2" s="72" t="s">
        <v>73</v>
      </c>
      <c r="P2" s="74" t="s">
        <v>1140</v>
      </c>
      <c r="Q2" s="74" t="s">
        <v>1141</v>
      </c>
      <c r="R2" s="72" t="s">
        <v>1142</v>
      </c>
    </row>
    <row r="3" spans="1:18" s="23" customFormat="1" ht="14.5" thickBot="1" x14ac:dyDescent="0.35">
      <c r="A3" s="52" t="s">
        <v>130</v>
      </c>
      <c r="B3" s="53" t="s">
        <v>32</v>
      </c>
      <c r="C3" s="59">
        <v>44652</v>
      </c>
      <c r="D3" s="59">
        <v>44655</v>
      </c>
      <c r="E3" s="59">
        <v>44656</v>
      </c>
      <c r="F3" s="59">
        <v>44657</v>
      </c>
      <c r="G3" s="59">
        <v>44658</v>
      </c>
      <c r="H3" s="59">
        <v>44659</v>
      </c>
      <c r="I3" s="59">
        <v>44663</v>
      </c>
      <c r="J3" s="59">
        <v>44664</v>
      </c>
      <c r="K3" s="59">
        <v>44669</v>
      </c>
      <c r="L3" s="60" t="s">
        <v>1143</v>
      </c>
      <c r="O3" s="72" t="s">
        <v>73</v>
      </c>
      <c r="P3" s="74" t="s">
        <v>114</v>
      </c>
      <c r="Q3" s="74" t="s">
        <v>1141</v>
      </c>
      <c r="R3" s="72" t="s">
        <v>1144</v>
      </c>
    </row>
    <row r="4" spans="1:18" ht="14.5" thickBot="1" x14ac:dyDescent="0.35">
      <c r="A4" s="54" t="s">
        <v>166</v>
      </c>
      <c r="B4" s="55" t="s">
        <v>166</v>
      </c>
      <c r="C4" s="12"/>
      <c r="D4" s="61" t="s">
        <v>166</v>
      </c>
      <c r="E4" s="12"/>
      <c r="F4" s="12"/>
      <c r="G4" s="12"/>
      <c r="H4" s="12"/>
      <c r="I4" s="12"/>
      <c r="J4" s="12"/>
      <c r="K4" s="12"/>
      <c r="L4" s="62"/>
      <c r="O4" s="72" t="s">
        <v>73</v>
      </c>
      <c r="P4" s="75" t="s">
        <v>113</v>
      </c>
      <c r="Q4" s="74" t="s">
        <v>1141</v>
      </c>
      <c r="R4" s="72" t="s">
        <v>1145</v>
      </c>
    </row>
    <row r="5" spans="1:18" ht="14.5" thickBot="1" x14ac:dyDescent="0.35">
      <c r="A5" s="54" t="s">
        <v>167</v>
      </c>
      <c r="B5" s="55" t="s">
        <v>167</v>
      </c>
      <c r="C5" s="61" t="s">
        <v>167</v>
      </c>
      <c r="D5" s="12"/>
      <c r="E5" s="12"/>
      <c r="F5" s="12"/>
      <c r="G5" s="12"/>
      <c r="H5" s="12"/>
      <c r="I5" s="12"/>
      <c r="J5" s="12"/>
      <c r="K5" s="12"/>
      <c r="L5" s="62"/>
      <c r="O5" s="72" t="s">
        <v>73</v>
      </c>
      <c r="P5" s="74" t="s">
        <v>111</v>
      </c>
      <c r="Q5" s="74" t="s">
        <v>1146</v>
      </c>
      <c r="R5" s="72" t="s">
        <v>1147</v>
      </c>
    </row>
    <row r="6" spans="1:18" ht="14.5" thickBot="1" x14ac:dyDescent="0.35">
      <c r="A6" s="54" t="s">
        <v>161</v>
      </c>
      <c r="B6" s="55" t="s">
        <v>161</v>
      </c>
      <c r="C6" s="61" t="s">
        <v>161</v>
      </c>
      <c r="D6" s="12"/>
      <c r="E6" s="12"/>
      <c r="F6" s="12"/>
      <c r="G6" s="12"/>
      <c r="H6" s="12"/>
      <c r="I6" s="12"/>
      <c r="J6" s="12"/>
      <c r="K6" s="12"/>
      <c r="L6" s="62"/>
      <c r="O6" s="72" t="s">
        <v>73</v>
      </c>
      <c r="P6" s="73" t="s">
        <v>138</v>
      </c>
      <c r="Q6" s="74" t="s">
        <v>1141</v>
      </c>
      <c r="R6" s="72" t="s">
        <v>1148</v>
      </c>
    </row>
    <row r="7" spans="1:18" ht="14.5" thickBot="1" x14ac:dyDescent="0.35">
      <c r="A7" s="54" t="s">
        <v>163</v>
      </c>
      <c r="B7" s="55" t="s">
        <v>163</v>
      </c>
      <c r="C7" s="61" t="s">
        <v>163</v>
      </c>
      <c r="D7" s="12"/>
      <c r="E7" s="12"/>
      <c r="F7" s="12"/>
      <c r="G7" s="12"/>
      <c r="H7" s="12"/>
      <c r="I7" s="12"/>
      <c r="J7" s="12"/>
      <c r="K7" s="12"/>
      <c r="L7" s="62"/>
      <c r="O7" s="76" t="s">
        <v>73</v>
      </c>
      <c r="P7" s="76" t="s">
        <v>139</v>
      </c>
      <c r="Q7" s="76"/>
      <c r="R7" s="76" t="s">
        <v>1149</v>
      </c>
    </row>
    <row r="8" spans="1:18" ht="14.5" thickBot="1" x14ac:dyDescent="0.35">
      <c r="A8" s="54" t="s">
        <v>164</v>
      </c>
      <c r="B8" s="55" t="s">
        <v>164</v>
      </c>
      <c r="C8" s="12"/>
      <c r="D8" s="61" t="s">
        <v>164</v>
      </c>
      <c r="E8" s="12"/>
      <c r="F8" s="12"/>
      <c r="G8" s="12"/>
      <c r="H8" s="12"/>
      <c r="I8" s="12"/>
      <c r="J8" s="12"/>
      <c r="K8" s="12"/>
      <c r="L8" s="62"/>
      <c r="O8" s="72" t="s">
        <v>74</v>
      </c>
      <c r="P8" s="72" t="s">
        <v>107</v>
      </c>
      <c r="Q8" s="74" t="s">
        <v>1146</v>
      </c>
      <c r="R8" s="72" t="s">
        <v>1150</v>
      </c>
    </row>
    <row r="9" spans="1:18" ht="14.5" thickBot="1" x14ac:dyDescent="0.35">
      <c r="A9" s="54" t="s">
        <v>165</v>
      </c>
      <c r="B9" s="55" t="s">
        <v>165</v>
      </c>
      <c r="C9" s="61" t="s">
        <v>165</v>
      </c>
      <c r="D9" s="12"/>
      <c r="E9" s="12"/>
      <c r="F9" s="12"/>
      <c r="G9" s="12"/>
      <c r="H9" s="12"/>
      <c r="I9" s="12"/>
      <c r="J9" s="12"/>
      <c r="K9" s="12"/>
      <c r="L9" s="62"/>
      <c r="O9" s="72" t="s">
        <v>74</v>
      </c>
      <c r="P9" s="72" t="s">
        <v>107</v>
      </c>
      <c r="Q9" s="74" t="s">
        <v>1146</v>
      </c>
      <c r="R9" s="72" t="s">
        <v>1151</v>
      </c>
    </row>
    <row r="10" spans="1:18" ht="14.5" thickBot="1" x14ac:dyDescent="0.35">
      <c r="A10" s="56" t="s">
        <v>73</v>
      </c>
      <c r="B10" s="50"/>
      <c r="C10" s="61" t="s">
        <v>1152</v>
      </c>
      <c r="D10" s="61" t="s">
        <v>1153</v>
      </c>
      <c r="E10" s="61" t="s">
        <v>138</v>
      </c>
      <c r="F10" s="12"/>
      <c r="G10" s="12"/>
      <c r="H10" s="12"/>
      <c r="I10" s="12"/>
      <c r="J10" s="12"/>
      <c r="K10" s="12"/>
      <c r="L10" s="63" t="s">
        <v>139</v>
      </c>
      <c r="O10" s="72" t="s">
        <v>74</v>
      </c>
      <c r="P10" s="75" t="s">
        <v>154</v>
      </c>
      <c r="Q10" s="74" t="s">
        <v>1146</v>
      </c>
      <c r="R10" s="72" t="s">
        <v>1154</v>
      </c>
    </row>
    <row r="11" spans="1:18" ht="14.5" thickBot="1" x14ac:dyDescent="0.35">
      <c r="A11" s="56" t="s">
        <v>74</v>
      </c>
      <c r="B11" s="50"/>
      <c r="C11" s="61" t="s">
        <v>1155</v>
      </c>
      <c r="D11" s="61" t="s">
        <v>1156</v>
      </c>
      <c r="E11" s="61" t="s">
        <v>151</v>
      </c>
      <c r="F11" s="61" t="s">
        <v>1157</v>
      </c>
      <c r="G11" s="12"/>
      <c r="H11" s="12"/>
      <c r="I11" s="12"/>
      <c r="J11" s="12"/>
      <c r="K11" s="12"/>
      <c r="L11" s="63" t="s">
        <v>156</v>
      </c>
      <c r="O11" s="72" t="s">
        <v>74</v>
      </c>
      <c r="P11" s="75" t="s">
        <v>109</v>
      </c>
      <c r="Q11" s="75" t="s">
        <v>1141</v>
      </c>
      <c r="R11" s="72" t="s">
        <v>1158</v>
      </c>
    </row>
    <row r="12" spans="1:18" ht="14.5" thickBot="1" x14ac:dyDescent="0.35">
      <c r="A12" s="56" t="s">
        <v>75</v>
      </c>
      <c r="B12" s="50"/>
      <c r="C12" s="12"/>
      <c r="D12" s="61" t="s">
        <v>1159</v>
      </c>
      <c r="E12" s="61" t="s">
        <v>1160</v>
      </c>
      <c r="F12" s="61" t="s">
        <v>1161</v>
      </c>
      <c r="G12" s="61" t="s">
        <v>55</v>
      </c>
      <c r="H12" s="61" t="s">
        <v>62</v>
      </c>
      <c r="I12" s="61" t="s">
        <v>202</v>
      </c>
      <c r="J12" s="61" t="s">
        <v>202</v>
      </c>
      <c r="K12" s="61" t="s">
        <v>49</v>
      </c>
      <c r="L12" s="62"/>
      <c r="N12" s="12"/>
      <c r="O12" s="72" t="s">
        <v>74</v>
      </c>
      <c r="P12" s="73" t="s">
        <v>151</v>
      </c>
      <c r="Q12" s="75" t="s">
        <v>1141</v>
      </c>
      <c r="R12" s="72" t="s">
        <v>1162</v>
      </c>
    </row>
    <row r="13" spans="1:18" ht="14.5" thickBot="1" x14ac:dyDescent="0.35">
      <c r="A13" s="57" t="s">
        <v>529</v>
      </c>
      <c r="B13" s="58" t="s">
        <v>529</v>
      </c>
      <c r="C13" s="64"/>
      <c r="D13" s="64"/>
      <c r="E13" s="64"/>
      <c r="F13" s="64"/>
      <c r="G13" s="70" t="s">
        <v>529</v>
      </c>
      <c r="H13" s="64"/>
      <c r="I13" s="64"/>
      <c r="J13" s="64"/>
      <c r="K13" s="64"/>
      <c r="L13" s="69"/>
      <c r="O13" s="76" t="s">
        <v>74</v>
      </c>
      <c r="P13" s="76" t="s">
        <v>156</v>
      </c>
      <c r="Q13" s="75" t="s">
        <v>1141</v>
      </c>
      <c r="R13" s="76" t="s">
        <v>1163</v>
      </c>
    </row>
    <row r="14" spans="1:18" ht="14.5" thickBot="1" x14ac:dyDescent="0.35">
      <c r="O14" s="72" t="s">
        <v>74</v>
      </c>
      <c r="P14" s="75" t="s">
        <v>157</v>
      </c>
      <c r="Q14" s="75" t="s">
        <v>1141</v>
      </c>
      <c r="R14" s="72" t="s">
        <v>1164</v>
      </c>
    </row>
    <row r="15" spans="1:18" ht="14.5" thickBot="1" x14ac:dyDescent="0.35">
      <c r="O15" s="72" t="s">
        <v>75</v>
      </c>
      <c r="P15" s="72" t="s">
        <v>49</v>
      </c>
      <c r="Q15" s="72" t="s">
        <v>1146</v>
      </c>
      <c r="R15" s="72" t="s">
        <v>1165</v>
      </c>
    </row>
    <row r="16" spans="1:18" ht="14.5" thickBot="1" x14ac:dyDescent="0.35">
      <c r="O16" s="72" t="s">
        <v>75</v>
      </c>
      <c r="P16" s="72" t="s">
        <v>49</v>
      </c>
      <c r="Q16" s="72" t="s">
        <v>1146</v>
      </c>
      <c r="R16" s="72" t="s">
        <v>1166</v>
      </c>
    </row>
    <row r="17" spans="15:18" ht="14.5" thickBot="1" x14ac:dyDescent="0.35">
      <c r="O17" s="72" t="s">
        <v>75</v>
      </c>
      <c r="P17" s="72" t="s">
        <v>49</v>
      </c>
      <c r="Q17" s="72" t="s">
        <v>1146</v>
      </c>
      <c r="R17" s="72" t="s">
        <v>1167</v>
      </c>
    </row>
    <row r="18" spans="15:18" ht="14.5" thickBot="1" x14ac:dyDescent="0.35">
      <c r="O18" s="72" t="s">
        <v>75</v>
      </c>
      <c r="P18" s="72" t="s">
        <v>49</v>
      </c>
      <c r="Q18" s="72" t="s">
        <v>1146</v>
      </c>
      <c r="R18" s="72" t="s">
        <v>1168</v>
      </c>
    </row>
    <row r="19" spans="15:18" ht="14.5" thickBot="1" x14ac:dyDescent="0.35">
      <c r="O19" s="72" t="s">
        <v>75</v>
      </c>
      <c r="P19" s="72" t="s">
        <v>43</v>
      </c>
      <c r="Q19" s="72" t="s">
        <v>1146</v>
      </c>
      <c r="R19" s="72" t="s">
        <v>1169</v>
      </c>
    </row>
    <row r="20" spans="15:18" ht="14.5" thickBot="1" x14ac:dyDescent="0.35">
      <c r="O20" s="72" t="s">
        <v>75</v>
      </c>
      <c r="P20" s="72" t="s">
        <v>57</v>
      </c>
      <c r="Q20" s="72" t="s">
        <v>1146</v>
      </c>
      <c r="R20" s="72" t="s">
        <v>1170</v>
      </c>
    </row>
    <row r="21" spans="15:18" ht="14.5" thickBot="1" x14ac:dyDescent="0.35">
      <c r="O21" s="72" t="s">
        <v>75</v>
      </c>
      <c r="P21" s="72" t="s">
        <v>46</v>
      </c>
      <c r="Q21" s="72" t="s">
        <v>1141</v>
      </c>
      <c r="R21" s="72" t="s">
        <v>1171</v>
      </c>
    </row>
    <row r="22" spans="15:18" ht="14.5" thickBot="1" x14ac:dyDescent="0.35">
      <c r="O22" s="72" t="s">
        <v>75</v>
      </c>
      <c r="P22" s="72" t="s">
        <v>52</v>
      </c>
      <c r="Q22" s="72" t="s">
        <v>1141</v>
      </c>
      <c r="R22" s="72" t="s">
        <v>1172</v>
      </c>
    </row>
    <row r="23" spans="15:18" ht="14.5" thickBot="1" x14ac:dyDescent="0.35">
      <c r="O23" s="72" t="s">
        <v>75</v>
      </c>
      <c r="P23" s="72" t="s">
        <v>70</v>
      </c>
      <c r="Q23" s="72" t="s">
        <v>1141</v>
      </c>
      <c r="R23" s="72" t="s">
        <v>1173</v>
      </c>
    </row>
    <row r="24" spans="15:18" ht="14.5" thickBot="1" x14ac:dyDescent="0.35">
      <c r="O24" s="72" t="s">
        <v>75</v>
      </c>
      <c r="P24" s="72" t="s">
        <v>55</v>
      </c>
      <c r="Q24" s="72" t="s">
        <v>1146</v>
      </c>
      <c r="R24" s="72" t="s">
        <v>1174</v>
      </c>
    </row>
    <row r="25" spans="15:18" ht="14.5" thickBot="1" x14ac:dyDescent="0.35">
      <c r="O25" s="72" t="s">
        <v>75</v>
      </c>
      <c r="P25" s="72" t="s">
        <v>144</v>
      </c>
      <c r="Q25" s="72" t="s">
        <v>1141</v>
      </c>
      <c r="R25" s="72" t="s">
        <v>1164</v>
      </c>
    </row>
  </sheetData>
  <conditionalFormatting sqref="A4:A9 A13">
    <cfRule type="duplicateValues" dxfId="637" priority="1"/>
  </conditionalFormatting>
  <pageMargins left="0.7" right="0.7" top="0.75" bottom="0.75" header="0.3" footer="0.3"/>
  <pageSetup paperSize="9" orientation="portrait" r:id="rId1"/>
  <drawing r:id="rId2"/>
  <legacyDrawing r:id="rId3"/>
  <controls>
    <mc:AlternateContent xmlns:mc="http://schemas.openxmlformats.org/markup-compatibility/2006">
      <mc:Choice Requires="x14">
        <control shapeId="40961" r:id="rId4" name="Control 1">
          <controlPr defaultSize="0" r:id="rId5">
            <anchor moveWithCells="1">
              <from>
                <xdr:col>11</xdr:col>
                <xdr:colOff>292100</xdr:colOff>
                <xdr:row>35</xdr:row>
                <xdr:rowOff>12700</xdr:rowOff>
              </from>
              <to>
                <xdr:col>12</xdr:col>
                <xdr:colOff>609600</xdr:colOff>
                <xdr:row>36</xdr:row>
                <xdr:rowOff>63500</xdr:rowOff>
              </to>
            </anchor>
          </controlPr>
        </control>
      </mc:Choice>
      <mc:Fallback>
        <control shapeId="40961" r:id="rId4" name="Control 1"/>
      </mc:Fallback>
    </mc:AlternateContent>
  </control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4A2AF-98DD-4BD3-BEC3-F85B937F37DE}">
  <sheetPr codeName="Sheet32">
    <tabColor rgb="FF0070C0"/>
  </sheetPr>
  <dimension ref="A1:D20"/>
  <sheetViews>
    <sheetView showGridLines="0" workbookViewId="0"/>
  </sheetViews>
  <sheetFormatPr defaultRowHeight="14.5" x14ac:dyDescent="0.35"/>
  <cols>
    <col min="1" max="1" width="21.453125" bestFit="1" customWidth="1"/>
    <col min="2" max="2" width="38.453125" bestFit="1" customWidth="1"/>
    <col min="3" max="3" width="48.453125" bestFit="1" customWidth="1"/>
    <col min="4" max="4" width="12.453125" bestFit="1" customWidth="1"/>
  </cols>
  <sheetData>
    <row r="1" spans="1:4" x14ac:dyDescent="0.35">
      <c r="A1" s="7" t="s">
        <v>1175</v>
      </c>
    </row>
    <row r="12" spans="1:4" ht="15" thickBot="1" x14ac:dyDescent="0.4"/>
    <row r="13" spans="1:4" ht="15" thickBot="1" x14ac:dyDescent="0.4">
      <c r="A13" s="267" t="s">
        <v>236</v>
      </c>
      <c r="B13" s="267" t="s">
        <v>1176</v>
      </c>
      <c r="C13" s="267" t="s">
        <v>1177</v>
      </c>
      <c r="D13" s="268" t="s">
        <v>1178</v>
      </c>
    </row>
    <row r="14" spans="1:4" ht="15" thickBot="1" x14ac:dyDescent="0.4">
      <c r="A14" s="269" t="s">
        <v>1179</v>
      </c>
      <c r="B14" s="270" t="s">
        <v>1180</v>
      </c>
      <c r="C14" s="270" t="s">
        <v>1181</v>
      </c>
      <c r="D14" s="271" t="s">
        <v>1177</v>
      </c>
    </row>
    <row r="15" spans="1:4" ht="15" thickBot="1" x14ac:dyDescent="0.4">
      <c r="A15" s="269" t="s">
        <v>1182</v>
      </c>
      <c r="B15" s="270" t="s">
        <v>1183</v>
      </c>
      <c r="C15" s="272" t="s">
        <v>1184</v>
      </c>
      <c r="D15" s="273" t="s">
        <v>1177</v>
      </c>
    </row>
    <row r="17" spans="1:3" ht="15" thickBot="1" x14ac:dyDescent="0.4">
      <c r="A17" s="274" t="s">
        <v>1185</v>
      </c>
    </row>
    <row r="18" spans="1:3" ht="15" thickBot="1" x14ac:dyDescent="0.4">
      <c r="A18" s="275" t="s">
        <v>236</v>
      </c>
      <c r="B18" s="275" t="s">
        <v>1186</v>
      </c>
      <c r="C18" s="267" t="s">
        <v>1187</v>
      </c>
    </row>
    <row r="19" spans="1:3" ht="44" thickBot="1" x14ac:dyDescent="0.4">
      <c r="A19" s="269" t="s">
        <v>1179</v>
      </c>
      <c r="B19" s="276" t="s">
        <v>1188</v>
      </c>
      <c r="C19" s="277" t="s">
        <v>985</v>
      </c>
    </row>
    <row r="20" spans="1:3" ht="44" thickBot="1" x14ac:dyDescent="0.4">
      <c r="A20" s="278" t="s">
        <v>1182</v>
      </c>
      <c r="B20" s="279" t="s">
        <v>1189</v>
      </c>
      <c r="C20" s="280" t="s">
        <v>1190</v>
      </c>
    </row>
  </sheetData>
  <hyperlinks>
    <hyperlink ref="A1" r:id="rId1" xr:uid="{F12E54F3-D3E4-4D5F-98ED-D1E768FC8E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0A55E-80CE-4DF6-AEA4-D86A93090249}">
  <sheetPr codeName="Sheet33"/>
  <dimension ref="M2:N31"/>
  <sheetViews>
    <sheetView showGridLines="0" workbookViewId="0">
      <selection sqref="A1:L73"/>
    </sheetView>
  </sheetViews>
  <sheetFormatPr defaultRowHeight="14.5" x14ac:dyDescent="0.35"/>
  <cols>
    <col min="1" max="1" width="24.54296875" bestFit="1" customWidth="1"/>
    <col min="2" max="2" width="34.54296875" bestFit="1" customWidth="1"/>
    <col min="3" max="3" width="33.453125" bestFit="1" customWidth="1"/>
    <col min="4" max="4" width="34.54296875" bestFit="1" customWidth="1"/>
    <col min="5" max="5" width="20" bestFit="1" customWidth="1"/>
    <col min="6" max="6" width="11.453125" bestFit="1" customWidth="1"/>
    <col min="7" max="7" width="14.54296875" bestFit="1" customWidth="1"/>
    <col min="9" max="9" width="12.54296875" bestFit="1" customWidth="1"/>
    <col min="10" max="10" width="17.453125" bestFit="1" customWidth="1"/>
    <col min="11" max="11" width="11.453125" bestFit="1" customWidth="1"/>
    <col min="12" max="12" width="35" bestFit="1" customWidth="1"/>
  </cols>
  <sheetData>
    <row r="2" spans="13:14" x14ac:dyDescent="0.35">
      <c r="M2" s="199"/>
      <c r="N2" s="199"/>
    </row>
    <row r="3" spans="13:14" x14ac:dyDescent="0.35">
      <c r="M3" s="199"/>
      <c r="N3" s="199"/>
    </row>
    <row r="4" spans="13:14" x14ac:dyDescent="0.35">
      <c r="M4" s="199"/>
      <c r="N4" s="199"/>
    </row>
    <row r="5" spans="13:14" x14ac:dyDescent="0.35">
      <c r="M5" s="199"/>
      <c r="N5" s="199"/>
    </row>
    <row r="6" spans="13:14" x14ac:dyDescent="0.35">
      <c r="M6" s="199"/>
      <c r="N6" s="199"/>
    </row>
    <row r="7" spans="13:14" x14ac:dyDescent="0.35">
      <c r="M7" s="199"/>
      <c r="N7" s="199"/>
    </row>
    <row r="8" spans="13:14" x14ac:dyDescent="0.35">
      <c r="M8" s="199"/>
      <c r="N8" s="199"/>
    </row>
    <row r="9" spans="13:14" x14ac:dyDescent="0.35">
      <c r="M9" s="199"/>
      <c r="N9" s="199"/>
    </row>
    <row r="10" spans="13:14" x14ac:dyDescent="0.35">
      <c r="M10" s="199"/>
      <c r="N10" s="199"/>
    </row>
    <row r="11" spans="13:14" x14ac:dyDescent="0.35">
      <c r="M11" s="199"/>
      <c r="N11" s="199"/>
    </row>
    <row r="12" spans="13:14" x14ac:dyDescent="0.35">
      <c r="M12" s="199"/>
      <c r="N12" s="199"/>
    </row>
    <row r="13" spans="13:14" x14ac:dyDescent="0.35">
      <c r="M13" s="199"/>
      <c r="N13" s="199"/>
    </row>
    <row r="14" spans="13:14" x14ac:dyDescent="0.35">
      <c r="M14" s="199"/>
      <c r="N14" s="199"/>
    </row>
    <row r="15" spans="13:14" x14ac:dyDescent="0.35">
      <c r="M15" s="199"/>
      <c r="N15" s="199"/>
    </row>
    <row r="16" spans="13:14" x14ac:dyDescent="0.35">
      <c r="M16" s="199"/>
      <c r="N16" s="199"/>
    </row>
    <row r="17" spans="13:14" x14ac:dyDescent="0.35">
      <c r="M17" s="199"/>
      <c r="N17" s="199"/>
    </row>
    <row r="18" spans="13:14" x14ac:dyDescent="0.35">
      <c r="M18" s="199"/>
      <c r="N18" s="199"/>
    </row>
    <row r="19" spans="13:14" x14ac:dyDescent="0.35">
      <c r="M19" s="199"/>
      <c r="N19" s="199"/>
    </row>
    <row r="31" spans="13:14" s="31" customFormat="1" x14ac:dyDescent="0.35"/>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814-0A8F-46DB-865E-D401624D718E}">
  <sheetPr codeName="Sheet34">
    <tabColor theme="4"/>
  </sheetPr>
  <dimension ref="A1:X217"/>
  <sheetViews>
    <sheetView showGridLines="0" workbookViewId="0">
      <selection activeCell="D14" sqref="D14:D20"/>
    </sheetView>
  </sheetViews>
  <sheetFormatPr defaultColWidth="14.453125" defaultRowHeight="12.5" x14ac:dyDescent="0.25"/>
  <cols>
    <col min="1" max="1" width="4.54296875" style="155" customWidth="1"/>
    <col min="2" max="3" width="20.54296875" style="155" customWidth="1"/>
    <col min="4" max="4" width="32.453125" style="155" bestFit="1" customWidth="1"/>
    <col min="5" max="5" width="42.54296875" style="155" bestFit="1" customWidth="1"/>
    <col min="6" max="6" width="22.453125" style="155" bestFit="1" customWidth="1"/>
    <col min="7" max="7" width="25.453125" style="155" bestFit="1" customWidth="1"/>
    <col min="8" max="8" width="20.54296875" style="155" customWidth="1"/>
    <col min="9" max="9" width="26.453125" style="155" bestFit="1" customWidth="1"/>
    <col min="10" max="10" width="27.453125" style="155" bestFit="1" customWidth="1"/>
    <col min="11" max="24" width="8.54296875" style="155" customWidth="1"/>
    <col min="25" max="16384" width="14.453125" style="155"/>
  </cols>
  <sheetData>
    <row r="1" spans="1:24" ht="29" thickBot="1" x14ac:dyDescent="0.3">
      <c r="A1" s="154"/>
      <c r="B1" s="154" t="s">
        <v>1191</v>
      </c>
      <c r="C1" s="154"/>
      <c r="D1" s="154"/>
      <c r="E1" s="154"/>
      <c r="F1" s="154"/>
      <c r="G1" s="154"/>
      <c r="H1" s="154"/>
      <c r="I1" s="154"/>
      <c r="J1" s="154"/>
      <c r="K1" s="154"/>
      <c r="L1" s="154"/>
      <c r="M1" s="154"/>
      <c r="N1" s="154"/>
      <c r="O1" s="154"/>
      <c r="P1" s="154"/>
      <c r="Q1" s="154"/>
      <c r="R1" s="154"/>
      <c r="S1" s="154"/>
      <c r="T1" s="154"/>
    </row>
    <row r="2" spans="1:24" ht="14" thickTop="1" x14ac:dyDescent="0.25">
      <c r="A2" s="156"/>
      <c r="B2" s="156"/>
      <c r="C2" s="156"/>
      <c r="D2" s="156"/>
      <c r="E2" s="156"/>
      <c r="F2" s="156"/>
      <c r="G2" s="156"/>
      <c r="H2" s="156"/>
      <c r="I2" s="156"/>
      <c r="J2" s="156"/>
      <c r="K2" s="156"/>
      <c r="L2" s="156"/>
      <c r="M2" s="156"/>
      <c r="N2" s="156"/>
      <c r="O2" s="156"/>
      <c r="P2" s="156"/>
      <c r="Q2" s="156"/>
      <c r="R2" s="156"/>
      <c r="S2" s="156"/>
      <c r="T2" s="156"/>
      <c r="U2" s="156"/>
      <c r="V2" s="156"/>
      <c r="W2" s="156"/>
      <c r="X2" s="156"/>
    </row>
    <row r="3" spans="1:24" ht="17" x14ac:dyDescent="0.35">
      <c r="A3" s="157"/>
      <c r="B3" s="157" t="s">
        <v>1192</v>
      </c>
      <c r="C3" s="157"/>
      <c r="D3" s="157"/>
      <c r="E3" s="158" t="s">
        <v>1193</v>
      </c>
      <c r="G3" s="156"/>
      <c r="H3" s="156"/>
      <c r="I3" s="156"/>
      <c r="J3" s="157"/>
      <c r="K3" s="157"/>
      <c r="L3" s="157"/>
      <c r="M3" s="157"/>
      <c r="N3" s="157"/>
      <c r="O3" s="157"/>
      <c r="P3" s="157"/>
      <c r="Q3" s="157"/>
      <c r="R3" s="157"/>
      <c r="S3" s="157"/>
      <c r="T3" s="157"/>
      <c r="U3" s="157"/>
      <c r="V3" s="157"/>
      <c r="W3" s="157"/>
      <c r="X3" s="157"/>
    </row>
    <row r="4" spans="1:24" ht="13.5" x14ac:dyDescent="0.25">
      <c r="A4" s="156"/>
      <c r="B4" s="156"/>
      <c r="C4" s="156"/>
      <c r="D4" s="156"/>
      <c r="E4" s="156"/>
      <c r="F4" s="156"/>
      <c r="G4" s="156"/>
      <c r="H4" s="156"/>
      <c r="I4" s="159" t="s">
        <v>1194</v>
      </c>
      <c r="J4" s="156"/>
      <c r="K4" s="156"/>
      <c r="L4" s="156"/>
      <c r="M4" s="156"/>
      <c r="N4" s="156"/>
      <c r="O4" s="156"/>
      <c r="P4" s="156"/>
      <c r="Q4" s="156"/>
      <c r="R4" s="156"/>
      <c r="S4" s="156"/>
      <c r="T4" s="156"/>
      <c r="U4" s="156"/>
      <c r="V4" s="156"/>
      <c r="W4" s="156"/>
      <c r="X4" s="156"/>
    </row>
    <row r="5" spans="1:24" ht="13.5" customHeight="1" x14ac:dyDescent="0.25">
      <c r="A5" s="156"/>
      <c r="B5" s="159" t="s">
        <v>1195</v>
      </c>
      <c r="C5" s="781" t="s">
        <v>1196</v>
      </c>
      <c r="D5" s="781"/>
      <c r="E5" s="781"/>
      <c r="F5" s="781"/>
      <c r="G5" s="781"/>
      <c r="H5" s="156"/>
      <c r="I5" s="158" t="s">
        <v>1197</v>
      </c>
      <c r="J5" s="156"/>
      <c r="K5" s="156"/>
      <c r="L5" s="156"/>
      <c r="M5" s="156"/>
      <c r="N5" s="156"/>
      <c r="O5" s="156"/>
      <c r="P5" s="156"/>
      <c r="Q5" s="156"/>
      <c r="R5" s="156"/>
      <c r="S5" s="156"/>
      <c r="T5" s="156"/>
      <c r="U5" s="156"/>
      <c r="V5" s="156"/>
      <c r="W5" s="156"/>
      <c r="X5" s="156"/>
    </row>
    <row r="6" spans="1:24" ht="13.5" customHeight="1" x14ac:dyDescent="0.25">
      <c r="A6" s="156"/>
      <c r="B6" s="160" t="s">
        <v>1198</v>
      </c>
      <c r="C6" s="781" t="str">
        <f>B3</f>
        <v>Manage Secondary Ledgers</v>
      </c>
      <c r="D6" s="781"/>
      <c r="E6" s="781"/>
      <c r="F6" s="781"/>
      <c r="G6" s="781"/>
      <c r="H6" s="156"/>
      <c r="I6" s="158" t="s">
        <v>1199</v>
      </c>
      <c r="J6" s="156"/>
      <c r="K6" s="156"/>
      <c r="L6" s="156"/>
      <c r="M6" s="156"/>
      <c r="N6" s="156"/>
      <c r="O6" s="156"/>
      <c r="P6" s="156"/>
      <c r="Q6" s="156"/>
      <c r="R6" s="156"/>
      <c r="S6" s="156"/>
      <c r="T6" s="156"/>
      <c r="U6" s="156"/>
      <c r="V6" s="156"/>
      <c r="W6" s="156"/>
      <c r="X6" s="156"/>
    </row>
    <row r="7" spans="1:24" ht="13.5" customHeight="1" x14ac:dyDescent="0.25">
      <c r="A7" s="156"/>
      <c r="B7" s="160" t="s">
        <v>1200</v>
      </c>
      <c r="C7" s="782" t="str">
        <f>_xlfn.CONCAT("Setup and Maintenance &gt; Tasks &gt; Search &gt; ",C6)</f>
        <v>Setup and Maintenance &gt; Tasks &gt; Search &gt; Manage Secondary Ledgers</v>
      </c>
      <c r="D7" s="782"/>
      <c r="E7" s="782"/>
      <c r="F7" s="782"/>
      <c r="G7" s="782"/>
      <c r="H7" s="156"/>
      <c r="I7" s="156"/>
      <c r="J7" s="156"/>
      <c r="K7" s="156"/>
      <c r="L7" s="156"/>
      <c r="M7" s="156"/>
      <c r="N7" s="156"/>
      <c r="O7" s="156"/>
      <c r="P7" s="156"/>
      <c r="Q7" s="156"/>
      <c r="R7" s="156"/>
      <c r="S7" s="156"/>
      <c r="T7" s="156"/>
      <c r="U7" s="156"/>
      <c r="V7" s="156"/>
      <c r="W7" s="156"/>
      <c r="X7" s="156"/>
    </row>
    <row r="8" spans="1:24" ht="13.5" customHeight="1" x14ac:dyDescent="0.25">
      <c r="A8" s="156"/>
      <c r="B8" s="160" t="s">
        <v>1201</v>
      </c>
      <c r="C8" s="781" t="s">
        <v>1202</v>
      </c>
      <c r="D8" s="781"/>
      <c r="E8" s="781"/>
      <c r="F8" s="781"/>
      <c r="G8" s="781"/>
      <c r="H8" s="156"/>
      <c r="I8" s="156"/>
      <c r="J8" s="156"/>
      <c r="K8" s="156"/>
      <c r="L8" s="156"/>
      <c r="M8" s="156"/>
      <c r="N8" s="156"/>
      <c r="O8" s="156"/>
      <c r="P8" s="156"/>
      <c r="Q8" s="156"/>
      <c r="R8" s="156"/>
      <c r="S8" s="156"/>
      <c r="T8" s="156"/>
      <c r="U8" s="156"/>
      <c r="V8" s="156"/>
      <c r="W8" s="156"/>
      <c r="X8" s="156"/>
    </row>
    <row r="9" spans="1:24" ht="13.5" customHeight="1" x14ac:dyDescent="0.25">
      <c r="A9" s="156"/>
      <c r="B9" s="160" t="s">
        <v>1203</v>
      </c>
      <c r="C9" s="783">
        <v>44698</v>
      </c>
      <c r="D9" s="783"/>
      <c r="E9" s="783"/>
      <c r="F9" s="783"/>
      <c r="G9" s="783"/>
      <c r="H9" s="156"/>
      <c r="I9" s="156"/>
      <c r="J9" s="156"/>
      <c r="K9" s="156"/>
      <c r="L9" s="156"/>
      <c r="M9" s="156"/>
      <c r="N9" s="156"/>
      <c r="O9" s="156"/>
      <c r="P9" s="156"/>
      <c r="Q9" s="156"/>
      <c r="R9" s="156"/>
      <c r="S9" s="156"/>
      <c r="T9" s="156"/>
      <c r="U9" s="156"/>
      <c r="V9" s="156"/>
      <c r="W9" s="156"/>
      <c r="X9" s="156"/>
    </row>
    <row r="10" spans="1:24" ht="13.5" customHeight="1" x14ac:dyDescent="0.25">
      <c r="A10" s="156"/>
      <c r="B10" s="160" t="s">
        <v>1204</v>
      </c>
      <c r="C10" s="784" t="s">
        <v>1205</v>
      </c>
      <c r="D10" s="784"/>
      <c r="E10" s="784"/>
      <c r="F10" s="784"/>
      <c r="G10" s="784"/>
      <c r="H10" s="156"/>
      <c r="I10" s="156"/>
      <c r="J10" s="156"/>
      <c r="K10" s="156"/>
      <c r="L10" s="156"/>
      <c r="M10" s="156"/>
      <c r="N10" s="156"/>
      <c r="O10" s="156"/>
      <c r="P10" s="156"/>
      <c r="Q10" s="156"/>
      <c r="R10" s="156"/>
      <c r="S10" s="156"/>
      <c r="T10" s="156"/>
      <c r="U10" s="156"/>
      <c r="V10" s="156"/>
      <c r="W10" s="156"/>
      <c r="X10" s="156"/>
    </row>
    <row r="11" spans="1:24" ht="14.9" customHeight="1" x14ac:dyDescent="0.35">
      <c r="A11" s="161"/>
      <c r="B11" s="162" t="s">
        <v>30</v>
      </c>
      <c r="C11" s="780" t="s">
        <v>189</v>
      </c>
      <c r="D11" s="780"/>
      <c r="E11" s="780"/>
      <c r="F11" s="780"/>
      <c r="G11" s="780"/>
      <c r="H11" s="163"/>
      <c r="I11" s="163"/>
      <c r="J11" s="163"/>
      <c r="K11" s="164"/>
      <c r="L11" s="164"/>
      <c r="M11" s="164"/>
      <c r="N11" s="164"/>
      <c r="O11" s="164"/>
      <c r="P11" s="164"/>
      <c r="Q11" s="164"/>
      <c r="R11" s="164"/>
      <c r="S11" s="164"/>
      <c r="T11" s="164"/>
      <c r="U11" s="164"/>
      <c r="V11" s="164"/>
      <c r="W11" s="164"/>
      <c r="X11" s="164"/>
    </row>
    <row r="12" spans="1:24" ht="14.5" x14ac:dyDescent="0.35">
      <c r="A12" s="161"/>
      <c r="B12" s="163"/>
      <c r="C12" s="163"/>
      <c r="D12" s="163"/>
      <c r="E12" s="163"/>
      <c r="F12" s="163"/>
      <c r="G12" s="163"/>
      <c r="H12" s="163"/>
      <c r="I12" s="163"/>
      <c r="J12" s="163"/>
      <c r="K12" s="164"/>
      <c r="L12" s="164"/>
      <c r="M12" s="164"/>
      <c r="N12" s="164"/>
      <c r="O12" s="164"/>
      <c r="P12" s="164"/>
      <c r="Q12" s="164"/>
      <c r="R12" s="164"/>
      <c r="S12" s="164"/>
      <c r="T12" s="164"/>
      <c r="U12" s="164"/>
      <c r="V12" s="164"/>
      <c r="W12" s="164"/>
      <c r="X12" s="164"/>
    </row>
    <row r="13" spans="1:24" ht="14.5" x14ac:dyDescent="0.35">
      <c r="A13" s="165"/>
      <c r="B13" s="166" t="s">
        <v>1206</v>
      </c>
      <c r="C13" s="166" t="s">
        <v>124</v>
      </c>
      <c r="D13" s="166" t="s">
        <v>1207</v>
      </c>
      <c r="E13" s="166" t="s">
        <v>261</v>
      </c>
      <c r="F13" s="166" t="s">
        <v>262</v>
      </c>
      <c r="G13" s="166" t="s">
        <v>1208</v>
      </c>
      <c r="H13" s="166" t="s">
        <v>1209</v>
      </c>
      <c r="I13" s="166" t="s">
        <v>1210</v>
      </c>
      <c r="J13" s="166" t="s">
        <v>1211</v>
      </c>
      <c r="K13" s="164"/>
      <c r="L13" s="164"/>
      <c r="M13" s="164"/>
      <c r="N13" s="164"/>
      <c r="O13" s="164"/>
      <c r="P13" s="164"/>
      <c r="Q13" s="164"/>
      <c r="R13" s="164"/>
      <c r="S13" s="164"/>
      <c r="T13" s="164"/>
      <c r="U13" s="164"/>
      <c r="V13" s="164"/>
      <c r="W13" s="164"/>
      <c r="X13" s="164"/>
    </row>
    <row r="14" spans="1:24" ht="14.5" x14ac:dyDescent="0.35">
      <c r="A14" s="167"/>
      <c r="B14" s="168" t="s">
        <v>1212</v>
      </c>
      <c r="C14" s="169" t="s">
        <v>566</v>
      </c>
      <c r="D14" s="170" t="s">
        <v>1213</v>
      </c>
      <c r="E14" s="171" t="str">
        <f t="shared" ref="E14:E20" si="0">D14 &amp; " Secondary Ledger"</f>
        <v>AT ATGAAP EUR Secondary Ledger</v>
      </c>
      <c r="F14" s="169" t="s">
        <v>33</v>
      </c>
      <c r="G14" s="169" t="s">
        <v>1214</v>
      </c>
      <c r="H14" s="172" t="str">
        <f t="shared" ref="H14:H20" si="1">RIGHT(D14,3)</f>
        <v>EUR</v>
      </c>
      <c r="I14" s="169" t="s">
        <v>208</v>
      </c>
      <c r="J14" s="169" t="s">
        <v>130</v>
      </c>
      <c r="K14" s="164"/>
      <c r="L14" s="164"/>
      <c r="M14" s="164"/>
      <c r="N14" s="164"/>
      <c r="O14" s="164"/>
      <c r="P14" s="164"/>
      <c r="Q14" s="164"/>
      <c r="R14" s="164"/>
      <c r="S14" s="164"/>
      <c r="T14" s="164"/>
      <c r="U14" s="164"/>
      <c r="V14" s="164"/>
      <c r="W14" s="164"/>
      <c r="X14" s="164"/>
    </row>
    <row r="15" spans="1:24" ht="14.5" x14ac:dyDescent="0.35">
      <c r="A15" s="167"/>
      <c r="B15" s="168" t="s">
        <v>1212</v>
      </c>
      <c r="C15" s="169" t="s">
        <v>596</v>
      </c>
      <c r="D15" s="170" t="s">
        <v>1215</v>
      </c>
      <c r="E15" s="171" t="str">
        <f t="shared" si="0"/>
        <v>DE DEGAAP EUR Secondary Ledger</v>
      </c>
      <c r="F15" s="169" t="s">
        <v>33</v>
      </c>
      <c r="G15" s="169" t="s">
        <v>1214</v>
      </c>
      <c r="H15" s="172" t="str">
        <f t="shared" si="1"/>
        <v>EUR</v>
      </c>
      <c r="I15" s="169" t="s">
        <v>209</v>
      </c>
      <c r="J15" s="169" t="s">
        <v>130</v>
      </c>
      <c r="K15" s="164"/>
      <c r="L15" s="164"/>
      <c r="M15" s="164"/>
      <c r="N15" s="164"/>
      <c r="O15" s="164"/>
      <c r="P15" s="164"/>
      <c r="Q15" s="164"/>
      <c r="R15" s="164"/>
      <c r="S15" s="164"/>
      <c r="T15" s="164"/>
      <c r="U15" s="164"/>
      <c r="V15" s="164"/>
      <c r="W15" s="164"/>
      <c r="X15" s="164"/>
    </row>
    <row r="16" spans="1:24" ht="14.5" x14ac:dyDescent="0.35">
      <c r="A16" s="167"/>
      <c r="B16" s="168" t="s">
        <v>1212</v>
      </c>
      <c r="C16" s="169" t="s">
        <v>730</v>
      </c>
      <c r="D16" s="170" t="s">
        <v>1216</v>
      </c>
      <c r="E16" s="171" t="str">
        <f t="shared" si="0"/>
        <v>ES ESGAAP EUR Secondary Ledger</v>
      </c>
      <c r="F16" s="169" t="s">
        <v>126</v>
      </c>
      <c r="G16" s="169" t="s">
        <v>1214</v>
      </c>
      <c r="H16" s="172" t="str">
        <f t="shared" si="1"/>
        <v>EUR</v>
      </c>
      <c r="I16" s="169" t="s">
        <v>1217</v>
      </c>
      <c r="J16" s="169" t="s">
        <v>130</v>
      </c>
      <c r="K16" s="164"/>
      <c r="L16" s="164"/>
      <c r="M16" s="164"/>
      <c r="N16" s="164"/>
      <c r="O16" s="164"/>
      <c r="P16" s="164"/>
      <c r="Q16" s="164"/>
      <c r="R16" s="164"/>
      <c r="S16" s="164"/>
      <c r="T16" s="164"/>
      <c r="U16" s="164"/>
      <c r="V16" s="164"/>
      <c r="W16" s="164"/>
      <c r="X16" s="164"/>
    </row>
    <row r="17" spans="1:24" ht="21" x14ac:dyDescent="0.35">
      <c r="A17" s="167"/>
      <c r="B17" s="173" t="s">
        <v>1218</v>
      </c>
      <c r="C17" s="174" t="s">
        <v>637</v>
      </c>
      <c r="D17" s="175" t="s">
        <v>1219</v>
      </c>
      <c r="E17" s="176" t="str">
        <f t="shared" si="0"/>
        <v>FR FRGAAP EUR Secondary Ledger</v>
      </c>
      <c r="F17" s="174" t="s">
        <v>127</v>
      </c>
      <c r="G17" s="174" t="s">
        <v>1214</v>
      </c>
      <c r="H17" s="177" t="str">
        <f t="shared" si="1"/>
        <v>EUR</v>
      </c>
      <c r="I17" s="174" t="s">
        <v>1220</v>
      </c>
      <c r="J17" s="174" t="s">
        <v>130</v>
      </c>
      <c r="K17" s="164"/>
      <c r="L17" s="164"/>
      <c r="M17" s="164"/>
      <c r="N17" s="164"/>
      <c r="O17" s="164"/>
      <c r="P17" s="164"/>
      <c r="Q17" s="164"/>
      <c r="R17" s="164"/>
      <c r="S17" s="164"/>
      <c r="T17" s="164"/>
      <c r="U17" s="164"/>
      <c r="V17" s="164"/>
      <c r="W17" s="164"/>
      <c r="X17" s="164"/>
    </row>
    <row r="18" spans="1:24" ht="14.5" x14ac:dyDescent="0.35">
      <c r="A18" s="167"/>
      <c r="B18" s="168" t="s">
        <v>1212</v>
      </c>
      <c r="C18" s="169" t="s">
        <v>699</v>
      </c>
      <c r="D18" s="170" t="s">
        <v>1221</v>
      </c>
      <c r="E18" s="171" t="str">
        <f t="shared" si="0"/>
        <v>NO NOGAAP NOK Secondary Ledger</v>
      </c>
      <c r="F18" s="169" t="s">
        <v>205</v>
      </c>
      <c r="G18" s="169" t="s">
        <v>1214</v>
      </c>
      <c r="H18" s="172" t="str">
        <f t="shared" si="1"/>
        <v>NOK</v>
      </c>
      <c r="I18" s="169" t="s">
        <v>1222</v>
      </c>
      <c r="J18" s="169" t="s">
        <v>130</v>
      </c>
      <c r="K18" s="164"/>
      <c r="L18" s="164"/>
      <c r="M18" s="164"/>
      <c r="N18" s="164"/>
      <c r="O18" s="164"/>
      <c r="P18" s="164"/>
      <c r="Q18" s="164"/>
      <c r="R18" s="164"/>
      <c r="S18" s="164"/>
      <c r="T18" s="164"/>
      <c r="U18" s="164"/>
      <c r="V18" s="164"/>
      <c r="W18" s="164"/>
      <c r="X18" s="164"/>
    </row>
    <row r="19" spans="1:24" ht="14.5" x14ac:dyDescent="0.35">
      <c r="A19" s="167"/>
      <c r="B19" s="168" t="s">
        <v>1212</v>
      </c>
      <c r="C19" s="169" t="s">
        <v>809</v>
      </c>
      <c r="D19" s="170" t="s">
        <v>1223</v>
      </c>
      <c r="E19" s="171" t="str">
        <f t="shared" si="0"/>
        <v>PL PLGAAP PLN Secondary Ledger</v>
      </c>
      <c r="F19" s="169" t="s">
        <v>206</v>
      </c>
      <c r="G19" s="169" t="s">
        <v>1214</v>
      </c>
      <c r="H19" s="172" t="str">
        <f t="shared" si="1"/>
        <v>PLN</v>
      </c>
      <c r="I19" s="169" t="s">
        <v>1224</v>
      </c>
      <c r="J19" s="169" t="s">
        <v>130</v>
      </c>
      <c r="K19" s="164"/>
      <c r="L19" s="164"/>
      <c r="M19" s="164"/>
      <c r="N19" s="164"/>
      <c r="O19" s="164"/>
      <c r="P19" s="164"/>
      <c r="Q19" s="164"/>
      <c r="R19" s="164"/>
      <c r="S19" s="164"/>
      <c r="T19" s="164"/>
      <c r="U19" s="164"/>
      <c r="V19" s="164"/>
      <c r="W19" s="164"/>
      <c r="X19" s="164"/>
    </row>
    <row r="20" spans="1:24" ht="14.5" x14ac:dyDescent="0.35">
      <c r="A20" s="164"/>
      <c r="B20" s="168" t="s">
        <v>1212</v>
      </c>
      <c r="C20" s="169" t="s">
        <v>727</v>
      </c>
      <c r="D20" s="170" t="s">
        <v>1225</v>
      </c>
      <c r="E20" s="171" t="str">
        <f t="shared" si="0"/>
        <v>SA SAGAAP SAR Secondary Ledger</v>
      </c>
      <c r="F20" s="169" t="s">
        <v>33</v>
      </c>
      <c r="G20" s="169" t="s">
        <v>1214</v>
      </c>
      <c r="H20" s="172" t="str">
        <f t="shared" si="1"/>
        <v>SAR</v>
      </c>
      <c r="I20" s="169" t="s">
        <v>210</v>
      </c>
      <c r="J20" s="169" t="s">
        <v>130</v>
      </c>
      <c r="K20" s="164"/>
      <c r="L20" s="164"/>
      <c r="M20" s="164"/>
      <c r="N20" s="164"/>
      <c r="O20" s="164"/>
      <c r="P20" s="164"/>
      <c r="Q20" s="164"/>
      <c r="R20" s="164"/>
      <c r="S20" s="164"/>
      <c r="T20" s="164"/>
      <c r="U20" s="164"/>
      <c r="V20" s="164"/>
      <c r="W20" s="164"/>
      <c r="X20" s="164"/>
    </row>
    <row r="21" spans="1:24" ht="14.5" x14ac:dyDescent="0.35">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row>
    <row r="22" spans="1:24" ht="14.5" x14ac:dyDescent="0.35">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row>
    <row r="23" spans="1:24" ht="14.5" x14ac:dyDescent="0.35">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row>
    <row r="24" spans="1:24" ht="14.5" x14ac:dyDescent="0.35">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row>
    <row r="25" spans="1:24" ht="14.5" x14ac:dyDescent="0.35">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row>
    <row r="26" spans="1:24" ht="14.5" x14ac:dyDescent="0.35">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row>
    <row r="27" spans="1:24" ht="14.5" x14ac:dyDescent="0.35">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row>
    <row r="28" spans="1:24" ht="14.5" x14ac:dyDescent="0.35">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row>
    <row r="29" spans="1:24" ht="14.5" x14ac:dyDescent="0.35">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row>
    <row r="30" spans="1:24" ht="14.5" x14ac:dyDescent="0.35">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row>
    <row r="31" spans="1:24" ht="14.5" x14ac:dyDescent="0.35">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row>
    <row r="32" spans="1:24" ht="14.5" x14ac:dyDescent="0.35">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row>
    <row r="33" spans="1:24" ht="14.5" x14ac:dyDescent="0.35">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row>
    <row r="34" spans="1:24" ht="14.5" x14ac:dyDescent="0.35">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row>
    <row r="35" spans="1:24" ht="14.5" x14ac:dyDescent="0.35">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row>
    <row r="36" spans="1:24" ht="14.5" x14ac:dyDescent="0.35">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row>
    <row r="37" spans="1:24" ht="14.5" x14ac:dyDescent="0.35">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row>
    <row r="38" spans="1:24" ht="14.5" x14ac:dyDescent="0.35">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row>
    <row r="39" spans="1:24" ht="14.5" x14ac:dyDescent="0.35">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row>
    <row r="40" spans="1:24" ht="14.5" x14ac:dyDescent="0.35">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row>
    <row r="41" spans="1:24" ht="14.5" x14ac:dyDescent="0.35">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row>
    <row r="42" spans="1:24" ht="14.5" x14ac:dyDescent="0.35">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row>
    <row r="43" spans="1:24" ht="14.5" x14ac:dyDescent="0.35">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row>
    <row r="44" spans="1:24" ht="14.5" x14ac:dyDescent="0.35">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row>
    <row r="45" spans="1:24" ht="14.5" x14ac:dyDescent="0.35">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row>
    <row r="46" spans="1:24" ht="14.5" x14ac:dyDescent="0.35">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row>
    <row r="47" spans="1:24" ht="14.5" x14ac:dyDescent="0.35">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row>
    <row r="48" spans="1:24" ht="14.5" x14ac:dyDescent="0.35">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row>
    <row r="49" spans="1:24" ht="14.5" x14ac:dyDescent="0.35">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row>
    <row r="50" spans="1:24" ht="14.5" x14ac:dyDescent="0.35">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row>
    <row r="51" spans="1:24" ht="14.5" x14ac:dyDescent="0.35">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row>
    <row r="52" spans="1:24" ht="14.5" x14ac:dyDescent="0.35">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row>
    <row r="53" spans="1:24" ht="14.5" x14ac:dyDescent="0.35">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row>
    <row r="54" spans="1:24" ht="14.5" x14ac:dyDescent="0.35">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row>
    <row r="55" spans="1:24" ht="14.5" x14ac:dyDescent="0.35">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row>
    <row r="56" spans="1:24" ht="14.5" x14ac:dyDescent="0.35">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row>
    <row r="57" spans="1:24" ht="14.5" x14ac:dyDescent="0.35">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row>
    <row r="58" spans="1:24" ht="14.5" x14ac:dyDescent="0.35">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row>
    <row r="59" spans="1:24" ht="14.5" x14ac:dyDescent="0.35">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row>
    <row r="60" spans="1:24" ht="14.5" x14ac:dyDescent="0.35">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row>
    <row r="61" spans="1:24" ht="14.5" x14ac:dyDescent="0.35">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row>
    <row r="62" spans="1:24" ht="14.5" x14ac:dyDescent="0.35">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row>
    <row r="63" spans="1:24" ht="14.5" x14ac:dyDescent="0.35">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row>
    <row r="64" spans="1:24" ht="14.5" x14ac:dyDescent="0.35">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row>
    <row r="65" spans="1:24" ht="14.5" x14ac:dyDescent="0.35">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row>
    <row r="66" spans="1:24" ht="14.5" x14ac:dyDescent="0.35">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row>
    <row r="67" spans="1:24" ht="14.5" x14ac:dyDescent="0.35">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row>
    <row r="68" spans="1:24" ht="14.5" x14ac:dyDescent="0.35">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row>
    <row r="69" spans="1:24" ht="14.5" x14ac:dyDescent="0.35">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row>
    <row r="70" spans="1:24" ht="14.5" x14ac:dyDescent="0.35">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row>
    <row r="71" spans="1:24" ht="14.5" x14ac:dyDescent="0.35">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row>
    <row r="72" spans="1:24" ht="14.5" x14ac:dyDescent="0.35">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row>
    <row r="73" spans="1:24" ht="14.5" x14ac:dyDescent="0.35">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row>
    <row r="74" spans="1:24" ht="14.5" x14ac:dyDescent="0.35">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row>
    <row r="75" spans="1:24" ht="14.5" x14ac:dyDescent="0.35">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row>
    <row r="76" spans="1:24" ht="14.5" x14ac:dyDescent="0.35">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row>
    <row r="77" spans="1:24" ht="14.5" x14ac:dyDescent="0.35">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row>
    <row r="78" spans="1:24" ht="14.5" x14ac:dyDescent="0.35">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row>
    <row r="79" spans="1:24" ht="14.5" x14ac:dyDescent="0.35">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row>
    <row r="80" spans="1:24" ht="14.5" x14ac:dyDescent="0.35">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row>
    <row r="81" spans="1:24" ht="14.5" x14ac:dyDescent="0.35">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row>
    <row r="82" spans="1:24" ht="14.5" x14ac:dyDescent="0.35">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row>
    <row r="83" spans="1:24" ht="14.5" x14ac:dyDescent="0.35">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row>
    <row r="84" spans="1:24" ht="14.5" x14ac:dyDescent="0.35">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row>
    <row r="85" spans="1:24" ht="14.5" x14ac:dyDescent="0.35">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row>
    <row r="86" spans="1:24" ht="14.5" x14ac:dyDescent="0.35">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row>
    <row r="87" spans="1:24" ht="14.5" x14ac:dyDescent="0.35">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row>
    <row r="88" spans="1:24" ht="14.5" x14ac:dyDescent="0.35">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row>
    <row r="89" spans="1:24" ht="14.5" x14ac:dyDescent="0.35">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row>
    <row r="90" spans="1:24" ht="14.5" x14ac:dyDescent="0.35">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row>
    <row r="91" spans="1:24" ht="14.5" x14ac:dyDescent="0.35">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row>
    <row r="92" spans="1:24" ht="14.5" x14ac:dyDescent="0.35">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row>
    <row r="93" spans="1:24" ht="14.5" x14ac:dyDescent="0.35">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row>
    <row r="94" spans="1:24" ht="14.5" x14ac:dyDescent="0.35">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row>
    <row r="95" spans="1:24" ht="14.5" x14ac:dyDescent="0.35">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row>
    <row r="96" spans="1:24" ht="14.5" x14ac:dyDescent="0.35">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row>
    <row r="97" spans="1:24" ht="14.5" x14ac:dyDescent="0.35">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row>
    <row r="98" spans="1:24" ht="14.5" x14ac:dyDescent="0.35">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row>
    <row r="99" spans="1:24" ht="14.5" x14ac:dyDescent="0.35">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row>
    <row r="100" spans="1:24" ht="14.5" x14ac:dyDescent="0.35">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row>
    <row r="101" spans="1:24" ht="14.5" x14ac:dyDescent="0.35">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row>
    <row r="102" spans="1:24" ht="14.5" x14ac:dyDescent="0.35">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row>
    <row r="103" spans="1:24" ht="14.5" x14ac:dyDescent="0.35">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row>
    <row r="104" spans="1:24" ht="14.5" x14ac:dyDescent="0.35">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row>
    <row r="105" spans="1:24" ht="14.5" x14ac:dyDescent="0.35">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row>
    <row r="106" spans="1:24" ht="14.5" x14ac:dyDescent="0.35">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row>
    <row r="107" spans="1:24" ht="14.5" x14ac:dyDescent="0.35">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row>
    <row r="108" spans="1:24" ht="14.5" x14ac:dyDescent="0.35">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row>
    <row r="109" spans="1:24" ht="14.5" x14ac:dyDescent="0.35">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row>
    <row r="110" spans="1:24" ht="14.5" x14ac:dyDescent="0.35">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row>
    <row r="111" spans="1:24" ht="14.5" x14ac:dyDescent="0.35">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row>
    <row r="112" spans="1:24" ht="14.5" x14ac:dyDescent="0.35">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row>
    <row r="113" spans="1:24" ht="14.5" x14ac:dyDescent="0.35">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row>
    <row r="114" spans="1:24" ht="14.5" x14ac:dyDescent="0.35">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row>
    <row r="115" spans="1:24" ht="14.5" x14ac:dyDescent="0.35">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row>
    <row r="116" spans="1:24" ht="14.5" x14ac:dyDescent="0.35">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row>
    <row r="117" spans="1:24" ht="14.5" x14ac:dyDescent="0.35">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row>
    <row r="118" spans="1:24" ht="14.5" x14ac:dyDescent="0.35">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row>
    <row r="119" spans="1:24" ht="14.5" x14ac:dyDescent="0.35">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row>
    <row r="120" spans="1:24" ht="14.5" x14ac:dyDescent="0.35">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row>
    <row r="121" spans="1:24" ht="14.5" x14ac:dyDescent="0.35">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row>
    <row r="122" spans="1:24" ht="14.5" x14ac:dyDescent="0.35">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row>
    <row r="123" spans="1:24" ht="14.5" x14ac:dyDescent="0.35">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row>
    <row r="124" spans="1:24" ht="14.5" x14ac:dyDescent="0.35">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row>
    <row r="125" spans="1:24" ht="14.5" x14ac:dyDescent="0.35">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row>
    <row r="126" spans="1:24" ht="14.5" x14ac:dyDescent="0.35">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row>
    <row r="127" spans="1:24" ht="14.5" x14ac:dyDescent="0.35">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row>
    <row r="128" spans="1:24" ht="14.5" x14ac:dyDescent="0.35">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row>
    <row r="129" spans="1:24" ht="14.5" x14ac:dyDescent="0.35">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row>
    <row r="130" spans="1:24" ht="14.5" x14ac:dyDescent="0.35">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row>
    <row r="131" spans="1:24" ht="14.5" x14ac:dyDescent="0.35">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row>
    <row r="132" spans="1:24" ht="14.5" x14ac:dyDescent="0.35">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row>
    <row r="133" spans="1:24" ht="14.5" x14ac:dyDescent="0.35">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row>
    <row r="134" spans="1:24" ht="14.5" x14ac:dyDescent="0.35">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row>
    <row r="135" spans="1:24" ht="14.5" x14ac:dyDescent="0.35">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row>
    <row r="136" spans="1:24" ht="14.5" x14ac:dyDescent="0.35">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row>
    <row r="137" spans="1:24" ht="14.5" x14ac:dyDescent="0.35">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row>
    <row r="138" spans="1:24" ht="14.5" x14ac:dyDescent="0.35">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row>
    <row r="139" spans="1:24" ht="14.5" x14ac:dyDescent="0.35">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row>
    <row r="140" spans="1:24" ht="14.5" x14ac:dyDescent="0.35">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row>
    <row r="141" spans="1:24" ht="14.5" x14ac:dyDescent="0.35">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row>
    <row r="142" spans="1:24" ht="14.5" x14ac:dyDescent="0.35">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row>
    <row r="143" spans="1:24" ht="14.5" x14ac:dyDescent="0.35">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row>
    <row r="144" spans="1:24" ht="14.5" x14ac:dyDescent="0.35">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row>
    <row r="145" spans="1:24" ht="14.5" x14ac:dyDescent="0.35">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row>
    <row r="146" spans="1:24" ht="14.5" x14ac:dyDescent="0.35">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row>
    <row r="147" spans="1:24" ht="14.5" x14ac:dyDescent="0.35">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row>
    <row r="148" spans="1:24" ht="14.5" x14ac:dyDescent="0.35">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row>
    <row r="149" spans="1:24" ht="14.5" x14ac:dyDescent="0.35">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row>
    <row r="150" spans="1:24" ht="14.5" x14ac:dyDescent="0.35">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row>
    <row r="151" spans="1:24" ht="14.5" x14ac:dyDescent="0.35">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row>
    <row r="152" spans="1:24" ht="14.5" x14ac:dyDescent="0.35">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row>
    <row r="153" spans="1:24" ht="14.5" x14ac:dyDescent="0.35">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row>
    <row r="154" spans="1:24" ht="14.5" x14ac:dyDescent="0.35">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row>
    <row r="155" spans="1:24" ht="14.5" x14ac:dyDescent="0.35">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row>
    <row r="156" spans="1:24" ht="14.5" x14ac:dyDescent="0.35">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row>
    <row r="157" spans="1:24" ht="14.5" x14ac:dyDescent="0.35">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row>
    <row r="158" spans="1:24" ht="14.5" x14ac:dyDescent="0.35">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row>
    <row r="159" spans="1:24" ht="14.5" x14ac:dyDescent="0.35">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row>
    <row r="160" spans="1:24" ht="14.5" x14ac:dyDescent="0.35">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row>
    <row r="161" spans="1:24" ht="14.5" x14ac:dyDescent="0.35">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row>
    <row r="162" spans="1:24" ht="14.5" x14ac:dyDescent="0.35">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row>
    <row r="163" spans="1:24" ht="14.5" x14ac:dyDescent="0.35">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row>
    <row r="164" spans="1:24" ht="14.5" x14ac:dyDescent="0.35">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row>
    <row r="165" spans="1:24" ht="14.5" x14ac:dyDescent="0.35">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row>
    <row r="166" spans="1:24" ht="14.5" x14ac:dyDescent="0.35">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row>
    <row r="167" spans="1:24" ht="14.5" x14ac:dyDescent="0.35">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row>
    <row r="168" spans="1:24" ht="14.5" x14ac:dyDescent="0.35">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row>
    <row r="169" spans="1:24" ht="14.5" x14ac:dyDescent="0.35">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row>
    <row r="170" spans="1:24" ht="14.5" x14ac:dyDescent="0.35">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row>
    <row r="171" spans="1:24" ht="14.5" x14ac:dyDescent="0.35">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row>
    <row r="172" spans="1:24" ht="14.5" x14ac:dyDescent="0.35">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row>
    <row r="173" spans="1:24" ht="14.5" x14ac:dyDescent="0.35">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row>
    <row r="174" spans="1:24" ht="14.5" x14ac:dyDescent="0.35">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row>
    <row r="175" spans="1:24" ht="14.5" x14ac:dyDescent="0.35">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row>
    <row r="176" spans="1:24" ht="14.5" x14ac:dyDescent="0.35">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row>
    <row r="177" spans="1:24" ht="14.5" x14ac:dyDescent="0.35">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row>
    <row r="178" spans="1:24" ht="14.5" x14ac:dyDescent="0.35">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row>
    <row r="179" spans="1:24" ht="14.5" x14ac:dyDescent="0.35">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row>
    <row r="180" spans="1:24" ht="14.5" x14ac:dyDescent="0.35">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row>
    <row r="181" spans="1:24" ht="14.5" x14ac:dyDescent="0.35">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row>
    <row r="182" spans="1:24" ht="14.5" x14ac:dyDescent="0.35">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row>
    <row r="183" spans="1:24" ht="14.5" x14ac:dyDescent="0.35">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row>
    <row r="184" spans="1:24" ht="14.5" x14ac:dyDescent="0.35">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row>
    <row r="185" spans="1:24" ht="14.5" x14ac:dyDescent="0.35">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row>
    <row r="186" spans="1:24" ht="14.5" x14ac:dyDescent="0.35">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row>
    <row r="187" spans="1:24" ht="14.5" x14ac:dyDescent="0.35">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row>
    <row r="188" spans="1:24" ht="14.5" x14ac:dyDescent="0.35">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row>
    <row r="189" spans="1:24" ht="14.5" x14ac:dyDescent="0.35">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row>
    <row r="190" spans="1:24" ht="14.5" x14ac:dyDescent="0.35">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row>
    <row r="191" spans="1:24" ht="14.5" x14ac:dyDescent="0.35">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row>
    <row r="192" spans="1:24" ht="14.5" x14ac:dyDescent="0.35">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row>
    <row r="193" spans="1:24" ht="14.5" x14ac:dyDescent="0.35">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row>
    <row r="194" spans="1:24" ht="14.5" x14ac:dyDescent="0.35">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row>
    <row r="195" spans="1:24" ht="14.5" x14ac:dyDescent="0.35">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row>
    <row r="196" spans="1:24" ht="14.5" x14ac:dyDescent="0.35">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row>
    <row r="197" spans="1:24" ht="14.5" x14ac:dyDescent="0.35">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row>
    <row r="198" spans="1:24" ht="14.5" x14ac:dyDescent="0.35">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row>
    <row r="199" spans="1:24" ht="14.5" x14ac:dyDescent="0.35">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row>
    <row r="200" spans="1:24" ht="14.5" x14ac:dyDescent="0.35">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row>
    <row r="201" spans="1:24" ht="14.5" x14ac:dyDescent="0.35">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row>
    <row r="202" spans="1:24" ht="14.5" x14ac:dyDescent="0.35">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row>
    <row r="203" spans="1:24" ht="14.5" x14ac:dyDescent="0.35">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row>
    <row r="204" spans="1:24" ht="14.5" x14ac:dyDescent="0.35">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row>
    <row r="205" spans="1:24" ht="14.5" x14ac:dyDescent="0.35">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row>
    <row r="206" spans="1:24" ht="14.5" x14ac:dyDescent="0.35">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row>
    <row r="207" spans="1:24" ht="14.5" x14ac:dyDescent="0.35">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row>
    <row r="208" spans="1:24" ht="14.5" x14ac:dyDescent="0.35">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row>
    <row r="209" spans="1:24" ht="14.5" x14ac:dyDescent="0.35">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row>
    <row r="210" spans="1:24" ht="14.5" x14ac:dyDescent="0.35">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row>
    <row r="211" spans="1:24" ht="14.5" x14ac:dyDescent="0.35">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row>
    <row r="212" spans="1:24" ht="14.5" x14ac:dyDescent="0.35">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row>
    <row r="213" spans="1:24" ht="14.5" x14ac:dyDescent="0.35">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row>
    <row r="214" spans="1:24" ht="14.5" x14ac:dyDescent="0.35">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row>
    <row r="215" spans="1:24" ht="14.5" x14ac:dyDescent="0.35">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row>
    <row r="216" spans="1:24" ht="14.5" x14ac:dyDescent="0.35">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row>
    <row r="217" spans="1:24" ht="14.5" x14ac:dyDescent="0.35">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row>
  </sheetData>
  <autoFilter ref="B13:J19" xr:uid="{4CA65E7F-8BCE-4B94-B4DA-9A38F584C03F}"/>
  <mergeCells count="7">
    <mergeCell ref="C11:G11"/>
    <mergeCell ref="C5:G5"/>
    <mergeCell ref="C6:G6"/>
    <mergeCell ref="C7:G7"/>
    <mergeCell ref="C8:G8"/>
    <mergeCell ref="C9:G9"/>
    <mergeCell ref="C10:G10"/>
  </mergeCells>
  <dataValidations count="1">
    <dataValidation type="list" allowBlank="1" showInputMessage="1" showErrorMessage="1" sqref="C11:G11" xr:uid="{D61562DC-F94F-439B-A357-CAD08DD95467}">
      <formula1>"Not Applicable, Not Started, In Progress, In Review, Complete"</formula1>
    </dataValidation>
  </dataValidations>
  <hyperlinks>
    <hyperlink ref="E3" location="'Setup Checklist'!B18" display="Return to Setup Checklist" xr:uid="{49E47862-44B7-4C54-B16F-AF16D74E9D0E}"/>
    <hyperlink ref="I5" r:id="rId1" xr:uid="{98C08B53-3E6F-4C2E-90D0-D29A6F82C5FE}"/>
    <hyperlink ref="I6" r:id="rId2" xr:uid="{F3511A3F-7ADC-4D76-A456-2DF9B2F6116C}"/>
  </hyperlinks>
  <pageMargins left="0.7" right="0.7" top="0.75" bottom="0.75" header="0" footer="0"/>
  <pageSetup paperSize="9" orientation="portrait"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D74F-A058-4FC1-B1D7-A882D0551D89}">
  <sheetPr codeName="Sheet35"/>
  <dimension ref="A1:M16"/>
  <sheetViews>
    <sheetView showGridLines="0" topLeftCell="F1" workbookViewId="0">
      <selection activeCell="M2" sqref="M2"/>
    </sheetView>
  </sheetViews>
  <sheetFormatPr defaultRowHeight="14.5" x14ac:dyDescent="0.35"/>
  <cols>
    <col min="7" max="7" width="13.81640625" customWidth="1"/>
    <col min="10" max="10" width="11.453125" bestFit="1" customWidth="1"/>
    <col min="11" max="11" width="12.54296875" bestFit="1" customWidth="1"/>
  </cols>
  <sheetData>
    <row r="1" spans="1:13" x14ac:dyDescent="0.35">
      <c r="G1" s="785" t="s">
        <v>1226</v>
      </c>
      <c r="H1" s="785"/>
      <c r="I1" s="785"/>
      <c r="J1" s="785"/>
      <c r="K1" s="785"/>
      <c r="L1" s="785"/>
      <c r="M1" s="785"/>
    </row>
    <row r="2" spans="1:13" ht="36.5" x14ac:dyDescent="0.35">
      <c r="A2" s="126" t="s">
        <v>1227</v>
      </c>
      <c r="G2" s="77" t="s">
        <v>1228</v>
      </c>
      <c r="H2" s="77" t="s">
        <v>1229</v>
      </c>
      <c r="I2" s="77" t="s">
        <v>1230</v>
      </c>
      <c r="J2" s="77" t="s">
        <v>1231</v>
      </c>
      <c r="K2" s="77" t="s">
        <v>1232</v>
      </c>
    </row>
    <row r="3" spans="1:13" x14ac:dyDescent="0.35">
      <c r="G3" s="78" t="s">
        <v>1233</v>
      </c>
      <c r="H3" s="78" t="s">
        <v>1234</v>
      </c>
      <c r="I3" s="78" t="s">
        <v>33</v>
      </c>
      <c r="J3" s="78" t="s">
        <v>1235</v>
      </c>
      <c r="K3" s="78" t="s">
        <v>1213</v>
      </c>
      <c r="L3" s="79"/>
    </row>
    <row r="4" spans="1:13" x14ac:dyDescent="0.35">
      <c r="G4" s="78" t="s">
        <v>1236</v>
      </c>
      <c r="H4" s="78" t="s">
        <v>1234</v>
      </c>
      <c r="I4" s="78" t="s">
        <v>1237</v>
      </c>
      <c r="J4" s="78" t="s">
        <v>1235</v>
      </c>
      <c r="K4" s="78" t="s">
        <v>1219</v>
      </c>
    </row>
    <row r="5" spans="1:13" x14ac:dyDescent="0.35">
      <c r="G5" s="78" t="s">
        <v>1238</v>
      </c>
      <c r="H5" s="78" t="s">
        <v>1234</v>
      </c>
      <c r="I5" s="78" t="s">
        <v>33</v>
      </c>
      <c r="J5" s="78" t="s">
        <v>1235</v>
      </c>
      <c r="K5" s="78" t="s">
        <v>1215</v>
      </c>
    </row>
    <row r="6" spans="1:13" x14ac:dyDescent="0.35">
      <c r="G6" s="78" t="s">
        <v>1238</v>
      </c>
      <c r="H6" s="78" t="s">
        <v>1234</v>
      </c>
      <c r="I6" s="78" t="s">
        <v>33</v>
      </c>
      <c r="J6" s="78" t="s">
        <v>1235</v>
      </c>
      <c r="K6" s="78" t="s">
        <v>1215</v>
      </c>
    </row>
    <row r="7" spans="1:13" x14ac:dyDescent="0.35">
      <c r="G7" s="78" t="s">
        <v>1239</v>
      </c>
      <c r="H7" s="78" t="s">
        <v>1240</v>
      </c>
      <c r="I7" s="78" t="s">
        <v>1241</v>
      </c>
      <c r="J7" s="78" t="s">
        <v>1235</v>
      </c>
      <c r="K7" s="78" t="s">
        <v>1221</v>
      </c>
    </row>
    <row r="8" spans="1:13" x14ac:dyDescent="0.35">
      <c r="G8" s="78" t="s">
        <v>1242</v>
      </c>
      <c r="H8" s="78" t="s">
        <v>1243</v>
      </c>
      <c r="I8" s="78" t="s">
        <v>1244</v>
      </c>
      <c r="J8" s="78" t="s">
        <v>1235</v>
      </c>
      <c r="K8" s="78" t="s">
        <v>1223</v>
      </c>
    </row>
    <row r="9" spans="1:13" x14ac:dyDescent="0.35">
      <c r="G9" s="78" t="s">
        <v>1245</v>
      </c>
      <c r="H9" s="78" t="s">
        <v>1246</v>
      </c>
      <c r="I9" s="78" t="s">
        <v>33</v>
      </c>
      <c r="J9" s="78" t="s">
        <v>1235</v>
      </c>
      <c r="K9" s="78" t="s">
        <v>1225</v>
      </c>
    </row>
    <row r="10" spans="1:13" x14ac:dyDescent="0.35">
      <c r="G10" s="78" t="s">
        <v>1247</v>
      </c>
      <c r="H10" s="78" t="s">
        <v>1234</v>
      </c>
      <c r="I10" s="78" t="s">
        <v>1248</v>
      </c>
      <c r="J10" s="78" t="s">
        <v>1235</v>
      </c>
      <c r="K10" s="78" t="s">
        <v>1216</v>
      </c>
    </row>
    <row r="11" spans="1:13" x14ac:dyDescent="0.35">
      <c r="G11" s="78" t="s">
        <v>1239</v>
      </c>
      <c r="H11" s="78" t="s">
        <v>1240</v>
      </c>
      <c r="I11" s="78" t="s">
        <v>1241</v>
      </c>
      <c r="J11" s="78" t="s">
        <v>1235</v>
      </c>
      <c r="K11" s="78" t="s">
        <v>1221</v>
      </c>
    </row>
    <row r="12" spans="1:13" x14ac:dyDescent="0.35">
      <c r="G12" s="78" t="s">
        <v>1242</v>
      </c>
      <c r="H12" s="78" t="s">
        <v>1243</v>
      </c>
      <c r="I12" s="78" t="s">
        <v>1244</v>
      </c>
      <c r="J12" s="78" t="s">
        <v>1235</v>
      </c>
      <c r="K12" s="78" t="s">
        <v>1223</v>
      </c>
    </row>
    <row r="13" spans="1:13" x14ac:dyDescent="0.35">
      <c r="G13" s="78" t="s">
        <v>1233</v>
      </c>
      <c r="H13" s="78" t="s">
        <v>1234</v>
      </c>
      <c r="I13" s="78" t="s">
        <v>33</v>
      </c>
      <c r="J13" s="78" t="s">
        <v>1235</v>
      </c>
      <c r="K13" s="78" t="s">
        <v>1213</v>
      </c>
    </row>
    <row r="14" spans="1:13" x14ac:dyDescent="0.35">
      <c r="G14" s="78" t="s">
        <v>1236</v>
      </c>
      <c r="H14" s="78" t="s">
        <v>1234</v>
      </c>
      <c r="I14" s="78" t="s">
        <v>1237</v>
      </c>
      <c r="J14" s="78" t="s">
        <v>1235</v>
      </c>
      <c r="K14" s="78" t="s">
        <v>1219</v>
      </c>
    </row>
    <row r="15" spans="1:13" x14ac:dyDescent="0.35">
      <c r="G15" s="78" t="s">
        <v>1238</v>
      </c>
      <c r="H15" s="78" t="s">
        <v>1234</v>
      </c>
      <c r="I15" s="78" t="s">
        <v>33</v>
      </c>
      <c r="J15" s="78" t="s">
        <v>1235</v>
      </c>
      <c r="K15" s="78" t="s">
        <v>1215</v>
      </c>
    </row>
    <row r="16" spans="1:13" x14ac:dyDescent="0.35">
      <c r="G16" s="78" t="s">
        <v>1247</v>
      </c>
      <c r="H16" s="78" t="s">
        <v>1234</v>
      </c>
      <c r="I16" s="78" t="s">
        <v>1248</v>
      </c>
      <c r="J16" s="78" t="s">
        <v>1235</v>
      </c>
      <c r="K16" s="78" t="s">
        <v>1216</v>
      </c>
    </row>
  </sheetData>
  <mergeCells count="1">
    <mergeCell ref="G1:M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CDF3D-8D2A-4541-A49A-5D12FDDFA684}">
  <sheetPr codeName="Sheet36"/>
  <dimension ref="A1:H40"/>
  <sheetViews>
    <sheetView showGridLines="0" topLeftCell="A19" workbookViewId="0">
      <selection activeCell="C24" sqref="C24"/>
    </sheetView>
  </sheetViews>
  <sheetFormatPr defaultColWidth="8.81640625" defaultRowHeight="14.5" x14ac:dyDescent="0.35"/>
  <cols>
    <col min="1" max="1" width="26.453125" customWidth="1"/>
    <col min="2" max="2" width="22.81640625" customWidth="1"/>
    <col min="3" max="3" width="40.453125" bestFit="1" customWidth="1"/>
    <col min="4" max="7" width="16.1796875" bestFit="1" customWidth="1"/>
    <col min="8" max="8" width="46" bestFit="1" customWidth="1"/>
  </cols>
  <sheetData>
    <row r="1" spans="1:2" x14ac:dyDescent="0.35">
      <c r="A1" s="129" t="s">
        <v>1249</v>
      </c>
    </row>
    <row r="2" spans="1:2" x14ac:dyDescent="0.35">
      <c r="A2" s="136" t="s">
        <v>1250</v>
      </c>
    </row>
    <row r="3" spans="1:2" x14ac:dyDescent="0.35">
      <c r="A3" s="136" t="s">
        <v>1251</v>
      </c>
    </row>
    <row r="4" spans="1:2" x14ac:dyDescent="0.35">
      <c r="A4" s="136" t="s">
        <v>1252</v>
      </c>
    </row>
    <row r="5" spans="1:2" x14ac:dyDescent="0.35">
      <c r="A5" s="136" t="s">
        <v>1253</v>
      </c>
    </row>
    <row r="6" spans="1:2" x14ac:dyDescent="0.35">
      <c r="A6" s="136" t="s">
        <v>1254</v>
      </c>
    </row>
    <row r="7" spans="1:2" x14ac:dyDescent="0.35">
      <c r="A7" s="136" t="s">
        <v>1255</v>
      </c>
    </row>
    <row r="8" spans="1:2" x14ac:dyDescent="0.35">
      <c r="A8" s="136" t="s">
        <v>1256</v>
      </c>
    </row>
    <row r="9" spans="1:2" x14ac:dyDescent="0.35">
      <c r="A9" s="136" t="s">
        <v>1257</v>
      </c>
    </row>
    <row r="10" spans="1:2" x14ac:dyDescent="0.35">
      <c r="A10" s="130"/>
    </row>
    <row r="11" spans="1:2" ht="15" thickBot="1" x14ac:dyDescent="0.4">
      <c r="A11" s="130"/>
    </row>
    <row r="12" spans="1:2" ht="15" thickBot="1" x14ac:dyDescent="0.4">
      <c r="A12" s="131" t="s">
        <v>1258</v>
      </c>
      <c r="B12" s="132" t="s">
        <v>1259</v>
      </c>
    </row>
    <row r="13" spans="1:2" ht="15" thickBot="1" x14ac:dyDescent="0.4">
      <c r="A13" s="133">
        <v>44704</v>
      </c>
      <c r="B13" s="108" t="s">
        <v>1260</v>
      </c>
    </row>
    <row r="14" spans="1:2" ht="15" thickBot="1" x14ac:dyDescent="0.4">
      <c r="A14" s="133">
        <v>44705</v>
      </c>
      <c r="B14" s="108" t="s">
        <v>1261</v>
      </c>
    </row>
    <row r="15" spans="1:2" ht="15" thickBot="1" x14ac:dyDescent="0.4">
      <c r="A15" s="133">
        <v>44706</v>
      </c>
      <c r="B15" s="108" t="s">
        <v>1262</v>
      </c>
    </row>
    <row r="16" spans="1:2" ht="15" thickBot="1" x14ac:dyDescent="0.4">
      <c r="A16" s="133">
        <v>44707</v>
      </c>
      <c r="B16" s="108" t="s">
        <v>1263</v>
      </c>
    </row>
    <row r="17" spans="1:8" ht="15" thickBot="1" x14ac:dyDescent="0.4">
      <c r="A17" s="133">
        <v>44708</v>
      </c>
      <c r="B17" s="108" t="s">
        <v>1264</v>
      </c>
    </row>
    <row r="18" spans="1:8" x14ac:dyDescent="0.35">
      <c r="A18" s="130"/>
    </row>
    <row r="19" spans="1:8" x14ac:dyDescent="0.35">
      <c r="A19" s="134"/>
    </row>
    <row r="20" spans="1:8" ht="15" thickBot="1" x14ac:dyDescent="0.4">
      <c r="A20" s="134"/>
    </row>
    <row r="21" spans="1:8" x14ac:dyDescent="0.35">
      <c r="A21" s="788" t="s">
        <v>32</v>
      </c>
      <c r="B21" s="788" t="s">
        <v>1265</v>
      </c>
      <c r="C21" s="137" t="s">
        <v>1266</v>
      </c>
      <c r="D21" s="786" t="s">
        <v>1267</v>
      </c>
      <c r="E21" s="786" t="s">
        <v>1268</v>
      </c>
      <c r="F21" s="786" t="s">
        <v>1269</v>
      </c>
      <c r="G21" s="786" t="s">
        <v>1270</v>
      </c>
      <c r="H21" s="138" t="s">
        <v>1271</v>
      </c>
    </row>
    <row r="22" spans="1:8" x14ac:dyDescent="0.35">
      <c r="A22" s="789"/>
      <c r="B22" s="789"/>
      <c r="C22" s="139" t="s">
        <v>1272</v>
      </c>
      <c r="D22" s="787"/>
      <c r="E22" s="787"/>
      <c r="F22" s="787"/>
      <c r="G22" s="787"/>
      <c r="H22" s="140" t="s">
        <v>1273</v>
      </c>
    </row>
    <row r="23" spans="1:8" x14ac:dyDescent="0.35">
      <c r="A23" s="789"/>
      <c r="B23" s="789"/>
      <c r="C23" s="139" t="s">
        <v>1274</v>
      </c>
      <c r="D23" s="787"/>
      <c r="E23" s="787"/>
      <c r="F23" s="787"/>
      <c r="G23" s="787"/>
      <c r="H23" s="141"/>
    </row>
    <row r="24" spans="1:8" x14ac:dyDescent="0.35">
      <c r="A24" s="142" t="s">
        <v>1275</v>
      </c>
      <c r="B24" s="142" t="s">
        <v>1276</v>
      </c>
      <c r="C24" s="142" t="s">
        <v>1277</v>
      </c>
      <c r="D24" s="142" t="s">
        <v>1278</v>
      </c>
      <c r="E24" s="142" t="s">
        <v>1279</v>
      </c>
      <c r="F24" s="142" t="s">
        <v>1280</v>
      </c>
      <c r="G24" s="142" t="s">
        <v>1281</v>
      </c>
      <c r="H24" s="143">
        <v>0.35416666666666669</v>
      </c>
    </row>
    <row r="25" spans="1:8" x14ac:dyDescent="0.35">
      <c r="A25" s="142" t="s">
        <v>1282</v>
      </c>
      <c r="B25" s="142" t="s">
        <v>1276</v>
      </c>
      <c r="C25" s="142" t="s">
        <v>1277</v>
      </c>
      <c r="D25" s="142" t="s">
        <v>1278</v>
      </c>
      <c r="E25" s="142" t="s">
        <v>1279</v>
      </c>
      <c r="F25" s="142" t="s">
        <v>1280</v>
      </c>
      <c r="G25" s="142" t="s">
        <v>1281</v>
      </c>
      <c r="H25" s="143">
        <v>0.35416666666666669</v>
      </c>
    </row>
    <row r="26" spans="1:8" x14ac:dyDescent="0.35">
      <c r="A26" s="142" t="s">
        <v>1283</v>
      </c>
      <c r="B26" s="142" t="s">
        <v>1276</v>
      </c>
      <c r="C26" s="142" t="s">
        <v>1277</v>
      </c>
      <c r="D26" s="142" t="s">
        <v>1278</v>
      </c>
      <c r="E26" s="142" t="s">
        <v>1279</v>
      </c>
      <c r="F26" s="142" t="s">
        <v>1280</v>
      </c>
      <c r="G26" s="142" t="s">
        <v>1281</v>
      </c>
      <c r="H26" s="143">
        <v>0.35416666666666669</v>
      </c>
    </row>
    <row r="27" spans="1:8" x14ac:dyDescent="0.35">
      <c r="A27" s="142" t="s">
        <v>1284</v>
      </c>
      <c r="B27" s="142" t="s">
        <v>1276</v>
      </c>
      <c r="C27" s="142" t="s">
        <v>1277</v>
      </c>
      <c r="D27" s="142" t="s">
        <v>1278</v>
      </c>
      <c r="E27" s="142" t="s">
        <v>1279</v>
      </c>
      <c r="F27" s="142" t="s">
        <v>1280</v>
      </c>
      <c r="G27" s="142" t="s">
        <v>1281</v>
      </c>
      <c r="H27" s="143">
        <v>0.35416666666666669</v>
      </c>
    </row>
    <row r="28" spans="1:8" x14ac:dyDescent="0.35">
      <c r="A28" s="142" t="s">
        <v>1285</v>
      </c>
      <c r="B28" s="142" t="s">
        <v>1286</v>
      </c>
      <c r="C28" s="142" t="s">
        <v>40</v>
      </c>
      <c r="D28" s="142" t="s">
        <v>40</v>
      </c>
      <c r="E28" s="142" t="s">
        <v>40</v>
      </c>
      <c r="F28" s="142" t="s">
        <v>40</v>
      </c>
      <c r="G28" s="142" t="s">
        <v>1281</v>
      </c>
      <c r="H28" s="143">
        <v>0.52083333333333337</v>
      </c>
    </row>
    <row r="29" spans="1:8" x14ac:dyDescent="0.35">
      <c r="A29" s="142" t="s">
        <v>1287</v>
      </c>
      <c r="B29" s="142" t="s">
        <v>1276</v>
      </c>
      <c r="C29" s="142" t="s">
        <v>1288</v>
      </c>
      <c r="D29" s="142" t="s">
        <v>1289</v>
      </c>
      <c r="E29" s="142" t="s">
        <v>1290</v>
      </c>
      <c r="F29" s="142" t="s">
        <v>1291</v>
      </c>
      <c r="G29" s="142" t="s">
        <v>1292</v>
      </c>
      <c r="H29" s="143">
        <v>0.375</v>
      </c>
    </row>
    <row r="30" spans="1:8" x14ac:dyDescent="0.35">
      <c r="A30" s="142" t="s">
        <v>1293</v>
      </c>
      <c r="B30" s="142" t="s">
        <v>1276</v>
      </c>
      <c r="C30" s="142" t="s">
        <v>1288</v>
      </c>
      <c r="D30" s="142" t="s">
        <v>1289</v>
      </c>
      <c r="E30" s="142" t="s">
        <v>1290</v>
      </c>
      <c r="F30" s="142" t="s">
        <v>1291</v>
      </c>
      <c r="G30" s="142" t="s">
        <v>1292</v>
      </c>
      <c r="H30" s="143">
        <v>0.375</v>
      </c>
    </row>
    <row r="31" spans="1:8" x14ac:dyDescent="0.35">
      <c r="A31" s="142" t="s">
        <v>1294</v>
      </c>
      <c r="B31" s="142" t="s">
        <v>1276</v>
      </c>
      <c r="C31" s="142" t="s">
        <v>1288</v>
      </c>
      <c r="D31" s="142" t="s">
        <v>1289</v>
      </c>
      <c r="E31" s="142" t="s">
        <v>1290</v>
      </c>
      <c r="F31" s="142" t="s">
        <v>1291</v>
      </c>
      <c r="G31" s="142" t="s">
        <v>1292</v>
      </c>
      <c r="H31" s="143">
        <v>0.375</v>
      </c>
    </row>
    <row r="32" spans="1:8" x14ac:dyDescent="0.35">
      <c r="A32" s="142" t="s">
        <v>1295</v>
      </c>
      <c r="B32" s="142" t="s">
        <v>1276</v>
      </c>
      <c r="C32" s="142" t="s">
        <v>1288</v>
      </c>
      <c r="D32" s="142" t="s">
        <v>1289</v>
      </c>
      <c r="E32" s="142" t="s">
        <v>1290</v>
      </c>
      <c r="F32" s="142" t="s">
        <v>1291</v>
      </c>
      <c r="G32" s="142" t="s">
        <v>1292</v>
      </c>
      <c r="H32" s="143">
        <v>0.375</v>
      </c>
    </row>
    <row r="33" spans="1:8" x14ac:dyDescent="0.35">
      <c r="A33" s="142" t="s">
        <v>1296</v>
      </c>
      <c r="B33" s="142" t="s">
        <v>1286</v>
      </c>
      <c r="C33" s="142" t="s">
        <v>40</v>
      </c>
      <c r="D33" s="142" t="s">
        <v>40</v>
      </c>
      <c r="E33" s="142" t="s">
        <v>40</v>
      </c>
      <c r="F33" s="142" t="s">
        <v>40</v>
      </c>
      <c r="G33" s="142" t="s">
        <v>1292</v>
      </c>
      <c r="H33" s="143">
        <v>0.375</v>
      </c>
    </row>
    <row r="34" spans="1:8" x14ac:dyDescent="0.35">
      <c r="A34" s="142" t="s">
        <v>1297</v>
      </c>
      <c r="B34" s="142" t="s">
        <v>1276</v>
      </c>
      <c r="C34" s="142" t="s">
        <v>1298</v>
      </c>
      <c r="D34" s="142"/>
      <c r="E34" s="142"/>
      <c r="F34" s="142"/>
      <c r="G34" s="142"/>
      <c r="H34" s="143">
        <v>0.10416666666666667</v>
      </c>
    </row>
    <row r="35" spans="1:8" x14ac:dyDescent="0.35">
      <c r="A35" s="142" t="s">
        <v>1299</v>
      </c>
      <c r="B35" s="142" t="s">
        <v>1276</v>
      </c>
      <c r="C35" s="143">
        <v>0.41666666666666669</v>
      </c>
      <c r="D35" s="142"/>
      <c r="E35" s="142"/>
      <c r="F35" s="142"/>
      <c r="G35" s="142"/>
      <c r="H35" s="143">
        <v>0.41666666666666669</v>
      </c>
    </row>
    <row r="36" spans="1:8" x14ac:dyDescent="0.35">
      <c r="A36" s="142" t="s">
        <v>465</v>
      </c>
      <c r="B36" s="142" t="s">
        <v>1276</v>
      </c>
      <c r="C36" s="142" t="s">
        <v>1300</v>
      </c>
      <c r="D36" s="142" t="s">
        <v>1301</v>
      </c>
      <c r="E36" s="142" t="s">
        <v>1302</v>
      </c>
      <c r="F36" s="142" t="s">
        <v>1303</v>
      </c>
      <c r="G36" s="142" t="s">
        <v>1277</v>
      </c>
      <c r="H36" s="143">
        <v>0.625</v>
      </c>
    </row>
    <row r="37" spans="1:8" x14ac:dyDescent="0.35">
      <c r="A37" s="142" t="s">
        <v>1304</v>
      </c>
      <c r="B37" s="142" t="s">
        <v>1276</v>
      </c>
      <c r="C37" s="142" t="s">
        <v>1300</v>
      </c>
      <c r="D37" s="142" t="s">
        <v>1301</v>
      </c>
      <c r="E37" s="142" t="s">
        <v>1302</v>
      </c>
      <c r="F37" s="142" t="s">
        <v>1303</v>
      </c>
      <c r="G37" s="142" t="s">
        <v>1277</v>
      </c>
      <c r="H37" s="143">
        <v>0.625</v>
      </c>
    </row>
    <row r="38" spans="1:8" x14ac:dyDescent="0.35">
      <c r="A38" s="142" t="s">
        <v>522</v>
      </c>
      <c r="B38" s="142" t="s">
        <v>1305</v>
      </c>
      <c r="C38" s="142" t="s">
        <v>1306</v>
      </c>
      <c r="D38" s="142"/>
      <c r="E38" s="142"/>
      <c r="F38" s="142"/>
      <c r="G38" s="142"/>
      <c r="H38" s="144">
        <v>0.375</v>
      </c>
    </row>
    <row r="39" spans="1:8" x14ac:dyDescent="0.35">
      <c r="A39" s="142" t="s">
        <v>1307</v>
      </c>
      <c r="B39" s="142" t="s">
        <v>1305</v>
      </c>
      <c r="C39" s="142" t="s">
        <v>1308</v>
      </c>
      <c r="D39" s="142"/>
      <c r="E39" s="142"/>
      <c r="F39" s="142"/>
      <c r="G39" s="142"/>
      <c r="H39" s="143">
        <v>0.39583333333333331</v>
      </c>
    </row>
    <row r="40" spans="1:8" x14ac:dyDescent="0.35">
      <c r="A40" s="142" t="s">
        <v>1309</v>
      </c>
      <c r="B40" s="142" t="s">
        <v>1305</v>
      </c>
      <c r="C40" s="142" t="s">
        <v>1306</v>
      </c>
      <c r="D40" s="142"/>
      <c r="E40" s="142"/>
      <c r="F40" s="142"/>
      <c r="G40" s="142"/>
      <c r="H40" s="143">
        <v>0.38541666666666669</v>
      </c>
    </row>
  </sheetData>
  <mergeCells count="6">
    <mergeCell ref="G21:G23"/>
    <mergeCell ref="A21:A23"/>
    <mergeCell ref="B21:B23"/>
    <mergeCell ref="D21:D23"/>
    <mergeCell ref="E21:E23"/>
    <mergeCell ref="F21:F23"/>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8717-0000-4B01-A33C-99C1407CA0CD}">
  <sheetPr codeName="Sheet37"/>
  <dimension ref="A1:M18"/>
  <sheetViews>
    <sheetView showGridLines="0" workbookViewId="0">
      <selection activeCell="K14" sqref="K14"/>
    </sheetView>
  </sheetViews>
  <sheetFormatPr defaultRowHeight="14.5" x14ac:dyDescent="0.35"/>
  <cols>
    <col min="1" max="1" width="11" bestFit="1" customWidth="1"/>
    <col min="2" max="4" width="11.54296875" bestFit="1" customWidth="1"/>
    <col min="5" max="5" width="13.453125" bestFit="1" customWidth="1"/>
    <col min="6" max="6" width="11.54296875" bestFit="1" customWidth="1"/>
    <col min="11" max="11" width="10.453125" bestFit="1" customWidth="1"/>
    <col min="12" max="12" width="13.54296875" bestFit="1" customWidth="1"/>
    <col min="13" max="13" width="17" bestFit="1" customWidth="1"/>
  </cols>
  <sheetData>
    <row r="1" spans="1:13" x14ac:dyDescent="0.35">
      <c r="A1" s="52" t="s">
        <v>130</v>
      </c>
      <c r="B1" s="127">
        <v>44694</v>
      </c>
      <c r="C1" s="59">
        <v>44697</v>
      </c>
      <c r="D1" s="59">
        <v>44698</v>
      </c>
      <c r="E1" s="59">
        <v>44699</v>
      </c>
      <c r="F1" s="151">
        <v>44700</v>
      </c>
      <c r="K1" s="120" t="s">
        <v>1310</v>
      </c>
      <c r="L1" s="120" t="s">
        <v>1311</v>
      </c>
      <c r="M1" s="120" t="s">
        <v>32</v>
      </c>
    </row>
    <row r="2" spans="1:13" x14ac:dyDescent="0.35">
      <c r="A2" s="54" t="s">
        <v>166</v>
      </c>
      <c r="B2" s="55" t="s">
        <v>166</v>
      </c>
      <c r="C2" s="12"/>
      <c r="D2" s="12"/>
      <c r="E2" s="12"/>
      <c r="F2" s="152"/>
      <c r="K2" s="118" t="s">
        <v>75</v>
      </c>
      <c r="L2" s="118" t="s">
        <v>1146</v>
      </c>
      <c r="M2" s="82" t="s">
        <v>57</v>
      </c>
    </row>
    <row r="3" spans="1:13" x14ac:dyDescent="0.35">
      <c r="A3" s="54" t="s">
        <v>167</v>
      </c>
      <c r="B3" s="55" t="s">
        <v>167</v>
      </c>
      <c r="C3" s="12"/>
      <c r="D3" s="12"/>
      <c r="E3" s="12"/>
      <c r="F3" s="152"/>
      <c r="K3" s="118" t="s">
        <v>75</v>
      </c>
      <c r="L3" s="118" t="s">
        <v>1146</v>
      </c>
      <c r="M3" s="82" t="s">
        <v>62</v>
      </c>
    </row>
    <row r="4" spans="1:13" x14ac:dyDescent="0.35">
      <c r="A4" s="54" t="s">
        <v>161</v>
      </c>
      <c r="B4" s="55" t="s">
        <v>161</v>
      </c>
      <c r="C4" s="12"/>
      <c r="D4" s="12"/>
      <c r="E4" s="12"/>
      <c r="F4" s="152"/>
      <c r="K4" s="118" t="s">
        <v>75</v>
      </c>
      <c r="L4" s="118" t="s">
        <v>1146</v>
      </c>
      <c r="M4" s="83" t="s">
        <v>1312</v>
      </c>
    </row>
    <row r="5" spans="1:13" x14ac:dyDescent="0.35">
      <c r="A5" s="54" t="s">
        <v>163</v>
      </c>
      <c r="B5" s="55" t="s">
        <v>163</v>
      </c>
      <c r="C5" s="12"/>
      <c r="D5" s="12"/>
      <c r="E5" s="12"/>
      <c r="F5" s="152"/>
      <c r="K5" s="118" t="s">
        <v>75</v>
      </c>
      <c r="L5" s="118" t="s">
        <v>1146</v>
      </c>
      <c r="M5" s="83" t="s">
        <v>55</v>
      </c>
    </row>
    <row r="6" spans="1:13" x14ac:dyDescent="0.35">
      <c r="A6" s="54" t="s">
        <v>164</v>
      </c>
      <c r="B6" s="55" t="s">
        <v>164</v>
      </c>
      <c r="C6" s="12"/>
      <c r="D6" s="12"/>
      <c r="E6" s="12"/>
      <c r="F6" s="152"/>
      <c r="K6" s="118" t="s">
        <v>75</v>
      </c>
      <c r="L6" s="118" t="s">
        <v>1141</v>
      </c>
      <c r="M6" s="83" t="s">
        <v>70</v>
      </c>
    </row>
    <row r="7" spans="1:13" x14ac:dyDescent="0.35">
      <c r="A7" s="54" t="s">
        <v>165</v>
      </c>
      <c r="B7" s="55" t="s">
        <v>165</v>
      </c>
      <c r="C7" s="12"/>
      <c r="D7" s="12"/>
      <c r="E7" s="12"/>
      <c r="F7" s="152"/>
      <c r="K7" s="118" t="s">
        <v>75</v>
      </c>
      <c r="L7" s="118" t="s">
        <v>1141</v>
      </c>
      <c r="M7" s="83" t="s">
        <v>1313</v>
      </c>
    </row>
    <row r="8" spans="1:13" x14ac:dyDescent="0.35">
      <c r="A8" s="56" t="s">
        <v>73</v>
      </c>
      <c r="B8" s="12"/>
      <c r="C8" s="12"/>
      <c r="D8" s="61" t="s">
        <v>1314</v>
      </c>
      <c r="E8" s="61" t="s">
        <v>1315</v>
      </c>
      <c r="F8" s="152"/>
      <c r="K8" s="118" t="s">
        <v>73</v>
      </c>
      <c r="L8" s="118" t="s">
        <v>1146</v>
      </c>
      <c r="M8" s="83" t="s">
        <v>111</v>
      </c>
    </row>
    <row r="9" spans="1:13" x14ac:dyDescent="0.35">
      <c r="A9" s="56" t="s">
        <v>74</v>
      </c>
      <c r="B9" s="12"/>
      <c r="C9" s="12"/>
      <c r="D9" s="61" t="s">
        <v>1316</v>
      </c>
      <c r="E9" s="61" t="s">
        <v>1317</v>
      </c>
      <c r="F9" s="152"/>
      <c r="K9" s="118" t="s">
        <v>73</v>
      </c>
      <c r="L9" s="118" t="s">
        <v>1141</v>
      </c>
      <c r="M9" s="29" t="s">
        <v>112</v>
      </c>
    </row>
    <row r="10" spans="1:13" x14ac:dyDescent="0.35">
      <c r="A10" s="56" t="s">
        <v>75</v>
      </c>
      <c r="B10" s="12"/>
      <c r="C10" s="12"/>
      <c r="D10" s="12"/>
      <c r="E10" s="12"/>
      <c r="F10" s="152"/>
      <c r="K10" s="118" t="s">
        <v>73</v>
      </c>
      <c r="L10" s="118" t="s">
        <v>1141</v>
      </c>
      <c r="M10" s="29" t="s">
        <v>113</v>
      </c>
    </row>
    <row r="11" spans="1:13" x14ac:dyDescent="0.35">
      <c r="A11" s="56" t="s">
        <v>526</v>
      </c>
      <c r="F11" s="135"/>
      <c r="K11" s="118" t="s">
        <v>73</v>
      </c>
      <c r="L11" s="118" t="s">
        <v>1141</v>
      </c>
      <c r="M11" s="29" t="s">
        <v>114</v>
      </c>
    </row>
    <row r="12" spans="1:13" x14ac:dyDescent="0.35">
      <c r="A12" s="56" t="s">
        <v>64</v>
      </c>
      <c r="B12" s="12"/>
      <c r="C12" s="12"/>
      <c r="D12" s="12"/>
      <c r="E12" s="61" t="s">
        <v>1318</v>
      </c>
      <c r="F12" s="152"/>
      <c r="K12" s="118" t="s">
        <v>73</v>
      </c>
      <c r="L12" s="118" t="s">
        <v>1141</v>
      </c>
      <c r="M12" s="29" t="s">
        <v>138</v>
      </c>
    </row>
    <row r="13" spans="1:13" ht="15" thickBot="1" x14ac:dyDescent="0.4">
      <c r="A13" s="57" t="s">
        <v>529</v>
      </c>
      <c r="B13" s="58" t="s">
        <v>529</v>
      </c>
      <c r="C13" s="64"/>
      <c r="D13" s="64"/>
      <c r="E13" s="64"/>
      <c r="F13" s="153"/>
      <c r="K13" s="118" t="s">
        <v>73</v>
      </c>
      <c r="L13" s="118" t="s">
        <v>1141</v>
      </c>
      <c r="M13" s="128" t="s">
        <v>139</v>
      </c>
    </row>
    <row r="14" spans="1:13" x14ac:dyDescent="0.35">
      <c r="K14" s="118" t="s">
        <v>74</v>
      </c>
      <c r="L14" s="118" t="s">
        <v>1141</v>
      </c>
      <c r="M14" s="29" t="s">
        <v>151</v>
      </c>
    </row>
    <row r="15" spans="1:13" x14ac:dyDescent="0.35">
      <c r="K15" s="122" t="s">
        <v>74</v>
      </c>
      <c r="L15" s="122" t="s">
        <v>1146</v>
      </c>
      <c r="M15" s="83" t="s">
        <v>1319</v>
      </c>
    </row>
    <row r="16" spans="1:13" x14ac:dyDescent="0.35">
      <c r="K16" s="118" t="s">
        <v>74</v>
      </c>
      <c r="L16" s="118" t="s">
        <v>1141</v>
      </c>
      <c r="M16" s="128" t="s">
        <v>156</v>
      </c>
    </row>
    <row r="17" spans="11:13" x14ac:dyDescent="0.35">
      <c r="K17" s="118" t="s">
        <v>74</v>
      </c>
      <c r="L17" s="118" t="s">
        <v>1141</v>
      </c>
      <c r="M17" s="83" t="s">
        <v>109</v>
      </c>
    </row>
    <row r="18" spans="11:13" x14ac:dyDescent="0.35">
      <c r="K18" s="118" t="s">
        <v>74</v>
      </c>
      <c r="L18" s="118" t="s">
        <v>1141</v>
      </c>
      <c r="M18" s="83" t="s">
        <v>1320</v>
      </c>
    </row>
  </sheetData>
  <conditionalFormatting sqref="A2:A7 A13">
    <cfRule type="duplicateValues" dxfId="636"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8822-5BB5-4FF6-8C0D-AD73C417C41A}">
  <sheetPr codeName="Sheet38"/>
  <dimension ref="A1:G35"/>
  <sheetViews>
    <sheetView showGridLines="0" workbookViewId="0">
      <pane ySplit="1" topLeftCell="A11" activePane="bottomLeft" state="frozen"/>
      <selection pane="bottomLeft" activeCell="E34" sqref="E34"/>
    </sheetView>
  </sheetViews>
  <sheetFormatPr defaultRowHeight="14.5" x14ac:dyDescent="0.35"/>
  <cols>
    <col min="1" max="1" width="8.453125" customWidth="1"/>
    <col min="2" max="2" width="49.1796875" customWidth="1"/>
    <col min="3" max="3" width="15.453125" bestFit="1" customWidth="1"/>
    <col min="4" max="4" width="18.453125" bestFit="1" customWidth="1"/>
    <col min="5" max="5" width="17.54296875" customWidth="1"/>
    <col min="6" max="6" width="16.81640625" customWidth="1"/>
    <col min="7" max="7" width="27.453125" bestFit="1" customWidth="1"/>
  </cols>
  <sheetData>
    <row r="1" spans="1:7" s="1" customFormat="1" x14ac:dyDescent="0.35">
      <c r="A1" s="1" t="s">
        <v>1321</v>
      </c>
      <c r="B1" s="1" t="s">
        <v>261</v>
      </c>
      <c r="C1" s="1" t="s">
        <v>1322</v>
      </c>
      <c r="D1" s="1" t="s">
        <v>1323</v>
      </c>
      <c r="E1" s="1" t="s">
        <v>1324</v>
      </c>
      <c r="F1" s="1" t="s">
        <v>1325</v>
      </c>
      <c r="G1" s="1" t="s">
        <v>953</v>
      </c>
    </row>
    <row r="2" spans="1:7" x14ac:dyDescent="0.35">
      <c r="A2" t="s">
        <v>1326</v>
      </c>
      <c r="B2" t="s">
        <v>1327</v>
      </c>
      <c r="C2" t="s">
        <v>1328</v>
      </c>
      <c r="D2" t="s">
        <v>1329</v>
      </c>
      <c r="F2" t="s">
        <v>1330</v>
      </c>
    </row>
    <row r="3" spans="1:7" x14ac:dyDescent="0.35">
      <c r="A3" t="s">
        <v>1326</v>
      </c>
      <c r="B3" t="s">
        <v>1331</v>
      </c>
      <c r="D3" t="s">
        <v>1332</v>
      </c>
      <c r="F3" t="s">
        <v>1330</v>
      </c>
    </row>
    <row r="4" spans="1:7" x14ac:dyDescent="0.35">
      <c r="A4" t="s">
        <v>1326</v>
      </c>
      <c r="B4" t="s">
        <v>1333</v>
      </c>
      <c r="C4" t="s">
        <v>1332</v>
      </c>
      <c r="D4" t="s">
        <v>1334</v>
      </c>
      <c r="F4" t="s">
        <v>1330</v>
      </c>
    </row>
    <row r="5" spans="1:7" x14ac:dyDescent="0.35">
      <c r="A5" t="s">
        <v>1326</v>
      </c>
      <c r="B5" t="s">
        <v>1335</v>
      </c>
      <c r="C5" t="s">
        <v>1336</v>
      </c>
      <c r="D5" t="s">
        <v>1336</v>
      </c>
      <c r="F5" t="s">
        <v>1330</v>
      </c>
    </row>
    <row r="6" spans="1:7" x14ac:dyDescent="0.35">
      <c r="A6" t="s">
        <v>1326</v>
      </c>
      <c r="B6" t="s">
        <v>1337</v>
      </c>
      <c r="C6" t="s">
        <v>1338</v>
      </c>
      <c r="D6" t="s">
        <v>1338</v>
      </c>
      <c r="F6" t="s">
        <v>1330</v>
      </c>
    </row>
    <row r="7" spans="1:7" x14ac:dyDescent="0.35">
      <c r="A7" t="s">
        <v>1326</v>
      </c>
      <c r="B7" t="s">
        <v>1339</v>
      </c>
      <c r="C7" t="s">
        <v>1338</v>
      </c>
      <c r="D7" t="s">
        <v>42</v>
      </c>
      <c r="F7" t="s">
        <v>1330</v>
      </c>
    </row>
    <row r="8" spans="1:7" x14ac:dyDescent="0.35">
      <c r="A8" t="s">
        <v>1326</v>
      </c>
      <c r="B8" t="s">
        <v>1340</v>
      </c>
      <c r="C8" t="s">
        <v>1336</v>
      </c>
      <c r="D8" t="s">
        <v>1336</v>
      </c>
      <c r="F8" t="s">
        <v>1330</v>
      </c>
    </row>
    <row r="9" spans="1:7" x14ac:dyDescent="0.35">
      <c r="A9" t="s">
        <v>1326</v>
      </c>
      <c r="B9" t="s">
        <v>1341</v>
      </c>
      <c r="C9" t="s">
        <v>1332</v>
      </c>
      <c r="D9" t="s">
        <v>1332</v>
      </c>
      <c r="F9" t="s">
        <v>1330</v>
      </c>
    </row>
    <row r="10" spans="1:7" x14ac:dyDescent="0.35">
      <c r="A10" t="s">
        <v>1326</v>
      </c>
      <c r="B10" t="s">
        <v>1342</v>
      </c>
      <c r="C10" t="s">
        <v>1338</v>
      </c>
      <c r="D10" t="s">
        <v>1328</v>
      </c>
      <c r="F10" t="s">
        <v>1330</v>
      </c>
    </row>
    <row r="11" spans="1:7" x14ac:dyDescent="0.35">
      <c r="A11" t="s">
        <v>1326</v>
      </c>
      <c r="B11" t="s">
        <v>1343</v>
      </c>
      <c r="C11" t="s">
        <v>1338</v>
      </c>
      <c r="F11" t="s">
        <v>1330</v>
      </c>
    </row>
    <row r="12" spans="1:7" x14ac:dyDescent="0.35">
      <c r="A12" t="s">
        <v>1326</v>
      </c>
      <c r="B12" t="s">
        <v>1344</v>
      </c>
      <c r="C12" t="s">
        <v>1328</v>
      </c>
      <c r="D12" t="s">
        <v>1328</v>
      </c>
      <c r="F12" t="s">
        <v>1330</v>
      </c>
    </row>
    <row r="13" spans="1:7" x14ac:dyDescent="0.35">
      <c r="A13" t="s">
        <v>1326</v>
      </c>
      <c r="B13" t="s">
        <v>1345</v>
      </c>
    </row>
    <row r="14" spans="1:7" x14ac:dyDescent="0.35">
      <c r="A14" t="s">
        <v>1346</v>
      </c>
      <c r="B14" t="s">
        <v>1347</v>
      </c>
      <c r="C14" t="s">
        <v>42</v>
      </c>
      <c r="D14" t="str">
        <f>C14</f>
        <v>Ankur</v>
      </c>
      <c r="E14" s="40" t="s">
        <v>1348</v>
      </c>
      <c r="F14" t="s">
        <v>1349</v>
      </c>
      <c r="G14" t="s">
        <v>1350</v>
      </c>
    </row>
    <row r="15" spans="1:7" x14ac:dyDescent="0.35">
      <c r="A15" t="s">
        <v>1346</v>
      </c>
      <c r="B15" t="s">
        <v>1351</v>
      </c>
      <c r="C15" t="s">
        <v>54</v>
      </c>
      <c r="D15" t="str">
        <f t="shared" ref="D15:D34" si="0">C15</f>
        <v>Sravya</v>
      </c>
      <c r="E15" s="40" t="s">
        <v>1348</v>
      </c>
      <c r="F15" t="s">
        <v>1349</v>
      </c>
    </row>
    <row r="16" spans="1:7" x14ac:dyDescent="0.35">
      <c r="A16" t="s">
        <v>1346</v>
      </c>
      <c r="B16" t="s">
        <v>1352</v>
      </c>
      <c r="C16" t="s">
        <v>48</v>
      </c>
      <c r="D16" t="str">
        <f t="shared" si="0"/>
        <v>Kathir</v>
      </c>
      <c r="E16" s="40" t="s">
        <v>1348</v>
      </c>
      <c r="F16" t="s">
        <v>1353</v>
      </c>
      <c r="G16" s="1" t="s">
        <v>1354</v>
      </c>
    </row>
    <row r="17" spans="1:7" x14ac:dyDescent="0.35">
      <c r="A17" t="s">
        <v>1346</v>
      </c>
      <c r="B17" t="s">
        <v>1355</v>
      </c>
      <c r="C17" t="s">
        <v>48</v>
      </c>
      <c r="D17" t="str">
        <f t="shared" si="0"/>
        <v>Kathir</v>
      </c>
      <c r="E17" s="40" t="s">
        <v>1348</v>
      </c>
      <c r="F17" t="s">
        <v>1356</v>
      </c>
    </row>
    <row r="18" spans="1:7" x14ac:dyDescent="0.35">
      <c r="A18" t="s">
        <v>1346</v>
      </c>
      <c r="B18" t="s">
        <v>1357</v>
      </c>
      <c r="C18" t="s">
        <v>54</v>
      </c>
      <c r="D18" t="str">
        <f t="shared" si="0"/>
        <v>Sravya</v>
      </c>
      <c r="E18" s="40" t="s">
        <v>1348</v>
      </c>
      <c r="F18" t="s">
        <v>1356</v>
      </c>
      <c r="G18" t="s">
        <v>1358</v>
      </c>
    </row>
    <row r="19" spans="1:7" x14ac:dyDescent="0.35">
      <c r="A19" t="s">
        <v>1346</v>
      </c>
      <c r="B19" t="s">
        <v>1359</v>
      </c>
      <c r="C19" t="s">
        <v>39</v>
      </c>
      <c r="D19" t="str">
        <f t="shared" si="0"/>
        <v>Rajesh</v>
      </c>
      <c r="E19" s="40" t="s">
        <v>1348</v>
      </c>
      <c r="F19" t="s">
        <v>1360</v>
      </c>
      <c r="G19" t="s">
        <v>1358</v>
      </c>
    </row>
    <row r="20" spans="1:7" x14ac:dyDescent="0.35">
      <c r="A20" t="s">
        <v>1346</v>
      </c>
      <c r="B20" t="s">
        <v>1361</v>
      </c>
      <c r="C20" t="s">
        <v>42</v>
      </c>
      <c r="D20" t="str">
        <f t="shared" si="0"/>
        <v>Ankur</v>
      </c>
      <c r="E20" s="40" t="s">
        <v>1348</v>
      </c>
      <c r="F20" t="s">
        <v>40</v>
      </c>
      <c r="G20" s="1"/>
    </row>
    <row r="21" spans="1:7" x14ac:dyDescent="0.35">
      <c r="A21" t="s">
        <v>1346</v>
      </c>
      <c r="B21" t="s">
        <v>1362</v>
      </c>
      <c r="C21" t="s">
        <v>54</v>
      </c>
      <c r="D21" t="str">
        <f t="shared" si="0"/>
        <v>Sravya</v>
      </c>
      <c r="E21" s="40" t="s">
        <v>1348</v>
      </c>
      <c r="F21" t="s">
        <v>1356</v>
      </c>
    </row>
    <row r="22" spans="1:7" x14ac:dyDescent="0.35">
      <c r="A22" t="s">
        <v>1346</v>
      </c>
      <c r="B22" t="s">
        <v>1363</v>
      </c>
      <c r="C22" t="s">
        <v>42</v>
      </c>
      <c r="D22" t="str">
        <f t="shared" si="0"/>
        <v>Ankur</v>
      </c>
      <c r="E22" s="40" t="s">
        <v>1348</v>
      </c>
      <c r="F22" t="s">
        <v>1356</v>
      </c>
    </row>
    <row r="23" spans="1:7" x14ac:dyDescent="0.35">
      <c r="A23" t="s">
        <v>1346</v>
      </c>
      <c r="B23" t="s">
        <v>1364</v>
      </c>
      <c r="C23" t="s">
        <v>42</v>
      </c>
      <c r="D23" t="str">
        <f t="shared" si="0"/>
        <v>Ankur</v>
      </c>
      <c r="E23" s="40" t="s">
        <v>1348</v>
      </c>
      <c r="F23" t="s">
        <v>1356</v>
      </c>
    </row>
    <row r="24" spans="1:7" x14ac:dyDescent="0.35">
      <c r="A24" t="s">
        <v>1346</v>
      </c>
      <c r="B24" t="s">
        <v>1365</v>
      </c>
      <c r="C24" t="s">
        <v>39</v>
      </c>
      <c r="D24" t="str">
        <f t="shared" si="0"/>
        <v>Rajesh</v>
      </c>
      <c r="E24" s="41" t="s">
        <v>1143</v>
      </c>
      <c r="F24" t="s">
        <v>1366</v>
      </c>
      <c r="G24" t="s">
        <v>1367</v>
      </c>
    </row>
    <row r="25" spans="1:7" x14ac:dyDescent="0.35">
      <c r="A25" t="s">
        <v>1346</v>
      </c>
      <c r="B25" t="s">
        <v>1368</v>
      </c>
      <c r="C25" t="s">
        <v>1369</v>
      </c>
      <c r="D25" t="str">
        <f t="shared" si="0"/>
        <v>Manosh/ Neha</v>
      </c>
      <c r="E25" t="s">
        <v>1353</v>
      </c>
      <c r="F25" t="s">
        <v>1366</v>
      </c>
    </row>
    <row r="26" spans="1:7" x14ac:dyDescent="0.35">
      <c r="A26" t="s">
        <v>1346</v>
      </c>
      <c r="B26" t="s">
        <v>1370</v>
      </c>
      <c r="C26" t="s">
        <v>42</v>
      </c>
      <c r="D26" t="str">
        <f t="shared" si="0"/>
        <v>Ankur</v>
      </c>
      <c r="E26" s="40" t="s">
        <v>1348</v>
      </c>
      <c r="F26" t="s">
        <v>1366</v>
      </c>
      <c r="G26" s="1"/>
    </row>
    <row r="27" spans="1:7" x14ac:dyDescent="0.35">
      <c r="A27" t="s">
        <v>1346</v>
      </c>
      <c r="B27" t="s">
        <v>1371</v>
      </c>
      <c r="C27" t="s">
        <v>54</v>
      </c>
      <c r="D27" t="str">
        <f t="shared" si="0"/>
        <v>Sravya</v>
      </c>
      <c r="E27" s="40" t="s">
        <v>1348</v>
      </c>
      <c r="F27" t="s">
        <v>1366</v>
      </c>
      <c r="G27" s="1"/>
    </row>
    <row r="28" spans="1:7" x14ac:dyDescent="0.35">
      <c r="A28" t="s">
        <v>1346</v>
      </c>
      <c r="B28" t="s">
        <v>1372</v>
      </c>
      <c r="C28" t="s">
        <v>48</v>
      </c>
      <c r="D28" t="str">
        <f t="shared" si="0"/>
        <v>Kathir</v>
      </c>
      <c r="E28" s="40" t="s">
        <v>1348</v>
      </c>
      <c r="F28" t="s">
        <v>1366</v>
      </c>
      <c r="G28" t="s">
        <v>1373</v>
      </c>
    </row>
    <row r="29" spans="1:7" x14ac:dyDescent="0.35">
      <c r="A29" t="s">
        <v>1346</v>
      </c>
      <c r="B29" t="s">
        <v>1374</v>
      </c>
      <c r="C29" t="s">
        <v>39</v>
      </c>
      <c r="D29" t="str">
        <f t="shared" si="0"/>
        <v>Rajesh</v>
      </c>
      <c r="E29" s="40" t="s">
        <v>1348</v>
      </c>
      <c r="F29" t="s">
        <v>1366</v>
      </c>
      <c r="G29" t="s">
        <v>1373</v>
      </c>
    </row>
    <row r="30" spans="1:7" x14ac:dyDescent="0.35">
      <c r="A30" t="s">
        <v>1346</v>
      </c>
      <c r="B30" t="s">
        <v>1375</v>
      </c>
      <c r="C30" t="s">
        <v>42</v>
      </c>
      <c r="D30" t="str">
        <f t="shared" si="0"/>
        <v>Ankur</v>
      </c>
      <c r="E30" s="40" t="s">
        <v>1348</v>
      </c>
      <c r="F30" t="s">
        <v>1366</v>
      </c>
      <c r="G30" t="s">
        <v>1373</v>
      </c>
    </row>
    <row r="31" spans="1:7" x14ac:dyDescent="0.35">
      <c r="A31" t="s">
        <v>1346</v>
      </c>
      <c r="B31" s="31" t="s">
        <v>1376</v>
      </c>
      <c r="C31" t="s">
        <v>42</v>
      </c>
      <c r="D31" t="str">
        <f t="shared" si="0"/>
        <v>Ankur</v>
      </c>
      <c r="E31" s="40" t="s">
        <v>1348</v>
      </c>
      <c r="F31" t="s">
        <v>1366</v>
      </c>
      <c r="G31" t="s">
        <v>1373</v>
      </c>
    </row>
    <row r="32" spans="1:7" x14ac:dyDescent="0.35">
      <c r="A32" t="s">
        <v>1346</v>
      </c>
      <c r="B32" t="s">
        <v>1377</v>
      </c>
      <c r="C32" t="s">
        <v>54</v>
      </c>
      <c r="D32" t="str">
        <f t="shared" si="0"/>
        <v>Sravya</v>
      </c>
      <c r="E32" s="40" t="s">
        <v>1348</v>
      </c>
      <c r="F32" t="s">
        <v>1366</v>
      </c>
      <c r="G32" t="s">
        <v>1373</v>
      </c>
    </row>
    <row r="33" spans="1:7" x14ac:dyDescent="0.35">
      <c r="A33" t="s">
        <v>1346</v>
      </c>
      <c r="B33" t="s">
        <v>1378</v>
      </c>
      <c r="C33" t="s">
        <v>48</v>
      </c>
      <c r="D33" t="str">
        <f t="shared" si="0"/>
        <v>Kathir</v>
      </c>
      <c r="E33" s="40" t="s">
        <v>1348</v>
      </c>
      <c r="F33" t="s">
        <v>40</v>
      </c>
      <c r="G33" t="s">
        <v>1373</v>
      </c>
    </row>
    <row r="34" spans="1:7" x14ac:dyDescent="0.35">
      <c r="A34" t="s">
        <v>1346</v>
      </c>
      <c r="B34" t="s">
        <v>1379</v>
      </c>
      <c r="C34" t="s">
        <v>42</v>
      </c>
      <c r="D34" t="str">
        <f t="shared" si="0"/>
        <v>Ankur</v>
      </c>
      <c r="E34" t="s">
        <v>1353</v>
      </c>
      <c r="F34" t="s">
        <v>1366</v>
      </c>
    </row>
    <row r="35" spans="1:7" x14ac:dyDescent="0.35">
      <c r="A35" t="s">
        <v>1346</v>
      </c>
      <c r="B35" t="s">
        <v>1380</v>
      </c>
      <c r="E35" s="40" t="s">
        <v>1348</v>
      </c>
      <c r="F35" t="s">
        <v>1366</v>
      </c>
      <c r="G35" t="s">
        <v>1381</v>
      </c>
    </row>
  </sheetData>
  <autoFilter ref="A1:G34" xr:uid="{BE0CBFFD-A84B-49EA-B13A-617BA31B026F}"/>
  <phoneticPr fontId="4"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A9139-26AE-4FFF-833A-0A68DC4D010D}">
  <sheetPr codeName="Sheet39"/>
  <dimension ref="D1"/>
  <sheetViews>
    <sheetView showGridLines="0" workbookViewId="0">
      <selection activeCell="A3" sqref="A3:G10"/>
    </sheetView>
  </sheetViews>
  <sheetFormatPr defaultRowHeight="14.5" x14ac:dyDescent="0.35"/>
  <cols>
    <col min="1" max="1" width="12.54296875" bestFit="1" customWidth="1"/>
    <col min="2" max="2" width="15.453125" bestFit="1" customWidth="1"/>
    <col min="3" max="3" width="0" hidden="1" customWidth="1"/>
    <col min="4" max="4" width="12.54296875" hidden="1" customWidth="1"/>
    <col min="5" max="5" width="17.81640625" bestFit="1" customWidth="1"/>
  </cols>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4D6F-9D9E-4BFC-8D38-665B983CE1C8}">
  <sheetPr codeName="Sheet40" filterMode="1"/>
  <dimension ref="A1:AC25"/>
  <sheetViews>
    <sheetView showGridLines="0" zoomScale="90" zoomScaleNormal="90" workbookViewId="0">
      <selection activeCell="U3" sqref="U3"/>
    </sheetView>
  </sheetViews>
  <sheetFormatPr defaultColWidth="8.81640625" defaultRowHeight="14.5" outlineLevelCol="1" x14ac:dyDescent="0.35"/>
  <cols>
    <col min="1" max="1" width="11.453125" bestFit="1" customWidth="1"/>
    <col min="2" max="2" width="10.453125" hidden="1" customWidth="1" outlineLevel="1"/>
    <col min="3" max="3" width="23.453125" hidden="1" customWidth="1" outlineLevel="1"/>
    <col min="4" max="4" width="8.54296875" hidden="1" customWidth="1" outlineLevel="1"/>
    <col min="5" max="5" width="18.453125" hidden="1" customWidth="1" outlineLevel="1"/>
    <col min="6" max="6" width="30.54296875" hidden="1" customWidth="1" outlineLevel="1"/>
    <col min="7" max="7" width="45.54296875" style="26" hidden="1" customWidth="1" outlineLevel="1"/>
    <col min="8" max="8" width="25.54296875" hidden="1" customWidth="1" outlineLevel="1"/>
    <col min="9" max="9" width="11.453125" bestFit="1" customWidth="1" collapsed="1"/>
    <col min="10" max="10" width="10.1796875" hidden="1" customWidth="1" outlineLevel="1"/>
    <col min="11" max="11" width="4.54296875" hidden="1" customWidth="1" outlineLevel="1"/>
    <col min="12" max="12" width="8.81640625" hidden="1" customWidth="1" outlineLevel="1"/>
    <col min="13" max="13" width="9.81640625" hidden="1" customWidth="1" outlineLevel="1"/>
    <col min="14" max="14" width="18.453125" hidden="1" customWidth="1" outlineLevel="1"/>
    <col min="15" max="15" width="8.81640625" collapsed="1"/>
    <col min="16" max="16" width="16.453125" customWidth="1"/>
    <col min="17" max="17" width="10.81640625" bestFit="1" customWidth="1"/>
    <col min="18" max="18" width="17.81640625" bestFit="1" customWidth="1"/>
    <col min="19" max="19" width="14.453125" bestFit="1" customWidth="1"/>
    <col min="20" max="20" width="16.453125" bestFit="1" customWidth="1"/>
    <col min="21" max="21" width="34.54296875" bestFit="1" customWidth="1"/>
    <col min="22" max="22" width="14.54296875" bestFit="1" customWidth="1"/>
    <col min="26" max="27" width="8.81640625" style="22"/>
    <col min="28" max="28" width="15.1796875" style="22" customWidth="1"/>
    <col min="29" max="29" width="37.1796875" style="22" bestFit="1" customWidth="1"/>
  </cols>
  <sheetData>
    <row r="1" spans="1:29" ht="29" thickBot="1" x14ac:dyDescent="0.4">
      <c r="A1" s="790" t="s">
        <v>1382</v>
      </c>
      <c r="B1" s="790"/>
      <c r="C1" s="790"/>
      <c r="D1" s="790"/>
      <c r="I1" s="790" t="s">
        <v>1383</v>
      </c>
      <c r="J1" s="790"/>
      <c r="K1" s="790"/>
      <c r="Z1" s="23" t="s">
        <v>130</v>
      </c>
      <c r="AA1" s="23" t="s">
        <v>32</v>
      </c>
      <c r="AB1" s="150" t="s">
        <v>1139</v>
      </c>
    </row>
    <row r="2" spans="1:29" ht="29" thickBot="1" x14ac:dyDescent="0.4">
      <c r="B2" s="93" t="s">
        <v>130</v>
      </c>
      <c r="C2" s="94" t="s">
        <v>236</v>
      </c>
      <c r="D2" s="94" t="s">
        <v>1384</v>
      </c>
      <c r="E2" s="94" t="s">
        <v>1385</v>
      </c>
      <c r="F2" s="94" t="s">
        <v>1386</v>
      </c>
      <c r="G2" s="101" t="s">
        <v>849</v>
      </c>
      <c r="H2" s="95" t="s">
        <v>1387</v>
      </c>
      <c r="J2" s="1" t="s">
        <v>73</v>
      </c>
      <c r="K2" s="112" t="s">
        <v>112</v>
      </c>
      <c r="L2" s="113" t="s">
        <v>1388</v>
      </c>
      <c r="M2" s="113" t="s">
        <v>1389</v>
      </c>
      <c r="N2" s="113" t="s">
        <v>1390</v>
      </c>
      <c r="P2" s="119" t="s">
        <v>1391</v>
      </c>
      <c r="Q2" s="120" t="s">
        <v>1310</v>
      </c>
      <c r="R2" s="120" t="s">
        <v>32</v>
      </c>
      <c r="S2" s="120" t="s">
        <v>1311</v>
      </c>
      <c r="T2" s="120" t="s">
        <v>1392</v>
      </c>
      <c r="U2" s="120" t="s">
        <v>1393</v>
      </c>
      <c r="V2" s="226" t="s">
        <v>1394</v>
      </c>
      <c r="Z2" s="145" t="s">
        <v>73</v>
      </c>
      <c r="AA2" s="146" t="s">
        <v>1140</v>
      </c>
      <c r="AB2" s="146" t="s">
        <v>1141</v>
      </c>
      <c r="AC2" s="145" t="s">
        <v>1142</v>
      </c>
    </row>
    <row r="3" spans="1:29" ht="28.5" thickBot="1" x14ac:dyDescent="0.4">
      <c r="B3" s="808" t="s">
        <v>73</v>
      </c>
      <c r="C3" s="96" t="s">
        <v>1395</v>
      </c>
      <c r="D3" s="96" t="s">
        <v>1396</v>
      </c>
      <c r="E3" s="111" t="s">
        <v>1389</v>
      </c>
      <c r="F3" s="96" t="s">
        <v>1397</v>
      </c>
      <c r="G3" s="102" t="s">
        <v>1398</v>
      </c>
      <c r="H3" s="97" t="s">
        <v>844</v>
      </c>
      <c r="J3" s="1" t="s">
        <v>73</v>
      </c>
      <c r="K3" s="109" t="s">
        <v>113</v>
      </c>
      <c r="L3" s="110" t="s">
        <v>1396</v>
      </c>
      <c r="M3" s="110" t="s">
        <v>1389</v>
      </c>
      <c r="N3" s="110" t="s">
        <v>1390</v>
      </c>
      <c r="P3" s="82" t="s">
        <v>1399</v>
      </c>
      <c r="Q3" s="118" t="s">
        <v>75</v>
      </c>
      <c r="R3" s="82" t="s">
        <v>57</v>
      </c>
      <c r="S3" s="118" t="s">
        <v>1146</v>
      </c>
      <c r="T3" s="121" t="s">
        <v>1400</v>
      </c>
      <c r="U3" s="121" t="s">
        <v>1401</v>
      </c>
      <c r="V3" s="121" t="s">
        <v>1402</v>
      </c>
      <c r="Z3" s="145" t="s">
        <v>73</v>
      </c>
      <c r="AA3" s="146" t="s">
        <v>114</v>
      </c>
      <c r="AB3" s="146" t="s">
        <v>1141</v>
      </c>
      <c r="AC3" s="145" t="s">
        <v>1144</v>
      </c>
    </row>
    <row r="4" spans="1:29" ht="28.5" thickBot="1" x14ac:dyDescent="0.4">
      <c r="B4" s="809"/>
      <c r="C4" s="91" t="s">
        <v>1395</v>
      </c>
      <c r="D4" s="91" t="s">
        <v>1403</v>
      </c>
      <c r="E4" s="91" t="s">
        <v>1404</v>
      </c>
      <c r="F4" s="91" t="s">
        <v>1405</v>
      </c>
      <c r="G4" s="103" t="s">
        <v>1406</v>
      </c>
      <c r="H4" s="98" t="s">
        <v>844</v>
      </c>
      <c r="J4" s="1" t="s">
        <v>73</v>
      </c>
      <c r="K4" s="109" t="s">
        <v>114</v>
      </c>
      <c r="L4" s="110" t="s">
        <v>1396</v>
      </c>
      <c r="M4" s="110" t="s">
        <v>1389</v>
      </c>
      <c r="N4" s="110" t="s">
        <v>1390</v>
      </c>
      <c r="P4" s="82" t="s">
        <v>1399</v>
      </c>
      <c r="Q4" s="118" t="s">
        <v>75</v>
      </c>
      <c r="R4" s="82" t="s">
        <v>62</v>
      </c>
      <c r="S4" s="118" t="s">
        <v>1146</v>
      </c>
      <c r="T4" s="121" t="s">
        <v>1400</v>
      </c>
      <c r="U4" s="121" t="s">
        <v>1407</v>
      </c>
      <c r="V4" s="121" t="s">
        <v>1402</v>
      </c>
      <c r="Z4" s="145" t="s">
        <v>73</v>
      </c>
      <c r="AA4" s="147" t="s">
        <v>113</v>
      </c>
      <c r="AB4" s="146" t="s">
        <v>1141</v>
      </c>
      <c r="AC4" s="145" t="s">
        <v>1145</v>
      </c>
    </row>
    <row r="5" spans="1:29" ht="15" thickBot="1" x14ac:dyDescent="0.4">
      <c r="B5" s="810" t="s">
        <v>74</v>
      </c>
      <c r="C5" s="800" t="s">
        <v>1408</v>
      </c>
      <c r="D5" s="800" t="s">
        <v>1396</v>
      </c>
      <c r="E5" s="798" t="s">
        <v>1389</v>
      </c>
      <c r="F5" s="800" t="s">
        <v>1409</v>
      </c>
      <c r="G5" s="795" t="s">
        <v>1398</v>
      </c>
      <c r="H5" s="85" t="s">
        <v>1410</v>
      </c>
      <c r="J5" s="1" t="s">
        <v>74</v>
      </c>
      <c r="K5" s="114" t="s">
        <v>109</v>
      </c>
      <c r="L5" s="115" t="s">
        <v>1396</v>
      </c>
      <c r="M5" s="115" t="s">
        <v>1389</v>
      </c>
      <c r="N5" s="115" t="s">
        <v>1411</v>
      </c>
      <c r="P5" s="82" t="s">
        <v>1399</v>
      </c>
      <c r="Q5" s="118" t="s">
        <v>75</v>
      </c>
      <c r="R5" s="83" t="s">
        <v>1312</v>
      </c>
      <c r="S5" s="118" t="s">
        <v>1146</v>
      </c>
      <c r="T5" s="121" t="s">
        <v>1389</v>
      </c>
      <c r="U5" s="121" t="s">
        <v>1412</v>
      </c>
      <c r="V5" s="121" t="s">
        <v>1402</v>
      </c>
      <c r="Z5" s="145" t="s">
        <v>73</v>
      </c>
      <c r="AA5" s="146" t="s">
        <v>111</v>
      </c>
      <c r="AB5" s="146" t="s">
        <v>1146</v>
      </c>
      <c r="AC5" s="145" t="s">
        <v>1147</v>
      </c>
    </row>
    <row r="6" spans="1:29" ht="15" thickBot="1" x14ac:dyDescent="0.4">
      <c r="B6" s="805"/>
      <c r="C6" s="792"/>
      <c r="D6" s="792"/>
      <c r="E6" s="799"/>
      <c r="F6" s="792"/>
      <c r="G6" s="796"/>
      <c r="H6" s="86" t="s">
        <v>1413</v>
      </c>
      <c r="J6" s="1" t="s">
        <v>1414</v>
      </c>
      <c r="K6" s="114" t="s">
        <v>104</v>
      </c>
      <c r="L6" s="115" t="s">
        <v>1403</v>
      </c>
      <c r="M6" s="115" t="s">
        <v>1389</v>
      </c>
      <c r="N6" s="115" t="s">
        <v>1411</v>
      </c>
      <c r="P6" s="82" t="s">
        <v>1399</v>
      </c>
      <c r="Q6" s="118" t="s">
        <v>75</v>
      </c>
      <c r="R6" s="83" t="s">
        <v>55</v>
      </c>
      <c r="S6" s="118" t="s">
        <v>1146</v>
      </c>
      <c r="T6" s="121" t="s">
        <v>1415</v>
      </c>
      <c r="U6" s="121" t="s">
        <v>1416</v>
      </c>
      <c r="V6" s="121" t="s">
        <v>1402</v>
      </c>
      <c r="Z6" s="145" t="s">
        <v>73</v>
      </c>
      <c r="AA6" s="148" t="s">
        <v>138</v>
      </c>
      <c r="AB6" s="146" t="s">
        <v>1141</v>
      </c>
      <c r="AC6" s="145" t="s">
        <v>1148</v>
      </c>
    </row>
    <row r="7" spans="1:29" ht="15" thickBot="1" x14ac:dyDescent="0.4">
      <c r="B7" s="805"/>
      <c r="C7" s="792" t="s">
        <v>1408</v>
      </c>
      <c r="D7" s="792" t="s">
        <v>1403</v>
      </c>
      <c r="E7" s="792" t="s">
        <v>1389</v>
      </c>
      <c r="F7" s="792" t="s">
        <v>1417</v>
      </c>
      <c r="G7" s="797" t="s">
        <v>1418</v>
      </c>
      <c r="H7" s="87" t="s">
        <v>1419</v>
      </c>
      <c r="J7" s="1" t="s">
        <v>529</v>
      </c>
      <c r="K7" s="107" t="s">
        <v>1420</v>
      </c>
      <c r="L7" s="108" t="s">
        <v>1396</v>
      </c>
      <c r="M7" s="108" t="s">
        <v>1389</v>
      </c>
      <c r="N7" s="108" t="s">
        <v>1390</v>
      </c>
      <c r="P7" s="82" t="s">
        <v>1399</v>
      </c>
      <c r="Q7" s="118" t="s">
        <v>75</v>
      </c>
      <c r="R7" s="83" t="s">
        <v>70</v>
      </c>
      <c r="S7" s="118" t="s">
        <v>1141</v>
      </c>
      <c r="T7" s="83" t="s">
        <v>1389</v>
      </c>
      <c r="U7" s="83" t="s">
        <v>1412</v>
      </c>
      <c r="V7" s="121" t="s">
        <v>1402</v>
      </c>
      <c r="Z7" s="149" t="s">
        <v>73</v>
      </c>
      <c r="AA7" s="149" t="s">
        <v>139</v>
      </c>
      <c r="AB7" s="149"/>
      <c r="AC7" s="149" t="s">
        <v>1149</v>
      </c>
    </row>
    <row r="8" spans="1:29" ht="15" thickBot="1" x14ac:dyDescent="0.4">
      <c r="B8" s="805"/>
      <c r="C8" s="792"/>
      <c r="D8" s="792"/>
      <c r="E8" s="792"/>
      <c r="F8" s="792"/>
      <c r="G8" s="797"/>
      <c r="H8" s="86" t="s">
        <v>1413</v>
      </c>
      <c r="J8" s="1" t="s">
        <v>74</v>
      </c>
      <c r="K8" s="114" t="s">
        <v>156</v>
      </c>
      <c r="L8" s="115" t="s">
        <v>1403</v>
      </c>
      <c r="M8" s="115" t="s">
        <v>1389</v>
      </c>
      <c r="N8" s="115" t="s">
        <v>1411</v>
      </c>
      <c r="P8" s="82" t="s">
        <v>1399</v>
      </c>
      <c r="Q8" s="118" t="s">
        <v>75</v>
      </c>
      <c r="R8" s="83" t="s">
        <v>1313</v>
      </c>
      <c r="S8" s="118" t="s">
        <v>1141</v>
      </c>
      <c r="T8" s="125" t="s">
        <v>1389</v>
      </c>
      <c r="U8" s="125" t="s">
        <v>1412</v>
      </c>
      <c r="V8" s="121" t="s">
        <v>1402</v>
      </c>
      <c r="Z8" s="145" t="s">
        <v>74</v>
      </c>
      <c r="AA8" s="145" t="s">
        <v>107</v>
      </c>
      <c r="AB8" s="146" t="s">
        <v>1146</v>
      </c>
      <c r="AC8" s="145" t="s">
        <v>1150</v>
      </c>
    </row>
    <row r="9" spans="1:29" ht="28.5" hidden="1" thickBot="1" x14ac:dyDescent="0.4">
      <c r="B9" s="806"/>
      <c r="C9" s="91" t="s">
        <v>1408</v>
      </c>
      <c r="D9" s="91" t="s">
        <v>1403</v>
      </c>
      <c r="E9" s="91" t="s">
        <v>1421</v>
      </c>
      <c r="F9" s="91" t="s">
        <v>1405</v>
      </c>
      <c r="G9" s="103" t="s">
        <v>1406</v>
      </c>
      <c r="H9" s="98" t="s">
        <v>1422</v>
      </c>
      <c r="J9" s="1" t="s">
        <v>73</v>
      </c>
      <c r="K9" s="109" t="s">
        <v>139</v>
      </c>
      <c r="L9" s="110" t="s">
        <v>1396</v>
      </c>
      <c r="M9" s="110" t="s">
        <v>1389</v>
      </c>
      <c r="N9" s="110" t="s">
        <v>1390</v>
      </c>
      <c r="P9" s="82" t="s">
        <v>1399</v>
      </c>
      <c r="Q9" s="118" t="s">
        <v>73</v>
      </c>
      <c r="R9" s="83" t="s">
        <v>111</v>
      </c>
      <c r="S9" s="118" t="s">
        <v>1146</v>
      </c>
      <c r="T9" s="121" t="s">
        <v>1389</v>
      </c>
      <c r="U9" s="121" t="s">
        <v>1412</v>
      </c>
      <c r="V9" s="121" t="s">
        <v>1423</v>
      </c>
      <c r="Z9" s="145" t="s">
        <v>74</v>
      </c>
      <c r="AA9" s="145" t="s">
        <v>107</v>
      </c>
      <c r="AB9" s="146" t="s">
        <v>1146</v>
      </c>
      <c r="AC9" s="145" t="s">
        <v>1151</v>
      </c>
    </row>
    <row r="10" spans="1:29" ht="15" hidden="1" thickBot="1" x14ac:dyDescent="0.4">
      <c r="B10" s="804" t="s">
        <v>75</v>
      </c>
      <c r="C10" s="807" t="s">
        <v>1424</v>
      </c>
      <c r="D10" s="99" t="s">
        <v>1396</v>
      </c>
      <c r="E10" s="99" t="s">
        <v>1400</v>
      </c>
      <c r="F10" s="99" t="s">
        <v>1425</v>
      </c>
      <c r="G10" s="104" t="s">
        <v>1418</v>
      </c>
      <c r="H10" s="100" t="s">
        <v>1426</v>
      </c>
      <c r="J10" s="1" t="s">
        <v>75</v>
      </c>
      <c r="K10" s="116" t="s">
        <v>70</v>
      </c>
      <c r="L10" s="117" t="s">
        <v>1396</v>
      </c>
      <c r="M10" s="117" t="s">
        <v>1389</v>
      </c>
      <c r="N10" s="117" t="s">
        <v>1390</v>
      </c>
      <c r="P10" s="82" t="s">
        <v>1399</v>
      </c>
      <c r="Q10" s="118" t="s">
        <v>73</v>
      </c>
      <c r="R10" s="121" t="s">
        <v>112</v>
      </c>
      <c r="S10" s="118" t="s">
        <v>1141</v>
      </c>
      <c r="T10" s="121" t="s">
        <v>1389</v>
      </c>
      <c r="U10" s="121" t="s">
        <v>1412</v>
      </c>
      <c r="V10" s="121" t="s">
        <v>1423</v>
      </c>
      <c r="Z10" s="145" t="s">
        <v>74</v>
      </c>
      <c r="AA10" s="147" t="s">
        <v>154</v>
      </c>
      <c r="AB10" s="146" t="s">
        <v>1146</v>
      </c>
      <c r="AC10" s="145" t="s">
        <v>1154</v>
      </c>
    </row>
    <row r="11" spans="1:29" ht="28.5" hidden="1" thickBot="1" x14ac:dyDescent="0.4">
      <c r="B11" s="805"/>
      <c r="C11" s="792"/>
      <c r="D11" s="792" t="s">
        <v>1403</v>
      </c>
      <c r="E11" s="793" t="s">
        <v>1400</v>
      </c>
      <c r="F11" s="794" t="s">
        <v>1427</v>
      </c>
      <c r="G11" s="105" t="s">
        <v>1428</v>
      </c>
      <c r="H11" s="791" t="s">
        <v>1426</v>
      </c>
      <c r="J11" s="1" t="s">
        <v>75</v>
      </c>
      <c r="K11" s="123" t="s">
        <v>202</v>
      </c>
      <c r="L11" s="124" t="s">
        <v>1396</v>
      </c>
      <c r="M11" s="124" t="s">
        <v>1389</v>
      </c>
      <c r="N11" s="124"/>
      <c r="P11" s="82" t="s">
        <v>1399</v>
      </c>
      <c r="Q11" s="118" t="s">
        <v>73</v>
      </c>
      <c r="R11" s="121" t="s">
        <v>113</v>
      </c>
      <c r="S11" s="118" t="s">
        <v>1141</v>
      </c>
      <c r="T11" s="121" t="s">
        <v>1389</v>
      </c>
      <c r="U11" s="121" t="s">
        <v>1412</v>
      </c>
      <c r="V11" s="121" t="s">
        <v>1423</v>
      </c>
      <c r="Z11" s="145" t="s">
        <v>74</v>
      </c>
      <c r="AA11" s="147" t="s">
        <v>109</v>
      </c>
      <c r="AB11" s="147" t="s">
        <v>1141</v>
      </c>
      <c r="AC11" s="145" t="s">
        <v>1158</v>
      </c>
    </row>
    <row r="12" spans="1:29" ht="28.5" hidden="1" thickBot="1" x14ac:dyDescent="0.4">
      <c r="B12" s="805"/>
      <c r="C12" s="792"/>
      <c r="D12" s="792"/>
      <c r="E12" s="793"/>
      <c r="F12" s="794"/>
      <c r="G12" s="105" t="s">
        <v>1398</v>
      </c>
      <c r="H12" s="791"/>
      <c r="J12" s="1" t="s">
        <v>74</v>
      </c>
      <c r="K12" s="123" t="s">
        <v>202</v>
      </c>
      <c r="L12" s="124" t="s">
        <v>1396</v>
      </c>
      <c r="M12" s="124" t="s">
        <v>1389</v>
      </c>
      <c r="N12" s="124"/>
      <c r="P12" s="82" t="s">
        <v>1399</v>
      </c>
      <c r="Q12" s="118" t="s">
        <v>73</v>
      </c>
      <c r="R12" s="121" t="s">
        <v>114</v>
      </c>
      <c r="S12" s="118" t="s">
        <v>1141</v>
      </c>
      <c r="T12" s="121" t="s">
        <v>1389</v>
      </c>
      <c r="U12" s="121" t="s">
        <v>1412</v>
      </c>
      <c r="V12" s="121" t="s">
        <v>1423</v>
      </c>
      <c r="Z12" s="145" t="s">
        <v>74</v>
      </c>
      <c r="AA12" s="148" t="s">
        <v>151</v>
      </c>
      <c r="AB12" s="147" t="s">
        <v>1141</v>
      </c>
      <c r="AC12" s="145" t="s">
        <v>1162</v>
      </c>
    </row>
    <row r="13" spans="1:29" ht="15" hidden="1" thickBot="1" x14ac:dyDescent="0.4">
      <c r="B13" s="805"/>
      <c r="C13" s="792"/>
      <c r="D13" s="82" t="s">
        <v>1403</v>
      </c>
      <c r="E13" s="84" t="s">
        <v>1429</v>
      </c>
      <c r="F13" s="82"/>
      <c r="G13" s="106" t="s">
        <v>1418</v>
      </c>
      <c r="H13" s="86" t="s">
        <v>1426</v>
      </c>
      <c r="P13" s="82" t="s">
        <v>1399</v>
      </c>
      <c r="Q13" s="118" t="s">
        <v>73</v>
      </c>
      <c r="R13" s="121" t="s">
        <v>138</v>
      </c>
      <c r="S13" s="118" t="s">
        <v>1141</v>
      </c>
      <c r="T13" s="121" t="s">
        <v>1389</v>
      </c>
      <c r="U13" s="121" t="s">
        <v>1430</v>
      </c>
      <c r="V13" s="226" t="s">
        <v>1431</v>
      </c>
      <c r="Z13" s="149" t="s">
        <v>74</v>
      </c>
      <c r="AA13" s="149" t="s">
        <v>156</v>
      </c>
      <c r="AB13" s="147" t="s">
        <v>1141</v>
      </c>
      <c r="AC13" s="149" t="s">
        <v>1163</v>
      </c>
    </row>
    <row r="14" spans="1:29" ht="28.5" hidden="1" thickBot="1" x14ac:dyDescent="0.4">
      <c r="B14" s="805"/>
      <c r="C14" s="792" t="s">
        <v>1432</v>
      </c>
      <c r="D14" s="792" t="s">
        <v>1396</v>
      </c>
      <c r="E14" s="792" t="s">
        <v>1400</v>
      </c>
      <c r="F14" s="792" t="s">
        <v>1425</v>
      </c>
      <c r="G14" s="105" t="s">
        <v>1406</v>
      </c>
      <c r="H14" s="791" t="s">
        <v>1426</v>
      </c>
      <c r="P14" s="82" t="s">
        <v>1399</v>
      </c>
      <c r="Q14" s="118" t="s">
        <v>73</v>
      </c>
      <c r="R14" s="121" t="s">
        <v>139</v>
      </c>
      <c r="S14" s="118" t="s">
        <v>1141</v>
      </c>
      <c r="T14" s="121" t="s">
        <v>1389</v>
      </c>
      <c r="U14" s="121" t="s">
        <v>1412</v>
      </c>
      <c r="V14" s="121" t="s">
        <v>1423</v>
      </c>
      <c r="Z14" s="145" t="s">
        <v>74</v>
      </c>
      <c r="AA14" s="147" t="s">
        <v>157</v>
      </c>
      <c r="AB14" s="147" t="s">
        <v>1141</v>
      </c>
      <c r="AC14" s="145" t="s">
        <v>1164</v>
      </c>
    </row>
    <row r="15" spans="1:29" ht="28.5" hidden="1" thickBot="1" x14ac:dyDescent="0.4">
      <c r="B15" s="805"/>
      <c r="C15" s="792"/>
      <c r="D15" s="792"/>
      <c r="E15" s="792"/>
      <c r="F15" s="792"/>
      <c r="G15" s="105" t="s">
        <v>1433</v>
      </c>
      <c r="H15" s="791"/>
      <c r="P15" s="82" t="s">
        <v>1399</v>
      </c>
      <c r="Q15" s="118" t="s">
        <v>74</v>
      </c>
      <c r="R15" s="121" t="s">
        <v>151</v>
      </c>
      <c r="S15" s="118" t="s">
        <v>1141</v>
      </c>
      <c r="T15" s="121" t="s">
        <v>1389</v>
      </c>
      <c r="U15" s="121" t="s">
        <v>1430</v>
      </c>
      <c r="V15" s="121" t="s">
        <v>1423</v>
      </c>
      <c r="Z15" s="145" t="s">
        <v>75</v>
      </c>
      <c r="AA15" s="145" t="s">
        <v>49</v>
      </c>
      <c r="AB15" s="145" t="s">
        <v>1146</v>
      </c>
      <c r="AC15" s="145" t="s">
        <v>1165</v>
      </c>
    </row>
    <row r="16" spans="1:29" ht="28.5" hidden="1" thickBot="1" x14ac:dyDescent="0.4">
      <c r="B16" s="805"/>
      <c r="C16" s="801" t="s">
        <v>1434</v>
      </c>
      <c r="D16" s="792" t="s">
        <v>1396</v>
      </c>
      <c r="E16" s="792" t="s">
        <v>1389</v>
      </c>
      <c r="F16" s="792" t="s">
        <v>1425</v>
      </c>
      <c r="G16" s="105" t="s">
        <v>1435</v>
      </c>
      <c r="H16" s="88" t="s">
        <v>1436</v>
      </c>
      <c r="P16" s="82" t="s">
        <v>1399</v>
      </c>
      <c r="Q16" s="122" t="s">
        <v>74</v>
      </c>
      <c r="R16" s="83" t="s">
        <v>1319</v>
      </c>
      <c r="S16" s="122" t="s">
        <v>1146</v>
      </c>
      <c r="T16" s="121" t="s">
        <v>1389</v>
      </c>
      <c r="U16" s="121" t="s">
        <v>1412</v>
      </c>
      <c r="V16" s="121" t="s">
        <v>1423</v>
      </c>
      <c r="Z16" s="145" t="s">
        <v>75</v>
      </c>
      <c r="AA16" s="145" t="s">
        <v>49</v>
      </c>
      <c r="AB16" s="145" t="s">
        <v>1146</v>
      </c>
      <c r="AC16" s="145" t="s">
        <v>1166</v>
      </c>
    </row>
    <row r="17" spans="2:29" ht="27" hidden="1" customHeight="1" thickBot="1" x14ac:dyDescent="0.4">
      <c r="B17" s="805"/>
      <c r="C17" s="802"/>
      <c r="D17" s="792"/>
      <c r="E17" s="792"/>
      <c r="F17" s="792"/>
      <c r="G17" s="105" t="s">
        <v>1437</v>
      </c>
      <c r="H17" s="89" t="s">
        <v>1438</v>
      </c>
      <c r="P17" s="82" t="s">
        <v>1399</v>
      </c>
      <c r="Q17" s="118" t="s">
        <v>74</v>
      </c>
      <c r="R17" s="121" t="s">
        <v>156</v>
      </c>
      <c r="S17" s="118" t="s">
        <v>1141</v>
      </c>
      <c r="T17" s="121" t="s">
        <v>1389</v>
      </c>
      <c r="U17" s="121" t="s">
        <v>1430</v>
      </c>
      <c r="V17" s="226" t="s">
        <v>1431</v>
      </c>
      <c r="Z17" s="145" t="s">
        <v>75</v>
      </c>
      <c r="AA17" s="145" t="s">
        <v>49</v>
      </c>
      <c r="AB17" s="145" t="s">
        <v>1146</v>
      </c>
      <c r="AC17" s="145" t="s">
        <v>1167</v>
      </c>
    </row>
    <row r="18" spans="2:29" ht="15" hidden="1" thickBot="1" x14ac:dyDescent="0.4">
      <c r="B18" s="805"/>
      <c r="C18" s="802"/>
      <c r="D18" s="82" t="s">
        <v>1403</v>
      </c>
      <c r="E18" s="82" t="s">
        <v>1389</v>
      </c>
      <c r="F18" s="118" t="s">
        <v>1439</v>
      </c>
      <c r="G18" s="106" t="s">
        <v>1418</v>
      </c>
      <c r="H18" s="90"/>
      <c r="P18" s="82" t="s">
        <v>1399</v>
      </c>
      <c r="Q18" s="118" t="s">
        <v>74</v>
      </c>
      <c r="R18" s="83" t="s">
        <v>109</v>
      </c>
      <c r="S18" s="118" t="s">
        <v>1141</v>
      </c>
      <c r="T18" s="121" t="s">
        <v>1389</v>
      </c>
      <c r="U18" s="121" t="s">
        <v>1412</v>
      </c>
      <c r="V18" s="121" t="s">
        <v>1423</v>
      </c>
      <c r="Z18" s="145" t="s">
        <v>75</v>
      </c>
      <c r="AA18" s="145" t="s">
        <v>49</v>
      </c>
      <c r="AB18" s="145" t="s">
        <v>1146</v>
      </c>
      <c r="AC18" s="145" t="s">
        <v>1168</v>
      </c>
    </row>
    <row r="19" spans="2:29" ht="28.5" hidden="1" thickBot="1" x14ac:dyDescent="0.4">
      <c r="B19" s="806"/>
      <c r="C19" s="803"/>
      <c r="D19" s="91" t="s">
        <v>1403</v>
      </c>
      <c r="E19" s="91" t="s">
        <v>1421</v>
      </c>
      <c r="F19" s="91" t="s">
        <v>1427</v>
      </c>
      <c r="G19" s="103" t="s">
        <v>1440</v>
      </c>
      <c r="H19" s="92"/>
      <c r="P19" s="82" t="s">
        <v>1399</v>
      </c>
      <c r="Q19" s="118" t="s">
        <v>74</v>
      </c>
      <c r="R19" s="83" t="s">
        <v>1320</v>
      </c>
      <c r="S19" s="118" t="s">
        <v>1141</v>
      </c>
      <c r="T19" s="125" t="s">
        <v>1389</v>
      </c>
      <c r="U19" s="125" t="s">
        <v>1412</v>
      </c>
      <c r="V19" s="121" t="s">
        <v>1423</v>
      </c>
      <c r="Z19" s="145" t="s">
        <v>75</v>
      </c>
      <c r="AA19" s="145" t="s">
        <v>43</v>
      </c>
      <c r="AB19" s="145" t="s">
        <v>1146</v>
      </c>
      <c r="AC19" s="145" t="s">
        <v>1169</v>
      </c>
    </row>
    <row r="20" spans="2:29" ht="15" hidden="1" thickBot="1" x14ac:dyDescent="0.4">
      <c r="B20" s="81"/>
      <c r="P20" s="82"/>
      <c r="Q20" s="118" t="s">
        <v>166</v>
      </c>
      <c r="R20" s="82"/>
      <c r="S20" s="118" t="s">
        <v>1141</v>
      </c>
      <c r="T20" s="82"/>
      <c r="U20" s="82"/>
      <c r="V20" s="82"/>
      <c r="Z20" s="145" t="s">
        <v>75</v>
      </c>
      <c r="AA20" s="145" t="s">
        <v>57</v>
      </c>
      <c r="AB20" s="145" t="s">
        <v>1146</v>
      </c>
      <c r="AC20" s="145" t="s">
        <v>1170</v>
      </c>
    </row>
    <row r="21" spans="2:29" ht="15" hidden="1" thickBot="1" x14ac:dyDescent="0.4">
      <c r="O21" t="s">
        <v>1441</v>
      </c>
      <c r="P21" s="82"/>
      <c r="Q21" s="228" t="s">
        <v>167</v>
      </c>
      <c r="R21" s="82"/>
      <c r="S21" s="118" t="s">
        <v>1141</v>
      </c>
      <c r="T21" s="82"/>
      <c r="U21" s="82"/>
      <c r="V21" s="82"/>
      <c r="Z21" s="145" t="s">
        <v>75</v>
      </c>
      <c r="AA21" s="145" t="s">
        <v>46</v>
      </c>
      <c r="AB21" s="145" t="s">
        <v>1141</v>
      </c>
      <c r="AC21" s="145" t="s">
        <v>1171</v>
      </c>
    </row>
    <row r="22" spans="2:29" ht="15" hidden="1" thickBot="1" x14ac:dyDescent="0.4">
      <c r="P22" s="82"/>
      <c r="Q22" s="118" t="s">
        <v>161</v>
      </c>
      <c r="R22" s="82"/>
      <c r="S22" s="118" t="s">
        <v>1141</v>
      </c>
      <c r="T22" s="82"/>
      <c r="U22" s="82"/>
      <c r="V22" s="82"/>
      <c r="Z22" s="145" t="s">
        <v>75</v>
      </c>
      <c r="AA22" s="145" t="s">
        <v>52</v>
      </c>
      <c r="AB22" s="145" t="s">
        <v>1141</v>
      </c>
      <c r="AC22" s="145" t="s">
        <v>1172</v>
      </c>
    </row>
    <row r="23" spans="2:29" ht="15" hidden="1" thickBot="1" x14ac:dyDescent="0.4">
      <c r="P23" s="82"/>
      <c r="Q23" s="118" t="s">
        <v>163</v>
      </c>
      <c r="R23" s="82"/>
      <c r="S23" s="118" t="s">
        <v>1141</v>
      </c>
      <c r="T23" s="82"/>
      <c r="U23" s="82"/>
      <c r="V23" s="82"/>
      <c r="Z23" s="145" t="s">
        <v>75</v>
      </c>
      <c r="AA23" s="145" t="s">
        <v>70</v>
      </c>
      <c r="AB23" s="145" t="s">
        <v>1141</v>
      </c>
      <c r="AC23" s="145" t="s">
        <v>1173</v>
      </c>
    </row>
    <row r="24" spans="2:29" ht="15" hidden="1" thickBot="1" x14ac:dyDescent="0.4">
      <c r="P24" s="82"/>
      <c r="Q24" s="118" t="s">
        <v>164</v>
      </c>
      <c r="R24" s="82"/>
      <c r="S24" s="118" t="s">
        <v>1141</v>
      </c>
      <c r="T24" s="82"/>
      <c r="U24" s="82"/>
      <c r="V24" s="82"/>
      <c r="Z24" s="145" t="s">
        <v>75</v>
      </c>
      <c r="AA24" s="145" t="s">
        <v>55</v>
      </c>
      <c r="AB24" s="145" t="s">
        <v>1146</v>
      </c>
      <c r="AC24" s="145" t="s">
        <v>1174</v>
      </c>
    </row>
    <row r="25" spans="2:29" ht="15" hidden="1" thickBot="1" x14ac:dyDescent="0.4">
      <c r="P25" s="82"/>
      <c r="Q25" s="228" t="s">
        <v>165</v>
      </c>
      <c r="R25" s="82"/>
      <c r="S25" s="118" t="s">
        <v>1141</v>
      </c>
      <c r="T25" s="82"/>
      <c r="U25" s="82"/>
      <c r="V25" s="82"/>
      <c r="Z25" s="145" t="s">
        <v>75</v>
      </c>
      <c r="AA25" s="145" t="s">
        <v>144</v>
      </c>
      <c r="AB25" s="145" t="s">
        <v>1141</v>
      </c>
      <c r="AC25" s="145" t="s">
        <v>1164</v>
      </c>
    </row>
  </sheetData>
  <autoFilter ref="P2:V25" xr:uid="{CB384D6F-9D9E-4BFC-8D38-665B983CE1C8}">
    <filterColumn colId="1">
      <filters>
        <filter val="MF INV"/>
      </filters>
    </filterColumn>
  </autoFilter>
  <mergeCells count="29">
    <mergeCell ref="C16:C19"/>
    <mergeCell ref="A1:D1"/>
    <mergeCell ref="B10:B19"/>
    <mergeCell ref="C10:C13"/>
    <mergeCell ref="D11:D12"/>
    <mergeCell ref="C14:C15"/>
    <mergeCell ref="D14:D15"/>
    <mergeCell ref="C7:C8"/>
    <mergeCell ref="D7:D8"/>
    <mergeCell ref="B3:B4"/>
    <mergeCell ref="B5:B9"/>
    <mergeCell ref="C5:C6"/>
    <mergeCell ref="D5:D6"/>
    <mergeCell ref="I1:K1"/>
    <mergeCell ref="H14:H15"/>
    <mergeCell ref="D16:D17"/>
    <mergeCell ref="E16:E17"/>
    <mergeCell ref="F16:F17"/>
    <mergeCell ref="E11:E12"/>
    <mergeCell ref="F11:F12"/>
    <mergeCell ref="H11:H12"/>
    <mergeCell ref="E14:E15"/>
    <mergeCell ref="F14:F15"/>
    <mergeCell ref="G5:G6"/>
    <mergeCell ref="E7:E8"/>
    <mergeCell ref="F7:F8"/>
    <mergeCell ref="G7:G8"/>
    <mergeCell ref="E5:E6"/>
    <mergeCell ref="F5:F6"/>
  </mergeCells>
  <hyperlinks>
    <hyperlink ref="A1" r:id="rId1" display="https://anixter.atlassian.net/browse/CTPFS-4856" xr:uid="{AE9FEE97-2EFF-4869-8A6C-219AD6432354}"/>
    <hyperlink ref="I1" r:id="rId2" display="https://secure-web.cisco.com/13GKhdm9uN2BHXBe79rUohXiGsN-ut97XPXcq-BEhDeYIi804azaSM-7uOajcT4H9GqakxltJUaJPiQAH2dgX08oB7Q6BbjnglAd4YkYvpFjmHpPIRhE9vUXQaojByrdd8OoMnjG8rHVrg5SiDJoTg2RohrRHxIwSEm84FjvD3Hs4ug3AcU_BZJoZFHImUl6mwukS5XG_E3sh584KxvH1u2QDanbbQoCe8GeZL1h82nSU1UqEstM8ecOOneiDohRZ/https%3A%2F%2Furldefense.com%2Fv3%2F__https%3A%2Fsecure-web.cisco.com%2F1GXrKSNWmx5dzggnFLgH3lqxYd5o-7ju_ndbwrjXbm6-Vjq-CZPs6OCbT_bVDuq2YHVb_ceMbQ968G7W7W_9DaF3LwyDRsGZpPgdRL85SJORr7v9eluyaxlejlCUdFEPYCyMyt25HPvb6bBf4uq7VVmosGTlE2wi5YLA--jP5vXDHWdMtwAuFCfGgxqPun8KfHL34hIPYrVgU-P-RFrwWpwZG94F_By5Nix81TIsf0grgTJGSkbBzsoeWmMbCUJ_Qz2EWVpFX1B6qF9Psu0w-wGMrNKwt7f12-Qv5xeJiLT0as3z9B0k8YiGWlUVAI1O-p4C35DLQwEIOYSU_cN0dhpeWtrgOn-mySOuq73zG_Eh2zrWJCbZc3-XzVERC327TrIFOwH-SIbvkWHXPzB-jRQifDJjf2yUqd24iEZF9LjxjDg2ef7zPKCu4RYT85tc9Bj5UAiS9pXXv8QhE019p2Ro_-nllzHOpIb7SlY9aBiT6JAS7bIeMw1M-sh6EtmhQodPnf-y_yH627ExBUrFw0A%2Fhttps%2A3A%2A2F%2A2Furldefense.com%2A2Fv3%2A2F__https%2A3A%2A2Fsecure-web.cisco.com%2A2F1Xqyi5yocaJ8vFb20BpHQuyLEyApvtmPTDtui2yaIu4m6cG7ZW497Zw9KoaGDJhop0SYzF67NuhgONnoUVgl2srskW8bLmLO-qBJfOAxNHq3nH71h4WAWdQcAGajh8W365t-KnFtpnpdMWujDq_yrVBXVy5Mmm5ekm68NFmhlr0G0-owK84SZuBSbvisGQMysq4u1ueq7J1QrJMKAfv1XFhMjDG8XKkSYPPjHHwscYJmqVZLWWtZfU_L0XbkA_s1ucdmkrQhjeLSGojzx9ZTNT4nApJhgPjNIxS9CHin-PVtnG3-1a7iPSADVabafsxMpJPNQolrMZ85C2qbbkRwvrXoK11H2NexVR1ykt5ZPbs3Hr_i_40lsK4ucl9aKtsCExaN9OfWOQRsWp6xvOtd5l-wkNY5wN62kM5E2Wl897Mj_oEhX7GuYahhHOef8ajxkSQLr29jXDmhIxj5VVg5Fg7TvhebBOy0YG8PeyDnNJCqL85HB8Kgg63VqOT8ALP5G%2A2Fhttps%2A2A3A%2A2A2F%2A2A2Furldefense.com%2A2A2Fv3%2A2A2F__https%2A2A3A%2A2A2Fanixter.atlassian.net%2A2A2Fbrowse%2A2A2FCTPFS-4910__%2A2A3B%2A2A21%2A2A21P19mnmj49A%2A2A21XWOWMrzORHpULfZihvKoEUsNpCTjt5bjgSwFdMXWm_1rx6DYp_Nkt-AcHbMmxbnDwnLwxgeR6JxCbGdmfw4%2A2A24__%2A3BJSUlJSUlJSUlJSUlJSU%2A21%2A21P19mnmj49A%2A21XjUIQVgaPHLJKPSTVITuH-ZBOvu6rDQvriQQHclvKu3QLHQBJt3Ev54CKMUSxRrXLIqDJzGpssKgINs_oWYr%2A24__%3BJSUlJSUlJSUlJSUlJSUlJSUlJSUlJSUlJSUlJQ%21%21P19mnmj49A%21WmNpde_Y8VuhqRXbmlt1tM8_TbtpXfRmWPvTENrszdYLN9pzyO6ips4saGO7NVjn6EVP5JcJA80YqhT3DKY%24" xr:uid="{AC635D72-7DC7-4623-89D8-A102B5197635}"/>
  </hyperlinks>
  <pageMargins left="0.7" right="0.7" top="0.75" bottom="0.75" header="0.3" footer="0.3"/>
  <pageSetup paperSize="9" orientation="portrait" r:id="rId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873CE-A752-450C-A8E1-E28EDDA7ADD8}">
  <sheetPr codeName="Sheet41"/>
  <dimension ref="A1:I25"/>
  <sheetViews>
    <sheetView showGridLines="0" workbookViewId="0">
      <selection activeCell="C2" sqref="C2:C16"/>
    </sheetView>
  </sheetViews>
  <sheetFormatPr defaultColWidth="8.81640625" defaultRowHeight="11.5" x14ac:dyDescent="0.25"/>
  <cols>
    <col min="1" max="1" width="14.1796875" style="295" bestFit="1" customWidth="1"/>
    <col min="2" max="2" width="8.1796875" style="295" bestFit="1" customWidth="1"/>
    <col min="3" max="3" width="22" style="295" bestFit="1" customWidth="1"/>
    <col min="4" max="4" width="46.54296875" style="295" customWidth="1"/>
    <col min="5" max="5" width="50.1796875" style="295" customWidth="1"/>
    <col min="6" max="6" width="16" style="295" customWidth="1"/>
    <col min="7" max="7" width="14" style="295" bestFit="1" customWidth="1"/>
    <col min="8" max="8" width="12.81640625" style="295" customWidth="1"/>
    <col min="9" max="9" width="14.1796875" style="295" customWidth="1"/>
    <col min="10" max="16384" width="8.81640625" style="295"/>
  </cols>
  <sheetData>
    <row r="1" spans="1:9" x14ac:dyDescent="0.25">
      <c r="A1" s="291" t="s">
        <v>1442</v>
      </c>
      <c r="B1" s="291" t="s">
        <v>1443</v>
      </c>
      <c r="C1" s="292" t="s">
        <v>1444</v>
      </c>
      <c r="D1" s="291" t="s">
        <v>1445</v>
      </c>
      <c r="E1" s="293" t="s">
        <v>1446</v>
      </c>
      <c r="F1" s="294" t="s">
        <v>1447</v>
      </c>
      <c r="G1" s="294" t="s">
        <v>1448</v>
      </c>
      <c r="H1" s="294" t="s">
        <v>1449</v>
      </c>
      <c r="I1" s="294" t="s">
        <v>1450</v>
      </c>
    </row>
    <row r="2" spans="1:9" x14ac:dyDescent="0.25">
      <c r="A2" s="296" t="s">
        <v>1451</v>
      </c>
      <c r="C2" s="296" t="s">
        <v>1452</v>
      </c>
      <c r="D2" s="296" t="s">
        <v>1453</v>
      </c>
      <c r="E2" s="296" t="s">
        <v>1454</v>
      </c>
      <c r="F2" s="295" t="s">
        <v>1455</v>
      </c>
    </row>
    <row r="3" spans="1:9" x14ac:dyDescent="0.25">
      <c r="A3" s="296" t="s">
        <v>1456</v>
      </c>
      <c r="C3" s="296" t="s">
        <v>1452</v>
      </c>
      <c r="D3" s="297" t="s">
        <v>1457</v>
      </c>
      <c r="E3" s="296" t="s">
        <v>1458</v>
      </c>
      <c r="F3" s="295" t="s">
        <v>1459</v>
      </c>
      <c r="G3" s="295" t="s">
        <v>1460</v>
      </c>
      <c r="H3" s="295" t="s">
        <v>832</v>
      </c>
      <c r="I3" s="295" t="s">
        <v>54</v>
      </c>
    </row>
    <row r="4" spans="1:9" x14ac:dyDescent="0.25">
      <c r="A4" s="296" t="s">
        <v>1461</v>
      </c>
      <c r="C4" s="296" t="s">
        <v>1452</v>
      </c>
      <c r="D4" s="297" t="s">
        <v>1462</v>
      </c>
      <c r="E4" s="296" t="s">
        <v>1463</v>
      </c>
      <c r="F4" s="295" t="s">
        <v>1459</v>
      </c>
      <c r="G4" s="295" t="s">
        <v>1464</v>
      </c>
      <c r="H4" s="295" t="s">
        <v>637</v>
      </c>
      <c r="I4" s="295" t="s">
        <v>42</v>
      </c>
    </row>
    <row r="5" spans="1:9" x14ac:dyDescent="0.25">
      <c r="A5" s="296" t="s">
        <v>1465</v>
      </c>
      <c r="C5" s="296" t="s">
        <v>1452</v>
      </c>
      <c r="D5" s="297" t="s">
        <v>1466</v>
      </c>
      <c r="E5" s="296" t="s">
        <v>1467</v>
      </c>
      <c r="F5" s="295" t="s">
        <v>1459</v>
      </c>
      <c r="G5" s="295" t="s">
        <v>1468</v>
      </c>
      <c r="H5" s="295" t="s">
        <v>1469</v>
      </c>
      <c r="I5" s="295" t="s">
        <v>473</v>
      </c>
    </row>
    <row r="6" spans="1:9" x14ac:dyDescent="0.25">
      <c r="A6" s="296" t="s">
        <v>1470</v>
      </c>
      <c r="C6" s="296" t="s">
        <v>1452</v>
      </c>
      <c r="D6" s="297" t="s">
        <v>1471</v>
      </c>
      <c r="E6" s="298" t="s">
        <v>1472</v>
      </c>
      <c r="F6" s="295" t="s">
        <v>1455</v>
      </c>
    </row>
    <row r="7" spans="1:9" x14ac:dyDescent="0.25">
      <c r="A7" s="296" t="s">
        <v>1473</v>
      </c>
      <c r="C7" s="296" t="s">
        <v>1452</v>
      </c>
      <c r="D7" s="297" t="s">
        <v>1474</v>
      </c>
      <c r="E7" s="297" t="s">
        <v>1475</v>
      </c>
      <c r="F7" s="295" t="s">
        <v>1358</v>
      </c>
    </row>
    <row r="8" spans="1:9" x14ac:dyDescent="0.25">
      <c r="A8" s="296" t="s">
        <v>1476</v>
      </c>
      <c r="C8" s="296" t="s">
        <v>1452</v>
      </c>
      <c r="D8" s="297" t="s">
        <v>1477</v>
      </c>
      <c r="E8" s="296" t="s">
        <v>1478</v>
      </c>
      <c r="F8" s="295" t="s">
        <v>1459</v>
      </c>
      <c r="G8" s="295" t="s">
        <v>1479</v>
      </c>
      <c r="H8" s="295" t="s">
        <v>550</v>
      </c>
      <c r="I8" s="295" t="s">
        <v>54</v>
      </c>
    </row>
    <row r="9" spans="1:9" x14ac:dyDescent="0.25">
      <c r="A9" s="296" t="s">
        <v>1480</v>
      </c>
      <c r="C9" s="296" t="s">
        <v>1452</v>
      </c>
      <c r="D9" s="297" t="s">
        <v>1481</v>
      </c>
      <c r="E9" s="296" t="s">
        <v>1482</v>
      </c>
      <c r="F9" s="295" t="s">
        <v>1459</v>
      </c>
      <c r="G9" s="295" t="s">
        <v>1483</v>
      </c>
      <c r="H9" s="295" t="s">
        <v>730</v>
      </c>
      <c r="I9" s="295" t="s">
        <v>42</v>
      </c>
    </row>
    <row r="10" spans="1:9" x14ac:dyDescent="0.25">
      <c r="A10" s="296" t="s">
        <v>1484</v>
      </c>
      <c r="C10" s="296" t="s">
        <v>1452</v>
      </c>
      <c r="D10" s="297" t="s">
        <v>1485</v>
      </c>
      <c r="E10" s="296" t="s">
        <v>1486</v>
      </c>
      <c r="F10" s="295" t="s">
        <v>1459</v>
      </c>
      <c r="G10" s="295" t="s">
        <v>1487</v>
      </c>
      <c r="H10" s="295" t="s">
        <v>832</v>
      </c>
      <c r="I10" s="295" t="s">
        <v>473</v>
      </c>
    </row>
    <row r="11" spans="1:9" x14ac:dyDescent="0.25">
      <c r="A11" s="296" t="s">
        <v>1488</v>
      </c>
      <c r="C11" s="296" t="s">
        <v>1452</v>
      </c>
      <c r="D11" s="301" t="s">
        <v>1489</v>
      </c>
      <c r="E11" s="297" t="s">
        <v>1490</v>
      </c>
      <c r="F11" s="295" t="s">
        <v>1455</v>
      </c>
    </row>
    <row r="12" spans="1:9" x14ac:dyDescent="0.25">
      <c r="A12" s="296" t="s">
        <v>1491</v>
      </c>
      <c r="C12" s="296" t="s">
        <v>1452</v>
      </c>
      <c r="D12" s="297" t="s">
        <v>1492</v>
      </c>
      <c r="E12" s="297" t="s">
        <v>1493</v>
      </c>
      <c r="F12" s="295" t="s">
        <v>1455</v>
      </c>
    </row>
    <row r="13" spans="1:9" x14ac:dyDescent="0.25">
      <c r="A13" s="297" t="s">
        <v>1494</v>
      </c>
      <c r="C13" s="296" t="s">
        <v>1452</v>
      </c>
      <c r="D13" s="296" t="s">
        <v>1495</v>
      </c>
      <c r="E13" s="296" t="s">
        <v>1496</v>
      </c>
      <c r="F13" s="295" t="s">
        <v>1459</v>
      </c>
      <c r="G13" s="295" t="s">
        <v>1483</v>
      </c>
      <c r="H13" s="295" t="s">
        <v>730</v>
      </c>
      <c r="I13" s="295" t="s">
        <v>42</v>
      </c>
    </row>
    <row r="14" spans="1:9" x14ac:dyDescent="0.25">
      <c r="A14" s="296" t="s">
        <v>1497</v>
      </c>
      <c r="C14" s="296" t="s">
        <v>1452</v>
      </c>
      <c r="D14" s="296" t="s">
        <v>1498</v>
      </c>
      <c r="E14" s="298" t="s">
        <v>1499</v>
      </c>
      <c r="F14" s="295" t="s">
        <v>1459</v>
      </c>
      <c r="G14" s="295" t="s">
        <v>1460</v>
      </c>
      <c r="H14" s="295" t="s">
        <v>832</v>
      </c>
    </row>
    <row r="15" spans="1:9" x14ac:dyDescent="0.25">
      <c r="A15" s="296" t="s">
        <v>1500</v>
      </c>
      <c r="C15" s="296" t="s">
        <v>1452</v>
      </c>
      <c r="D15" s="296" t="s">
        <v>1501</v>
      </c>
      <c r="E15" s="296" t="s">
        <v>1502</v>
      </c>
      <c r="F15" s="295" t="s">
        <v>1459</v>
      </c>
      <c r="G15" s="295" t="s">
        <v>1503</v>
      </c>
      <c r="H15" s="295" t="s">
        <v>832</v>
      </c>
      <c r="I15" s="295" t="s">
        <v>42</v>
      </c>
    </row>
    <row r="16" spans="1:9" x14ac:dyDescent="0.25">
      <c r="A16" s="299" t="s">
        <v>1504</v>
      </c>
      <c r="B16" s="300"/>
      <c r="C16" s="299"/>
      <c r="D16" s="299" t="s">
        <v>1505</v>
      </c>
      <c r="E16" s="299" t="s">
        <v>1506</v>
      </c>
      <c r="F16" s="295" t="s">
        <v>1455</v>
      </c>
    </row>
    <row r="17" spans="1:6" x14ac:dyDescent="0.25">
      <c r="A17" s="299" t="s">
        <v>1507</v>
      </c>
      <c r="B17" s="300"/>
      <c r="C17" s="299"/>
      <c r="D17" s="299" t="s">
        <v>1508</v>
      </c>
      <c r="E17" s="299" t="s">
        <v>1509</v>
      </c>
      <c r="F17" s="295" t="s">
        <v>1455</v>
      </c>
    </row>
    <row r="18" spans="1:6" x14ac:dyDescent="0.25">
      <c r="A18" s="299" t="s">
        <v>1510</v>
      </c>
      <c r="B18" s="300"/>
      <c r="C18" s="299"/>
      <c r="D18" s="299" t="s">
        <v>1511</v>
      </c>
      <c r="E18" s="299" t="s">
        <v>1512</v>
      </c>
      <c r="F18" s="295" t="s">
        <v>1455</v>
      </c>
    </row>
    <row r="19" spans="1:6" x14ac:dyDescent="0.25">
      <c r="A19" s="299" t="s">
        <v>1513</v>
      </c>
      <c r="B19" s="300"/>
      <c r="C19" s="299"/>
      <c r="D19" s="299" t="s">
        <v>1514</v>
      </c>
      <c r="E19" s="299" t="s">
        <v>1515</v>
      </c>
      <c r="F19" s="295" t="s">
        <v>1455</v>
      </c>
    </row>
    <row r="20" spans="1:6" x14ac:dyDescent="0.25">
      <c r="A20" s="299" t="s">
        <v>1516</v>
      </c>
      <c r="B20" s="300"/>
      <c r="C20" s="299"/>
      <c r="D20" s="299" t="s">
        <v>1517</v>
      </c>
      <c r="E20" s="299" t="s">
        <v>1518</v>
      </c>
      <c r="F20" s="295" t="s">
        <v>1455</v>
      </c>
    </row>
    <row r="21" spans="1:6" x14ac:dyDescent="0.25">
      <c r="A21" s="299" t="s">
        <v>1519</v>
      </c>
      <c r="B21" s="300"/>
      <c r="C21" s="299"/>
      <c r="D21" s="299" t="s">
        <v>1520</v>
      </c>
      <c r="E21" s="299" t="s">
        <v>1521</v>
      </c>
      <c r="F21" s="295" t="s">
        <v>1455</v>
      </c>
    </row>
    <row r="22" spans="1:6" x14ac:dyDescent="0.25">
      <c r="A22" s="299" t="s">
        <v>1522</v>
      </c>
      <c r="B22" s="300"/>
      <c r="C22" s="299"/>
      <c r="D22" s="299" t="s">
        <v>1523</v>
      </c>
      <c r="E22" s="299" t="s">
        <v>1524</v>
      </c>
      <c r="F22" s="295" t="s">
        <v>1455</v>
      </c>
    </row>
    <row r="23" spans="1:6" x14ac:dyDescent="0.25">
      <c r="A23" s="299" t="s">
        <v>1525</v>
      </c>
      <c r="B23" s="300"/>
      <c r="C23" s="299"/>
      <c r="D23" s="299" t="s">
        <v>1526</v>
      </c>
      <c r="E23" s="299" t="s">
        <v>1527</v>
      </c>
      <c r="F23" s="295" t="s">
        <v>1358</v>
      </c>
    </row>
    <row r="24" spans="1:6" x14ac:dyDescent="0.25">
      <c r="A24" s="299" t="s">
        <v>1528</v>
      </c>
      <c r="B24" s="300"/>
      <c r="C24" s="299"/>
      <c r="D24" s="299" t="s">
        <v>1529</v>
      </c>
      <c r="E24" s="299" t="s">
        <v>1530</v>
      </c>
      <c r="F24" s="295" t="s">
        <v>250</v>
      </c>
    </row>
    <row r="25" spans="1:6" x14ac:dyDescent="0.25">
      <c r="A25" s="299" t="s">
        <v>1531</v>
      </c>
      <c r="B25" s="300"/>
      <c r="C25" s="299"/>
      <c r="D25" s="299" t="s">
        <v>1532</v>
      </c>
      <c r="E25" s="299" t="s">
        <v>1533</v>
      </c>
      <c r="F25" s="295" t="s">
        <v>1455</v>
      </c>
    </row>
  </sheetData>
  <autoFilter ref="A1:I1" xr:uid="{91E873CE-A752-450C-A8E1-E28EDDA7ADD8}"/>
  <conditionalFormatting sqref="A1">
    <cfRule type="duplicateValues" dxfId="635" priority="28"/>
  </conditionalFormatting>
  <conditionalFormatting sqref="A2">
    <cfRule type="duplicateValues" dxfId="634" priority="26"/>
    <cfRule type="duplicateValues" dxfId="633" priority="27"/>
  </conditionalFormatting>
  <conditionalFormatting sqref="A3">
    <cfRule type="duplicateValues" dxfId="632" priority="24"/>
    <cfRule type="duplicateValues" dxfId="631" priority="25"/>
  </conditionalFormatting>
  <conditionalFormatting sqref="A4">
    <cfRule type="duplicateValues" dxfId="630" priority="22"/>
    <cfRule type="duplicateValues" dxfId="629" priority="23"/>
  </conditionalFormatting>
  <conditionalFormatting sqref="A5">
    <cfRule type="duplicateValues" dxfId="628" priority="20"/>
    <cfRule type="duplicateValues" dxfId="627" priority="21"/>
  </conditionalFormatting>
  <conditionalFormatting sqref="A6">
    <cfRule type="duplicateValues" dxfId="626" priority="18"/>
    <cfRule type="duplicateValues" dxfId="625" priority="19"/>
  </conditionalFormatting>
  <conditionalFormatting sqref="A7">
    <cfRule type="duplicateValues" dxfId="624" priority="16"/>
    <cfRule type="duplicateValues" dxfId="623" priority="17"/>
  </conditionalFormatting>
  <conditionalFormatting sqref="A8">
    <cfRule type="duplicateValues" dxfId="622" priority="14"/>
    <cfRule type="duplicateValues" dxfId="621" priority="15"/>
  </conditionalFormatting>
  <conditionalFormatting sqref="A9">
    <cfRule type="duplicateValues" dxfId="620" priority="12"/>
    <cfRule type="duplicateValues" dxfId="619" priority="13"/>
  </conditionalFormatting>
  <conditionalFormatting sqref="A10">
    <cfRule type="duplicateValues" dxfId="618" priority="10"/>
    <cfRule type="duplicateValues" dxfId="617" priority="11"/>
  </conditionalFormatting>
  <conditionalFormatting sqref="A11">
    <cfRule type="duplicateValues" dxfId="616" priority="8"/>
    <cfRule type="duplicateValues" dxfId="615" priority="9"/>
  </conditionalFormatting>
  <conditionalFormatting sqref="A12">
    <cfRule type="duplicateValues" dxfId="614" priority="6"/>
    <cfRule type="duplicateValues" dxfId="613" priority="7"/>
  </conditionalFormatting>
  <conditionalFormatting sqref="A13">
    <cfRule type="duplicateValues" dxfId="612" priority="5"/>
  </conditionalFormatting>
  <conditionalFormatting sqref="A14">
    <cfRule type="duplicateValues" dxfId="611" priority="3"/>
    <cfRule type="duplicateValues" dxfId="610" priority="4"/>
  </conditionalFormatting>
  <conditionalFormatting sqref="A15">
    <cfRule type="duplicateValues" dxfId="609" priority="1"/>
    <cfRule type="duplicateValues" dxfId="608" priority="2"/>
  </conditionalFormatting>
  <conditionalFormatting sqref="A16:A25">
    <cfRule type="duplicateValues" dxfId="607" priority="29"/>
  </conditionalFormatting>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F9BF-26C5-4945-BAF1-4390B2A5DC81}">
  <sheetPr>
    <tabColor rgb="FFFF0000"/>
  </sheetPr>
  <dimension ref="A1:A943"/>
  <sheetViews>
    <sheetView showGridLines="0" workbookViewId="0">
      <selection activeCell="C17" sqref="C17"/>
    </sheetView>
  </sheetViews>
  <sheetFormatPr defaultColWidth="12.81640625" defaultRowHeight="15" customHeight="1" x14ac:dyDescent="0.25"/>
  <cols>
    <col min="1" max="2" width="7.81640625" style="399" customWidth="1"/>
    <col min="3" max="3" width="61.1796875" style="399" customWidth="1"/>
    <col min="4" max="4" width="33.54296875" style="399" customWidth="1"/>
    <col min="5" max="5" width="25" style="399" customWidth="1"/>
    <col min="6" max="26" width="7.81640625" style="399" customWidth="1"/>
    <col min="27" max="16384" width="12.81640625" style="399"/>
  </cols>
  <sheetData>
    <row r="1" ht="12" customHeight="1" x14ac:dyDescent="0.25"/>
    <row r="2" ht="12" customHeight="1" x14ac:dyDescent="0.25"/>
    <row r="3" ht="12" customHeight="1" x14ac:dyDescent="0.25"/>
    <row r="4" ht="12" customHeight="1" x14ac:dyDescent="0.25"/>
    <row r="5" ht="12" customHeight="1" x14ac:dyDescent="0.25"/>
    <row r="6" ht="12" customHeight="1" x14ac:dyDescent="0.25"/>
    <row r="7" ht="12" customHeight="1" x14ac:dyDescent="0.25"/>
    <row r="8" ht="12" customHeight="1" x14ac:dyDescent="0.25"/>
    <row r="9" ht="12" customHeight="1" x14ac:dyDescent="0.25"/>
    <row r="10" ht="12" customHeight="1" x14ac:dyDescent="0.25"/>
    <row r="11" ht="12" customHeight="1" x14ac:dyDescent="0.25"/>
    <row r="12" ht="12" customHeight="1" x14ac:dyDescent="0.25"/>
    <row r="13" ht="12" customHeight="1" x14ac:dyDescent="0.25"/>
    <row r="14" ht="12" customHeight="1" x14ac:dyDescent="0.25"/>
    <row r="15" ht="12" customHeight="1" x14ac:dyDescent="0.25"/>
    <row r="16" ht="12" customHeight="1" x14ac:dyDescent="0.25"/>
    <row r="17" ht="12" customHeight="1" x14ac:dyDescent="0.25"/>
    <row r="18" ht="12" customHeight="1" x14ac:dyDescent="0.25"/>
    <row r="19" ht="12" customHeight="1" x14ac:dyDescent="0.25"/>
    <row r="20" ht="12" customHeight="1" x14ac:dyDescent="0.25"/>
    <row r="21" ht="12" customHeight="1" x14ac:dyDescent="0.25"/>
    <row r="22" ht="12" customHeight="1" x14ac:dyDescent="0.25"/>
    <row r="23" ht="12" customHeight="1" x14ac:dyDescent="0.25"/>
    <row r="24" ht="12" customHeight="1" x14ac:dyDescent="0.25"/>
    <row r="25" ht="12" customHeight="1" x14ac:dyDescent="0.25"/>
    <row r="26" ht="12" customHeight="1" x14ac:dyDescent="0.25"/>
    <row r="27" ht="12" customHeight="1" x14ac:dyDescent="0.25"/>
    <row r="28" ht="12" customHeight="1" x14ac:dyDescent="0.25"/>
    <row r="29" ht="12" customHeight="1" x14ac:dyDescent="0.25"/>
    <row r="30" ht="12" customHeight="1" x14ac:dyDescent="0.25"/>
    <row r="31" ht="12" customHeight="1" x14ac:dyDescent="0.25"/>
    <row r="32" ht="12" customHeight="1" x14ac:dyDescent="0.25"/>
    <row r="33" ht="12" customHeight="1" x14ac:dyDescent="0.25"/>
    <row r="34" ht="12" customHeight="1" x14ac:dyDescent="0.25"/>
    <row r="35" ht="12" customHeight="1" x14ac:dyDescent="0.25"/>
    <row r="36" ht="12" customHeight="1" x14ac:dyDescent="0.25"/>
    <row r="37" ht="12" customHeight="1" x14ac:dyDescent="0.25"/>
    <row r="38" ht="12" customHeight="1" x14ac:dyDescent="0.25"/>
    <row r="39" ht="12" customHeight="1" x14ac:dyDescent="0.25"/>
    <row r="40" ht="12" customHeight="1" x14ac:dyDescent="0.25"/>
    <row r="41" ht="12" customHeight="1" x14ac:dyDescent="0.25"/>
    <row r="42" ht="12" customHeight="1" x14ac:dyDescent="0.25"/>
    <row r="43" ht="12" customHeight="1" x14ac:dyDescent="0.25"/>
    <row r="44" ht="12" customHeight="1" x14ac:dyDescent="0.25"/>
    <row r="45" ht="12" customHeight="1" x14ac:dyDescent="0.25"/>
    <row r="46" ht="12" customHeight="1" x14ac:dyDescent="0.25"/>
    <row r="47" ht="12" customHeight="1" x14ac:dyDescent="0.25"/>
    <row r="48"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sheetData>
  <pageMargins left="0.7" right="0.7" top="0.75" bottom="0.75" header="0" footer="0"/>
  <pageSetup paperSize="9" orientation="portrait"/>
  <headerFooter>
    <oddHeader>&amp;C&amp;G</oddHeader>
  </headerFooter>
  <legacyDrawingHF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2D44C-4610-418E-8EAA-12D7465CF2BC}">
  <dimension ref="A1:AW831"/>
  <sheetViews>
    <sheetView tabSelected="1" topLeftCell="A3" zoomScaleNormal="100" workbookViewId="0">
      <pane xSplit="6" ySplit="1" topLeftCell="G1048573" activePane="bottomRight" state="frozen"/>
      <selection pane="topRight"/>
      <selection pane="bottomLeft"/>
      <selection pane="bottomRight" activeCell="E4" sqref="E4:E1048576"/>
    </sheetView>
  </sheetViews>
  <sheetFormatPr defaultColWidth="6.1796875" defaultRowHeight="50.15" customHeight="1" outlineLevelRow="1" x14ac:dyDescent="0.35"/>
  <cols>
    <col min="1" max="1" width="10.453125" style="400" bestFit="1" customWidth="1"/>
    <col min="2" max="2" width="11.1796875" style="400" bestFit="1" customWidth="1"/>
    <col min="3" max="3" width="11.54296875" style="400" bestFit="1" customWidth="1"/>
    <col min="4" max="4" width="10.453125" style="400" bestFit="1" customWidth="1"/>
    <col min="5" max="5" width="12.1796875" style="401" customWidth="1"/>
    <col min="6" max="6" width="14.81640625" style="400" customWidth="1"/>
    <col min="7" max="7" width="11.81640625" style="400" customWidth="1"/>
    <col min="8" max="8" width="13.54296875" style="400" customWidth="1"/>
    <col min="9" max="9" width="21.1796875" style="400" customWidth="1"/>
    <col min="10" max="10" width="25.1796875" style="400" customWidth="1"/>
    <col min="11" max="11" width="38.81640625" style="400" customWidth="1"/>
    <col min="12" max="12" width="11.54296875" style="400" customWidth="1"/>
    <col min="13" max="13" width="8.81640625" style="400" customWidth="1"/>
    <col min="14" max="14" width="15.1796875" style="400" customWidth="1"/>
    <col min="15" max="15" width="33.453125" style="401" bestFit="1" customWidth="1"/>
    <col min="16" max="16" width="11.453125" style="400" customWidth="1"/>
    <col min="17" max="17" width="6.1796875" style="400" customWidth="1"/>
    <col min="18" max="18" width="10.81640625" style="400" customWidth="1"/>
    <col min="19" max="19" width="9.1796875" style="404" customWidth="1"/>
    <col min="20" max="20" width="75.1796875" style="401" customWidth="1"/>
    <col min="21" max="21" width="67.453125" style="400" customWidth="1"/>
    <col min="22" max="22" width="42.453125" style="400" customWidth="1"/>
    <col min="23" max="23" width="22.54296875" style="400" customWidth="1"/>
    <col min="24" max="24" width="13.81640625" style="400" customWidth="1"/>
    <col min="25" max="25" width="25.81640625" style="400" customWidth="1"/>
    <col min="26" max="26" width="9" style="400" customWidth="1"/>
    <col min="27" max="27" width="13" style="403" customWidth="1"/>
    <col min="28" max="28" width="16.1796875" style="400" customWidth="1"/>
    <col min="29" max="30" width="23.1796875" style="402" customWidth="1"/>
    <col min="31" max="31" width="6.54296875" style="400" customWidth="1"/>
    <col min="32" max="32" width="9.54296875" style="400" customWidth="1"/>
    <col min="33" max="34" width="6.54296875" style="400" customWidth="1"/>
    <col min="35" max="35" width="8.453125" style="400" customWidth="1"/>
    <col min="36" max="36" width="12.1796875" style="400" customWidth="1"/>
    <col min="37" max="37" width="23.81640625" style="400" customWidth="1"/>
    <col min="38" max="38" width="27.81640625" style="400" customWidth="1"/>
    <col min="39" max="41" width="18.54296875" style="400" customWidth="1"/>
    <col min="42" max="42" width="18.54296875" style="401" customWidth="1"/>
    <col min="43" max="43" width="19.81640625" style="401" customWidth="1"/>
    <col min="44" max="44" width="30" style="401" customWidth="1"/>
    <col min="45" max="45" width="17" style="400" bestFit="1" customWidth="1"/>
    <col min="46" max="46" width="23.1796875" style="400" customWidth="1"/>
    <col min="47" max="47" width="8.1796875" style="400" customWidth="1"/>
    <col min="48" max="48" width="13.81640625" style="400" customWidth="1"/>
    <col min="49" max="16384" width="6.1796875" style="400"/>
  </cols>
  <sheetData>
    <row r="1" spans="1:48" s="406" customFormat="1" ht="50.15" customHeight="1" outlineLevel="1" x14ac:dyDescent="0.3">
      <c r="E1" s="506" t="s">
        <v>1534</v>
      </c>
      <c r="F1" s="498" t="s">
        <v>1535</v>
      </c>
      <c r="G1" s="498"/>
      <c r="H1" s="498" t="s">
        <v>1535</v>
      </c>
      <c r="I1" s="498" t="s">
        <v>1535</v>
      </c>
      <c r="J1" s="505" t="s">
        <v>1535</v>
      </c>
      <c r="K1" s="498"/>
      <c r="L1" s="498" t="s">
        <v>1535</v>
      </c>
      <c r="M1" s="498" t="s">
        <v>87</v>
      </c>
      <c r="N1" s="498" t="s">
        <v>1535</v>
      </c>
      <c r="O1" s="498" t="s">
        <v>1535</v>
      </c>
      <c r="P1" s="498" t="s">
        <v>1535</v>
      </c>
      <c r="Q1" s="498" t="s">
        <v>1535</v>
      </c>
      <c r="R1" s="498" t="s">
        <v>1535</v>
      </c>
      <c r="S1" s="498"/>
      <c r="T1" s="498" t="s">
        <v>87</v>
      </c>
      <c r="U1" s="505" t="s">
        <v>1536</v>
      </c>
      <c r="V1" s="498"/>
      <c r="W1" s="498"/>
      <c r="X1" s="498" t="s">
        <v>1535</v>
      </c>
      <c r="Y1" s="504" t="s">
        <v>1535</v>
      </c>
      <c r="Z1" s="504" t="s">
        <v>1535</v>
      </c>
      <c r="AA1" s="498" t="s">
        <v>1535</v>
      </c>
      <c r="AB1" s="498" t="s">
        <v>1535</v>
      </c>
      <c r="AC1" s="503"/>
      <c r="AD1" s="503"/>
      <c r="AE1" s="498" t="s">
        <v>1535</v>
      </c>
      <c r="AF1" s="498" t="s">
        <v>1535</v>
      </c>
      <c r="AG1" s="498" t="s">
        <v>1535</v>
      </c>
      <c r="AH1" s="498" t="s">
        <v>1535</v>
      </c>
      <c r="AI1" s="498"/>
      <c r="AJ1" s="498"/>
      <c r="AK1" s="400"/>
      <c r="AL1" s="400"/>
      <c r="AM1" s="400"/>
      <c r="AN1" s="400"/>
      <c r="AO1" s="400"/>
      <c r="AP1" s="400"/>
      <c r="AQ1" s="400"/>
      <c r="AR1" s="400"/>
      <c r="AS1" s="400"/>
      <c r="AT1" s="400"/>
    </row>
    <row r="2" spans="1:48" ht="50.15" customHeight="1" outlineLevel="1" x14ac:dyDescent="0.35">
      <c r="E2" s="502" t="s">
        <v>1537</v>
      </c>
      <c r="F2" s="499" t="s">
        <v>1538</v>
      </c>
      <c r="G2" s="499"/>
      <c r="H2" s="499" t="s">
        <v>1539</v>
      </c>
      <c r="I2" s="499" t="s">
        <v>1540</v>
      </c>
      <c r="J2" s="500" t="s">
        <v>1541</v>
      </c>
      <c r="K2" s="499" t="s">
        <v>1542</v>
      </c>
      <c r="L2" s="499" t="s">
        <v>1543</v>
      </c>
      <c r="M2" s="500" t="s">
        <v>1544</v>
      </c>
      <c r="N2" s="499" t="s">
        <v>1545</v>
      </c>
      <c r="O2" s="499" t="s">
        <v>1546</v>
      </c>
      <c r="P2" s="500" t="s">
        <v>1547</v>
      </c>
      <c r="Q2" s="500" t="s">
        <v>1548</v>
      </c>
      <c r="R2" s="500" t="s">
        <v>1549</v>
      </c>
      <c r="S2" s="499" t="s">
        <v>1550</v>
      </c>
      <c r="T2" s="500" t="s">
        <v>1551</v>
      </c>
      <c r="U2" s="499" t="s">
        <v>1552</v>
      </c>
      <c r="V2" s="499"/>
      <c r="W2" s="500"/>
      <c r="X2" s="499" t="s">
        <v>1553</v>
      </c>
      <c r="Y2" s="500" t="s">
        <v>1554</v>
      </c>
      <c r="Z2" s="499" t="s">
        <v>1555</v>
      </c>
      <c r="AA2" s="499"/>
      <c r="AB2" s="499" t="s">
        <v>1556</v>
      </c>
      <c r="AC2" s="501"/>
      <c r="AD2" s="501"/>
      <c r="AE2" s="500" t="s">
        <v>1557</v>
      </c>
      <c r="AF2" s="500" t="s">
        <v>1558</v>
      </c>
      <c r="AG2" s="499" t="s">
        <v>1559</v>
      </c>
      <c r="AH2" s="499" t="s">
        <v>11752</v>
      </c>
      <c r="AI2" s="498"/>
      <c r="AJ2" s="498"/>
      <c r="AP2" s="400"/>
      <c r="AQ2" s="400"/>
      <c r="AR2" s="400"/>
    </row>
    <row r="3" spans="1:48" s="404" customFormat="1" ht="50.15" customHeight="1" x14ac:dyDescent="0.35">
      <c r="A3" s="492" t="s">
        <v>1560</v>
      </c>
      <c r="B3" s="492" t="s">
        <v>1561</v>
      </c>
      <c r="C3" s="492" t="s">
        <v>1562</v>
      </c>
      <c r="D3" s="492" t="s">
        <v>1563</v>
      </c>
      <c r="E3" s="492" t="s">
        <v>1564</v>
      </c>
      <c r="F3" s="492" t="s">
        <v>1442</v>
      </c>
      <c r="G3" s="492" t="s">
        <v>1565</v>
      </c>
      <c r="H3" s="497" t="s">
        <v>1566</v>
      </c>
      <c r="I3" s="497" t="s">
        <v>1567</v>
      </c>
      <c r="J3" s="497" t="s">
        <v>1568</v>
      </c>
      <c r="K3" s="497" t="s">
        <v>1445</v>
      </c>
      <c r="L3" s="495" t="s">
        <v>265</v>
      </c>
      <c r="M3" s="492" t="s">
        <v>1569</v>
      </c>
      <c r="N3" s="495" t="s">
        <v>1570</v>
      </c>
      <c r="O3" s="495" t="s">
        <v>1444</v>
      </c>
      <c r="P3" s="491" t="s">
        <v>1571</v>
      </c>
      <c r="Q3" s="491" t="s">
        <v>1311</v>
      </c>
      <c r="R3" s="491" t="s">
        <v>1572</v>
      </c>
      <c r="S3" s="496" t="s">
        <v>1573</v>
      </c>
      <c r="T3" s="491" t="s">
        <v>1446</v>
      </c>
      <c r="U3" s="491" t="s">
        <v>1574</v>
      </c>
      <c r="V3" s="491" t="s">
        <v>1575</v>
      </c>
      <c r="W3" s="491" t="s">
        <v>1576</v>
      </c>
      <c r="X3" s="495" t="s">
        <v>1577</v>
      </c>
      <c r="Y3" s="495" t="s">
        <v>1578</v>
      </c>
      <c r="Z3" s="495" t="s">
        <v>1555</v>
      </c>
      <c r="AA3" s="494" t="s">
        <v>1579</v>
      </c>
      <c r="AB3" s="493" t="s">
        <v>1581</v>
      </c>
      <c r="AC3" s="493" t="s">
        <v>1585</v>
      </c>
      <c r="AD3" s="493" t="s">
        <v>1586</v>
      </c>
      <c r="AE3" s="491" t="s">
        <v>1557</v>
      </c>
      <c r="AF3" s="491" t="s">
        <v>1558</v>
      </c>
      <c r="AG3" s="492" t="s">
        <v>1559</v>
      </c>
      <c r="AH3" s="491" t="s">
        <v>1587</v>
      </c>
      <c r="AI3" s="491" t="s">
        <v>32</v>
      </c>
      <c r="AJ3" s="491" t="s">
        <v>1588</v>
      </c>
      <c r="AK3" s="490" t="s">
        <v>11753</v>
      </c>
      <c r="AL3" s="490" t="s">
        <v>11753</v>
      </c>
      <c r="AM3" s="490" t="s">
        <v>11778</v>
      </c>
      <c r="AN3" s="490" t="s">
        <v>11779</v>
      </c>
      <c r="AO3" s="490" t="s">
        <v>11780</v>
      </c>
      <c r="AP3" s="490" t="s">
        <v>11781</v>
      </c>
      <c r="AQ3" s="489" t="s">
        <v>11782</v>
      </c>
      <c r="AR3" s="489" t="s">
        <v>1589</v>
      </c>
      <c r="AS3" s="488" t="s">
        <v>1590</v>
      </c>
      <c r="AT3" s="487" t="s">
        <v>1591</v>
      </c>
      <c r="AV3" s="404" t="s">
        <v>1592</v>
      </c>
    </row>
    <row r="4" spans="1:48" s="406" customFormat="1" ht="50.15" customHeight="1" x14ac:dyDescent="0.3">
      <c r="A4" s="404" t="s">
        <v>1593</v>
      </c>
      <c r="B4" s="404" t="s">
        <v>1594</v>
      </c>
      <c r="C4" s="404"/>
      <c r="D4" s="404"/>
      <c r="E4" s="408" t="str">
        <f>VLOOKUP(F4,[2]Sheet1!$B$2:$C$897,2,FALSE)</f>
        <v>CSTONE-517</v>
      </c>
      <c r="F4" s="400" t="s">
        <v>1595</v>
      </c>
      <c r="G4" s="400"/>
      <c r="H4" s="400" t="s">
        <v>1596</v>
      </c>
      <c r="I4" s="400" t="s">
        <v>1597</v>
      </c>
      <c r="J4" s="400" t="s">
        <v>1598</v>
      </c>
      <c r="K4" s="401" t="s">
        <v>1599</v>
      </c>
      <c r="L4" s="401"/>
      <c r="M4" s="401"/>
      <c r="N4" s="400" t="s">
        <v>1600</v>
      </c>
      <c r="O4" s="401" t="s">
        <v>1452</v>
      </c>
      <c r="P4" s="407" t="str">
        <f>IFERROR(INDEX(LOVs!L:L,MATCH(O4, LOVs!J:J,0)), "")</f>
        <v>Fit</v>
      </c>
      <c r="Q4" s="407" t="str">
        <f>IFERROR(INDEX(LOVs!M:M,MATCH(O4,LOVs!J:J,0)),"")</f>
        <v>Configuration</v>
      </c>
      <c r="R4" s="407" t="str">
        <f>IFERROR(INDEX(LOVs!N:N,MATCH(O4,LOVs!J:J,0)),"")</f>
        <v>Functional</v>
      </c>
      <c r="S4" s="400"/>
      <c r="T4" s="401" t="s">
        <v>1601</v>
      </c>
      <c r="U4" s="444" t="s">
        <v>1602</v>
      </c>
      <c r="V4" s="400"/>
      <c r="W4" s="400"/>
      <c r="X4" s="400"/>
      <c r="Y4" s="400" t="s">
        <v>1348</v>
      </c>
      <c r="Z4" s="400" t="s">
        <v>1603</v>
      </c>
      <c r="AA4" s="409">
        <v>44320</v>
      </c>
      <c r="AB4" s="400"/>
      <c r="AC4" s="402"/>
      <c r="AD4" s="402"/>
      <c r="AE4" s="400" t="s">
        <v>1605</v>
      </c>
      <c r="AF4" s="400" t="s">
        <v>1606</v>
      </c>
      <c r="AG4" s="400" t="s">
        <v>1607</v>
      </c>
      <c r="AH4" s="400" t="s">
        <v>856</v>
      </c>
      <c r="AI4" s="400"/>
      <c r="AJ4" s="400"/>
      <c r="AK4" s="444" t="s">
        <v>1608</v>
      </c>
      <c r="AL4" s="400"/>
      <c r="AM4" s="400"/>
      <c r="AN4" s="400"/>
      <c r="AO4" s="400"/>
      <c r="AP4" s="400"/>
      <c r="AQ4" s="410"/>
      <c r="AR4" s="401"/>
      <c r="AS4" s="400" t="s">
        <v>1609</v>
      </c>
      <c r="AT4" s="400" t="s">
        <v>1610</v>
      </c>
    </row>
    <row r="5" spans="1:48" s="406" customFormat="1" ht="50.15" customHeight="1" x14ac:dyDescent="0.3">
      <c r="A5" s="404" t="s">
        <v>1611</v>
      </c>
      <c r="B5" s="404" t="s">
        <v>1612</v>
      </c>
      <c r="C5" s="404"/>
      <c r="D5" s="404"/>
      <c r="E5" s="408" t="str">
        <f>VLOOKUP(F5,[2]Sheet1!$B$2:$C$897,2,FALSE)</f>
        <v>CSTONE-518</v>
      </c>
      <c r="F5" s="400" t="s">
        <v>1613</v>
      </c>
      <c r="G5" s="400"/>
      <c r="H5" s="400" t="s">
        <v>1596</v>
      </c>
      <c r="I5" s="400" t="s">
        <v>1597</v>
      </c>
      <c r="J5" s="400" t="s">
        <v>1598</v>
      </c>
      <c r="K5" s="401" t="s">
        <v>1614</v>
      </c>
      <c r="L5" s="401"/>
      <c r="M5" s="401"/>
      <c r="N5" s="400" t="s">
        <v>1600</v>
      </c>
      <c r="O5" s="401" t="s">
        <v>1452</v>
      </c>
      <c r="P5" s="407" t="str">
        <f>IFERROR(INDEX(LOVs!L:L,MATCH(O5, LOVs!J:J,0)), "")</f>
        <v>Fit</v>
      </c>
      <c r="Q5" s="407" t="str">
        <f>IFERROR(INDEX(LOVs!M:M,MATCH(O5,LOVs!J:J,0)),"")</f>
        <v>Configuration</v>
      </c>
      <c r="R5" s="407" t="str">
        <f>IFERROR(INDEX(LOVs!N:N,MATCH(O5,LOVs!J:J,0)),"")</f>
        <v>Functional</v>
      </c>
      <c r="S5" s="400"/>
      <c r="T5" s="401" t="s">
        <v>1615</v>
      </c>
      <c r="U5" s="444" t="s">
        <v>1616</v>
      </c>
      <c r="V5" s="410" t="s">
        <v>1617</v>
      </c>
      <c r="W5" s="400"/>
      <c r="X5" s="400"/>
      <c r="Y5" s="400" t="s">
        <v>1348</v>
      </c>
      <c r="Z5" s="400" t="s">
        <v>1603</v>
      </c>
      <c r="AA5" s="409">
        <v>44320</v>
      </c>
      <c r="AB5" s="400"/>
      <c r="AC5" s="402"/>
      <c r="AD5" s="402"/>
      <c r="AE5" s="400" t="s">
        <v>1605</v>
      </c>
      <c r="AF5" s="400" t="s">
        <v>1606</v>
      </c>
      <c r="AG5" s="400" t="s">
        <v>1607</v>
      </c>
      <c r="AH5" s="400" t="s">
        <v>856</v>
      </c>
      <c r="AI5" s="400"/>
      <c r="AJ5" s="400"/>
      <c r="AK5" s="444" t="s">
        <v>1608</v>
      </c>
      <c r="AL5" s="400"/>
      <c r="AM5" s="400"/>
      <c r="AN5" s="400"/>
      <c r="AO5" s="400"/>
      <c r="AP5" s="400"/>
      <c r="AQ5" s="400"/>
      <c r="AR5" s="401"/>
      <c r="AS5" s="400" t="s">
        <v>1609</v>
      </c>
      <c r="AT5" s="400" t="s">
        <v>1610</v>
      </c>
    </row>
    <row r="6" spans="1:48" s="406" customFormat="1" ht="50.15" customHeight="1" x14ac:dyDescent="0.3">
      <c r="A6" s="404" t="s">
        <v>1618</v>
      </c>
      <c r="B6" s="404" t="s">
        <v>1619</v>
      </c>
      <c r="C6" s="404"/>
      <c r="D6" s="404"/>
      <c r="E6" s="408" t="str">
        <f>VLOOKUP(F6,[2]Sheet1!$B$2:$C$897,2,FALSE)</f>
        <v>CSTONE-519</v>
      </c>
      <c r="F6" s="400" t="s">
        <v>1620</v>
      </c>
      <c r="G6" s="400"/>
      <c r="H6" s="400" t="s">
        <v>1596</v>
      </c>
      <c r="I6" s="400" t="s">
        <v>1597</v>
      </c>
      <c r="J6" s="400" t="s">
        <v>1598</v>
      </c>
      <c r="K6" s="401" t="s">
        <v>1621</v>
      </c>
      <c r="L6" s="401"/>
      <c r="M6" s="401"/>
      <c r="N6" s="400" t="s">
        <v>1600</v>
      </c>
      <c r="O6" s="401" t="s">
        <v>1452</v>
      </c>
      <c r="P6" s="407" t="str">
        <f>IFERROR(INDEX(LOVs!L:L,MATCH(O6, LOVs!J:J,0)), "")</f>
        <v>Fit</v>
      </c>
      <c r="Q6" s="407" t="str">
        <f>IFERROR(INDEX(LOVs!M:M,MATCH(O6,LOVs!J:J,0)),"")</f>
        <v>Configuration</v>
      </c>
      <c r="R6" s="407" t="str">
        <f>IFERROR(INDEX(LOVs!N:N,MATCH(O6,LOVs!J:J,0)),"")</f>
        <v>Functional</v>
      </c>
      <c r="S6" s="400"/>
      <c r="T6" s="401" t="s">
        <v>1622</v>
      </c>
      <c r="U6" s="444" t="s">
        <v>1623</v>
      </c>
      <c r="V6" s="410" t="s">
        <v>1624</v>
      </c>
      <c r="W6" s="400"/>
      <c r="X6" s="400"/>
      <c r="Y6" s="400" t="s">
        <v>1348</v>
      </c>
      <c r="Z6" s="400" t="s">
        <v>1603</v>
      </c>
      <c r="AA6" s="409">
        <v>44320</v>
      </c>
      <c r="AB6" s="400"/>
      <c r="AC6" s="402"/>
      <c r="AD6" s="402"/>
      <c r="AE6" s="400" t="s">
        <v>1605</v>
      </c>
      <c r="AF6" s="400" t="s">
        <v>1606</v>
      </c>
      <c r="AG6" s="400" t="s">
        <v>1607</v>
      </c>
      <c r="AH6" s="400" t="s">
        <v>856</v>
      </c>
      <c r="AI6" s="400"/>
      <c r="AJ6" s="400"/>
      <c r="AK6" s="444" t="s">
        <v>1608</v>
      </c>
      <c r="AL6" s="400"/>
      <c r="AM6" s="400"/>
      <c r="AN6" s="400"/>
      <c r="AO6" s="400"/>
      <c r="AP6" s="400"/>
      <c r="AQ6" s="400"/>
      <c r="AR6" s="400"/>
      <c r="AS6" s="400" t="s">
        <v>1609</v>
      </c>
      <c r="AT6" s="400" t="s">
        <v>1610</v>
      </c>
    </row>
    <row r="7" spans="1:48" s="406" customFormat="1" ht="50.15" customHeight="1" x14ac:dyDescent="0.3">
      <c r="A7" s="404" t="s">
        <v>1625</v>
      </c>
      <c r="B7" s="404" t="s">
        <v>1626</v>
      </c>
      <c r="C7" s="404"/>
      <c r="D7" s="404"/>
      <c r="E7" s="408" t="str">
        <f>VLOOKUP(F7,[2]Sheet1!$B$2:$C$897,2,FALSE)</f>
        <v>CSTONE-520</v>
      </c>
      <c r="F7" s="400" t="s">
        <v>1627</v>
      </c>
      <c r="G7" s="400"/>
      <c r="H7" s="400" t="s">
        <v>1596</v>
      </c>
      <c r="I7" s="400" t="s">
        <v>1597</v>
      </c>
      <c r="J7" s="400" t="s">
        <v>1598</v>
      </c>
      <c r="K7" s="401" t="s">
        <v>1628</v>
      </c>
      <c r="L7" s="401"/>
      <c r="M7" s="401"/>
      <c r="N7" s="400" t="s">
        <v>1600</v>
      </c>
      <c r="O7" s="401" t="s">
        <v>1452</v>
      </c>
      <c r="P7" s="407" t="str">
        <f>IFERROR(INDEX(LOVs!L:L,MATCH(O7, LOVs!J:J,0)), "")</f>
        <v>Fit</v>
      </c>
      <c r="Q7" s="407" t="str">
        <f>IFERROR(INDEX(LOVs!M:M,MATCH(O7,LOVs!J:J,0)),"")</f>
        <v>Configuration</v>
      </c>
      <c r="R7" s="407" t="str">
        <f>IFERROR(INDEX(LOVs!N:N,MATCH(O7,LOVs!J:J,0)),"")</f>
        <v>Functional</v>
      </c>
      <c r="S7" s="400"/>
      <c r="T7" s="401" t="s">
        <v>1629</v>
      </c>
      <c r="U7" s="444" t="s">
        <v>1630</v>
      </c>
      <c r="V7" s="410" t="s">
        <v>1631</v>
      </c>
      <c r="W7" s="400"/>
      <c r="X7" s="400"/>
      <c r="Y7" s="400" t="s">
        <v>1348</v>
      </c>
      <c r="Z7" s="400" t="s">
        <v>1603</v>
      </c>
      <c r="AA7" s="409">
        <v>44320</v>
      </c>
      <c r="AB7" s="400"/>
      <c r="AC7" s="402"/>
      <c r="AD7" s="402"/>
      <c r="AE7" s="400" t="s">
        <v>1605</v>
      </c>
      <c r="AF7" s="400" t="s">
        <v>1606</v>
      </c>
      <c r="AG7" s="400" t="s">
        <v>1607</v>
      </c>
      <c r="AH7" s="400" t="s">
        <v>856</v>
      </c>
      <c r="AI7" s="400"/>
      <c r="AJ7" s="400"/>
      <c r="AK7" s="444" t="s">
        <v>1608</v>
      </c>
      <c r="AL7" s="400"/>
      <c r="AM7" s="400"/>
      <c r="AN7" s="400"/>
      <c r="AO7" s="400"/>
      <c r="AP7" s="400"/>
      <c r="AQ7" s="400"/>
      <c r="AR7" s="400"/>
      <c r="AS7" s="400" t="s">
        <v>1609</v>
      </c>
      <c r="AT7" s="400" t="s">
        <v>1610</v>
      </c>
    </row>
    <row r="8" spans="1:48" s="406" customFormat="1" ht="50.15" customHeight="1" x14ac:dyDescent="0.3">
      <c r="A8" s="404" t="s">
        <v>1632</v>
      </c>
      <c r="B8" s="404" t="s">
        <v>1633</v>
      </c>
      <c r="C8" s="404"/>
      <c r="D8" s="404"/>
      <c r="E8" s="408" t="s">
        <v>1633</v>
      </c>
      <c r="F8" s="400" t="s">
        <v>1634</v>
      </c>
      <c r="G8" s="400"/>
      <c r="H8" s="400" t="s">
        <v>1596</v>
      </c>
      <c r="I8" s="400" t="s">
        <v>1597</v>
      </c>
      <c r="J8" s="400" t="s">
        <v>1598</v>
      </c>
      <c r="K8" s="401" t="s">
        <v>1635</v>
      </c>
      <c r="L8" s="401"/>
      <c r="M8" s="401"/>
      <c r="N8" s="400" t="s">
        <v>1636</v>
      </c>
      <c r="O8" s="401" t="s">
        <v>1452</v>
      </c>
      <c r="P8" s="407" t="str">
        <f>IFERROR(INDEX(LOVs!L:L,MATCH(O8, LOVs!J:J,0)), "")</f>
        <v>Fit</v>
      </c>
      <c r="Q8" s="407" t="str">
        <f>IFERROR(INDEX(LOVs!M:M,MATCH(O8,LOVs!J:J,0)),"")</f>
        <v>Configuration</v>
      </c>
      <c r="R8" s="407" t="str">
        <f>IFERROR(INDEX(LOVs!N:N,MATCH(O8,LOVs!J:J,0)),"")</f>
        <v>Functional</v>
      </c>
      <c r="S8" s="400"/>
      <c r="T8" s="401" t="s">
        <v>1637</v>
      </c>
      <c r="U8" s="444" t="s">
        <v>1638</v>
      </c>
      <c r="V8" s="410" t="s">
        <v>1639</v>
      </c>
      <c r="W8" s="400"/>
      <c r="X8" s="400" t="s">
        <v>1640</v>
      </c>
      <c r="Y8" s="400" t="s">
        <v>1348</v>
      </c>
      <c r="Z8" s="400" t="s">
        <v>1603</v>
      </c>
      <c r="AA8" s="413">
        <v>44320</v>
      </c>
      <c r="AB8" s="400"/>
      <c r="AC8" s="402" t="e">
        <f>IF(#REF!="", O8,#REF!)</f>
        <v>#REF!</v>
      </c>
      <c r="AD8" s="402"/>
      <c r="AE8" s="400" t="s">
        <v>1605</v>
      </c>
      <c r="AF8" s="400" t="s">
        <v>1606</v>
      </c>
      <c r="AG8" s="400" t="s">
        <v>1607</v>
      </c>
      <c r="AH8" s="400" t="s">
        <v>856</v>
      </c>
      <c r="AI8" s="400"/>
      <c r="AJ8" s="400"/>
      <c r="AK8" s="444" t="s">
        <v>1608</v>
      </c>
      <c r="AL8" s="400"/>
      <c r="AM8" s="400"/>
      <c r="AN8" s="400"/>
      <c r="AO8" s="400"/>
      <c r="AP8" s="400"/>
      <c r="AQ8" s="400"/>
      <c r="AR8" s="400"/>
      <c r="AS8" s="400" t="s">
        <v>1641</v>
      </c>
      <c r="AT8" s="400" t="s">
        <v>1610</v>
      </c>
    </row>
    <row r="9" spans="1:48" s="406" customFormat="1" ht="50.15" customHeight="1" x14ac:dyDescent="0.3">
      <c r="A9" s="404" t="s">
        <v>1642</v>
      </c>
      <c r="B9" s="404" t="s">
        <v>1643</v>
      </c>
      <c r="C9" s="404" t="s">
        <v>1644</v>
      </c>
      <c r="D9" s="404" t="str">
        <f>INDEX(JIRA!B:B, MATCH(F9&amp; " - TUT/FUT", JIRA!G:G,0))</f>
        <v>CSTONE-4411</v>
      </c>
      <c r="E9" s="408" t="str">
        <f>VLOOKUP(F9,[2]Sheet1!$B$2:$C$897,2,FALSE)</f>
        <v>CSTONE-4411</v>
      </c>
      <c r="F9" s="400" t="s">
        <v>1645</v>
      </c>
      <c r="G9" s="400"/>
      <c r="H9" s="400" t="s">
        <v>1596</v>
      </c>
      <c r="I9" s="400" t="s">
        <v>1597</v>
      </c>
      <c r="J9" s="400" t="s">
        <v>1598</v>
      </c>
      <c r="K9" s="401" t="s">
        <v>1646</v>
      </c>
      <c r="L9" s="401"/>
      <c r="M9" s="401"/>
      <c r="N9" s="400" t="s">
        <v>1600</v>
      </c>
      <c r="O9" s="401" t="s">
        <v>1647</v>
      </c>
      <c r="P9" s="407" t="str">
        <f>IFERROR(INDEX(LOVs!L:L,MATCH(O9, LOVs!J:J,0)), "")</f>
        <v>Gap</v>
      </c>
      <c r="Q9" s="407" t="str">
        <f>IFERROR(INDEX(LOVs!M:M,MATCH(O9,LOVs!J:J,0)),"")</f>
        <v>Build</v>
      </c>
      <c r="R9" s="407" t="str">
        <f>IFERROR(INDEX(LOVs!N:N,MATCH(O9,LOVs!J:J,0)),"")</f>
        <v>Report</v>
      </c>
      <c r="S9" s="404" t="s">
        <v>1648</v>
      </c>
      <c r="T9" s="401" t="s">
        <v>1649</v>
      </c>
      <c r="U9" s="444" t="s">
        <v>1650</v>
      </c>
      <c r="V9" s="400" t="s">
        <v>1651</v>
      </c>
      <c r="W9" s="400"/>
      <c r="X9" s="400"/>
      <c r="Y9" s="400" t="s">
        <v>1348</v>
      </c>
      <c r="Z9" s="400" t="s">
        <v>1603</v>
      </c>
      <c r="AA9" s="409">
        <v>44320</v>
      </c>
      <c r="AB9" s="400"/>
      <c r="AC9" s="402"/>
      <c r="AD9" s="402"/>
      <c r="AE9" s="400" t="s">
        <v>1605</v>
      </c>
      <c r="AF9" s="400" t="s">
        <v>1606</v>
      </c>
      <c r="AG9" s="400" t="s">
        <v>1607</v>
      </c>
      <c r="AH9" s="400" t="s">
        <v>856</v>
      </c>
      <c r="AI9" s="400"/>
      <c r="AJ9" s="400"/>
      <c r="AK9" s="444" t="s">
        <v>1608</v>
      </c>
      <c r="AL9" s="400"/>
      <c r="AM9" s="400"/>
      <c r="AN9" s="400"/>
      <c r="AO9" s="400"/>
      <c r="AP9" s="400"/>
      <c r="AQ9" s="410"/>
      <c r="AR9" s="400"/>
      <c r="AS9" s="400" t="s">
        <v>1609</v>
      </c>
      <c r="AT9" s="400" t="s">
        <v>1610</v>
      </c>
    </row>
    <row r="10" spans="1:48" s="406" customFormat="1" ht="50.15" customHeight="1" x14ac:dyDescent="0.3">
      <c r="A10" s="404" t="s">
        <v>1652</v>
      </c>
      <c r="B10" s="404" t="s">
        <v>1653</v>
      </c>
      <c r="C10" s="404"/>
      <c r="D10" s="404"/>
      <c r="E10" s="408" t="str">
        <f>VLOOKUP(F10,[2]Sheet1!$B$2:$C$897,2,FALSE)</f>
        <v>CSTONE-62</v>
      </c>
      <c r="F10" s="400" t="s">
        <v>1654</v>
      </c>
      <c r="G10" s="400"/>
      <c r="H10" s="400" t="s">
        <v>1596</v>
      </c>
      <c r="I10" s="400" t="s">
        <v>1597</v>
      </c>
      <c r="J10" s="400" t="s">
        <v>1655</v>
      </c>
      <c r="K10" s="401" t="s">
        <v>1656</v>
      </c>
      <c r="L10" s="401"/>
      <c r="M10" s="401"/>
      <c r="N10" s="400" t="s">
        <v>1600</v>
      </c>
      <c r="O10" s="400" t="s">
        <v>1452</v>
      </c>
      <c r="P10" s="407" t="str">
        <f>IFERROR(INDEX(LOVs!L:L,MATCH(O10, LOVs!J:J,0)), "")</f>
        <v>Fit</v>
      </c>
      <c r="Q10" s="407" t="str">
        <f>IFERROR(INDEX(LOVs!M:M,MATCH(O10,LOVs!J:J,0)),"")</f>
        <v>Configuration</v>
      </c>
      <c r="R10" s="407" t="str">
        <f>IFERROR(INDEX(LOVs!N:N,MATCH(O10,LOVs!J:J,0)),"")</f>
        <v>Functional</v>
      </c>
      <c r="S10" s="400"/>
      <c r="T10" s="401" t="s">
        <v>1657</v>
      </c>
      <c r="U10" s="444" t="s">
        <v>1658</v>
      </c>
      <c r="V10" s="410" t="s">
        <v>1659</v>
      </c>
      <c r="W10" s="410" t="s">
        <v>1660</v>
      </c>
      <c r="X10" s="410" t="s">
        <v>1661</v>
      </c>
      <c r="Y10" s="400" t="s">
        <v>1348</v>
      </c>
      <c r="Z10" s="400" t="s">
        <v>1603</v>
      </c>
      <c r="AA10" s="409">
        <v>44320</v>
      </c>
      <c r="AB10" s="400"/>
      <c r="AC10" s="402"/>
      <c r="AD10" s="402"/>
      <c r="AE10" s="400" t="s">
        <v>1605</v>
      </c>
      <c r="AF10" s="400" t="s">
        <v>1606</v>
      </c>
      <c r="AG10" s="400" t="s">
        <v>1607</v>
      </c>
      <c r="AH10" s="400" t="s">
        <v>856</v>
      </c>
      <c r="AI10" s="400"/>
      <c r="AJ10" s="400"/>
      <c r="AK10" s="444" t="s">
        <v>1608</v>
      </c>
      <c r="AL10" s="400"/>
      <c r="AM10" s="400"/>
      <c r="AN10" s="400"/>
      <c r="AO10" s="400"/>
      <c r="AP10" s="400"/>
      <c r="AQ10" s="400"/>
      <c r="AR10" s="400"/>
      <c r="AS10" s="400" t="s">
        <v>1609</v>
      </c>
      <c r="AT10" s="400" t="s">
        <v>1610</v>
      </c>
    </row>
    <row r="11" spans="1:48" s="406" customFormat="1" ht="50.15" customHeight="1" x14ac:dyDescent="0.3">
      <c r="A11" s="404" t="s">
        <v>1663</v>
      </c>
      <c r="B11" s="404" t="s">
        <v>1664</v>
      </c>
      <c r="C11" s="404"/>
      <c r="D11" s="404"/>
      <c r="E11" s="408" t="str">
        <f>VLOOKUP(F11,[2]Sheet1!$B$2:$C$897,2,FALSE)</f>
        <v>CSTONE-63</v>
      </c>
      <c r="F11" s="400" t="s">
        <v>1665</v>
      </c>
      <c r="G11" s="400"/>
      <c r="H11" s="400" t="s">
        <v>1596</v>
      </c>
      <c r="I11" s="400" t="s">
        <v>1597</v>
      </c>
      <c r="J11" s="400" t="s">
        <v>1655</v>
      </c>
      <c r="K11" s="401" t="s">
        <v>1666</v>
      </c>
      <c r="L11" s="401"/>
      <c r="M11" s="401"/>
      <c r="N11" s="400" t="s">
        <v>1600</v>
      </c>
      <c r="O11" s="400" t="s">
        <v>1452</v>
      </c>
      <c r="P11" s="407" t="str">
        <f>IFERROR(INDEX(LOVs!L:L,MATCH(O11, LOVs!J:J,0)), "")</f>
        <v>Fit</v>
      </c>
      <c r="Q11" s="407" t="str">
        <f>IFERROR(INDEX(LOVs!M:M,MATCH(O11,LOVs!J:J,0)),"")</f>
        <v>Configuration</v>
      </c>
      <c r="R11" s="407" t="str">
        <f>IFERROR(INDEX(LOVs!N:N,MATCH(O11,LOVs!J:J,0)),"")</f>
        <v>Functional</v>
      </c>
      <c r="S11" s="400"/>
      <c r="T11" s="401" t="s">
        <v>1667</v>
      </c>
      <c r="U11" s="444" t="s">
        <v>1668</v>
      </c>
      <c r="V11" s="410" t="s">
        <v>1659</v>
      </c>
      <c r="W11" s="410" t="s">
        <v>1669</v>
      </c>
      <c r="X11" s="410" t="s">
        <v>1661</v>
      </c>
      <c r="Y11" s="400" t="s">
        <v>1348</v>
      </c>
      <c r="Z11" s="400" t="s">
        <v>1603</v>
      </c>
      <c r="AA11" s="409">
        <v>44320</v>
      </c>
      <c r="AB11" s="400"/>
      <c r="AC11" s="402"/>
      <c r="AD11" s="402"/>
      <c r="AE11" s="400" t="s">
        <v>1605</v>
      </c>
      <c r="AF11" s="400" t="s">
        <v>1606</v>
      </c>
      <c r="AG11" s="400" t="s">
        <v>1607</v>
      </c>
      <c r="AH11" s="400" t="s">
        <v>856</v>
      </c>
      <c r="AI11" s="400"/>
      <c r="AJ11" s="400"/>
      <c r="AK11" s="444" t="s">
        <v>1608</v>
      </c>
      <c r="AL11" s="400"/>
      <c r="AM11" s="400"/>
      <c r="AN11" s="400"/>
      <c r="AO11" s="400"/>
      <c r="AP11" s="400"/>
      <c r="AQ11" s="400"/>
      <c r="AR11" s="400"/>
      <c r="AS11" s="400" t="s">
        <v>1609</v>
      </c>
      <c r="AT11" s="400" t="s">
        <v>1610</v>
      </c>
    </row>
    <row r="12" spans="1:48" s="406" customFormat="1" ht="50.15" customHeight="1" x14ac:dyDescent="0.3">
      <c r="A12" s="404" t="s">
        <v>1670</v>
      </c>
      <c r="B12" s="404" t="s">
        <v>1671</v>
      </c>
      <c r="C12" s="404"/>
      <c r="D12" s="404"/>
      <c r="E12" s="408" t="str">
        <f>VLOOKUP(F12,[2]Sheet1!$B$2:$C$897,2,FALSE)</f>
        <v>CSTONE-64</v>
      </c>
      <c r="F12" s="400" t="s">
        <v>1672</v>
      </c>
      <c r="G12" s="400"/>
      <c r="H12" s="400" t="s">
        <v>1596</v>
      </c>
      <c r="I12" s="400" t="s">
        <v>1597</v>
      </c>
      <c r="J12" s="400" t="s">
        <v>1655</v>
      </c>
      <c r="K12" s="401" t="s">
        <v>1673</v>
      </c>
      <c r="L12" s="401"/>
      <c r="M12" s="401"/>
      <c r="N12" s="400" t="s">
        <v>1600</v>
      </c>
      <c r="O12" s="400" t="s">
        <v>1452</v>
      </c>
      <c r="P12" s="407" t="str">
        <f>IFERROR(INDEX(LOVs!L:L,MATCH(O12, LOVs!J:J,0)), "")</f>
        <v>Fit</v>
      </c>
      <c r="Q12" s="407" t="str">
        <f>IFERROR(INDEX(LOVs!M:M,MATCH(O12,LOVs!J:J,0)),"")</f>
        <v>Configuration</v>
      </c>
      <c r="R12" s="407" t="str">
        <f>IFERROR(INDEX(LOVs!N:N,MATCH(O12,LOVs!J:J,0)),"")</f>
        <v>Functional</v>
      </c>
      <c r="S12" s="400"/>
      <c r="T12" s="401" t="s">
        <v>1674</v>
      </c>
      <c r="U12" s="444" t="s">
        <v>1675</v>
      </c>
      <c r="V12" s="410"/>
      <c r="W12" s="410"/>
      <c r="X12" s="400"/>
      <c r="Y12" s="400" t="s">
        <v>1348</v>
      </c>
      <c r="Z12" s="400" t="s">
        <v>1603</v>
      </c>
      <c r="AA12" s="409">
        <v>44330</v>
      </c>
      <c r="AB12" s="400"/>
      <c r="AC12" s="402"/>
      <c r="AD12" s="402"/>
      <c r="AE12" s="400" t="s">
        <v>1605</v>
      </c>
      <c r="AF12" s="400" t="s">
        <v>1606</v>
      </c>
      <c r="AG12" s="400" t="s">
        <v>1607</v>
      </c>
      <c r="AH12" s="400" t="s">
        <v>856</v>
      </c>
      <c r="AI12" s="400"/>
      <c r="AJ12" s="400"/>
      <c r="AK12" s="444" t="s">
        <v>1608</v>
      </c>
      <c r="AL12" s="400"/>
      <c r="AM12" s="400"/>
      <c r="AN12" s="400"/>
      <c r="AO12" s="400"/>
      <c r="AP12" s="400"/>
      <c r="AQ12" s="410"/>
      <c r="AR12" s="400"/>
      <c r="AS12" s="400" t="s">
        <v>1609</v>
      </c>
      <c r="AT12" s="400" t="s">
        <v>1610</v>
      </c>
    </row>
    <row r="13" spans="1:48" s="406" customFormat="1" ht="50.15" customHeight="1" x14ac:dyDescent="0.3">
      <c r="A13" s="404" t="s">
        <v>1676</v>
      </c>
      <c r="B13" s="404" t="s">
        <v>1677</v>
      </c>
      <c r="C13" s="404" t="s">
        <v>1678</v>
      </c>
      <c r="D13" s="404" t="str">
        <f>INDEX(JIRA!B:B, MATCH(F13&amp; " - TUT/FUT", JIRA!G:G,0))</f>
        <v>CSTONE-3649</v>
      </c>
      <c r="E13" s="408" t="str">
        <f>VLOOKUP(F13,[2]Sheet1!$B$2:$C$897,2,FALSE)</f>
        <v>CSTONE-3649</v>
      </c>
      <c r="F13" s="400" t="s">
        <v>1679</v>
      </c>
      <c r="G13" s="400"/>
      <c r="H13" s="400" t="s">
        <v>1596</v>
      </c>
      <c r="I13" s="400" t="s">
        <v>1597</v>
      </c>
      <c r="J13" s="400" t="s">
        <v>1655</v>
      </c>
      <c r="K13" s="401" t="s">
        <v>1680</v>
      </c>
      <c r="L13" s="401"/>
      <c r="M13" s="401"/>
      <c r="N13" s="400" t="s">
        <v>1600</v>
      </c>
      <c r="O13" s="400" t="s">
        <v>1647</v>
      </c>
      <c r="P13" s="407" t="str">
        <f>IFERROR(INDEX(LOVs!L:L,MATCH(O13, LOVs!J:J,0)), "")</f>
        <v>Gap</v>
      </c>
      <c r="Q13" s="407" t="str">
        <f>IFERROR(INDEX(LOVs!M:M,MATCH(O13,LOVs!J:J,0)),"")</f>
        <v>Build</v>
      </c>
      <c r="R13" s="407" t="str">
        <f>IFERROR(INDEX(LOVs!N:N,MATCH(O13,LOVs!J:J,0)),"")</f>
        <v>Report</v>
      </c>
      <c r="S13" s="404" t="s">
        <v>1681</v>
      </c>
      <c r="T13" s="401" t="s">
        <v>1682</v>
      </c>
      <c r="U13" s="444" t="s">
        <v>1683</v>
      </c>
      <c r="V13" s="410" t="s">
        <v>1684</v>
      </c>
      <c r="W13" s="400"/>
      <c r="X13" s="400"/>
      <c r="Y13" s="400" t="s">
        <v>1348</v>
      </c>
      <c r="Z13" s="400" t="s">
        <v>1603</v>
      </c>
      <c r="AA13" s="409">
        <v>44320</v>
      </c>
      <c r="AB13" s="400"/>
      <c r="AC13" s="402"/>
      <c r="AD13" s="402"/>
      <c r="AE13" s="400" t="s">
        <v>1605</v>
      </c>
      <c r="AF13" s="400" t="s">
        <v>1606</v>
      </c>
      <c r="AG13" s="400" t="s">
        <v>1607</v>
      </c>
      <c r="AH13" s="400" t="s">
        <v>856</v>
      </c>
      <c r="AI13" s="400"/>
      <c r="AJ13" s="400"/>
      <c r="AK13" s="444" t="s">
        <v>1608</v>
      </c>
      <c r="AL13" s="400"/>
      <c r="AM13" s="400"/>
      <c r="AN13" s="400"/>
      <c r="AO13" s="400"/>
      <c r="AP13" s="400"/>
      <c r="AQ13" s="400"/>
      <c r="AR13" s="400"/>
      <c r="AS13" s="400" t="s">
        <v>1609</v>
      </c>
      <c r="AT13" s="400" t="s">
        <v>1610</v>
      </c>
    </row>
    <row r="14" spans="1:48" s="406" customFormat="1" ht="50.15" customHeight="1" x14ac:dyDescent="0.3">
      <c r="A14" s="404" t="s">
        <v>1685</v>
      </c>
      <c r="B14" s="404" t="s">
        <v>1686</v>
      </c>
      <c r="C14" s="404"/>
      <c r="D14" s="404"/>
      <c r="E14" s="408" t="str">
        <f>VLOOKUP(F14,[2]Sheet1!$B$2:$C$897,2,FALSE)</f>
        <v>CSTONE-67</v>
      </c>
      <c r="F14" s="400" t="s">
        <v>1687</v>
      </c>
      <c r="G14" s="400"/>
      <c r="H14" s="400" t="s">
        <v>1596</v>
      </c>
      <c r="I14" s="400" t="s">
        <v>1597</v>
      </c>
      <c r="J14" s="400" t="s">
        <v>1688</v>
      </c>
      <c r="K14" s="401" t="s">
        <v>1689</v>
      </c>
      <c r="L14" s="401"/>
      <c r="M14" s="401"/>
      <c r="N14" s="400" t="s">
        <v>1600</v>
      </c>
      <c r="O14" s="401" t="s">
        <v>1452</v>
      </c>
      <c r="P14" s="407" t="str">
        <f>IFERROR(INDEX(LOVs!L:L,MATCH(O14, LOVs!J:J,0)), "")</f>
        <v>Fit</v>
      </c>
      <c r="Q14" s="407" t="str">
        <f>IFERROR(INDEX(LOVs!M:M,MATCH(O14,LOVs!J:J,0)),"")</f>
        <v>Configuration</v>
      </c>
      <c r="R14" s="407" t="str">
        <f>IFERROR(INDEX(LOVs!N:N,MATCH(O14,LOVs!J:J,0)),"")</f>
        <v>Functional</v>
      </c>
      <c r="S14" s="400"/>
      <c r="T14" s="401" t="s">
        <v>1690</v>
      </c>
      <c r="U14" s="444" t="s">
        <v>1691</v>
      </c>
      <c r="V14" s="410" t="s">
        <v>1692</v>
      </c>
      <c r="W14" s="400"/>
      <c r="X14" s="400"/>
      <c r="Y14" s="400" t="s">
        <v>1348</v>
      </c>
      <c r="Z14" s="400" t="s">
        <v>1603</v>
      </c>
      <c r="AA14" s="409">
        <v>44320</v>
      </c>
      <c r="AB14" s="400"/>
      <c r="AC14" s="402"/>
      <c r="AD14" s="402"/>
      <c r="AE14" s="400" t="s">
        <v>1605</v>
      </c>
      <c r="AF14" s="400" t="s">
        <v>1606</v>
      </c>
      <c r="AG14" s="400" t="s">
        <v>1607</v>
      </c>
      <c r="AH14" s="400" t="s">
        <v>856</v>
      </c>
      <c r="AI14" s="400"/>
      <c r="AJ14" s="400"/>
      <c r="AK14" s="444" t="s">
        <v>1608</v>
      </c>
      <c r="AL14" s="400"/>
      <c r="AM14" s="400"/>
      <c r="AN14" s="400"/>
      <c r="AO14" s="400"/>
      <c r="AP14" s="400"/>
      <c r="AQ14" s="400"/>
      <c r="AR14" s="400"/>
      <c r="AS14" s="400" t="s">
        <v>1609</v>
      </c>
      <c r="AT14" s="400" t="s">
        <v>1610</v>
      </c>
    </row>
    <row r="15" spans="1:48" s="406" customFormat="1" ht="50.15" customHeight="1" x14ac:dyDescent="0.3">
      <c r="A15" s="404" t="s">
        <v>1693</v>
      </c>
      <c r="B15" s="404" t="s">
        <v>1694</v>
      </c>
      <c r="C15" s="404"/>
      <c r="D15" s="404"/>
      <c r="E15" s="408" t="str">
        <f>VLOOKUP(F15,[2]Sheet1!$B$2:$C$897,2,FALSE)</f>
        <v>CSTONE-68</v>
      </c>
      <c r="F15" s="400" t="s">
        <v>1695</v>
      </c>
      <c r="G15" s="400"/>
      <c r="H15" s="400" t="s">
        <v>1596</v>
      </c>
      <c r="I15" s="400" t="s">
        <v>1597</v>
      </c>
      <c r="J15" s="400" t="s">
        <v>1688</v>
      </c>
      <c r="K15" s="401" t="s">
        <v>1696</v>
      </c>
      <c r="L15" s="401"/>
      <c r="M15" s="401"/>
      <c r="N15" s="400" t="s">
        <v>1600</v>
      </c>
      <c r="O15" s="401" t="s">
        <v>1452</v>
      </c>
      <c r="P15" s="407" t="str">
        <f>IFERROR(INDEX(LOVs!L:L,MATCH(O15, LOVs!J:J,0)), "")</f>
        <v>Fit</v>
      </c>
      <c r="Q15" s="407" t="str">
        <f>IFERROR(INDEX(LOVs!M:M,MATCH(O15,LOVs!J:J,0)),"")</f>
        <v>Configuration</v>
      </c>
      <c r="R15" s="407" t="str">
        <f>IFERROR(INDEX(LOVs!N:N,MATCH(O15,LOVs!J:J,0)),"")</f>
        <v>Functional</v>
      </c>
      <c r="S15" s="400"/>
      <c r="T15" s="401" t="s">
        <v>1697</v>
      </c>
      <c r="U15" s="444" t="s">
        <v>1698</v>
      </c>
      <c r="V15" s="410" t="s">
        <v>1699</v>
      </c>
      <c r="W15" s="400"/>
      <c r="X15" s="400"/>
      <c r="Y15" s="400" t="s">
        <v>1348</v>
      </c>
      <c r="Z15" s="400" t="s">
        <v>1603</v>
      </c>
      <c r="AA15" s="409">
        <v>44330</v>
      </c>
      <c r="AB15" s="400"/>
      <c r="AC15" s="402"/>
      <c r="AD15" s="402"/>
      <c r="AE15" s="400" t="s">
        <v>1605</v>
      </c>
      <c r="AF15" s="400" t="s">
        <v>1606</v>
      </c>
      <c r="AG15" s="400" t="s">
        <v>1607</v>
      </c>
      <c r="AH15" s="400" t="s">
        <v>856</v>
      </c>
      <c r="AI15" s="400"/>
      <c r="AJ15" s="400"/>
      <c r="AK15" s="444" t="s">
        <v>1608</v>
      </c>
      <c r="AL15" s="400"/>
      <c r="AM15" s="400"/>
      <c r="AN15" s="400"/>
      <c r="AO15" s="400"/>
      <c r="AP15" s="400"/>
      <c r="AQ15" s="400"/>
      <c r="AR15" s="401"/>
      <c r="AS15" s="400" t="s">
        <v>1609</v>
      </c>
      <c r="AT15" s="400" t="s">
        <v>1610</v>
      </c>
    </row>
    <row r="16" spans="1:48" s="406" customFormat="1" ht="50.15" customHeight="1" x14ac:dyDescent="0.3">
      <c r="A16" s="404" t="s">
        <v>1700</v>
      </c>
      <c r="B16" s="404" t="s">
        <v>1701</v>
      </c>
      <c r="C16" s="404" t="s">
        <v>1702</v>
      </c>
      <c r="D16" s="404" t="str">
        <f>INDEX(JIRA!B:B, MATCH(F16&amp; " - TUT/FUT", JIRA!G:G,0))</f>
        <v>CSTONE-3650</v>
      </c>
      <c r="E16" s="408" t="str">
        <f>VLOOKUP(F16,[2]Sheet1!$B$2:$C$897,2,FALSE)</f>
        <v>CSTONE-3650</v>
      </c>
      <c r="F16" s="400" t="s">
        <v>1703</v>
      </c>
      <c r="G16" s="400"/>
      <c r="H16" s="400" t="s">
        <v>1596</v>
      </c>
      <c r="I16" s="400" t="s">
        <v>1597</v>
      </c>
      <c r="J16" s="400" t="s">
        <v>1688</v>
      </c>
      <c r="K16" s="401" t="s">
        <v>1704</v>
      </c>
      <c r="L16" s="401"/>
      <c r="M16" s="401"/>
      <c r="N16" s="400" t="s">
        <v>1600</v>
      </c>
      <c r="O16" s="401" t="s">
        <v>1647</v>
      </c>
      <c r="P16" s="407" t="str">
        <f>IFERROR(INDEX(LOVs!L:L,MATCH(O16, LOVs!J:J,0)), "")</f>
        <v>Gap</v>
      </c>
      <c r="Q16" s="407" t="str">
        <f>IFERROR(INDEX(LOVs!M:M,MATCH(O16,LOVs!J:J,0)),"")</f>
        <v>Build</v>
      </c>
      <c r="R16" s="407" t="str">
        <f>IFERROR(INDEX(LOVs!N:N,MATCH(O16,LOVs!J:J,0)),"")</f>
        <v>Report</v>
      </c>
      <c r="S16" s="404" t="s">
        <v>1705</v>
      </c>
      <c r="T16" s="401" t="s">
        <v>1706</v>
      </c>
      <c r="U16" s="444" t="s">
        <v>1707</v>
      </c>
      <c r="V16" s="410" t="s">
        <v>1708</v>
      </c>
      <c r="W16" s="410"/>
      <c r="X16" s="400"/>
      <c r="Y16" s="400" t="s">
        <v>1348</v>
      </c>
      <c r="Z16" s="400" t="s">
        <v>1603</v>
      </c>
      <c r="AA16" s="409">
        <v>44328</v>
      </c>
      <c r="AB16" s="400"/>
      <c r="AC16" s="402"/>
      <c r="AD16" s="402"/>
      <c r="AE16" s="400" t="s">
        <v>1605</v>
      </c>
      <c r="AF16" s="400" t="s">
        <v>1606</v>
      </c>
      <c r="AG16" s="400" t="s">
        <v>1607</v>
      </c>
      <c r="AH16" s="400" t="s">
        <v>856</v>
      </c>
      <c r="AI16" s="400"/>
      <c r="AJ16" s="400"/>
      <c r="AK16" s="444" t="s">
        <v>1608</v>
      </c>
      <c r="AL16" s="400"/>
      <c r="AM16" s="400"/>
      <c r="AN16" s="400"/>
      <c r="AO16" s="400"/>
      <c r="AP16" s="400"/>
      <c r="AQ16" s="400"/>
      <c r="AR16" s="400"/>
      <c r="AS16" s="400" t="s">
        <v>1609</v>
      </c>
      <c r="AT16" s="400" t="s">
        <v>1610</v>
      </c>
    </row>
    <row r="17" spans="1:46" s="406" customFormat="1" ht="50.15" customHeight="1" x14ac:dyDescent="0.3">
      <c r="A17" s="404" t="s">
        <v>1709</v>
      </c>
      <c r="B17" s="404" t="s">
        <v>1710</v>
      </c>
      <c r="C17" s="404"/>
      <c r="D17" s="404"/>
      <c r="E17" s="408" t="str">
        <f>VLOOKUP(F17,[2]Sheet1!$B$2:$C$897,2,FALSE)</f>
        <v>CSTONE-71</v>
      </c>
      <c r="F17" s="400" t="s">
        <v>1711</v>
      </c>
      <c r="G17" s="400"/>
      <c r="H17" s="400" t="s">
        <v>1596</v>
      </c>
      <c r="I17" s="400" t="s">
        <v>1597</v>
      </c>
      <c r="J17" s="400" t="s">
        <v>1688</v>
      </c>
      <c r="K17" s="401" t="s">
        <v>1712</v>
      </c>
      <c r="L17" s="401"/>
      <c r="M17" s="401"/>
      <c r="N17" s="400" t="s">
        <v>1600</v>
      </c>
      <c r="O17" s="401" t="s">
        <v>1713</v>
      </c>
      <c r="P17" s="407" t="str">
        <f>IFERROR(INDEX(LOVs!L:L,MATCH(O17, LOVs!J:J,0)), "")</f>
        <v>Gap</v>
      </c>
      <c r="Q17" s="407" t="str">
        <f>IFERROR(INDEX(LOVs!M:M,MATCH(O17,LOVs!J:J,0)),"")</f>
        <v>Work Around</v>
      </c>
      <c r="R17" s="407" t="str">
        <f>IFERROR(INDEX(LOVs!N:N,MATCH(O17,LOVs!J:J,0)),"")</f>
        <v>Work Around</v>
      </c>
      <c r="S17" s="400"/>
      <c r="T17" s="401" t="s">
        <v>1714</v>
      </c>
      <c r="U17" s="444" t="s">
        <v>1715</v>
      </c>
      <c r="V17" s="410"/>
      <c r="W17" s="400"/>
      <c r="X17" s="400"/>
      <c r="Y17" s="400" t="s">
        <v>1348</v>
      </c>
      <c r="Z17" s="400" t="s">
        <v>1603</v>
      </c>
      <c r="AA17" s="409">
        <v>44328</v>
      </c>
      <c r="AB17" s="400"/>
      <c r="AC17" s="402"/>
      <c r="AD17" s="402"/>
      <c r="AE17" s="400" t="s">
        <v>1605</v>
      </c>
      <c r="AF17" s="400" t="s">
        <v>1606</v>
      </c>
      <c r="AG17" s="400" t="s">
        <v>1607</v>
      </c>
      <c r="AH17" s="400" t="s">
        <v>856</v>
      </c>
      <c r="AI17" s="400"/>
      <c r="AJ17" s="400"/>
      <c r="AK17" s="444" t="s">
        <v>1608</v>
      </c>
      <c r="AL17" s="400"/>
      <c r="AM17" s="400"/>
      <c r="AN17" s="400"/>
      <c r="AO17" s="400"/>
      <c r="AP17" s="400"/>
      <c r="AQ17" s="471"/>
      <c r="AR17" s="401"/>
      <c r="AS17" s="400" t="s">
        <v>1609</v>
      </c>
      <c r="AT17" s="400" t="s">
        <v>1610</v>
      </c>
    </row>
    <row r="18" spans="1:46" s="406" customFormat="1" ht="50.15" customHeight="1" x14ac:dyDescent="0.3">
      <c r="A18" s="404" t="s">
        <v>1716</v>
      </c>
      <c r="B18" s="404" t="s">
        <v>1717</v>
      </c>
      <c r="C18" s="404"/>
      <c r="D18" s="404"/>
      <c r="E18" s="408" t="str">
        <f>VLOOKUP(F18,[2]Sheet1!$B$2:$C$897,2,FALSE)</f>
        <v>CSTONE-4695</v>
      </c>
      <c r="F18" s="400" t="s">
        <v>1718</v>
      </c>
      <c r="G18" s="400"/>
      <c r="H18" s="400" t="s">
        <v>1596</v>
      </c>
      <c r="I18" s="400" t="s">
        <v>1597</v>
      </c>
      <c r="J18" s="400" t="s">
        <v>1688</v>
      </c>
      <c r="K18" s="401" t="s">
        <v>1719</v>
      </c>
      <c r="L18" s="401"/>
      <c r="M18" s="401"/>
      <c r="N18" s="400" t="s">
        <v>1600</v>
      </c>
      <c r="O18" s="401" t="s">
        <v>1452</v>
      </c>
      <c r="P18" s="407" t="str">
        <f>IFERROR(INDEX(LOVs!L:L,MATCH(O18, LOVs!J:J,0)), "")</f>
        <v>Fit</v>
      </c>
      <c r="Q18" s="407" t="str">
        <f>IFERROR(INDEX(LOVs!M:M,MATCH(O18,LOVs!J:J,0)),"")</f>
        <v>Configuration</v>
      </c>
      <c r="R18" s="407" t="str">
        <f>IFERROR(INDEX(LOVs!N:N,MATCH(O18,LOVs!J:J,0)),"")</f>
        <v>Functional</v>
      </c>
      <c r="S18" s="400"/>
      <c r="T18" s="401" t="s">
        <v>1720</v>
      </c>
      <c r="U18" s="444" t="s">
        <v>1721</v>
      </c>
      <c r="V18" s="410" t="s">
        <v>1722</v>
      </c>
      <c r="W18" s="400"/>
      <c r="X18" s="400"/>
      <c r="Y18" s="400" t="s">
        <v>1348</v>
      </c>
      <c r="Z18" s="400" t="s">
        <v>1603</v>
      </c>
      <c r="AA18" s="409">
        <v>44320</v>
      </c>
      <c r="AB18" s="400"/>
      <c r="AC18" s="402"/>
      <c r="AD18" s="402"/>
      <c r="AE18" s="400" t="s">
        <v>1605</v>
      </c>
      <c r="AF18" s="400" t="s">
        <v>1606</v>
      </c>
      <c r="AG18" s="400" t="s">
        <v>1607</v>
      </c>
      <c r="AH18" s="400" t="s">
        <v>856</v>
      </c>
      <c r="AI18" s="400"/>
      <c r="AJ18" s="400"/>
      <c r="AK18" s="444" t="s">
        <v>1608</v>
      </c>
      <c r="AL18" s="400"/>
      <c r="AM18" s="400"/>
      <c r="AN18" s="400"/>
      <c r="AO18" s="400"/>
      <c r="AP18" s="400"/>
      <c r="AQ18" s="400"/>
      <c r="AR18" s="400"/>
      <c r="AS18" s="400" t="s">
        <v>1609</v>
      </c>
      <c r="AT18" s="400" t="s">
        <v>1610</v>
      </c>
    </row>
    <row r="19" spans="1:46" s="406" customFormat="1" ht="50.15" customHeight="1" x14ac:dyDescent="0.3">
      <c r="A19" s="404" t="s">
        <v>1723</v>
      </c>
      <c r="B19" s="404" t="s">
        <v>1724</v>
      </c>
      <c r="C19" s="404"/>
      <c r="D19" s="404"/>
      <c r="E19" s="408" t="str">
        <f>VLOOKUP(F19,[2]Sheet1!$B$2:$C$897,2,FALSE)</f>
        <v>CSTONE-73</v>
      </c>
      <c r="F19" s="400" t="s">
        <v>1725</v>
      </c>
      <c r="G19" s="400"/>
      <c r="H19" s="400" t="s">
        <v>1596</v>
      </c>
      <c r="I19" s="400" t="s">
        <v>1597</v>
      </c>
      <c r="J19" s="400" t="s">
        <v>1688</v>
      </c>
      <c r="K19" s="401" t="s">
        <v>1726</v>
      </c>
      <c r="L19" s="401"/>
      <c r="M19" s="401"/>
      <c r="N19" s="400" t="s">
        <v>1600</v>
      </c>
      <c r="O19" s="401" t="s">
        <v>1452</v>
      </c>
      <c r="P19" s="407" t="str">
        <f>IFERROR(INDEX(LOVs!L:L,MATCH(O19, LOVs!J:J,0)), "")</f>
        <v>Fit</v>
      </c>
      <c r="Q19" s="407" t="str">
        <f>IFERROR(INDEX(LOVs!M:M,MATCH(O19,LOVs!J:J,0)),"")</f>
        <v>Configuration</v>
      </c>
      <c r="R19" s="407" t="str">
        <f>IFERROR(INDEX(LOVs!N:N,MATCH(O19,LOVs!J:J,0)),"")</f>
        <v>Functional</v>
      </c>
      <c r="S19" s="400"/>
      <c r="T19" s="401" t="s">
        <v>1727</v>
      </c>
      <c r="U19" s="444" t="s">
        <v>1728</v>
      </c>
      <c r="V19" s="410" t="s">
        <v>1729</v>
      </c>
      <c r="W19" s="410" t="s">
        <v>1730</v>
      </c>
      <c r="X19" s="410" t="s">
        <v>1731</v>
      </c>
      <c r="Y19" s="400" t="s">
        <v>1348</v>
      </c>
      <c r="Z19" s="400" t="s">
        <v>1603</v>
      </c>
      <c r="AA19" s="409">
        <v>44328</v>
      </c>
      <c r="AB19" s="400"/>
      <c r="AC19" s="402"/>
      <c r="AD19" s="402"/>
      <c r="AE19" s="400" t="s">
        <v>1605</v>
      </c>
      <c r="AF19" s="400" t="s">
        <v>1606</v>
      </c>
      <c r="AG19" s="400" t="s">
        <v>1607</v>
      </c>
      <c r="AH19" s="400" t="s">
        <v>856</v>
      </c>
      <c r="AI19" s="400"/>
      <c r="AJ19" s="400"/>
      <c r="AK19" s="444" t="s">
        <v>1608</v>
      </c>
      <c r="AL19" s="400"/>
      <c r="AM19" s="400"/>
      <c r="AN19" s="400"/>
      <c r="AO19" s="400"/>
      <c r="AP19" s="400"/>
      <c r="AQ19" s="400"/>
      <c r="AR19" s="400"/>
      <c r="AS19" s="400" t="s">
        <v>1609</v>
      </c>
      <c r="AT19" s="400" t="s">
        <v>1610</v>
      </c>
    </row>
    <row r="20" spans="1:46" s="406" customFormat="1" ht="50.15" customHeight="1" x14ac:dyDescent="0.3">
      <c r="A20" s="404" t="s">
        <v>1732</v>
      </c>
      <c r="B20" s="404" t="s">
        <v>1733</v>
      </c>
      <c r="C20" s="404" t="s">
        <v>1734</v>
      </c>
      <c r="D20" s="404" t="str">
        <f>INDEX(JIRA!B:B, MATCH(F20&amp; " - TUT/FUT", JIRA!G:G,0))</f>
        <v>CSTONE-3651</v>
      </c>
      <c r="E20" s="408" t="str">
        <f>VLOOKUP(F20,[2]Sheet1!$B$2:$C$897,2,FALSE)</f>
        <v>CSTONE-3651</v>
      </c>
      <c r="F20" s="400" t="s">
        <v>1735</v>
      </c>
      <c r="G20" s="400"/>
      <c r="H20" s="400" t="s">
        <v>1596</v>
      </c>
      <c r="I20" s="400" t="s">
        <v>1597</v>
      </c>
      <c r="J20" s="400" t="s">
        <v>1688</v>
      </c>
      <c r="K20" s="401" t="s">
        <v>1736</v>
      </c>
      <c r="L20" s="401"/>
      <c r="M20" s="401"/>
      <c r="N20" s="400" t="s">
        <v>1600</v>
      </c>
      <c r="O20" s="401" t="s">
        <v>1647</v>
      </c>
      <c r="P20" s="407" t="str">
        <f>IFERROR(INDEX(LOVs!L:L,MATCH(O20, LOVs!J:J,0)), "")</f>
        <v>Gap</v>
      </c>
      <c r="Q20" s="407" t="str">
        <f>IFERROR(INDEX(LOVs!M:M,MATCH(O20,LOVs!J:J,0)),"")</f>
        <v>Build</v>
      </c>
      <c r="R20" s="407" t="str">
        <f>IFERROR(INDEX(LOVs!N:N,MATCH(O20,LOVs!J:J,0)),"")</f>
        <v>Report</v>
      </c>
      <c r="S20" s="404" t="s">
        <v>1737</v>
      </c>
      <c r="T20" s="401" t="s">
        <v>1738</v>
      </c>
      <c r="U20" s="444" t="s">
        <v>1739</v>
      </c>
      <c r="V20" s="410"/>
      <c r="W20" s="400"/>
      <c r="X20" s="400"/>
      <c r="Y20" s="400" t="s">
        <v>1348</v>
      </c>
      <c r="Z20" s="400" t="s">
        <v>1603</v>
      </c>
      <c r="AA20" s="409">
        <v>44320</v>
      </c>
      <c r="AB20" s="400"/>
      <c r="AC20" s="402"/>
      <c r="AD20" s="402"/>
      <c r="AE20" s="400" t="s">
        <v>1605</v>
      </c>
      <c r="AF20" s="400" t="s">
        <v>1606</v>
      </c>
      <c r="AG20" s="400" t="s">
        <v>1607</v>
      </c>
      <c r="AH20" s="400" t="s">
        <v>856</v>
      </c>
      <c r="AI20" s="400"/>
      <c r="AJ20" s="400"/>
      <c r="AK20" s="444" t="s">
        <v>1608</v>
      </c>
      <c r="AL20" s="400"/>
      <c r="AM20" s="400"/>
      <c r="AN20" s="400"/>
      <c r="AO20" s="400"/>
      <c r="AP20" s="400"/>
      <c r="AQ20" s="400"/>
      <c r="AR20" s="400"/>
      <c r="AS20" s="400" t="s">
        <v>1609</v>
      </c>
      <c r="AT20" s="400" t="s">
        <v>1610</v>
      </c>
    </row>
    <row r="21" spans="1:46" s="406" customFormat="1" ht="50.15" customHeight="1" x14ac:dyDescent="0.3">
      <c r="A21" s="404" t="s">
        <v>1740</v>
      </c>
      <c r="B21" s="404" t="s">
        <v>1741</v>
      </c>
      <c r="C21" s="404" t="s">
        <v>1742</v>
      </c>
      <c r="D21" s="404" t="str">
        <f>INDEX(JIRA!B:B, MATCH(F21&amp; " - TUT/FUT", JIRA!G:G,0))</f>
        <v>CSTONE-3652</v>
      </c>
      <c r="E21" s="408" t="str">
        <f>VLOOKUP(F21,[2]Sheet1!$B$2:$C$897,2,FALSE)</f>
        <v>CSTONE-3652</v>
      </c>
      <c r="F21" s="400" t="s">
        <v>1743</v>
      </c>
      <c r="G21" s="400"/>
      <c r="H21" s="400" t="s">
        <v>1596</v>
      </c>
      <c r="I21" s="400" t="s">
        <v>1597</v>
      </c>
      <c r="J21" s="400" t="s">
        <v>1688</v>
      </c>
      <c r="K21" s="401" t="s">
        <v>1744</v>
      </c>
      <c r="L21" s="401"/>
      <c r="M21" s="401"/>
      <c r="N21" s="400" t="s">
        <v>1600</v>
      </c>
      <c r="O21" s="401" t="s">
        <v>1647</v>
      </c>
      <c r="P21" s="407" t="str">
        <f>IFERROR(INDEX(LOVs!L:L,MATCH(O21, LOVs!J:J,0)), "")</f>
        <v>Gap</v>
      </c>
      <c r="Q21" s="407" t="str">
        <f>IFERROR(INDEX(LOVs!M:M,MATCH(O21,LOVs!J:J,0)),"")</f>
        <v>Build</v>
      </c>
      <c r="R21" s="407" t="str">
        <f>IFERROR(INDEX(LOVs!N:N,MATCH(O21,LOVs!J:J,0)),"")</f>
        <v>Report</v>
      </c>
      <c r="S21" s="404" t="s">
        <v>1737</v>
      </c>
      <c r="T21" s="401" t="s">
        <v>1745</v>
      </c>
      <c r="U21" s="444" t="s">
        <v>1746</v>
      </c>
      <c r="V21" s="410"/>
      <c r="W21" s="400"/>
      <c r="X21" s="400"/>
      <c r="Y21" s="400" t="s">
        <v>1348</v>
      </c>
      <c r="Z21" s="400" t="s">
        <v>1603</v>
      </c>
      <c r="AA21" s="409">
        <v>44323</v>
      </c>
      <c r="AB21" s="400"/>
      <c r="AC21" s="402"/>
      <c r="AD21" s="402"/>
      <c r="AE21" s="400" t="s">
        <v>1605</v>
      </c>
      <c r="AF21" s="400" t="s">
        <v>1606</v>
      </c>
      <c r="AG21" s="400" t="s">
        <v>1607</v>
      </c>
      <c r="AH21" s="400" t="s">
        <v>856</v>
      </c>
      <c r="AI21" s="400"/>
      <c r="AJ21" s="400"/>
      <c r="AK21" s="444" t="s">
        <v>1608</v>
      </c>
      <c r="AL21" s="400"/>
      <c r="AM21" s="400"/>
      <c r="AN21" s="400"/>
      <c r="AO21" s="400"/>
      <c r="AP21" s="400"/>
      <c r="AQ21" s="410"/>
      <c r="AR21" s="401"/>
      <c r="AS21" s="400" t="s">
        <v>1609</v>
      </c>
      <c r="AT21" s="400" t="s">
        <v>1610</v>
      </c>
    </row>
    <row r="22" spans="1:46" s="406" customFormat="1" ht="50.15" customHeight="1" x14ac:dyDescent="0.3">
      <c r="A22" s="404" t="s">
        <v>1747</v>
      </c>
      <c r="B22" s="404" t="s">
        <v>1748</v>
      </c>
      <c r="C22" s="404"/>
      <c r="D22" s="404"/>
      <c r="E22" s="408" t="str">
        <f>VLOOKUP(F22,[2]Sheet1!$B$2:$C$897,2,FALSE)</f>
        <v>CSTONE-78</v>
      </c>
      <c r="F22" s="400" t="s">
        <v>1749</v>
      </c>
      <c r="G22" s="400"/>
      <c r="H22" s="400" t="s">
        <v>1596</v>
      </c>
      <c r="I22" s="400" t="s">
        <v>1597</v>
      </c>
      <c r="J22" s="400" t="s">
        <v>1750</v>
      </c>
      <c r="K22" s="401" t="s">
        <v>1751</v>
      </c>
      <c r="L22" s="401"/>
      <c r="M22" s="401"/>
      <c r="N22" s="400" t="s">
        <v>1600</v>
      </c>
      <c r="O22" s="400" t="s">
        <v>1452</v>
      </c>
      <c r="P22" s="407" t="str">
        <f>IFERROR(INDEX(LOVs!L:L,MATCH(O22, LOVs!J:J,0)), "")</f>
        <v>Fit</v>
      </c>
      <c r="Q22" s="407" t="str">
        <f>IFERROR(INDEX(LOVs!M:M,MATCH(O22,LOVs!J:J,0)),"")</f>
        <v>Configuration</v>
      </c>
      <c r="R22" s="407" t="str">
        <f>IFERROR(INDEX(LOVs!N:N,MATCH(O22,LOVs!J:J,0)),"")</f>
        <v>Functional</v>
      </c>
      <c r="S22" s="400"/>
      <c r="T22" s="401" t="s">
        <v>1752</v>
      </c>
      <c r="U22" s="444" t="s">
        <v>1753</v>
      </c>
      <c r="V22" s="400"/>
      <c r="W22" s="400"/>
      <c r="X22" s="400"/>
      <c r="Y22" s="400" t="s">
        <v>1348</v>
      </c>
      <c r="Z22" s="400" t="s">
        <v>1603</v>
      </c>
      <c r="AA22" s="409">
        <v>44328</v>
      </c>
      <c r="AB22" s="400"/>
      <c r="AC22" s="402"/>
      <c r="AD22" s="402"/>
      <c r="AE22" s="400" t="s">
        <v>1605</v>
      </c>
      <c r="AF22" s="400" t="s">
        <v>1606</v>
      </c>
      <c r="AG22" s="400" t="s">
        <v>1607</v>
      </c>
      <c r="AH22" s="400" t="s">
        <v>856</v>
      </c>
      <c r="AI22" s="400"/>
      <c r="AJ22" s="400"/>
      <c r="AK22" s="444" t="s">
        <v>1608</v>
      </c>
      <c r="AL22" s="400"/>
      <c r="AM22" s="400"/>
      <c r="AN22" s="400"/>
      <c r="AO22" s="400"/>
      <c r="AP22" s="400"/>
      <c r="AQ22" s="400"/>
      <c r="AR22" s="400"/>
      <c r="AS22" s="400" t="s">
        <v>1754</v>
      </c>
      <c r="AT22" s="400" t="s">
        <v>1610</v>
      </c>
    </row>
    <row r="23" spans="1:46" s="406" customFormat="1" ht="50.15" customHeight="1" x14ac:dyDescent="0.3">
      <c r="A23" s="406" t="s">
        <v>1755</v>
      </c>
      <c r="E23" s="408" t="s">
        <v>196</v>
      </c>
      <c r="F23" s="400" t="s">
        <v>1756</v>
      </c>
      <c r="G23" s="400"/>
      <c r="H23" s="400" t="s">
        <v>1596</v>
      </c>
      <c r="I23" s="400" t="s">
        <v>1597</v>
      </c>
      <c r="J23" s="400" t="s">
        <v>1750</v>
      </c>
      <c r="K23" s="401" t="s">
        <v>1757</v>
      </c>
      <c r="L23" s="401"/>
      <c r="M23" s="401"/>
      <c r="N23" s="400" t="s">
        <v>1758</v>
      </c>
      <c r="O23" s="401" t="s">
        <v>1759</v>
      </c>
      <c r="P23" s="407" t="str">
        <f>IFERROR(INDEX(LOVs!L:L,MATCH(O23, LOVs!J:J,0)), "")</f>
        <v>Not Required</v>
      </c>
      <c r="Q23" s="407" t="str">
        <f>IFERROR(INDEX(LOVs!M:M,MATCH(O23,LOVs!J:J,0)),"")</f>
        <v>Not Required</v>
      </c>
      <c r="R23" s="407" t="str">
        <f>IFERROR(INDEX(LOVs!N:N,MATCH(O23,LOVs!J:J,0)),"")</f>
        <v>Not Required</v>
      </c>
      <c r="S23" s="400"/>
      <c r="T23" s="401" t="s">
        <v>1760</v>
      </c>
      <c r="U23" s="444"/>
      <c r="V23" s="400"/>
      <c r="W23" s="400"/>
      <c r="X23" s="400"/>
      <c r="Y23" s="400" t="s">
        <v>1348</v>
      </c>
      <c r="Z23" s="400" t="s">
        <v>1603</v>
      </c>
      <c r="AA23" s="409">
        <v>44330</v>
      </c>
      <c r="AB23" s="400"/>
      <c r="AC23" s="402"/>
      <c r="AD23" s="402"/>
      <c r="AE23" s="400" t="s">
        <v>1605</v>
      </c>
      <c r="AF23" s="400" t="s">
        <v>1606</v>
      </c>
      <c r="AG23" s="400" t="s">
        <v>1607</v>
      </c>
      <c r="AH23" s="400" t="s">
        <v>856</v>
      </c>
      <c r="AI23" s="400"/>
      <c r="AJ23" s="400"/>
      <c r="AK23" s="444" t="s">
        <v>1608</v>
      </c>
      <c r="AL23" s="400"/>
      <c r="AM23" s="400"/>
      <c r="AN23" s="400"/>
      <c r="AO23" s="400"/>
      <c r="AP23" s="400"/>
      <c r="AQ23" s="444"/>
      <c r="AR23" s="400"/>
      <c r="AS23" s="400" t="s">
        <v>1754</v>
      </c>
      <c r="AT23" s="400" t="s">
        <v>1610</v>
      </c>
    </row>
    <row r="24" spans="1:46" s="406" customFormat="1" ht="50.15" customHeight="1" x14ac:dyDescent="0.3">
      <c r="A24" s="406" t="s">
        <v>1761</v>
      </c>
      <c r="E24" s="408" t="s">
        <v>196</v>
      </c>
      <c r="F24" s="400" t="s">
        <v>1762</v>
      </c>
      <c r="G24" s="400"/>
      <c r="H24" s="400" t="s">
        <v>1596</v>
      </c>
      <c r="I24" s="400" t="s">
        <v>1597</v>
      </c>
      <c r="J24" s="400" t="s">
        <v>1750</v>
      </c>
      <c r="K24" s="401" t="s">
        <v>1763</v>
      </c>
      <c r="L24" s="401"/>
      <c r="M24" s="401"/>
      <c r="N24" s="400" t="s">
        <v>1758</v>
      </c>
      <c r="O24" s="401" t="s">
        <v>1759</v>
      </c>
      <c r="P24" s="407" t="str">
        <f>IFERROR(INDEX(LOVs!L:L,MATCH(O24, LOVs!J:J,0)), "")</f>
        <v>Not Required</v>
      </c>
      <c r="Q24" s="407" t="str">
        <f>IFERROR(INDEX(LOVs!M:M,MATCH(O24,LOVs!J:J,0)),"")</f>
        <v>Not Required</v>
      </c>
      <c r="R24" s="407" t="str">
        <f>IFERROR(INDEX(LOVs!N:N,MATCH(O24,LOVs!J:J,0)),"")</f>
        <v>Not Required</v>
      </c>
      <c r="S24" s="400"/>
      <c r="T24" s="401" t="s">
        <v>1764</v>
      </c>
      <c r="U24" s="444"/>
      <c r="V24" s="400"/>
      <c r="W24" s="400"/>
      <c r="X24" s="400"/>
      <c r="Y24" s="400" t="s">
        <v>1348</v>
      </c>
      <c r="Z24" s="400" t="s">
        <v>1603</v>
      </c>
      <c r="AA24" s="409">
        <v>44330</v>
      </c>
      <c r="AB24" s="400"/>
      <c r="AC24" s="402"/>
      <c r="AD24" s="402"/>
      <c r="AE24" s="400" t="s">
        <v>1605</v>
      </c>
      <c r="AF24" s="400" t="s">
        <v>1606</v>
      </c>
      <c r="AG24" s="400" t="s">
        <v>1607</v>
      </c>
      <c r="AH24" s="400" t="s">
        <v>856</v>
      </c>
      <c r="AI24" s="400"/>
      <c r="AJ24" s="400"/>
      <c r="AK24" s="444" t="s">
        <v>1608</v>
      </c>
      <c r="AL24" s="400"/>
      <c r="AM24" s="400"/>
      <c r="AN24" s="400"/>
      <c r="AO24" s="400"/>
      <c r="AP24" s="400"/>
      <c r="AQ24" s="444"/>
      <c r="AR24" s="400"/>
      <c r="AS24" s="400" t="s">
        <v>1754</v>
      </c>
      <c r="AT24" s="400" t="s">
        <v>1610</v>
      </c>
    </row>
    <row r="25" spans="1:46" s="406" customFormat="1" ht="50.15" customHeight="1" x14ac:dyDescent="0.3">
      <c r="A25" s="406" t="s">
        <v>1765</v>
      </c>
      <c r="E25" s="408" t="s">
        <v>196</v>
      </c>
      <c r="F25" s="400" t="s">
        <v>1766</v>
      </c>
      <c r="G25" s="400"/>
      <c r="H25" s="400" t="s">
        <v>1596</v>
      </c>
      <c r="I25" s="400" t="s">
        <v>1597</v>
      </c>
      <c r="J25" s="400" t="s">
        <v>1750</v>
      </c>
      <c r="K25" s="401" t="s">
        <v>1767</v>
      </c>
      <c r="L25" s="401"/>
      <c r="M25" s="401"/>
      <c r="N25" s="400" t="s">
        <v>1758</v>
      </c>
      <c r="O25" s="401" t="s">
        <v>1759</v>
      </c>
      <c r="P25" s="407" t="str">
        <f>IFERROR(INDEX(LOVs!L:L,MATCH(O25, LOVs!J:J,0)), "")</f>
        <v>Not Required</v>
      </c>
      <c r="Q25" s="407" t="str">
        <f>IFERROR(INDEX(LOVs!M:M,MATCH(O25,LOVs!J:J,0)),"")</f>
        <v>Not Required</v>
      </c>
      <c r="R25" s="407" t="str">
        <f>IFERROR(INDEX(LOVs!N:N,MATCH(O25,LOVs!J:J,0)),"")</f>
        <v>Not Required</v>
      </c>
      <c r="S25" s="400"/>
      <c r="T25" s="401" t="s">
        <v>1768</v>
      </c>
      <c r="U25" s="444"/>
      <c r="V25" s="400"/>
      <c r="W25" s="400"/>
      <c r="X25" s="400"/>
      <c r="Y25" s="400" t="s">
        <v>1348</v>
      </c>
      <c r="Z25" s="400" t="s">
        <v>1603</v>
      </c>
      <c r="AA25" s="409">
        <v>44330</v>
      </c>
      <c r="AB25" s="400"/>
      <c r="AC25" s="402"/>
      <c r="AD25" s="402"/>
      <c r="AE25" s="400" t="s">
        <v>1605</v>
      </c>
      <c r="AF25" s="400" t="s">
        <v>1606</v>
      </c>
      <c r="AG25" s="400" t="s">
        <v>1607</v>
      </c>
      <c r="AH25" s="400" t="s">
        <v>856</v>
      </c>
      <c r="AI25" s="400"/>
      <c r="AJ25" s="400"/>
      <c r="AK25" s="444" t="s">
        <v>1608</v>
      </c>
      <c r="AL25" s="400"/>
      <c r="AM25" s="400"/>
      <c r="AN25" s="400"/>
      <c r="AO25" s="400"/>
      <c r="AP25" s="400"/>
      <c r="AQ25" s="444"/>
      <c r="AR25" s="400"/>
      <c r="AS25" s="400" t="s">
        <v>1754</v>
      </c>
      <c r="AT25" s="400" t="s">
        <v>1610</v>
      </c>
    </row>
    <row r="26" spans="1:46" s="406" customFormat="1" ht="50.15" customHeight="1" x14ac:dyDescent="0.3">
      <c r="A26" s="404" t="s">
        <v>1769</v>
      </c>
      <c r="B26" s="404" t="s">
        <v>1770</v>
      </c>
      <c r="C26" s="404"/>
      <c r="D26" s="404"/>
      <c r="E26" s="408" t="str">
        <f>VLOOKUP(F26,[2]Sheet1!$B$2:$C$897,2,FALSE)</f>
        <v>CSTONE-79</v>
      </c>
      <c r="F26" s="400" t="s">
        <v>1771</v>
      </c>
      <c r="G26" s="400"/>
      <c r="H26" s="400" t="s">
        <v>1596</v>
      </c>
      <c r="I26" s="400" t="s">
        <v>1597</v>
      </c>
      <c r="J26" s="400" t="s">
        <v>1750</v>
      </c>
      <c r="K26" s="401" t="s">
        <v>1772</v>
      </c>
      <c r="L26" s="401"/>
      <c r="M26" s="401"/>
      <c r="N26" s="400" t="s">
        <v>1600</v>
      </c>
      <c r="O26" s="400" t="s">
        <v>1452</v>
      </c>
      <c r="P26" s="407" t="str">
        <f>IFERROR(INDEX(LOVs!L:L,MATCH(O26, LOVs!J:J,0)), "")</f>
        <v>Fit</v>
      </c>
      <c r="Q26" s="407" t="str">
        <f>IFERROR(INDEX(LOVs!M:M,MATCH(O26,LOVs!J:J,0)),"")</f>
        <v>Configuration</v>
      </c>
      <c r="R26" s="407" t="str">
        <f>IFERROR(INDEX(LOVs!N:N,MATCH(O26,LOVs!J:J,0)),"")</f>
        <v>Functional</v>
      </c>
      <c r="S26" s="400"/>
      <c r="T26" s="401" t="s">
        <v>1773</v>
      </c>
      <c r="U26" s="444" t="s">
        <v>1774</v>
      </c>
      <c r="V26" s="400"/>
      <c r="W26" s="400"/>
      <c r="X26" s="400"/>
      <c r="Y26" s="400" t="s">
        <v>1348</v>
      </c>
      <c r="Z26" s="400" t="s">
        <v>1603</v>
      </c>
      <c r="AA26" s="409">
        <v>44330</v>
      </c>
      <c r="AB26" s="400"/>
      <c r="AC26" s="402"/>
      <c r="AD26" s="402"/>
      <c r="AE26" s="400" t="s">
        <v>1605</v>
      </c>
      <c r="AF26" s="400" t="s">
        <v>1606</v>
      </c>
      <c r="AG26" s="400" t="s">
        <v>1607</v>
      </c>
      <c r="AH26" s="400" t="s">
        <v>856</v>
      </c>
      <c r="AI26" s="400"/>
      <c r="AJ26" s="400"/>
      <c r="AK26" s="444" t="s">
        <v>1608</v>
      </c>
      <c r="AL26" s="400"/>
      <c r="AM26" s="400"/>
      <c r="AN26" s="400"/>
      <c r="AO26" s="400"/>
      <c r="AP26" s="400"/>
      <c r="AQ26" s="410"/>
      <c r="AR26" s="400"/>
      <c r="AS26" s="400" t="s">
        <v>1754</v>
      </c>
      <c r="AT26" s="400" t="s">
        <v>1610</v>
      </c>
    </row>
    <row r="27" spans="1:46" s="406" customFormat="1" ht="50.15" customHeight="1" x14ac:dyDescent="0.3">
      <c r="A27" s="406" t="s">
        <v>1775</v>
      </c>
      <c r="E27" s="408" t="s">
        <v>196</v>
      </c>
      <c r="F27" s="400" t="s">
        <v>1776</v>
      </c>
      <c r="G27" s="400"/>
      <c r="H27" s="400" t="s">
        <v>1596</v>
      </c>
      <c r="I27" s="400" t="s">
        <v>1597</v>
      </c>
      <c r="J27" s="400" t="s">
        <v>1750</v>
      </c>
      <c r="K27" s="401" t="s">
        <v>1777</v>
      </c>
      <c r="L27" s="401"/>
      <c r="M27" s="401"/>
      <c r="N27" s="400" t="s">
        <v>1758</v>
      </c>
      <c r="O27" s="400" t="s">
        <v>1759</v>
      </c>
      <c r="P27" s="407" t="str">
        <f>IFERROR(INDEX(LOVs!L:L,MATCH(O27, LOVs!J:J,0)), "")</f>
        <v>Not Required</v>
      </c>
      <c r="Q27" s="407" t="str">
        <f>IFERROR(INDEX(LOVs!M:M,MATCH(O27,LOVs!J:J,0)),"")</f>
        <v>Not Required</v>
      </c>
      <c r="R27" s="407" t="str">
        <f>IFERROR(INDEX(LOVs!N:N,MATCH(O27,LOVs!J:J,0)),"")</f>
        <v>Not Required</v>
      </c>
      <c r="S27" s="400"/>
      <c r="T27" s="401" t="s">
        <v>1778</v>
      </c>
      <c r="U27" s="444"/>
      <c r="V27" s="400"/>
      <c r="W27" s="400"/>
      <c r="X27" s="400"/>
      <c r="Y27" s="400" t="s">
        <v>1348</v>
      </c>
      <c r="Z27" s="400" t="s">
        <v>1603</v>
      </c>
      <c r="AA27" s="409">
        <v>44330</v>
      </c>
      <c r="AB27" s="400"/>
      <c r="AC27" s="402"/>
      <c r="AD27" s="402"/>
      <c r="AE27" s="400" t="s">
        <v>1605</v>
      </c>
      <c r="AF27" s="400" t="s">
        <v>1606</v>
      </c>
      <c r="AG27" s="400" t="s">
        <v>1607</v>
      </c>
      <c r="AH27" s="400" t="s">
        <v>856</v>
      </c>
      <c r="AI27" s="400"/>
      <c r="AJ27" s="400"/>
      <c r="AK27" s="444" t="s">
        <v>1608</v>
      </c>
      <c r="AL27" s="400"/>
      <c r="AM27" s="400"/>
      <c r="AN27" s="400"/>
      <c r="AO27" s="400"/>
      <c r="AP27" s="400"/>
      <c r="AQ27" s="444"/>
      <c r="AR27" s="400"/>
      <c r="AS27" s="400" t="s">
        <v>1754</v>
      </c>
      <c r="AT27" s="400" t="s">
        <v>1610</v>
      </c>
    </row>
    <row r="28" spans="1:46" s="406" customFormat="1" ht="50.15" customHeight="1" x14ac:dyDescent="0.3">
      <c r="A28" s="404" t="s">
        <v>1779</v>
      </c>
      <c r="B28" s="404" t="s">
        <v>1780</v>
      </c>
      <c r="C28" s="404"/>
      <c r="D28" s="404"/>
      <c r="E28" s="408" t="str">
        <f>VLOOKUP(F28,[2]Sheet1!$B$2:$C$897,2,FALSE)</f>
        <v>CSTONE-80</v>
      </c>
      <c r="F28" s="400" t="s">
        <v>1781</v>
      </c>
      <c r="G28" s="400"/>
      <c r="H28" s="400" t="s">
        <v>1596</v>
      </c>
      <c r="I28" s="400" t="s">
        <v>1597</v>
      </c>
      <c r="J28" s="400" t="s">
        <v>1750</v>
      </c>
      <c r="K28" s="401" t="s">
        <v>1782</v>
      </c>
      <c r="L28" s="401"/>
      <c r="M28" s="401"/>
      <c r="N28" s="400" t="s">
        <v>1600</v>
      </c>
      <c r="O28" s="400" t="s">
        <v>1452</v>
      </c>
      <c r="P28" s="407" t="str">
        <f>IFERROR(INDEX(LOVs!L:L,MATCH(O28, LOVs!J:J,0)), "")</f>
        <v>Fit</v>
      </c>
      <c r="Q28" s="407" t="str">
        <f>IFERROR(INDEX(LOVs!M:M,MATCH(O28,LOVs!J:J,0)),"")</f>
        <v>Configuration</v>
      </c>
      <c r="R28" s="407" t="str">
        <f>IFERROR(INDEX(LOVs!N:N,MATCH(O28,LOVs!J:J,0)),"")</f>
        <v>Functional</v>
      </c>
      <c r="S28" s="400"/>
      <c r="T28" s="401" t="s">
        <v>1783</v>
      </c>
      <c r="U28" s="444" t="s">
        <v>1784</v>
      </c>
      <c r="V28" s="400"/>
      <c r="W28" s="400"/>
      <c r="X28" s="400"/>
      <c r="Y28" s="400" t="s">
        <v>1348</v>
      </c>
      <c r="Z28" s="400" t="s">
        <v>1603</v>
      </c>
      <c r="AA28" s="409">
        <v>44330</v>
      </c>
      <c r="AB28" s="400"/>
      <c r="AC28" s="402"/>
      <c r="AD28" s="402"/>
      <c r="AE28" s="400" t="s">
        <v>1605</v>
      </c>
      <c r="AF28" s="400" t="s">
        <v>1606</v>
      </c>
      <c r="AG28" s="400" t="s">
        <v>1607</v>
      </c>
      <c r="AH28" s="400" t="s">
        <v>856</v>
      </c>
      <c r="AI28" s="400"/>
      <c r="AJ28" s="400"/>
      <c r="AK28" s="444" t="s">
        <v>1608</v>
      </c>
      <c r="AL28" s="400"/>
      <c r="AM28" s="400"/>
      <c r="AN28" s="400"/>
      <c r="AO28" s="400"/>
      <c r="AP28" s="400"/>
      <c r="AQ28" s="400"/>
      <c r="AR28" s="400"/>
      <c r="AS28" s="400" t="s">
        <v>1754</v>
      </c>
      <c r="AT28" s="400" t="s">
        <v>1610</v>
      </c>
    </row>
    <row r="29" spans="1:46" s="406" customFormat="1" ht="50.15" customHeight="1" x14ac:dyDescent="0.3">
      <c r="A29" s="404" t="s">
        <v>1785</v>
      </c>
      <c r="B29" s="404" t="s">
        <v>1786</v>
      </c>
      <c r="C29" s="404"/>
      <c r="D29" s="404"/>
      <c r="E29" s="408" t="str">
        <f>VLOOKUP(F29,[2]Sheet1!$B$2:$C$897,2,FALSE)</f>
        <v>CSTONE-81</v>
      </c>
      <c r="F29" s="400" t="s">
        <v>1787</v>
      </c>
      <c r="G29" s="400"/>
      <c r="H29" s="400" t="s">
        <v>1596</v>
      </c>
      <c r="I29" s="400" t="s">
        <v>1597</v>
      </c>
      <c r="J29" s="400" t="s">
        <v>1788</v>
      </c>
      <c r="K29" s="401" t="s">
        <v>1789</v>
      </c>
      <c r="L29" s="401"/>
      <c r="M29" s="401"/>
      <c r="N29" s="400" t="s">
        <v>1600</v>
      </c>
      <c r="O29" s="400" t="s">
        <v>1452</v>
      </c>
      <c r="P29" s="407" t="str">
        <f>IFERROR(INDEX(LOVs!L:L,MATCH(O29, LOVs!J:J,0)), "")</f>
        <v>Fit</v>
      </c>
      <c r="Q29" s="407" t="str">
        <f>IFERROR(INDEX(LOVs!M:M,MATCH(O29,LOVs!J:J,0)),"")</f>
        <v>Configuration</v>
      </c>
      <c r="R29" s="407" t="str">
        <f>IFERROR(INDEX(LOVs!N:N,MATCH(O29,LOVs!J:J,0)),"")</f>
        <v>Functional</v>
      </c>
      <c r="S29" s="400"/>
      <c r="T29" s="401" t="s">
        <v>1790</v>
      </c>
      <c r="U29" s="444" t="s">
        <v>1791</v>
      </c>
      <c r="V29" s="400"/>
      <c r="W29" s="400"/>
      <c r="X29" s="400"/>
      <c r="Y29" s="400" t="s">
        <v>1348</v>
      </c>
      <c r="Z29" s="400" t="s">
        <v>1603</v>
      </c>
      <c r="AA29" s="409">
        <v>44323</v>
      </c>
      <c r="AB29" s="400"/>
      <c r="AC29" s="402"/>
      <c r="AD29" s="402"/>
      <c r="AE29" s="400" t="s">
        <v>1605</v>
      </c>
      <c r="AF29" s="400" t="s">
        <v>1606</v>
      </c>
      <c r="AG29" s="400" t="s">
        <v>1607</v>
      </c>
      <c r="AH29" s="400" t="s">
        <v>856</v>
      </c>
      <c r="AI29" s="400"/>
      <c r="AJ29" s="400"/>
      <c r="AK29" s="444" t="s">
        <v>1608</v>
      </c>
      <c r="AL29" s="400"/>
      <c r="AM29" s="400"/>
      <c r="AN29" s="400"/>
      <c r="AO29" s="400"/>
      <c r="AP29" s="400"/>
      <c r="AQ29" s="410"/>
      <c r="AR29" s="401"/>
      <c r="AS29" s="400" t="s">
        <v>1609</v>
      </c>
      <c r="AT29" s="400" t="s">
        <v>1610</v>
      </c>
    </row>
    <row r="30" spans="1:46" s="406" customFormat="1" ht="50.15" customHeight="1" x14ac:dyDescent="0.3">
      <c r="A30" s="404" t="s">
        <v>1792</v>
      </c>
      <c r="B30" s="404" t="s">
        <v>1793</v>
      </c>
      <c r="C30" s="404"/>
      <c r="D30" s="404"/>
      <c r="E30" s="408" t="str">
        <f>VLOOKUP(F30,[2]Sheet1!$B$2:$C$897,2,FALSE)</f>
        <v>CSTONE-521</v>
      </c>
      <c r="F30" s="400" t="s">
        <v>1794</v>
      </c>
      <c r="G30" s="400"/>
      <c r="H30" s="400" t="s">
        <v>1596</v>
      </c>
      <c r="I30" s="400" t="s">
        <v>1597</v>
      </c>
      <c r="J30" s="400" t="s">
        <v>1795</v>
      </c>
      <c r="K30" s="401" t="s">
        <v>1796</v>
      </c>
      <c r="L30" s="401"/>
      <c r="M30" s="401"/>
      <c r="N30" s="400" t="s">
        <v>1600</v>
      </c>
      <c r="O30" s="400" t="s">
        <v>1452</v>
      </c>
      <c r="P30" s="407" t="str">
        <f>IFERROR(INDEX(LOVs!L:L,MATCH(O30, LOVs!J:J,0)), "")</f>
        <v>Fit</v>
      </c>
      <c r="Q30" s="407" t="str">
        <f>IFERROR(INDEX(LOVs!M:M,MATCH(O30,LOVs!J:J,0)),"")</f>
        <v>Configuration</v>
      </c>
      <c r="R30" s="407" t="str">
        <f>IFERROR(INDEX(LOVs!N:N,MATCH(O30,LOVs!J:J,0)),"")</f>
        <v>Functional</v>
      </c>
      <c r="S30" s="400"/>
      <c r="T30" s="401" t="s">
        <v>1797</v>
      </c>
      <c r="U30" s="444" t="s">
        <v>1798</v>
      </c>
      <c r="V30" s="400"/>
      <c r="W30" s="400"/>
      <c r="X30" s="400"/>
      <c r="Y30" s="400" t="s">
        <v>1348</v>
      </c>
      <c r="Z30" s="400" t="s">
        <v>1603</v>
      </c>
      <c r="AA30" s="409">
        <v>44330</v>
      </c>
      <c r="AB30" s="400"/>
      <c r="AC30" s="402"/>
      <c r="AD30" s="402"/>
      <c r="AE30" s="400" t="s">
        <v>1605</v>
      </c>
      <c r="AF30" s="400" t="s">
        <v>1606</v>
      </c>
      <c r="AG30" s="400" t="s">
        <v>1607</v>
      </c>
      <c r="AH30" s="400" t="s">
        <v>856</v>
      </c>
      <c r="AI30" s="400"/>
      <c r="AJ30" s="400"/>
      <c r="AK30" s="444" t="s">
        <v>1608</v>
      </c>
      <c r="AL30" s="400"/>
      <c r="AM30" s="400"/>
      <c r="AN30" s="400"/>
      <c r="AO30" s="400"/>
      <c r="AP30" s="400"/>
      <c r="AQ30" s="471"/>
      <c r="AR30" s="400"/>
      <c r="AS30" s="400" t="s">
        <v>1754</v>
      </c>
      <c r="AT30" s="400" t="s">
        <v>1610</v>
      </c>
    </row>
    <row r="31" spans="1:46" s="406" customFormat="1" ht="50.15" customHeight="1" x14ac:dyDescent="0.3">
      <c r="A31" s="404" t="s">
        <v>1799</v>
      </c>
      <c r="B31" s="404" t="s">
        <v>1800</v>
      </c>
      <c r="C31" s="404"/>
      <c r="D31" s="404"/>
      <c r="E31" s="408" t="str">
        <f>VLOOKUP(F31,[2]Sheet1!$B$2:$C$897,2,FALSE)</f>
        <v>CSTONE-82</v>
      </c>
      <c r="F31" s="400" t="s">
        <v>1801</v>
      </c>
      <c r="G31" s="400"/>
      <c r="H31" s="400" t="s">
        <v>1596</v>
      </c>
      <c r="I31" s="400" t="s">
        <v>1597</v>
      </c>
      <c r="J31" s="400" t="s">
        <v>1788</v>
      </c>
      <c r="K31" s="401" t="s">
        <v>1802</v>
      </c>
      <c r="L31" s="401"/>
      <c r="M31" s="401"/>
      <c r="N31" s="400" t="s">
        <v>1600</v>
      </c>
      <c r="O31" s="400" t="s">
        <v>1452</v>
      </c>
      <c r="P31" s="407" t="str">
        <f>IFERROR(INDEX(LOVs!L:L,MATCH(O31, LOVs!J:J,0)), "")</f>
        <v>Fit</v>
      </c>
      <c r="Q31" s="407" t="str">
        <f>IFERROR(INDEX(LOVs!M:M,MATCH(O31,LOVs!J:J,0)),"")</f>
        <v>Configuration</v>
      </c>
      <c r="R31" s="407" t="str">
        <f>IFERROR(INDEX(LOVs!N:N,MATCH(O31,LOVs!J:J,0)),"")</f>
        <v>Functional</v>
      </c>
      <c r="S31" s="400"/>
      <c r="T31" s="401" t="s">
        <v>1790</v>
      </c>
      <c r="U31" s="444" t="s">
        <v>1803</v>
      </c>
      <c r="V31" s="400"/>
      <c r="W31" s="400"/>
      <c r="X31" s="400"/>
      <c r="Y31" s="400" t="s">
        <v>1348</v>
      </c>
      <c r="Z31" s="400" t="s">
        <v>1603</v>
      </c>
      <c r="AA31" s="409">
        <v>44323</v>
      </c>
      <c r="AB31" s="400"/>
      <c r="AC31" s="402"/>
      <c r="AD31" s="402"/>
      <c r="AE31" s="400" t="s">
        <v>1605</v>
      </c>
      <c r="AF31" s="400" t="s">
        <v>1606</v>
      </c>
      <c r="AG31" s="400" t="s">
        <v>1607</v>
      </c>
      <c r="AH31" s="400" t="s">
        <v>856</v>
      </c>
      <c r="AI31" s="400"/>
      <c r="AJ31" s="400"/>
      <c r="AK31" s="444" t="s">
        <v>1608</v>
      </c>
      <c r="AL31" s="400"/>
      <c r="AM31" s="400"/>
      <c r="AN31" s="400"/>
      <c r="AO31" s="400"/>
      <c r="AP31" s="400"/>
      <c r="AQ31" s="410"/>
      <c r="AR31" s="401"/>
      <c r="AS31" s="400" t="s">
        <v>1609</v>
      </c>
      <c r="AT31" s="400" t="s">
        <v>1610</v>
      </c>
    </row>
    <row r="32" spans="1:46" s="406" customFormat="1" ht="50.15" customHeight="1" x14ac:dyDescent="0.3">
      <c r="A32" s="404" t="s">
        <v>1804</v>
      </c>
      <c r="B32" s="404" t="s">
        <v>1805</v>
      </c>
      <c r="C32" s="404"/>
      <c r="D32" s="404"/>
      <c r="E32" s="408" t="str">
        <f>VLOOKUP(F32,[2]Sheet1!$B$2:$C$897,2,FALSE)</f>
        <v>CSTONE-83</v>
      </c>
      <c r="F32" s="400" t="s">
        <v>1806</v>
      </c>
      <c r="G32" s="400"/>
      <c r="H32" s="400" t="s">
        <v>1596</v>
      </c>
      <c r="I32" s="400" t="s">
        <v>1597</v>
      </c>
      <c r="J32" s="400" t="s">
        <v>1788</v>
      </c>
      <c r="K32" s="401" t="s">
        <v>1807</v>
      </c>
      <c r="L32" s="401"/>
      <c r="M32" s="401"/>
      <c r="N32" s="400" t="s">
        <v>1600</v>
      </c>
      <c r="O32" s="400" t="s">
        <v>1452</v>
      </c>
      <c r="P32" s="407" t="str">
        <f>IFERROR(INDEX(LOVs!L:L,MATCH(O32, LOVs!J:J,0)), "")</f>
        <v>Fit</v>
      </c>
      <c r="Q32" s="407" t="str">
        <f>IFERROR(INDEX(LOVs!M:M,MATCH(O32,LOVs!J:J,0)),"")</f>
        <v>Configuration</v>
      </c>
      <c r="R32" s="407" t="str">
        <f>IFERROR(INDEX(LOVs!N:N,MATCH(O32,LOVs!J:J,0)),"")</f>
        <v>Functional</v>
      </c>
      <c r="S32" s="400"/>
      <c r="T32" s="401" t="s">
        <v>1808</v>
      </c>
      <c r="U32" s="444" t="s">
        <v>1809</v>
      </c>
      <c r="V32" s="410" t="s">
        <v>1810</v>
      </c>
      <c r="W32" s="400"/>
      <c r="X32" s="400"/>
      <c r="Y32" s="400" t="s">
        <v>1348</v>
      </c>
      <c r="Z32" s="400" t="s">
        <v>1603</v>
      </c>
      <c r="AA32" s="409">
        <v>44320</v>
      </c>
      <c r="AB32" s="400"/>
      <c r="AC32" s="402"/>
      <c r="AD32" s="402"/>
      <c r="AE32" s="400" t="s">
        <v>1605</v>
      </c>
      <c r="AF32" s="400" t="s">
        <v>1606</v>
      </c>
      <c r="AG32" s="400" t="s">
        <v>1607</v>
      </c>
      <c r="AH32" s="400" t="s">
        <v>856</v>
      </c>
      <c r="AI32" s="400"/>
      <c r="AJ32" s="400"/>
      <c r="AK32" s="444" t="s">
        <v>1608</v>
      </c>
      <c r="AL32" s="400"/>
      <c r="AM32" s="400"/>
      <c r="AN32" s="400"/>
      <c r="AO32" s="400"/>
      <c r="AP32" s="400"/>
      <c r="AQ32" s="400"/>
      <c r="AR32" s="400"/>
      <c r="AS32" s="400" t="s">
        <v>1609</v>
      </c>
      <c r="AT32" s="400" t="s">
        <v>1610</v>
      </c>
    </row>
    <row r="33" spans="1:46" s="406" customFormat="1" ht="50.15" customHeight="1" x14ac:dyDescent="0.3">
      <c r="A33" s="404" t="s">
        <v>1811</v>
      </c>
      <c r="B33" s="404" t="s">
        <v>1812</v>
      </c>
      <c r="C33" s="404"/>
      <c r="D33" s="404"/>
      <c r="E33" s="408" t="str">
        <f>VLOOKUP(F33,[2]Sheet1!$B$2:$C$897,2,FALSE)</f>
        <v>CSTONE-84</v>
      </c>
      <c r="F33" s="400" t="s">
        <v>1813</v>
      </c>
      <c r="G33" s="400"/>
      <c r="H33" s="400" t="s">
        <v>1596</v>
      </c>
      <c r="I33" s="400" t="s">
        <v>1597</v>
      </c>
      <c r="J33" s="400" t="s">
        <v>1788</v>
      </c>
      <c r="K33" s="401" t="s">
        <v>1814</v>
      </c>
      <c r="L33" s="401"/>
      <c r="M33" s="401"/>
      <c r="N33" s="400" t="s">
        <v>1600</v>
      </c>
      <c r="O33" s="400" t="s">
        <v>1452</v>
      </c>
      <c r="P33" s="407" t="str">
        <f>IFERROR(INDEX(LOVs!L:L,MATCH(O33, LOVs!J:J,0)), "")</f>
        <v>Fit</v>
      </c>
      <c r="Q33" s="407" t="str">
        <f>IFERROR(INDEX(LOVs!M:M,MATCH(O33,LOVs!J:J,0)),"")</f>
        <v>Configuration</v>
      </c>
      <c r="R33" s="407" t="str">
        <f>IFERROR(INDEX(LOVs!N:N,MATCH(O33,LOVs!J:J,0)),"")</f>
        <v>Functional</v>
      </c>
      <c r="S33" s="400"/>
      <c r="T33" s="401" t="s">
        <v>1815</v>
      </c>
      <c r="U33" s="444" t="s">
        <v>1816</v>
      </c>
      <c r="V33" s="400"/>
      <c r="W33" s="400"/>
      <c r="X33" s="400"/>
      <c r="Y33" s="400" t="s">
        <v>1348</v>
      </c>
      <c r="Z33" s="400" t="s">
        <v>1603</v>
      </c>
      <c r="AA33" s="409">
        <v>44323</v>
      </c>
      <c r="AB33" s="400"/>
      <c r="AC33" s="402"/>
      <c r="AD33" s="402"/>
      <c r="AE33" s="400" t="s">
        <v>1605</v>
      </c>
      <c r="AF33" s="400" t="s">
        <v>1606</v>
      </c>
      <c r="AG33" s="400" t="s">
        <v>1607</v>
      </c>
      <c r="AH33" s="400" t="s">
        <v>856</v>
      </c>
      <c r="AI33" s="400"/>
      <c r="AJ33" s="400"/>
      <c r="AK33" s="444" t="s">
        <v>1608</v>
      </c>
      <c r="AL33" s="400"/>
      <c r="AM33" s="400"/>
      <c r="AN33" s="400"/>
      <c r="AO33" s="400"/>
      <c r="AP33" s="400"/>
      <c r="AQ33" s="410"/>
      <c r="AR33" s="401"/>
      <c r="AS33" s="400" t="s">
        <v>1609</v>
      </c>
      <c r="AT33" s="400" t="s">
        <v>1610</v>
      </c>
    </row>
    <row r="34" spans="1:46" s="406" customFormat="1" ht="50.15" customHeight="1" x14ac:dyDescent="0.3">
      <c r="A34" s="404" t="s">
        <v>1817</v>
      </c>
      <c r="B34" s="404" t="s">
        <v>1818</v>
      </c>
      <c r="C34" s="404"/>
      <c r="D34" s="404"/>
      <c r="E34" s="408" t="str">
        <f>VLOOKUP(F34,[2]Sheet1!$B$2:$C$897,2,FALSE)</f>
        <v>CSTONE-85</v>
      </c>
      <c r="F34" s="400" t="s">
        <v>1819</v>
      </c>
      <c r="G34" s="400"/>
      <c r="H34" s="400" t="s">
        <v>1596</v>
      </c>
      <c r="I34" s="400" t="s">
        <v>1597</v>
      </c>
      <c r="J34" s="400" t="s">
        <v>1788</v>
      </c>
      <c r="K34" s="401" t="s">
        <v>1820</v>
      </c>
      <c r="L34" s="401"/>
      <c r="M34" s="401"/>
      <c r="N34" s="400" t="s">
        <v>1600</v>
      </c>
      <c r="O34" s="400" t="s">
        <v>1452</v>
      </c>
      <c r="P34" s="407" t="str">
        <f>IFERROR(INDEX(LOVs!L:L,MATCH(O34, LOVs!J:J,0)), "")</f>
        <v>Fit</v>
      </c>
      <c r="Q34" s="407" t="str">
        <f>IFERROR(INDEX(LOVs!M:M,MATCH(O34,LOVs!J:J,0)),"")</f>
        <v>Configuration</v>
      </c>
      <c r="R34" s="407" t="str">
        <f>IFERROR(INDEX(LOVs!N:N,MATCH(O34,LOVs!J:J,0)),"")</f>
        <v>Functional</v>
      </c>
      <c r="S34" s="400"/>
      <c r="T34" s="401" t="s">
        <v>1821</v>
      </c>
      <c r="U34" s="444" t="s">
        <v>1822</v>
      </c>
      <c r="V34" s="410"/>
      <c r="W34" s="400"/>
      <c r="X34" s="400"/>
      <c r="Y34" s="400" t="s">
        <v>1348</v>
      </c>
      <c r="Z34" s="400" t="s">
        <v>1603</v>
      </c>
      <c r="AA34" s="409">
        <v>44320</v>
      </c>
      <c r="AB34" s="400"/>
      <c r="AC34" s="402"/>
      <c r="AD34" s="402"/>
      <c r="AE34" s="400" t="s">
        <v>1605</v>
      </c>
      <c r="AF34" s="400" t="s">
        <v>1606</v>
      </c>
      <c r="AG34" s="400" t="s">
        <v>1607</v>
      </c>
      <c r="AH34" s="400" t="s">
        <v>856</v>
      </c>
      <c r="AI34" s="400"/>
      <c r="AJ34" s="400"/>
      <c r="AK34" s="444" t="s">
        <v>1608</v>
      </c>
      <c r="AL34" s="400"/>
      <c r="AM34" s="400"/>
      <c r="AN34" s="400"/>
      <c r="AO34" s="400"/>
      <c r="AP34" s="400"/>
      <c r="AQ34" s="400"/>
      <c r="AR34" s="400"/>
      <c r="AS34" s="400" t="s">
        <v>1609</v>
      </c>
      <c r="AT34" s="400" t="s">
        <v>1610</v>
      </c>
    </row>
    <row r="35" spans="1:46" s="406" customFormat="1" ht="50.15" customHeight="1" x14ac:dyDescent="0.3">
      <c r="A35" s="404" t="s">
        <v>1823</v>
      </c>
      <c r="B35" s="404" t="s">
        <v>1824</v>
      </c>
      <c r="C35" s="404"/>
      <c r="D35" s="404"/>
      <c r="E35" s="408" t="str">
        <f>VLOOKUP(F35,[2]Sheet1!$B$2:$C$897,2,FALSE)</f>
        <v>CSTONE-86</v>
      </c>
      <c r="F35" s="400" t="s">
        <v>1825</v>
      </c>
      <c r="G35" s="400"/>
      <c r="H35" s="400" t="s">
        <v>1596</v>
      </c>
      <c r="I35" s="400" t="s">
        <v>1597</v>
      </c>
      <c r="J35" s="400" t="s">
        <v>1788</v>
      </c>
      <c r="K35" s="401" t="s">
        <v>1826</v>
      </c>
      <c r="L35" s="401"/>
      <c r="M35" s="401"/>
      <c r="N35" s="400" t="s">
        <v>1600</v>
      </c>
      <c r="O35" s="400" t="s">
        <v>1452</v>
      </c>
      <c r="P35" s="407" t="str">
        <f>IFERROR(INDEX(LOVs!L:L,MATCH(O35, LOVs!J:J,0)), "")</f>
        <v>Fit</v>
      </c>
      <c r="Q35" s="407" t="str">
        <f>IFERROR(INDEX(LOVs!M:M,MATCH(O35,LOVs!J:J,0)),"")</f>
        <v>Configuration</v>
      </c>
      <c r="R35" s="407" t="str">
        <f>IFERROR(INDEX(LOVs!N:N,MATCH(O35,LOVs!J:J,0)),"")</f>
        <v>Functional</v>
      </c>
      <c r="S35" s="400"/>
      <c r="T35" s="401" t="s">
        <v>1827</v>
      </c>
      <c r="U35" s="444" t="s">
        <v>1828</v>
      </c>
      <c r="V35" s="400"/>
      <c r="W35" s="400"/>
      <c r="X35" s="400"/>
      <c r="Y35" s="400" t="s">
        <v>1348</v>
      </c>
      <c r="Z35" s="400" t="s">
        <v>1603</v>
      </c>
      <c r="AA35" s="409">
        <v>44320</v>
      </c>
      <c r="AB35" s="400"/>
      <c r="AC35" s="402"/>
      <c r="AD35" s="402"/>
      <c r="AE35" s="400" t="s">
        <v>1605</v>
      </c>
      <c r="AF35" s="400" t="s">
        <v>1606</v>
      </c>
      <c r="AG35" s="400" t="s">
        <v>1607</v>
      </c>
      <c r="AH35" s="400" t="s">
        <v>856</v>
      </c>
      <c r="AI35" s="400"/>
      <c r="AJ35" s="400"/>
      <c r="AK35" s="444" t="s">
        <v>1608</v>
      </c>
      <c r="AL35" s="400"/>
      <c r="AM35" s="400"/>
      <c r="AN35" s="400"/>
      <c r="AO35" s="400"/>
      <c r="AP35" s="400"/>
      <c r="AQ35" s="400"/>
      <c r="AR35" s="400"/>
      <c r="AS35" s="400" t="s">
        <v>1609</v>
      </c>
      <c r="AT35" s="400" t="s">
        <v>1610</v>
      </c>
    </row>
    <row r="36" spans="1:46" s="406" customFormat="1" ht="50.15" customHeight="1" x14ac:dyDescent="0.3">
      <c r="A36" s="404" t="s">
        <v>1829</v>
      </c>
      <c r="B36" s="404" t="s">
        <v>1830</v>
      </c>
      <c r="C36" s="404"/>
      <c r="D36" s="404"/>
      <c r="E36" s="408" t="s">
        <v>1830</v>
      </c>
      <c r="F36" s="400" t="s">
        <v>1831</v>
      </c>
      <c r="G36" s="400"/>
      <c r="H36" s="400" t="s">
        <v>1596</v>
      </c>
      <c r="I36" s="400" t="s">
        <v>1597</v>
      </c>
      <c r="J36" s="400" t="s">
        <v>1788</v>
      </c>
      <c r="K36" s="401" t="s">
        <v>1832</v>
      </c>
      <c r="L36" s="401"/>
      <c r="M36" s="401"/>
      <c r="N36" s="400" t="s">
        <v>1636</v>
      </c>
      <c r="O36" s="400" t="s">
        <v>1452</v>
      </c>
      <c r="P36" s="407" t="str">
        <f>IFERROR(INDEX(LOVs!L:L,MATCH(O36, LOVs!J:J,0)), "")</f>
        <v>Fit</v>
      </c>
      <c r="Q36" s="407" t="str">
        <f>IFERROR(INDEX(LOVs!M:M,MATCH(O36,LOVs!J:J,0)),"")</f>
        <v>Configuration</v>
      </c>
      <c r="R36" s="407" t="str">
        <f>IFERROR(INDEX(LOVs!N:N,MATCH(O36,LOVs!J:J,0)),"")</f>
        <v>Functional</v>
      </c>
      <c r="S36" s="400"/>
      <c r="T36" s="401" t="s">
        <v>1833</v>
      </c>
      <c r="U36" s="444" t="s">
        <v>1834</v>
      </c>
      <c r="V36" s="400"/>
      <c r="W36" s="400"/>
      <c r="X36" s="400" t="s">
        <v>1640</v>
      </c>
      <c r="Y36" s="400" t="s">
        <v>1348</v>
      </c>
      <c r="Z36" s="400" t="s">
        <v>1603</v>
      </c>
      <c r="AA36" s="413">
        <v>44320</v>
      </c>
      <c r="AB36" s="400"/>
      <c r="AC36" s="402" t="e">
        <f>IF(#REF!="", O36,#REF!)</f>
        <v>#REF!</v>
      </c>
      <c r="AD36" s="402"/>
      <c r="AE36" s="400" t="s">
        <v>1605</v>
      </c>
      <c r="AF36" s="400" t="s">
        <v>1606</v>
      </c>
      <c r="AG36" s="400" t="s">
        <v>1607</v>
      </c>
      <c r="AH36" s="400" t="s">
        <v>856</v>
      </c>
      <c r="AI36" s="400"/>
      <c r="AJ36" s="400"/>
      <c r="AK36" s="444" t="s">
        <v>1608</v>
      </c>
      <c r="AL36" s="400"/>
      <c r="AM36" s="400"/>
      <c r="AN36" s="400"/>
      <c r="AO36" s="400"/>
      <c r="AP36" s="400"/>
      <c r="AQ36" s="400"/>
      <c r="AR36" s="400"/>
      <c r="AS36" s="400" t="s">
        <v>1609</v>
      </c>
      <c r="AT36" s="400" t="s">
        <v>1610</v>
      </c>
    </row>
    <row r="37" spans="1:46" s="406" customFormat="1" ht="50.15" customHeight="1" x14ac:dyDescent="0.3">
      <c r="A37" s="404" t="s">
        <v>1835</v>
      </c>
      <c r="B37" s="404" t="s">
        <v>1836</v>
      </c>
      <c r="C37" s="404"/>
      <c r="D37" s="404"/>
      <c r="E37" s="408" t="str">
        <f>VLOOKUP(F37,[2]Sheet1!$B$2:$C$897,2,FALSE)</f>
        <v>CSTONE-88</v>
      </c>
      <c r="F37" s="400" t="s">
        <v>1837</v>
      </c>
      <c r="G37" s="400"/>
      <c r="H37" s="400" t="s">
        <v>1596</v>
      </c>
      <c r="I37" s="400" t="s">
        <v>1597</v>
      </c>
      <c r="J37" s="400" t="s">
        <v>1655</v>
      </c>
      <c r="K37" s="401" t="s">
        <v>1838</v>
      </c>
      <c r="L37" s="401"/>
      <c r="M37" s="401"/>
      <c r="N37" s="400" t="s">
        <v>1600</v>
      </c>
      <c r="O37" s="400" t="s">
        <v>1452</v>
      </c>
      <c r="P37" s="407" t="str">
        <f>IFERROR(INDEX(LOVs!L:L,MATCH(O37, LOVs!J:J,0)), "")</f>
        <v>Fit</v>
      </c>
      <c r="Q37" s="407" t="str">
        <f>IFERROR(INDEX(LOVs!M:M,MATCH(O37,LOVs!J:J,0)),"")</f>
        <v>Configuration</v>
      </c>
      <c r="R37" s="407" t="str">
        <f>IFERROR(INDEX(LOVs!N:N,MATCH(O37,LOVs!J:J,0)),"")</f>
        <v>Functional</v>
      </c>
      <c r="S37" s="400"/>
      <c r="T37" s="401" t="s">
        <v>1839</v>
      </c>
      <c r="U37" s="444" t="s">
        <v>1840</v>
      </c>
      <c r="V37" s="410" t="s">
        <v>1841</v>
      </c>
      <c r="W37" s="400"/>
      <c r="X37" s="400"/>
      <c r="Y37" s="400" t="s">
        <v>1348</v>
      </c>
      <c r="Z37" s="400" t="s">
        <v>1603</v>
      </c>
      <c r="AA37" s="409">
        <v>44323</v>
      </c>
      <c r="AB37" s="400"/>
      <c r="AC37" s="402"/>
      <c r="AD37" s="402"/>
      <c r="AE37" s="400" t="s">
        <v>1605</v>
      </c>
      <c r="AF37" s="400" t="s">
        <v>1606</v>
      </c>
      <c r="AG37" s="400" t="s">
        <v>1607</v>
      </c>
      <c r="AH37" s="400" t="s">
        <v>856</v>
      </c>
      <c r="AI37" s="400"/>
      <c r="AJ37" s="400"/>
      <c r="AK37" s="444" t="s">
        <v>1608</v>
      </c>
      <c r="AL37" s="400"/>
      <c r="AM37" s="400"/>
      <c r="AN37" s="400"/>
      <c r="AO37" s="400"/>
      <c r="AP37" s="400"/>
      <c r="AQ37" s="410"/>
      <c r="AR37" s="401"/>
      <c r="AS37" s="400" t="s">
        <v>1609</v>
      </c>
      <c r="AT37" s="400" t="s">
        <v>1610</v>
      </c>
    </row>
    <row r="38" spans="1:46" s="406" customFormat="1" ht="50.15" customHeight="1" x14ac:dyDescent="0.3">
      <c r="A38" s="404" t="s">
        <v>1842</v>
      </c>
      <c r="B38" s="404" t="s">
        <v>1843</v>
      </c>
      <c r="C38" s="404"/>
      <c r="D38" s="404"/>
      <c r="E38" s="408" t="str">
        <f>VLOOKUP(F38,[2]Sheet1!$B$2:$C$897,2,FALSE)</f>
        <v>CSTONE-559</v>
      </c>
      <c r="F38" s="400" t="s">
        <v>1844</v>
      </c>
      <c r="G38" s="400"/>
      <c r="H38" s="400" t="s">
        <v>1596</v>
      </c>
      <c r="I38" s="400" t="s">
        <v>1597</v>
      </c>
      <c r="J38" s="400" t="s">
        <v>1845</v>
      </c>
      <c r="K38" s="401" t="s">
        <v>1846</v>
      </c>
      <c r="L38" s="401"/>
      <c r="M38" s="401"/>
      <c r="N38" s="400" t="s">
        <v>1600</v>
      </c>
      <c r="O38" s="400" t="s">
        <v>1713</v>
      </c>
      <c r="P38" s="407" t="str">
        <f>IFERROR(INDEX(LOVs!L:L,MATCH(O38, LOVs!J:J,0)), "")</f>
        <v>Gap</v>
      </c>
      <c r="Q38" s="407" t="str">
        <f>IFERROR(INDEX(LOVs!M:M,MATCH(O38,LOVs!J:J,0)),"")</f>
        <v>Work Around</v>
      </c>
      <c r="R38" s="407" t="str">
        <f>IFERROR(INDEX(LOVs!N:N,MATCH(O38,LOVs!J:J,0)),"")</f>
        <v>Work Around</v>
      </c>
      <c r="S38" s="400"/>
      <c r="T38" s="401" t="s">
        <v>1847</v>
      </c>
      <c r="U38" s="444" t="s">
        <v>1848</v>
      </c>
      <c r="V38" s="400"/>
      <c r="W38" s="400"/>
      <c r="X38" s="400"/>
      <c r="Y38" s="400" t="s">
        <v>1348</v>
      </c>
      <c r="Z38" s="400" t="s">
        <v>1603</v>
      </c>
      <c r="AA38" s="409">
        <v>44330</v>
      </c>
      <c r="AB38" s="400"/>
      <c r="AC38" s="402"/>
      <c r="AD38" s="402"/>
      <c r="AE38" s="400" t="s">
        <v>1605</v>
      </c>
      <c r="AF38" s="400" t="s">
        <v>1606</v>
      </c>
      <c r="AG38" s="400" t="s">
        <v>1607</v>
      </c>
      <c r="AH38" s="400" t="s">
        <v>856</v>
      </c>
      <c r="AI38" s="400"/>
      <c r="AJ38" s="400"/>
      <c r="AK38" s="444" t="s">
        <v>1608</v>
      </c>
      <c r="AL38" s="400"/>
      <c r="AM38" s="400"/>
      <c r="AN38" s="400"/>
      <c r="AO38" s="400"/>
      <c r="AP38" s="400"/>
      <c r="AQ38" s="410"/>
      <c r="AR38" s="400"/>
      <c r="AS38" s="400" t="s">
        <v>1754</v>
      </c>
      <c r="AT38" s="400" t="s">
        <v>1610</v>
      </c>
    </row>
    <row r="39" spans="1:46" s="406" customFormat="1" ht="50.15" customHeight="1" x14ac:dyDescent="0.3">
      <c r="A39" s="404" t="s">
        <v>1849</v>
      </c>
      <c r="B39" s="404" t="s">
        <v>1850</v>
      </c>
      <c r="C39" s="404"/>
      <c r="D39" s="404"/>
      <c r="E39" s="408" t="str">
        <f>VLOOKUP(F39,[2]Sheet1!$B$2:$C$897,2,FALSE)</f>
        <v>CSTONE-560</v>
      </c>
      <c r="F39" s="400" t="s">
        <v>1851</v>
      </c>
      <c r="G39" s="400"/>
      <c r="H39" s="400" t="s">
        <v>1596</v>
      </c>
      <c r="I39" s="400" t="s">
        <v>1597</v>
      </c>
      <c r="J39" s="400" t="s">
        <v>1845</v>
      </c>
      <c r="K39" s="401" t="s">
        <v>1852</v>
      </c>
      <c r="L39" s="401"/>
      <c r="M39" s="401"/>
      <c r="N39" s="400" t="s">
        <v>1600</v>
      </c>
      <c r="O39" s="400" t="s">
        <v>1713</v>
      </c>
      <c r="P39" s="407" t="str">
        <f>IFERROR(INDEX(LOVs!L:L,MATCH(O39, LOVs!J:J,0)), "")</f>
        <v>Gap</v>
      </c>
      <c r="Q39" s="407" t="str">
        <f>IFERROR(INDEX(LOVs!M:M,MATCH(O39,LOVs!J:J,0)),"")</f>
        <v>Work Around</v>
      </c>
      <c r="R39" s="407" t="str">
        <f>IFERROR(INDEX(LOVs!N:N,MATCH(O39,LOVs!J:J,0)),"")</f>
        <v>Work Around</v>
      </c>
      <c r="S39" s="400"/>
      <c r="T39" s="401" t="s">
        <v>1847</v>
      </c>
      <c r="U39" s="444" t="s">
        <v>1853</v>
      </c>
      <c r="V39" s="400"/>
      <c r="W39" s="400"/>
      <c r="X39" s="400"/>
      <c r="Y39" s="400" t="s">
        <v>1348</v>
      </c>
      <c r="Z39" s="400" t="s">
        <v>1603</v>
      </c>
      <c r="AA39" s="409">
        <v>44330</v>
      </c>
      <c r="AB39" s="400"/>
      <c r="AC39" s="402"/>
      <c r="AD39" s="402"/>
      <c r="AE39" s="400" t="s">
        <v>1605</v>
      </c>
      <c r="AF39" s="400" t="s">
        <v>1606</v>
      </c>
      <c r="AG39" s="400" t="s">
        <v>1607</v>
      </c>
      <c r="AH39" s="400" t="s">
        <v>856</v>
      </c>
      <c r="AI39" s="400"/>
      <c r="AJ39" s="400"/>
      <c r="AK39" s="444" t="s">
        <v>1608</v>
      </c>
      <c r="AL39" s="400"/>
      <c r="AM39" s="400"/>
      <c r="AN39" s="400"/>
      <c r="AO39" s="400"/>
      <c r="AP39" s="400"/>
      <c r="AQ39" s="410"/>
      <c r="AR39" s="400"/>
      <c r="AS39" s="400" t="s">
        <v>1754</v>
      </c>
      <c r="AT39" s="400" t="s">
        <v>1610</v>
      </c>
    </row>
    <row r="40" spans="1:46" s="406" customFormat="1" ht="50.15" customHeight="1" x14ac:dyDescent="0.3">
      <c r="A40" s="404" t="s">
        <v>1854</v>
      </c>
      <c r="B40" s="404" t="s">
        <v>1855</v>
      </c>
      <c r="C40" s="404"/>
      <c r="D40" s="404"/>
      <c r="E40" s="408" t="str">
        <f>VLOOKUP(F40,[2]Sheet1!$B$2:$C$897,2,FALSE)</f>
        <v>CSTONE-522</v>
      </c>
      <c r="F40" s="400" t="s">
        <v>1856</v>
      </c>
      <c r="G40" s="400"/>
      <c r="H40" s="400" t="s">
        <v>1596</v>
      </c>
      <c r="I40" s="400" t="s">
        <v>1597</v>
      </c>
      <c r="J40" s="400" t="s">
        <v>1845</v>
      </c>
      <c r="K40" s="483" t="s">
        <v>1857</v>
      </c>
      <c r="L40" s="401"/>
      <c r="M40" s="401"/>
      <c r="N40" s="400" t="s">
        <v>1600</v>
      </c>
      <c r="O40" s="400" t="s">
        <v>1452</v>
      </c>
      <c r="P40" s="407" t="str">
        <f>IFERROR(INDEX(LOVs!L:L,MATCH(O40, LOVs!J:J,0)), "")</f>
        <v>Fit</v>
      </c>
      <c r="Q40" s="407" t="str">
        <f>IFERROR(INDEX(LOVs!M:M,MATCH(O40,LOVs!J:J,0)),"")</f>
        <v>Configuration</v>
      </c>
      <c r="R40" s="407" t="str">
        <f>IFERROR(INDEX(LOVs!N:N,MATCH(O40,LOVs!J:J,0)),"")</f>
        <v>Functional</v>
      </c>
      <c r="S40" s="400"/>
      <c r="T40" s="401" t="s">
        <v>1858</v>
      </c>
      <c r="U40" s="444" t="s">
        <v>1859</v>
      </c>
      <c r="V40" s="400"/>
      <c r="W40" s="400"/>
      <c r="X40" s="400"/>
      <c r="Y40" s="400" t="s">
        <v>1348</v>
      </c>
      <c r="Z40" s="400" t="s">
        <v>1603</v>
      </c>
      <c r="AA40" s="409">
        <v>44330</v>
      </c>
      <c r="AB40" s="400"/>
      <c r="AC40" s="402"/>
      <c r="AD40" s="402"/>
      <c r="AE40" s="400" t="s">
        <v>1605</v>
      </c>
      <c r="AF40" s="400" t="s">
        <v>1606</v>
      </c>
      <c r="AG40" s="400" t="s">
        <v>1607</v>
      </c>
      <c r="AH40" s="400" t="s">
        <v>856</v>
      </c>
      <c r="AI40" s="400"/>
      <c r="AJ40" s="400"/>
      <c r="AK40" s="444" t="s">
        <v>1608</v>
      </c>
      <c r="AL40" s="400"/>
      <c r="AM40" s="400"/>
      <c r="AN40" s="400"/>
      <c r="AO40" s="400"/>
      <c r="AP40" s="400"/>
      <c r="AQ40" s="410"/>
      <c r="AR40" s="400"/>
      <c r="AS40" s="400" t="s">
        <v>1754</v>
      </c>
      <c r="AT40" s="400" t="s">
        <v>1610</v>
      </c>
    </row>
    <row r="41" spans="1:46" s="406" customFormat="1" ht="50.15" customHeight="1" x14ac:dyDescent="0.3">
      <c r="A41" s="404" t="s">
        <v>1860</v>
      </c>
      <c r="B41" s="404" t="s">
        <v>1861</v>
      </c>
      <c r="C41" s="404"/>
      <c r="D41" s="404"/>
      <c r="E41" s="408" t="str">
        <f>VLOOKUP(F41,[2]Sheet1!$B$2:$C$897,2,FALSE)</f>
        <v>CSTONE-523</v>
      </c>
      <c r="F41" s="400" t="s">
        <v>1862</v>
      </c>
      <c r="G41" s="400"/>
      <c r="H41" s="400" t="s">
        <v>1596</v>
      </c>
      <c r="I41" s="400" t="s">
        <v>1597</v>
      </c>
      <c r="J41" s="400" t="s">
        <v>1845</v>
      </c>
      <c r="K41" s="401" t="s">
        <v>1863</v>
      </c>
      <c r="L41" s="401"/>
      <c r="M41" s="401"/>
      <c r="N41" s="400" t="s">
        <v>1600</v>
      </c>
      <c r="O41" s="400" t="s">
        <v>1452</v>
      </c>
      <c r="P41" s="407" t="str">
        <f>IFERROR(INDEX(LOVs!L:L,MATCH(O41, LOVs!J:J,0)), "")</f>
        <v>Fit</v>
      </c>
      <c r="Q41" s="407" t="str">
        <f>IFERROR(INDEX(LOVs!M:M,MATCH(O41,LOVs!J:J,0)),"")</f>
        <v>Configuration</v>
      </c>
      <c r="R41" s="407" t="str">
        <f>IFERROR(INDEX(LOVs!N:N,MATCH(O41,LOVs!J:J,0)),"")</f>
        <v>Functional</v>
      </c>
      <c r="S41" s="400"/>
      <c r="T41" s="401" t="s">
        <v>1864</v>
      </c>
      <c r="U41" s="444" t="s">
        <v>1865</v>
      </c>
      <c r="V41" s="410" t="s">
        <v>1866</v>
      </c>
      <c r="W41" s="400"/>
      <c r="X41" s="400"/>
      <c r="Y41" s="400" t="s">
        <v>1348</v>
      </c>
      <c r="Z41" s="400" t="s">
        <v>1603</v>
      </c>
      <c r="AA41" s="409">
        <v>44330</v>
      </c>
      <c r="AB41" s="400"/>
      <c r="AC41" s="402"/>
      <c r="AD41" s="402"/>
      <c r="AE41" s="400" t="s">
        <v>1605</v>
      </c>
      <c r="AF41" s="400" t="s">
        <v>1606</v>
      </c>
      <c r="AG41" s="400" t="s">
        <v>1607</v>
      </c>
      <c r="AH41" s="400" t="s">
        <v>856</v>
      </c>
      <c r="AI41" s="400"/>
      <c r="AJ41" s="400"/>
      <c r="AK41" s="444" t="s">
        <v>1608</v>
      </c>
      <c r="AL41" s="400"/>
      <c r="AM41" s="400"/>
      <c r="AN41" s="400"/>
      <c r="AO41" s="400"/>
      <c r="AP41" s="400"/>
      <c r="AQ41" s="400"/>
      <c r="AR41" s="400"/>
      <c r="AS41" s="400" t="s">
        <v>1754</v>
      </c>
      <c r="AT41" s="400" t="s">
        <v>1610</v>
      </c>
    </row>
    <row r="42" spans="1:46" s="406" customFormat="1" ht="50.15" customHeight="1" x14ac:dyDescent="0.3">
      <c r="A42" s="404" t="s">
        <v>1867</v>
      </c>
      <c r="B42" s="404" t="s">
        <v>1868</v>
      </c>
      <c r="C42" s="404"/>
      <c r="D42" s="404"/>
      <c r="E42" s="408" t="str">
        <f>VLOOKUP(F42,[2]Sheet1!$B$2:$C$897,2,FALSE)</f>
        <v>CSTONE-524</v>
      </c>
      <c r="F42" s="400" t="s">
        <v>1869</v>
      </c>
      <c r="G42" s="400"/>
      <c r="H42" s="400" t="s">
        <v>1596</v>
      </c>
      <c r="I42" s="400" t="s">
        <v>1597</v>
      </c>
      <c r="J42" s="400" t="s">
        <v>1845</v>
      </c>
      <c r="K42" s="483" t="s">
        <v>1870</v>
      </c>
      <c r="L42" s="401"/>
      <c r="M42" s="401"/>
      <c r="N42" s="400" t="s">
        <v>1600</v>
      </c>
      <c r="O42" s="400" t="s">
        <v>1452</v>
      </c>
      <c r="P42" s="407" t="str">
        <f>IFERROR(INDEX(LOVs!L:L,MATCH(O42, LOVs!J:J,0)), "")</f>
        <v>Fit</v>
      </c>
      <c r="Q42" s="407" t="str">
        <f>IFERROR(INDEX(LOVs!M:M,MATCH(O42,LOVs!J:J,0)),"")</f>
        <v>Configuration</v>
      </c>
      <c r="R42" s="407" t="str">
        <f>IFERROR(INDEX(LOVs!N:N,MATCH(O42,LOVs!J:J,0)),"")</f>
        <v>Functional</v>
      </c>
      <c r="S42" s="400"/>
      <c r="T42" s="401" t="s">
        <v>1858</v>
      </c>
      <c r="U42" s="444" t="s">
        <v>1871</v>
      </c>
      <c r="V42" s="400"/>
      <c r="W42" s="400"/>
      <c r="X42" s="400"/>
      <c r="Y42" s="400" t="s">
        <v>1348</v>
      </c>
      <c r="Z42" s="400" t="s">
        <v>1603</v>
      </c>
      <c r="AA42" s="409">
        <v>44330</v>
      </c>
      <c r="AB42" s="400"/>
      <c r="AC42" s="402"/>
      <c r="AD42" s="402"/>
      <c r="AE42" s="400" t="s">
        <v>1605</v>
      </c>
      <c r="AF42" s="400" t="s">
        <v>1606</v>
      </c>
      <c r="AG42" s="400" t="s">
        <v>1607</v>
      </c>
      <c r="AH42" s="400" t="s">
        <v>856</v>
      </c>
      <c r="AI42" s="400"/>
      <c r="AJ42" s="400"/>
      <c r="AK42" s="444" t="s">
        <v>1608</v>
      </c>
      <c r="AL42" s="400"/>
      <c r="AM42" s="400"/>
      <c r="AN42" s="400"/>
      <c r="AO42" s="400"/>
      <c r="AP42" s="400"/>
      <c r="AQ42" s="410"/>
      <c r="AR42" s="400"/>
      <c r="AS42" s="400" t="s">
        <v>1754</v>
      </c>
      <c r="AT42" s="400" t="s">
        <v>1610</v>
      </c>
    </row>
    <row r="43" spans="1:46" s="406" customFormat="1" ht="50.15" customHeight="1" x14ac:dyDescent="0.3">
      <c r="A43" s="404" t="s">
        <v>1872</v>
      </c>
      <c r="B43" s="404" t="s">
        <v>1873</v>
      </c>
      <c r="C43" s="404"/>
      <c r="D43" s="404"/>
      <c r="E43" s="408" t="str">
        <f>VLOOKUP(F43,[2]Sheet1!$B$2:$C$897,2,FALSE)</f>
        <v>CSTONE-525</v>
      </c>
      <c r="F43" s="400" t="s">
        <v>1874</v>
      </c>
      <c r="G43" s="400"/>
      <c r="H43" s="400" t="s">
        <v>1596</v>
      </c>
      <c r="I43" s="400" t="s">
        <v>1597</v>
      </c>
      <c r="J43" s="400" t="s">
        <v>1845</v>
      </c>
      <c r="K43" s="483" t="s">
        <v>1875</v>
      </c>
      <c r="L43" s="401"/>
      <c r="M43" s="401"/>
      <c r="N43" s="400" t="s">
        <v>1600</v>
      </c>
      <c r="O43" s="400" t="s">
        <v>1452</v>
      </c>
      <c r="P43" s="407" t="str">
        <f>IFERROR(INDEX(LOVs!L:L,MATCH(O43, LOVs!J:J,0)), "")</f>
        <v>Fit</v>
      </c>
      <c r="Q43" s="407" t="str">
        <f>IFERROR(INDEX(LOVs!M:M,MATCH(O43,LOVs!J:J,0)),"")</f>
        <v>Configuration</v>
      </c>
      <c r="R43" s="407" t="str">
        <f>IFERROR(INDEX(LOVs!N:N,MATCH(O43,LOVs!J:J,0)),"")</f>
        <v>Functional</v>
      </c>
      <c r="S43" s="400"/>
      <c r="T43" s="401" t="s">
        <v>1876</v>
      </c>
      <c r="U43" s="444" t="s">
        <v>1877</v>
      </c>
      <c r="V43" s="400"/>
      <c r="W43" s="400"/>
      <c r="X43" s="400"/>
      <c r="Y43" s="400" t="s">
        <v>1348</v>
      </c>
      <c r="Z43" s="400" t="s">
        <v>1603</v>
      </c>
      <c r="AA43" s="409">
        <v>44330</v>
      </c>
      <c r="AB43" s="400"/>
      <c r="AC43" s="402"/>
      <c r="AD43" s="402"/>
      <c r="AE43" s="400" t="s">
        <v>1605</v>
      </c>
      <c r="AF43" s="400" t="s">
        <v>1606</v>
      </c>
      <c r="AG43" s="400" t="s">
        <v>1607</v>
      </c>
      <c r="AH43" s="400" t="s">
        <v>856</v>
      </c>
      <c r="AI43" s="400"/>
      <c r="AJ43" s="400"/>
      <c r="AK43" s="444" t="s">
        <v>1608</v>
      </c>
      <c r="AL43" s="400"/>
      <c r="AM43" s="400"/>
      <c r="AN43" s="400"/>
      <c r="AO43" s="400"/>
      <c r="AP43" s="400"/>
      <c r="AQ43" s="410"/>
      <c r="AR43" s="400"/>
      <c r="AS43" s="400" t="s">
        <v>1754</v>
      </c>
      <c r="AT43" s="400" t="s">
        <v>1610</v>
      </c>
    </row>
    <row r="44" spans="1:46" s="406" customFormat="1" ht="50.15" customHeight="1" x14ac:dyDescent="0.3">
      <c r="A44" s="404" t="s">
        <v>1878</v>
      </c>
      <c r="B44" s="404" t="s">
        <v>1879</v>
      </c>
      <c r="C44" s="404"/>
      <c r="D44" s="404"/>
      <c r="E44" s="408" t="str">
        <f>VLOOKUP(F44,[2]Sheet1!$B$2:$C$897,2,FALSE)</f>
        <v>CSTONE-526</v>
      </c>
      <c r="F44" s="400" t="s">
        <v>1880</v>
      </c>
      <c r="G44" s="400"/>
      <c r="H44" s="400" t="s">
        <v>1596</v>
      </c>
      <c r="I44" s="400" t="s">
        <v>1597</v>
      </c>
      <c r="J44" s="400" t="s">
        <v>1845</v>
      </c>
      <c r="K44" s="483" t="s">
        <v>1881</v>
      </c>
      <c r="L44" s="401"/>
      <c r="M44" s="401"/>
      <c r="N44" s="400" t="s">
        <v>1600</v>
      </c>
      <c r="O44" s="400" t="s">
        <v>1452</v>
      </c>
      <c r="P44" s="407" t="str">
        <f>IFERROR(INDEX(LOVs!L:L,MATCH(O44, LOVs!J:J,0)), "")</f>
        <v>Fit</v>
      </c>
      <c r="Q44" s="407" t="str">
        <f>IFERROR(INDEX(LOVs!M:M,MATCH(O44,LOVs!J:J,0)),"")</f>
        <v>Configuration</v>
      </c>
      <c r="R44" s="407" t="str">
        <f>IFERROR(INDEX(LOVs!N:N,MATCH(O44,LOVs!J:J,0)),"")</f>
        <v>Functional</v>
      </c>
      <c r="S44" s="400"/>
      <c r="T44" s="401" t="s">
        <v>1882</v>
      </c>
      <c r="U44" s="444" t="s">
        <v>1883</v>
      </c>
      <c r="V44" s="400"/>
      <c r="W44" s="400"/>
      <c r="X44" s="400"/>
      <c r="Y44" s="400" t="s">
        <v>1348</v>
      </c>
      <c r="Z44" s="400" t="s">
        <v>1603</v>
      </c>
      <c r="AA44" s="409">
        <v>44330</v>
      </c>
      <c r="AB44" s="400"/>
      <c r="AC44" s="402"/>
      <c r="AD44" s="402"/>
      <c r="AE44" s="400" t="s">
        <v>1605</v>
      </c>
      <c r="AF44" s="400" t="s">
        <v>1606</v>
      </c>
      <c r="AG44" s="400" t="s">
        <v>1607</v>
      </c>
      <c r="AH44" s="400" t="s">
        <v>856</v>
      </c>
      <c r="AI44" s="400"/>
      <c r="AJ44" s="400"/>
      <c r="AK44" s="444" t="s">
        <v>1608</v>
      </c>
      <c r="AL44" s="400"/>
      <c r="AM44" s="400"/>
      <c r="AN44" s="400"/>
      <c r="AO44" s="400"/>
      <c r="AP44" s="400"/>
      <c r="AQ44" s="410"/>
      <c r="AR44" s="400"/>
      <c r="AS44" s="400" t="s">
        <v>1754</v>
      </c>
      <c r="AT44" s="400" t="s">
        <v>1610</v>
      </c>
    </row>
    <row r="45" spans="1:46" s="406" customFormat="1" ht="50.15" customHeight="1" x14ac:dyDescent="0.3">
      <c r="A45" s="404" t="s">
        <v>1884</v>
      </c>
      <c r="B45" s="404" t="s">
        <v>1885</v>
      </c>
      <c r="C45" s="404"/>
      <c r="D45" s="404"/>
      <c r="E45" s="408" t="str">
        <f>VLOOKUP(F45,[2]Sheet1!$B$2:$C$897,2,FALSE)</f>
        <v>CSTONE-527</v>
      </c>
      <c r="F45" s="400" t="s">
        <v>1886</v>
      </c>
      <c r="G45" s="400"/>
      <c r="H45" s="400" t="s">
        <v>1596</v>
      </c>
      <c r="I45" s="400" t="s">
        <v>1597</v>
      </c>
      <c r="J45" s="400" t="s">
        <v>1845</v>
      </c>
      <c r="K45" s="401" t="s">
        <v>1887</v>
      </c>
      <c r="L45" s="401"/>
      <c r="M45" s="401"/>
      <c r="N45" s="400" t="s">
        <v>1600</v>
      </c>
      <c r="O45" s="400" t="s">
        <v>1452</v>
      </c>
      <c r="P45" s="407" t="str">
        <f>IFERROR(INDEX(LOVs!L:L,MATCH(O45, LOVs!J:J,0)), "")</f>
        <v>Fit</v>
      </c>
      <c r="Q45" s="407" t="str">
        <f>IFERROR(INDEX(LOVs!M:M,MATCH(O45,LOVs!J:J,0)),"")</f>
        <v>Configuration</v>
      </c>
      <c r="R45" s="407" t="str">
        <f>IFERROR(INDEX(LOVs!N:N,MATCH(O45,LOVs!J:J,0)),"")</f>
        <v>Functional</v>
      </c>
      <c r="S45" s="400"/>
      <c r="T45" s="401" t="s">
        <v>1888</v>
      </c>
      <c r="U45" s="444" t="s">
        <v>1889</v>
      </c>
      <c r="V45" s="400"/>
      <c r="W45" s="400"/>
      <c r="X45" s="400"/>
      <c r="Y45" s="400" t="s">
        <v>1348</v>
      </c>
      <c r="Z45" s="400" t="s">
        <v>1603</v>
      </c>
      <c r="AA45" s="409">
        <v>44330</v>
      </c>
      <c r="AB45" s="400"/>
      <c r="AC45" s="402"/>
      <c r="AD45" s="402"/>
      <c r="AE45" s="400" t="s">
        <v>1605</v>
      </c>
      <c r="AF45" s="400" t="s">
        <v>1606</v>
      </c>
      <c r="AG45" s="400" t="s">
        <v>1607</v>
      </c>
      <c r="AH45" s="400" t="s">
        <v>856</v>
      </c>
      <c r="AI45" s="400"/>
      <c r="AJ45" s="400"/>
      <c r="AK45" s="444" t="s">
        <v>1608</v>
      </c>
      <c r="AL45" s="400"/>
      <c r="AM45" s="400"/>
      <c r="AN45" s="400"/>
      <c r="AO45" s="400"/>
      <c r="AP45" s="400"/>
      <c r="AQ45" s="410"/>
      <c r="AR45" s="400"/>
      <c r="AS45" s="400" t="s">
        <v>1754</v>
      </c>
      <c r="AT45" s="400" t="s">
        <v>1610</v>
      </c>
    </row>
    <row r="46" spans="1:46" s="406" customFormat="1" ht="50.15" customHeight="1" x14ac:dyDescent="0.3">
      <c r="A46" s="404" t="s">
        <v>1890</v>
      </c>
      <c r="B46" s="404" t="s">
        <v>1891</v>
      </c>
      <c r="C46" s="404"/>
      <c r="D46" s="404"/>
      <c r="E46" s="408" t="str">
        <f>VLOOKUP(F46,[2]Sheet1!$B$2:$C$897,2,FALSE)</f>
        <v>CSTONE-672</v>
      </c>
      <c r="F46" s="400" t="s">
        <v>1892</v>
      </c>
      <c r="G46" s="400"/>
      <c r="H46" s="400" t="s">
        <v>1596</v>
      </c>
      <c r="I46" s="400" t="s">
        <v>1597</v>
      </c>
      <c r="J46" s="400" t="s">
        <v>1893</v>
      </c>
      <c r="K46" s="401" t="s">
        <v>1894</v>
      </c>
      <c r="L46" s="401"/>
      <c r="M46" s="401"/>
      <c r="N46" s="400" t="s">
        <v>1600</v>
      </c>
      <c r="O46" s="400" t="s">
        <v>1713</v>
      </c>
      <c r="P46" s="407" t="str">
        <f>IFERROR(INDEX(LOVs!L:L,MATCH(O46, LOVs!J:J,0)), "")</f>
        <v>Gap</v>
      </c>
      <c r="Q46" s="407" t="str">
        <f>IFERROR(INDEX(LOVs!M:M,MATCH(O46,LOVs!J:J,0)),"")</f>
        <v>Work Around</v>
      </c>
      <c r="R46" s="407" t="str">
        <f>IFERROR(INDEX(LOVs!N:N,MATCH(O46,LOVs!J:J,0)),"")</f>
        <v>Work Around</v>
      </c>
      <c r="S46" s="400"/>
      <c r="T46" s="400" t="s">
        <v>1895</v>
      </c>
      <c r="U46" s="444" t="s">
        <v>1896</v>
      </c>
      <c r="V46" s="400"/>
      <c r="W46" s="400"/>
      <c r="X46" s="400"/>
      <c r="Y46" s="400" t="s">
        <v>1348</v>
      </c>
      <c r="Z46" s="400" t="s">
        <v>1603</v>
      </c>
      <c r="AA46" s="409">
        <v>44330</v>
      </c>
      <c r="AB46" s="400"/>
      <c r="AC46" s="402"/>
      <c r="AD46" s="402"/>
      <c r="AE46" s="400" t="s">
        <v>1605</v>
      </c>
      <c r="AF46" s="400" t="s">
        <v>1606</v>
      </c>
      <c r="AG46" s="400" t="s">
        <v>1607</v>
      </c>
      <c r="AH46" s="400" t="s">
        <v>856</v>
      </c>
      <c r="AI46" s="400"/>
      <c r="AJ46" s="400"/>
      <c r="AK46" s="444" t="s">
        <v>1608</v>
      </c>
      <c r="AL46" s="400"/>
      <c r="AM46" s="400"/>
      <c r="AN46" s="400"/>
      <c r="AO46" s="400"/>
      <c r="AP46" s="400"/>
      <c r="AQ46" s="414"/>
      <c r="AR46" s="401"/>
      <c r="AS46" s="400" t="s">
        <v>1754</v>
      </c>
      <c r="AT46" s="400" t="s">
        <v>1610</v>
      </c>
    </row>
    <row r="47" spans="1:46" s="406" customFormat="1" ht="50.15" customHeight="1" x14ac:dyDescent="0.3">
      <c r="A47" s="404" t="s">
        <v>1897</v>
      </c>
      <c r="B47" s="404" t="s">
        <v>1898</v>
      </c>
      <c r="C47" s="404"/>
      <c r="D47" s="404"/>
      <c r="E47" s="408" t="str">
        <f>VLOOKUP(F47,[2]Sheet1!$B$2:$C$897,2,FALSE)</f>
        <v>CSTONE-673</v>
      </c>
      <c r="F47" s="400" t="s">
        <v>1899</v>
      </c>
      <c r="G47" s="400"/>
      <c r="H47" s="400" t="s">
        <v>1596</v>
      </c>
      <c r="I47" s="400" t="s">
        <v>1597</v>
      </c>
      <c r="J47" s="400" t="s">
        <v>1893</v>
      </c>
      <c r="K47" s="401" t="s">
        <v>1900</v>
      </c>
      <c r="L47" s="401"/>
      <c r="M47" s="401"/>
      <c r="N47" s="400" t="s">
        <v>1600</v>
      </c>
      <c r="O47" s="400" t="s">
        <v>1713</v>
      </c>
      <c r="P47" s="407" t="str">
        <f>IFERROR(INDEX(LOVs!L:L,MATCH(O47, LOVs!J:J,0)), "")</f>
        <v>Gap</v>
      </c>
      <c r="Q47" s="407" t="str">
        <f>IFERROR(INDEX(LOVs!M:M,MATCH(O47,LOVs!J:J,0)),"")</f>
        <v>Work Around</v>
      </c>
      <c r="R47" s="407" t="str">
        <f>IFERROR(INDEX(LOVs!N:N,MATCH(O47,LOVs!J:J,0)),"")</f>
        <v>Work Around</v>
      </c>
      <c r="S47" s="400"/>
      <c r="T47" s="400" t="s">
        <v>1895</v>
      </c>
      <c r="U47" s="444" t="s">
        <v>1896</v>
      </c>
      <c r="V47" s="400"/>
      <c r="W47" s="400"/>
      <c r="X47" s="400"/>
      <c r="Y47" s="400" t="s">
        <v>1348</v>
      </c>
      <c r="Z47" s="400" t="s">
        <v>1603</v>
      </c>
      <c r="AA47" s="409">
        <v>44330</v>
      </c>
      <c r="AB47" s="400"/>
      <c r="AC47" s="402"/>
      <c r="AD47" s="402"/>
      <c r="AE47" s="400" t="s">
        <v>1605</v>
      </c>
      <c r="AF47" s="400" t="s">
        <v>1606</v>
      </c>
      <c r="AG47" s="400" t="s">
        <v>1607</v>
      </c>
      <c r="AH47" s="400" t="s">
        <v>856</v>
      </c>
      <c r="AI47" s="400"/>
      <c r="AJ47" s="400"/>
      <c r="AK47" s="444" t="s">
        <v>1608</v>
      </c>
      <c r="AL47" s="400"/>
      <c r="AM47" s="400"/>
      <c r="AN47" s="400"/>
      <c r="AO47" s="400"/>
      <c r="AP47" s="400"/>
      <c r="AQ47" s="414"/>
      <c r="AR47" s="401"/>
      <c r="AS47" s="400" t="s">
        <v>1754</v>
      </c>
      <c r="AT47" s="400" t="s">
        <v>1610</v>
      </c>
    </row>
    <row r="48" spans="1:46" s="406" customFormat="1" ht="50.15" customHeight="1" x14ac:dyDescent="0.3">
      <c r="A48" s="404" t="s">
        <v>1901</v>
      </c>
      <c r="B48" s="404" t="s">
        <v>1902</v>
      </c>
      <c r="C48" s="404"/>
      <c r="D48" s="404"/>
      <c r="E48" s="408" t="str">
        <f>VLOOKUP(F48,[2]Sheet1!$B$2:$C$897,2,FALSE)</f>
        <v>CSTONE-528</v>
      </c>
      <c r="F48" s="400" t="s">
        <v>1903</v>
      </c>
      <c r="G48" s="400"/>
      <c r="H48" s="400" t="s">
        <v>1596</v>
      </c>
      <c r="I48" s="400" t="s">
        <v>1597</v>
      </c>
      <c r="J48" s="400" t="s">
        <v>1893</v>
      </c>
      <c r="K48" s="483" t="s">
        <v>1904</v>
      </c>
      <c r="L48" s="401"/>
      <c r="M48" s="401"/>
      <c r="N48" s="400" t="s">
        <v>1600</v>
      </c>
      <c r="O48" s="400" t="s">
        <v>1452</v>
      </c>
      <c r="P48" s="407" t="str">
        <f>IFERROR(INDEX(LOVs!L:L,MATCH(O48, LOVs!J:J,0)), "")</f>
        <v>Fit</v>
      </c>
      <c r="Q48" s="407" t="str">
        <f>IFERROR(INDEX(LOVs!M:M,MATCH(O48,LOVs!J:J,0)),"")</f>
        <v>Configuration</v>
      </c>
      <c r="R48" s="407" t="str">
        <f>IFERROR(INDEX(LOVs!N:N,MATCH(O48,LOVs!J:J,0)),"")</f>
        <v>Functional</v>
      </c>
      <c r="S48" s="400"/>
      <c r="T48" s="400" t="s">
        <v>1905</v>
      </c>
      <c r="U48" s="444" t="s">
        <v>1906</v>
      </c>
      <c r="V48" s="400"/>
      <c r="W48" s="400"/>
      <c r="X48" s="400"/>
      <c r="Y48" s="400" t="s">
        <v>1348</v>
      </c>
      <c r="Z48" s="400" t="s">
        <v>1603</v>
      </c>
      <c r="AA48" s="409">
        <v>44330</v>
      </c>
      <c r="AB48" s="400"/>
      <c r="AC48" s="402"/>
      <c r="AD48" s="402"/>
      <c r="AE48" s="400" t="s">
        <v>1605</v>
      </c>
      <c r="AF48" s="400" t="s">
        <v>1606</v>
      </c>
      <c r="AG48" s="400" t="s">
        <v>1607</v>
      </c>
      <c r="AH48" s="400" t="s">
        <v>856</v>
      </c>
      <c r="AI48" s="400"/>
      <c r="AJ48" s="400"/>
      <c r="AK48" s="444" t="s">
        <v>1608</v>
      </c>
      <c r="AL48" s="400"/>
      <c r="AM48" s="400"/>
      <c r="AN48" s="400"/>
      <c r="AO48" s="400"/>
      <c r="AP48" s="400"/>
      <c r="AQ48" s="400"/>
      <c r="AR48" s="400"/>
      <c r="AS48" s="400" t="s">
        <v>1754</v>
      </c>
      <c r="AT48" s="400" t="s">
        <v>1610</v>
      </c>
    </row>
    <row r="49" spans="1:46" s="406" customFormat="1" ht="50.15" customHeight="1" x14ac:dyDescent="0.3">
      <c r="A49" s="404" t="s">
        <v>1907</v>
      </c>
      <c r="B49" s="404" t="s">
        <v>1908</v>
      </c>
      <c r="C49" s="404"/>
      <c r="D49" s="404"/>
      <c r="E49" s="408" t="str">
        <f>VLOOKUP(F49,[2]Sheet1!$B$2:$C$897,2,FALSE)</f>
        <v>CSTONE-529</v>
      </c>
      <c r="F49" s="400" t="s">
        <v>1909</v>
      </c>
      <c r="G49" s="400"/>
      <c r="H49" s="400" t="s">
        <v>1596</v>
      </c>
      <c r="I49" s="400" t="s">
        <v>1597</v>
      </c>
      <c r="J49" s="400" t="s">
        <v>1893</v>
      </c>
      <c r="K49" s="483" t="s">
        <v>1910</v>
      </c>
      <c r="L49" s="401"/>
      <c r="M49" s="401"/>
      <c r="N49" s="400" t="s">
        <v>1600</v>
      </c>
      <c r="O49" s="400" t="s">
        <v>1452</v>
      </c>
      <c r="P49" s="407" t="str">
        <f>IFERROR(INDEX(LOVs!L:L,MATCH(O49, LOVs!J:J,0)), "")</f>
        <v>Fit</v>
      </c>
      <c r="Q49" s="407" t="str">
        <f>IFERROR(INDEX(LOVs!M:M,MATCH(O49,LOVs!J:J,0)),"")</f>
        <v>Configuration</v>
      </c>
      <c r="R49" s="407" t="str">
        <f>IFERROR(INDEX(LOVs!N:N,MATCH(O49,LOVs!J:J,0)),"")</f>
        <v>Functional</v>
      </c>
      <c r="S49" s="400"/>
      <c r="T49" s="401" t="s">
        <v>1911</v>
      </c>
      <c r="U49" s="444" t="s">
        <v>1912</v>
      </c>
      <c r="V49" s="400"/>
      <c r="W49" s="400"/>
      <c r="X49" s="400"/>
      <c r="Y49" s="400" t="s">
        <v>1348</v>
      </c>
      <c r="Z49" s="400" t="s">
        <v>1603</v>
      </c>
      <c r="AA49" s="409">
        <v>44330</v>
      </c>
      <c r="AB49" s="400"/>
      <c r="AC49" s="402"/>
      <c r="AD49" s="402"/>
      <c r="AE49" s="400" t="s">
        <v>1605</v>
      </c>
      <c r="AF49" s="400" t="s">
        <v>1606</v>
      </c>
      <c r="AG49" s="400" t="s">
        <v>1607</v>
      </c>
      <c r="AH49" s="400" t="s">
        <v>856</v>
      </c>
      <c r="AI49" s="400"/>
      <c r="AJ49" s="400"/>
      <c r="AK49" s="444" t="s">
        <v>1608</v>
      </c>
      <c r="AL49" s="400"/>
      <c r="AM49" s="400"/>
      <c r="AN49" s="400"/>
      <c r="AO49" s="400"/>
      <c r="AP49" s="400"/>
      <c r="AQ49" s="400"/>
      <c r="AR49" s="400"/>
      <c r="AS49" s="400" t="s">
        <v>1754</v>
      </c>
      <c r="AT49" s="400" t="s">
        <v>1610</v>
      </c>
    </row>
    <row r="50" spans="1:46" s="406" customFormat="1" ht="50.15" customHeight="1" x14ac:dyDescent="0.3">
      <c r="A50" s="406" t="s">
        <v>1913</v>
      </c>
      <c r="E50" s="408" t="s">
        <v>196</v>
      </c>
      <c r="F50" s="400" t="s">
        <v>1914</v>
      </c>
      <c r="G50" s="400"/>
      <c r="H50" s="400" t="s">
        <v>1596</v>
      </c>
      <c r="I50" s="400" t="s">
        <v>1597</v>
      </c>
      <c r="J50" s="400" t="s">
        <v>1893</v>
      </c>
      <c r="K50" s="486" t="s">
        <v>1915</v>
      </c>
      <c r="L50" s="401"/>
      <c r="M50" s="401"/>
      <c r="N50" s="400" t="s">
        <v>1758</v>
      </c>
      <c r="O50" s="400" t="s">
        <v>1759</v>
      </c>
      <c r="P50" s="407" t="str">
        <f>IFERROR(INDEX(LOVs!L:L,MATCH(O50, LOVs!J:J,0)), "")</f>
        <v>Not Required</v>
      </c>
      <c r="Q50" s="407" t="str">
        <f>IFERROR(INDEX(LOVs!M:M,MATCH(O50,LOVs!J:J,0)),"")</f>
        <v>Not Required</v>
      </c>
      <c r="R50" s="407" t="str">
        <f>IFERROR(INDEX(LOVs!N:N,MATCH(O50,LOVs!J:J,0)),"")</f>
        <v>Not Required</v>
      </c>
      <c r="S50" s="400"/>
      <c r="T50" s="437" t="s">
        <v>1916</v>
      </c>
      <c r="U50" s="444"/>
      <c r="V50" s="400"/>
      <c r="W50" s="400"/>
      <c r="X50" s="400"/>
      <c r="Y50" s="400" t="s">
        <v>1348</v>
      </c>
      <c r="Z50" s="400" t="s">
        <v>1603</v>
      </c>
      <c r="AA50" s="409">
        <v>44330</v>
      </c>
      <c r="AB50" s="400"/>
      <c r="AC50" s="402"/>
      <c r="AD50" s="402"/>
      <c r="AE50" s="400" t="s">
        <v>1605</v>
      </c>
      <c r="AF50" s="400" t="s">
        <v>1606</v>
      </c>
      <c r="AG50" s="400" t="s">
        <v>1607</v>
      </c>
      <c r="AH50" s="400" t="s">
        <v>856</v>
      </c>
      <c r="AI50" s="400"/>
      <c r="AJ50" s="400"/>
      <c r="AK50" s="444"/>
      <c r="AL50" s="400"/>
      <c r="AM50" s="400"/>
      <c r="AN50" s="400"/>
      <c r="AO50" s="400"/>
      <c r="AP50" s="400"/>
      <c r="AQ50" s="444"/>
      <c r="AR50" s="400"/>
      <c r="AS50" s="400" t="s">
        <v>1754</v>
      </c>
      <c r="AT50" s="400" t="s">
        <v>1610</v>
      </c>
    </row>
    <row r="51" spans="1:46" s="406" customFormat="1" ht="50.15" customHeight="1" x14ac:dyDescent="0.3">
      <c r="A51" s="404" t="s">
        <v>1917</v>
      </c>
      <c r="B51" s="404" t="s">
        <v>1918</v>
      </c>
      <c r="C51" s="404"/>
      <c r="D51" s="404"/>
      <c r="E51" s="408" t="str">
        <f>VLOOKUP(F51,[2]Sheet1!$B$2:$C$897,2,FALSE)</f>
        <v>CSTONE-530</v>
      </c>
      <c r="F51" s="400" t="s">
        <v>1919</v>
      </c>
      <c r="G51" s="400"/>
      <c r="H51" s="400" t="s">
        <v>1596</v>
      </c>
      <c r="I51" s="400" t="s">
        <v>1597</v>
      </c>
      <c r="J51" s="400" t="s">
        <v>1893</v>
      </c>
      <c r="K51" s="401" t="s">
        <v>1920</v>
      </c>
      <c r="L51" s="401"/>
      <c r="M51" s="401"/>
      <c r="N51" s="400" t="s">
        <v>1600</v>
      </c>
      <c r="O51" s="400" t="s">
        <v>1452</v>
      </c>
      <c r="P51" s="407" t="str">
        <f>IFERROR(INDEX(LOVs!L:L,MATCH(O51, LOVs!J:J,0)), "")</f>
        <v>Fit</v>
      </c>
      <c r="Q51" s="407" t="str">
        <f>IFERROR(INDEX(LOVs!M:M,MATCH(O51,LOVs!J:J,0)),"")</f>
        <v>Configuration</v>
      </c>
      <c r="R51" s="407" t="str">
        <f>IFERROR(INDEX(LOVs!N:N,MATCH(O51,LOVs!J:J,0)),"")</f>
        <v>Functional</v>
      </c>
      <c r="S51" s="400"/>
      <c r="T51" s="401" t="s">
        <v>1921</v>
      </c>
      <c r="U51" s="444" t="s">
        <v>1922</v>
      </c>
      <c r="V51" s="400"/>
      <c r="W51" s="400"/>
      <c r="X51" s="400"/>
      <c r="Y51" s="400" t="s">
        <v>1348</v>
      </c>
      <c r="Z51" s="400" t="s">
        <v>1603</v>
      </c>
      <c r="AA51" s="409">
        <v>44330</v>
      </c>
      <c r="AB51" s="400"/>
      <c r="AC51" s="402"/>
      <c r="AD51" s="402"/>
      <c r="AE51" s="400" t="s">
        <v>1605</v>
      </c>
      <c r="AF51" s="400" t="s">
        <v>1606</v>
      </c>
      <c r="AG51" s="400" t="s">
        <v>1607</v>
      </c>
      <c r="AH51" s="400" t="s">
        <v>856</v>
      </c>
      <c r="AI51" s="400"/>
      <c r="AJ51" s="400"/>
      <c r="AK51" s="444" t="s">
        <v>1608</v>
      </c>
      <c r="AL51" s="400"/>
      <c r="AM51" s="400"/>
      <c r="AN51" s="400"/>
      <c r="AO51" s="400"/>
      <c r="AP51" s="400"/>
      <c r="AQ51" s="400"/>
      <c r="AR51" s="400"/>
      <c r="AS51" s="400" t="s">
        <v>1754</v>
      </c>
      <c r="AT51" s="400" t="s">
        <v>1610</v>
      </c>
    </row>
    <row r="52" spans="1:46" s="406" customFormat="1" ht="50.15" customHeight="1" x14ac:dyDescent="0.3">
      <c r="A52" s="404" t="s">
        <v>1923</v>
      </c>
      <c r="B52" s="404" t="s">
        <v>1924</v>
      </c>
      <c r="C52" s="404"/>
      <c r="D52" s="404"/>
      <c r="E52" s="408" t="str">
        <f>VLOOKUP(F52,[2]Sheet1!$B$2:$C$897,2,FALSE)</f>
        <v>CSTONE-531</v>
      </c>
      <c r="F52" s="400" t="s">
        <v>1925</v>
      </c>
      <c r="G52" s="400"/>
      <c r="H52" s="400" t="s">
        <v>1596</v>
      </c>
      <c r="I52" s="400" t="s">
        <v>1597</v>
      </c>
      <c r="J52" s="400" t="s">
        <v>1893</v>
      </c>
      <c r="K52" s="483" t="s">
        <v>1926</v>
      </c>
      <c r="L52" s="401"/>
      <c r="M52" s="401"/>
      <c r="N52" s="400" t="s">
        <v>1600</v>
      </c>
      <c r="O52" s="400" t="s">
        <v>1452</v>
      </c>
      <c r="P52" s="407" t="str">
        <f>IFERROR(INDEX(LOVs!L:L,MATCH(O52, LOVs!J:J,0)), "")</f>
        <v>Fit</v>
      </c>
      <c r="Q52" s="407" t="str">
        <f>IFERROR(INDEX(LOVs!M:M,MATCH(O52,LOVs!J:J,0)),"")</f>
        <v>Configuration</v>
      </c>
      <c r="R52" s="407" t="str">
        <f>IFERROR(INDEX(LOVs!N:N,MATCH(O52,LOVs!J:J,0)),"")</f>
        <v>Functional</v>
      </c>
      <c r="S52" s="400"/>
      <c r="T52" s="401" t="s">
        <v>1927</v>
      </c>
      <c r="U52" s="444" t="s">
        <v>1928</v>
      </c>
      <c r="V52" s="400"/>
      <c r="W52" s="400"/>
      <c r="X52" s="400"/>
      <c r="Y52" s="400" t="s">
        <v>1348</v>
      </c>
      <c r="Z52" s="400" t="s">
        <v>1603</v>
      </c>
      <c r="AA52" s="409">
        <v>44330</v>
      </c>
      <c r="AB52" s="400"/>
      <c r="AC52" s="402"/>
      <c r="AD52" s="402"/>
      <c r="AE52" s="400" t="s">
        <v>1605</v>
      </c>
      <c r="AF52" s="400" t="s">
        <v>1606</v>
      </c>
      <c r="AG52" s="400" t="s">
        <v>1607</v>
      </c>
      <c r="AH52" s="400" t="s">
        <v>856</v>
      </c>
      <c r="AI52" s="400"/>
      <c r="AJ52" s="400"/>
      <c r="AK52" s="444" t="s">
        <v>1608</v>
      </c>
      <c r="AL52" s="400"/>
      <c r="AM52" s="400"/>
      <c r="AN52" s="400"/>
      <c r="AO52" s="400"/>
      <c r="AP52" s="400"/>
      <c r="AQ52" s="400"/>
      <c r="AR52" s="400"/>
      <c r="AS52" s="400" t="s">
        <v>1754</v>
      </c>
      <c r="AT52" s="400" t="s">
        <v>1610</v>
      </c>
    </row>
    <row r="53" spans="1:46" s="406" customFormat="1" ht="50.15" customHeight="1" x14ac:dyDescent="0.3">
      <c r="A53" s="404" t="s">
        <v>1929</v>
      </c>
      <c r="B53" s="404" t="s">
        <v>1930</v>
      </c>
      <c r="C53" s="404"/>
      <c r="D53" s="404"/>
      <c r="E53" s="408" t="str">
        <f>VLOOKUP(F53,[2]Sheet1!$B$2:$C$897,2,FALSE)</f>
        <v>CSTONE-561</v>
      </c>
      <c r="F53" s="400" t="s">
        <v>1931</v>
      </c>
      <c r="G53" s="400"/>
      <c r="H53" s="400" t="s">
        <v>1596</v>
      </c>
      <c r="I53" s="400" t="s">
        <v>1597</v>
      </c>
      <c r="J53" s="400" t="s">
        <v>1795</v>
      </c>
      <c r="K53" s="401" t="s">
        <v>1932</v>
      </c>
      <c r="L53" s="401"/>
      <c r="M53" s="401"/>
      <c r="N53" s="400" t="s">
        <v>1600</v>
      </c>
      <c r="O53" s="400" t="s">
        <v>1713</v>
      </c>
      <c r="P53" s="407" t="str">
        <f>IFERROR(INDEX(LOVs!L:L,MATCH(O53, LOVs!J:J,0)), "")</f>
        <v>Gap</v>
      </c>
      <c r="Q53" s="407" t="str">
        <f>IFERROR(INDEX(LOVs!M:M,MATCH(O53,LOVs!J:J,0)),"")</f>
        <v>Work Around</v>
      </c>
      <c r="R53" s="407" t="str">
        <f>IFERROR(INDEX(LOVs!N:N,MATCH(O53,LOVs!J:J,0)),"")</f>
        <v>Work Around</v>
      </c>
      <c r="S53" s="400"/>
      <c r="T53" s="401" t="s">
        <v>1933</v>
      </c>
      <c r="U53" s="444" t="s">
        <v>1934</v>
      </c>
      <c r="V53" s="400"/>
      <c r="W53" s="400"/>
      <c r="X53" s="400"/>
      <c r="Y53" s="400" t="s">
        <v>1348</v>
      </c>
      <c r="Z53" s="400" t="s">
        <v>1603</v>
      </c>
      <c r="AA53" s="409">
        <v>44330</v>
      </c>
      <c r="AB53" s="400"/>
      <c r="AC53" s="402"/>
      <c r="AD53" s="402"/>
      <c r="AE53" s="400" t="s">
        <v>1605</v>
      </c>
      <c r="AF53" s="400" t="s">
        <v>1606</v>
      </c>
      <c r="AG53" s="400" t="s">
        <v>1607</v>
      </c>
      <c r="AH53" s="400" t="s">
        <v>856</v>
      </c>
      <c r="AI53" s="400"/>
      <c r="AJ53" s="400"/>
      <c r="AK53" s="444" t="s">
        <v>1608</v>
      </c>
      <c r="AL53" s="400"/>
      <c r="AM53" s="400"/>
      <c r="AN53" s="400"/>
      <c r="AO53" s="400"/>
      <c r="AP53" s="400"/>
      <c r="AQ53" s="414"/>
      <c r="AR53" s="400"/>
      <c r="AS53" s="400" t="s">
        <v>1754</v>
      </c>
      <c r="AT53" s="400" t="s">
        <v>1610</v>
      </c>
    </row>
    <row r="54" spans="1:46" s="406" customFormat="1" ht="50.15" customHeight="1" x14ac:dyDescent="0.3">
      <c r="A54" s="406" t="s">
        <v>1935</v>
      </c>
      <c r="E54" s="408" t="s">
        <v>196</v>
      </c>
      <c r="F54" s="400" t="s">
        <v>1936</v>
      </c>
      <c r="G54" s="400"/>
      <c r="H54" s="400" t="s">
        <v>1596</v>
      </c>
      <c r="I54" s="400" t="s">
        <v>1597</v>
      </c>
      <c r="J54" s="400" t="s">
        <v>1795</v>
      </c>
      <c r="K54" s="401" t="s">
        <v>1937</v>
      </c>
      <c r="L54" s="401"/>
      <c r="M54" s="401"/>
      <c r="N54" s="400" t="s">
        <v>1938</v>
      </c>
      <c r="O54" s="400" t="s">
        <v>1939</v>
      </c>
      <c r="P54" s="407" t="str">
        <f>IFERROR(INDEX(LOVs!L:L,MATCH(O54, LOVs!J:J,0)), "")</f>
        <v>Out of Scope</v>
      </c>
      <c r="Q54" s="407" t="str">
        <f>IFERROR(INDEX(LOVs!M:M,MATCH(O54,LOVs!J:J,0)),"")</f>
        <v>Out of Scope</v>
      </c>
      <c r="R54" s="407" t="str">
        <f>IFERROR(INDEX(LOVs!N:N,MATCH(O54,LOVs!J:J,0)),"")</f>
        <v>Out of Scope</v>
      </c>
      <c r="S54" s="400"/>
      <c r="T54" s="401" t="s">
        <v>1940</v>
      </c>
      <c r="U54" s="444" t="s">
        <v>1941</v>
      </c>
      <c r="V54" s="400"/>
      <c r="W54" s="400"/>
      <c r="X54" s="400"/>
      <c r="Y54" s="400" t="s">
        <v>1348</v>
      </c>
      <c r="Z54" s="400" t="s">
        <v>1603</v>
      </c>
      <c r="AA54" s="409">
        <v>44330</v>
      </c>
      <c r="AB54" s="400"/>
      <c r="AC54" s="402"/>
      <c r="AD54" s="402"/>
      <c r="AE54" s="400" t="s">
        <v>1605</v>
      </c>
      <c r="AF54" s="400" t="s">
        <v>1606</v>
      </c>
      <c r="AG54" s="400" t="s">
        <v>1607</v>
      </c>
      <c r="AH54" s="400" t="s">
        <v>856</v>
      </c>
      <c r="AI54" s="400"/>
      <c r="AJ54" s="400"/>
      <c r="AK54" s="444" t="s">
        <v>1608</v>
      </c>
      <c r="AL54" s="400"/>
      <c r="AM54" s="400"/>
      <c r="AN54" s="400"/>
      <c r="AO54" s="400"/>
      <c r="AP54" s="400"/>
      <c r="AQ54" s="410"/>
      <c r="AR54" s="400"/>
      <c r="AS54" s="400" t="s">
        <v>1754</v>
      </c>
      <c r="AT54" s="400" t="s">
        <v>1610</v>
      </c>
    </row>
    <row r="55" spans="1:46" s="406" customFormat="1" ht="50.15" customHeight="1" x14ac:dyDescent="0.3">
      <c r="A55" s="406" t="s">
        <v>1942</v>
      </c>
      <c r="E55" s="408" t="s">
        <v>196</v>
      </c>
      <c r="F55" s="400" t="s">
        <v>1943</v>
      </c>
      <c r="G55" s="400"/>
      <c r="H55" s="400" t="s">
        <v>1596</v>
      </c>
      <c r="I55" s="400" t="s">
        <v>1597</v>
      </c>
      <c r="J55" s="400" t="s">
        <v>1795</v>
      </c>
      <c r="K55" s="401" t="s">
        <v>1944</v>
      </c>
      <c r="L55" s="401"/>
      <c r="M55" s="401"/>
      <c r="N55" s="400" t="s">
        <v>1938</v>
      </c>
      <c r="O55" s="400" t="s">
        <v>1939</v>
      </c>
      <c r="P55" s="407" t="str">
        <f>IFERROR(INDEX(LOVs!L:L,MATCH(O55, LOVs!J:J,0)), "")</f>
        <v>Out of Scope</v>
      </c>
      <c r="Q55" s="407" t="str">
        <f>IFERROR(INDEX(LOVs!M:M,MATCH(O55,LOVs!J:J,0)),"")</f>
        <v>Out of Scope</v>
      </c>
      <c r="R55" s="407" t="str">
        <f>IFERROR(INDEX(LOVs!N:N,MATCH(O55,LOVs!J:J,0)),"")</f>
        <v>Out of Scope</v>
      </c>
      <c r="S55" s="400"/>
      <c r="T55" s="401" t="s">
        <v>1945</v>
      </c>
      <c r="U55" s="444"/>
      <c r="V55" s="400"/>
      <c r="W55" s="400"/>
      <c r="X55" s="400"/>
      <c r="Y55" s="400" t="s">
        <v>1348</v>
      </c>
      <c r="Z55" s="400" t="s">
        <v>1603</v>
      </c>
      <c r="AA55" s="409">
        <v>44330</v>
      </c>
      <c r="AB55" s="400"/>
      <c r="AC55" s="402"/>
      <c r="AD55" s="402"/>
      <c r="AE55" s="400" t="s">
        <v>1605</v>
      </c>
      <c r="AF55" s="400" t="s">
        <v>1606</v>
      </c>
      <c r="AG55" s="400" t="s">
        <v>1607</v>
      </c>
      <c r="AH55" s="400" t="s">
        <v>856</v>
      </c>
      <c r="AI55" s="400"/>
      <c r="AJ55" s="400"/>
      <c r="AK55" s="444"/>
      <c r="AL55" s="400"/>
      <c r="AM55" s="400"/>
      <c r="AN55" s="400"/>
      <c r="AO55" s="400"/>
      <c r="AP55" s="400"/>
      <c r="AQ55" s="484" t="s">
        <v>1946</v>
      </c>
      <c r="AR55" s="400"/>
      <c r="AS55" s="400" t="s">
        <v>1754</v>
      </c>
      <c r="AT55" s="400" t="s">
        <v>1610</v>
      </c>
    </row>
    <row r="56" spans="1:46" s="406" customFormat="1" ht="50.15" customHeight="1" x14ac:dyDescent="0.3">
      <c r="A56" s="406" t="s">
        <v>1947</v>
      </c>
      <c r="E56" s="408" t="s">
        <v>196</v>
      </c>
      <c r="F56" s="400" t="s">
        <v>1948</v>
      </c>
      <c r="G56" s="400"/>
      <c r="H56" s="400" t="s">
        <v>1596</v>
      </c>
      <c r="I56" s="400" t="s">
        <v>1597</v>
      </c>
      <c r="J56" s="400" t="s">
        <v>1795</v>
      </c>
      <c r="K56" s="401" t="s">
        <v>1949</v>
      </c>
      <c r="L56" s="401"/>
      <c r="M56" s="401"/>
      <c r="N56" s="400" t="s">
        <v>1758</v>
      </c>
      <c r="O56" s="400" t="s">
        <v>1759</v>
      </c>
      <c r="P56" s="407" t="str">
        <f>IFERROR(INDEX(LOVs!L:L,MATCH(O56, LOVs!J:J,0)), "")</f>
        <v>Not Required</v>
      </c>
      <c r="Q56" s="407" t="str">
        <f>IFERROR(INDEX(LOVs!M:M,MATCH(O56,LOVs!J:J,0)),"")</f>
        <v>Not Required</v>
      </c>
      <c r="R56" s="407" t="str">
        <f>IFERROR(INDEX(LOVs!N:N,MATCH(O56,LOVs!J:J,0)),"")</f>
        <v>Not Required</v>
      </c>
      <c r="S56" s="400"/>
      <c r="T56" s="401" t="s">
        <v>1950</v>
      </c>
      <c r="U56" s="444" t="s">
        <v>1951</v>
      </c>
      <c r="V56" s="410" t="s">
        <v>1952</v>
      </c>
      <c r="W56" s="400"/>
      <c r="X56" s="400"/>
      <c r="Y56" s="400" t="s">
        <v>1348</v>
      </c>
      <c r="Z56" s="400" t="s">
        <v>1603</v>
      </c>
      <c r="AA56" s="409">
        <v>44330</v>
      </c>
      <c r="AB56" s="400"/>
      <c r="AC56" s="402"/>
      <c r="AD56" s="402"/>
      <c r="AE56" s="400" t="s">
        <v>1605</v>
      </c>
      <c r="AF56" s="400" t="s">
        <v>1606</v>
      </c>
      <c r="AG56" s="400" t="s">
        <v>1607</v>
      </c>
      <c r="AH56" s="400" t="s">
        <v>856</v>
      </c>
      <c r="AI56" s="400"/>
      <c r="AJ56" s="400"/>
      <c r="AK56" s="444" t="s">
        <v>1608</v>
      </c>
      <c r="AL56" s="400"/>
      <c r="AM56" s="400"/>
      <c r="AN56" s="400"/>
      <c r="AO56" s="400"/>
      <c r="AP56" s="400"/>
      <c r="AQ56" s="400"/>
      <c r="AR56" s="401" t="s">
        <v>1953</v>
      </c>
      <c r="AS56" s="400" t="s">
        <v>1754</v>
      </c>
      <c r="AT56" s="400" t="s">
        <v>1610</v>
      </c>
    </row>
    <row r="57" spans="1:46" s="406" customFormat="1" ht="50.15" customHeight="1" x14ac:dyDescent="0.3">
      <c r="A57" s="404" t="s">
        <v>1954</v>
      </c>
      <c r="B57" s="404" t="s">
        <v>1955</v>
      </c>
      <c r="C57" s="404"/>
      <c r="D57" s="404"/>
      <c r="E57" s="408" t="str">
        <f>VLOOKUP(F57,[2]Sheet1!$B$2:$C$897,2,FALSE)</f>
        <v>CSTONE-532</v>
      </c>
      <c r="F57" s="400" t="s">
        <v>1956</v>
      </c>
      <c r="G57" s="400"/>
      <c r="H57" s="400" t="s">
        <v>1596</v>
      </c>
      <c r="I57" s="400" t="s">
        <v>1597</v>
      </c>
      <c r="J57" s="400" t="s">
        <v>1795</v>
      </c>
      <c r="K57" s="401" t="s">
        <v>1957</v>
      </c>
      <c r="L57" s="401"/>
      <c r="M57" s="401"/>
      <c r="N57" s="400" t="s">
        <v>1600</v>
      </c>
      <c r="O57" s="400" t="s">
        <v>1452</v>
      </c>
      <c r="P57" s="407" t="str">
        <f>IFERROR(INDEX(LOVs!L:L,MATCH(O57, LOVs!J:J,0)), "")</f>
        <v>Fit</v>
      </c>
      <c r="Q57" s="407" t="str">
        <f>IFERROR(INDEX(LOVs!M:M,MATCH(O57,LOVs!J:J,0)),"")</f>
        <v>Configuration</v>
      </c>
      <c r="R57" s="407" t="str">
        <f>IFERROR(INDEX(LOVs!N:N,MATCH(O57,LOVs!J:J,0)),"")</f>
        <v>Functional</v>
      </c>
      <c r="S57" s="400"/>
      <c r="T57" s="401" t="s">
        <v>1958</v>
      </c>
      <c r="U57" s="444" t="s">
        <v>1959</v>
      </c>
      <c r="V57" s="400"/>
      <c r="W57" s="400"/>
      <c r="X57" s="400"/>
      <c r="Y57" s="400" t="s">
        <v>1348</v>
      </c>
      <c r="Z57" s="400" t="s">
        <v>1603</v>
      </c>
      <c r="AA57" s="409">
        <v>44330</v>
      </c>
      <c r="AB57" s="400"/>
      <c r="AC57" s="402"/>
      <c r="AD57" s="402"/>
      <c r="AE57" s="400" t="s">
        <v>1605</v>
      </c>
      <c r="AF57" s="400" t="s">
        <v>1606</v>
      </c>
      <c r="AG57" s="400" t="s">
        <v>1607</v>
      </c>
      <c r="AH57" s="400" t="s">
        <v>856</v>
      </c>
      <c r="AI57" s="400"/>
      <c r="AJ57" s="400"/>
      <c r="AK57" s="444" t="s">
        <v>1608</v>
      </c>
      <c r="AL57" s="400"/>
      <c r="AM57" s="400"/>
      <c r="AN57" s="400"/>
      <c r="AO57" s="400"/>
      <c r="AP57" s="400"/>
      <c r="AQ57" s="410"/>
      <c r="AR57" s="400"/>
      <c r="AS57" s="400" t="s">
        <v>1754</v>
      </c>
      <c r="AT57" s="400" t="s">
        <v>1610</v>
      </c>
    </row>
    <row r="58" spans="1:46" s="406" customFormat="1" ht="50.15" customHeight="1" x14ac:dyDescent="0.3">
      <c r="A58" s="404" t="s">
        <v>1960</v>
      </c>
      <c r="B58" s="404" t="s">
        <v>1961</v>
      </c>
      <c r="C58" s="404"/>
      <c r="D58" s="404"/>
      <c r="E58" s="408" t="str">
        <f>VLOOKUP(F58,[2]Sheet1!$B$2:$C$897,2,FALSE)</f>
        <v>CSTONE-533</v>
      </c>
      <c r="F58" s="400" t="s">
        <v>1962</v>
      </c>
      <c r="G58" s="400"/>
      <c r="H58" s="400" t="s">
        <v>1596</v>
      </c>
      <c r="I58" s="400" t="s">
        <v>1597</v>
      </c>
      <c r="J58" s="400" t="s">
        <v>1795</v>
      </c>
      <c r="K58" s="401" t="s">
        <v>1963</v>
      </c>
      <c r="L58" s="401"/>
      <c r="M58" s="401"/>
      <c r="N58" s="400" t="s">
        <v>1600</v>
      </c>
      <c r="O58" s="400" t="s">
        <v>1452</v>
      </c>
      <c r="P58" s="407" t="str">
        <f>IFERROR(INDEX(LOVs!L:L,MATCH(O58, LOVs!J:J,0)), "")</f>
        <v>Fit</v>
      </c>
      <c r="Q58" s="407" t="str">
        <f>IFERROR(INDEX(LOVs!M:M,MATCH(O58,LOVs!J:J,0)),"")</f>
        <v>Configuration</v>
      </c>
      <c r="R58" s="407" t="str">
        <f>IFERROR(INDEX(LOVs!N:N,MATCH(O58,LOVs!J:J,0)),"")</f>
        <v>Functional</v>
      </c>
      <c r="S58" s="400"/>
      <c r="T58" s="401" t="s">
        <v>1964</v>
      </c>
      <c r="U58" s="444" t="s">
        <v>1965</v>
      </c>
      <c r="V58" s="400"/>
      <c r="W58" s="400"/>
      <c r="X58" s="400"/>
      <c r="Y58" s="400" t="s">
        <v>1348</v>
      </c>
      <c r="Z58" s="400" t="s">
        <v>1603</v>
      </c>
      <c r="AA58" s="409">
        <v>44330</v>
      </c>
      <c r="AB58" s="400"/>
      <c r="AC58" s="402"/>
      <c r="AD58" s="402"/>
      <c r="AE58" s="400" t="s">
        <v>1605</v>
      </c>
      <c r="AF58" s="400" t="s">
        <v>1606</v>
      </c>
      <c r="AG58" s="400" t="s">
        <v>1607</v>
      </c>
      <c r="AH58" s="400" t="s">
        <v>856</v>
      </c>
      <c r="AI58" s="400"/>
      <c r="AJ58" s="400"/>
      <c r="AK58" s="444" t="s">
        <v>1608</v>
      </c>
      <c r="AL58" s="400"/>
      <c r="AM58" s="400"/>
      <c r="AN58" s="400"/>
      <c r="AO58" s="400"/>
      <c r="AP58" s="400"/>
      <c r="AQ58" s="471"/>
      <c r="AR58" s="400"/>
      <c r="AS58" s="400" t="s">
        <v>1754</v>
      </c>
      <c r="AT58" s="400" t="s">
        <v>1610</v>
      </c>
    </row>
    <row r="59" spans="1:46" s="406" customFormat="1" ht="50.15" customHeight="1" x14ac:dyDescent="0.3">
      <c r="A59" s="404" t="s">
        <v>1966</v>
      </c>
      <c r="B59" s="404" t="s">
        <v>1967</v>
      </c>
      <c r="C59" s="404"/>
      <c r="D59" s="404"/>
      <c r="E59" s="408" t="str">
        <f>VLOOKUP(F59,[2]Sheet1!$B$2:$C$897,2,FALSE)</f>
        <v>CSTONE-534</v>
      </c>
      <c r="F59" s="400" t="s">
        <v>1968</v>
      </c>
      <c r="G59" s="400"/>
      <c r="H59" s="400" t="s">
        <v>1596</v>
      </c>
      <c r="I59" s="400" t="s">
        <v>1597</v>
      </c>
      <c r="J59" s="400" t="s">
        <v>1795</v>
      </c>
      <c r="K59" s="401" t="s">
        <v>1969</v>
      </c>
      <c r="L59" s="401"/>
      <c r="M59" s="401"/>
      <c r="N59" s="400" t="s">
        <v>1600</v>
      </c>
      <c r="O59" s="400" t="s">
        <v>1452</v>
      </c>
      <c r="P59" s="407" t="str">
        <f>IFERROR(INDEX(LOVs!L:L,MATCH(O59, LOVs!J:J,0)), "")</f>
        <v>Fit</v>
      </c>
      <c r="Q59" s="407" t="str">
        <f>IFERROR(INDEX(LOVs!M:M,MATCH(O59,LOVs!J:J,0)),"")</f>
        <v>Configuration</v>
      </c>
      <c r="R59" s="407" t="str">
        <f>IFERROR(INDEX(LOVs!N:N,MATCH(O59,LOVs!J:J,0)),"")</f>
        <v>Functional</v>
      </c>
      <c r="S59" s="400"/>
      <c r="T59" s="401" t="s">
        <v>1970</v>
      </c>
      <c r="U59" s="444" t="s">
        <v>1971</v>
      </c>
      <c r="V59" s="400"/>
      <c r="W59" s="400"/>
      <c r="X59" s="400"/>
      <c r="Y59" s="400" t="s">
        <v>1348</v>
      </c>
      <c r="Z59" s="400" t="s">
        <v>1603</v>
      </c>
      <c r="AA59" s="409">
        <v>44330</v>
      </c>
      <c r="AB59" s="400"/>
      <c r="AC59" s="402"/>
      <c r="AD59" s="402"/>
      <c r="AE59" s="400" t="s">
        <v>1605</v>
      </c>
      <c r="AF59" s="400" t="s">
        <v>1606</v>
      </c>
      <c r="AG59" s="400" t="s">
        <v>1607</v>
      </c>
      <c r="AH59" s="400" t="s">
        <v>856</v>
      </c>
      <c r="AI59" s="400"/>
      <c r="AJ59" s="400"/>
      <c r="AK59" s="444" t="s">
        <v>1608</v>
      </c>
      <c r="AL59" s="400"/>
      <c r="AM59" s="400"/>
      <c r="AN59" s="400"/>
      <c r="AO59" s="400"/>
      <c r="AP59" s="400"/>
      <c r="AQ59" s="400"/>
      <c r="AR59" s="400"/>
      <c r="AS59" s="400" t="s">
        <v>1754</v>
      </c>
      <c r="AT59" s="400" t="s">
        <v>1610</v>
      </c>
    </row>
    <row r="60" spans="1:46" s="406" customFormat="1" ht="50.15" customHeight="1" x14ac:dyDescent="0.3">
      <c r="A60" s="404" t="s">
        <v>1972</v>
      </c>
      <c r="B60" s="404" t="s">
        <v>1973</v>
      </c>
      <c r="C60" s="404"/>
      <c r="D60" s="404"/>
      <c r="E60" s="408" t="s">
        <v>1973</v>
      </c>
      <c r="F60" s="400" t="s">
        <v>1974</v>
      </c>
      <c r="G60" s="400"/>
      <c r="H60" s="400" t="s">
        <v>1596</v>
      </c>
      <c r="I60" s="400" t="s">
        <v>1597</v>
      </c>
      <c r="J60" s="400" t="s">
        <v>1795</v>
      </c>
      <c r="K60" s="401" t="s">
        <v>1975</v>
      </c>
      <c r="L60" s="401"/>
      <c r="M60" s="401"/>
      <c r="N60" s="400" t="s">
        <v>1636</v>
      </c>
      <c r="O60" s="400" t="s">
        <v>1452</v>
      </c>
      <c r="P60" s="407" t="str">
        <f>IFERROR(INDEX(LOVs!L:L,MATCH(O60, LOVs!J:J,0)), "")</f>
        <v>Fit</v>
      </c>
      <c r="Q60" s="407" t="str">
        <f>IFERROR(INDEX(LOVs!M:M,MATCH(O60,LOVs!J:J,0)),"")</f>
        <v>Configuration</v>
      </c>
      <c r="R60" s="407" t="str">
        <f>IFERROR(INDEX(LOVs!N:N,MATCH(O60,LOVs!J:J,0)),"")</f>
        <v>Functional</v>
      </c>
      <c r="S60" s="400"/>
      <c r="T60" s="401" t="s">
        <v>1976</v>
      </c>
      <c r="U60" s="444" t="s">
        <v>1977</v>
      </c>
      <c r="V60" s="400"/>
      <c r="W60" s="400"/>
      <c r="X60" s="400" t="s">
        <v>1640</v>
      </c>
      <c r="Y60" s="400" t="s">
        <v>1348</v>
      </c>
      <c r="Z60" s="400" t="s">
        <v>1603</v>
      </c>
      <c r="AA60" s="413">
        <v>44388</v>
      </c>
      <c r="AB60" s="400"/>
      <c r="AC60" s="402" t="e">
        <f>IF(#REF!="", O60,#REF!)</f>
        <v>#REF!</v>
      </c>
      <c r="AD60" s="402"/>
      <c r="AE60" s="400" t="s">
        <v>1605</v>
      </c>
      <c r="AF60" s="400" t="s">
        <v>1606</v>
      </c>
      <c r="AG60" s="400" t="s">
        <v>1607</v>
      </c>
      <c r="AH60" s="400" t="s">
        <v>856</v>
      </c>
      <c r="AI60" s="400"/>
      <c r="AJ60" s="400"/>
      <c r="AK60" s="400" t="s">
        <v>1608</v>
      </c>
      <c r="AL60" s="400"/>
      <c r="AM60" s="400" t="s">
        <v>1978</v>
      </c>
      <c r="AN60" s="400"/>
      <c r="AO60" s="400"/>
      <c r="AP60" s="400"/>
      <c r="AQ60" s="484"/>
      <c r="AR60" s="401"/>
      <c r="AS60" s="400" t="s">
        <v>1641</v>
      </c>
      <c r="AT60" s="400" t="s">
        <v>1979</v>
      </c>
    </row>
    <row r="61" spans="1:46" s="406" customFormat="1" ht="50.15" customHeight="1" x14ac:dyDescent="0.3">
      <c r="A61" s="404" t="s">
        <v>1980</v>
      </c>
      <c r="B61" s="404" t="s">
        <v>1981</v>
      </c>
      <c r="C61" s="404"/>
      <c r="D61" s="404"/>
      <c r="E61" s="408" t="s">
        <v>1981</v>
      </c>
      <c r="F61" s="400" t="s">
        <v>1982</v>
      </c>
      <c r="G61" s="400"/>
      <c r="H61" s="400" t="s">
        <v>1596</v>
      </c>
      <c r="I61" s="400" t="s">
        <v>1597</v>
      </c>
      <c r="J61" s="400" t="s">
        <v>1795</v>
      </c>
      <c r="K61" s="401" t="s">
        <v>1983</v>
      </c>
      <c r="L61" s="401"/>
      <c r="M61" s="401"/>
      <c r="N61" s="400" t="s">
        <v>1636</v>
      </c>
      <c r="O61" s="400" t="s">
        <v>1452</v>
      </c>
      <c r="P61" s="407" t="str">
        <f>IFERROR(INDEX(LOVs!L:L,MATCH(O61, LOVs!J:J,0)), "")</f>
        <v>Fit</v>
      </c>
      <c r="Q61" s="407" t="str">
        <f>IFERROR(INDEX(LOVs!M:M,MATCH(O61,LOVs!J:J,0)),"")</f>
        <v>Configuration</v>
      </c>
      <c r="R61" s="407" t="str">
        <f>IFERROR(INDEX(LOVs!N:N,MATCH(O61,LOVs!J:J,0)),"")</f>
        <v>Functional</v>
      </c>
      <c r="S61" s="400"/>
      <c r="T61" s="401" t="s">
        <v>1984</v>
      </c>
      <c r="U61" s="444" t="s">
        <v>1985</v>
      </c>
      <c r="V61" s="400"/>
      <c r="W61" s="400"/>
      <c r="X61" s="400" t="s">
        <v>1640</v>
      </c>
      <c r="Y61" s="400" t="s">
        <v>1348</v>
      </c>
      <c r="Z61" s="400" t="s">
        <v>1603</v>
      </c>
      <c r="AA61" s="413">
        <v>44388</v>
      </c>
      <c r="AB61" s="400"/>
      <c r="AC61" s="402" t="e">
        <f>IF(#REF!="", O61,#REF!)</f>
        <v>#REF!</v>
      </c>
      <c r="AD61" s="402"/>
      <c r="AE61" s="400" t="s">
        <v>1605</v>
      </c>
      <c r="AF61" s="400" t="s">
        <v>1606</v>
      </c>
      <c r="AG61" s="400" t="s">
        <v>1607</v>
      </c>
      <c r="AH61" s="400" t="s">
        <v>856</v>
      </c>
      <c r="AI61" s="400"/>
      <c r="AJ61" s="400"/>
      <c r="AK61" s="400" t="s">
        <v>1608</v>
      </c>
      <c r="AL61" s="400"/>
      <c r="AM61" s="400" t="s">
        <v>1978</v>
      </c>
      <c r="AN61" s="400"/>
      <c r="AO61" s="400"/>
      <c r="AP61" s="400"/>
      <c r="AQ61" s="444"/>
      <c r="AR61" s="400"/>
      <c r="AS61" s="400" t="s">
        <v>1641</v>
      </c>
      <c r="AT61" s="400" t="s">
        <v>1986</v>
      </c>
    </row>
    <row r="62" spans="1:46" s="406" customFormat="1" ht="50.15" customHeight="1" x14ac:dyDescent="0.3">
      <c r="A62" s="404" t="s">
        <v>1987</v>
      </c>
      <c r="B62" s="404" t="s">
        <v>1988</v>
      </c>
      <c r="C62" s="404"/>
      <c r="D62" s="404"/>
      <c r="E62" s="408" t="s">
        <v>1988</v>
      </c>
      <c r="F62" s="400" t="s">
        <v>1989</v>
      </c>
      <c r="G62" s="400"/>
      <c r="H62" s="400" t="s">
        <v>1596</v>
      </c>
      <c r="I62" s="400" t="s">
        <v>1597</v>
      </c>
      <c r="J62" s="400" t="s">
        <v>1795</v>
      </c>
      <c r="K62" s="401" t="s">
        <v>1990</v>
      </c>
      <c r="L62" s="401"/>
      <c r="M62" s="401"/>
      <c r="N62" s="400" t="s">
        <v>1636</v>
      </c>
      <c r="O62" s="400" t="s">
        <v>1452</v>
      </c>
      <c r="P62" s="407" t="str">
        <f>IFERROR(INDEX(LOVs!L:L,MATCH(O62, LOVs!J:J,0)), "")</f>
        <v>Fit</v>
      </c>
      <c r="Q62" s="407" t="str">
        <f>IFERROR(INDEX(LOVs!M:M,MATCH(O62,LOVs!J:J,0)),"")</f>
        <v>Configuration</v>
      </c>
      <c r="R62" s="407" t="str">
        <f>IFERROR(INDEX(LOVs!N:N,MATCH(O62,LOVs!J:J,0)),"")</f>
        <v>Functional</v>
      </c>
      <c r="S62" s="400"/>
      <c r="T62" s="401" t="s">
        <v>1991</v>
      </c>
      <c r="U62" s="444" t="s">
        <v>1992</v>
      </c>
      <c r="V62" s="400"/>
      <c r="W62" s="400"/>
      <c r="X62" s="400" t="s">
        <v>1640</v>
      </c>
      <c r="Y62" s="400" t="s">
        <v>1348</v>
      </c>
      <c r="Z62" s="400" t="s">
        <v>1603</v>
      </c>
      <c r="AA62" s="413">
        <v>44388</v>
      </c>
      <c r="AB62" s="400"/>
      <c r="AC62" s="402" t="e">
        <f>IF(#REF!="", O62,#REF!)</f>
        <v>#REF!</v>
      </c>
      <c r="AD62" s="402"/>
      <c r="AE62" s="400" t="s">
        <v>1605</v>
      </c>
      <c r="AF62" s="400" t="s">
        <v>1606</v>
      </c>
      <c r="AG62" s="400" t="s">
        <v>1607</v>
      </c>
      <c r="AH62" s="400" t="s">
        <v>856</v>
      </c>
      <c r="AI62" s="400"/>
      <c r="AJ62" s="400"/>
      <c r="AK62" s="400" t="s">
        <v>1608</v>
      </c>
      <c r="AL62" s="400"/>
      <c r="AM62" s="400"/>
      <c r="AN62" s="400"/>
      <c r="AO62" s="400"/>
      <c r="AP62" s="400"/>
      <c r="AQ62" s="444"/>
      <c r="AR62" s="400"/>
      <c r="AS62" s="400" t="s">
        <v>1641</v>
      </c>
      <c r="AT62" s="400" t="s">
        <v>1986</v>
      </c>
    </row>
    <row r="63" spans="1:46" s="406" customFormat="1" ht="50.15" customHeight="1" x14ac:dyDescent="0.3">
      <c r="A63" s="404" t="s">
        <v>1993</v>
      </c>
      <c r="B63" s="404" t="s">
        <v>1994</v>
      </c>
      <c r="C63" s="404"/>
      <c r="D63" s="404"/>
      <c r="E63" s="408" t="s">
        <v>1994</v>
      </c>
      <c r="F63" s="400" t="s">
        <v>1995</v>
      </c>
      <c r="G63" s="400"/>
      <c r="H63" s="400" t="s">
        <v>1596</v>
      </c>
      <c r="I63" s="400" t="s">
        <v>1597</v>
      </c>
      <c r="J63" s="400" t="s">
        <v>1795</v>
      </c>
      <c r="K63" s="401" t="s">
        <v>1996</v>
      </c>
      <c r="L63" s="401"/>
      <c r="M63" s="401"/>
      <c r="N63" s="400" t="s">
        <v>1636</v>
      </c>
      <c r="O63" s="400" t="s">
        <v>1452</v>
      </c>
      <c r="P63" s="407" t="str">
        <f>IFERROR(INDEX(LOVs!L:L,MATCH(O63, LOVs!J:J,0)), "")</f>
        <v>Fit</v>
      </c>
      <c r="Q63" s="407" t="str">
        <f>IFERROR(INDEX(LOVs!M:M,MATCH(O63,LOVs!J:J,0)),"")</f>
        <v>Configuration</v>
      </c>
      <c r="R63" s="407" t="str">
        <f>IFERROR(INDEX(LOVs!N:N,MATCH(O63,LOVs!J:J,0)),"")</f>
        <v>Functional</v>
      </c>
      <c r="S63" s="400"/>
      <c r="T63" s="401" t="s">
        <v>1997</v>
      </c>
      <c r="U63" s="444" t="s">
        <v>1998</v>
      </c>
      <c r="V63" s="400"/>
      <c r="W63" s="400"/>
      <c r="X63" s="400" t="s">
        <v>1640</v>
      </c>
      <c r="Y63" s="400" t="s">
        <v>1348</v>
      </c>
      <c r="Z63" s="400" t="s">
        <v>1603</v>
      </c>
      <c r="AA63" s="413">
        <v>44388</v>
      </c>
      <c r="AB63" s="400"/>
      <c r="AC63" s="402" t="e">
        <f>IF(#REF!="", O63,#REF!)</f>
        <v>#REF!</v>
      </c>
      <c r="AD63" s="402"/>
      <c r="AE63" s="400" t="s">
        <v>1605</v>
      </c>
      <c r="AF63" s="400" t="s">
        <v>1606</v>
      </c>
      <c r="AG63" s="400" t="s">
        <v>1607</v>
      </c>
      <c r="AH63" s="400" t="s">
        <v>856</v>
      </c>
      <c r="AI63" s="400"/>
      <c r="AJ63" s="400"/>
      <c r="AK63" s="400" t="s">
        <v>1608</v>
      </c>
      <c r="AL63" s="400"/>
      <c r="AM63" s="400"/>
      <c r="AN63" s="400"/>
      <c r="AO63" s="400"/>
      <c r="AP63" s="400"/>
      <c r="AQ63" s="484"/>
      <c r="AR63" s="400"/>
      <c r="AS63" s="400" t="s">
        <v>1641</v>
      </c>
      <c r="AT63" s="400" t="s">
        <v>1986</v>
      </c>
    </row>
    <row r="64" spans="1:46" s="406" customFormat="1" ht="50.15" customHeight="1" x14ac:dyDescent="0.3">
      <c r="A64" s="404" t="s">
        <v>1999</v>
      </c>
      <c r="B64" s="404" t="s">
        <v>2000</v>
      </c>
      <c r="C64" s="404"/>
      <c r="D64" s="404"/>
      <c r="E64" s="408" t="str">
        <f>VLOOKUP(F64,[2]Sheet1!$B$2:$C$897,2,FALSE)</f>
        <v>CSTONE-89</v>
      </c>
      <c r="F64" s="400" t="s">
        <v>2001</v>
      </c>
      <c r="G64" s="400"/>
      <c r="H64" s="400" t="s">
        <v>1596</v>
      </c>
      <c r="I64" s="400" t="s">
        <v>1597</v>
      </c>
      <c r="J64" s="400" t="s">
        <v>1688</v>
      </c>
      <c r="K64" s="401" t="s">
        <v>2002</v>
      </c>
      <c r="L64" s="401"/>
      <c r="M64" s="401"/>
      <c r="N64" s="400" t="s">
        <v>1600</v>
      </c>
      <c r="O64" s="401" t="s">
        <v>1452</v>
      </c>
      <c r="P64" s="407" t="str">
        <f>IFERROR(INDEX(LOVs!L:L,MATCH(O64, LOVs!J:J,0)), "")</f>
        <v>Fit</v>
      </c>
      <c r="Q64" s="407" t="str">
        <f>IFERROR(INDEX(LOVs!M:M,MATCH(O64,LOVs!J:J,0)),"")</f>
        <v>Configuration</v>
      </c>
      <c r="R64" s="407" t="str">
        <f>IFERROR(INDEX(LOVs!N:N,MATCH(O64,LOVs!J:J,0)),"")</f>
        <v>Functional</v>
      </c>
      <c r="S64" s="400"/>
      <c r="T64" s="401" t="s">
        <v>2003</v>
      </c>
      <c r="U64" s="444" t="s">
        <v>2004</v>
      </c>
      <c r="V64" s="400"/>
      <c r="W64" s="400"/>
      <c r="X64" s="400"/>
      <c r="Y64" s="400" t="s">
        <v>1348</v>
      </c>
      <c r="Z64" s="400" t="s">
        <v>1603</v>
      </c>
      <c r="AA64" s="409">
        <v>44323</v>
      </c>
      <c r="AB64" s="400"/>
      <c r="AC64" s="402"/>
      <c r="AD64" s="402"/>
      <c r="AE64" s="400" t="s">
        <v>1605</v>
      </c>
      <c r="AF64" s="400" t="s">
        <v>1606</v>
      </c>
      <c r="AG64" s="400" t="s">
        <v>1607</v>
      </c>
      <c r="AH64" s="400" t="s">
        <v>856</v>
      </c>
      <c r="AI64" s="400"/>
      <c r="AJ64" s="400"/>
      <c r="AK64" s="444" t="s">
        <v>1608</v>
      </c>
      <c r="AL64" s="400"/>
      <c r="AM64" s="400"/>
      <c r="AN64" s="400"/>
      <c r="AO64" s="400"/>
      <c r="AP64" s="400"/>
      <c r="AQ64" s="410"/>
      <c r="AR64" s="401"/>
      <c r="AS64" s="400" t="s">
        <v>1609</v>
      </c>
      <c r="AT64" s="400" t="s">
        <v>1610</v>
      </c>
    </row>
    <row r="65" spans="1:46" s="406" customFormat="1" ht="50.15" customHeight="1" x14ac:dyDescent="0.3">
      <c r="A65" s="404" t="s">
        <v>2005</v>
      </c>
      <c r="B65" s="404" t="s">
        <v>2006</v>
      </c>
      <c r="C65" s="404"/>
      <c r="D65" s="404"/>
      <c r="E65" s="408" t="str">
        <f>VLOOKUP(F65,[2]Sheet1!$B$2:$C$897,2,FALSE)</f>
        <v>CSTONE-535</v>
      </c>
      <c r="F65" s="400" t="s">
        <v>2007</v>
      </c>
      <c r="G65" s="400"/>
      <c r="H65" s="400" t="s">
        <v>1596</v>
      </c>
      <c r="I65" s="400" t="s">
        <v>1597</v>
      </c>
      <c r="J65" s="400" t="s">
        <v>1598</v>
      </c>
      <c r="K65" s="401" t="s">
        <v>2008</v>
      </c>
      <c r="L65" s="401"/>
      <c r="M65" s="401"/>
      <c r="N65" s="400" t="s">
        <v>1600</v>
      </c>
      <c r="O65" s="401" t="s">
        <v>1452</v>
      </c>
      <c r="P65" s="407" t="str">
        <f>IFERROR(INDEX(LOVs!L:L,MATCH(O65, LOVs!J:J,0)), "")</f>
        <v>Fit</v>
      </c>
      <c r="Q65" s="407" t="str">
        <f>IFERROR(INDEX(LOVs!M:M,MATCH(O65,LOVs!J:J,0)),"")</f>
        <v>Configuration</v>
      </c>
      <c r="R65" s="407" t="str">
        <f>IFERROR(INDEX(LOVs!N:N,MATCH(O65,LOVs!J:J,0)),"")</f>
        <v>Functional</v>
      </c>
      <c r="S65" s="400"/>
      <c r="T65" s="401" t="s">
        <v>2009</v>
      </c>
      <c r="U65" s="444" t="s">
        <v>2010</v>
      </c>
      <c r="V65" s="410" t="s">
        <v>2011</v>
      </c>
      <c r="W65" s="400"/>
      <c r="X65" s="400"/>
      <c r="Y65" s="400" t="s">
        <v>1348</v>
      </c>
      <c r="Z65" s="400" t="s">
        <v>1603</v>
      </c>
      <c r="AA65" s="409">
        <v>44323</v>
      </c>
      <c r="AB65" s="400"/>
      <c r="AC65" s="402"/>
      <c r="AD65" s="402"/>
      <c r="AE65" s="400" t="s">
        <v>1605</v>
      </c>
      <c r="AF65" s="400" t="s">
        <v>1606</v>
      </c>
      <c r="AG65" s="400" t="s">
        <v>1607</v>
      </c>
      <c r="AH65" s="400" t="s">
        <v>856</v>
      </c>
      <c r="AI65" s="400"/>
      <c r="AJ65" s="400"/>
      <c r="AK65" s="444" t="s">
        <v>1608</v>
      </c>
      <c r="AL65" s="400"/>
      <c r="AM65" s="400"/>
      <c r="AN65" s="400"/>
      <c r="AO65" s="400"/>
      <c r="AP65" s="400"/>
      <c r="AQ65" s="410"/>
      <c r="AR65" s="401"/>
      <c r="AS65" s="400" t="s">
        <v>1609</v>
      </c>
      <c r="AT65" s="400" t="s">
        <v>1610</v>
      </c>
    </row>
    <row r="66" spans="1:46" s="406" customFormat="1" ht="50.15" customHeight="1" x14ac:dyDescent="0.3">
      <c r="A66" s="404" t="s">
        <v>2012</v>
      </c>
      <c r="B66" s="404" t="s">
        <v>2013</v>
      </c>
      <c r="C66" s="404"/>
      <c r="D66" s="404"/>
      <c r="E66" s="408" t="str">
        <f>VLOOKUP(F66,[2]Sheet1!$B$2:$C$897,2,FALSE)</f>
        <v>CSTONE-536</v>
      </c>
      <c r="F66" s="400" t="s">
        <v>2014</v>
      </c>
      <c r="G66" s="400"/>
      <c r="H66" s="400" t="s">
        <v>1596</v>
      </c>
      <c r="I66" s="400" t="s">
        <v>1597</v>
      </c>
      <c r="J66" s="400" t="s">
        <v>1598</v>
      </c>
      <c r="K66" s="401" t="s">
        <v>2015</v>
      </c>
      <c r="L66" s="401"/>
      <c r="M66" s="401"/>
      <c r="N66" s="400" t="s">
        <v>1600</v>
      </c>
      <c r="O66" s="401" t="s">
        <v>1452</v>
      </c>
      <c r="P66" s="407" t="str">
        <f>IFERROR(INDEX(LOVs!L:L,MATCH(O66, LOVs!J:J,0)), "")</f>
        <v>Fit</v>
      </c>
      <c r="Q66" s="407" t="str">
        <f>IFERROR(INDEX(LOVs!M:M,MATCH(O66,LOVs!J:J,0)),"")</f>
        <v>Configuration</v>
      </c>
      <c r="R66" s="407" t="str">
        <f>IFERROR(INDEX(LOVs!N:N,MATCH(O66,LOVs!J:J,0)),"")</f>
        <v>Functional</v>
      </c>
      <c r="S66" s="400"/>
      <c r="T66" s="401" t="s">
        <v>2016</v>
      </c>
      <c r="U66" s="444" t="s">
        <v>2017</v>
      </c>
      <c r="V66" s="410" t="s">
        <v>2018</v>
      </c>
      <c r="W66" s="400"/>
      <c r="X66" s="400"/>
      <c r="Y66" s="400" t="s">
        <v>1348</v>
      </c>
      <c r="Z66" s="400" t="s">
        <v>1603</v>
      </c>
      <c r="AA66" s="409">
        <v>44323</v>
      </c>
      <c r="AB66" s="400"/>
      <c r="AC66" s="402"/>
      <c r="AD66" s="402"/>
      <c r="AE66" s="400" t="s">
        <v>1605</v>
      </c>
      <c r="AF66" s="400" t="s">
        <v>1606</v>
      </c>
      <c r="AG66" s="400" t="s">
        <v>1607</v>
      </c>
      <c r="AH66" s="400" t="s">
        <v>856</v>
      </c>
      <c r="AI66" s="400"/>
      <c r="AJ66" s="400"/>
      <c r="AK66" s="444" t="s">
        <v>1608</v>
      </c>
      <c r="AL66" s="400"/>
      <c r="AM66" s="400"/>
      <c r="AN66" s="400"/>
      <c r="AO66" s="400"/>
      <c r="AP66" s="400"/>
      <c r="AQ66" s="410"/>
      <c r="AR66" s="401"/>
      <c r="AS66" s="400" t="s">
        <v>1609</v>
      </c>
      <c r="AT66" s="400" t="s">
        <v>1610</v>
      </c>
    </row>
    <row r="67" spans="1:46" s="406" customFormat="1" ht="50.15" customHeight="1" x14ac:dyDescent="0.3">
      <c r="A67" s="404" t="s">
        <v>2019</v>
      </c>
      <c r="B67" s="404" t="s">
        <v>2020</v>
      </c>
      <c r="C67" s="404"/>
      <c r="D67" s="404"/>
      <c r="E67" s="408" t="s">
        <v>2020</v>
      </c>
      <c r="F67" s="400" t="s">
        <v>2021</v>
      </c>
      <c r="G67" s="400"/>
      <c r="H67" s="400" t="s">
        <v>1596</v>
      </c>
      <c r="I67" s="400" t="s">
        <v>1597</v>
      </c>
      <c r="J67" s="400" t="s">
        <v>1598</v>
      </c>
      <c r="K67" s="401" t="s">
        <v>2022</v>
      </c>
      <c r="L67" s="401"/>
      <c r="M67" s="401"/>
      <c r="N67" s="400" t="s">
        <v>1636</v>
      </c>
      <c r="O67" s="401" t="s">
        <v>1452</v>
      </c>
      <c r="P67" s="407" t="str">
        <f>IFERROR(INDEX(LOVs!L:L,MATCH(O67, LOVs!J:J,0)), "")</f>
        <v>Fit</v>
      </c>
      <c r="Q67" s="407" t="str">
        <f>IFERROR(INDEX(LOVs!M:M,MATCH(O67,LOVs!J:J,0)),"")</f>
        <v>Configuration</v>
      </c>
      <c r="R67" s="407" t="str">
        <f>IFERROR(INDEX(LOVs!N:N,MATCH(O67,LOVs!J:J,0)),"")</f>
        <v>Functional</v>
      </c>
      <c r="S67" s="400"/>
      <c r="T67" s="401" t="s">
        <v>2023</v>
      </c>
      <c r="U67" s="444" t="s">
        <v>2024</v>
      </c>
      <c r="V67" s="400"/>
      <c r="W67" s="400"/>
      <c r="X67" s="400" t="s">
        <v>1640</v>
      </c>
      <c r="Y67" s="400" t="s">
        <v>1348</v>
      </c>
      <c r="Z67" s="400" t="s">
        <v>1603</v>
      </c>
      <c r="AA67" s="413">
        <v>44320</v>
      </c>
      <c r="AB67" s="400"/>
      <c r="AC67" s="402" t="e">
        <f>IF(#REF!="", O67,#REF!)</f>
        <v>#REF!</v>
      </c>
      <c r="AD67" s="402"/>
      <c r="AE67" s="400" t="s">
        <v>1605</v>
      </c>
      <c r="AF67" s="400" t="s">
        <v>1606</v>
      </c>
      <c r="AG67" s="400" t="s">
        <v>1607</v>
      </c>
      <c r="AH67" s="400" t="s">
        <v>856</v>
      </c>
      <c r="AI67" s="400"/>
      <c r="AJ67" s="400"/>
      <c r="AK67" s="444" t="s">
        <v>1608</v>
      </c>
      <c r="AL67" s="400"/>
      <c r="AM67" s="400"/>
      <c r="AN67" s="400"/>
      <c r="AO67" s="400"/>
      <c r="AP67" s="400"/>
      <c r="AQ67" s="400"/>
      <c r="AR67" s="400"/>
      <c r="AS67" s="400" t="s">
        <v>1609</v>
      </c>
      <c r="AT67" s="400" t="s">
        <v>1610</v>
      </c>
    </row>
    <row r="68" spans="1:46" s="406" customFormat="1" ht="50.15" customHeight="1" x14ac:dyDescent="0.3">
      <c r="A68" s="404" t="s">
        <v>2025</v>
      </c>
      <c r="B68" s="404" t="s">
        <v>2026</v>
      </c>
      <c r="C68" s="404"/>
      <c r="D68" s="404"/>
      <c r="E68" s="408" t="str">
        <f>VLOOKUP(F68,[2]Sheet1!$B$2:$C$897,2,FALSE)</f>
        <v>CSTONE-537</v>
      </c>
      <c r="F68" s="400" t="s">
        <v>2027</v>
      </c>
      <c r="G68" s="400"/>
      <c r="H68" s="400" t="s">
        <v>1596</v>
      </c>
      <c r="I68" s="400" t="s">
        <v>1597</v>
      </c>
      <c r="J68" s="400" t="s">
        <v>1598</v>
      </c>
      <c r="K68" s="401" t="s">
        <v>2028</v>
      </c>
      <c r="L68" s="401"/>
      <c r="M68" s="401"/>
      <c r="N68" s="400" t="s">
        <v>1600</v>
      </c>
      <c r="O68" s="401" t="s">
        <v>1452</v>
      </c>
      <c r="P68" s="407" t="str">
        <f>IFERROR(INDEX(LOVs!L:L,MATCH(O68, LOVs!J:J,0)), "")</f>
        <v>Fit</v>
      </c>
      <c r="Q68" s="407" t="str">
        <f>IFERROR(INDEX(LOVs!M:M,MATCH(O68,LOVs!J:J,0)),"")</f>
        <v>Configuration</v>
      </c>
      <c r="R68" s="407" t="str">
        <f>IFERROR(INDEX(LOVs!N:N,MATCH(O68,LOVs!J:J,0)),"")</f>
        <v>Functional</v>
      </c>
      <c r="S68" s="400"/>
      <c r="T68" s="401" t="s">
        <v>2029</v>
      </c>
      <c r="U68" s="444" t="s">
        <v>2030</v>
      </c>
      <c r="V68" s="410" t="s">
        <v>2031</v>
      </c>
      <c r="W68" s="400"/>
      <c r="X68" s="400"/>
      <c r="Y68" s="400" t="s">
        <v>1348</v>
      </c>
      <c r="Z68" s="400" t="s">
        <v>1603</v>
      </c>
      <c r="AA68" s="409">
        <v>44320</v>
      </c>
      <c r="AB68" s="400"/>
      <c r="AC68" s="402"/>
      <c r="AD68" s="402"/>
      <c r="AE68" s="400" t="s">
        <v>1605</v>
      </c>
      <c r="AF68" s="400" t="s">
        <v>1606</v>
      </c>
      <c r="AG68" s="400" t="s">
        <v>1607</v>
      </c>
      <c r="AH68" s="400" t="s">
        <v>856</v>
      </c>
      <c r="AI68" s="400"/>
      <c r="AJ68" s="400"/>
      <c r="AK68" s="444" t="s">
        <v>1608</v>
      </c>
      <c r="AL68" s="400"/>
      <c r="AM68" s="400"/>
      <c r="AN68" s="400"/>
      <c r="AO68" s="400"/>
      <c r="AP68" s="400"/>
      <c r="AQ68" s="400"/>
      <c r="AR68" s="400"/>
      <c r="AS68" s="400" t="s">
        <v>1609</v>
      </c>
      <c r="AT68" s="400" t="s">
        <v>1610</v>
      </c>
    </row>
    <row r="69" spans="1:46" s="406" customFormat="1" ht="50.15" customHeight="1" x14ac:dyDescent="0.3">
      <c r="A69" s="404" t="s">
        <v>2032</v>
      </c>
      <c r="B69" s="404" t="s">
        <v>2033</v>
      </c>
      <c r="C69" s="404"/>
      <c r="D69" s="404"/>
      <c r="E69" s="408" t="s">
        <v>2033</v>
      </c>
      <c r="F69" s="400" t="s">
        <v>2034</v>
      </c>
      <c r="G69" s="400"/>
      <c r="H69" s="400" t="s">
        <v>1596</v>
      </c>
      <c r="I69" s="400" t="s">
        <v>1597</v>
      </c>
      <c r="J69" s="400" t="s">
        <v>1598</v>
      </c>
      <c r="K69" s="401" t="s">
        <v>2035</v>
      </c>
      <c r="L69" s="401"/>
      <c r="M69" s="401"/>
      <c r="N69" s="400" t="s">
        <v>1636</v>
      </c>
      <c r="O69" s="401" t="s">
        <v>1452</v>
      </c>
      <c r="P69" s="407" t="str">
        <f>IFERROR(INDEX(LOVs!L:L,MATCH(O69, LOVs!J:J,0)), "")</f>
        <v>Fit</v>
      </c>
      <c r="Q69" s="407" t="str">
        <f>IFERROR(INDEX(LOVs!M:M,MATCH(O69,LOVs!J:J,0)),"")</f>
        <v>Configuration</v>
      </c>
      <c r="R69" s="407" t="str">
        <f>IFERROR(INDEX(LOVs!N:N,MATCH(O69,LOVs!J:J,0)),"")</f>
        <v>Functional</v>
      </c>
      <c r="S69" s="400"/>
      <c r="T69" s="401" t="s">
        <v>2036</v>
      </c>
      <c r="U69" s="444" t="s">
        <v>2037</v>
      </c>
      <c r="V69" s="400"/>
      <c r="W69" s="400"/>
      <c r="X69" s="400" t="s">
        <v>1640</v>
      </c>
      <c r="Y69" s="400" t="s">
        <v>1348</v>
      </c>
      <c r="Z69" s="400" t="s">
        <v>1603</v>
      </c>
      <c r="AA69" s="413">
        <v>44320</v>
      </c>
      <c r="AB69" s="400"/>
      <c r="AC69" s="402" t="e">
        <f>IF(#REF!="", O69,#REF!)</f>
        <v>#REF!</v>
      </c>
      <c r="AD69" s="402"/>
      <c r="AE69" s="400" t="s">
        <v>1605</v>
      </c>
      <c r="AF69" s="400" t="s">
        <v>1606</v>
      </c>
      <c r="AG69" s="400" t="s">
        <v>1607</v>
      </c>
      <c r="AH69" s="400" t="s">
        <v>856</v>
      </c>
      <c r="AI69" s="400"/>
      <c r="AJ69" s="400"/>
      <c r="AK69" s="444" t="s">
        <v>1608</v>
      </c>
      <c r="AL69" s="400"/>
      <c r="AM69" s="400"/>
      <c r="AN69" s="400"/>
      <c r="AO69" s="400"/>
      <c r="AP69" s="400"/>
      <c r="AQ69" s="400"/>
      <c r="AR69" s="400"/>
      <c r="AS69" s="400" t="s">
        <v>1609</v>
      </c>
      <c r="AT69" s="400" t="s">
        <v>1610</v>
      </c>
    </row>
    <row r="70" spans="1:46" s="406" customFormat="1" ht="50.15" customHeight="1" x14ac:dyDescent="0.3">
      <c r="A70" s="404" t="s">
        <v>2038</v>
      </c>
      <c r="B70" s="404" t="s">
        <v>2039</v>
      </c>
      <c r="C70" s="404"/>
      <c r="D70" s="404"/>
      <c r="E70" s="408" t="str">
        <f>VLOOKUP(F70,[2]Sheet1!$B$2:$C$897,2,FALSE)</f>
        <v>CSTONE-90</v>
      </c>
      <c r="F70" s="400" t="s">
        <v>2040</v>
      </c>
      <c r="G70" s="400"/>
      <c r="H70" s="400" t="s">
        <v>1596</v>
      </c>
      <c r="I70" s="400" t="s">
        <v>1597</v>
      </c>
      <c r="J70" s="400" t="s">
        <v>1688</v>
      </c>
      <c r="K70" s="401" t="s">
        <v>2041</v>
      </c>
      <c r="L70" s="401"/>
      <c r="M70" s="401"/>
      <c r="N70" s="400" t="s">
        <v>1600</v>
      </c>
      <c r="O70" s="401" t="s">
        <v>1452</v>
      </c>
      <c r="P70" s="407" t="str">
        <f>IFERROR(INDEX(LOVs!L:L,MATCH(O70, LOVs!J:J,0)), "")</f>
        <v>Fit</v>
      </c>
      <c r="Q70" s="407" t="str">
        <f>IFERROR(INDEX(LOVs!M:M,MATCH(O70,LOVs!J:J,0)),"")</f>
        <v>Configuration</v>
      </c>
      <c r="R70" s="407" t="str">
        <f>IFERROR(INDEX(LOVs!N:N,MATCH(O70,LOVs!J:J,0)),"")</f>
        <v>Functional</v>
      </c>
      <c r="S70" s="400"/>
      <c r="T70" s="401" t="s">
        <v>2042</v>
      </c>
      <c r="U70" s="444" t="s">
        <v>2043</v>
      </c>
      <c r="V70" s="400"/>
      <c r="W70" s="400"/>
      <c r="X70" s="400"/>
      <c r="Y70" s="400" t="s">
        <v>1348</v>
      </c>
      <c r="Z70" s="400" t="s">
        <v>1603</v>
      </c>
      <c r="AA70" s="409">
        <v>44320</v>
      </c>
      <c r="AB70" s="400"/>
      <c r="AC70" s="402"/>
      <c r="AD70" s="402"/>
      <c r="AE70" s="400" t="s">
        <v>1605</v>
      </c>
      <c r="AF70" s="400" t="s">
        <v>1606</v>
      </c>
      <c r="AG70" s="400" t="s">
        <v>1607</v>
      </c>
      <c r="AH70" s="400" t="s">
        <v>856</v>
      </c>
      <c r="AI70" s="400"/>
      <c r="AJ70" s="400"/>
      <c r="AK70" s="444" t="s">
        <v>1608</v>
      </c>
      <c r="AL70" s="400"/>
      <c r="AM70" s="400"/>
      <c r="AN70" s="400"/>
      <c r="AO70" s="400"/>
      <c r="AP70" s="400"/>
      <c r="AQ70" s="400"/>
      <c r="AR70" s="400"/>
      <c r="AS70" s="400" t="s">
        <v>1609</v>
      </c>
      <c r="AT70" s="400" t="s">
        <v>1610</v>
      </c>
    </row>
    <row r="71" spans="1:46" s="406" customFormat="1" ht="50.15" customHeight="1" x14ac:dyDescent="0.3">
      <c r="A71" s="404" t="s">
        <v>2044</v>
      </c>
      <c r="B71" s="404" t="s">
        <v>2045</v>
      </c>
      <c r="C71" s="404"/>
      <c r="D71" s="404"/>
      <c r="E71" s="408" t="str">
        <f>VLOOKUP(F71,[2]Sheet1!$B$2:$C$897,2,FALSE)</f>
        <v>CSTONE-91</v>
      </c>
      <c r="F71" s="400" t="s">
        <v>2046</v>
      </c>
      <c r="G71" s="400"/>
      <c r="H71" s="400" t="s">
        <v>1596</v>
      </c>
      <c r="I71" s="400" t="s">
        <v>1597</v>
      </c>
      <c r="J71" s="400" t="s">
        <v>1688</v>
      </c>
      <c r="K71" s="401" t="s">
        <v>2047</v>
      </c>
      <c r="L71" s="401"/>
      <c r="M71" s="401"/>
      <c r="N71" s="400" t="s">
        <v>1600</v>
      </c>
      <c r="O71" s="401" t="s">
        <v>1452</v>
      </c>
      <c r="P71" s="407" t="str">
        <f>IFERROR(INDEX(LOVs!L:L,MATCH(O71, LOVs!J:J,0)), "")</f>
        <v>Fit</v>
      </c>
      <c r="Q71" s="407" t="str">
        <f>IFERROR(INDEX(LOVs!M:M,MATCH(O71,LOVs!J:J,0)),"")</f>
        <v>Configuration</v>
      </c>
      <c r="R71" s="407" t="str">
        <f>IFERROR(INDEX(LOVs!N:N,MATCH(O71,LOVs!J:J,0)),"")</f>
        <v>Functional</v>
      </c>
      <c r="S71" s="400"/>
      <c r="T71" s="401" t="s">
        <v>2048</v>
      </c>
      <c r="U71" s="444" t="s">
        <v>2049</v>
      </c>
      <c r="V71" s="400"/>
      <c r="W71" s="400"/>
      <c r="X71" s="400"/>
      <c r="Y71" s="400" t="s">
        <v>1348</v>
      </c>
      <c r="Z71" s="400" t="s">
        <v>1603</v>
      </c>
      <c r="AA71" s="409">
        <v>44320</v>
      </c>
      <c r="AB71" s="400"/>
      <c r="AC71" s="402"/>
      <c r="AD71" s="402"/>
      <c r="AE71" s="400" t="s">
        <v>1605</v>
      </c>
      <c r="AF71" s="400" t="s">
        <v>1606</v>
      </c>
      <c r="AG71" s="400" t="s">
        <v>1607</v>
      </c>
      <c r="AH71" s="400" t="s">
        <v>856</v>
      </c>
      <c r="AI71" s="400"/>
      <c r="AJ71" s="400"/>
      <c r="AK71" s="444" t="s">
        <v>1608</v>
      </c>
      <c r="AL71" s="400"/>
      <c r="AM71" s="400"/>
      <c r="AN71" s="400"/>
      <c r="AO71" s="400"/>
      <c r="AP71" s="400"/>
      <c r="AQ71" s="400"/>
      <c r="AR71" s="400"/>
      <c r="AS71" s="400" t="s">
        <v>1609</v>
      </c>
      <c r="AT71" s="400" t="s">
        <v>1610</v>
      </c>
    </row>
    <row r="72" spans="1:46" s="406" customFormat="1" ht="50.15" customHeight="1" x14ac:dyDescent="0.3">
      <c r="A72" s="404" t="s">
        <v>2050</v>
      </c>
      <c r="B72" s="404" t="s">
        <v>2051</v>
      </c>
      <c r="C72" s="404"/>
      <c r="D72" s="404"/>
      <c r="E72" s="408" t="str">
        <f>VLOOKUP(F72,[2]Sheet1!$B$2:$C$897,2,FALSE)</f>
        <v>CSTONE-92</v>
      </c>
      <c r="F72" s="400" t="s">
        <v>2052</v>
      </c>
      <c r="G72" s="400"/>
      <c r="H72" s="400" t="s">
        <v>1596</v>
      </c>
      <c r="I72" s="400" t="s">
        <v>1597</v>
      </c>
      <c r="J72" s="400" t="s">
        <v>1788</v>
      </c>
      <c r="K72" s="401" t="s">
        <v>2053</v>
      </c>
      <c r="L72" s="401"/>
      <c r="M72" s="401"/>
      <c r="N72" s="400" t="s">
        <v>1600</v>
      </c>
      <c r="O72" s="400" t="s">
        <v>1452</v>
      </c>
      <c r="P72" s="407" t="str">
        <f>IFERROR(INDEX(LOVs!L:L,MATCH(O72, LOVs!J:J,0)), "")</f>
        <v>Fit</v>
      </c>
      <c r="Q72" s="407" t="str">
        <f>IFERROR(INDEX(LOVs!M:M,MATCH(O72,LOVs!J:J,0)),"")</f>
        <v>Configuration</v>
      </c>
      <c r="R72" s="407" t="str">
        <f>IFERROR(INDEX(LOVs!N:N,MATCH(O72,LOVs!J:J,0)),"")</f>
        <v>Functional</v>
      </c>
      <c r="S72" s="400"/>
      <c r="T72" s="401" t="s">
        <v>2054</v>
      </c>
      <c r="U72" s="444" t="s">
        <v>2055</v>
      </c>
      <c r="V72" s="400"/>
      <c r="W72" s="400"/>
      <c r="X72" s="400"/>
      <c r="Y72" s="400" t="s">
        <v>1348</v>
      </c>
      <c r="Z72" s="400" t="s">
        <v>1603</v>
      </c>
      <c r="AA72" s="409">
        <v>44328</v>
      </c>
      <c r="AB72" s="400"/>
      <c r="AC72" s="402"/>
      <c r="AD72" s="402"/>
      <c r="AE72" s="400" t="s">
        <v>1605</v>
      </c>
      <c r="AF72" s="400" t="s">
        <v>1606</v>
      </c>
      <c r="AG72" s="400" t="s">
        <v>1607</v>
      </c>
      <c r="AH72" s="400" t="s">
        <v>856</v>
      </c>
      <c r="AI72" s="400"/>
      <c r="AJ72" s="400"/>
      <c r="AK72" s="444" t="s">
        <v>1608</v>
      </c>
      <c r="AL72" s="400"/>
      <c r="AM72" s="400"/>
      <c r="AN72" s="400"/>
      <c r="AO72" s="400"/>
      <c r="AP72" s="400"/>
      <c r="AQ72" s="400"/>
      <c r="AR72" s="401"/>
      <c r="AS72" s="400" t="s">
        <v>1609</v>
      </c>
      <c r="AT72" s="400" t="s">
        <v>1610</v>
      </c>
    </row>
    <row r="73" spans="1:46" s="406" customFormat="1" ht="50.15" customHeight="1" x14ac:dyDescent="0.3">
      <c r="A73" s="404" t="s">
        <v>2056</v>
      </c>
      <c r="B73" s="404" t="s">
        <v>2057</v>
      </c>
      <c r="C73" s="404"/>
      <c r="D73" s="404"/>
      <c r="E73" s="408" t="str">
        <f>VLOOKUP(F73,[2]Sheet1!$B$2:$C$897,2,FALSE)</f>
        <v>CSTONE-93</v>
      </c>
      <c r="F73" s="400" t="s">
        <v>2058</v>
      </c>
      <c r="G73" s="400"/>
      <c r="H73" s="400" t="s">
        <v>1596</v>
      </c>
      <c r="I73" s="400" t="s">
        <v>1597</v>
      </c>
      <c r="J73" s="400" t="s">
        <v>1655</v>
      </c>
      <c r="K73" s="401" t="s">
        <v>2059</v>
      </c>
      <c r="L73" s="401"/>
      <c r="M73" s="401"/>
      <c r="N73" s="400" t="s">
        <v>1600</v>
      </c>
      <c r="O73" s="400" t="s">
        <v>1452</v>
      </c>
      <c r="P73" s="407" t="str">
        <f>IFERROR(INDEX(LOVs!L:L,MATCH(O73, LOVs!J:J,0)), "")</f>
        <v>Fit</v>
      </c>
      <c r="Q73" s="407" t="str">
        <f>IFERROR(INDEX(LOVs!M:M,MATCH(O73,LOVs!J:J,0)),"")</f>
        <v>Configuration</v>
      </c>
      <c r="R73" s="407" t="str">
        <f>IFERROR(INDEX(LOVs!N:N,MATCH(O73,LOVs!J:J,0)),"")</f>
        <v>Functional</v>
      </c>
      <c r="S73" s="400"/>
      <c r="T73" s="401" t="s">
        <v>2060</v>
      </c>
      <c r="U73" s="444" t="s">
        <v>2061</v>
      </c>
      <c r="V73" s="410"/>
      <c r="W73" s="400"/>
      <c r="X73" s="400"/>
      <c r="Y73" s="400" t="s">
        <v>1348</v>
      </c>
      <c r="Z73" s="400" t="s">
        <v>1603</v>
      </c>
      <c r="AA73" s="409">
        <v>44323</v>
      </c>
      <c r="AB73" s="400"/>
      <c r="AC73" s="402"/>
      <c r="AD73" s="402"/>
      <c r="AE73" s="400" t="s">
        <v>1605</v>
      </c>
      <c r="AF73" s="400" t="s">
        <v>1606</v>
      </c>
      <c r="AG73" s="400" t="s">
        <v>1607</v>
      </c>
      <c r="AH73" s="400" t="s">
        <v>856</v>
      </c>
      <c r="AI73" s="400"/>
      <c r="AJ73" s="400"/>
      <c r="AK73" s="444" t="s">
        <v>1608</v>
      </c>
      <c r="AL73" s="400"/>
      <c r="AM73" s="400"/>
      <c r="AN73" s="400"/>
      <c r="AO73" s="400"/>
      <c r="AP73" s="400"/>
      <c r="AQ73" s="444"/>
      <c r="AR73" s="401"/>
      <c r="AS73" s="400" t="s">
        <v>1609</v>
      </c>
      <c r="AT73" s="400" t="s">
        <v>1610</v>
      </c>
    </row>
    <row r="74" spans="1:46" s="406" customFormat="1" ht="50.15" customHeight="1" x14ac:dyDescent="0.3">
      <c r="A74" s="404" t="s">
        <v>2062</v>
      </c>
      <c r="B74" s="404" t="s">
        <v>2063</v>
      </c>
      <c r="C74" s="404"/>
      <c r="D74" s="404"/>
      <c r="E74" s="408" t="str">
        <f>VLOOKUP(F74,[2]Sheet1!$B$2:$C$897,2,FALSE)</f>
        <v>CSTONE-94</v>
      </c>
      <c r="F74" s="400" t="s">
        <v>2064</v>
      </c>
      <c r="G74" s="400"/>
      <c r="H74" s="400" t="s">
        <v>1596</v>
      </c>
      <c r="I74" s="400" t="s">
        <v>1597</v>
      </c>
      <c r="J74" s="400" t="s">
        <v>1655</v>
      </c>
      <c r="K74" s="401" t="s">
        <v>2065</v>
      </c>
      <c r="L74" s="401"/>
      <c r="M74" s="401"/>
      <c r="N74" s="400" t="s">
        <v>1600</v>
      </c>
      <c r="O74" s="400" t="s">
        <v>1452</v>
      </c>
      <c r="P74" s="407" t="str">
        <f>IFERROR(INDEX(LOVs!L:L,MATCH(O74, LOVs!J:J,0)), "")</f>
        <v>Fit</v>
      </c>
      <c r="Q74" s="407" t="str">
        <f>IFERROR(INDEX(LOVs!M:M,MATCH(O74,LOVs!J:J,0)),"")</f>
        <v>Configuration</v>
      </c>
      <c r="R74" s="407" t="str">
        <f>IFERROR(INDEX(LOVs!N:N,MATCH(O74,LOVs!J:J,0)),"")</f>
        <v>Functional</v>
      </c>
      <c r="S74" s="400"/>
      <c r="T74" s="401" t="s">
        <v>2066</v>
      </c>
      <c r="U74" s="444" t="s">
        <v>2067</v>
      </c>
      <c r="V74" s="444"/>
      <c r="W74" s="400"/>
      <c r="X74" s="400"/>
      <c r="Y74" s="400" t="s">
        <v>1348</v>
      </c>
      <c r="Z74" s="400" t="s">
        <v>1603</v>
      </c>
      <c r="AA74" s="409">
        <v>44320</v>
      </c>
      <c r="AB74" s="400"/>
      <c r="AC74" s="402"/>
      <c r="AD74" s="402"/>
      <c r="AE74" s="400" t="s">
        <v>1605</v>
      </c>
      <c r="AF74" s="400" t="s">
        <v>1606</v>
      </c>
      <c r="AG74" s="400" t="s">
        <v>1607</v>
      </c>
      <c r="AH74" s="400" t="s">
        <v>856</v>
      </c>
      <c r="AI74" s="400"/>
      <c r="AJ74" s="400"/>
      <c r="AK74" s="444" t="s">
        <v>1608</v>
      </c>
      <c r="AL74" s="400"/>
      <c r="AM74" s="400"/>
      <c r="AN74" s="400"/>
      <c r="AO74" s="400"/>
      <c r="AP74" s="400"/>
      <c r="AQ74" s="410"/>
      <c r="AR74" s="444"/>
      <c r="AS74" s="400" t="s">
        <v>1609</v>
      </c>
      <c r="AT74" s="400" t="s">
        <v>1610</v>
      </c>
    </row>
    <row r="75" spans="1:46" s="406" customFormat="1" ht="50.15" customHeight="1" x14ac:dyDescent="0.3">
      <c r="A75" s="404" t="s">
        <v>2068</v>
      </c>
      <c r="B75" s="404" t="s">
        <v>2069</v>
      </c>
      <c r="C75" s="404"/>
      <c r="D75" s="404"/>
      <c r="E75" s="408" t="str">
        <f>VLOOKUP(F75,[2]Sheet1!$B$2:$C$897,2,FALSE)</f>
        <v>CSTONE-95</v>
      </c>
      <c r="F75" s="400" t="s">
        <v>2070</v>
      </c>
      <c r="G75" s="400"/>
      <c r="H75" s="400" t="s">
        <v>1596</v>
      </c>
      <c r="I75" s="400" t="s">
        <v>1597</v>
      </c>
      <c r="J75" s="400" t="s">
        <v>1655</v>
      </c>
      <c r="K75" s="401" t="s">
        <v>2071</v>
      </c>
      <c r="L75" s="401"/>
      <c r="M75" s="401"/>
      <c r="N75" s="400" t="s">
        <v>1600</v>
      </c>
      <c r="O75" s="400" t="s">
        <v>1452</v>
      </c>
      <c r="P75" s="407" t="str">
        <f>IFERROR(INDEX(LOVs!L:L,MATCH(O75, LOVs!J:J,0)), "")</f>
        <v>Fit</v>
      </c>
      <c r="Q75" s="407" t="str">
        <f>IFERROR(INDEX(LOVs!M:M,MATCH(O75,LOVs!J:J,0)),"")</f>
        <v>Configuration</v>
      </c>
      <c r="R75" s="407" t="str">
        <f>IFERROR(INDEX(LOVs!N:N,MATCH(O75,LOVs!J:J,0)),"")</f>
        <v>Functional</v>
      </c>
      <c r="S75" s="400"/>
      <c r="T75" s="401" t="s">
        <v>2072</v>
      </c>
      <c r="U75" s="444" t="s">
        <v>2073</v>
      </c>
      <c r="V75" s="400"/>
      <c r="W75" s="400"/>
      <c r="X75" s="400"/>
      <c r="Y75" s="400" t="s">
        <v>1348</v>
      </c>
      <c r="Z75" s="400" t="s">
        <v>1603</v>
      </c>
      <c r="AA75" s="409">
        <v>44323</v>
      </c>
      <c r="AB75" s="400"/>
      <c r="AC75" s="402"/>
      <c r="AD75" s="402"/>
      <c r="AE75" s="400" t="s">
        <v>1605</v>
      </c>
      <c r="AF75" s="400" t="s">
        <v>1606</v>
      </c>
      <c r="AG75" s="400" t="s">
        <v>1607</v>
      </c>
      <c r="AH75" s="400" t="s">
        <v>856</v>
      </c>
      <c r="AI75" s="400"/>
      <c r="AJ75" s="400"/>
      <c r="AK75" s="444" t="s">
        <v>1608</v>
      </c>
      <c r="AL75" s="400"/>
      <c r="AM75" s="400"/>
      <c r="AN75" s="400"/>
      <c r="AO75" s="400"/>
      <c r="AP75" s="400"/>
      <c r="AQ75" s="410"/>
      <c r="AR75" s="401"/>
      <c r="AS75" s="400" t="s">
        <v>1609</v>
      </c>
      <c r="AT75" s="400" t="s">
        <v>1610</v>
      </c>
    </row>
    <row r="76" spans="1:46" s="406" customFormat="1" ht="50.15" customHeight="1" x14ac:dyDescent="0.3">
      <c r="A76" s="404" t="s">
        <v>2074</v>
      </c>
      <c r="B76" s="404" t="s">
        <v>2075</v>
      </c>
      <c r="C76" s="404"/>
      <c r="D76" s="404"/>
      <c r="E76" s="408" t="str">
        <f>VLOOKUP(F76,[2]Sheet1!$B$2:$C$897,2,FALSE)</f>
        <v>CSTONE-96</v>
      </c>
      <c r="F76" s="400" t="s">
        <v>2076</v>
      </c>
      <c r="G76" s="400"/>
      <c r="H76" s="400" t="s">
        <v>1596</v>
      </c>
      <c r="I76" s="400" t="s">
        <v>1597</v>
      </c>
      <c r="J76" s="400" t="s">
        <v>1655</v>
      </c>
      <c r="K76" s="401" t="s">
        <v>2077</v>
      </c>
      <c r="L76" s="401"/>
      <c r="M76" s="401"/>
      <c r="N76" s="400" t="s">
        <v>1600</v>
      </c>
      <c r="O76" s="400" t="s">
        <v>1452</v>
      </c>
      <c r="P76" s="407" t="str">
        <f>IFERROR(INDEX(LOVs!L:L,MATCH(O76, LOVs!J:J,0)), "")</f>
        <v>Fit</v>
      </c>
      <c r="Q76" s="407" t="str">
        <f>IFERROR(INDEX(LOVs!M:M,MATCH(O76,LOVs!J:J,0)),"")</f>
        <v>Configuration</v>
      </c>
      <c r="R76" s="407" t="str">
        <f>IFERROR(INDEX(LOVs!N:N,MATCH(O76,LOVs!J:J,0)),"")</f>
        <v>Functional</v>
      </c>
      <c r="S76" s="400"/>
      <c r="T76" s="401" t="s">
        <v>2078</v>
      </c>
      <c r="U76" s="444" t="s">
        <v>2079</v>
      </c>
      <c r="V76" s="400"/>
      <c r="W76" s="400"/>
      <c r="X76" s="400"/>
      <c r="Y76" s="400" t="s">
        <v>1348</v>
      </c>
      <c r="Z76" s="400" t="s">
        <v>1603</v>
      </c>
      <c r="AA76" s="409">
        <v>44328</v>
      </c>
      <c r="AB76" s="400"/>
      <c r="AC76" s="402"/>
      <c r="AD76" s="402"/>
      <c r="AE76" s="400" t="s">
        <v>1605</v>
      </c>
      <c r="AF76" s="400" t="s">
        <v>1606</v>
      </c>
      <c r="AG76" s="400" t="s">
        <v>1607</v>
      </c>
      <c r="AH76" s="400" t="s">
        <v>856</v>
      </c>
      <c r="AI76" s="400"/>
      <c r="AJ76" s="400"/>
      <c r="AK76" s="444" t="s">
        <v>1608</v>
      </c>
      <c r="AL76" s="400"/>
      <c r="AM76" s="400"/>
      <c r="AN76" s="400"/>
      <c r="AO76" s="400"/>
      <c r="AP76" s="400"/>
      <c r="AQ76" s="410"/>
      <c r="AR76" s="401"/>
      <c r="AS76" s="400" t="s">
        <v>1609</v>
      </c>
      <c r="AT76" s="400" t="s">
        <v>1610</v>
      </c>
    </row>
    <row r="77" spans="1:46" s="406" customFormat="1" ht="50.15" customHeight="1" x14ac:dyDescent="0.3">
      <c r="A77" s="406" t="s">
        <v>2080</v>
      </c>
      <c r="E77" s="408" t="s">
        <v>196</v>
      </c>
      <c r="F77" s="400" t="s">
        <v>2081</v>
      </c>
      <c r="G77" s="400"/>
      <c r="H77" s="400" t="s">
        <v>1596</v>
      </c>
      <c r="I77" s="400" t="s">
        <v>1597</v>
      </c>
      <c r="J77" s="400" t="s">
        <v>1795</v>
      </c>
      <c r="K77" s="401" t="s">
        <v>2082</v>
      </c>
      <c r="L77" s="401"/>
      <c r="M77" s="401"/>
      <c r="N77" s="400" t="s">
        <v>1938</v>
      </c>
      <c r="O77" s="400" t="s">
        <v>1939</v>
      </c>
      <c r="P77" s="407" t="str">
        <f>IFERROR(INDEX(LOVs!L:L,MATCH(O77, LOVs!J:J,0)), "")</f>
        <v>Out of Scope</v>
      </c>
      <c r="Q77" s="407" t="str">
        <f>IFERROR(INDEX(LOVs!M:M,MATCH(O77,LOVs!J:J,0)),"")</f>
        <v>Out of Scope</v>
      </c>
      <c r="R77" s="407" t="str">
        <f>IFERROR(INDEX(LOVs!N:N,MATCH(O77,LOVs!J:J,0)),"")</f>
        <v>Out of Scope</v>
      </c>
      <c r="S77" s="400"/>
      <c r="T77" s="401"/>
      <c r="U77" s="444"/>
      <c r="V77" s="400"/>
      <c r="W77" s="400"/>
      <c r="X77" s="400"/>
      <c r="Y77" s="400" t="s">
        <v>1348</v>
      </c>
      <c r="Z77" s="400" t="s">
        <v>1603</v>
      </c>
      <c r="AA77" s="409">
        <v>44330</v>
      </c>
      <c r="AB77" s="400"/>
      <c r="AC77" s="402"/>
      <c r="AD77" s="402"/>
      <c r="AE77" s="400" t="s">
        <v>1605</v>
      </c>
      <c r="AF77" s="400" t="s">
        <v>1606</v>
      </c>
      <c r="AG77" s="400" t="s">
        <v>1607</v>
      </c>
      <c r="AH77" s="400" t="s">
        <v>2083</v>
      </c>
      <c r="AI77" s="400"/>
      <c r="AJ77" s="400"/>
      <c r="AK77" s="444"/>
      <c r="AL77" s="400"/>
      <c r="AM77" s="400"/>
      <c r="AN77" s="400"/>
      <c r="AO77" s="400"/>
      <c r="AP77" s="400"/>
      <c r="AQ77" s="484" t="s">
        <v>1946</v>
      </c>
      <c r="AR77" s="400"/>
      <c r="AS77" s="400" t="s">
        <v>1754</v>
      </c>
      <c r="AT77" s="400" t="s">
        <v>1610</v>
      </c>
    </row>
    <row r="78" spans="1:46" s="406" customFormat="1" ht="50.15" customHeight="1" x14ac:dyDescent="0.3">
      <c r="A78" s="404" t="s">
        <v>2084</v>
      </c>
      <c r="B78" s="404" t="s">
        <v>2085</v>
      </c>
      <c r="C78" s="404" t="s">
        <v>2086</v>
      </c>
      <c r="D78" s="404" t="str">
        <f>INDEX(JIRA!B:B, MATCH(F78&amp; " - TUT/FUT", JIRA!G:G,0))</f>
        <v>CSTONE-3653</v>
      </c>
      <c r="E78" s="408" t="str">
        <f>VLOOKUP(F78,[2]Sheet1!$B$2:$C$897,2,FALSE)</f>
        <v>CSTONE-3653</v>
      </c>
      <c r="F78" s="400" t="s">
        <v>2087</v>
      </c>
      <c r="G78" s="400"/>
      <c r="H78" s="400" t="s">
        <v>1596</v>
      </c>
      <c r="I78" s="400" t="s">
        <v>1597</v>
      </c>
      <c r="J78" s="400" t="s">
        <v>1795</v>
      </c>
      <c r="K78" s="401" t="s">
        <v>2088</v>
      </c>
      <c r="L78" s="400"/>
      <c r="M78" s="400"/>
      <c r="N78" s="400" t="s">
        <v>1600</v>
      </c>
      <c r="O78" s="401" t="s">
        <v>1647</v>
      </c>
      <c r="P78" s="407" t="str">
        <f>IFERROR(INDEX(LOVs!L:L,MATCH(O78, LOVs!J:J,0)), "")</f>
        <v>Gap</v>
      </c>
      <c r="Q78" s="407" t="str">
        <f>IFERROR(INDEX(LOVs!M:M,MATCH(O78,LOVs!J:J,0)),"")</f>
        <v>Build</v>
      </c>
      <c r="R78" s="407" t="str">
        <f>IFERROR(INDEX(LOVs!N:N,MATCH(O78,LOVs!J:J,0)),"")</f>
        <v>Report</v>
      </c>
      <c r="S78" s="404" t="s">
        <v>2089</v>
      </c>
      <c r="T78" s="401" t="s">
        <v>2090</v>
      </c>
      <c r="U78" s="444" t="s">
        <v>2091</v>
      </c>
      <c r="V78" s="410" t="s">
        <v>2092</v>
      </c>
      <c r="W78" s="400"/>
      <c r="X78" s="400"/>
      <c r="Y78" s="400" t="s">
        <v>1348</v>
      </c>
      <c r="Z78" s="400" t="s">
        <v>1603</v>
      </c>
      <c r="AA78" s="409">
        <v>44330</v>
      </c>
      <c r="AB78" s="400"/>
      <c r="AC78" s="402"/>
      <c r="AD78" s="402"/>
      <c r="AE78" s="400" t="s">
        <v>1605</v>
      </c>
      <c r="AF78" s="400" t="s">
        <v>1606</v>
      </c>
      <c r="AG78" s="400" t="s">
        <v>1607</v>
      </c>
      <c r="AH78" s="400" t="s">
        <v>2083</v>
      </c>
      <c r="AI78" s="400"/>
      <c r="AJ78" s="400"/>
      <c r="AK78" s="444" t="s">
        <v>1608</v>
      </c>
      <c r="AL78" s="400"/>
      <c r="AM78" s="400"/>
      <c r="AN78" s="400"/>
      <c r="AO78" s="400"/>
      <c r="AP78" s="400"/>
      <c r="AQ78" s="400"/>
      <c r="AR78" s="400"/>
      <c r="AS78" s="400" t="s">
        <v>1754</v>
      </c>
      <c r="AT78" s="400" t="s">
        <v>1610</v>
      </c>
    </row>
    <row r="79" spans="1:46" s="406" customFormat="1" ht="50.15" customHeight="1" x14ac:dyDescent="0.3">
      <c r="A79" s="404" t="s">
        <v>2093</v>
      </c>
      <c r="B79" s="404" t="s">
        <v>2094</v>
      </c>
      <c r="C79" s="404" t="s">
        <v>2095</v>
      </c>
      <c r="D79" s="404" t="s">
        <v>2096</v>
      </c>
      <c r="E79" s="408" t="s">
        <v>2097</v>
      </c>
      <c r="F79" s="400" t="s">
        <v>2098</v>
      </c>
      <c r="G79" s="400"/>
      <c r="H79" s="400" t="s">
        <v>1596</v>
      </c>
      <c r="I79" s="400" t="s">
        <v>1597</v>
      </c>
      <c r="J79" s="400" t="s">
        <v>1795</v>
      </c>
      <c r="K79" s="401" t="s">
        <v>2099</v>
      </c>
      <c r="L79" s="400"/>
      <c r="M79" s="400"/>
      <c r="N79" s="400" t="s">
        <v>1636</v>
      </c>
      <c r="O79" s="401" t="s">
        <v>1647</v>
      </c>
      <c r="P79" s="407" t="str">
        <f>IFERROR(INDEX(LOVs!L:L,MATCH(O79, LOVs!J:J,0)), "")</f>
        <v>Gap</v>
      </c>
      <c r="Q79" s="407" t="str">
        <f>IFERROR(INDEX(LOVs!M:M,MATCH(O79,LOVs!J:J,0)),"")</f>
        <v>Build</v>
      </c>
      <c r="R79" s="407" t="str">
        <f>IFERROR(INDEX(LOVs!N:N,MATCH(O79,LOVs!J:J,0)),"")</f>
        <v>Report</v>
      </c>
      <c r="S79" s="404" t="s">
        <v>2100</v>
      </c>
      <c r="T79" s="401" t="s">
        <v>2101</v>
      </c>
      <c r="U79" s="444" t="s">
        <v>2091</v>
      </c>
      <c r="V79" s="400"/>
      <c r="W79" s="400"/>
      <c r="X79" s="400" t="s">
        <v>2097</v>
      </c>
      <c r="Y79" s="400" t="s">
        <v>1348</v>
      </c>
      <c r="Z79" s="400" t="s">
        <v>1603</v>
      </c>
      <c r="AA79" s="413">
        <v>44388</v>
      </c>
      <c r="AB79" s="400"/>
      <c r="AC79" s="402" t="e">
        <f>IF(#REF!="", O79,#REF!)</f>
        <v>#REF!</v>
      </c>
      <c r="AD79" s="402"/>
      <c r="AE79" s="400" t="s">
        <v>1605</v>
      </c>
      <c r="AF79" s="400" t="s">
        <v>1606</v>
      </c>
      <c r="AG79" s="400" t="s">
        <v>1607</v>
      </c>
      <c r="AH79" s="400" t="s">
        <v>856</v>
      </c>
      <c r="AI79" s="400"/>
      <c r="AJ79" s="400"/>
      <c r="AK79" s="400" t="s">
        <v>1608</v>
      </c>
      <c r="AL79" s="400"/>
      <c r="AM79" s="400"/>
      <c r="AN79" s="400"/>
      <c r="AO79" s="400"/>
      <c r="AP79" s="400"/>
      <c r="AQ79" s="410"/>
      <c r="AR79" s="400"/>
      <c r="AS79" s="400" t="s">
        <v>1641</v>
      </c>
      <c r="AT79" s="400" t="s">
        <v>1986</v>
      </c>
    </row>
    <row r="80" spans="1:46" s="406" customFormat="1" ht="50.15" customHeight="1" x14ac:dyDescent="0.3">
      <c r="A80" s="404" t="s">
        <v>2102</v>
      </c>
      <c r="B80" s="404" t="s">
        <v>2103</v>
      </c>
      <c r="C80" s="404" t="s">
        <v>2104</v>
      </c>
      <c r="D80" s="404" t="str">
        <f>INDEX(JIRA!B:B, MATCH(F80&amp; " - TUT/FUT", JIRA!G:G,0))</f>
        <v>CSTONE-3654</v>
      </c>
      <c r="E80" s="408" t="str">
        <f>VLOOKUP(F80,[2]Sheet1!$B$2:$C$897,2,FALSE)</f>
        <v>CSTONE-3654</v>
      </c>
      <c r="F80" s="400" t="s">
        <v>2105</v>
      </c>
      <c r="G80" s="400"/>
      <c r="H80" s="400" t="s">
        <v>1596</v>
      </c>
      <c r="I80" s="400" t="s">
        <v>1597</v>
      </c>
      <c r="J80" s="400" t="s">
        <v>1795</v>
      </c>
      <c r="K80" s="401" t="s">
        <v>2106</v>
      </c>
      <c r="L80" s="400"/>
      <c r="M80" s="400"/>
      <c r="N80" s="400" t="s">
        <v>1600</v>
      </c>
      <c r="O80" s="401" t="s">
        <v>1647</v>
      </c>
      <c r="P80" s="407" t="str">
        <f>IFERROR(INDEX(LOVs!L:L,MATCH(O80, LOVs!J:J,0)), "")</f>
        <v>Gap</v>
      </c>
      <c r="Q80" s="407" t="str">
        <f>IFERROR(INDEX(LOVs!M:M,MATCH(O80,LOVs!J:J,0)),"")</f>
        <v>Build</v>
      </c>
      <c r="R80" s="407" t="str">
        <f>IFERROR(INDEX(LOVs!N:N,MATCH(O80,LOVs!J:J,0)),"")</f>
        <v>Report</v>
      </c>
      <c r="S80" s="404" t="s">
        <v>120</v>
      </c>
      <c r="T80" s="401" t="s">
        <v>2107</v>
      </c>
      <c r="U80" s="444" t="s">
        <v>2091</v>
      </c>
      <c r="V80" s="400"/>
      <c r="W80" s="400"/>
      <c r="X80" s="400"/>
      <c r="Y80" s="400" t="s">
        <v>1348</v>
      </c>
      <c r="Z80" s="400" t="s">
        <v>1603</v>
      </c>
      <c r="AA80" s="409">
        <v>44330</v>
      </c>
      <c r="AB80" s="400"/>
      <c r="AC80" s="402"/>
      <c r="AD80" s="402"/>
      <c r="AE80" s="400" t="s">
        <v>1605</v>
      </c>
      <c r="AF80" s="400" t="s">
        <v>1606</v>
      </c>
      <c r="AG80" s="400" t="s">
        <v>1607</v>
      </c>
      <c r="AH80" s="400" t="s">
        <v>856</v>
      </c>
      <c r="AI80" s="400"/>
      <c r="AJ80" s="400"/>
      <c r="AK80" s="444" t="s">
        <v>1608</v>
      </c>
      <c r="AL80" s="400"/>
      <c r="AM80" s="400"/>
      <c r="AN80" s="400"/>
      <c r="AO80" s="400"/>
      <c r="AP80" s="400"/>
      <c r="AQ80" s="400"/>
      <c r="AR80" s="400"/>
      <c r="AS80" s="400" t="s">
        <v>1754</v>
      </c>
      <c r="AT80" s="400" t="s">
        <v>1610</v>
      </c>
    </row>
    <row r="81" spans="1:46" s="406" customFormat="1" ht="50.15" customHeight="1" x14ac:dyDescent="0.3">
      <c r="A81" s="404" t="s">
        <v>2108</v>
      </c>
      <c r="B81" s="404" t="s">
        <v>2109</v>
      </c>
      <c r="C81" s="404"/>
      <c r="D81" s="404"/>
      <c r="E81" s="408" t="str">
        <f>VLOOKUP(F81,[2]Sheet1!$B$2:$C$897,2,FALSE)</f>
        <v>CSTONE-538</v>
      </c>
      <c r="F81" s="400" t="s">
        <v>2110</v>
      </c>
      <c r="G81" s="400"/>
      <c r="H81" s="400" t="s">
        <v>1596</v>
      </c>
      <c r="I81" s="400" t="s">
        <v>1597</v>
      </c>
      <c r="J81" s="400" t="s">
        <v>1795</v>
      </c>
      <c r="K81" s="401" t="s">
        <v>2111</v>
      </c>
      <c r="L81" s="400"/>
      <c r="M81" s="400"/>
      <c r="N81" s="400" t="s">
        <v>1600</v>
      </c>
      <c r="O81" s="401" t="s">
        <v>1452</v>
      </c>
      <c r="P81" s="407" t="str">
        <f>IFERROR(INDEX(LOVs!L:L,MATCH(O81, LOVs!J:J,0)), "")</f>
        <v>Fit</v>
      </c>
      <c r="Q81" s="407" t="str">
        <f>IFERROR(INDEX(LOVs!M:M,MATCH(O81,LOVs!J:J,0)),"")</f>
        <v>Configuration</v>
      </c>
      <c r="R81" s="407" t="str">
        <f>IFERROR(INDEX(LOVs!N:N,MATCH(O81,LOVs!J:J,0)),"")</f>
        <v>Functional</v>
      </c>
      <c r="S81" s="400"/>
      <c r="T81" s="401" t="s">
        <v>2112</v>
      </c>
      <c r="U81" s="444" t="s">
        <v>2113</v>
      </c>
      <c r="V81" s="410" t="s">
        <v>2114</v>
      </c>
      <c r="W81" s="400"/>
      <c r="X81" s="400"/>
      <c r="Y81" s="400" t="s">
        <v>1348</v>
      </c>
      <c r="Z81" s="400" t="s">
        <v>1603</v>
      </c>
      <c r="AA81" s="409">
        <v>44330</v>
      </c>
      <c r="AB81" s="400"/>
      <c r="AC81" s="402"/>
      <c r="AD81" s="402"/>
      <c r="AE81" s="400" t="s">
        <v>1605</v>
      </c>
      <c r="AF81" s="400" t="s">
        <v>1606</v>
      </c>
      <c r="AG81" s="400" t="s">
        <v>1607</v>
      </c>
      <c r="AH81" s="400" t="s">
        <v>856</v>
      </c>
      <c r="AI81" s="400"/>
      <c r="AJ81" s="400"/>
      <c r="AK81" s="444" t="s">
        <v>1608</v>
      </c>
      <c r="AL81" s="400"/>
      <c r="AM81" s="400"/>
      <c r="AN81" s="400"/>
      <c r="AO81" s="400"/>
      <c r="AP81" s="400"/>
      <c r="AQ81" s="400"/>
      <c r="AR81" s="400"/>
      <c r="AS81" s="400" t="s">
        <v>1754</v>
      </c>
      <c r="AT81" s="400" t="s">
        <v>1610</v>
      </c>
    </row>
    <row r="82" spans="1:46" s="406" customFormat="1" ht="50.15" customHeight="1" x14ac:dyDescent="0.3">
      <c r="A82" s="404" t="s">
        <v>2115</v>
      </c>
      <c r="B82" s="404" t="s">
        <v>2116</v>
      </c>
      <c r="C82" s="404"/>
      <c r="D82" s="404"/>
      <c r="E82" s="408" t="str">
        <f>VLOOKUP(F82,[2]Sheet1!$B$2:$C$897,2,FALSE)</f>
        <v>CSTONE-97</v>
      </c>
      <c r="F82" s="400" t="s">
        <v>2117</v>
      </c>
      <c r="G82" s="400"/>
      <c r="H82" s="400" t="s">
        <v>1596</v>
      </c>
      <c r="I82" s="400" t="s">
        <v>1597</v>
      </c>
      <c r="J82" s="400" t="s">
        <v>1655</v>
      </c>
      <c r="K82" s="401" t="s">
        <v>2118</v>
      </c>
      <c r="L82" s="400"/>
      <c r="M82" s="400"/>
      <c r="N82" s="400" t="s">
        <v>1600</v>
      </c>
      <c r="O82" s="401" t="s">
        <v>1452</v>
      </c>
      <c r="P82" s="407" t="str">
        <f>IFERROR(INDEX(LOVs!L:L,MATCH(O82, LOVs!J:J,0)), "")</f>
        <v>Fit</v>
      </c>
      <c r="Q82" s="407" t="str">
        <f>IFERROR(INDEX(LOVs!M:M,MATCH(O82,LOVs!J:J,0)),"")</f>
        <v>Configuration</v>
      </c>
      <c r="R82" s="407" t="str">
        <f>IFERROR(INDEX(LOVs!N:N,MATCH(O82,LOVs!J:J,0)),"")</f>
        <v>Functional</v>
      </c>
      <c r="S82" s="400"/>
      <c r="T82" s="401" t="s">
        <v>2119</v>
      </c>
      <c r="U82" s="444" t="s">
        <v>2120</v>
      </c>
      <c r="V82" s="410"/>
      <c r="W82" s="410"/>
      <c r="X82" s="400"/>
      <c r="Y82" s="400" t="s">
        <v>1348</v>
      </c>
      <c r="Z82" s="400" t="s">
        <v>1603</v>
      </c>
      <c r="AA82" s="409">
        <v>44328</v>
      </c>
      <c r="AB82" s="400"/>
      <c r="AC82" s="402"/>
      <c r="AD82" s="402"/>
      <c r="AE82" s="400" t="s">
        <v>1605</v>
      </c>
      <c r="AF82" s="400" t="s">
        <v>1606</v>
      </c>
      <c r="AG82" s="400" t="s">
        <v>1607</v>
      </c>
      <c r="AH82" s="400" t="s">
        <v>856</v>
      </c>
      <c r="AI82" s="400"/>
      <c r="AJ82" s="400"/>
      <c r="AK82" s="444" t="s">
        <v>1608</v>
      </c>
      <c r="AL82" s="400"/>
      <c r="AM82" s="400"/>
      <c r="AN82" s="400"/>
      <c r="AO82" s="400"/>
      <c r="AP82" s="400"/>
      <c r="AQ82" s="410"/>
      <c r="AR82" s="401"/>
      <c r="AS82" s="400" t="s">
        <v>1609</v>
      </c>
      <c r="AT82" s="400" t="s">
        <v>1610</v>
      </c>
    </row>
    <row r="83" spans="1:46" s="406" customFormat="1" ht="50.15" customHeight="1" x14ac:dyDescent="0.3">
      <c r="A83" s="406" t="s">
        <v>2121</v>
      </c>
      <c r="E83" s="408" t="s">
        <v>196</v>
      </c>
      <c r="F83" s="400" t="s">
        <v>2122</v>
      </c>
      <c r="G83" s="400"/>
      <c r="H83" s="400" t="s">
        <v>1596</v>
      </c>
      <c r="I83" s="400" t="s">
        <v>1597</v>
      </c>
      <c r="J83" s="400" t="s">
        <v>1795</v>
      </c>
      <c r="K83" s="401" t="s">
        <v>2123</v>
      </c>
      <c r="L83" s="400"/>
      <c r="M83" s="400"/>
      <c r="N83" s="400" t="s">
        <v>1758</v>
      </c>
      <c r="O83" s="401" t="s">
        <v>1759</v>
      </c>
      <c r="P83" s="407" t="str">
        <f>IFERROR(INDEX(LOVs!L:L,MATCH(O83, LOVs!J:J,0)), "")</f>
        <v>Not Required</v>
      </c>
      <c r="Q83" s="407" t="str">
        <f>IFERROR(INDEX(LOVs!M:M,MATCH(O83,LOVs!J:J,0)),"")</f>
        <v>Not Required</v>
      </c>
      <c r="R83" s="407" t="str">
        <f>IFERROR(INDEX(LOVs!N:N,MATCH(O83,LOVs!J:J,0)),"")</f>
        <v>Not Required</v>
      </c>
      <c r="S83" s="400"/>
      <c r="T83" s="401" t="s">
        <v>2124</v>
      </c>
      <c r="U83" s="444" t="s">
        <v>2125</v>
      </c>
      <c r="V83" s="400"/>
      <c r="W83" s="400"/>
      <c r="X83" s="400"/>
      <c r="Y83" s="400" t="s">
        <v>1348</v>
      </c>
      <c r="Z83" s="400" t="s">
        <v>1603</v>
      </c>
      <c r="AA83" s="409">
        <v>44388</v>
      </c>
      <c r="AB83" s="400"/>
      <c r="AC83" s="402"/>
      <c r="AD83" s="402"/>
      <c r="AE83" s="400" t="s">
        <v>1605</v>
      </c>
      <c r="AF83" s="400" t="s">
        <v>1606</v>
      </c>
      <c r="AG83" s="400" t="s">
        <v>1607</v>
      </c>
      <c r="AH83" s="400" t="s">
        <v>856</v>
      </c>
      <c r="AI83" s="400"/>
      <c r="AJ83" s="400"/>
      <c r="AK83" s="444"/>
      <c r="AL83" s="400"/>
      <c r="AM83" s="400"/>
      <c r="AN83" s="400"/>
      <c r="AO83" s="400"/>
      <c r="AP83" s="400"/>
      <c r="AQ83" s="400"/>
      <c r="AR83" s="400"/>
      <c r="AS83" s="400" t="s">
        <v>1641</v>
      </c>
      <c r="AT83" s="400" t="s">
        <v>1986</v>
      </c>
    </row>
    <row r="84" spans="1:46" s="406" customFormat="1" ht="50.15" customHeight="1" x14ac:dyDescent="0.3">
      <c r="A84" s="406" t="s">
        <v>2126</v>
      </c>
      <c r="E84" s="408" t="s">
        <v>196</v>
      </c>
      <c r="F84" s="400" t="s">
        <v>2127</v>
      </c>
      <c r="G84" s="400"/>
      <c r="H84" s="400" t="s">
        <v>1596</v>
      </c>
      <c r="I84" s="400" t="s">
        <v>1597</v>
      </c>
      <c r="J84" s="400" t="s">
        <v>1598</v>
      </c>
      <c r="K84" s="485" t="s">
        <v>2128</v>
      </c>
      <c r="L84" s="400"/>
      <c r="M84" s="400"/>
      <c r="N84" s="400" t="s">
        <v>1758</v>
      </c>
      <c r="O84" s="401" t="s">
        <v>1759</v>
      </c>
      <c r="P84" s="407" t="str">
        <f>IFERROR(INDEX(LOVs!L:L,MATCH(O84, LOVs!J:J,0)), "")</f>
        <v>Not Required</v>
      </c>
      <c r="Q84" s="407" t="str">
        <f>IFERROR(INDEX(LOVs!M:M,MATCH(O84,LOVs!J:J,0)),"")</f>
        <v>Not Required</v>
      </c>
      <c r="R84" s="407" t="str">
        <f>IFERROR(INDEX(LOVs!N:N,MATCH(O84,LOVs!J:J,0)),"")</f>
        <v>Not Required</v>
      </c>
      <c r="S84" s="400"/>
      <c r="T84" s="485" t="s">
        <v>2129</v>
      </c>
      <c r="U84" s="444"/>
      <c r="V84" s="410"/>
      <c r="W84" s="400"/>
      <c r="X84" s="400"/>
      <c r="Y84" s="400" t="s">
        <v>1348</v>
      </c>
      <c r="Z84" s="400" t="s">
        <v>1603</v>
      </c>
      <c r="AA84" s="409">
        <v>44328</v>
      </c>
      <c r="AB84" s="400"/>
      <c r="AC84" s="402"/>
      <c r="AD84" s="402"/>
      <c r="AE84" s="400" t="s">
        <v>1605</v>
      </c>
      <c r="AF84" s="400" t="s">
        <v>1606</v>
      </c>
      <c r="AG84" s="400" t="s">
        <v>1607</v>
      </c>
      <c r="AH84" s="400" t="s">
        <v>856</v>
      </c>
      <c r="AI84" s="400"/>
      <c r="AJ84" s="400"/>
      <c r="AK84" s="444" t="s">
        <v>1608</v>
      </c>
      <c r="AL84" s="400"/>
      <c r="AM84" s="400"/>
      <c r="AN84" s="400"/>
      <c r="AO84" s="400"/>
      <c r="AP84" s="400"/>
      <c r="AQ84" s="410"/>
      <c r="AR84" s="401"/>
      <c r="AS84" s="400" t="s">
        <v>1609</v>
      </c>
      <c r="AT84" s="400" t="s">
        <v>1610</v>
      </c>
    </row>
    <row r="85" spans="1:46" s="406" customFormat="1" ht="50.15" customHeight="1" x14ac:dyDescent="0.3">
      <c r="A85" s="404" t="s">
        <v>2130</v>
      </c>
      <c r="B85" s="404" t="s">
        <v>2131</v>
      </c>
      <c r="C85" s="404"/>
      <c r="D85" s="404"/>
      <c r="E85" s="408" t="str">
        <f>VLOOKUP(F85,[2]Sheet1!$B$2:$C$897,2,FALSE)</f>
        <v>CSTONE-98</v>
      </c>
      <c r="F85" s="400" t="s">
        <v>2132</v>
      </c>
      <c r="G85" s="400"/>
      <c r="H85" s="400" t="s">
        <v>1596</v>
      </c>
      <c r="I85" s="400" t="s">
        <v>1597</v>
      </c>
      <c r="J85" s="400" t="s">
        <v>1655</v>
      </c>
      <c r="K85" s="401" t="s">
        <v>2133</v>
      </c>
      <c r="L85" s="400"/>
      <c r="M85" s="400"/>
      <c r="N85" s="400" t="s">
        <v>1600</v>
      </c>
      <c r="O85" s="401" t="s">
        <v>1452</v>
      </c>
      <c r="P85" s="407" t="str">
        <f>IFERROR(INDEX(LOVs!L:L,MATCH(O85, LOVs!J:J,0)), "")</f>
        <v>Fit</v>
      </c>
      <c r="Q85" s="407" t="str">
        <f>IFERROR(INDEX(LOVs!M:M,MATCH(O85,LOVs!J:J,0)),"")</f>
        <v>Configuration</v>
      </c>
      <c r="R85" s="407" t="str">
        <f>IFERROR(INDEX(LOVs!N:N,MATCH(O85,LOVs!J:J,0)),"")</f>
        <v>Functional</v>
      </c>
      <c r="S85" s="400"/>
      <c r="T85" s="401" t="s">
        <v>2134</v>
      </c>
      <c r="U85" s="444" t="s">
        <v>2135</v>
      </c>
      <c r="V85" s="444"/>
      <c r="W85" s="400"/>
      <c r="X85" s="400"/>
      <c r="Y85" s="400" t="s">
        <v>1348</v>
      </c>
      <c r="Z85" s="400" t="s">
        <v>1603</v>
      </c>
      <c r="AA85" s="409">
        <v>44320</v>
      </c>
      <c r="AB85" s="400"/>
      <c r="AC85" s="402"/>
      <c r="AD85" s="402"/>
      <c r="AE85" s="400" t="s">
        <v>1605</v>
      </c>
      <c r="AF85" s="400" t="s">
        <v>1606</v>
      </c>
      <c r="AG85" s="400" t="s">
        <v>1607</v>
      </c>
      <c r="AH85" s="400" t="s">
        <v>856</v>
      </c>
      <c r="AI85" s="400"/>
      <c r="AJ85" s="400"/>
      <c r="AK85" s="444" t="s">
        <v>1608</v>
      </c>
      <c r="AL85" s="400"/>
      <c r="AM85" s="400"/>
      <c r="AN85" s="400"/>
      <c r="AO85" s="400"/>
      <c r="AP85" s="400"/>
      <c r="AQ85" s="444"/>
      <c r="AR85" s="400"/>
      <c r="AS85" s="400" t="s">
        <v>1609</v>
      </c>
      <c r="AT85" s="400" t="s">
        <v>1610</v>
      </c>
    </row>
    <row r="86" spans="1:46" s="406" customFormat="1" ht="50.15" customHeight="1" x14ac:dyDescent="0.3">
      <c r="A86" s="404" t="s">
        <v>2136</v>
      </c>
      <c r="B86" s="404" t="s">
        <v>2137</v>
      </c>
      <c r="C86" s="404"/>
      <c r="D86" s="404"/>
      <c r="E86" s="408" t="str">
        <f>VLOOKUP(F86,[2]Sheet1!$B$2:$C$897,2,FALSE)</f>
        <v>CSTONE-99</v>
      </c>
      <c r="F86" s="400" t="s">
        <v>2138</v>
      </c>
      <c r="G86" s="400"/>
      <c r="H86" s="400" t="s">
        <v>1596</v>
      </c>
      <c r="I86" s="400" t="s">
        <v>1597</v>
      </c>
      <c r="J86" s="400" t="s">
        <v>1655</v>
      </c>
      <c r="K86" s="401" t="s">
        <v>2139</v>
      </c>
      <c r="L86" s="400"/>
      <c r="M86" s="400"/>
      <c r="N86" s="400" t="s">
        <v>1636</v>
      </c>
      <c r="O86" s="401" t="s">
        <v>1452</v>
      </c>
      <c r="P86" s="407" t="str">
        <f>IFERROR(INDEX(LOVs!L:L,MATCH(O86, LOVs!J:J,0)), "")</f>
        <v>Fit</v>
      </c>
      <c r="Q86" s="407" t="str">
        <f>IFERROR(INDEX(LOVs!M:M,MATCH(O86,LOVs!J:J,0)),"")</f>
        <v>Configuration</v>
      </c>
      <c r="R86" s="407" t="str">
        <f>IFERROR(INDEX(LOVs!N:N,MATCH(O86,LOVs!J:J,0)),"")</f>
        <v>Functional</v>
      </c>
      <c r="S86" s="400"/>
      <c r="T86" s="401" t="s">
        <v>2140</v>
      </c>
      <c r="U86" s="444" t="s">
        <v>2141</v>
      </c>
      <c r="V86" s="400"/>
      <c r="W86" s="400"/>
      <c r="X86" s="400" t="s">
        <v>1640</v>
      </c>
      <c r="Y86" s="400" t="s">
        <v>1348</v>
      </c>
      <c r="Z86" s="400" t="s">
        <v>1603</v>
      </c>
      <c r="AA86" s="413">
        <v>44328</v>
      </c>
      <c r="AB86" s="400"/>
      <c r="AC86" s="402" t="e">
        <f>IF(#REF!="", O86,#REF!)</f>
        <v>#REF!</v>
      </c>
      <c r="AD86" s="402"/>
      <c r="AE86" s="400" t="s">
        <v>1605</v>
      </c>
      <c r="AF86" s="400" t="s">
        <v>1606</v>
      </c>
      <c r="AG86" s="400" t="s">
        <v>1607</v>
      </c>
      <c r="AH86" s="400" t="s">
        <v>856</v>
      </c>
      <c r="AI86" s="400"/>
      <c r="AJ86" s="400"/>
      <c r="AK86" s="444" t="s">
        <v>1608</v>
      </c>
      <c r="AL86" s="400"/>
      <c r="AM86" s="400"/>
      <c r="AN86" s="400"/>
      <c r="AO86" s="400"/>
      <c r="AP86" s="400"/>
      <c r="AQ86" s="410"/>
      <c r="AR86" s="410"/>
      <c r="AS86" s="400" t="s">
        <v>1609</v>
      </c>
      <c r="AT86" s="400" t="s">
        <v>1610</v>
      </c>
    </row>
    <row r="87" spans="1:46" s="406" customFormat="1" ht="50.15" customHeight="1" x14ac:dyDescent="0.3">
      <c r="A87" s="406" t="s">
        <v>2142</v>
      </c>
      <c r="E87" s="408" t="s">
        <v>196</v>
      </c>
      <c r="F87" s="400" t="s">
        <v>2143</v>
      </c>
      <c r="G87" s="400"/>
      <c r="H87" s="400" t="s">
        <v>1596</v>
      </c>
      <c r="I87" s="400" t="s">
        <v>1597</v>
      </c>
      <c r="J87" s="400" t="s">
        <v>1795</v>
      </c>
      <c r="K87" s="401" t="s">
        <v>2144</v>
      </c>
      <c r="L87" s="400"/>
      <c r="M87" s="400"/>
      <c r="N87" s="400" t="s">
        <v>1758</v>
      </c>
      <c r="O87" s="401" t="s">
        <v>1759</v>
      </c>
      <c r="P87" s="407" t="str">
        <f>IFERROR(INDEX(LOVs!L:L,MATCH(O87, LOVs!J:J,0)), "")</f>
        <v>Not Required</v>
      </c>
      <c r="Q87" s="407" t="str">
        <f>IFERROR(INDEX(LOVs!M:M,MATCH(O87,LOVs!J:J,0)),"")</f>
        <v>Not Required</v>
      </c>
      <c r="R87" s="407" t="str">
        <f>IFERROR(INDEX(LOVs!N:N,MATCH(O87,LOVs!J:J,0)),"")</f>
        <v>Not Required</v>
      </c>
      <c r="S87" s="400"/>
      <c r="T87" s="401" t="s">
        <v>2145</v>
      </c>
      <c r="U87" s="444" t="s">
        <v>2146</v>
      </c>
      <c r="V87" s="400"/>
      <c r="W87" s="400"/>
      <c r="X87" s="400"/>
      <c r="Y87" s="400" t="s">
        <v>1348</v>
      </c>
      <c r="Z87" s="400" t="s">
        <v>1603</v>
      </c>
      <c r="AA87" s="409">
        <v>44330</v>
      </c>
      <c r="AB87" s="400"/>
      <c r="AC87" s="402"/>
      <c r="AD87" s="402"/>
      <c r="AE87" s="400" t="s">
        <v>1605</v>
      </c>
      <c r="AF87" s="400" t="s">
        <v>1606</v>
      </c>
      <c r="AG87" s="400" t="s">
        <v>1607</v>
      </c>
      <c r="AH87" s="400" t="s">
        <v>856</v>
      </c>
      <c r="AI87" s="400"/>
      <c r="AJ87" s="400"/>
      <c r="AK87" s="444" t="s">
        <v>1608</v>
      </c>
      <c r="AL87" s="400"/>
      <c r="AM87" s="400"/>
      <c r="AN87" s="400"/>
      <c r="AO87" s="400"/>
      <c r="AP87" s="400"/>
      <c r="AQ87" s="484"/>
      <c r="AR87" s="400"/>
      <c r="AS87" s="400" t="s">
        <v>1754</v>
      </c>
      <c r="AT87" s="400" t="s">
        <v>1610</v>
      </c>
    </row>
    <row r="88" spans="1:46" s="406" customFormat="1" ht="50.15" customHeight="1" x14ac:dyDescent="0.3">
      <c r="A88" s="404" t="s">
        <v>2147</v>
      </c>
      <c r="B88" s="404" t="s">
        <v>2148</v>
      </c>
      <c r="C88" s="404"/>
      <c r="D88" s="404"/>
      <c r="E88" s="408" t="str">
        <f>VLOOKUP(F88,[2]Sheet1!$B$2:$C$897,2,FALSE)</f>
        <v>CSTONE-100</v>
      </c>
      <c r="F88" s="400" t="s">
        <v>2149</v>
      </c>
      <c r="G88" s="400"/>
      <c r="H88" s="400" t="s">
        <v>1596</v>
      </c>
      <c r="I88" s="400" t="s">
        <v>1597</v>
      </c>
      <c r="J88" s="400" t="s">
        <v>1655</v>
      </c>
      <c r="K88" s="401" t="s">
        <v>2150</v>
      </c>
      <c r="L88" s="400"/>
      <c r="M88" s="400"/>
      <c r="N88" s="400" t="s">
        <v>1600</v>
      </c>
      <c r="O88" s="401" t="s">
        <v>1452</v>
      </c>
      <c r="P88" s="407" t="str">
        <f>IFERROR(INDEX(LOVs!L:L,MATCH(O88, LOVs!J:J,0)), "")</f>
        <v>Fit</v>
      </c>
      <c r="Q88" s="407" t="str">
        <f>IFERROR(INDEX(LOVs!M:M,MATCH(O88,LOVs!J:J,0)),"")</f>
        <v>Configuration</v>
      </c>
      <c r="R88" s="407" t="str">
        <f>IFERROR(INDEX(LOVs!N:N,MATCH(O88,LOVs!J:J,0)),"")</f>
        <v>Functional</v>
      </c>
      <c r="S88" s="400"/>
      <c r="T88" s="401" t="s">
        <v>2151</v>
      </c>
      <c r="U88" s="444" t="s">
        <v>2152</v>
      </c>
      <c r="V88" s="410" t="s">
        <v>2153</v>
      </c>
      <c r="W88" s="400"/>
      <c r="X88" s="400"/>
      <c r="Y88" s="400" t="s">
        <v>1348</v>
      </c>
      <c r="Z88" s="400" t="s">
        <v>1603</v>
      </c>
      <c r="AA88" s="409">
        <v>44328</v>
      </c>
      <c r="AB88" s="400"/>
      <c r="AC88" s="402"/>
      <c r="AD88" s="402"/>
      <c r="AE88" s="400" t="s">
        <v>1605</v>
      </c>
      <c r="AF88" s="400" t="s">
        <v>1606</v>
      </c>
      <c r="AG88" s="400" t="s">
        <v>1607</v>
      </c>
      <c r="AH88" s="400" t="s">
        <v>856</v>
      </c>
      <c r="AI88" s="400"/>
      <c r="AJ88" s="400"/>
      <c r="AK88" s="444" t="s">
        <v>1608</v>
      </c>
      <c r="AL88" s="400"/>
      <c r="AM88" s="400"/>
      <c r="AN88" s="400"/>
      <c r="AO88" s="400"/>
      <c r="AP88" s="400"/>
      <c r="AQ88" s="410"/>
      <c r="AR88" s="401"/>
      <c r="AS88" s="400" t="s">
        <v>1609</v>
      </c>
      <c r="AT88" s="400" t="s">
        <v>1610</v>
      </c>
    </row>
    <row r="89" spans="1:46" s="406" customFormat="1" ht="50.15" customHeight="1" x14ac:dyDescent="0.3">
      <c r="A89" s="404" t="s">
        <v>2154</v>
      </c>
      <c r="B89" s="404" t="s">
        <v>2155</v>
      </c>
      <c r="C89" s="404"/>
      <c r="D89" s="404"/>
      <c r="E89" s="408" t="str">
        <f>VLOOKUP(F89,[2]Sheet1!$B$2:$C$897,2,FALSE)</f>
        <v>CSTONE-539</v>
      </c>
      <c r="F89" s="400" t="s">
        <v>2156</v>
      </c>
      <c r="G89" s="400"/>
      <c r="H89" s="400" t="s">
        <v>1596</v>
      </c>
      <c r="I89" s="400" t="s">
        <v>1597</v>
      </c>
      <c r="J89" s="400" t="s">
        <v>1655</v>
      </c>
      <c r="K89" s="401" t="s">
        <v>2157</v>
      </c>
      <c r="L89" s="400"/>
      <c r="M89" s="400"/>
      <c r="N89" s="400" t="s">
        <v>1600</v>
      </c>
      <c r="O89" s="401" t="s">
        <v>1452</v>
      </c>
      <c r="P89" s="407" t="str">
        <f>IFERROR(INDEX(LOVs!L:L,MATCH(O89, LOVs!J:J,0)), "")</f>
        <v>Fit</v>
      </c>
      <c r="Q89" s="407" t="str">
        <f>IFERROR(INDEX(LOVs!M:M,MATCH(O89,LOVs!J:J,0)),"")</f>
        <v>Configuration</v>
      </c>
      <c r="R89" s="407" t="str">
        <f>IFERROR(INDEX(LOVs!N:N,MATCH(O89,LOVs!J:J,0)),"")</f>
        <v>Functional</v>
      </c>
      <c r="S89" s="404"/>
      <c r="T89" s="401" t="s">
        <v>2158</v>
      </c>
      <c r="U89" s="444" t="s">
        <v>2159</v>
      </c>
      <c r="V89" s="400"/>
      <c r="W89" s="400"/>
      <c r="X89" s="400"/>
      <c r="Y89" s="400" t="s">
        <v>1348</v>
      </c>
      <c r="Z89" s="400" t="s">
        <v>1603</v>
      </c>
      <c r="AA89" s="409">
        <v>44330</v>
      </c>
      <c r="AB89" s="400"/>
      <c r="AC89" s="402"/>
      <c r="AD89" s="402"/>
      <c r="AE89" s="400" t="s">
        <v>1605</v>
      </c>
      <c r="AF89" s="400" t="s">
        <v>1606</v>
      </c>
      <c r="AG89" s="400" t="s">
        <v>1607</v>
      </c>
      <c r="AH89" s="400" t="s">
        <v>856</v>
      </c>
      <c r="AI89" s="400"/>
      <c r="AJ89" s="400"/>
      <c r="AK89" s="444" t="s">
        <v>1608</v>
      </c>
      <c r="AL89" s="400"/>
      <c r="AM89" s="400"/>
      <c r="AN89" s="400"/>
      <c r="AO89" s="400"/>
      <c r="AP89" s="400"/>
      <c r="AQ89" s="410"/>
      <c r="AR89" s="401"/>
      <c r="AS89" s="400" t="s">
        <v>1609</v>
      </c>
      <c r="AT89" s="400" t="s">
        <v>1610</v>
      </c>
    </row>
    <row r="90" spans="1:46" s="406" customFormat="1" ht="50.15" customHeight="1" x14ac:dyDescent="0.3">
      <c r="A90" s="404" t="s">
        <v>2160</v>
      </c>
      <c r="B90" s="404" t="s">
        <v>2161</v>
      </c>
      <c r="C90" s="404"/>
      <c r="D90" s="404"/>
      <c r="E90" s="408" t="str">
        <f>VLOOKUP(F90,[2]Sheet1!$B$2:$C$897,2,FALSE)</f>
        <v>CSTONE-540</v>
      </c>
      <c r="F90" s="400" t="s">
        <v>2162</v>
      </c>
      <c r="G90" s="400"/>
      <c r="H90" s="400" t="s">
        <v>1596</v>
      </c>
      <c r="I90" s="400" t="s">
        <v>1597</v>
      </c>
      <c r="J90" s="400" t="s">
        <v>1893</v>
      </c>
      <c r="K90" s="483" t="s">
        <v>2163</v>
      </c>
      <c r="L90" s="400"/>
      <c r="M90" s="400"/>
      <c r="N90" s="400" t="s">
        <v>1600</v>
      </c>
      <c r="O90" s="401" t="s">
        <v>1452</v>
      </c>
      <c r="P90" s="407" t="str">
        <f>IFERROR(INDEX(LOVs!L:L,MATCH(O90, LOVs!J:J,0)), "")</f>
        <v>Fit</v>
      </c>
      <c r="Q90" s="407" t="str">
        <f>IFERROR(INDEX(LOVs!M:M,MATCH(O90,LOVs!J:J,0)),"")</f>
        <v>Configuration</v>
      </c>
      <c r="R90" s="407" t="str">
        <f>IFERROR(INDEX(LOVs!N:N,MATCH(O90,LOVs!J:J,0)),"")</f>
        <v>Functional</v>
      </c>
      <c r="S90" s="400"/>
      <c r="T90" s="401" t="s">
        <v>2164</v>
      </c>
      <c r="U90" s="444" t="s">
        <v>2165</v>
      </c>
      <c r="V90" s="400"/>
      <c r="W90" s="400"/>
      <c r="X90" s="400"/>
      <c r="Y90" s="400" t="s">
        <v>1348</v>
      </c>
      <c r="Z90" s="400" t="s">
        <v>1603</v>
      </c>
      <c r="AA90" s="409">
        <v>44330</v>
      </c>
      <c r="AB90" s="400"/>
      <c r="AC90" s="402"/>
      <c r="AD90" s="402"/>
      <c r="AE90" s="400" t="s">
        <v>1605</v>
      </c>
      <c r="AF90" s="400" t="s">
        <v>1606</v>
      </c>
      <c r="AG90" s="400" t="s">
        <v>1607</v>
      </c>
      <c r="AH90" s="400" t="s">
        <v>856</v>
      </c>
      <c r="AI90" s="400"/>
      <c r="AJ90" s="400"/>
      <c r="AK90" s="444" t="s">
        <v>1608</v>
      </c>
      <c r="AL90" s="400"/>
      <c r="AM90" s="400"/>
      <c r="AN90" s="400"/>
      <c r="AO90" s="400"/>
      <c r="AP90" s="400"/>
      <c r="AQ90" s="400"/>
      <c r="AR90" s="400"/>
      <c r="AS90" s="400" t="s">
        <v>1754</v>
      </c>
      <c r="AT90" s="400" t="s">
        <v>1610</v>
      </c>
    </row>
    <row r="91" spans="1:46" s="406" customFormat="1" ht="50.15" customHeight="1" x14ac:dyDescent="0.3">
      <c r="A91" s="406" t="s">
        <v>2166</v>
      </c>
      <c r="E91" s="408" t="s">
        <v>196</v>
      </c>
      <c r="F91" s="400" t="s">
        <v>2167</v>
      </c>
      <c r="G91" s="400"/>
      <c r="H91" s="400" t="s">
        <v>1596</v>
      </c>
      <c r="I91" s="400" t="s">
        <v>1597</v>
      </c>
      <c r="J91" s="400" t="s">
        <v>1845</v>
      </c>
      <c r="K91" s="483" t="s">
        <v>2168</v>
      </c>
      <c r="L91" s="400"/>
      <c r="M91" s="400"/>
      <c r="N91" s="400" t="s">
        <v>1758</v>
      </c>
      <c r="O91" s="401" t="s">
        <v>1759</v>
      </c>
      <c r="P91" s="407" t="str">
        <f>IFERROR(INDEX(LOVs!L:L,MATCH(O91, LOVs!J:J,0)), "")</f>
        <v>Not Required</v>
      </c>
      <c r="Q91" s="407" t="str">
        <f>IFERROR(INDEX(LOVs!M:M,MATCH(O91,LOVs!J:J,0)),"")</f>
        <v>Not Required</v>
      </c>
      <c r="R91" s="407" t="str">
        <f>IFERROR(INDEX(LOVs!N:N,MATCH(O91,LOVs!J:J,0)),"")</f>
        <v>Not Required</v>
      </c>
      <c r="S91" s="400"/>
      <c r="T91" s="401" t="s">
        <v>2169</v>
      </c>
      <c r="U91" s="444" t="s">
        <v>2170</v>
      </c>
      <c r="V91" s="400"/>
      <c r="W91" s="400"/>
      <c r="X91" s="400"/>
      <c r="Y91" s="400" t="s">
        <v>1348</v>
      </c>
      <c r="Z91" s="400" t="s">
        <v>1603</v>
      </c>
      <c r="AA91" s="409">
        <v>44330</v>
      </c>
      <c r="AB91" s="400"/>
      <c r="AC91" s="402"/>
      <c r="AD91" s="402"/>
      <c r="AE91" s="400" t="s">
        <v>1605</v>
      </c>
      <c r="AF91" s="400" t="s">
        <v>1606</v>
      </c>
      <c r="AG91" s="400" t="s">
        <v>1607</v>
      </c>
      <c r="AH91" s="400" t="s">
        <v>856</v>
      </c>
      <c r="AI91" s="400"/>
      <c r="AJ91" s="400"/>
      <c r="AK91" s="444" t="s">
        <v>1608</v>
      </c>
      <c r="AL91" s="400"/>
      <c r="AM91" s="400"/>
      <c r="AN91" s="400"/>
      <c r="AO91" s="400"/>
      <c r="AP91" s="400"/>
      <c r="AQ91" s="410"/>
      <c r="AR91" s="400"/>
      <c r="AS91" s="400" t="s">
        <v>1754</v>
      </c>
      <c r="AT91" s="400" t="s">
        <v>1610</v>
      </c>
    </row>
    <row r="92" spans="1:46" s="406" customFormat="1" ht="50.15" customHeight="1" x14ac:dyDescent="0.3">
      <c r="A92" s="404" t="s">
        <v>2171</v>
      </c>
      <c r="B92" s="404" t="s">
        <v>2172</v>
      </c>
      <c r="C92" s="404" t="s">
        <v>2173</v>
      </c>
      <c r="D92" s="420" t="s">
        <v>2174</v>
      </c>
      <c r="E92" s="408" t="str">
        <f>VLOOKUP(F92,[2]Sheet1!$B$2:$C$897,2,FALSE)</f>
        <v>CSTONE-4682</v>
      </c>
      <c r="F92" s="400" t="s">
        <v>2175</v>
      </c>
      <c r="G92" s="400"/>
      <c r="H92" s="400" t="s">
        <v>1596</v>
      </c>
      <c r="I92" s="400" t="s">
        <v>1597</v>
      </c>
      <c r="J92" s="400" t="s">
        <v>1795</v>
      </c>
      <c r="K92" s="401" t="s">
        <v>2176</v>
      </c>
      <c r="L92" s="400"/>
      <c r="M92" s="400"/>
      <c r="N92" s="400" t="s">
        <v>1600</v>
      </c>
      <c r="O92" s="401" t="s">
        <v>2177</v>
      </c>
      <c r="P92" s="407" t="str">
        <f>IFERROR(INDEX(LOVs!L:L,MATCH(O92, LOVs!J:J,0)), "")</f>
        <v>Gap</v>
      </c>
      <c r="Q92" s="407" t="str">
        <f>IFERROR(INDEX(LOVs!M:M,MATCH(O92,LOVs!J:J,0)),"")</f>
        <v>Build</v>
      </c>
      <c r="R92" s="407" t="str">
        <f>IFERROR(INDEX(LOVs!N:N,MATCH(O92,LOVs!J:J,0)),"")</f>
        <v>Conversions</v>
      </c>
      <c r="S92" s="404" t="s">
        <v>2178</v>
      </c>
      <c r="T92" s="401" t="s">
        <v>2179</v>
      </c>
      <c r="U92" s="444" t="s">
        <v>2180</v>
      </c>
      <c r="V92" s="400"/>
      <c r="W92" s="400"/>
      <c r="X92" s="400" t="s">
        <v>2181</v>
      </c>
      <c r="Y92" s="400" t="s">
        <v>1348</v>
      </c>
      <c r="Z92" s="400" t="s">
        <v>1603</v>
      </c>
      <c r="AA92" s="409">
        <v>44330</v>
      </c>
      <c r="AB92" s="400"/>
      <c r="AC92" s="402"/>
      <c r="AD92" s="402"/>
      <c r="AE92" s="400" t="s">
        <v>1605</v>
      </c>
      <c r="AF92" s="400" t="s">
        <v>1606</v>
      </c>
      <c r="AG92" s="400" t="s">
        <v>1607</v>
      </c>
      <c r="AH92" s="400" t="s">
        <v>856</v>
      </c>
      <c r="AI92" s="400"/>
      <c r="AJ92" s="400"/>
      <c r="AK92" s="444" t="s">
        <v>1608</v>
      </c>
      <c r="AL92" s="400"/>
      <c r="AM92" s="400"/>
      <c r="AN92" s="400"/>
      <c r="AO92" s="400"/>
      <c r="AP92" s="400"/>
      <c r="AQ92" s="410"/>
      <c r="AR92" s="400"/>
      <c r="AS92" s="400" t="s">
        <v>1754</v>
      </c>
      <c r="AT92" s="400" t="s">
        <v>1610</v>
      </c>
    </row>
    <row r="93" spans="1:46" s="406" customFormat="1" ht="50.15" customHeight="1" x14ac:dyDescent="0.3">
      <c r="A93" s="404" t="s">
        <v>2183</v>
      </c>
      <c r="B93" s="404" t="s">
        <v>2184</v>
      </c>
      <c r="C93" s="404" t="s">
        <v>2185</v>
      </c>
      <c r="D93" s="404" t="str">
        <f>INDEX(JIRA!B:B, MATCH(F93&amp; " - TUT/FUT", JIRA!G:G,0))</f>
        <v>CSTONE-4265</v>
      </c>
      <c r="E93" s="408" t="str">
        <f>VLOOKUP(F93,[2]Sheet1!$B$2:$C$897,2,FALSE)</f>
        <v>CSTONE-4265</v>
      </c>
      <c r="F93" s="400" t="s">
        <v>2186</v>
      </c>
      <c r="G93" s="400"/>
      <c r="H93" s="400" t="s">
        <v>1596</v>
      </c>
      <c r="I93" s="400" t="s">
        <v>1597</v>
      </c>
      <c r="J93" s="400" t="s">
        <v>1795</v>
      </c>
      <c r="K93" s="401" t="s">
        <v>2187</v>
      </c>
      <c r="L93" s="400"/>
      <c r="M93" s="400"/>
      <c r="N93" s="400" t="s">
        <v>1600</v>
      </c>
      <c r="O93" s="401" t="s">
        <v>1647</v>
      </c>
      <c r="P93" s="407" t="str">
        <f>IFERROR(INDEX(LOVs!L:L,MATCH(O93, LOVs!J:J,0)), "")</f>
        <v>Gap</v>
      </c>
      <c r="Q93" s="407" t="str">
        <f>IFERROR(INDEX(LOVs!M:M,MATCH(O93,LOVs!J:J,0)),"")</f>
        <v>Build</v>
      </c>
      <c r="R93" s="407" t="str">
        <f>IFERROR(INDEX(LOVs!N:N,MATCH(O93,LOVs!J:J,0)),"")</f>
        <v>Report</v>
      </c>
      <c r="S93" s="404" t="s">
        <v>2188</v>
      </c>
      <c r="T93" s="401" t="s">
        <v>2189</v>
      </c>
      <c r="U93" s="444" t="s">
        <v>2091</v>
      </c>
      <c r="V93" s="400"/>
      <c r="W93" s="400"/>
      <c r="X93" s="400"/>
      <c r="Y93" s="400" t="s">
        <v>1348</v>
      </c>
      <c r="Z93" s="400" t="s">
        <v>1603</v>
      </c>
      <c r="AA93" s="409">
        <v>44330</v>
      </c>
      <c r="AB93" s="400"/>
      <c r="AC93" s="402"/>
      <c r="AD93" s="402"/>
      <c r="AE93" s="400" t="s">
        <v>1605</v>
      </c>
      <c r="AF93" s="400" t="s">
        <v>1606</v>
      </c>
      <c r="AG93" s="400" t="s">
        <v>1607</v>
      </c>
      <c r="AH93" s="400" t="s">
        <v>856</v>
      </c>
      <c r="AI93" s="400"/>
      <c r="AJ93" s="400"/>
      <c r="AK93" s="444" t="s">
        <v>1608</v>
      </c>
      <c r="AL93" s="400"/>
      <c r="AM93" s="400"/>
      <c r="AN93" s="400"/>
      <c r="AO93" s="400"/>
      <c r="AP93" s="400"/>
      <c r="AQ93" s="400"/>
      <c r="AR93" s="400"/>
      <c r="AS93" s="400" t="s">
        <v>1754</v>
      </c>
      <c r="AT93" s="400" t="s">
        <v>1610</v>
      </c>
    </row>
    <row r="94" spans="1:46" s="406" customFormat="1" ht="50.15" customHeight="1" x14ac:dyDescent="0.3">
      <c r="A94" s="404" t="s">
        <v>2190</v>
      </c>
      <c r="B94" s="404" t="s">
        <v>2191</v>
      </c>
      <c r="C94" s="404"/>
      <c r="D94" s="404"/>
      <c r="E94" s="408" t="s">
        <v>2191</v>
      </c>
      <c r="F94" s="400" t="s">
        <v>2192</v>
      </c>
      <c r="G94" s="400"/>
      <c r="H94" s="400" t="s">
        <v>1596</v>
      </c>
      <c r="I94" s="400" t="s">
        <v>1597</v>
      </c>
      <c r="J94" s="400" t="s">
        <v>1795</v>
      </c>
      <c r="K94" s="444" t="s">
        <v>2193</v>
      </c>
      <c r="L94" s="400"/>
      <c r="M94" s="400"/>
      <c r="N94" s="400" t="s">
        <v>1636</v>
      </c>
      <c r="O94" s="401" t="s">
        <v>1452</v>
      </c>
      <c r="P94" s="407" t="str">
        <f>IFERROR(INDEX(LOVs!L:L,MATCH(O94, LOVs!J:J,0)), "")</f>
        <v>Fit</v>
      </c>
      <c r="Q94" s="407" t="str">
        <f>IFERROR(INDEX(LOVs!M:M,MATCH(O94,LOVs!J:J,0)),"")</f>
        <v>Configuration</v>
      </c>
      <c r="R94" s="407" t="str">
        <f>IFERROR(INDEX(LOVs!N:N,MATCH(O94,LOVs!J:J,0)),"")</f>
        <v>Functional</v>
      </c>
      <c r="S94" s="400"/>
      <c r="T94" s="401" t="s">
        <v>2194</v>
      </c>
      <c r="U94" s="444" t="s">
        <v>2195</v>
      </c>
      <c r="V94" s="410"/>
      <c r="W94" s="400"/>
      <c r="X94" s="400" t="s">
        <v>1640</v>
      </c>
      <c r="Y94" s="400" t="s">
        <v>1348</v>
      </c>
      <c r="Z94" s="400" t="s">
        <v>1603</v>
      </c>
      <c r="AA94" s="413">
        <v>44388</v>
      </c>
      <c r="AB94" s="400"/>
      <c r="AC94" s="402" t="e">
        <f>IF(#REF!="", O94,#REF!)</f>
        <v>#REF!</v>
      </c>
      <c r="AD94" s="402"/>
      <c r="AE94" s="400" t="s">
        <v>1605</v>
      </c>
      <c r="AF94" s="400" t="s">
        <v>1606</v>
      </c>
      <c r="AG94" s="400" t="s">
        <v>1607</v>
      </c>
      <c r="AH94" s="400" t="s">
        <v>2083</v>
      </c>
      <c r="AI94" s="400"/>
      <c r="AJ94" s="400"/>
      <c r="AK94" s="444" t="s">
        <v>1608</v>
      </c>
      <c r="AL94" s="400"/>
      <c r="AM94" s="400"/>
      <c r="AN94" s="400"/>
      <c r="AO94" s="400"/>
      <c r="AP94" s="400"/>
      <c r="AQ94" s="400"/>
      <c r="AR94" s="401"/>
      <c r="AS94" s="400" t="s">
        <v>1754</v>
      </c>
      <c r="AT94" s="400" t="s">
        <v>1986</v>
      </c>
    </row>
    <row r="95" spans="1:46" s="406" customFormat="1" ht="50.15" customHeight="1" x14ac:dyDescent="0.3">
      <c r="A95" s="404" t="s">
        <v>2196</v>
      </c>
      <c r="B95" s="404" t="s">
        <v>2197</v>
      </c>
      <c r="C95" s="404"/>
      <c r="D95" s="404"/>
      <c r="E95" s="408" t="str">
        <f>VLOOKUP(F95,[2]Sheet1!$B$2:$C$897,2,FALSE)</f>
        <v>CSTONE-103</v>
      </c>
      <c r="F95" s="400" t="s">
        <v>2198</v>
      </c>
      <c r="G95" s="400"/>
      <c r="H95" s="400" t="s">
        <v>1596</v>
      </c>
      <c r="I95" s="400" t="s">
        <v>1597</v>
      </c>
      <c r="J95" s="400" t="s">
        <v>1655</v>
      </c>
      <c r="K95" s="444" t="s">
        <v>2199</v>
      </c>
      <c r="L95" s="400"/>
      <c r="M95" s="400"/>
      <c r="N95" s="400" t="s">
        <v>1600</v>
      </c>
      <c r="O95" s="401" t="s">
        <v>1452</v>
      </c>
      <c r="P95" s="407" t="str">
        <f>IFERROR(INDEX(LOVs!L:L,MATCH(O95, LOVs!J:J,0)), "")</f>
        <v>Fit</v>
      </c>
      <c r="Q95" s="407" t="str">
        <f>IFERROR(INDEX(LOVs!M:M,MATCH(O95,LOVs!J:J,0)),"")</f>
        <v>Configuration</v>
      </c>
      <c r="R95" s="407" t="str">
        <f>IFERROR(INDEX(LOVs!N:N,MATCH(O95,LOVs!J:J,0)),"")</f>
        <v>Functional</v>
      </c>
      <c r="S95" s="400"/>
      <c r="T95" s="401" t="s">
        <v>2200</v>
      </c>
      <c r="U95" s="444" t="s">
        <v>2201</v>
      </c>
      <c r="V95" s="410" t="s">
        <v>2202</v>
      </c>
      <c r="W95" s="400"/>
      <c r="X95" s="400"/>
      <c r="Y95" s="400" t="s">
        <v>1348</v>
      </c>
      <c r="Z95" s="400" t="s">
        <v>1603</v>
      </c>
      <c r="AA95" s="409">
        <v>44323</v>
      </c>
      <c r="AB95" s="400"/>
      <c r="AC95" s="402"/>
      <c r="AD95" s="402"/>
      <c r="AE95" s="400" t="s">
        <v>1605</v>
      </c>
      <c r="AF95" s="400" t="s">
        <v>1606</v>
      </c>
      <c r="AG95" s="400" t="s">
        <v>1607</v>
      </c>
      <c r="AH95" s="400" t="s">
        <v>2083</v>
      </c>
      <c r="AI95" s="400"/>
      <c r="AJ95" s="400"/>
      <c r="AK95" s="444" t="s">
        <v>1608</v>
      </c>
      <c r="AL95" s="400"/>
      <c r="AM95" s="400"/>
      <c r="AN95" s="400"/>
      <c r="AO95" s="400"/>
      <c r="AP95" s="400"/>
      <c r="AQ95" s="400"/>
      <c r="AR95" s="400"/>
      <c r="AS95" s="400" t="s">
        <v>1609</v>
      </c>
      <c r="AT95" s="400" t="s">
        <v>1610</v>
      </c>
    </row>
    <row r="96" spans="1:46" s="406" customFormat="1" ht="50.15" customHeight="1" x14ac:dyDescent="0.3">
      <c r="A96" s="404" t="s">
        <v>2203</v>
      </c>
      <c r="B96" s="404" t="s">
        <v>2204</v>
      </c>
      <c r="C96" s="404"/>
      <c r="D96" s="404"/>
      <c r="E96" s="408" t="str">
        <f>VLOOKUP(F96,[2]Sheet1!$B$2:$C$897,2,FALSE)</f>
        <v>CSTONE-104</v>
      </c>
      <c r="F96" s="400" t="s">
        <v>2205</v>
      </c>
      <c r="G96" s="400"/>
      <c r="H96" s="400" t="s">
        <v>1596</v>
      </c>
      <c r="I96" s="400" t="s">
        <v>1597</v>
      </c>
      <c r="J96" s="400" t="s">
        <v>1655</v>
      </c>
      <c r="K96" s="444" t="s">
        <v>2206</v>
      </c>
      <c r="L96" s="400"/>
      <c r="M96" s="400"/>
      <c r="N96" s="400" t="s">
        <v>1600</v>
      </c>
      <c r="O96" s="401" t="s">
        <v>1452</v>
      </c>
      <c r="P96" s="407" t="str">
        <f>IFERROR(INDEX(LOVs!L:L,MATCH(O96, LOVs!J:J,0)), "")</f>
        <v>Fit</v>
      </c>
      <c r="Q96" s="407" t="str">
        <f>IFERROR(INDEX(LOVs!M:M,MATCH(O96,LOVs!J:J,0)),"")</f>
        <v>Configuration</v>
      </c>
      <c r="R96" s="407" t="str">
        <f>IFERROR(INDEX(LOVs!N:N,MATCH(O96,LOVs!J:J,0)),"")</f>
        <v>Functional</v>
      </c>
      <c r="S96" s="400"/>
      <c r="T96" s="401" t="s">
        <v>2207</v>
      </c>
      <c r="U96" s="444" t="s">
        <v>2208</v>
      </c>
      <c r="V96" s="400"/>
      <c r="W96" s="400"/>
      <c r="X96" s="400"/>
      <c r="Y96" s="400" t="s">
        <v>1348</v>
      </c>
      <c r="Z96" s="400" t="s">
        <v>1603</v>
      </c>
      <c r="AA96" s="409">
        <v>44328</v>
      </c>
      <c r="AB96" s="400"/>
      <c r="AC96" s="402"/>
      <c r="AD96" s="402"/>
      <c r="AE96" s="400" t="s">
        <v>1605</v>
      </c>
      <c r="AF96" s="400" t="s">
        <v>1606</v>
      </c>
      <c r="AG96" s="400" t="s">
        <v>1607</v>
      </c>
      <c r="AH96" s="400" t="s">
        <v>2083</v>
      </c>
      <c r="AI96" s="400"/>
      <c r="AJ96" s="400"/>
      <c r="AK96" s="444" t="s">
        <v>1608</v>
      </c>
      <c r="AL96" s="400"/>
      <c r="AM96" s="400"/>
      <c r="AN96" s="400"/>
      <c r="AO96" s="400"/>
      <c r="AP96" s="400"/>
      <c r="AQ96" s="410"/>
      <c r="AR96" s="401"/>
      <c r="AS96" s="400" t="s">
        <v>1609</v>
      </c>
      <c r="AT96" s="400" t="s">
        <v>1610</v>
      </c>
    </row>
    <row r="97" spans="1:46" s="406" customFormat="1" ht="50.15" customHeight="1" x14ac:dyDescent="0.3">
      <c r="A97" s="404" t="s">
        <v>2209</v>
      </c>
      <c r="B97" s="404" t="s">
        <v>2210</v>
      </c>
      <c r="C97" s="404"/>
      <c r="D97" s="404"/>
      <c r="E97" s="408" t="str">
        <f>VLOOKUP(F97,[2]Sheet1!$B$2:$C$897,2,FALSE)</f>
        <v>CSTONE-105</v>
      </c>
      <c r="F97" s="400" t="s">
        <v>2211</v>
      </c>
      <c r="G97" s="400"/>
      <c r="H97" s="400" t="s">
        <v>1596</v>
      </c>
      <c r="I97" s="400" t="s">
        <v>1597</v>
      </c>
      <c r="J97" s="400" t="s">
        <v>1655</v>
      </c>
      <c r="K97" s="444" t="s">
        <v>2212</v>
      </c>
      <c r="L97" s="400"/>
      <c r="M97" s="400"/>
      <c r="N97" s="400" t="s">
        <v>1600</v>
      </c>
      <c r="O97" s="401" t="s">
        <v>1452</v>
      </c>
      <c r="P97" s="407" t="str">
        <f>IFERROR(INDEX(LOVs!L:L,MATCH(O97, LOVs!J:J,0)), "")</f>
        <v>Fit</v>
      </c>
      <c r="Q97" s="407" t="str">
        <f>IFERROR(INDEX(LOVs!M:M,MATCH(O97,LOVs!J:J,0)),"")</f>
        <v>Configuration</v>
      </c>
      <c r="R97" s="407" t="str">
        <f>IFERROR(INDEX(LOVs!N:N,MATCH(O97,LOVs!J:J,0)),"")</f>
        <v>Functional</v>
      </c>
      <c r="S97" s="400"/>
      <c r="T97" s="401" t="s">
        <v>2213</v>
      </c>
      <c r="U97" s="444" t="s">
        <v>2214</v>
      </c>
      <c r="V97" s="400"/>
      <c r="W97" s="400"/>
      <c r="X97" s="400"/>
      <c r="Y97" s="400" t="s">
        <v>1348</v>
      </c>
      <c r="Z97" s="400" t="s">
        <v>1603</v>
      </c>
      <c r="AA97" s="409">
        <v>44320</v>
      </c>
      <c r="AB97" s="400"/>
      <c r="AC97" s="402"/>
      <c r="AD97" s="402"/>
      <c r="AE97" s="400" t="s">
        <v>1605</v>
      </c>
      <c r="AF97" s="400" t="s">
        <v>1606</v>
      </c>
      <c r="AG97" s="400" t="s">
        <v>1607</v>
      </c>
      <c r="AH97" s="400" t="s">
        <v>2083</v>
      </c>
      <c r="AI97" s="400"/>
      <c r="AJ97" s="400"/>
      <c r="AK97" s="444" t="s">
        <v>1608</v>
      </c>
      <c r="AL97" s="400"/>
      <c r="AM97" s="400"/>
      <c r="AN97" s="400"/>
      <c r="AO97" s="400"/>
      <c r="AP97" s="400"/>
      <c r="AQ97" s="400"/>
      <c r="AR97" s="400"/>
      <c r="AS97" s="400" t="s">
        <v>1609</v>
      </c>
      <c r="AT97" s="400" t="s">
        <v>1610</v>
      </c>
    </row>
    <row r="98" spans="1:46" s="406" customFormat="1" ht="50.15" customHeight="1" x14ac:dyDescent="0.3">
      <c r="A98" s="404" t="s">
        <v>2215</v>
      </c>
      <c r="B98" s="404" t="s">
        <v>2216</v>
      </c>
      <c r="C98" s="404" t="s">
        <v>2217</v>
      </c>
      <c r="D98" s="404" t="str">
        <f>INDEX(JIRA!B:B, MATCH(F98&amp; " - TUT/FUT", JIRA!G:G,0))</f>
        <v>CSTONE-4412</v>
      </c>
      <c r="E98" s="408" t="str">
        <f>VLOOKUP(F98,[2]Sheet1!$B$2:$C$897,2,FALSE)</f>
        <v>CSTONE-4412</v>
      </c>
      <c r="F98" s="400" t="s">
        <v>2218</v>
      </c>
      <c r="G98" s="400"/>
      <c r="H98" s="400" t="s">
        <v>1596</v>
      </c>
      <c r="I98" s="400" t="s">
        <v>1597</v>
      </c>
      <c r="J98" s="400" t="s">
        <v>1655</v>
      </c>
      <c r="K98" s="444" t="s">
        <v>2219</v>
      </c>
      <c r="L98" s="400"/>
      <c r="M98" s="400"/>
      <c r="N98" s="400" t="s">
        <v>1600</v>
      </c>
      <c r="O98" s="401" t="s">
        <v>1647</v>
      </c>
      <c r="P98" s="407" t="str">
        <f>IFERROR(INDEX(LOVs!L:L,MATCH(O98, LOVs!J:J,0)), "")</f>
        <v>Gap</v>
      </c>
      <c r="Q98" s="407" t="str">
        <f>IFERROR(INDEX(LOVs!M:M,MATCH(O98,LOVs!J:J,0)),"")</f>
        <v>Build</v>
      </c>
      <c r="R98" s="407" t="str">
        <f>IFERROR(INDEX(LOVs!N:N,MATCH(O98,LOVs!J:J,0)),"")</f>
        <v>Report</v>
      </c>
      <c r="S98" s="404" t="s">
        <v>2220</v>
      </c>
      <c r="T98" s="401" t="s">
        <v>2221</v>
      </c>
      <c r="U98" s="444" t="s">
        <v>2222</v>
      </c>
      <c r="V98" s="400"/>
      <c r="W98" s="400"/>
      <c r="X98" s="400"/>
      <c r="Y98" s="400" t="s">
        <v>1348</v>
      </c>
      <c r="Z98" s="400" t="s">
        <v>1603</v>
      </c>
      <c r="AA98" s="409">
        <v>44330</v>
      </c>
      <c r="AB98" s="400"/>
      <c r="AC98" s="402"/>
      <c r="AD98" s="402"/>
      <c r="AE98" s="400" t="s">
        <v>1605</v>
      </c>
      <c r="AF98" s="400" t="s">
        <v>1606</v>
      </c>
      <c r="AG98" s="400" t="s">
        <v>1607</v>
      </c>
      <c r="AH98" s="400" t="s">
        <v>2083</v>
      </c>
      <c r="AI98" s="400"/>
      <c r="AJ98" s="400"/>
      <c r="AK98" s="444" t="s">
        <v>1608</v>
      </c>
      <c r="AL98" s="400"/>
      <c r="AM98" s="400"/>
      <c r="AN98" s="400"/>
      <c r="AO98" s="400"/>
      <c r="AP98" s="400"/>
      <c r="AQ98" s="410"/>
      <c r="AR98" s="401"/>
      <c r="AS98" s="400" t="s">
        <v>1609</v>
      </c>
      <c r="AT98" s="400" t="s">
        <v>1610</v>
      </c>
    </row>
    <row r="99" spans="1:46" s="406" customFormat="1" ht="50.15" customHeight="1" x14ac:dyDescent="0.3">
      <c r="A99" s="404" t="s">
        <v>2223</v>
      </c>
      <c r="B99" s="404" t="s">
        <v>2224</v>
      </c>
      <c r="C99" s="404"/>
      <c r="D99" s="404"/>
      <c r="E99" s="408" t="str">
        <f>VLOOKUP(F99,[2]Sheet1!$B$2:$C$897,2,FALSE)</f>
        <v>CSTONE-108</v>
      </c>
      <c r="F99" s="400" t="s">
        <v>2225</v>
      </c>
      <c r="G99" s="400"/>
      <c r="H99" s="400" t="s">
        <v>1596</v>
      </c>
      <c r="I99" s="400" t="s">
        <v>1597</v>
      </c>
      <c r="J99" s="400" t="s">
        <v>1655</v>
      </c>
      <c r="K99" s="444" t="s">
        <v>2226</v>
      </c>
      <c r="L99" s="400"/>
      <c r="M99" s="400"/>
      <c r="N99" s="400" t="s">
        <v>1600</v>
      </c>
      <c r="O99" s="401" t="s">
        <v>1452</v>
      </c>
      <c r="P99" s="407" t="str">
        <f>IFERROR(INDEX(LOVs!L:L,MATCH(O99, LOVs!J:J,0)), "")</f>
        <v>Fit</v>
      </c>
      <c r="Q99" s="407" t="str">
        <f>IFERROR(INDEX(LOVs!M:M,MATCH(O99,LOVs!J:J,0)),"")</f>
        <v>Configuration</v>
      </c>
      <c r="R99" s="407" t="str">
        <f>IFERROR(INDEX(LOVs!N:N,MATCH(O99,LOVs!J:J,0)),"")</f>
        <v>Functional</v>
      </c>
      <c r="S99" s="400"/>
      <c r="T99" s="401" t="s">
        <v>2227</v>
      </c>
      <c r="U99" s="444" t="s">
        <v>2228</v>
      </c>
      <c r="V99" s="400"/>
      <c r="W99" s="400"/>
      <c r="X99" s="400"/>
      <c r="Y99" s="400" t="s">
        <v>1348</v>
      </c>
      <c r="Z99" s="400" t="s">
        <v>1603</v>
      </c>
      <c r="AA99" s="409">
        <v>44328</v>
      </c>
      <c r="AB99" s="400"/>
      <c r="AC99" s="402"/>
      <c r="AD99" s="402"/>
      <c r="AE99" s="400" t="s">
        <v>1605</v>
      </c>
      <c r="AF99" s="400" t="s">
        <v>1606</v>
      </c>
      <c r="AG99" s="400" t="s">
        <v>1607</v>
      </c>
      <c r="AH99" s="400" t="s">
        <v>2083</v>
      </c>
      <c r="AI99" s="400"/>
      <c r="AJ99" s="400"/>
      <c r="AK99" s="444" t="s">
        <v>1608</v>
      </c>
      <c r="AL99" s="400"/>
      <c r="AM99" s="400"/>
      <c r="AN99" s="400"/>
      <c r="AO99" s="400"/>
      <c r="AP99" s="400"/>
      <c r="AQ99" s="410"/>
      <c r="AR99" s="401"/>
      <c r="AS99" s="400" t="s">
        <v>1609</v>
      </c>
      <c r="AT99" s="400" t="s">
        <v>1610</v>
      </c>
    </row>
    <row r="100" spans="1:46" s="406" customFormat="1" ht="50.15" customHeight="1" x14ac:dyDescent="0.3">
      <c r="A100" s="404" t="s">
        <v>2229</v>
      </c>
      <c r="B100" s="404" t="s">
        <v>2230</v>
      </c>
      <c r="C100" s="404"/>
      <c r="D100" s="404"/>
      <c r="E100" s="408" t="str">
        <f>VLOOKUP(F100,[2]Sheet1!$B$2:$C$897,2,FALSE)</f>
        <v>CSTONE-109</v>
      </c>
      <c r="F100" s="400" t="s">
        <v>2231</v>
      </c>
      <c r="G100" s="400"/>
      <c r="H100" s="400" t="s">
        <v>1596</v>
      </c>
      <c r="I100" s="400" t="s">
        <v>1597</v>
      </c>
      <c r="J100" s="400" t="s">
        <v>1655</v>
      </c>
      <c r="K100" s="444" t="s">
        <v>2232</v>
      </c>
      <c r="L100" s="400"/>
      <c r="M100" s="400"/>
      <c r="N100" s="400" t="s">
        <v>1600</v>
      </c>
      <c r="O100" s="401" t="s">
        <v>1452</v>
      </c>
      <c r="P100" s="407" t="str">
        <f>IFERROR(INDEX(LOVs!L:L,MATCH(O100, LOVs!J:J,0)), "")</f>
        <v>Fit</v>
      </c>
      <c r="Q100" s="407" t="str">
        <f>IFERROR(INDEX(LOVs!M:M,MATCH(O100,LOVs!J:J,0)),"")</f>
        <v>Configuration</v>
      </c>
      <c r="R100" s="407" t="str">
        <f>IFERROR(INDEX(LOVs!N:N,MATCH(O100,LOVs!J:J,0)),"")</f>
        <v>Functional</v>
      </c>
      <c r="S100" s="400"/>
      <c r="T100" s="401" t="s">
        <v>2233</v>
      </c>
      <c r="U100" s="444" t="s">
        <v>2234</v>
      </c>
      <c r="V100" s="400"/>
      <c r="W100" s="400"/>
      <c r="X100" s="400"/>
      <c r="Y100" s="400" t="s">
        <v>1348</v>
      </c>
      <c r="Z100" s="400" t="s">
        <v>1603</v>
      </c>
      <c r="AA100" s="409">
        <v>44328</v>
      </c>
      <c r="AB100" s="400"/>
      <c r="AC100" s="402"/>
      <c r="AD100" s="402"/>
      <c r="AE100" s="400" t="s">
        <v>1605</v>
      </c>
      <c r="AF100" s="400" t="s">
        <v>1606</v>
      </c>
      <c r="AG100" s="400" t="s">
        <v>1607</v>
      </c>
      <c r="AH100" s="400" t="s">
        <v>2083</v>
      </c>
      <c r="AI100" s="400"/>
      <c r="AJ100" s="400"/>
      <c r="AK100" s="444" t="s">
        <v>1608</v>
      </c>
      <c r="AL100" s="400"/>
      <c r="AM100" s="400"/>
      <c r="AN100" s="400"/>
      <c r="AO100" s="400"/>
      <c r="AP100" s="400"/>
      <c r="AQ100" s="410"/>
      <c r="AR100" s="401"/>
      <c r="AS100" s="400" t="s">
        <v>1609</v>
      </c>
      <c r="AT100" s="400" t="s">
        <v>1610</v>
      </c>
    </row>
    <row r="101" spans="1:46" s="406" customFormat="1" ht="50.15" customHeight="1" x14ac:dyDescent="0.3">
      <c r="A101" s="404" t="s">
        <v>2235</v>
      </c>
      <c r="B101" s="404" t="s">
        <v>2236</v>
      </c>
      <c r="C101" s="404"/>
      <c r="D101" s="404"/>
      <c r="E101" s="408" t="str">
        <f>VLOOKUP(F101,[2]Sheet1!$B$2:$C$897,2,FALSE)</f>
        <v>CSTONE-110</v>
      </c>
      <c r="F101" s="400" t="s">
        <v>2237</v>
      </c>
      <c r="G101" s="400"/>
      <c r="H101" s="400" t="s">
        <v>1596</v>
      </c>
      <c r="I101" s="400" t="s">
        <v>1597</v>
      </c>
      <c r="J101" s="400" t="s">
        <v>1655</v>
      </c>
      <c r="K101" s="444" t="s">
        <v>2238</v>
      </c>
      <c r="L101" s="400"/>
      <c r="M101" s="400"/>
      <c r="N101" s="400" t="s">
        <v>1600</v>
      </c>
      <c r="O101" s="401" t="s">
        <v>1452</v>
      </c>
      <c r="P101" s="407" t="str">
        <f>IFERROR(INDEX(LOVs!L:L,MATCH(O101, LOVs!J:J,0)), "")</f>
        <v>Fit</v>
      </c>
      <c r="Q101" s="407" t="str">
        <f>IFERROR(INDEX(LOVs!M:M,MATCH(O101,LOVs!J:J,0)),"")</f>
        <v>Configuration</v>
      </c>
      <c r="R101" s="407" t="str">
        <f>IFERROR(INDEX(LOVs!N:N,MATCH(O101,LOVs!J:J,0)),"")</f>
        <v>Functional</v>
      </c>
      <c r="S101" s="400"/>
      <c r="T101" s="401" t="s">
        <v>2239</v>
      </c>
      <c r="U101" s="444" t="s">
        <v>2240</v>
      </c>
      <c r="V101" s="400"/>
      <c r="W101" s="400"/>
      <c r="X101" s="400"/>
      <c r="Y101" s="400" t="s">
        <v>1348</v>
      </c>
      <c r="Z101" s="400" t="s">
        <v>1603</v>
      </c>
      <c r="AA101" s="409">
        <v>44320</v>
      </c>
      <c r="AB101" s="400"/>
      <c r="AC101" s="402"/>
      <c r="AD101" s="402"/>
      <c r="AE101" s="400" t="s">
        <v>1605</v>
      </c>
      <c r="AF101" s="400" t="s">
        <v>1606</v>
      </c>
      <c r="AG101" s="400" t="s">
        <v>1607</v>
      </c>
      <c r="AH101" s="400" t="s">
        <v>2083</v>
      </c>
      <c r="AI101" s="400"/>
      <c r="AJ101" s="400"/>
      <c r="AK101" s="444" t="s">
        <v>1608</v>
      </c>
      <c r="AL101" s="400"/>
      <c r="AM101" s="400"/>
      <c r="AN101" s="400"/>
      <c r="AO101" s="400"/>
      <c r="AP101" s="400"/>
      <c r="AQ101" s="400"/>
      <c r="AR101" s="400"/>
      <c r="AS101" s="400" t="s">
        <v>1609</v>
      </c>
      <c r="AT101" s="400" t="s">
        <v>1610</v>
      </c>
    </row>
    <row r="102" spans="1:46" s="406" customFormat="1" ht="50.15" customHeight="1" x14ac:dyDescent="0.3">
      <c r="A102" s="404" t="s">
        <v>2241</v>
      </c>
      <c r="B102" s="404" t="s">
        <v>2242</v>
      </c>
      <c r="C102" s="404"/>
      <c r="D102" s="404"/>
      <c r="E102" s="408" t="str">
        <f>VLOOKUP(F102,[2]Sheet1!$B$2:$C$897,2,FALSE)</f>
        <v>CSTONE-111</v>
      </c>
      <c r="F102" s="400" t="s">
        <v>2243</v>
      </c>
      <c r="G102" s="400"/>
      <c r="H102" s="400" t="s">
        <v>1596</v>
      </c>
      <c r="I102" s="400" t="s">
        <v>1597</v>
      </c>
      <c r="J102" s="400" t="s">
        <v>1655</v>
      </c>
      <c r="K102" s="444" t="s">
        <v>2244</v>
      </c>
      <c r="L102" s="400"/>
      <c r="M102" s="400"/>
      <c r="N102" s="400" t="s">
        <v>1600</v>
      </c>
      <c r="O102" s="401" t="s">
        <v>1452</v>
      </c>
      <c r="P102" s="407" t="str">
        <f>IFERROR(INDEX(LOVs!L:L,MATCH(O102, LOVs!J:J,0)), "")</f>
        <v>Fit</v>
      </c>
      <c r="Q102" s="407" t="str">
        <f>IFERROR(INDEX(LOVs!M:M,MATCH(O102,LOVs!J:J,0)),"")</f>
        <v>Configuration</v>
      </c>
      <c r="R102" s="407" t="str">
        <f>IFERROR(INDEX(LOVs!N:N,MATCH(O102,LOVs!J:J,0)),"")</f>
        <v>Functional</v>
      </c>
      <c r="S102" s="400"/>
      <c r="T102" s="401" t="s">
        <v>2245</v>
      </c>
      <c r="U102" s="444" t="s">
        <v>2246</v>
      </c>
      <c r="V102" s="400"/>
      <c r="W102" s="400"/>
      <c r="X102" s="400"/>
      <c r="Y102" s="400" t="s">
        <v>1348</v>
      </c>
      <c r="Z102" s="400" t="s">
        <v>1603</v>
      </c>
      <c r="AA102" s="409">
        <v>44320</v>
      </c>
      <c r="AB102" s="400"/>
      <c r="AC102" s="402"/>
      <c r="AD102" s="402"/>
      <c r="AE102" s="400" t="s">
        <v>1605</v>
      </c>
      <c r="AF102" s="400" t="s">
        <v>1606</v>
      </c>
      <c r="AG102" s="400" t="s">
        <v>1607</v>
      </c>
      <c r="AH102" s="400" t="s">
        <v>2083</v>
      </c>
      <c r="AI102" s="400"/>
      <c r="AJ102" s="400"/>
      <c r="AK102" s="444" t="s">
        <v>1608</v>
      </c>
      <c r="AL102" s="400"/>
      <c r="AM102" s="400"/>
      <c r="AN102" s="400"/>
      <c r="AO102" s="400"/>
      <c r="AP102" s="400"/>
      <c r="AQ102" s="400"/>
      <c r="AR102" s="400"/>
      <c r="AS102" s="400" t="s">
        <v>1609</v>
      </c>
      <c r="AT102" s="400" t="s">
        <v>1610</v>
      </c>
    </row>
    <row r="103" spans="1:46" s="406" customFormat="1" ht="50.15" customHeight="1" x14ac:dyDescent="0.3">
      <c r="A103" s="406" t="s">
        <v>2247</v>
      </c>
      <c r="E103" s="408" t="s">
        <v>196</v>
      </c>
      <c r="F103" s="400" t="s">
        <v>2248</v>
      </c>
      <c r="G103" s="400"/>
      <c r="H103" s="400" t="s">
        <v>1596</v>
      </c>
      <c r="I103" s="400" t="s">
        <v>1597</v>
      </c>
      <c r="J103" s="400" t="s">
        <v>1750</v>
      </c>
      <c r="K103" s="480" t="s">
        <v>2249</v>
      </c>
      <c r="L103" s="400"/>
      <c r="M103" s="400"/>
      <c r="N103" s="400" t="s">
        <v>1758</v>
      </c>
      <c r="O103" s="401" t="s">
        <v>1759</v>
      </c>
      <c r="P103" s="407" t="str">
        <f>IFERROR(INDEX(LOVs!L:L,MATCH(O103, LOVs!J:J,0)), "")</f>
        <v>Not Required</v>
      </c>
      <c r="Q103" s="407" t="str">
        <f>IFERROR(INDEX(LOVs!M:M,MATCH(O103,LOVs!J:J,0)),"")</f>
        <v>Not Required</v>
      </c>
      <c r="R103" s="407" t="str">
        <f>IFERROR(INDEX(LOVs!N:N,MATCH(O103,LOVs!J:J,0)),"")</f>
        <v>Not Required</v>
      </c>
      <c r="S103" s="400"/>
      <c r="T103" s="401" t="s">
        <v>2250</v>
      </c>
      <c r="U103" s="480" t="s">
        <v>2251</v>
      </c>
      <c r="V103" s="400"/>
      <c r="W103" s="400"/>
      <c r="X103" s="400"/>
      <c r="Y103" s="400" t="s">
        <v>1348</v>
      </c>
      <c r="Z103" s="400" t="s">
        <v>1603</v>
      </c>
      <c r="AA103" s="409">
        <v>44330</v>
      </c>
      <c r="AB103" s="400"/>
      <c r="AC103" s="402"/>
      <c r="AD103" s="402"/>
      <c r="AE103" s="400" t="s">
        <v>1605</v>
      </c>
      <c r="AF103" s="400" t="s">
        <v>1606</v>
      </c>
      <c r="AG103" s="400" t="s">
        <v>1607</v>
      </c>
      <c r="AH103" s="400" t="s">
        <v>2083</v>
      </c>
      <c r="AI103" s="400"/>
      <c r="AJ103" s="400"/>
      <c r="AK103" s="444" t="s">
        <v>1608</v>
      </c>
      <c r="AL103" s="400"/>
      <c r="AM103" s="400"/>
      <c r="AN103" s="400"/>
      <c r="AO103" s="400"/>
      <c r="AP103" s="400"/>
      <c r="AQ103" s="471"/>
      <c r="AR103" s="401"/>
      <c r="AS103" s="400" t="s">
        <v>1754</v>
      </c>
      <c r="AT103" s="400" t="s">
        <v>1610</v>
      </c>
    </row>
    <row r="104" spans="1:46" s="406" customFormat="1" ht="50.15" customHeight="1" x14ac:dyDescent="0.3">
      <c r="A104" s="404" t="s">
        <v>2252</v>
      </c>
      <c r="B104" s="404" t="s">
        <v>2253</v>
      </c>
      <c r="C104" s="404"/>
      <c r="D104" s="404"/>
      <c r="E104" s="408" t="str">
        <f>VLOOKUP(F104,[2]Sheet1!$B$2:$C$897,2,FALSE)</f>
        <v>CSTONE-541</v>
      </c>
      <c r="F104" s="400" t="s">
        <v>2254</v>
      </c>
      <c r="G104" s="400"/>
      <c r="H104" s="400" t="s">
        <v>1596</v>
      </c>
      <c r="I104" s="400" t="s">
        <v>1597</v>
      </c>
      <c r="J104" s="400" t="s">
        <v>1845</v>
      </c>
      <c r="K104" s="480" t="s">
        <v>2255</v>
      </c>
      <c r="L104" s="400"/>
      <c r="M104" s="400"/>
      <c r="N104" s="400" t="s">
        <v>1600</v>
      </c>
      <c r="O104" s="401" t="s">
        <v>1452</v>
      </c>
      <c r="P104" s="407" t="str">
        <f>IFERROR(INDEX(LOVs!L:L,MATCH(O104, LOVs!J:J,0)), "")</f>
        <v>Fit</v>
      </c>
      <c r="Q104" s="407" t="str">
        <f>IFERROR(INDEX(LOVs!M:M,MATCH(O104,LOVs!J:J,0)),"")</f>
        <v>Configuration</v>
      </c>
      <c r="R104" s="407" t="str">
        <f>IFERROR(INDEX(LOVs!N:N,MATCH(O104,LOVs!J:J,0)),"")</f>
        <v>Functional</v>
      </c>
      <c r="S104" s="400"/>
      <c r="T104" s="401" t="s">
        <v>2256</v>
      </c>
      <c r="U104" s="480" t="s">
        <v>2257</v>
      </c>
      <c r="V104" s="400"/>
      <c r="W104" s="400"/>
      <c r="X104" s="400"/>
      <c r="Y104" s="400" t="s">
        <v>1348</v>
      </c>
      <c r="Z104" s="400" t="s">
        <v>2258</v>
      </c>
      <c r="AA104" s="409">
        <v>44336</v>
      </c>
      <c r="AB104" s="400"/>
      <c r="AC104" s="402"/>
      <c r="AD104" s="402"/>
      <c r="AE104" s="400" t="s">
        <v>1605</v>
      </c>
      <c r="AF104" s="400" t="s">
        <v>1606</v>
      </c>
      <c r="AG104" s="400" t="s">
        <v>1607</v>
      </c>
      <c r="AH104" s="400" t="s">
        <v>2083</v>
      </c>
      <c r="AI104" s="400"/>
      <c r="AJ104" s="400"/>
      <c r="AK104" s="444" t="s">
        <v>1608</v>
      </c>
      <c r="AL104" s="400"/>
      <c r="AM104" s="400"/>
      <c r="AN104" s="400"/>
      <c r="AO104" s="400"/>
      <c r="AP104" s="400"/>
      <c r="AQ104" s="410"/>
      <c r="AR104" s="401"/>
      <c r="AS104" s="400" t="s">
        <v>1754</v>
      </c>
      <c r="AT104" s="400" t="s">
        <v>2259</v>
      </c>
    </row>
    <row r="105" spans="1:46" s="406" customFormat="1" ht="50.15" customHeight="1" x14ac:dyDescent="0.3">
      <c r="A105" s="404" t="s">
        <v>2260</v>
      </c>
      <c r="B105" s="404" t="s">
        <v>2261</v>
      </c>
      <c r="C105" s="404" t="s">
        <v>2262</v>
      </c>
      <c r="D105" s="404" t="s">
        <v>2263</v>
      </c>
      <c r="E105" s="408" t="s">
        <v>2097</v>
      </c>
      <c r="F105" s="400" t="s">
        <v>2264</v>
      </c>
      <c r="G105" s="400"/>
      <c r="H105" s="400" t="s">
        <v>1596</v>
      </c>
      <c r="I105" s="400" t="s">
        <v>1597</v>
      </c>
      <c r="J105" s="400" t="s">
        <v>1845</v>
      </c>
      <c r="K105" s="480" t="s">
        <v>2265</v>
      </c>
      <c r="L105" s="400"/>
      <c r="M105" s="400"/>
      <c r="N105" s="400" t="s">
        <v>1636</v>
      </c>
      <c r="O105" s="401" t="s">
        <v>1647</v>
      </c>
      <c r="P105" s="407" t="str">
        <f>IFERROR(INDEX(LOVs!L:L,MATCH(O105, LOVs!J:J,0)), "")</f>
        <v>Gap</v>
      </c>
      <c r="Q105" s="407" t="str">
        <f>IFERROR(INDEX(LOVs!M:M,MATCH(O105,LOVs!J:J,0)),"")</f>
        <v>Build</v>
      </c>
      <c r="R105" s="407" t="str">
        <f>IFERROR(INDEX(LOVs!N:N,MATCH(O105,LOVs!J:J,0)),"")</f>
        <v>Report</v>
      </c>
      <c r="S105" s="400" t="s">
        <v>2266</v>
      </c>
      <c r="T105" s="401" t="s">
        <v>2267</v>
      </c>
      <c r="U105" s="480" t="s">
        <v>2268</v>
      </c>
      <c r="V105" s="400"/>
      <c r="W105" s="400"/>
      <c r="X105" s="400" t="s">
        <v>2097</v>
      </c>
      <c r="Y105" s="400" t="s">
        <v>1348</v>
      </c>
      <c r="Z105" s="400" t="s">
        <v>1603</v>
      </c>
      <c r="AA105" s="413">
        <v>44388</v>
      </c>
      <c r="AB105" s="400"/>
      <c r="AC105" s="681" t="s">
        <v>1452</v>
      </c>
      <c r="AD105" s="402" t="s">
        <v>2270</v>
      </c>
      <c r="AE105" s="400" t="s">
        <v>1605</v>
      </c>
      <c r="AF105" s="400" t="s">
        <v>1606</v>
      </c>
      <c r="AG105" s="400" t="s">
        <v>1607</v>
      </c>
      <c r="AH105" s="400" t="s">
        <v>2083</v>
      </c>
      <c r="AI105" s="400"/>
      <c r="AJ105" s="400"/>
      <c r="AK105" s="444" t="s">
        <v>1608</v>
      </c>
      <c r="AL105" s="400"/>
      <c r="AM105" s="400"/>
      <c r="AN105" s="400"/>
      <c r="AO105" s="400"/>
      <c r="AP105" s="400"/>
      <c r="AQ105" s="400"/>
      <c r="AR105" s="402"/>
      <c r="AS105" s="400" t="s">
        <v>1754</v>
      </c>
      <c r="AT105" s="400" t="s">
        <v>1986</v>
      </c>
    </row>
    <row r="106" spans="1:46" s="406" customFormat="1" ht="50.15" customHeight="1" x14ac:dyDescent="0.3">
      <c r="A106" s="404" t="s">
        <v>2271</v>
      </c>
      <c r="B106" s="404" t="s">
        <v>2272</v>
      </c>
      <c r="C106" s="404"/>
      <c r="D106" s="404"/>
      <c r="E106" s="408" t="str">
        <f>VLOOKUP(F106,[2]Sheet1!$B$2:$C$897,2,FALSE)</f>
        <v>CSTONE-542</v>
      </c>
      <c r="F106" s="400" t="s">
        <v>2273</v>
      </c>
      <c r="G106" s="400"/>
      <c r="H106" s="400" t="s">
        <v>1596</v>
      </c>
      <c r="I106" s="400" t="s">
        <v>1597</v>
      </c>
      <c r="J106" s="400" t="s">
        <v>1845</v>
      </c>
      <c r="K106" s="480" t="s">
        <v>2274</v>
      </c>
      <c r="L106" s="400"/>
      <c r="M106" s="400"/>
      <c r="N106" s="400" t="s">
        <v>1600</v>
      </c>
      <c r="O106" s="401" t="s">
        <v>1452</v>
      </c>
      <c r="P106" s="407" t="str">
        <f>IFERROR(INDEX(LOVs!L:L,MATCH(O106, LOVs!J:J,0)), "")</f>
        <v>Fit</v>
      </c>
      <c r="Q106" s="407" t="str">
        <f>IFERROR(INDEX(LOVs!M:M,MATCH(O106,LOVs!J:J,0)),"")</f>
        <v>Configuration</v>
      </c>
      <c r="R106" s="407" t="str">
        <f>IFERROR(INDEX(LOVs!N:N,MATCH(O106,LOVs!J:J,0)),"")</f>
        <v>Functional</v>
      </c>
      <c r="S106" s="400"/>
      <c r="T106" s="401" t="s">
        <v>2275</v>
      </c>
      <c r="U106" s="480" t="s">
        <v>2276</v>
      </c>
      <c r="V106" s="400"/>
      <c r="W106" s="400"/>
      <c r="X106" s="400"/>
      <c r="Y106" s="400" t="s">
        <v>1348</v>
      </c>
      <c r="Z106" s="400" t="s">
        <v>1603</v>
      </c>
      <c r="AA106" s="409">
        <v>44330</v>
      </c>
      <c r="AB106" s="400"/>
      <c r="AC106" s="402"/>
      <c r="AD106" s="402"/>
      <c r="AE106" s="400" t="s">
        <v>1605</v>
      </c>
      <c r="AF106" s="400" t="s">
        <v>1606</v>
      </c>
      <c r="AG106" s="400" t="s">
        <v>1607</v>
      </c>
      <c r="AH106" s="400" t="s">
        <v>2083</v>
      </c>
      <c r="AI106" s="400"/>
      <c r="AJ106" s="400"/>
      <c r="AK106" s="444" t="s">
        <v>1608</v>
      </c>
      <c r="AL106" s="400"/>
      <c r="AM106" s="400"/>
      <c r="AN106" s="400"/>
      <c r="AO106" s="400"/>
      <c r="AP106" s="400"/>
      <c r="AQ106" s="400"/>
      <c r="AR106" s="400"/>
      <c r="AS106" s="400" t="s">
        <v>1754</v>
      </c>
      <c r="AT106" s="400" t="s">
        <v>1610</v>
      </c>
    </row>
    <row r="107" spans="1:46" s="406" customFormat="1" ht="50.15" customHeight="1" x14ac:dyDescent="0.3">
      <c r="A107" s="404" t="s">
        <v>2277</v>
      </c>
      <c r="B107" s="404" t="s">
        <v>2278</v>
      </c>
      <c r="C107" s="404"/>
      <c r="D107" s="404"/>
      <c r="E107" s="408" t="str">
        <f>VLOOKUP(F107,[2]Sheet1!$B$2:$C$897,2,FALSE)</f>
        <v>CSTONE-543</v>
      </c>
      <c r="F107" s="400" t="s">
        <v>2279</v>
      </c>
      <c r="G107" s="400"/>
      <c r="H107" s="400" t="s">
        <v>1596</v>
      </c>
      <c r="I107" s="400" t="s">
        <v>1597</v>
      </c>
      <c r="J107" s="400" t="s">
        <v>1795</v>
      </c>
      <c r="K107" s="480" t="s">
        <v>2280</v>
      </c>
      <c r="L107" s="400"/>
      <c r="M107" s="400"/>
      <c r="N107" s="400" t="s">
        <v>1600</v>
      </c>
      <c r="O107" s="401" t="s">
        <v>1452</v>
      </c>
      <c r="P107" s="407" t="str">
        <f>IFERROR(INDEX(LOVs!L:L,MATCH(O107, LOVs!J:J,0)), "")</f>
        <v>Fit</v>
      </c>
      <c r="Q107" s="407" t="str">
        <f>IFERROR(INDEX(LOVs!M:M,MATCH(O107,LOVs!J:J,0)),"")</f>
        <v>Configuration</v>
      </c>
      <c r="R107" s="407" t="str">
        <f>IFERROR(INDEX(LOVs!N:N,MATCH(O107,LOVs!J:J,0)),"")</f>
        <v>Functional</v>
      </c>
      <c r="S107" s="400"/>
      <c r="T107" s="401" t="s">
        <v>2281</v>
      </c>
      <c r="U107" s="480" t="s">
        <v>2282</v>
      </c>
      <c r="V107" s="400"/>
      <c r="W107" s="400"/>
      <c r="X107" s="400"/>
      <c r="Y107" s="400" t="s">
        <v>1348</v>
      </c>
      <c r="Z107" s="400" t="s">
        <v>1603</v>
      </c>
      <c r="AA107" s="409">
        <v>44330</v>
      </c>
      <c r="AB107" s="400"/>
      <c r="AC107" s="402"/>
      <c r="AD107" s="402"/>
      <c r="AE107" s="400" t="s">
        <v>1605</v>
      </c>
      <c r="AF107" s="400" t="s">
        <v>1606</v>
      </c>
      <c r="AG107" s="400" t="s">
        <v>1607</v>
      </c>
      <c r="AH107" s="400" t="s">
        <v>2083</v>
      </c>
      <c r="AI107" s="400"/>
      <c r="AJ107" s="400"/>
      <c r="AK107" s="444" t="s">
        <v>1608</v>
      </c>
      <c r="AL107" s="400"/>
      <c r="AM107" s="400"/>
      <c r="AN107" s="400"/>
      <c r="AO107" s="400"/>
      <c r="AP107" s="400"/>
      <c r="AQ107" s="400"/>
      <c r="AR107" s="400"/>
      <c r="AS107" s="400" t="s">
        <v>1754</v>
      </c>
      <c r="AT107" s="400" t="s">
        <v>1610</v>
      </c>
    </row>
    <row r="108" spans="1:46" s="406" customFormat="1" ht="50.15" customHeight="1" x14ac:dyDescent="0.3">
      <c r="A108" s="404" t="s">
        <v>2283</v>
      </c>
      <c r="B108" s="404" t="s">
        <v>2284</v>
      </c>
      <c r="C108" s="404"/>
      <c r="D108" s="404"/>
      <c r="E108" s="408" t="s">
        <v>2284</v>
      </c>
      <c r="F108" s="400" t="s">
        <v>2285</v>
      </c>
      <c r="G108" s="400"/>
      <c r="H108" s="400" t="s">
        <v>1596</v>
      </c>
      <c r="I108" s="400" t="s">
        <v>1597</v>
      </c>
      <c r="J108" s="400" t="s">
        <v>1795</v>
      </c>
      <c r="K108" s="480" t="s">
        <v>2286</v>
      </c>
      <c r="L108" s="400"/>
      <c r="M108" s="400"/>
      <c r="N108" s="400" t="s">
        <v>1636</v>
      </c>
      <c r="O108" s="401" t="s">
        <v>1452</v>
      </c>
      <c r="P108" s="407" t="str">
        <f>IFERROR(INDEX(LOVs!L:L,MATCH(O108, LOVs!J:J,0)), "")</f>
        <v>Fit</v>
      </c>
      <c r="Q108" s="407" t="str">
        <f>IFERROR(INDEX(LOVs!M:M,MATCH(O108,LOVs!J:J,0)),"")</f>
        <v>Configuration</v>
      </c>
      <c r="R108" s="407" t="str">
        <f>IFERROR(INDEX(LOVs!N:N,MATCH(O108,LOVs!J:J,0)),"")</f>
        <v>Functional</v>
      </c>
      <c r="S108" s="400"/>
      <c r="T108" s="401" t="s">
        <v>2287</v>
      </c>
      <c r="U108" s="480" t="s">
        <v>2288</v>
      </c>
      <c r="V108" s="400"/>
      <c r="W108" s="400"/>
      <c r="X108" s="400" t="s">
        <v>1640</v>
      </c>
      <c r="Y108" s="400" t="s">
        <v>1348</v>
      </c>
      <c r="Z108" s="400" t="s">
        <v>1603</v>
      </c>
      <c r="AA108" s="413">
        <v>44330</v>
      </c>
      <c r="AB108" s="400"/>
      <c r="AC108" s="402" t="e">
        <f>IF(#REF!="", O108,#REF!)</f>
        <v>#REF!</v>
      </c>
      <c r="AD108" s="402"/>
      <c r="AE108" s="400" t="s">
        <v>1605</v>
      </c>
      <c r="AF108" s="400" t="s">
        <v>1606</v>
      </c>
      <c r="AG108" s="400" t="s">
        <v>1607</v>
      </c>
      <c r="AH108" s="400" t="s">
        <v>2083</v>
      </c>
      <c r="AI108" s="400"/>
      <c r="AJ108" s="400"/>
      <c r="AK108" s="444" t="s">
        <v>1608</v>
      </c>
      <c r="AL108" s="400"/>
      <c r="AM108" s="400"/>
      <c r="AN108" s="400"/>
      <c r="AO108" s="400"/>
      <c r="AP108" s="400"/>
      <c r="AQ108" s="410"/>
      <c r="AR108" s="400"/>
      <c r="AS108" s="400" t="s">
        <v>1754</v>
      </c>
      <c r="AT108" s="400" t="s">
        <v>1610</v>
      </c>
    </row>
    <row r="109" spans="1:46" s="406" customFormat="1" ht="50.15" customHeight="1" x14ac:dyDescent="0.3">
      <c r="A109" s="404" t="s">
        <v>2289</v>
      </c>
      <c r="B109" s="404" t="s">
        <v>2290</v>
      </c>
      <c r="C109" s="404" t="s">
        <v>2291</v>
      </c>
      <c r="D109" s="404" t="str">
        <f>INDEX(JIRA!B:B, MATCH(F109&amp; " - TUT/FUT", JIRA!G:G,0))</f>
        <v>CSTONE-4413</v>
      </c>
      <c r="E109" s="408" t="str">
        <f>VLOOKUP(F109,[2]Sheet1!$B$2:$C$897,2,FALSE)</f>
        <v>CSTONE-4413</v>
      </c>
      <c r="F109" s="400" t="s">
        <v>2292</v>
      </c>
      <c r="G109" s="400"/>
      <c r="H109" s="400" t="s">
        <v>1596</v>
      </c>
      <c r="I109" s="400" t="s">
        <v>1597</v>
      </c>
      <c r="J109" s="400" t="s">
        <v>1788</v>
      </c>
      <c r="K109" s="401" t="s">
        <v>2293</v>
      </c>
      <c r="L109" s="400"/>
      <c r="M109" s="400"/>
      <c r="N109" s="400" t="s">
        <v>1600</v>
      </c>
      <c r="O109" s="401" t="s">
        <v>1647</v>
      </c>
      <c r="P109" s="407" t="str">
        <f>IFERROR(INDEX(LOVs!L:L,MATCH(O109, LOVs!J:J,0)), "")</f>
        <v>Gap</v>
      </c>
      <c r="Q109" s="407" t="str">
        <f>IFERROR(INDEX(LOVs!M:M,MATCH(O109,LOVs!J:J,0)),"")</f>
        <v>Build</v>
      </c>
      <c r="R109" s="407" t="str">
        <f>IFERROR(INDEX(LOVs!N:N,MATCH(O109,LOVs!J:J,0)),"")</f>
        <v>Report</v>
      </c>
      <c r="S109" s="404" t="s">
        <v>2294</v>
      </c>
      <c r="T109" s="401" t="s">
        <v>2295</v>
      </c>
      <c r="U109" s="444" t="s">
        <v>2296</v>
      </c>
      <c r="V109" s="400"/>
      <c r="W109" s="400"/>
      <c r="X109" s="400"/>
      <c r="Y109" s="400" t="s">
        <v>1348</v>
      </c>
      <c r="Z109" s="400" t="s">
        <v>1603</v>
      </c>
      <c r="AA109" s="409">
        <v>44328</v>
      </c>
      <c r="AB109" s="400"/>
      <c r="AC109" s="402"/>
      <c r="AD109" s="402"/>
      <c r="AE109" s="400" t="s">
        <v>1605</v>
      </c>
      <c r="AF109" s="400" t="s">
        <v>1606</v>
      </c>
      <c r="AG109" s="400" t="s">
        <v>1607</v>
      </c>
      <c r="AH109" s="400" t="s">
        <v>2083</v>
      </c>
      <c r="AI109" s="400"/>
      <c r="AJ109" s="400"/>
      <c r="AK109" s="444" t="s">
        <v>1608</v>
      </c>
      <c r="AL109" s="400"/>
      <c r="AM109" s="400"/>
      <c r="AN109" s="400"/>
      <c r="AO109" s="400"/>
      <c r="AP109" s="400"/>
      <c r="AQ109" s="400"/>
      <c r="AR109" s="400"/>
      <c r="AS109" s="400" t="s">
        <v>1609</v>
      </c>
      <c r="AT109" s="400" t="s">
        <v>1610</v>
      </c>
    </row>
    <row r="110" spans="1:46" s="406" customFormat="1" ht="50.15" customHeight="1" x14ac:dyDescent="0.3">
      <c r="A110" s="404" t="s">
        <v>2297</v>
      </c>
      <c r="B110" s="404" t="s">
        <v>2298</v>
      </c>
      <c r="C110" s="404"/>
      <c r="D110" s="404"/>
      <c r="E110" s="408" t="s">
        <v>2298</v>
      </c>
      <c r="F110" s="400" t="s">
        <v>2299</v>
      </c>
      <c r="G110" s="400"/>
      <c r="H110" s="400" t="s">
        <v>1596</v>
      </c>
      <c r="I110" s="400" t="s">
        <v>2300</v>
      </c>
      <c r="J110" s="400" t="s">
        <v>2301</v>
      </c>
      <c r="K110" s="401" t="s">
        <v>2302</v>
      </c>
      <c r="L110" s="400"/>
      <c r="M110" s="400"/>
      <c r="N110" s="400" t="s">
        <v>1636</v>
      </c>
      <c r="O110" s="401" t="s">
        <v>1452</v>
      </c>
      <c r="P110" s="407" t="str">
        <f>IFERROR(INDEX(LOVs!L:L,MATCH(O110, LOVs!J:J,0)), "")</f>
        <v>Fit</v>
      </c>
      <c r="Q110" s="407" t="str">
        <f>IFERROR(INDEX(LOVs!M:M,MATCH(O110,LOVs!J:J,0)),"")</f>
        <v>Configuration</v>
      </c>
      <c r="R110" s="407" t="str">
        <f>IFERROR(INDEX(LOVs!N:N,MATCH(O110,LOVs!J:J,0)),"")</f>
        <v>Functional</v>
      </c>
      <c r="S110" s="400"/>
      <c r="T110" s="401" t="s">
        <v>2303</v>
      </c>
      <c r="U110" s="444" t="s">
        <v>2304</v>
      </c>
      <c r="V110" s="400"/>
      <c r="W110" s="400"/>
      <c r="X110" s="400" t="s">
        <v>1640</v>
      </c>
      <c r="Y110" s="400" t="s">
        <v>1348</v>
      </c>
      <c r="Z110" s="400" t="s">
        <v>1603</v>
      </c>
      <c r="AA110" s="413">
        <v>44388</v>
      </c>
      <c r="AB110" s="400"/>
      <c r="AC110" s="402" t="e">
        <f>IF(#REF!="", O110,#REF!)</f>
        <v>#REF!</v>
      </c>
      <c r="AD110" s="402"/>
      <c r="AE110" s="400" t="s">
        <v>1605</v>
      </c>
      <c r="AF110" s="400" t="s">
        <v>1606</v>
      </c>
      <c r="AG110" s="400" t="s">
        <v>2305</v>
      </c>
      <c r="AH110" s="400" t="s">
        <v>856</v>
      </c>
      <c r="AI110" s="400"/>
      <c r="AJ110" s="400"/>
      <c r="AK110" s="400" t="s">
        <v>1608</v>
      </c>
      <c r="AL110" s="400"/>
      <c r="AM110" s="400"/>
      <c r="AN110" s="400"/>
      <c r="AO110" s="400"/>
      <c r="AP110" s="400"/>
      <c r="AQ110" s="400"/>
      <c r="AR110" s="400"/>
      <c r="AS110" s="400" t="s">
        <v>1754</v>
      </c>
      <c r="AT110" s="400" t="s">
        <v>1986</v>
      </c>
    </row>
    <row r="111" spans="1:46" s="406" customFormat="1" ht="50.15" customHeight="1" x14ac:dyDescent="0.3">
      <c r="A111" s="404" t="s">
        <v>2306</v>
      </c>
      <c r="B111" s="404" t="s">
        <v>2307</v>
      </c>
      <c r="C111" s="404"/>
      <c r="D111" s="404"/>
      <c r="E111" s="408" t="s">
        <v>2307</v>
      </c>
      <c r="F111" s="400" t="s">
        <v>2308</v>
      </c>
      <c r="G111" s="400"/>
      <c r="H111" s="400" t="s">
        <v>1596</v>
      </c>
      <c r="I111" s="400" t="s">
        <v>2300</v>
      </c>
      <c r="J111" s="400" t="s">
        <v>2301</v>
      </c>
      <c r="K111" s="401" t="s">
        <v>2309</v>
      </c>
      <c r="L111" s="400"/>
      <c r="M111" s="400"/>
      <c r="N111" s="400" t="s">
        <v>1636</v>
      </c>
      <c r="O111" s="401" t="s">
        <v>1452</v>
      </c>
      <c r="P111" s="407" t="str">
        <f>IFERROR(INDEX(LOVs!L:L,MATCH(O111, LOVs!J:J,0)), "")</f>
        <v>Fit</v>
      </c>
      <c r="Q111" s="407" t="str">
        <f>IFERROR(INDEX(LOVs!M:M,MATCH(O111,LOVs!J:J,0)),"")</f>
        <v>Configuration</v>
      </c>
      <c r="R111" s="407" t="str">
        <f>IFERROR(INDEX(LOVs!N:N,MATCH(O111,LOVs!J:J,0)),"")</f>
        <v>Functional</v>
      </c>
      <c r="S111" s="400"/>
      <c r="T111" s="401" t="s">
        <v>2303</v>
      </c>
      <c r="U111" s="444" t="s">
        <v>2304</v>
      </c>
      <c r="V111" s="400"/>
      <c r="W111" s="400"/>
      <c r="X111" s="400" t="s">
        <v>1640</v>
      </c>
      <c r="Y111" s="400" t="s">
        <v>1348</v>
      </c>
      <c r="Z111" s="400" t="s">
        <v>1603</v>
      </c>
      <c r="AA111" s="413">
        <v>44388</v>
      </c>
      <c r="AB111" s="400"/>
      <c r="AC111" s="402" t="e">
        <f>IF(#REF!="", O111,#REF!)</f>
        <v>#REF!</v>
      </c>
      <c r="AD111" s="402"/>
      <c r="AE111" s="400" t="s">
        <v>1605</v>
      </c>
      <c r="AF111" s="400" t="s">
        <v>1606</v>
      </c>
      <c r="AG111" s="400" t="s">
        <v>2305</v>
      </c>
      <c r="AH111" s="400" t="s">
        <v>856</v>
      </c>
      <c r="AI111" s="400"/>
      <c r="AJ111" s="400"/>
      <c r="AK111" s="400" t="s">
        <v>1608</v>
      </c>
      <c r="AL111" s="400"/>
      <c r="AM111" s="400"/>
      <c r="AN111" s="400"/>
      <c r="AO111" s="400"/>
      <c r="AP111" s="400"/>
      <c r="AQ111" s="400"/>
      <c r="AR111" s="400"/>
      <c r="AS111" s="400" t="s">
        <v>1754</v>
      </c>
      <c r="AT111" s="400" t="s">
        <v>1986</v>
      </c>
    </row>
    <row r="112" spans="1:46" s="406" customFormat="1" ht="50.15" customHeight="1" x14ac:dyDescent="0.3">
      <c r="A112" s="404" t="s">
        <v>2310</v>
      </c>
      <c r="B112" s="404" t="s">
        <v>2311</v>
      </c>
      <c r="C112" s="404"/>
      <c r="D112" s="404"/>
      <c r="E112" s="408" t="s">
        <v>2311</v>
      </c>
      <c r="F112" s="400" t="s">
        <v>2312</v>
      </c>
      <c r="G112" s="400"/>
      <c r="H112" s="400" t="s">
        <v>1596</v>
      </c>
      <c r="I112" s="400" t="s">
        <v>2300</v>
      </c>
      <c r="J112" s="400" t="s">
        <v>2301</v>
      </c>
      <c r="K112" s="401" t="s">
        <v>2313</v>
      </c>
      <c r="L112" s="400"/>
      <c r="M112" s="400"/>
      <c r="N112" s="400" t="s">
        <v>1636</v>
      </c>
      <c r="O112" s="401" t="s">
        <v>1452</v>
      </c>
      <c r="P112" s="407" t="str">
        <f>IFERROR(INDEX(LOVs!L:L,MATCH(O112, LOVs!J:J,0)), "")</f>
        <v>Fit</v>
      </c>
      <c r="Q112" s="407" t="str">
        <f>IFERROR(INDEX(LOVs!M:M,MATCH(O112,LOVs!J:J,0)),"")</f>
        <v>Configuration</v>
      </c>
      <c r="R112" s="407" t="str">
        <f>IFERROR(INDEX(LOVs!N:N,MATCH(O112,LOVs!J:J,0)),"")</f>
        <v>Functional</v>
      </c>
      <c r="S112" s="400"/>
      <c r="T112" s="401" t="s">
        <v>2303</v>
      </c>
      <c r="U112" s="444" t="s">
        <v>2314</v>
      </c>
      <c r="V112" s="400"/>
      <c r="W112" s="400"/>
      <c r="X112" s="400" t="s">
        <v>2181</v>
      </c>
      <c r="Y112" s="400" t="s">
        <v>1348</v>
      </c>
      <c r="Z112" s="400" t="s">
        <v>1603</v>
      </c>
      <c r="AA112" s="413">
        <v>44388</v>
      </c>
      <c r="AB112" s="400"/>
      <c r="AC112" s="402" t="e">
        <f>IF(#REF!="", O112,#REF!)</f>
        <v>#REF!</v>
      </c>
      <c r="AD112" s="402"/>
      <c r="AE112" s="400" t="s">
        <v>1605</v>
      </c>
      <c r="AF112" s="400" t="s">
        <v>1606</v>
      </c>
      <c r="AG112" s="400" t="s">
        <v>2305</v>
      </c>
      <c r="AH112" s="400" t="s">
        <v>856</v>
      </c>
      <c r="AI112" s="400"/>
      <c r="AJ112" s="400"/>
      <c r="AK112" s="400" t="s">
        <v>1608</v>
      </c>
      <c r="AL112" s="400"/>
      <c r="AM112" s="400"/>
      <c r="AN112" s="400"/>
      <c r="AO112" s="400"/>
      <c r="AP112" s="400"/>
      <c r="AQ112" s="400"/>
      <c r="AR112" s="400"/>
      <c r="AS112" s="400" t="s">
        <v>1754</v>
      </c>
      <c r="AT112" s="400" t="s">
        <v>1986</v>
      </c>
    </row>
    <row r="113" spans="1:49" s="406" customFormat="1" ht="50.15" customHeight="1" x14ac:dyDescent="0.3">
      <c r="A113" s="404" t="s">
        <v>2315</v>
      </c>
      <c r="B113" s="404" t="s">
        <v>2316</v>
      </c>
      <c r="C113" s="404"/>
      <c r="D113" s="404"/>
      <c r="E113" s="408" t="s">
        <v>2316</v>
      </c>
      <c r="F113" s="400" t="s">
        <v>2317</v>
      </c>
      <c r="G113" s="400"/>
      <c r="H113" s="400" t="s">
        <v>1596</v>
      </c>
      <c r="I113" s="400" t="s">
        <v>2300</v>
      </c>
      <c r="J113" s="400" t="s">
        <v>2301</v>
      </c>
      <c r="K113" s="401" t="s">
        <v>2318</v>
      </c>
      <c r="L113" s="400"/>
      <c r="M113" s="400"/>
      <c r="N113" s="400" t="s">
        <v>1636</v>
      </c>
      <c r="O113" s="401" t="s">
        <v>1452</v>
      </c>
      <c r="P113" s="407" t="str">
        <f>IFERROR(INDEX(LOVs!L:L,MATCH(O113, LOVs!J:J,0)), "")</f>
        <v>Fit</v>
      </c>
      <c r="Q113" s="407" t="str">
        <f>IFERROR(INDEX(LOVs!M:M,MATCH(O113,LOVs!J:J,0)),"")</f>
        <v>Configuration</v>
      </c>
      <c r="R113" s="407" t="str">
        <f>IFERROR(INDEX(LOVs!N:N,MATCH(O113,LOVs!J:J,0)),"")</f>
        <v>Functional</v>
      </c>
      <c r="S113" s="400"/>
      <c r="T113" s="401" t="s">
        <v>2319</v>
      </c>
      <c r="U113" s="401" t="s">
        <v>2320</v>
      </c>
      <c r="V113" s="400"/>
      <c r="W113" s="400"/>
      <c r="X113" s="400" t="s">
        <v>2181</v>
      </c>
      <c r="Y113" s="400" t="s">
        <v>1348</v>
      </c>
      <c r="Z113" s="400" t="s">
        <v>1603</v>
      </c>
      <c r="AA113" s="413">
        <v>44388</v>
      </c>
      <c r="AB113" s="400"/>
      <c r="AC113" s="402" t="e">
        <f>IF(#REF!="", O113,#REF!)</f>
        <v>#REF!</v>
      </c>
      <c r="AD113" s="402"/>
      <c r="AE113" s="400" t="s">
        <v>1605</v>
      </c>
      <c r="AF113" s="400" t="s">
        <v>1606</v>
      </c>
      <c r="AG113" s="400" t="s">
        <v>2305</v>
      </c>
      <c r="AH113" s="400" t="s">
        <v>856</v>
      </c>
      <c r="AI113" s="400"/>
      <c r="AJ113" s="400"/>
      <c r="AK113" s="400" t="s">
        <v>1608</v>
      </c>
      <c r="AL113" s="400"/>
      <c r="AM113" s="400"/>
      <c r="AN113" s="400"/>
      <c r="AO113" s="400"/>
      <c r="AP113" s="400"/>
      <c r="AQ113" s="431"/>
      <c r="AR113" s="401"/>
      <c r="AS113" s="400" t="s">
        <v>1754</v>
      </c>
      <c r="AT113" s="400" t="s">
        <v>1986</v>
      </c>
    </row>
    <row r="114" spans="1:49" s="406" customFormat="1" ht="50.15" customHeight="1" x14ac:dyDescent="0.3">
      <c r="A114" s="404" t="s">
        <v>2321</v>
      </c>
      <c r="B114" s="404" t="s">
        <v>2322</v>
      </c>
      <c r="C114" s="420" t="s">
        <v>2174</v>
      </c>
      <c r="D114" s="404" t="s">
        <v>2323</v>
      </c>
      <c r="E114" s="408" t="s">
        <v>2324</v>
      </c>
      <c r="F114" s="400" t="s">
        <v>2325</v>
      </c>
      <c r="G114" s="400"/>
      <c r="H114" s="400" t="s">
        <v>1596</v>
      </c>
      <c r="I114" s="400" t="s">
        <v>2300</v>
      </c>
      <c r="J114" s="401" t="s">
        <v>2301</v>
      </c>
      <c r="K114" s="401" t="s">
        <v>2326</v>
      </c>
      <c r="L114" s="400"/>
      <c r="M114" s="400"/>
      <c r="N114" s="400" t="s">
        <v>1636</v>
      </c>
      <c r="O114" s="401" t="s">
        <v>1647</v>
      </c>
      <c r="P114" s="407" t="str">
        <f>IFERROR(INDEX(LOVs!L:L,MATCH(O114, LOVs!J:J,0)), "")</f>
        <v>Gap</v>
      </c>
      <c r="Q114" s="407" t="str">
        <f>IFERROR(INDEX(LOVs!M:M,MATCH(O114,LOVs!J:J,0)),"")</f>
        <v>Build</v>
      </c>
      <c r="R114" s="407" t="str">
        <f>IFERROR(INDEX(LOVs!N:N,MATCH(O114,LOVs!J:J,0)),"")</f>
        <v>Report</v>
      </c>
      <c r="S114" s="400" t="s">
        <v>2327</v>
      </c>
      <c r="T114" s="401" t="s">
        <v>2328</v>
      </c>
      <c r="U114" s="444" t="s">
        <v>2329</v>
      </c>
      <c r="V114" s="400"/>
      <c r="W114" s="400"/>
      <c r="X114" s="400" t="s">
        <v>2324</v>
      </c>
      <c r="Y114" s="400" t="s">
        <v>1348</v>
      </c>
      <c r="Z114" s="400" t="s">
        <v>2258</v>
      </c>
      <c r="AA114" s="413">
        <v>44392</v>
      </c>
      <c r="AB114" s="400"/>
      <c r="AC114" s="402" t="e">
        <f>IF(#REF!="", O114,#REF!)</f>
        <v>#REF!</v>
      </c>
      <c r="AD114" s="402"/>
      <c r="AE114" s="400" t="s">
        <v>1605</v>
      </c>
      <c r="AF114" s="400" t="s">
        <v>1606</v>
      </c>
      <c r="AG114" s="400" t="s">
        <v>2305</v>
      </c>
      <c r="AH114" s="400" t="s">
        <v>856</v>
      </c>
      <c r="AI114" s="400"/>
      <c r="AJ114" s="400"/>
      <c r="AK114" s="400" t="s">
        <v>1608</v>
      </c>
      <c r="AL114" s="400"/>
      <c r="AM114" s="400"/>
      <c r="AN114" s="400"/>
      <c r="AO114" s="400"/>
      <c r="AP114" s="400"/>
      <c r="AQ114" s="400"/>
      <c r="AR114" s="401"/>
      <c r="AS114" s="400" t="s">
        <v>1754</v>
      </c>
      <c r="AT114" s="400" t="s">
        <v>1986</v>
      </c>
    </row>
    <row r="115" spans="1:49" s="406" customFormat="1" ht="50.15" customHeight="1" x14ac:dyDescent="0.3">
      <c r="A115" s="404" t="s">
        <v>2330</v>
      </c>
      <c r="B115" s="404" t="s">
        <v>2331</v>
      </c>
      <c r="C115" s="404"/>
      <c r="D115" s="404"/>
      <c r="E115" s="408" t="s">
        <v>2331</v>
      </c>
      <c r="F115" s="400" t="s">
        <v>2332</v>
      </c>
      <c r="G115" s="400"/>
      <c r="H115" s="400" t="s">
        <v>1596</v>
      </c>
      <c r="I115" s="400" t="s">
        <v>2300</v>
      </c>
      <c r="J115" s="400" t="s">
        <v>2301</v>
      </c>
      <c r="K115" s="401" t="s">
        <v>2333</v>
      </c>
      <c r="L115" s="400"/>
      <c r="M115" s="400"/>
      <c r="N115" s="400" t="s">
        <v>1636</v>
      </c>
      <c r="O115" s="401" t="s">
        <v>1452</v>
      </c>
      <c r="P115" s="407" t="str">
        <f>IFERROR(INDEX(LOVs!L:L,MATCH(O115, LOVs!J:J,0)), "")</f>
        <v>Fit</v>
      </c>
      <c r="Q115" s="407" t="str">
        <f>IFERROR(INDEX(LOVs!M:M,MATCH(O115,LOVs!J:J,0)),"")</f>
        <v>Configuration</v>
      </c>
      <c r="R115" s="407" t="str">
        <f>IFERROR(INDEX(LOVs!N:N,MATCH(O115,LOVs!J:J,0)),"")</f>
        <v>Functional</v>
      </c>
      <c r="S115" s="400"/>
      <c r="T115" s="401" t="s">
        <v>2334</v>
      </c>
      <c r="U115" s="414" t="s">
        <v>2335</v>
      </c>
      <c r="V115" s="400"/>
      <c r="W115" s="400"/>
      <c r="X115" s="400" t="s">
        <v>1640</v>
      </c>
      <c r="Y115" s="400" t="s">
        <v>1348</v>
      </c>
      <c r="Z115" s="400" t="s">
        <v>1603</v>
      </c>
      <c r="AA115" s="413">
        <v>44391</v>
      </c>
      <c r="AB115" s="400"/>
      <c r="AC115" s="402" t="e">
        <f>IF(#REF!="", O115,#REF!)</f>
        <v>#REF!</v>
      </c>
      <c r="AD115" s="402"/>
      <c r="AE115" s="400" t="s">
        <v>1605</v>
      </c>
      <c r="AF115" s="400" t="s">
        <v>1606</v>
      </c>
      <c r="AG115" s="400" t="s">
        <v>2305</v>
      </c>
      <c r="AH115" s="400" t="s">
        <v>856</v>
      </c>
      <c r="AI115" s="400"/>
      <c r="AJ115" s="400"/>
      <c r="AK115" s="400" t="s">
        <v>1608</v>
      </c>
      <c r="AL115" s="400"/>
      <c r="AM115" s="400"/>
      <c r="AN115" s="400"/>
      <c r="AO115" s="400"/>
      <c r="AP115" s="400"/>
      <c r="AQ115" s="400" t="s">
        <v>2336</v>
      </c>
      <c r="AR115" s="401" t="s">
        <v>2337</v>
      </c>
      <c r="AS115" s="400" t="s">
        <v>1754</v>
      </c>
      <c r="AT115" s="400" t="s">
        <v>1986</v>
      </c>
    </row>
    <row r="116" spans="1:49" s="406" customFormat="1" ht="50.15" customHeight="1" x14ac:dyDescent="0.3">
      <c r="A116" s="404" t="s">
        <v>2338</v>
      </c>
      <c r="B116" s="404" t="s">
        <v>2339</v>
      </c>
      <c r="C116" s="404"/>
      <c r="D116" s="404"/>
      <c r="E116" s="408" t="s">
        <v>2339</v>
      </c>
      <c r="F116" s="400" t="s">
        <v>2340</v>
      </c>
      <c r="G116" s="400"/>
      <c r="H116" s="400" t="s">
        <v>1596</v>
      </c>
      <c r="I116" s="400" t="s">
        <v>2300</v>
      </c>
      <c r="J116" s="401" t="s">
        <v>2341</v>
      </c>
      <c r="K116" s="401" t="s">
        <v>2342</v>
      </c>
      <c r="L116" s="400"/>
      <c r="M116" s="400"/>
      <c r="N116" s="400" t="s">
        <v>1636</v>
      </c>
      <c r="O116" s="401" t="s">
        <v>1452</v>
      </c>
      <c r="P116" s="407" t="str">
        <f>IFERROR(INDEX(LOVs!L:L,MATCH(O116, LOVs!J:J,0)), "")</f>
        <v>Fit</v>
      </c>
      <c r="Q116" s="407" t="str">
        <f>IFERROR(INDEX(LOVs!M:M,MATCH(O116,LOVs!J:J,0)),"")</f>
        <v>Configuration</v>
      </c>
      <c r="R116" s="407" t="str">
        <f>IFERROR(INDEX(LOVs!N:N,MATCH(O116,LOVs!J:J,0)),"")</f>
        <v>Functional</v>
      </c>
      <c r="S116" s="400"/>
      <c r="T116" s="401" t="s">
        <v>2343</v>
      </c>
      <c r="U116" s="411" t="s">
        <v>2344</v>
      </c>
      <c r="V116" s="400"/>
      <c r="W116" s="400"/>
      <c r="X116" s="400" t="s">
        <v>2181</v>
      </c>
      <c r="Y116" s="400" t="s">
        <v>1348</v>
      </c>
      <c r="Z116" s="400" t="s">
        <v>1603</v>
      </c>
      <c r="AA116" s="413">
        <v>44413</v>
      </c>
      <c r="AB116" s="400"/>
      <c r="AC116" s="402" t="e">
        <f>IF(#REF!="", O116,#REF!)</f>
        <v>#REF!</v>
      </c>
      <c r="AD116" s="402"/>
      <c r="AE116" s="400" t="s">
        <v>1605</v>
      </c>
      <c r="AF116" s="400" t="s">
        <v>1606</v>
      </c>
      <c r="AG116" s="400" t="s">
        <v>2305</v>
      </c>
      <c r="AH116" s="400" t="s">
        <v>856</v>
      </c>
      <c r="AI116" s="400"/>
      <c r="AJ116" s="400"/>
      <c r="AK116" s="439" t="s">
        <v>1608</v>
      </c>
      <c r="AL116" s="400"/>
      <c r="AM116" s="400"/>
      <c r="AN116" s="400"/>
      <c r="AO116" s="400"/>
      <c r="AP116" s="400"/>
      <c r="AQ116" s="400"/>
      <c r="AR116" s="401" t="s">
        <v>2345</v>
      </c>
      <c r="AS116" s="400" t="s">
        <v>1754</v>
      </c>
      <c r="AT116" s="400" t="s">
        <v>2346</v>
      </c>
    </row>
    <row r="117" spans="1:49" s="406" customFormat="1" ht="50.15" customHeight="1" x14ac:dyDescent="0.3">
      <c r="A117" s="404" t="s">
        <v>2347</v>
      </c>
      <c r="B117" s="404" t="s">
        <v>2348</v>
      </c>
      <c r="C117" s="420" t="s">
        <v>2174</v>
      </c>
      <c r="D117" s="404" t="s">
        <v>2349</v>
      </c>
      <c r="E117" s="408" t="s">
        <v>2324</v>
      </c>
      <c r="F117" s="400" t="s">
        <v>2350</v>
      </c>
      <c r="G117" s="400"/>
      <c r="H117" s="400" t="s">
        <v>1596</v>
      </c>
      <c r="I117" s="400" t="s">
        <v>2300</v>
      </c>
      <c r="J117" s="400" t="s">
        <v>2341</v>
      </c>
      <c r="K117" s="401" t="s">
        <v>2351</v>
      </c>
      <c r="L117" s="400"/>
      <c r="M117" s="400"/>
      <c r="N117" s="400" t="s">
        <v>1636</v>
      </c>
      <c r="O117" s="401" t="s">
        <v>1647</v>
      </c>
      <c r="P117" s="407" t="str">
        <f>IFERROR(INDEX(LOVs!L:L,MATCH(O117, LOVs!J:J,0)), "")</f>
        <v>Gap</v>
      </c>
      <c r="Q117" s="407" t="str">
        <f>IFERROR(INDEX(LOVs!M:M,MATCH(O117,LOVs!J:J,0)),"")</f>
        <v>Build</v>
      </c>
      <c r="R117" s="407" t="str">
        <f>IFERROR(INDEX(LOVs!N:N,MATCH(O117,LOVs!J:J,0)),"")</f>
        <v>Report</v>
      </c>
      <c r="S117" s="401" t="s">
        <v>2352</v>
      </c>
      <c r="T117" s="401" t="s">
        <v>2353</v>
      </c>
      <c r="U117" s="411" t="s">
        <v>2354</v>
      </c>
      <c r="V117" s="400"/>
      <c r="W117" s="400"/>
      <c r="X117" s="400" t="s">
        <v>2324</v>
      </c>
      <c r="Y117" s="400" t="s">
        <v>1348</v>
      </c>
      <c r="Z117" s="400" t="s">
        <v>1603</v>
      </c>
      <c r="AA117" s="413">
        <v>44413</v>
      </c>
      <c r="AB117" s="400"/>
      <c r="AC117" s="402" t="e">
        <f>IF(#REF!="", O117,#REF!)</f>
        <v>#REF!</v>
      </c>
      <c r="AD117" s="402"/>
      <c r="AE117" s="400" t="s">
        <v>1605</v>
      </c>
      <c r="AF117" s="400" t="s">
        <v>1606</v>
      </c>
      <c r="AG117" s="400" t="s">
        <v>2305</v>
      </c>
      <c r="AH117" s="400" t="s">
        <v>856</v>
      </c>
      <c r="AI117" s="400"/>
      <c r="AJ117" s="400"/>
      <c r="AK117" s="439" t="s">
        <v>1608</v>
      </c>
      <c r="AL117" s="400"/>
      <c r="AM117" s="400"/>
      <c r="AN117" s="400"/>
      <c r="AO117" s="400"/>
      <c r="AP117" s="400"/>
      <c r="AQ117" s="400"/>
      <c r="AR117" s="401" t="s">
        <v>2345</v>
      </c>
      <c r="AS117" s="400" t="s">
        <v>1754</v>
      </c>
      <c r="AT117" s="400" t="s">
        <v>2346</v>
      </c>
    </row>
    <row r="118" spans="1:49" s="406" customFormat="1" ht="50.15" customHeight="1" x14ac:dyDescent="0.3">
      <c r="A118" s="404" t="s">
        <v>2347</v>
      </c>
      <c r="B118" s="404" t="s">
        <v>2355</v>
      </c>
      <c r="C118" s="420" t="s">
        <v>2174</v>
      </c>
      <c r="D118" s="404" t="s">
        <v>2356</v>
      </c>
      <c r="E118" s="408" t="s">
        <v>2324</v>
      </c>
      <c r="F118" s="400" t="s">
        <v>2357</v>
      </c>
      <c r="G118" s="400"/>
      <c r="H118" s="400" t="s">
        <v>1596</v>
      </c>
      <c r="I118" s="400" t="s">
        <v>2300</v>
      </c>
      <c r="J118" s="400" t="s">
        <v>2341</v>
      </c>
      <c r="K118" s="401" t="s">
        <v>2351</v>
      </c>
      <c r="L118" s="400"/>
      <c r="M118" s="400"/>
      <c r="N118" s="400" t="s">
        <v>1636</v>
      </c>
      <c r="O118" s="401" t="s">
        <v>1647</v>
      </c>
      <c r="P118" s="407" t="str">
        <f>IFERROR(INDEX(LOVs!L:L,MATCH(O118, LOVs!J:J,0)), "")</f>
        <v>Gap</v>
      </c>
      <c r="Q118" s="407" t="str">
        <f>IFERROR(INDEX(LOVs!M:M,MATCH(O118,LOVs!J:J,0)),"")</f>
        <v>Build</v>
      </c>
      <c r="R118" s="407" t="str">
        <f>IFERROR(INDEX(LOVs!N:N,MATCH(O118,LOVs!J:J,0)),"")</f>
        <v>Report</v>
      </c>
      <c r="S118" s="401" t="s">
        <v>2358</v>
      </c>
      <c r="T118" s="401" t="s">
        <v>2353</v>
      </c>
      <c r="U118" s="411" t="s">
        <v>2354</v>
      </c>
      <c r="V118" s="400"/>
      <c r="W118" s="400"/>
      <c r="X118" s="400" t="s">
        <v>2324</v>
      </c>
      <c r="Y118" s="400" t="s">
        <v>1348</v>
      </c>
      <c r="Z118" s="400" t="s">
        <v>1603</v>
      </c>
      <c r="AA118" s="413">
        <v>44413</v>
      </c>
      <c r="AB118" s="400"/>
      <c r="AC118" s="402" t="e">
        <f>IF(#REF!="", O118,#REF!)</f>
        <v>#REF!</v>
      </c>
      <c r="AD118" s="402"/>
      <c r="AE118" s="400" t="s">
        <v>1605</v>
      </c>
      <c r="AF118" s="400" t="s">
        <v>1606</v>
      </c>
      <c r="AG118" s="400" t="s">
        <v>2305</v>
      </c>
      <c r="AH118" s="400" t="s">
        <v>856</v>
      </c>
      <c r="AI118" s="400"/>
      <c r="AJ118" s="400"/>
      <c r="AK118" s="439" t="s">
        <v>1608</v>
      </c>
      <c r="AL118" s="400"/>
      <c r="AM118" s="400"/>
      <c r="AN118" s="400"/>
      <c r="AO118" s="400"/>
      <c r="AP118" s="400"/>
      <c r="AQ118" s="400"/>
      <c r="AR118" s="401" t="s">
        <v>2345</v>
      </c>
      <c r="AS118" s="400" t="s">
        <v>1754</v>
      </c>
      <c r="AT118" s="400" t="s">
        <v>2346</v>
      </c>
    </row>
    <row r="119" spans="1:49" s="406" customFormat="1" ht="50.15" customHeight="1" x14ac:dyDescent="0.3">
      <c r="A119" s="404" t="s">
        <v>2359</v>
      </c>
      <c r="B119" s="404" t="s">
        <v>2360</v>
      </c>
      <c r="C119" s="404"/>
      <c r="D119" s="404"/>
      <c r="E119" s="408" t="s">
        <v>2360</v>
      </c>
      <c r="F119" s="400" t="s">
        <v>2361</v>
      </c>
      <c r="G119" s="400"/>
      <c r="H119" s="400" t="s">
        <v>1596</v>
      </c>
      <c r="I119" s="400" t="s">
        <v>2300</v>
      </c>
      <c r="J119" s="400" t="s">
        <v>2341</v>
      </c>
      <c r="K119" s="401" t="s">
        <v>2362</v>
      </c>
      <c r="L119" s="400"/>
      <c r="M119" s="400"/>
      <c r="N119" s="400" t="s">
        <v>1636</v>
      </c>
      <c r="O119" s="401" t="s">
        <v>1452</v>
      </c>
      <c r="P119" s="407" t="str">
        <f>IFERROR(INDEX(LOVs!L:L,MATCH(O119, LOVs!J:J,0)), "")</f>
        <v>Fit</v>
      </c>
      <c r="Q119" s="407" t="str">
        <f>IFERROR(INDEX(LOVs!M:M,MATCH(O119,LOVs!J:J,0)),"")</f>
        <v>Configuration</v>
      </c>
      <c r="R119" s="407" t="str">
        <f>IFERROR(INDEX(LOVs!N:N,MATCH(O119,LOVs!J:J,0)),"")</f>
        <v>Functional</v>
      </c>
      <c r="S119" s="400"/>
      <c r="T119" s="401" t="s">
        <v>2363</v>
      </c>
      <c r="U119" s="414" t="s">
        <v>2364</v>
      </c>
      <c r="V119" s="400"/>
      <c r="W119" s="400"/>
      <c r="X119" s="400" t="s">
        <v>2181</v>
      </c>
      <c r="Y119" s="400" t="s">
        <v>1348</v>
      </c>
      <c r="Z119" s="400" t="s">
        <v>1603</v>
      </c>
      <c r="AA119" s="413">
        <v>44391</v>
      </c>
      <c r="AB119" s="400"/>
      <c r="AC119" s="402" t="e">
        <f>IF(#REF!="", O119,#REF!)</f>
        <v>#REF!</v>
      </c>
      <c r="AD119" s="402"/>
      <c r="AE119" s="400" t="s">
        <v>1605</v>
      </c>
      <c r="AF119" s="400" t="s">
        <v>1606</v>
      </c>
      <c r="AG119" s="400" t="s">
        <v>2305</v>
      </c>
      <c r="AH119" s="400" t="s">
        <v>856</v>
      </c>
      <c r="AI119" s="400"/>
      <c r="AJ119" s="400"/>
      <c r="AK119" s="400" t="s">
        <v>1608</v>
      </c>
      <c r="AL119" s="400"/>
      <c r="AM119" s="400"/>
      <c r="AN119" s="400"/>
      <c r="AO119" s="400"/>
      <c r="AP119" s="400"/>
      <c r="AQ119" s="482"/>
      <c r="AR119" s="400"/>
      <c r="AS119" s="400" t="s">
        <v>1754</v>
      </c>
      <c r="AT119" s="400" t="s">
        <v>1986</v>
      </c>
    </row>
    <row r="120" spans="1:49" s="406" customFormat="1" ht="80.5" customHeight="1" x14ac:dyDescent="0.3">
      <c r="A120" s="404" t="s">
        <v>2365</v>
      </c>
      <c r="B120" s="404" t="s">
        <v>2365</v>
      </c>
      <c r="C120" s="404" t="s">
        <v>2366</v>
      </c>
      <c r="D120" s="404" t="s">
        <v>2367</v>
      </c>
      <c r="E120" s="408" t="s">
        <v>2365</v>
      </c>
      <c r="F120" s="400" t="s">
        <v>2368</v>
      </c>
      <c r="G120" s="400"/>
      <c r="H120" s="400" t="s">
        <v>1596</v>
      </c>
      <c r="I120" s="400" t="s">
        <v>2300</v>
      </c>
      <c r="J120" s="400" t="s">
        <v>2369</v>
      </c>
      <c r="K120" s="401" t="s">
        <v>2370</v>
      </c>
      <c r="L120" s="400"/>
      <c r="M120" s="400"/>
      <c r="N120" s="400" t="s">
        <v>1636</v>
      </c>
      <c r="O120" s="401" t="s">
        <v>2371</v>
      </c>
      <c r="P120" s="407" t="str">
        <f>IFERROR(INDEX(LOVs!L:L,MATCH(O120, LOVs!J:J,0)), "")</f>
        <v>Gap</v>
      </c>
      <c r="Q120" s="407" t="str">
        <f>IFERROR(INDEX(LOVs!M:M,MATCH(O120,LOVs!J:J,0)),"")</f>
        <v>Build</v>
      </c>
      <c r="R120" s="407" t="str">
        <f>IFERROR(INDEX(LOVs!N:N,MATCH(O120,LOVs!J:J,0)),"")</f>
        <v>Extension</v>
      </c>
      <c r="S120" s="400" t="s">
        <v>2372</v>
      </c>
      <c r="T120" s="401" t="s">
        <v>2373</v>
      </c>
      <c r="U120" s="411" t="s">
        <v>2374</v>
      </c>
      <c r="V120" s="400"/>
      <c r="W120" s="400"/>
      <c r="X120" s="400" t="s">
        <v>2182</v>
      </c>
      <c r="Y120" s="400" t="s">
        <v>1348</v>
      </c>
      <c r="Z120" s="400" t="s">
        <v>1603</v>
      </c>
      <c r="AA120" s="413">
        <v>44388</v>
      </c>
      <c r="AB120" s="400"/>
      <c r="AC120" s="682" t="s">
        <v>2375</v>
      </c>
      <c r="AD120" s="402" t="s">
        <v>2376</v>
      </c>
      <c r="AE120" s="400" t="s">
        <v>1605</v>
      </c>
      <c r="AF120" s="400" t="s">
        <v>1606</v>
      </c>
      <c r="AG120" s="400" t="s">
        <v>2305</v>
      </c>
      <c r="AH120" s="400" t="s">
        <v>856</v>
      </c>
      <c r="AI120" s="400"/>
      <c r="AJ120" s="400"/>
      <c r="AK120" s="439" t="s">
        <v>1608</v>
      </c>
      <c r="AL120" s="400"/>
      <c r="AM120" s="400"/>
      <c r="AN120" s="400"/>
      <c r="AO120" s="400"/>
      <c r="AP120" s="400"/>
      <c r="AQ120" s="400"/>
      <c r="AR120" s="400"/>
      <c r="AS120" s="400" t="s">
        <v>1754</v>
      </c>
      <c r="AT120" s="400" t="s">
        <v>1986</v>
      </c>
    </row>
    <row r="121" spans="1:49" s="406" customFormat="1" ht="50.15" customHeight="1" x14ac:dyDescent="0.3">
      <c r="A121" s="404" t="s">
        <v>2377</v>
      </c>
      <c r="B121" s="404" t="s">
        <v>2378</v>
      </c>
      <c r="C121" s="404"/>
      <c r="D121" s="404"/>
      <c r="E121" s="408" t="s">
        <v>2378</v>
      </c>
      <c r="F121" s="400" t="s">
        <v>2379</v>
      </c>
      <c r="G121" s="400"/>
      <c r="H121" s="400" t="s">
        <v>1596</v>
      </c>
      <c r="I121" s="400" t="s">
        <v>2300</v>
      </c>
      <c r="J121" s="400" t="s">
        <v>2380</v>
      </c>
      <c r="K121" s="401" t="s">
        <v>2381</v>
      </c>
      <c r="L121" s="400"/>
      <c r="M121" s="400"/>
      <c r="N121" s="400" t="s">
        <v>1636</v>
      </c>
      <c r="O121" s="401" t="s">
        <v>1452</v>
      </c>
      <c r="P121" s="407" t="str">
        <f>IFERROR(INDEX(LOVs!L:L,MATCH(O121, LOVs!J:J,0)), "")</f>
        <v>Fit</v>
      </c>
      <c r="Q121" s="407" t="str">
        <f>IFERROR(INDEX(LOVs!M:M,MATCH(O121,LOVs!J:J,0)),"")</f>
        <v>Configuration</v>
      </c>
      <c r="R121" s="407" t="str">
        <f>IFERROR(INDEX(LOVs!N:N,MATCH(O121,LOVs!J:J,0)),"")</f>
        <v>Functional</v>
      </c>
      <c r="S121" s="400"/>
      <c r="T121" s="401" t="s">
        <v>2382</v>
      </c>
      <c r="U121" s="411" t="s">
        <v>2383</v>
      </c>
      <c r="V121" s="400"/>
      <c r="W121" s="400"/>
      <c r="X121" s="400" t="s">
        <v>2181</v>
      </c>
      <c r="Y121" s="400" t="s">
        <v>1348</v>
      </c>
      <c r="Z121" s="400" t="s">
        <v>1603</v>
      </c>
      <c r="AA121" s="413">
        <v>44388</v>
      </c>
      <c r="AB121" s="400"/>
      <c r="AC121" s="402" t="e">
        <f>IF(#REF!="", O121,#REF!)</f>
        <v>#REF!</v>
      </c>
      <c r="AD121" s="402"/>
      <c r="AE121" s="400" t="s">
        <v>1605</v>
      </c>
      <c r="AF121" s="400" t="s">
        <v>1606</v>
      </c>
      <c r="AG121" s="400" t="s">
        <v>2305</v>
      </c>
      <c r="AH121" s="400" t="s">
        <v>856</v>
      </c>
      <c r="AI121" s="400"/>
      <c r="AJ121" s="400"/>
      <c r="AK121" s="439" t="s">
        <v>1608</v>
      </c>
      <c r="AL121" s="400"/>
      <c r="AM121" s="400"/>
      <c r="AN121" s="400"/>
      <c r="AO121" s="400"/>
      <c r="AP121" s="400"/>
      <c r="AQ121" s="400"/>
      <c r="AR121" s="400"/>
      <c r="AS121" s="400" t="s">
        <v>1754</v>
      </c>
      <c r="AT121" s="400" t="s">
        <v>1986</v>
      </c>
    </row>
    <row r="122" spans="1:49" s="404" customFormat="1" ht="50.15" customHeight="1" x14ac:dyDescent="0.3">
      <c r="A122" s="404" t="s">
        <v>2384</v>
      </c>
      <c r="B122" s="404" t="s">
        <v>2385</v>
      </c>
      <c r="C122" s="404" t="s">
        <v>2386</v>
      </c>
      <c r="D122" s="404" t="s">
        <v>2387</v>
      </c>
      <c r="E122" s="408" t="s">
        <v>2097</v>
      </c>
      <c r="F122" s="404" t="s">
        <v>2388</v>
      </c>
      <c r="H122" s="404" t="s">
        <v>1596</v>
      </c>
      <c r="I122" s="404" t="s">
        <v>2300</v>
      </c>
      <c r="J122" s="404" t="s">
        <v>2341</v>
      </c>
      <c r="K122" s="421" t="s">
        <v>2389</v>
      </c>
      <c r="N122" s="404" t="s">
        <v>1636</v>
      </c>
      <c r="O122" s="421" t="s">
        <v>1647</v>
      </c>
      <c r="P122" s="407" t="str">
        <f>IFERROR(INDEX(LOVs!L:L,MATCH(O122, LOVs!J:J,0)), "")</f>
        <v>Gap</v>
      </c>
      <c r="Q122" s="407" t="str">
        <f>IFERROR(INDEX(LOVs!M:M,MATCH(O122,LOVs!J:J,0)),"")</f>
        <v>Build</v>
      </c>
      <c r="R122" s="407" t="str">
        <f>IFERROR(INDEX(LOVs!N:N,MATCH(O122,LOVs!J:J,0)),"")</f>
        <v>Report</v>
      </c>
      <c r="S122" s="404" t="s">
        <v>2390</v>
      </c>
      <c r="T122" s="421" t="s">
        <v>2391</v>
      </c>
      <c r="U122" s="421" t="s">
        <v>2392</v>
      </c>
      <c r="X122" s="404" t="s">
        <v>2097</v>
      </c>
      <c r="Y122" s="404" t="s">
        <v>1348</v>
      </c>
      <c r="Z122" s="404" t="s">
        <v>1603</v>
      </c>
      <c r="AA122" s="413">
        <v>44388</v>
      </c>
      <c r="AC122" s="402" t="e">
        <f>IF(#REF!="", O122,#REF!)</f>
        <v>#REF!</v>
      </c>
      <c r="AD122" s="402"/>
      <c r="AE122" s="404" t="s">
        <v>1605</v>
      </c>
      <c r="AF122" s="404" t="s">
        <v>1606</v>
      </c>
      <c r="AG122" s="404" t="s">
        <v>2305</v>
      </c>
      <c r="AK122" s="404" t="s">
        <v>1608</v>
      </c>
      <c r="AM122" s="421"/>
      <c r="AN122" s="421"/>
      <c r="AS122" s="400" t="s">
        <v>1754</v>
      </c>
      <c r="AT122" s="404" t="s">
        <v>1986</v>
      </c>
      <c r="AW122" s="406"/>
    </row>
    <row r="123" spans="1:49" s="404" customFormat="1" ht="50.15" customHeight="1" x14ac:dyDescent="0.3">
      <c r="A123" s="404" t="s">
        <v>2393</v>
      </c>
      <c r="B123" s="404" t="s">
        <v>2394</v>
      </c>
      <c r="C123" s="404" t="s">
        <v>2395</v>
      </c>
      <c r="D123" s="404" t="s">
        <v>2396</v>
      </c>
      <c r="E123" s="408" t="s">
        <v>2097</v>
      </c>
      <c r="F123" s="404" t="s">
        <v>2397</v>
      </c>
      <c r="H123" s="404" t="s">
        <v>1596</v>
      </c>
      <c r="I123" s="404" t="s">
        <v>2300</v>
      </c>
      <c r="J123" s="404" t="s">
        <v>2341</v>
      </c>
      <c r="K123" s="421" t="s">
        <v>2398</v>
      </c>
      <c r="N123" s="404" t="s">
        <v>1636</v>
      </c>
      <c r="O123" s="421" t="s">
        <v>1647</v>
      </c>
      <c r="P123" s="407" t="str">
        <f>IFERROR(INDEX(LOVs!L:L,MATCH(O123, LOVs!J:J,0)), "")</f>
        <v>Gap</v>
      </c>
      <c r="Q123" s="407" t="str">
        <f>IFERROR(INDEX(LOVs!M:M,MATCH(O123,LOVs!J:J,0)),"")</f>
        <v>Build</v>
      </c>
      <c r="R123" s="407" t="str">
        <f>IFERROR(INDEX(LOVs!N:N,MATCH(O123,LOVs!J:J,0)),"")</f>
        <v>Report</v>
      </c>
      <c r="S123" s="404" t="s">
        <v>2399</v>
      </c>
      <c r="T123" s="421" t="s">
        <v>2400</v>
      </c>
      <c r="U123" s="421" t="s">
        <v>2401</v>
      </c>
      <c r="X123" s="404" t="s">
        <v>2097</v>
      </c>
      <c r="Y123" s="404" t="s">
        <v>1348</v>
      </c>
      <c r="Z123" s="404" t="s">
        <v>1603</v>
      </c>
      <c r="AA123" s="413">
        <v>44388</v>
      </c>
      <c r="AC123" s="402" t="e">
        <f>IF(#REF!="", O123,#REF!)</f>
        <v>#REF!</v>
      </c>
      <c r="AD123" s="402"/>
      <c r="AE123" s="404" t="s">
        <v>1605</v>
      </c>
      <c r="AF123" s="404" t="s">
        <v>1606</v>
      </c>
      <c r="AG123" s="404" t="s">
        <v>2305</v>
      </c>
      <c r="AK123" s="404" t="s">
        <v>1608</v>
      </c>
      <c r="AM123" s="421"/>
      <c r="AN123" s="421"/>
      <c r="AS123" s="400" t="s">
        <v>1754</v>
      </c>
      <c r="AT123" s="404" t="s">
        <v>1986</v>
      </c>
      <c r="AW123" s="406"/>
    </row>
    <row r="124" spans="1:49" s="404" customFormat="1" ht="50.15" customHeight="1" x14ac:dyDescent="0.3">
      <c r="A124" s="404" t="s">
        <v>2402</v>
      </c>
      <c r="B124" s="404" t="s">
        <v>2403</v>
      </c>
      <c r="C124" s="420" t="s">
        <v>2174</v>
      </c>
      <c r="D124" s="420" t="s">
        <v>2174</v>
      </c>
      <c r="E124" s="408" t="s">
        <v>2324</v>
      </c>
      <c r="F124" s="404" t="s">
        <v>2404</v>
      </c>
      <c r="H124" s="404" t="s">
        <v>1596</v>
      </c>
      <c r="I124" s="404" t="s">
        <v>2300</v>
      </c>
      <c r="J124" s="404" t="s">
        <v>2341</v>
      </c>
      <c r="K124" s="421" t="s">
        <v>2405</v>
      </c>
      <c r="N124" s="404" t="s">
        <v>1636</v>
      </c>
      <c r="O124" s="421" t="s">
        <v>1647</v>
      </c>
      <c r="P124" s="407" t="str">
        <f>IFERROR(INDEX(LOVs!L:L,MATCH(O124, LOVs!J:J,0)), "")</f>
        <v>Gap</v>
      </c>
      <c r="Q124" s="407" t="str">
        <f>IFERROR(INDEX(LOVs!M:M,MATCH(O124,LOVs!J:J,0)),"")</f>
        <v>Build</v>
      </c>
      <c r="R124" s="407" t="str">
        <f>IFERROR(INDEX(LOVs!N:N,MATCH(O124,LOVs!J:J,0)),"")</f>
        <v>Report</v>
      </c>
      <c r="S124" s="404" t="s">
        <v>2406</v>
      </c>
      <c r="T124" s="421" t="s">
        <v>2407</v>
      </c>
      <c r="U124" s="481" t="s">
        <v>2408</v>
      </c>
      <c r="X124" s="404" t="s">
        <v>2324</v>
      </c>
      <c r="Y124" s="404" t="s">
        <v>1348</v>
      </c>
      <c r="Z124" s="404" t="s">
        <v>2258</v>
      </c>
      <c r="AA124" s="413">
        <v>44392</v>
      </c>
      <c r="AC124" s="402" t="e">
        <f>IF(#REF!="", O124,#REF!)</f>
        <v>#REF!</v>
      </c>
      <c r="AD124" s="402"/>
      <c r="AE124" s="404" t="s">
        <v>1605</v>
      </c>
      <c r="AF124" s="404" t="s">
        <v>1606</v>
      </c>
      <c r="AG124" s="404" t="s">
        <v>2305</v>
      </c>
      <c r="AH124" s="404" t="s">
        <v>2083</v>
      </c>
      <c r="AK124" s="404" t="s">
        <v>1608</v>
      </c>
      <c r="AM124" s="421"/>
      <c r="AN124" s="421"/>
      <c r="AS124" s="400" t="s">
        <v>1754</v>
      </c>
      <c r="AT124" s="404" t="s">
        <v>1986</v>
      </c>
      <c r="AW124" s="406"/>
    </row>
    <row r="125" spans="1:49" s="404" customFormat="1" ht="50.15" customHeight="1" x14ac:dyDescent="0.3">
      <c r="A125" s="404" t="s">
        <v>2409</v>
      </c>
      <c r="B125" s="404" t="s">
        <v>2410</v>
      </c>
      <c r="C125" s="420" t="s">
        <v>2174</v>
      </c>
      <c r="D125" s="420" t="s">
        <v>2174</v>
      </c>
      <c r="E125" s="408" t="s">
        <v>2324</v>
      </c>
      <c r="F125" s="404" t="s">
        <v>2411</v>
      </c>
      <c r="H125" s="404" t="s">
        <v>1596</v>
      </c>
      <c r="I125" s="404" t="s">
        <v>2300</v>
      </c>
      <c r="J125" s="404" t="s">
        <v>2341</v>
      </c>
      <c r="K125" s="421" t="s">
        <v>2412</v>
      </c>
      <c r="N125" s="404" t="s">
        <v>1636</v>
      </c>
      <c r="O125" s="421" t="s">
        <v>1647</v>
      </c>
      <c r="P125" s="407" t="str">
        <f>IFERROR(INDEX(LOVs!L:L,MATCH(O125, LOVs!J:J,0)), "")</f>
        <v>Gap</v>
      </c>
      <c r="Q125" s="407" t="str">
        <f>IFERROR(INDEX(LOVs!M:M,MATCH(O125,LOVs!J:J,0)),"")</f>
        <v>Build</v>
      </c>
      <c r="R125" s="407" t="str">
        <f>IFERROR(INDEX(LOVs!N:N,MATCH(O125,LOVs!J:J,0)),"")</f>
        <v>Report</v>
      </c>
      <c r="S125" s="404" t="s">
        <v>2413</v>
      </c>
      <c r="T125" s="421" t="s">
        <v>2414</v>
      </c>
      <c r="U125" s="481" t="s">
        <v>2415</v>
      </c>
      <c r="X125" s="404" t="s">
        <v>2324</v>
      </c>
      <c r="Y125" s="404" t="s">
        <v>1348</v>
      </c>
      <c r="Z125" s="404" t="s">
        <v>2258</v>
      </c>
      <c r="AA125" s="413">
        <v>44392</v>
      </c>
      <c r="AC125" s="402" t="e">
        <f>IF(#REF!="", O125,#REF!)</f>
        <v>#REF!</v>
      </c>
      <c r="AD125" s="402"/>
      <c r="AE125" s="404" t="s">
        <v>1605</v>
      </c>
      <c r="AF125" s="404" t="s">
        <v>1606</v>
      </c>
      <c r="AG125" s="404" t="s">
        <v>2305</v>
      </c>
      <c r="AH125" s="404" t="s">
        <v>2083</v>
      </c>
      <c r="AK125" s="404" t="s">
        <v>1608</v>
      </c>
      <c r="AM125" s="421"/>
      <c r="AN125" s="421"/>
      <c r="AS125" s="400" t="s">
        <v>1754</v>
      </c>
      <c r="AT125" s="404" t="s">
        <v>1986</v>
      </c>
      <c r="AW125" s="406"/>
    </row>
    <row r="126" spans="1:49" s="406" customFormat="1" ht="50.15" customHeight="1" x14ac:dyDescent="0.3">
      <c r="A126" s="404" t="s">
        <v>2416</v>
      </c>
      <c r="B126" s="404" t="s">
        <v>2417</v>
      </c>
      <c r="C126" s="404" t="s">
        <v>2418</v>
      </c>
      <c r="D126" s="404" t="s">
        <v>2419</v>
      </c>
      <c r="E126" s="408" t="s">
        <v>2097</v>
      </c>
      <c r="F126" s="400" t="s">
        <v>2420</v>
      </c>
      <c r="G126" s="400"/>
      <c r="H126" s="400" t="s">
        <v>1596</v>
      </c>
      <c r="I126" s="400" t="s">
        <v>1597</v>
      </c>
      <c r="J126" s="400" t="s">
        <v>1655</v>
      </c>
      <c r="K126" s="480" t="s">
        <v>2421</v>
      </c>
      <c r="L126" s="400"/>
      <c r="M126" s="400"/>
      <c r="N126" s="400" t="s">
        <v>1636</v>
      </c>
      <c r="O126" s="401" t="s">
        <v>1647</v>
      </c>
      <c r="P126" s="407" t="str">
        <f>IFERROR(INDEX(LOVs!L:L,MATCH(O126, LOVs!J:J,0)), "")</f>
        <v>Gap</v>
      </c>
      <c r="Q126" s="407" t="str">
        <f>IFERROR(INDEX(LOVs!M:M,MATCH(O126,LOVs!J:J,0)),"")</f>
        <v>Build</v>
      </c>
      <c r="R126" s="407" t="str">
        <f>IFERROR(INDEX(LOVs!N:N,MATCH(O126,LOVs!J:J,0)),"")</f>
        <v>Report</v>
      </c>
      <c r="S126" s="404" t="s">
        <v>2422</v>
      </c>
      <c r="T126" s="401" t="s">
        <v>2423</v>
      </c>
      <c r="U126" s="444" t="s">
        <v>2424</v>
      </c>
      <c r="V126" s="400"/>
      <c r="W126" s="400"/>
      <c r="X126" s="404" t="s">
        <v>2097</v>
      </c>
      <c r="Y126" s="400" t="s">
        <v>1348</v>
      </c>
      <c r="Z126" s="400" t="s">
        <v>1603</v>
      </c>
      <c r="AA126" s="413">
        <v>44328</v>
      </c>
      <c r="AB126" s="400"/>
      <c r="AC126" s="402" t="e">
        <f>IF(#REF!="", O126,#REF!)</f>
        <v>#REF!</v>
      </c>
      <c r="AD126" s="402"/>
      <c r="AE126" s="400" t="s">
        <v>1605</v>
      </c>
      <c r="AF126" s="400" t="s">
        <v>1606</v>
      </c>
      <c r="AG126" s="400" t="s">
        <v>1607</v>
      </c>
      <c r="AH126" s="400" t="s">
        <v>2083</v>
      </c>
      <c r="AI126" s="400"/>
      <c r="AJ126" s="400"/>
      <c r="AK126" s="444" t="s">
        <v>1608</v>
      </c>
      <c r="AL126" s="400"/>
      <c r="AM126" s="400"/>
      <c r="AN126" s="400"/>
      <c r="AO126" s="400"/>
      <c r="AP126" s="400"/>
      <c r="AQ126" s="400"/>
      <c r="AR126" s="400"/>
      <c r="AS126" s="400" t="s">
        <v>1609</v>
      </c>
      <c r="AT126" s="400" t="s">
        <v>1610</v>
      </c>
    </row>
    <row r="127" spans="1:49" s="406" customFormat="1" ht="50.15" customHeight="1" x14ac:dyDescent="0.3">
      <c r="A127" s="404" t="s">
        <v>2425</v>
      </c>
      <c r="B127" s="404" t="s">
        <v>2426</v>
      </c>
      <c r="C127" s="404"/>
      <c r="D127" s="404"/>
      <c r="E127" s="408" t="str">
        <f>VLOOKUP(F127,[2]Sheet1!$B$2:$C$897,2,FALSE)</f>
        <v>CSTONE-544</v>
      </c>
      <c r="F127" s="400" t="s">
        <v>2427</v>
      </c>
      <c r="G127" s="400"/>
      <c r="H127" s="400" t="s">
        <v>1596</v>
      </c>
      <c r="I127" s="400" t="s">
        <v>1597</v>
      </c>
      <c r="J127" s="400" t="s">
        <v>1795</v>
      </c>
      <c r="K127" s="480" t="s">
        <v>2428</v>
      </c>
      <c r="L127" s="400"/>
      <c r="M127" s="400"/>
      <c r="N127" s="400" t="s">
        <v>1600</v>
      </c>
      <c r="O127" s="401" t="s">
        <v>1452</v>
      </c>
      <c r="P127" s="407" t="str">
        <f>IFERROR(INDEX(LOVs!L:L,MATCH(O127, LOVs!J:J,0)), "")</f>
        <v>Fit</v>
      </c>
      <c r="Q127" s="407" t="str">
        <f>IFERROR(INDEX(LOVs!M:M,MATCH(O127,LOVs!J:J,0)),"")</f>
        <v>Configuration</v>
      </c>
      <c r="R127" s="407" t="str">
        <f>IFERROR(INDEX(LOVs!N:N,MATCH(O127,LOVs!J:J,0)),"")</f>
        <v>Functional</v>
      </c>
      <c r="S127" s="400"/>
      <c r="T127" s="401" t="s">
        <v>2429</v>
      </c>
      <c r="U127" s="400" t="s">
        <v>2430</v>
      </c>
      <c r="V127" s="400"/>
      <c r="W127" s="400"/>
      <c r="X127" s="400"/>
      <c r="Y127" s="400" t="s">
        <v>1348</v>
      </c>
      <c r="Z127" s="400" t="s">
        <v>1603</v>
      </c>
      <c r="AA127" s="409">
        <v>44330</v>
      </c>
      <c r="AB127" s="400"/>
      <c r="AC127" s="402"/>
      <c r="AD127" s="402"/>
      <c r="AE127" s="400" t="s">
        <v>1605</v>
      </c>
      <c r="AF127" s="400" t="s">
        <v>1606</v>
      </c>
      <c r="AG127" s="400" t="s">
        <v>1607</v>
      </c>
      <c r="AH127" s="400" t="s">
        <v>856</v>
      </c>
      <c r="AI127" s="400"/>
      <c r="AJ127" s="400"/>
      <c r="AK127" s="444" t="s">
        <v>1608</v>
      </c>
      <c r="AL127" s="400"/>
      <c r="AM127" s="400"/>
      <c r="AN127" s="400"/>
      <c r="AO127" s="400"/>
      <c r="AP127" s="400"/>
      <c r="AQ127" s="400"/>
      <c r="AR127" s="400"/>
      <c r="AS127" s="400" t="s">
        <v>1754</v>
      </c>
      <c r="AT127" s="400" t="s">
        <v>1610</v>
      </c>
    </row>
    <row r="128" spans="1:49" s="406" customFormat="1" ht="50.15" customHeight="1" x14ac:dyDescent="0.3">
      <c r="A128" s="404" t="s">
        <v>2431</v>
      </c>
      <c r="B128" s="404" t="s">
        <v>2432</v>
      </c>
      <c r="C128" s="404"/>
      <c r="D128" s="404"/>
      <c r="E128" s="408" t="str">
        <f>VLOOKUP(F128,[2]Sheet1!$B$2:$C$897,2,FALSE)</f>
        <v>CSTONE-545</v>
      </c>
      <c r="F128" s="400" t="s">
        <v>2433</v>
      </c>
      <c r="G128" s="400"/>
      <c r="H128" s="400" t="s">
        <v>1596</v>
      </c>
      <c r="I128" s="400" t="s">
        <v>1597</v>
      </c>
      <c r="J128" s="400" t="s">
        <v>1795</v>
      </c>
      <c r="K128" s="480" t="s">
        <v>2434</v>
      </c>
      <c r="L128" s="400"/>
      <c r="M128" s="400"/>
      <c r="N128" s="400" t="s">
        <v>1600</v>
      </c>
      <c r="O128" s="401" t="s">
        <v>1452</v>
      </c>
      <c r="P128" s="407" t="str">
        <f>IFERROR(INDEX(LOVs!L:L,MATCH(O128, LOVs!J:J,0)), "")</f>
        <v>Fit</v>
      </c>
      <c r="Q128" s="407" t="str">
        <f>IFERROR(INDEX(LOVs!M:M,MATCH(O128,LOVs!J:J,0)),"")</f>
        <v>Configuration</v>
      </c>
      <c r="R128" s="407" t="str">
        <f>IFERROR(INDEX(LOVs!N:N,MATCH(O128,LOVs!J:J,0)),"")</f>
        <v>Functional</v>
      </c>
      <c r="S128" s="400"/>
      <c r="T128" s="401" t="s">
        <v>2435</v>
      </c>
      <c r="U128" s="401" t="s">
        <v>2436</v>
      </c>
      <c r="V128" s="400"/>
      <c r="W128" s="400"/>
      <c r="X128" s="400"/>
      <c r="Y128" s="400" t="s">
        <v>1348</v>
      </c>
      <c r="Z128" s="400" t="s">
        <v>1603</v>
      </c>
      <c r="AA128" s="409">
        <v>44330</v>
      </c>
      <c r="AB128" s="400"/>
      <c r="AC128" s="402"/>
      <c r="AD128" s="402"/>
      <c r="AE128" s="400" t="s">
        <v>1605</v>
      </c>
      <c r="AF128" s="400" t="s">
        <v>1606</v>
      </c>
      <c r="AG128" s="400" t="s">
        <v>1607</v>
      </c>
      <c r="AH128" s="400" t="s">
        <v>856</v>
      </c>
      <c r="AI128" s="400"/>
      <c r="AJ128" s="400"/>
      <c r="AK128" s="444" t="s">
        <v>1608</v>
      </c>
      <c r="AL128" s="400"/>
      <c r="AM128" s="400"/>
      <c r="AN128" s="400"/>
      <c r="AO128" s="400"/>
      <c r="AP128" s="400"/>
      <c r="AQ128" s="400"/>
      <c r="AR128" s="400"/>
      <c r="AS128" s="400" t="s">
        <v>1754</v>
      </c>
      <c r="AT128" s="400" t="s">
        <v>1610</v>
      </c>
    </row>
    <row r="129" spans="1:46" s="406" customFormat="1" ht="50.15" customHeight="1" x14ac:dyDescent="0.3">
      <c r="A129" s="404" t="s">
        <v>2437</v>
      </c>
      <c r="B129" s="404" t="s">
        <v>2438</v>
      </c>
      <c r="C129" s="420" t="s">
        <v>2174</v>
      </c>
      <c r="D129" s="420" t="s">
        <v>2174</v>
      </c>
      <c r="E129" s="408" t="s">
        <v>2324</v>
      </c>
      <c r="F129" s="400" t="s">
        <v>2439</v>
      </c>
      <c r="G129" s="400"/>
      <c r="H129" s="400" t="s">
        <v>1596</v>
      </c>
      <c r="I129" s="400" t="s">
        <v>1597</v>
      </c>
      <c r="J129" s="400" t="s">
        <v>1795</v>
      </c>
      <c r="K129" s="480" t="s">
        <v>2440</v>
      </c>
      <c r="L129" s="400"/>
      <c r="M129" s="400"/>
      <c r="N129" s="400" t="s">
        <v>1636</v>
      </c>
      <c r="O129" s="401" t="s">
        <v>1647</v>
      </c>
      <c r="P129" s="407" t="str">
        <f>IFERROR(INDEX(LOVs!L:L,MATCH(O129, LOVs!J:J,0)), "")</f>
        <v>Gap</v>
      </c>
      <c r="Q129" s="407" t="str">
        <f>IFERROR(INDEX(LOVs!M:M,MATCH(O129,LOVs!J:J,0)),"")</f>
        <v>Build</v>
      </c>
      <c r="R129" s="407" t="str">
        <f>IFERROR(INDEX(LOVs!N:N,MATCH(O129,LOVs!J:J,0)),"")</f>
        <v>Report</v>
      </c>
      <c r="S129" s="404" t="s">
        <v>2441</v>
      </c>
      <c r="T129" s="401" t="s">
        <v>2442</v>
      </c>
      <c r="U129" s="444" t="s">
        <v>2443</v>
      </c>
      <c r="V129" s="400"/>
      <c r="W129" s="400"/>
      <c r="X129" s="400" t="s">
        <v>2324</v>
      </c>
      <c r="Y129" s="400" t="s">
        <v>1348</v>
      </c>
      <c r="Z129" s="400" t="s">
        <v>1603</v>
      </c>
      <c r="AA129" s="413">
        <v>44330</v>
      </c>
      <c r="AB129" s="400"/>
      <c r="AC129" s="402" t="e">
        <f>IF(#REF!="", O129,#REF!)</f>
        <v>#REF!</v>
      </c>
      <c r="AD129" s="402"/>
      <c r="AE129" s="400" t="s">
        <v>1605</v>
      </c>
      <c r="AF129" s="400" t="s">
        <v>1606</v>
      </c>
      <c r="AG129" s="400" t="s">
        <v>1607</v>
      </c>
      <c r="AH129" s="400" t="s">
        <v>2083</v>
      </c>
      <c r="AI129" s="400"/>
      <c r="AJ129" s="400"/>
      <c r="AK129" s="444" t="s">
        <v>1608</v>
      </c>
      <c r="AL129" s="400"/>
      <c r="AM129" s="400"/>
      <c r="AN129" s="400"/>
      <c r="AO129" s="400"/>
      <c r="AP129" s="400"/>
      <c r="AQ129" s="400"/>
      <c r="AR129" s="400"/>
      <c r="AS129" s="400" t="s">
        <v>1754</v>
      </c>
      <c r="AT129" s="400" t="s">
        <v>1610</v>
      </c>
    </row>
    <row r="130" spans="1:46" s="406" customFormat="1" ht="50.15" customHeight="1" x14ac:dyDescent="0.3">
      <c r="A130" s="404" t="s">
        <v>2444</v>
      </c>
      <c r="B130" s="404"/>
      <c r="C130" s="404"/>
      <c r="D130" s="404"/>
      <c r="E130" s="408" t="s">
        <v>250</v>
      </c>
      <c r="F130" s="400" t="s">
        <v>2445</v>
      </c>
      <c r="G130" s="400"/>
      <c r="H130" s="400" t="s">
        <v>1596</v>
      </c>
      <c r="I130" s="400" t="s">
        <v>1597</v>
      </c>
      <c r="J130" s="400" t="s">
        <v>1795</v>
      </c>
      <c r="K130" s="479" t="s">
        <v>2446</v>
      </c>
      <c r="L130" s="400"/>
      <c r="M130" s="400"/>
      <c r="N130" s="400" t="s">
        <v>1600</v>
      </c>
      <c r="O130" s="401" t="s">
        <v>1647</v>
      </c>
      <c r="P130" s="407" t="str">
        <f>IFERROR(INDEX(LOVs!L:L,MATCH(O130, LOVs!J:J,0)), "")</f>
        <v>Gap</v>
      </c>
      <c r="Q130" s="407" t="str">
        <f>IFERROR(INDEX(LOVs!M:M,MATCH(O130,LOVs!J:J,0)),"")</f>
        <v>Build</v>
      </c>
      <c r="R130" s="407" t="str">
        <f>IFERROR(INDEX(LOVs!N:N,MATCH(O130,LOVs!J:J,0)),"")</f>
        <v>Report</v>
      </c>
      <c r="S130" s="404"/>
      <c r="T130" s="401"/>
      <c r="U130" s="410" t="s">
        <v>2447</v>
      </c>
      <c r="V130" s="400"/>
      <c r="W130" s="400"/>
      <c r="X130" s="400"/>
      <c r="Y130" s="400" t="s">
        <v>2448</v>
      </c>
      <c r="Z130" s="400"/>
      <c r="AA130" s="409"/>
      <c r="AB130" s="400"/>
      <c r="AC130" s="402"/>
      <c r="AD130" s="402"/>
      <c r="AE130" s="400" t="s">
        <v>1605</v>
      </c>
      <c r="AF130" s="400" t="s">
        <v>2449</v>
      </c>
      <c r="AG130" s="400" t="s">
        <v>2449</v>
      </c>
      <c r="AH130" s="400" t="s">
        <v>2083</v>
      </c>
      <c r="AI130" s="400"/>
      <c r="AJ130" s="400"/>
      <c r="AK130" s="444" t="s">
        <v>1608</v>
      </c>
      <c r="AL130" s="400"/>
      <c r="AM130" s="400"/>
      <c r="AN130" s="400"/>
      <c r="AO130" s="400"/>
      <c r="AP130" s="400"/>
      <c r="AQ130" s="401"/>
      <c r="AR130" s="401"/>
      <c r="AS130" s="400" t="s">
        <v>1754</v>
      </c>
      <c r="AT130" s="400"/>
    </row>
    <row r="131" spans="1:46" s="406" customFormat="1" ht="50.15" customHeight="1" x14ac:dyDescent="0.3">
      <c r="A131" s="404" t="s">
        <v>2450</v>
      </c>
      <c r="B131" s="404"/>
      <c r="C131" s="404"/>
      <c r="D131" s="404"/>
      <c r="E131" s="408" t="s">
        <v>250</v>
      </c>
      <c r="F131" s="400" t="s">
        <v>2451</v>
      </c>
      <c r="G131" s="400"/>
      <c r="H131" s="400" t="s">
        <v>1596</v>
      </c>
      <c r="I131" s="400" t="s">
        <v>1597</v>
      </c>
      <c r="J131" s="400" t="s">
        <v>1795</v>
      </c>
      <c r="K131" s="479" t="s">
        <v>2452</v>
      </c>
      <c r="L131" s="400"/>
      <c r="M131" s="400"/>
      <c r="N131" s="400" t="s">
        <v>1600</v>
      </c>
      <c r="O131" s="401" t="s">
        <v>1647</v>
      </c>
      <c r="P131" s="407" t="str">
        <f>IFERROR(INDEX(LOVs!L:L,MATCH(O131, LOVs!J:J,0)), "")</f>
        <v>Gap</v>
      </c>
      <c r="Q131" s="407" t="str">
        <f>IFERROR(INDEX(LOVs!M:M,MATCH(O131,LOVs!J:J,0)),"")</f>
        <v>Build</v>
      </c>
      <c r="R131" s="407" t="str">
        <f>IFERROR(INDEX(LOVs!N:N,MATCH(O131,LOVs!J:J,0)),"")</f>
        <v>Report</v>
      </c>
      <c r="S131" s="404"/>
      <c r="T131" s="401" t="s">
        <v>2453</v>
      </c>
      <c r="U131" s="410" t="s">
        <v>2454</v>
      </c>
      <c r="V131" s="400"/>
      <c r="W131" s="400"/>
      <c r="X131" s="400"/>
      <c r="Y131" s="400" t="s">
        <v>2448</v>
      </c>
      <c r="Z131" s="400"/>
      <c r="AA131" s="409"/>
      <c r="AB131" s="400"/>
      <c r="AC131" s="402"/>
      <c r="AD131" s="402"/>
      <c r="AE131" s="400" t="s">
        <v>1605</v>
      </c>
      <c r="AF131" s="400" t="s">
        <v>2455</v>
      </c>
      <c r="AG131" s="400" t="s">
        <v>1607</v>
      </c>
      <c r="AH131" s="400" t="s">
        <v>2083</v>
      </c>
      <c r="AI131" s="400"/>
      <c r="AJ131" s="400"/>
      <c r="AK131" s="444" t="s">
        <v>1608</v>
      </c>
      <c r="AL131" s="400"/>
      <c r="AM131" s="400"/>
      <c r="AN131" s="400"/>
      <c r="AO131" s="400"/>
      <c r="AP131" s="400"/>
      <c r="AQ131" s="401"/>
      <c r="AR131" s="401"/>
      <c r="AS131" s="400" t="s">
        <v>1754</v>
      </c>
      <c r="AT131" s="400"/>
    </row>
    <row r="132" spans="1:46" s="406" customFormat="1" ht="50.15" customHeight="1" x14ac:dyDescent="0.3">
      <c r="A132" s="404" t="s">
        <v>2456</v>
      </c>
      <c r="B132" s="404" t="s">
        <v>2457</v>
      </c>
      <c r="C132" s="404"/>
      <c r="D132" s="404"/>
      <c r="E132" s="408" t="str">
        <f>VLOOKUP(F132,[2]Sheet1!$B$2:$C$897,2,FALSE)</f>
        <v>CSTONE-546</v>
      </c>
      <c r="F132" s="400" t="s">
        <v>2458</v>
      </c>
      <c r="G132" s="400"/>
      <c r="H132" s="400" t="s">
        <v>1596</v>
      </c>
      <c r="I132" s="400" t="s">
        <v>1597</v>
      </c>
      <c r="J132" s="400" t="s">
        <v>1795</v>
      </c>
      <c r="K132" s="401" t="s">
        <v>2459</v>
      </c>
      <c r="L132" s="400"/>
      <c r="M132" s="400"/>
      <c r="N132" s="400" t="s">
        <v>2460</v>
      </c>
      <c r="O132" s="401" t="s">
        <v>1452</v>
      </c>
      <c r="P132" s="407" t="str">
        <f>IFERROR(INDEX(LOVs!L:L,MATCH(O132, LOVs!J:J,0)), "")</f>
        <v>Fit</v>
      </c>
      <c r="Q132" s="407" t="str">
        <f>IFERROR(INDEX(LOVs!M:M,MATCH(O132,LOVs!J:J,0)),"")</f>
        <v>Configuration</v>
      </c>
      <c r="R132" s="407" t="str">
        <f>IFERROR(INDEX(LOVs!N:N,MATCH(O132,LOVs!J:J,0)),"")</f>
        <v>Functional</v>
      </c>
      <c r="S132" s="400"/>
      <c r="T132" s="401" t="s">
        <v>2461</v>
      </c>
      <c r="U132" s="400"/>
      <c r="V132" s="400"/>
      <c r="W132" s="400"/>
      <c r="X132" s="400"/>
      <c r="Y132" s="400" t="s">
        <v>1348</v>
      </c>
      <c r="Z132" s="400"/>
      <c r="AA132" s="409">
        <v>44343</v>
      </c>
      <c r="AB132" s="400"/>
      <c r="AC132" s="402"/>
      <c r="AD132" s="402"/>
      <c r="AE132" s="400" t="s">
        <v>1605</v>
      </c>
      <c r="AF132" s="400" t="s">
        <v>1606</v>
      </c>
      <c r="AG132" s="400" t="s">
        <v>1607</v>
      </c>
      <c r="AH132" s="400" t="s">
        <v>2083</v>
      </c>
      <c r="AI132" s="400"/>
      <c r="AJ132" s="400" t="s">
        <v>2462</v>
      </c>
      <c r="AK132" s="444" t="s">
        <v>1608</v>
      </c>
      <c r="AL132" s="400"/>
      <c r="AM132" s="400"/>
      <c r="AN132" s="400"/>
      <c r="AO132" s="400"/>
      <c r="AP132" s="400"/>
      <c r="AQ132" s="401"/>
      <c r="AR132" s="401" t="s">
        <v>2463</v>
      </c>
      <c r="AS132" s="400" t="s">
        <v>1609</v>
      </c>
      <c r="AT132" s="400" t="s">
        <v>2259</v>
      </c>
    </row>
    <row r="133" spans="1:46" s="406" customFormat="1" ht="50.15" customHeight="1" x14ac:dyDescent="0.3">
      <c r="A133" s="404" t="s">
        <v>2464</v>
      </c>
      <c r="B133" s="404" t="s">
        <v>2465</v>
      </c>
      <c r="C133" s="404"/>
      <c r="D133" s="404"/>
      <c r="E133" s="408" t="str">
        <f>VLOOKUP(F133,[2]Sheet1!$B$2:$C$897,2,FALSE)</f>
        <v>CSTONE-547</v>
      </c>
      <c r="F133" s="400" t="s">
        <v>2466</v>
      </c>
      <c r="G133" s="400"/>
      <c r="H133" s="400" t="s">
        <v>1596</v>
      </c>
      <c r="I133" s="400" t="s">
        <v>1597</v>
      </c>
      <c r="J133" s="400" t="s">
        <v>1795</v>
      </c>
      <c r="K133" s="401" t="s">
        <v>2467</v>
      </c>
      <c r="L133" s="400"/>
      <c r="M133" s="400"/>
      <c r="N133" s="400" t="s">
        <v>2460</v>
      </c>
      <c r="O133" s="401" t="s">
        <v>1452</v>
      </c>
      <c r="P133" s="407" t="str">
        <f>IFERROR(INDEX(LOVs!L:L,MATCH(O133, LOVs!J:J,0)), "")</f>
        <v>Fit</v>
      </c>
      <c r="Q133" s="407" t="str">
        <f>IFERROR(INDEX(LOVs!M:M,MATCH(O133,LOVs!J:J,0)),"")</f>
        <v>Configuration</v>
      </c>
      <c r="R133" s="407" t="str">
        <f>IFERROR(INDEX(LOVs!N:N,MATCH(O133,LOVs!J:J,0)),"")</f>
        <v>Functional</v>
      </c>
      <c r="S133" s="400"/>
      <c r="T133" s="401" t="s">
        <v>2468</v>
      </c>
      <c r="U133" s="400"/>
      <c r="V133" s="400"/>
      <c r="W133" s="400"/>
      <c r="X133" s="400"/>
      <c r="Y133" s="400" t="s">
        <v>1348</v>
      </c>
      <c r="Z133" s="400" t="s">
        <v>1603</v>
      </c>
      <c r="AA133" s="409">
        <v>44328</v>
      </c>
      <c r="AB133" s="400"/>
      <c r="AC133" s="402"/>
      <c r="AD133" s="402"/>
      <c r="AE133" s="400" t="s">
        <v>1605</v>
      </c>
      <c r="AF133" s="400" t="s">
        <v>1606</v>
      </c>
      <c r="AG133" s="400" t="s">
        <v>1607</v>
      </c>
      <c r="AH133" s="400" t="s">
        <v>2083</v>
      </c>
      <c r="AI133" s="400"/>
      <c r="AJ133" s="400" t="s">
        <v>2469</v>
      </c>
      <c r="AK133" s="400"/>
      <c r="AL133" s="400"/>
      <c r="AM133" s="400"/>
      <c r="AN133" s="400"/>
      <c r="AO133" s="400"/>
      <c r="AP133" s="400"/>
      <c r="AQ133" s="400"/>
      <c r="AR133" s="400"/>
      <c r="AS133" s="400" t="s">
        <v>1609</v>
      </c>
      <c r="AT133" s="400" t="s">
        <v>1610</v>
      </c>
    </row>
    <row r="134" spans="1:46" s="406" customFormat="1" ht="50.15" customHeight="1" x14ac:dyDescent="0.3">
      <c r="A134" s="404" t="s">
        <v>2470</v>
      </c>
      <c r="B134" s="404" t="s">
        <v>2471</v>
      </c>
      <c r="C134" s="404" t="s">
        <v>2472</v>
      </c>
      <c r="D134" s="404" t="str">
        <f>INDEX(JIRA!B:B, MATCH(F134&amp; " - TUT/FUT", JIRA!G:G,0))</f>
        <v>CSTONE-3655</v>
      </c>
      <c r="E134" s="408" t="str">
        <f>VLOOKUP(F134,[2]Sheet1!$B$2:$C$897,2,FALSE)</f>
        <v>CSTONE-3655</v>
      </c>
      <c r="F134" s="400" t="s">
        <v>2473</v>
      </c>
      <c r="G134" s="400"/>
      <c r="H134" s="400" t="s">
        <v>1596</v>
      </c>
      <c r="I134" s="400" t="s">
        <v>1597</v>
      </c>
      <c r="J134" s="400" t="s">
        <v>1795</v>
      </c>
      <c r="K134" s="401" t="s">
        <v>2474</v>
      </c>
      <c r="L134" s="400"/>
      <c r="M134" s="400"/>
      <c r="N134" s="400" t="s">
        <v>2460</v>
      </c>
      <c r="O134" s="401" t="s">
        <v>1647</v>
      </c>
      <c r="P134" s="407" t="str">
        <f>IFERROR(INDEX(LOVs!L:L,MATCH(O134, LOVs!J:J,0)), "")</f>
        <v>Gap</v>
      </c>
      <c r="Q134" s="407" t="str">
        <f>IFERROR(INDEX(LOVs!M:M,MATCH(O134,LOVs!J:J,0)),"")</f>
        <v>Build</v>
      </c>
      <c r="R134" s="407" t="str">
        <f>IFERROR(INDEX(LOVs!N:N,MATCH(O134,LOVs!J:J,0)),"")</f>
        <v>Report</v>
      </c>
      <c r="S134" s="473" t="s">
        <v>1681</v>
      </c>
      <c r="T134" s="401" t="s">
        <v>2475</v>
      </c>
      <c r="U134" s="400"/>
      <c r="V134" s="400"/>
      <c r="W134" s="400"/>
      <c r="X134" s="400"/>
      <c r="Y134" s="400" t="s">
        <v>1348</v>
      </c>
      <c r="Z134" s="400" t="s">
        <v>1603</v>
      </c>
      <c r="AA134" s="409">
        <v>44328</v>
      </c>
      <c r="AB134" s="400"/>
      <c r="AC134" s="402"/>
      <c r="AD134" s="402"/>
      <c r="AE134" s="400" t="s">
        <v>1605</v>
      </c>
      <c r="AF134" s="400" t="s">
        <v>1606</v>
      </c>
      <c r="AG134" s="400" t="s">
        <v>1607</v>
      </c>
      <c r="AH134" s="400" t="s">
        <v>2083</v>
      </c>
      <c r="AI134" s="400"/>
      <c r="AJ134" s="400" t="s">
        <v>2476</v>
      </c>
      <c r="AK134" s="400"/>
      <c r="AL134" s="400"/>
      <c r="AM134" s="400"/>
      <c r="AN134" s="400"/>
      <c r="AO134" s="400"/>
      <c r="AP134" s="400"/>
      <c r="AQ134" s="400"/>
      <c r="AR134" s="400"/>
      <c r="AS134" s="400" t="s">
        <v>1609</v>
      </c>
      <c r="AT134" s="400" t="s">
        <v>1610</v>
      </c>
    </row>
    <row r="135" spans="1:46" s="406" customFormat="1" ht="50.15" customHeight="1" x14ac:dyDescent="0.3">
      <c r="A135" s="404" t="s">
        <v>2477</v>
      </c>
      <c r="B135" s="404" t="s">
        <v>2478</v>
      </c>
      <c r="C135" s="404"/>
      <c r="D135" s="404"/>
      <c r="E135" s="408" t="str">
        <f>VLOOKUP(F135,[2]Sheet1!$B$2:$C$897,2,FALSE)</f>
        <v>CSTONE-548</v>
      </c>
      <c r="F135" s="400" t="s">
        <v>2479</v>
      </c>
      <c r="G135" s="400"/>
      <c r="H135" s="400" t="s">
        <v>1596</v>
      </c>
      <c r="I135" s="400" t="s">
        <v>1597</v>
      </c>
      <c r="J135" s="400" t="s">
        <v>1795</v>
      </c>
      <c r="K135" s="401" t="s">
        <v>2480</v>
      </c>
      <c r="L135" s="400"/>
      <c r="M135" s="400"/>
      <c r="N135" s="400" t="s">
        <v>2460</v>
      </c>
      <c r="O135" s="401" t="s">
        <v>1452</v>
      </c>
      <c r="P135" s="407" t="str">
        <f>IFERROR(INDEX(LOVs!L:L,MATCH(O135, LOVs!J:J,0)), "")</f>
        <v>Fit</v>
      </c>
      <c r="Q135" s="407" t="str">
        <f>IFERROR(INDEX(LOVs!M:M,MATCH(O135,LOVs!J:J,0)),"")</f>
        <v>Configuration</v>
      </c>
      <c r="R135" s="407" t="str">
        <f>IFERROR(INDEX(LOVs!N:N,MATCH(O135,LOVs!J:J,0)),"")</f>
        <v>Functional</v>
      </c>
      <c r="S135" s="400"/>
      <c r="T135" s="401" t="s">
        <v>2481</v>
      </c>
      <c r="U135" s="400"/>
      <c r="V135" s="400"/>
      <c r="W135" s="400"/>
      <c r="X135" s="400"/>
      <c r="Y135" s="400" t="s">
        <v>1348</v>
      </c>
      <c r="Z135" s="400" t="s">
        <v>1603</v>
      </c>
      <c r="AA135" s="409">
        <v>44328</v>
      </c>
      <c r="AB135" s="400"/>
      <c r="AC135" s="402"/>
      <c r="AD135" s="402"/>
      <c r="AE135" s="400" t="s">
        <v>1605</v>
      </c>
      <c r="AF135" s="400" t="s">
        <v>1606</v>
      </c>
      <c r="AG135" s="400" t="s">
        <v>1607</v>
      </c>
      <c r="AH135" s="400" t="s">
        <v>2083</v>
      </c>
      <c r="AI135" s="400"/>
      <c r="AJ135" s="400" t="s">
        <v>2482</v>
      </c>
      <c r="AK135" s="400"/>
      <c r="AL135" s="400"/>
      <c r="AM135" s="400"/>
      <c r="AN135" s="400"/>
      <c r="AO135" s="400"/>
      <c r="AP135" s="400"/>
      <c r="AQ135" s="400"/>
      <c r="AR135" s="400"/>
      <c r="AS135" s="400" t="s">
        <v>1609</v>
      </c>
      <c r="AT135" s="400" t="s">
        <v>1610</v>
      </c>
    </row>
    <row r="136" spans="1:46" s="406" customFormat="1" ht="50.15" customHeight="1" x14ac:dyDescent="0.3">
      <c r="A136" s="406" t="s">
        <v>2483</v>
      </c>
      <c r="E136" s="408" t="s">
        <v>196</v>
      </c>
      <c r="F136" s="400" t="s">
        <v>2484</v>
      </c>
      <c r="G136" s="400"/>
      <c r="H136" s="400" t="s">
        <v>1596</v>
      </c>
      <c r="I136" s="400" t="s">
        <v>1597</v>
      </c>
      <c r="J136" s="400" t="s">
        <v>1795</v>
      </c>
      <c r="K136" s="401" t="s">
        <v>2485</v>
      </c>
      <c r="L136" s="400"/>
      <c r="M136" s="400"/>
      <c r="N136" s="400" t="s">
        <v>1758</v>
      </c>
      <c r="O136" s="401" t="s">
        <v>1759</v>
      </c>
      <c r="P136" s="407" t="str">
        <f>IFERROR(INDEX(LOVs!L:L,MATCH(O136, LOVs!J:J,0)), "")</f>
        <v>Not Required</v>
      </c>
      <c r="Q136" s="407" t="str">
        <f>IFERROR(INDEX(LOVs!M:M,MATCH(O136,LOVs!J:J,0)),"")</f>
        <v>Not Required</v>
      </c>
      <c r="R136" s="407" t="str">
        <f>IFERROR(INDEX(LOVs!N:N,MATCH(O136,LOVs!J:J,0)),"")</f>
        <v>Not Required</v>
      </c>
      <c r="S136" s="400"/>
      <c r="T136" s="401" t="s">
        <v>2486</v>
      </c>
      <c r="U136" s="400"/>
      <c r="V136" s="400"/>
      <c r="W136" s="400"/>
      <c r="X136" s="400"/>
      <c r="Y136" s="400" t="s">
        <v>1348</v>
      </c>
      <c r="Z136" s="400" t="s">
        <v>1603</v>
      </c>
      <c r="AA136" s="409">
        <v>44328</v>
      </c>
      <c r="AB136" s="400"/>
      <c r="AC136" s="402"/>
      <c r="AD136" s="402"/>
      <c r="AE136" s="400" t="s">
        <v>1605</v>
      </c>
      <c r="AF136" s="400" t="s">
        <v>1606</v>
      </c>
      <c r="AG136" s="400" t="s">
        <v>1607</v>
      </c>
      <c r="AH136" s="400" t="s">
        <v>2083</v>
      </c>
      <c r="AI136" s="400"/>
      <c r="AJ136" s="400" t="s">
        <v>2487</v>
      </c>
      <c r="AK136" s="400"/>
      <c r="AL136" s="400"/>
      <c r="AM136" s="400"/>
      <c r="AN136" s="400"/>
      <c r="AO136" s="400"/>
      <c r="AP136" s="400"/>
      <c r="AQ136" s="400"/>
      <c r="AR136" s="400"/>
      <c r="AS136" s="400" t="s">
        <v>1609</v>
      </c>
      <c r="AT136" s="400" t="s">
        <v>1610</v>
      </c>
    </row>
    <row r="137" spans="1:46" s="406" customFormat="1" ht="50.15" customHeight="1" x14ac:dyDescent="0.3">
      <c r="A137" s="406" t="s">
        <v>2488</v>
      </c>
      <c r="E137" s="408" t="s">
        <v>196</v>
      </c>
      <c r="F137" s="400" t="s">
        <v>2489</v>
      </c>
      <c r="G137" s="400"/>
      <c r="H137" s="400" t="s">
        <v>1596</v>
      </c>
      <c r="I137" s="400" t="s">
        <v>1597</v>
      </c>
      <c r="J137" s="400" t="s">
        <v>1795</v>
      </c>
      <c r="K137" s="401" t="s">
        <v>2490</v>
      </c>
      <c r="L137" s="400"/>
      <c r="M137" s="400"/>
      <c r="N137" s="400" t="s">
        <v>1758</v>
      </c>
      <c r="O137" s="401" t="s">
        <v>1759</v>
      </c>
      <c r="P137" s="407" t="str">
        <f>IFERROR(INDEX(LOVs!L:L,MATCH(O137, LOVs!J:J,0)), "")</f>
        <v>Not Required</v>
      </c>
      <c r="Q137" s="407" t="str">
        <f>IFERROR(INDEX(LOVs!M:M,MATCH(O137,LOVs!J:J,0)),"")</f>
        <v>Not Required</v>
      </c>
      <c r="R137" s="407" t="str">
        <f>IFERROR(INDEX(LOVs!N:N,MATCH(O137,LOVs!J:J,0)),"")</f>
        <v>Not Required</v>
      </c>
      <c r="S137" s="400"/>
      <c r="T137" s="401" t="s">
        <v>2491</v>
      </c>
      <c r="U137" s="400"/>
      <c r="V137" s="400"/>
      <c r="W137" s="400"/>
      <c r="X137" s="400"/>
      <c r="Y137" s="400" t="s">
        <v>1348</v>
      </c>
      <c r="Z137" s="400" t="s">
        <v>1603</v>
      </c>
      <c r="AA137" s="409">
        <v>44328</v>
      </c>
      <c r="AB137" s="400"/>
      <c r="AC137" s="402"/>
      <c r="AD137" s="402"/>
      <c r="AE137" s="400" t="s">
        <v>1605</v>
      </c>
      <c r="AF137" s="400" t="s">
        <v>1606</v>
      </c>
      <c r="AG137" s="400" t="s">
        <v>1607</v>
      </c>
      <c r="AH137" s="400" t="s">
        <v>2083</v>
      </c>
      <c r="AI137" s="400"/>
      <c r="AJ137" s="400" t="s">
        <v>2492</v>
      </c>
      <c r="AK137" s="400"/>
      <c r="AL137" s="400"/>
      <c r="AM137" s="400"/>
      <c r="AN137" s="400"/>
      <c r="AO137" s="400"/>
      <c r="AP137" s="400"/>
      <c r="AQ137" s="400"/>
      <c r="AR137" s="400"/>
      <c r="AS137" s="400" t="s">
        <v>1609</v>
      </c>
      <c r="AT137" s="400" t="s">
        <v>1610</v>
      </c>
    </row>
    <row r="138" spans="1:46" s="406" customFormat="1" ht="50.15" customHeight="1" x14ac:dyDescent="0.3">
      <c r="A138" s="406" t="s">
        <v>2493</v>
      </c>
      <c r="E138" s="408" t="s">
        <v>196</v>
      </c>
      <c r="F138" s="400" t="s">
        <v>2494</v>
      </c>
      <c r="G138" s="400"/>
      <c r="H138" s="400" t="s">
        <v>1596</v>
      </c>
      <c r="I138" s="400" t="s">
        <v>1597</v>
      </c>
      <c r="J138" s="400" t="s">
        <v>1795</v>
      </c>
      <c r="K138" s="401" t="s">
        <v>2495</v>
      </c>
      <c r="L138" s="400"/>
      <c r="M138" s="400"/>
      <c r="N138" s="400" t="s">
        <v>1758</v>
      </c>
      <c r="O138" s="401" t="s">
        <v>1759</v>
      </c>
      <c r="P138" s="407" t="str">
        <f>IFERROR(INDEX(LOVs!L:L,MATCH(O138, LOVs!J:J,0)), "")</f>
        <v>Not Required</v>
      </c>
      <c r="Q138" s="407" t="str">
        <f>IFERROR(INDEX(LOVs!M:M,MATCH(O138,LOVs!J:J,0)),"")</f>
        <v>Not Required</v>
      </c>
      <c r="R138" s="407" t="str">
        <f>IFERROR(INDEX(LOVs!N:N,MATCH(O138,LOVs!J:J,0)),"")</f>
        <v>Not Required</v>
      </c>
      <c r="S138" s="400"/>
      <c r="T138" s="401" t="s">
        <v>2496</v>
      </c>
      <c r="U138" s="400"/>
      <c r="V138" s="400"/>
      <c r="W138" s="400"/>
      <c r="X138" s="400"/>
      <c r="Y138" s="400" t="s">
        <v>1348</v>
      </c>
      <c r="Z138" s="400" t="s">
        <v>1603</v>
      </c>
      <c r="AA138" s="409">
        <v>44328</v>
      </c>
      <c r="AB138" s="400"/>
      <c r="AC138" s="402"/>
      <c r="AD138" s="402"/>
      <c r="AE138" s="400" t="s">
        <v>1605</v>
      </c>
      <c r="AF138" s="400" t="s">
        <v>1606</v>
      </c>
      <c r="AG138" s="400" t="s">
        <v>1607</v>
      </c>
      <c r="AH138" s="400" t="s">
        <v>2083</v>
      </c>
      <c r="AI138" s="400"/>
      <c r="AJ138" s="400" t="s">
        <v>2497</v>
      </c>
      <c r="AK138" s="400"/>
      <c r="AL138" s="400"/>
      <c r="AM138" s="400"/>
      <c r="AN138" s="400"/>
      <c r="AO138" s="400"/>
      <c r="AP138" s="400"/>
      <c r="AQ138" s="400"/>
      <c r="AR138" s="400"/>
      <c r="AS138" s="400" t="s">
        <v>1609</v>
      </c>
      <c r="AT138" s="400" t="s">
        <v>1610</v>
      </c>
    </row>
    <row r="139" spans="1:46" s="406" customFormat="1" ht="50.15" customHeight="1" x14ac:dyDescent="0.3">
      <c r="A139" s="404" t="s">
        <v>2498</v>
      </c>
      <c r="B139" s="404" t="s">
        <v>2499</v>
      </c>
      <c r="C139" s="404" t="s">
        <v>2500</v>
      </c>
      <c r="D139" s="404" t="str">
        <f>INDEX(JIRA!B:B, MATCH(F139&amp; " - TUT/FUT", JIRA!G:G,0))</f>
        <v>CSTONE-4414</v>
      </c>
      <c r="E139" s="408" t="str">
        <f>VLOOKUP(F139,[2]Sheet1!$B$2:$C$897,2,FALSE)</f>
        <v>CSTONE-4414</v>
      </c>
      <c r="F139" s="400" t="s">
        <v>2501</v>
      </c>
      <c r="G139" s="400"/>
      <c r="H139" s="400" t="s">
        <v>1596</v>
      </c>
      <c r="I139" s="400" t="s">
        <v>1597</v>
      </c>
      <c r="J139" s="400" t="s">
        <v>1795</v>
      </c>
      <c r="K139" s="401" t="s">
        <v>2502</v>
      </c>
      <c r="L139" s="400"/>
      <c r="M139" s="400"/>
      <c r="N139" s="400" t="s">
        <v>2460</v>
      </c>
      <c r="O139" s="401" t="s">
        <v>1647</v>
      </c>
      <c r="P139" s="407" t="str">
        <f>IFERROR(INDEX(LOVs!L:L,MATCH(O139, LOVs!J:J,0)), "")</f>
        <v>Gap</v>
      </c>
      <c r="Q139" s="407" t="str">
        <f>IFERROR(INDEX(LOVs!M:M,MATCH(O139,LOVs!J:J,0)),"")</f>
        <v>Build</v>
      </c>
      <c r="R139" s="407" t="str">
        <f>IFERROR(INDEX(LOVs!N:N,MATCH(O139,LOVs!J:J,0)),"")</f>
        <v>Report</v>
      </c>
      <c r="S139" s="404" t="s">
        <v>2503</v>
      </c>
      <c r="T139" s="401" t="s">
        <v>2504</v>
      </c>
      <c r="U139" s="400"/>
      <c r="V139" s="400"/>
      <c r="W139" s="400"/>
      <c r="X139" s="400"/>
      <c r="Y139" s="400" t="s">
        <v>1348</v>
      </c>
      <c r="Z139" s="400" t="s">
        <v>1603</v>
      </c>
      <c r="AA139" s="409">
        <v>44328</v>
      </c>
      <c r="AB139" s="400"/>
      <c r="AC139" s="402"/>
      <c r="AD139" s="402"/>
      <c r="AE139" s="400" t="s">
        <v>1605</v>
      </c>
      <c r="AF139" s="400" t="s">
        <v>1606</v>
      </c>
      <c r="AG139" s="400" t="s">
        <v>1607</v>
      </c>
      <c r="AH139" s="400" t="s">
        <v>2083</v>
      </c>
      <c r="AI139" s="400"/>
      <c r="AJ139" s="400" t="s">
        <v>2505</v>
      </c>
      <c r="AK139" s="400"/>
      <c r="AL139" s="400"/>
      <c r="AM139" s="400"/>
      <c r="AN139" s="400"/>
      <c r="AO139" s="400"/>
      <c r="AP139" s="400"/>
      <c r="AQ139" s="400"/>
      <c r="AR139" s="400"/>
      <c r="AS139" s="400" t="s">
        <v>1609</v>
      </c>
      <c r="AT139" s="400" t="s">
        <v>1610</v>
      </c>
    </row>
    <row r="140" spans="1:46" s="406" customFormat="1" ht="50.15" customHeight="1" x14ac:dyDescent="0.3">
      <c r="A140" s="404" t="s">
        <v>2506</v>
      </c>
      <c r="B140" s="404" t="s">
        <v>2507</v>
      </c>
      <c r="C140" s="404" t="s">
        <v>2508</v>
      </c>
      <c r="D140" s="404" t="str">
        <f>INDEX(JIRA!B:B, MATCH(F140&amp; " - TUT/FUT", JIRA!G:G,0))</f>
        <v>CSTONE-3656</v>
      </c>
      <c r="E140" s="408" t="str">
        <f>VLOOKUP(F140,[2]Sheet1!$B$2:$C$897,2,FALSE)</f>
        <v>CSTONE-3656</v>
      </c>
      <c r="F140" s="400" t="s">
        <v>2509</v>
      </c>
      <c r="G140" s="400"/>
      <c r="H140" s="400" t="s">
        <v>1596</v>
      </c>
      <c r="I140" s="400" t="s">
        <v>1597</v>
      </c>
      <c r="J140" s="400" t="s">
        <v>1795</v>
      </c>
      <c r="K140" s="401" t="s">
        <v>2510</v>
      </c>
      <c r="L140" s="400"/>
      <c r="M140" s="400"/>
      <c r="N140" s="400" t="s">
        <v>2460</v>
      </c>
      <c r="O140" s="401" t="s">
        <v>1647</v>
      </c>
      <c r="P140" s="407" t="str">
        <f>IFERROR(INDEX(LOVs!L:L,MATCH(O140, LOVs!J:J,0)), "")</f>
        <v>Gap</v>
      </c>
      <c r="Q140" s="407" t="str">
        <f>IFERROR(INDEX(LOVs!M:M,MATCH(O140,LOVs!J:J,0)),"")</f>
        <v>Build</v>
      </c>
      <c r="R140" s="407" t="str">
        <f>IFERROR(INDEX(LOVs!N:N,MATCH(O140,LOVs!J:J,0)),"")</f>
        <v>Report</v>
      </c>
      <c r="S140" s="404" t="s">
        <v>1705</v>
      </c>
      <c r="T140" s="401" t="s">
        <v>2511</v>
      </c>
      <c r="U140" s="400"/>
      <c r="V140" s="400"/>
      <c r="W140" s="400"/>
      <c r="X140" s="400"/>
      <c r="Y140" s="400" t="s">
        <v>1348</v>
      </c>
      <c r="Z140" s="400" t="s">
        <v>1603</v>
      </c>
      <c r="AA140" s="409">
        <v>44328</v>
      </c>
      <c r="AB140" s="400"/>
      <c r="AC140" s="402"/>
      <c r="AD140" s="402"/>
      <c r="AE140" s="400" t="s">
        <v>1605</v>
      </c>
      <c r="AF140" s="400" t="s">
        <v>1606</v>
      </c>
      <c r="AG140" s="400" t="s">
        <v>1607</v>
      </c>
      <c r="AH140" s="400" t="s">
        <v>2083</v>
      </c>
      <c r="AI140" s="400"/>
      <c r="AJ140" s="400" t="s">
        <v>2512</v>
      </c>
      <c r="AK140" s="400"/>
      <c r="AL140" s="400"/>
      <c r="AM140" s="400"/>
      <c r="AN140" s="400"/>
      <c r="AO140" s="400"/>
      <c r="AP140" s="400"/>
      <c r="AQ140" s="400"/>
      <c r="AR140" s="400"/>
      <c r="AS140" s="400" t="s">
        <v>1609</v>
      </c>
      <c r="AT140" s="400" t="s">
        <v>1610</v>
      </c>
    </row>
    <row r="141" spans="1:46" s="406" customFormat="1" ht="50.15" customHeight="1" x14ac:dyDescent="0.3">
      <c r="A141" s="406" t="s">
        <v>2513</v>
      </c>
      <c r="E141" s="408" t="s">
        <v>196</v>
      </c>
      <c r="F141" s="400" t="s">
        <v>2514</v>
      </c>
      <c r="G141" s="400"/>
      <c r="H141" s="400" t="s">
        <v>1596</v>
      </c>
      <c r="I141" s="400" t="s">
        <v>1597</v>
      </c>
      <c r="J141" s="400" t="s">
        <v>1795</v>
      </c>
      <c r="K141" s="401" t="s">
        <v>2515</v>
      </c>
      <c r="L141" s="400"/>
      <c r="M141" s="400"/>
      <c r="N141" s="400" t="s">
        <v>1758</v>
      </c>
      <c r="O141" s="401" t="s">
        <v>1759</v>
      </c>
      <c r="P141" s="407" t="str">
        <f>IFERROR(INDEX(LOVs!L:L,MATCH(O141, LOVs!J:J,0)), "")</f>
        <v>Not Required</v>
      </c>
      <c r="Q141" s="407" t="str">
        <f>IFERROR(INDEX(LOVs!M:M,MATCH(O141,LOVs!J:J,0)),"")</f>
        <v>Not Required</v>
      </c>
      <c r="R141" s="407" t="str">
        <f>IFERROR(INDEX(LOVs!N:N,MATCH(O141,LOVs!J:J,0)),"")</f>
        <v>Not Required</v>
      </c>
      <c r="S141" s="400"/>
      <c r="T141" s="401" t="s">
        <v>2516</v>
      </c>
      <c r="U141" s="400"/>
      <c r="V141" s="400"/>
      <c r="W141" s="400"/>
      <c r="X141" s="400"/>
      <c r="Y141" s="400" t="s">
        <v>1348</v>
      </c>
      <c r="Z141" s="400" t="s">
        <v>1603</v>
      </c>
      <c r="AA141" s="409">
        <v>44328</v>
      </c>
      <c r="AB141" s="400"/>
      <c r="AC141" s="402"/>
      <c r="AD141" s="402"/>
      <c r="AE141" s="400" t="s">
        <v>1605</v>
      </c>
      <c r="AF141" s="400" t="s">
        <v>1606</v>
      </c>
      <c r="AG141" s="400" t="s">
        <v>1607</v>
      </c>
      <c r="AH141" s="400" t="s">
        <v>2083</v>
      </c>
      <c r="AI141" s="400"/>
      <c r="AJ141" s="400" t="s">
        <v>2517</v>
      </c>
      <c r="AK141" s="400"/>
      <c r="AL141" s="400"/>
      <c r="AM141" s="400"/>
      <c r="AN141" s="400"/>
      <c r="AO141" s="400"/>
      <c r="AP141" s="400"/>
      <c r="AQ141" s="400"/>
      <c r="AR141" s="400"/>
      <c r="AS141" s="400" t="s">
        <v>1609</v>
      </c>
      <c r="AT141" s="400" t="s">
        <v>1610</v>
      </c>
    </row>
    <row r="142" spans="1:46" s="406" customFormat="1" ht="50.15" customHeight="1" x14ac:dyDescent="0.3">
      <c r="A142" s="406" t="s">
        <v>2518</v>
      </c>
      <c r="E142" s="408" t="s">
        <v>196</v>
      </c>
      <c r="F142" s="400" t="s">
        <v>2519</v>
      </c>
      <c r="G142" s="400"/>
      <c r="H142" s="400" t="s">
        <v>1596</v>
      </c>
      <c r="I142" s="400" t="s">
        <v>1597</v>
      </c>
      <c r="J142" s="400" t="s">
        <v>1795</v>
      </c>
      <c r="K142" s="401" t="s">
        <v>2520</v>
      </c>
      <c r="L142" s="400"/>
      <c r="M142" s="400"/>
      <c r="N142" s="400" t="s">
        <v>1758</v>
      </c>
      <c r="O142" s="401" t="s">
        <v>1759</v>
      </c>
      <c r="P142" s="407" t="str">
        <f>IFERROR(INDEX(LOVs!L:L,MATCH(O142, LOVs!J:J,0)), "")</f>
        <v>Not Required</v>
      </c>
      <c r="Q142" s="407" t="str">
        <f>IFERROR(INDEX(LOVs!M:M,MATCH(O142,LOVs!J:J,0)),"")</f>
        <v>Not Required</v>
      </c>
      <c r="R142" s="407" t="str">
        <f>IFERROR(INDEX(LOVs!N:N,MATCH(O142,LOVs!J:J,0)),"")</f>
        <v>Not Required</v>
      </c>
      <c r="S142" s="400"/>
      <c r="T142" s="401" t="s">
        <v>2521</v>
      </c>
      <c r="U142" s="400"/>
      <c r="V142" s="400"/>
      <c r="W142" s="400"/>
      <c r="X142" s="400"/>
      <c r="Y142" s="400" t="s">
        <v>1348</v>
      </c>
      <c r="Z142" s="400" t="s">
        <v>1603</v>
      </c>
      <c r="AA142" s="409">
        <v>44328</v>
      </c>
      <c r="AB142" s="400"/>
      <c r="AC142" s="402"/>
      <c r="AD142" s="402"/>
      <c r="AE142" s="400" t="s">
        <v>1605</v>
      </c>
      <c r="AF142" s="400" t="s">
        <v>1606</v>
      </c>
      <c r="AG142" s="400" t="s">
        <v>1607</v>
      </c>
      <c r="AH142" s="400" t="s">
        <v>2083</v>
      </c>
      <c r="AI142" s="400"/>
      <c r="AJ142" s="400" t="s">
        <v>2522</v>
      </c>
      <c r="AK142" s="400"/>
      <c r="AL142" s="400"/>
      <c r="AM142" s="400"/>
      <c r="AN142" s="400"/>
      <c r="AO142" s="400"/>
      <c r="AP142" s="400"/>
      <c r="AQ142" s="400"/>
      <c r="AR142" s="400"/>
      <c r="AS142" s="400" t="s">
        <v>1609</v>
      </c>
      <c r="AT142" s="400" t="s">
        <v>1610</v>
      </c>
    </row>
    <row r="143" spans="1:46" s="406" customFormat="1" ht="50.15" customHeight="1" x14ac:dyDescent="0.3">
      <c r="A143" s="406" t="s">
        <v>2523</v>
      </c>
      <c r="E143" s="408" t="s">
        <v>196</v>
      </c>
      <c r="F143" s="400" t="s">
        <v>2524</v>
      </c>
      <c r="G143" s="400"/>
      <c r="H143" s="400" t="s">
        <v>1596</v>
      </c>
      <c r="I143" s="400" t="s">
        <v>1597</v>
      </c>
      <c r="J143" s="400" t="s">
        <v>1795</v>
      </c>
      <c r="K143" s="401" t="s">
        <v>2525</v>
      </c>
      <c r="L143" s="400"/>
      <c r="M143" s="400"/>
      <c r="N143" s="400" t="s">
        <v>1758</v>
      </c>
      <c r="O143" s="401" t="s">
        <v>1759</v>
      </c>
      <c r="P143" s="407" t="str">
        <f>IFERROR(INDEX(LOVs!L:L,MATCH(O143, LOVs!J:J,0)), "")</f>
        <v>Not Required</v>
      </c>
      <c r="Q143" s="407" t="str">
        <f>IFERROR(INDEX(LOVs!M:M,MATCH(O143,LOVs!J:J,0)),"")</f>
        <v>Not Required</v>
      </c>
      <c r="R143" s="407" t="str">
        <f>IFERROR(INDEX(LOVs!N:N,MATCH(O143,LOVs!J:J,0)),"")</f>
        <v>Not Required</v>
      </c>
      <c r="S143" s="400"/>
      <c r="T143" s="401" t="s">
        <v>2526</v>
      </c>
      <c r="U143" s="400"/>
      <c r="V143" s="400"/>
      <c r="W143" s="400"/>
      <c r="X143" s="400"/>
      <c r="Y143" s="400" t="s">
        <v>1348</v>
      </c>
      <c r="Z143" s="400" t="s">
        <v>1603</v>
      </c>
      <c r="AA143" s="409">
        <v>44328</v>
      </c>
      <c r="AB143" s="400"/>
      <c r="AC143" s="402"/>
      <c r="AD143" s="402"/>
      <c r="AE143" s="400" t="s">
        <v>1605</v>
      </c>
      <c r="AF143" s="400" t="s">
        <v>1606</v>
      </c>
      <c r="AG143" s="400" t="s">
        <v>1607</v>
      </c>
      <c r="AH143" s="400" t="s">
        <v>2083</v>
      </c>
      <c r="AI143" s="400"/>
      <c r="AJ143" s="400" t="s">
        <v>2527</v>
      </c>
      <c r="AK143" s="400"/>
      <c r="AL143" s="400"/>
      <c r="AM143" s="400"/>
      <c r="AN143" s="400"/>
      <c r="AO143" s="400"/>
      <c r="AP143" s="400"/>
      <c r="AQ143" s="400"/>
      <c r="AR143" s="400"/>
      <c r="AS143" s="400" t="s">
        <v>1609</v>
      </c>
      <c r="AT143" s="400" t="s">
        <v>1610</v>
      </c>
    </row>
    <row r="144" spans="1:46" s="406" customFormat="1" ht="50.15" customHeight="1" x14ac:dyDescent="0.3">
      <c r="A144" s="406" t="s">
        <v>2528</v>
      </c>
      <c r="E144" s="408" t="s">
        <v>196</v>
      </c>
      <c r="F144" s="400" t="s">
        <v>2529</v>
      </c>
      <c r="G144" s="400"/>
      <c r="H144" s="400" t="s">
        <v>1596</v>
      </c>
      <c r="I144" s="400" t="s">
        <v>1597</v>
      </c>
      <c r="J144" s="400" t="s">
        <v>1795</v>
      </c>
      <c r="K144" s="401" t="s">
        <v>2530</v>
      </c>
      <c r="L144" s="400"/>
      <c r="M144" s="400"/>
      <c r="N144" s="400" t="s">
        <v>1758</v>
      </c>
      <c r="O144" s="401" t="s">
        <v>1759</v>
      </c>
      <c r="P144" s="407" t="str">
        <f>IFERROR(INDEX(LOVs!L:L,MATCH(O144, LOVs!J:J,0)), "")</f>
        <v>Not Required</v>
      </c>
      <c r="Q144" s="407" t="str">
        <f>IFERROR(INDEX(LOVs!M:M,MATCH(O144,LOVs!J:J,0)),"")</f>
        <v>Not Required</v>
      </c>
      <c r="R144" s="407" t="str">
        <f>IFERROR(INDEX(LOVs!N:N,MATCH(O144,LOVs!J:J,0)),"")</f>
        <v>Not Required</v>
      </c>
      <c r="S144" s="400"/>
      <c r="T144" s="401" t="s">
        <v>2526</v>
      </c>
      <c r="U144" s="400"/>
      <c r="V144" s="400"/>
      <c r="W144" s="400"/>
      <c r="X144" s="400"/>
      <c r="Y144" s="400" t="s">
        <v>1348</v>
      </c>
      <c r="Z144" s="400" t="s">
        <v>1603</v>
      </c>
      <c r="AA144" s="409">
        <v>44328</v>
      </c>
      <c r="AB144" s="400"/>
      <c r="AC144" s="402"/>
      <c r="AD144" s="402"/>
      <c r="AE144" s="400" t="s">
        <v>1605</v>
      </c>
      <c r="AF144" s="400" t="s">
        <v>1606</v>
      </c>
      <c r="AG144" s="400" t="s">
        <v>1607</v>
      </c>
      <c r="AH144" s="400" t="s">
        <v>2083</v>
      </c>
      <c r="AI144" s="400"/>
      <c r="AJ144" s="400" t="s">
        <v>2531</v>
      </c>
      <c r="AK144" s="400"/>
      <c r="AL144" s="400"/>
      <c r="AM144" s="400"/>
      <c r="AN144" s="400"/>
      <c r="AO144" s="400"/>
      <c r="AP144" s="400"/>
      <c r="AQ144" s="400"/>
      <c r="AR144" s="400"/>
      <c r="AS144" s="400" t="s">
        <v>1609</v>
      </c>
      <c r="AT144" s="400" t="s">
        <v>1610</v>
      </c>
    </row>
    <row r="145" spans="1:49" s="406" customFormat="1" ht="50.15" customHeight="1" x14ac:dyDescent="0.3">
      <c r="A145" s="406" t="s">
        <v>2532</v>
      </c>
      <c r="E145" s="408" t="s">
        <v>196</v>
      </c>
      <c r="F145" s="400" t="s">
        <v>2533</v>
      </c>
      <c r="G145" s="400"/>
      <c r="H145" s="400" t="s">
        <v>1596</v>
      </c>
      <c r="I145" s="400" t="s">
        <v>1597</v>
      </c>
      <c r="J145" s="400" t="s">
        <v>1795</v>
      </c>
      <c r="K145" s="401" t="s">
        <v>2534</v>
      </c>
      <c r="L145" s="400"/>
      <c r="M145" s="400"/>
      <c r="N145" s="400" t="s">
        <v>1758</v>
      </c>
      <c r="O145" s="401" t="s">
        <v>1759</v>
      </c>
      <c r="P145" s="407" t="str">
        <f>IFERROR(INDEX(LOVs!L:L,MATCH(O145, LOVs!J:J,0)), "")</f>
        <v>Not Required</v>
      </c>
      <c r="Q145" s="407" t="str">
        <f>IFERROR(INDEX(LOVs!M:M,MATCH(O145,LOVs!J:J,0)),"")</f>
        <v>Not Required</v>
      </c>
      <c r="R145" s="407" t="str">
        <f>IFERROR(INDEX(LOVs!N:N,MATCH(O145,LOVs!J:J,0)),"")</f>
        <v>Not Required</v>
      </c>
      <c r="S145" s="400"/>
      <c r="T145" s="401" t="s">
        <v>2526</v>
      </c>
      <c r="U145" s="400"/>
      <c r="V145" s="400"/>
      <c r="W145" s="400"/>
      <c r="X145" s="400"/>
      <c r="Y145" s="400" t="s">
        <v>1348</v>
      </c>
      <c r="Z145" s="400" t="s">
        <v>1603</v>
      </c>
      <c r="AA145" s="409">
        <v>44328</v>
      </c>
      <c r="AB145" s="400"/>
      <c r="AC145" s="402"/>
      <c r="AD145" s="402"/>
      <c r="AE145" s="400" t="s">
        <v>1605</v>
      </c>
      <c r="AF145" s="400" t="s">
        <v>1606</v>
      </c>
      <c r="AG145" s="400" t="s">
        <v>1607</v>
      </c>
      <c r="AH145" s="400" t="s">
        <v>2083</v>
      </c>
      <c r="AI145" s="400"/>
      <c r="AJ145" s="400" t="s">
        <v>2535</v>
      </c>
      <c r="AK145" s="400"/>
      <c r="AL145" s="400"/>
      <c r="AM145" s="400"/>
      <c r="AN145" s="400"/>
      <c r="AO145" s="400"/>
      <c r="AP145" s="400"/>
      <c r="AQ145" s="400"/>
      <c r="AR145" s="400"/>
      <c r="AS145" s="400" t="s">
        <v>1609</v>
      </c>
      <c r="AT145" s="400" t="s">
        <v>1610</v>
      </c>
    </row>
    <row r="146" spans="1:49" s="406" customFormat="1" ht="50.15" customHeight="1" x14ac:dyDescent="0.3">
      <c r="A146" s="406" t="s">
        <v>2536</v>
      </c>
      <c r="E146" s="408" t="s">
        <v>196</v>
      </c>
      <c r="F146" s="400" t="s">
        <v>2537</v>
      </c>
      <c r="G146" s="400"/>
      <c r="H146" s="400" t="s">
        <v>1596</v>
      </c>
      <c r="I146" s="400" t="s">
        <v>1597</v>
      </c>
      <c r="J146" s="400" t="s">
        <v>1795</v>
      </c>
      <c r="K146" s="401" t="s">
        <v>2538</v>
      </c>
      <c r="L146" s="400"/>
      <c r="M146" s="400"/>
      <c r="N146" s="400" t="s">
        <v>1758</v>
      </c>
      <c r="O146" s="401" t="s">
        <v>1759</v>
      </c>
      <c r="P146" s="407" t="str">
        <f>IFERROR(INDEX(LOVs!L:L,MATCH(O146, LOVs!J:J,0)), "")</f>
        <v>Not Required</v>
      </c>
      <c r="Q146" s="407" t="str">
        <f>IFERROR(INDEX(LOVs!M:M,MATCH(O146,LOVs!J:J,0)),"")</f>
        <v>Not Required</v>
      </c>
      <c r="R146" s="407" t="str">
        <f>IFERROR(INDEX(LOVs!N:N,MATCH(O146,LOVs!J:J,0)),"")</f>
        <v>Not Required</v>
      </c>
      <c r="S146" s="400"/>
      <c r="T146" s="401" t="s">
        <v>2539</v>
      </c>
      <c r="U146" s="400"/>
      <c r="V146" s="400"/>
      <c r="W146" s="400"/>
      <c r="X146" s="400"/>
      <c r="Y146" s="400" t="s">
        <v>1348</v>
      </c>
      <c r="Z146" s="400" t="s">
        <v>1603</v>
      </c>
      <c r="AA146" s="409">
        <v>44328</v>
      </c>
      <c r="AB146" s="400"/>
      <c r="AC146" s="402"/>
      <c r="AD146" s="402"/>
      <c r="AE146" s="400" t="s">
        <v>1605</v>
      </c>
      <c r="AF146" s="400" t="s">
        <v>1606</v>
      </c>
      <c r="AG146" s="400" t="s">
        <v>1607</v>
      </c>
      <c r="AH146" s="400" t="s">
        <v>2083</v>
      </c>
      <c r="AI146" s="400"/>
      <c r="AJ146" s="400" t="s">
        <v>2540</v>
      </c>
      <c r="AK146" s="400"/>
      <c r="AL146" s="400"/>
      <c r="AM146" s="400"/>
      <c r="AN146" s="400"/>
      <c r="AO146" s="400"/>
      <c r="AP146" s="400"/>
      <c r="AQ146" s="400"/>
      <c r="AR146" s="400"/>
      <c r="AS146" s="400" t="s">
        <v>1609</v>
      </c>
      <c r="AT146" s="400" t="s">
        <v>1610</v>
      </c>
    </row>
    <row r="147" spans="1:49" s="406" customFormat="1" ht="50.15" customHeight="1" x14ac:dyDescent="0.3">
      <c r="A147" s="406" t="s">
        <v>2541</v>
      </c>
      <c r="E147" s="408" t="s">
        <v>196</v>
      </c>
      <c r="F147" s="400" t="s">
        <v>2542</v>
      </c>
      <c r="G147" s="400"/>
      <c r="H147" s="400" t="s">
        <v>1596</v>
      </c>
      <c r="I147" s="400" t="s">
        <v>1597</v>
      </c>
      <c r="J147" s="400" t="s">
        <v>1795</v>
      </c>
      <c r="K147" s="401" t="s">
        <v>2543</v>
      </c>
      <c r="L147" s="400"/>
      <c r="M147" s="400"/>
      <c r="N147" s="400" t="s">
        <v>1758</v>
      </c>
      <c r="O147" s="401" t="s">
        <v>1759</v>
      </c>
      <c r="P147" s="407" t="str">
        <f>IFERROR(INDEX(LOVs!L:L,MATCH(O147, LOVs!J:J,0)), "")</f>
        <v>Not Required</v>
      </c>
      <c r="Q147" s="407" t="str">
        <f>IFERROR(INDEX(LOVs!M:M,MATCH(O147,LOVs!J:J,0)),"")</f>
        <v>Not Required</v>
      </c>
      <c r="R147" s="407" t="str">
        <f>IFERROR(INDEX(LOVs!N:N,MATCH(O147,LOVs!J:J,0)),"")</f>
        <v>Not Required</v>
      </c>
      <c r="S147" s="400"/>
      <c r="T147" s="401" t="s">
        <v>2526</v>
      </c>
      <c r="U147" s="400"/>
      <c r="V147" s="400"/>
      <c r="W147" s="400"/>
      <c r="X147" s="400"/>
      <c r="Y147" s="400" t="s">
        <v>1348</v>
      </c>
      <c r="Z147" s="400" t="s">
        <v>1603</v>
      </c>
      <c r="AA147" s="409">
        <v>44328</v>
      </c>
      <c r="AB147" s="400"/>
      <c r="AC147" s="402"/>
      <c r="AD147" s="402"/>
      <c r="AE147" s="400" t="s">
        <v>1605</v>
      </c>
      <c r="AF147" s="400" t="s">
        <v>1606</v>
      </c>
      <c r="AG147" s="400" t="s">
        <v>1607</v>
      </c>
      <c r="AH147" s="400" t="s">
        <v>2083</v>
      </c>
      <c r="AI147" s="400"/>
      <c r="AJ147" s="400" t="s">
        <v>2544</v>
      </c>
      <c r="AK147" s="400"/>
      <c r="AL147" s="400"/>
      <c r="AM147" s="400"/>
      <c r="AN147" s="400"/>
      <c r="AO147" s="400"/>
      <c r="AP147" s="400"/>
      <c r="AQ147" s="400"/>
      <c r="AR147" s="400"/>
      <c r="AS147" s="400" t="s">
        <v>1609</v>
      </c>
      <c r="AT147" s="400" t="s">
        <v>1610</v>
      </c>
    </row>
    <row r="148" spans="1:49" s="406" customFormat="1" ht="50.15" customHeight="1" x14ac:dyDescent="0.3">
      <c r="A148" s="406" t="s">
        <v>2545</v>
      </c>
      <c r="E148" s="408" t="s">
        <v>196</v>
      </c>
      <c r="F148" s="400" t="s">
        <v>2546</v>
      </c>
      <c r="G148" s="400"/>
      <c r="H148" s="400" t="s">
        <v>1596</v>
      </c>
      <c r="I148" s="400" t="s">
        <v>1597</v>
      </c>
      <c r="J148" s="400" t="s">
        <v>1795</v>
      </c>
      <c r="K148" s="401" t="s">
        <v>2547</v>
      </c>
      <c r="L148" s="400"/>
      <c r="M148" s="400"/>
      <c r="N148" s="400" t="s">
        <v>1758</v>
      </c>
      <c r="O148" s="401" t="s">
        <v>1759</v>
      </c>
      <c r="P148" s="407" t="str">
        <f>IFERROR(INDEX(LOVs!L:L,MATCH(O148, LOVs!J:J,0)), "")</f>
        <v>Not Required</v>
      </c>
      <c r="Q148" s="407" t="str">
        <f>IFERROR(INDEX(LOVs!M:M,MATCH(O148,LOVs!J:J,0)),"")</f>
        <v>Not Required</v>
      </c>
      <c r="R148" s="407" t="str">
        <f>IFERROR(INDEX(LOVs!N:N,MATCH(O148,LOVs!J:J,0)),"")</f>
        <v>Not Required</v>
      </c>
      <c r="S148" s="400"/>
      <c r="T148" s="401" t="s">
        <v>2548</v>
      </c>
      <c r="U148" s="400"/>
      <c r="V148" s="400"/>
      <c r="W148" s="400"/>
      <c r="X148" s="400"/>
      <c r="Y148" s="400" t="s">
        <v>1348</v>
      </c>
      <c r="Z148" s="400" t="s">
        <v>1603</v>
      </c>
      <c r="AA148" s="409">
        <v>44328</v>
      </c>
      <c r="AB148" s="400"/>
      <c r="AC148" s="402"/>
      <c r="AD148" s="402"/>
      <c r="AE148" s="400" t="s">
        <v>1605</v>
      </c>
      <c r="AF148" s="400" t="s">
        <v>1606</v>
      </c>
      <c r="AG148" s="400" t="s">
        <v>1607</v>
      </c>
      <c r="AH148" s="400" t="s">
        <v>2083</v>
      </c>
      <c r="AI148" s="400"/>
      <c r="AJ148" s="400" t="s">
        <v>2549</v>
      </c>
      <c r="AK148" s="400"/>
      <c r="AL148" s="400"/>
      <c r="AM148" s="400"/>
      <c r="AN148" s="400"/>
      <c r="AO148" s="400"/>
      <c r="AP148" s="400"/>
      <c r="AQ148" s="400"/>
      <c r="AR148" s="400"/>
      <c r="AS148" s="400" t="s">
        <v>1609</v>
      </c>
      <c r="AT148" s="400" t="s">
        <v>1610</v>
      </c>
    </row>
    <row r="149" spans="1:49" s="406" customFormat="1" ht="50.15" customHeight="1" x14ac:dyDescent="0.3">
      <c r="A149" s="404" t="s">
        <v>2550</v>
      </c>
      <c r="B149" s="404" t="s">
        <v>2551</v>
      </c>
      <c r="C149" s="404" t="s">
        <v>2552</v>
      </c>
      <c r="D149" s="404" t="str">
        <f>INDEX(JIRA!B:B, MATCH(F149&amp; " - TUT/FUT", JIRA!G:G,0))</f>
        <v>CSTONE-4415</v>
      </c>
      <c r="E149" s="408" t="str">
        <f>VLOOKUP(F149,[2]Sheet1!$B$2:$C$897,2,FALSE)</f>
        <v>CSTONE-4415</v>
      </c>
      <c r="F149" s="400" t="s">
        <v>2553</v>
      </c>
      <c r="G149" s="400"/>
      <c r="H149" s="400" t="s">
        <v>1596</v>
      </c>
      <c r="I149" s="400" t="s">
        <v>1597</v>
      </c>
      <c r="J149" s="400" t="s">
        <v>1795</v>
      </c>
      <c r="K149" s="401" t="s">
        <v>2554</v>
      </c>
      <c r="L149" s="400"/>
      <c r="M149" s="400"/>
      <c r="N149" s="400" t="s">
        <v>1600</v>
      </c>
      <c r="O149" s="401" t="s">
        <v>1647</v>
      </c>
      <c r="P149" s="407" t="str">
        <f>IFERROR(INDEX(LOVs!L:L,MATCH(O149, LOVs!J:J,0)), "")</f>
        <v>Gap</v>
      </c>
      <c r="Q149" s="407" t="str">
        <f>IFERROR(INDEX(LOVs!M:M,MATCH(O149,LOVs!J:J,0)),"")</f>
        <v>Build</v>
      </c>
      <c r="R149" s="407" t="str">
        <f>IFERROR(INDEX(LOVs!N:N,MATCH(O149,LOVs!J:J,0)),"")</f>
        <v>Report</v>
      </c>
      <c r="S149" s="404" t="s">
        <v>2555</v>
      </c>
      <c r="T149" s="401" t="s">
        <v>2556</v>
      </c>
      <c r="U149" s="400"/>
      <c r="V149" s="400"/>
      <c r="W149" s="400"/>
      <c r="X149" s="400"/>
      <c r="Y149" s="400" t="s">
        <v>1348</v>
      </c>
      <c r="Z149" s="400" t="s">
        <v>1603</v>
      </c>
      <c r="AA149" s="409">
        <v>44328</v>
      </c>
      <c r="AB149" s="400"/>
      <c r="AC149" s="402"/>
      <c r="AD149" s="402"/>
      <c r="AE149" s="400" t="s">
        <v>1605</v>
      </c>
      <c r="AF149" s="400" t="s">
        <v>1606</v>
      </c>
      <c r="AG149" s="400" t="s">
        <v>1607</v>
      </c>
      <c r="AH149" s="400" t="s">
        <v>2083</v>
      </c>
      <c r="AI149" s="400"/>
      <c r="AJ149" s="400" t="s">
        <v>2557</v>
      </c>
      <c r="AK149" s="400"/>
      <c r="AL149" s="400"/>
      <c r="AM149" s="400"/>
      <c r="AN149" s="400"/>
      <c r="AO149" s="400"/>
      <c r="AP149" s="400"/>
      <c r="AQ149" s="400"/>
      <c r="AR149" s="400"/>
      <c r="AS149" s="400" t="s">
        <v>1609</v>
      </c>
      <c r="AT149" s="400" t="s">
        <v>1610</v>
      </c>
    </row>
    <row r="150" spans="1:49" s="406" customFormat="1" ht="50.15" customHeight="1" x14ac:dyDescent="0.3">
      <c r="A150" s="404" t="s">
        <v>2558</v>
      </c>
      <c r="B150" s="404" t="s">
        <v>2559</v>
      </c>
      <c r="C150" s="404"/>
      <c r="D150" s="404"/>
      <c r="E150" s="408" t="str">
        <f>VLOOKUP(F150,[2]Sheet1!$B$2:$C$897,2,FALSE)</f>
        <v>CSTONE-549</v>
      </c>
      <c r="F150" s="400" t="s">
        <v>2560</v>
      </c>
      <c r="G150" s="400"/>
      <c r="H150" s="400" t="s">
        <v>1596</v>
      </c>
      <c r="I150" s="400" t="s">
        <v>1597</v>
      </c>
      <c r="J150" s="400" t="s">
        <v>1795</v>
      </c>
      <c r="K150" s="401" t="s">
        <v>2561</v>
      </c>
      <c r="L150" s="400"/>
      <c r="M150" s="400"/>
      <c r="N150" s="400" t="s">
        <v>2460</v>
      </c>
      <c r="O150" s="401" t="s">
        <v>1452</v>
      </c>
      <c r="P150" s="407" t="str">
        <f>IFERROR(INDEX(LOVs!L:L,MATCH(O150, LOVs!J:J,0)), "")</f>
        <v>Fit</v>
      </c>
      <c r="Q150" s="407" t="str">
        <f>IFERROR(INDEX(LOVs!M:M,MATCH(O150,LOVs!J:J,0)),"")</f>
        <v>Configuration</v>
      </c>
      <c r="R150" s="407" t="str">
        <f>IFERROR(INDEX(LOVs!N:N,MATCH(O150,LOVs!J:J,0)),"")</f>
        <v>Functional</v>
      </c>
      <c r="S150" s="400"/>
      <c r="T150" s="401" t="s">
        <v>2562</v>
      </c>
      <c r="U150" s="400"/>
      <c r="V150" s="400"/>
      <c r="W150" s="400"/>
      <c r="X150" s="400"/>
      <c r="Y150" s="400" t="s">
        <v>1348</v>
      </c>
      <c r="Z150" s="400" t="s">
        <v>1603</v>
      </c>
      <c r="AA150" s="409">
        <v>44328</v>
      </c>
      <c r="AB150" s="400"/>
      <c r="AC150" s="402"/>
      <c r="AD150" s="402"/>
      <c r="AE150" s="400" t="s">
        <v>1605</v>
      </c>
      <c r="AF150" s="400" t="s">
        <v>1606</v>
      </c>
      <c r="AG150" s="400" t="s">
        <v>1607</v>
      </c>
      <c r="AH150" s="400" t="s">
        <v>2083</v>
      </c>
      <c r="AI150" s="400"/>
      <c r="AJ150" s="400" t="s">
        <v>2563</v>
      </c>
      <c r="AK150" s="400"/>
      <c r="AL150" s="400"/>
      <c r="AM150" s="400"/>
      <c r="AN150" s="400"/>
      <c r="AO150" s="400"/>
      <c r="AP150" s="400"/>
      <c r="AQ150" s="400"/>
      <c r="AR150" s="400"/>
      <c r="AS150" s="400" t="s">
        <v>1609</v>
      </c>
      <c r="AT150" s="400" t="s">
        <v>1610</v>
      </c>
    </row>
    <row r="151" spans="1:49" s="406" customFormat="1" ht="50.15" customHeight="1" x14ac:dyDescent="0.3">
      <c r="A151" s="406" t="s">
        <v>2564</v>
      </c>
      <c r="E151" s="408" t="s">
        <v>196</v>
      </c>
      <c r="F151" s="400" t="s">
        <v>2565</v>
      </c>
      <c r="G151" s="400"/>
      <c r="H151" s="400" t="s">
        <v>1596</v>
      </c>
      <c r="I151" s="400" t="s">
        <v>1597</v>
      </c>
      <c r="J151" s="400" t="s">
        <v>1795</v>
      </c>
      <c r="K151" s="401" t="s">
        <v>2566</v>
      </c>
      <c r="L151" s="400"/>
      <c r="M151" s="400"/>
      <c r="N151" s="400" t="s">
        <v>1758</v>
      </c>
      <c r="O151" s="401" t="s">
        <v>1759</v>
      </c>
      <c r="P151" s="407" t="str">
        <f>IFERROR(INDEX(LOVs!L:L,MATCH(O151, LOVs!J:J,0)), "")</f>
        <v>Not Required</v>
      </c>
      <c r="Q151" s="407" t="str">
        <f>IFERROR(INDEX(LOVs!M:M,MATCH(O151,LOVs!J:J,0)),"")</f>
        <v>Not Required</v>
      </c>
      <c r="R151" s="407" t="str">
        <f>IFERROR(INDEX(LOVs!N:N,MATCH(O151,LOVs!J:J,0)),"")</f>
        <v>Not Required</v>
      </c>
      <c r="S151" s="400"/>
      <c r="T151" s="401" t="s">
        <v>2539</v>
      </c>
      <c r="U151" s="400"/>
      <c r="V151" s="400"/>
      <c r="W151" s="400"/>
      <c r="X151" s="400"/>
      <c r="Y151" s="400" t="s">
        <v>1348</v>
      </c>
      <c r="Z151" s="400" t="s">
        <v>1603</v>
      </c>
      <c r="AA151" s="409">
        <v>44328</v>
      </c>
      <c r="AB151" s="400"/>
      <c r="AC151" s="402"/>
      <c r="AD151" s="402"/>
      <c r="AE151" s="400" t="s">
        <v>1605</v>
      </c>
      <c r="AF151" s="400" t="s">
        <v>1606</v>
      </c>
      <c r="AG151" s="400" t="s">
        <v>1607</v>
      </c>
      <c r="AH151" s="400" t="s">
        <v>2083</v>
      </c>
      <c r="AI151" s="400"/>
      <c r="AJ151" s="400" t="s">
        <v>2567</v>
      </c>
      <c r="AK151" s="400"/>
      <c r="AL151" s="400"/>
      <c r="AM151" s="400"/>
      <c r="AN151" s="400"/>
      <c r="AO151" s="400"/>
      <c r="AP151" s="400"/>
      <c r="AQ151" s="400"/>
      <c r="AR151" s="400"/>
      <c r="AS151" s="400" t="s">
        <v>1609</v>
      </c>
      <c r="AT151" s="400" t="s">
        <v>1610</v>
      </c>
    </row>
    <row r="152" spans="1:49" ht="50.15" customHeight="1" x14ac:dyDescent="0.3">
      <c r="A152" s="406" t="s">
        <v>2568</v>
      </c>
      <c r="B152" s="406" t="s">
        <v>2569</v>
      </c>
      <c r="C152" s="406" t="s">
        <v>2174</v>
      </c>
      <c r="D152" s="406"/>
      <c r="E152" s="408" t="str">
        <f>VLOOKUP(F152,[2]Sheet1!$B$2:$C$897,2,FALSE)</f>
        <v>CSTONE-42</v>
      </c>
      <c r="F152" s="400" t="s">
        <v>2570</v>
      </c>
      <c r="H152" s="400" t="s">
        <v>1596</v>
      </c>
      <c r="I152" s="400" t="s">
        <v>2571</v>
      </c>
      <c r="J152" s="400" t="s">
        <v>2572</v>
      </c>
      <c r="K152" s="401" t="s">
        <v>2573</v>
      </c>
      <c r="N152" s="400" t="s">
        <v>1600</v>
      </c>
      <c r="O152" s="401" t="s">
        <v>1452</v>
      </c>
      <c r="P152" s="407" t="str">
        <f>IFERROR(INDEX(LOVs!L:L,MATCH(O152, LOVs!J:J,0)), "")</f>
        <v>Fit</v>
      </c>
      <c r="Q152" s="407" t="str">
        <f>IFERROR(INDEX(LOVs!M:M,MATCH(O152,LOVs!J:J,0)),"")</f>
        <v>Configuration</v>
      </c>
      <c r="R152" s="407" t="str">
        <f>IFERROR(INDEX(LOVs!N:N,MATCH(O152,LOVs!J:J,0)),"")</f>
        <v>Functional</v>
      </c>
      <c r="S152" s="400"/>
      <c r="T152" s="401" t="s">
        <v>2574</v>
      </c>
      <c r="U152" s="410" t="s">
        <v>2575</v>
      </c>
      <c r="V152" s="411" t="s">
        <v>2576</v>
      </c>
      <c r="Y152" s="400" t="s">
        <v>1348</v>
      </c>
      <c r="Z152" s="400" t="s">
        <v>1603</v>
      </c>
      <c r="AA152" s="409">
        <v>44336</v>
      </c>
      <c r="AE152" s="400" t="s">
        <v>1605</v>
      </c>
      <c r="AF152" s="400" t="s">
        <v>2577</v>
      </c>
      <c r="AG152" s="400" t="s">
        <v>2578</v>
      </c>
      <c r="AH152" s="400" t="s">
        <v>856</v>
      </c>
      <c r="AK152" s="439" t="s">
        <v>1608</v>
      </c>
      <c r="AP152" s="400"/>
      <c r="AQ152" s="410"/>
      <c r="AS152" s="400" t="s">
        <v>2579</v>
      </c>
      <c r="AT152" s="400" t="s">
        <v>2580</v>
      </c>
      <c r="AV152" s="406"/>
      <c r="AW152" s="406"/>
    </row>
    <row r="153" spans="1:49" ht="50.15" customHeight="1" x14ac:dyDescent="0.3">
      <c r="A153" s="406" t="s">
        <v>2581</v>
      </c>
      <c r="B153" s="406" t="s">
        <v>2582</v>
      </c>
      <c r="C153" s="406" t="s">
        <v>2174</v>
      </c>
      <c r="D153" s="406"/>
      <c r="E153" s="408" t="str">
        <f>VLOOKUP(F153,[2]Sheet1!$B$2:$C$897,2,FALSE)</f>
        <v>CSTONE-43</v>
      </c>
      <c r="F153" s="400" t="s">
        <v>2583</v>
      </c>
      <c r="H153" s="400" t="s">
        <v>1596</v>
      </c>
      <c r="I153" s="400" t="s">
        <v>2571</v>
      </c>
      <c r="J153" s="400" t="s">
        <v>2572</v>
      </c>
      <c r="K153" s="401" t="s">
        <v>2584</v>
      </c>
      <c r="N153" s="400" t="s">
        <v>1600</v>
      </c>
      <c r="O153" s="401" t="s">
        <v>1452</v>
      </c>
      <c r="P153" s="407" t="str">
        <f>IFERROR(INDEX(LOVs!L:L,MATCH(O153, LOVs!J:J,0)), "")</f>
        <v>Fit</v>
      </c>
      <c r="Q153" s="407" t="str">
        <f>IFERROR(INDEX(LOVs!M:M,MATCH(O153,LOVs!J:J,0)),"")</f>
        <v>Configuration</v>
      </c>
      <c r="R153" s="407" t="str">
        <f>IFERROR(INDEX(LOVs!N:N,MATCH(O153,LOVs!J:J,0)),"")</f>
        <v>Functional</v>
      </c>
      <c r="S153" s="400"/>
      <c r="T153" s="401" t="s">
        <v>2585</v>
      </c>
      <c r="U153" s="401" t="s">
        <v>2586</v>
      </c>
      <c r="V153" s="410" t="s">
        <v>2587</v>
      </c>
      <c r="Y153" s="400" t="s">
        <v>1348</v>
      </c>
      <c r="Z153" s="400" t="s">
        <v>1603</v>
      </c>
      <c r="AA153" s="409">
        <v>44336</v>
      </c>
      <c r="AE153" s="400" t="s">
        <v>1605</v>
      </c>
      <c r="AF153" s="400" t="s">
        <v>2577</v>
      </c>
      <c r="AG153" s="400" t="s">
        <v>2578</v>
      </c>
      <c r="AH153" s="400" t="s">
        <v>856</v>
      </c>
      <c r="AK153" s="439" t="s">
        <v>1608</v>
      </c>
      <c r="AP153" s="400"/>
      <c r="AQ153" s="410"/>
      <c r="AS153" s="400" t="s">
        <v>2579</v>
      </c>
      <c r="AT153" s="400" t="s">
        <v>2580</v>
      </c>
      <c r="AV153" s="406"/>
      <c r="AW153" s="406"/>
    </row>
    <row r="154" spans="1:49" ht="50.15" customHeight="1" x14ac:dyDescent="0.3">
      <c r="A154" s="406" t="s">
        <v>2588</v>
      </c>
      <c r="B154" s="406"/>
      <c r="C154" s="406" t="s">
        <v>2589</v>
      </c>
      <c r="D154" s="406"/>
      <c r="E154" s="408" t="str">
        <f>VLOOKUP(F154,[2]Sheet1!$B$2:$C$897,2,FALSE)</f>
        <v>CSTONE-550</v>
      </c>
      <c r="F154" s="400" t="s">
        <v>2590</v>
      </c>
      <c r="H154" s="400" t="s">
        <v>1596</v>
      </c>
      <c r="I154" s="400" t="s">
        <v>2571</v>
      </c>
      <c r="J154" s="400" t="s">
        <v>2572</v>
      </c>
      <c r="K154" s="401" t="s">
        <v>2591</v>
      </c>
      <c r="N154" s="400" t="s">
        <v>1600</v>
      </c>
      <c r="O154" s="401" t="s">
        <v>1452</v>
      </c>
      <c r="P154" s="407" t="str">
        <f>IFERROR(INDEX(LOVs!L:L,MATCH(O154, LOVs!J:J,0)), "")</f>
        <v>Fit</v>
      </c>
      <c r="Q154" s="407" t="str">
        <f>IFERROR(INDEX(LOVs!M:M,MATCH(O154,LOVs!J:J,0)),"")</f>
        <v>Configuration</v>
      </c>
      <c r="R154" s="407" t="str">
        <f>IFERROR(INDEX(LOVs!N:N,MATCH(O154,LOVs!J:J,0)),"")</f>
        <v>Functional</v>
      </c>
      <c r="S154" s="400"/>
      <c r="T154" s="401" t="s">
        <v>2592</v>
      </c>
      <c r="U154" s="410" t="s">
        <v>2593</v>
      </c>
      <c r="V154" s="411" t="s">
        <v>2594</v>
      </c>
      <c r="Y154" s="400" t="s">
        <v>1348</v>
      </c>
      <c r="AA154" s="409">
        <v>44341</v>
      </c>
      <c r="AE154" s="400" t="s">
        <v>1605</v>
      </c>
      <c r="AF154" s="400" t="s">
        <v>2577</v>
      </c>
      <c r="AG154" s="400" t="s">
        <v>2578</v>
      </c>
      <c r="AH154" s="400" t="s">
        <v>856</v>
      </c>
      <c r="AK154" s="439" t="s">
        <v>1608</v>
      </c>
      <c r="AP154" s="400"/>
      <c r="AQ154" s="411"/>
      <c r="AS154" s="400" t="s">
        <v>2579</v>
      </c>
      <c r="AT154" s="400" t="s">
        <v>2580</v>
      </c>
      <c r="AV154" s="406"/>
      <c r="AW154" s="406"/>
    </row>
    <row r="155" spans="1:49" ht="50.15" customHeight="1" x14ac:dyDescent="0.3">
      <c r="A155" s="406" t="s">
        <v>2595</v>
      </c>
      <c r="B155" s="406" t="s">
        <v>2596</v>
      </c>
      <c r="C155" s="406" t="s">
        <v>2174</v>
      </c>
      <c r="D155" s="406"/>
      <c r="E155" s="408" t="str">
        <f>VLOOKUP(F155,[2]Sheet1!$B$2:$C$897,2,FALSE)</f>
        <v>CSTONE-44</v>
      </c>
      <c r="F155" s="400" t="s">
        <v>2597</v>
      </c>
      <c r="H155" s="400" t="s">
        <v>1596</v>
      </c>
      <c r="I155" s="400" t="s">
        <v>2571</v>
      </c>
      <c r="J155" s="400" t="s">
        <v>2572</v>
      </c>
      <c r="K155" s="401" t="s">
        <v>2598</v>
      </c>
      <c r="N155" s="400" t="s">
        <v>2460</v>
      </c>
      <c r="O155" s="401" t="s">
        <v>1452</v>
      </c>
      <c r="P155" s="407" t="str">
        <f>IFERROR(INDEX(LOVs!L:L,MATCH(O155, LOVs!J:J,0)), "")</f>
        <v>Fit</v>
      </c>
      <c r="Q155" s="407" t="str">
        <f>IFERROR(INDEX(LOVs!M:M,MATCH(O155,LOVs!J:J,0)),"")</f>
        <v>Configuration</v>
      </c>
      <c r="R155" s="407" t="str">
        <f>IFERROR(INDEX(LOVs!N:N,MATCH(O155,LOVs!J:J,0)),"")</f>
        <v>Functional</v>
      </c>
      <c r="S155" s="400"/>
      <c r="T155" s="401" t="s">
        <v>2599</v>
      </c>
      <c r="U155" s="410" t="s">
        <v>2600</v>
      </c>
      <c r="V155" s="411" t="s">
        <v>2601</v>
      </c>
      <c r="Y155" s="400" t="s">
        <v>1348</v>
      </c>
      <c r="Z155" s="400" t="s">
        <v>1603</v>
      </c>
      <c r="AA155" s="409">
        <v>44336</v>
      </c>
      <c r="AE155" s="400" t="s">
        <v>1605</v>
      </c>
      <c r="AF155" s="400" t="s">
        <v>2577</v>
      </c>
      <c r="AG155" s="400" t="s">
        <v>2578</v>
      </c>
      <c r="AH155" s="400" t="s">
        <v>856</v>
      </c>
      <c r="AP155" s="400"/>
      <c r="AQ155" s="410"/>
      <c r="AS155" s="400" t="s">
        <v>2579</v>
      </c>
      <c r="AT155" s="400" t="s">
        <v>2580</v>
      </c>
      <c r="AV155" s="406"/>
      <c r="AW155" s="406"/>
    </row>
    <row r="156" spans="1:49" ht="50.15" customHeight="1" x14ac:dyDescent="0.3">
      <c r="A156" s="406" t="s">
        <v>2602</v>
      </c>
      <c r="B156" s="406" t="s">
        <v>2603</v>
      </c>
      <c r="C156" s="406" t="s">
        <v>2174</v>
      </c>
      <c r="D156" s="406"/>
      <c r="E156" s="408" t="str">
        <f>VLOOKUP(F156,[2]Sheet1!$B$2:$C$897,2,FALSE)</f>
        <v>CSTONE-45</v>
      </c>
      <c r="F156" s="400" t="s">
        <v>2604</v>
      </c>
      <c r="H156" s="400" t="s">
        <v>1596</v>
      </c>
      <c r="I156" s="400" t="s">
        <v>2571</v>
      </c>
      <c r="J156" s="400" t="s">
        <v>2572</v>
      </c>
      <c r="K156" s="401" t="s">
        <v>2605</v>
      </c>
      <c r="N156" s="400" t="s">
        <v>1600</v>
      </c>
      <c r="O156" s="401" t="s">
        <v>1452</v>
      </c>
      <c r="P156" s="407" t="str">
        <f>IFERROR(INDEX(LOVs!L:L,MATCH(O156, LOVs!J:J,0)), "")</f>
        <v>Fit</v>
      </c>
      <c r="Q156" s="407" t="str">
        <f>IFERROR(INDEX(LOVs!M:M,MATCH(O156,LOVs!J:J,0)),"")</f>
        <v>Configuration</v>
      </c>
      <c r="R156" s="407" t="str">
        <f>IFERROR(INDEX(LOVs!N:N,MATCH(O156,LOVs!J:J,0)),"")</f>
        <v>Functional</v>
      </c>
      <c r="S156" s="400"/>
      <c r="T156" s="401" t="s">
        <v>2606</v>
      </c>
      <c r="U156" s="410" t="s">
        <v>2607</v>
      </c>
      <c r="V156" s="411" t="s">
        <v>2608</v>
      </c>
      <c r="Y156" s="400" t="s">
        <v>1348</v>
      </c>
      <c r="Z156" s="400" t="s">
        <v>1603</v>
      </c>
      <c r="AA156" s="409">
        <v>44336</v>
      </c>
      <c r="AE156" s="400" t="s">
        <v>1605</v>
      </c>
      <c r="AF156" s="400" t="s">
        <v>2577</v>
      </c>
      <c r="AG156" s="400" t="s">
        <v>2578</v>
      </c>
      <c r="AH156" s="400" t="s">
        <v>856</v>
      </c>
      <c r="AK156" s="439" t="s">
        <v>1608</v>
      </c>
      <c r="AP156" s="400"/>
      <c r="AS156" s="400" t="s">
        <v>2579</v>
      </c>
      <c r="AT156" s="400" t="s">
        <v>2580</v>
      </c>
      <c r="AV156" s="406"/>
      <c r="AW156" s="406"/>
    </row>
    <row r="157" spans="1:49" ht="50.15" customHeight="1" x14ac:dyDescent="0.3">
      <c r="A157" s="406" t="s">
        <v>2609</v>
      </c>
      <c r="B157" s="406"/>
      <c r="C157" s="406" t="s">
        <v>2610</v>
      </c>
      <c r="D157" s="406"/>
      <c r="E157" s="408" t="str">
        <f>VLOOKUP(F157,[2]Sheet1!$B$2:$C$897,2,FALSE)</f>
        <v>CSTONE-551</v>
      </c>
      <c r="F157" s="400" t="s">
        <v>2611</v>
      </c>
      <c r="H157" s="400" t="s">
        <v>1596</v>
      </c>
      <c r="I157" s="400" t="s">
        <v>2571</v>
      </c>
      <c r="J157" s="400" t="s">
        <v>2572</v>
      </c>
      <c r="K157" s="440" t="s">
        <v>2612</v>
      </c>
      <c r="N157" s="400" t="s">
        <v>1600</v>
      </c>
      <c r="O157" s="401" t="s">
        <v>1452</v>
      </c>
      <c r="P157" s="407" t="str">
        <f>IFERROR(INDEX(LOVs!L:L,MATCH(O157, LOVs!J:J,0)), "")</f>
        <v>Fit</v>
      </c>
      <c r="Q157" s="407" t="str">
        <f>IFERROR(INDEX(LOVs!M:M,MATCH(O157,LOVs!J:J,0)),"")</f>
        <v>Configuration</v>
      </c>
      <c r="R157" s="407" t="str">
        <f>IFERROR(INDEX(LOVs!N:N,MATCH(O157,LOVs!J:J,0)),"")</f>
        <v>Functional</v>
      </c>
      <c r="S157" s="400"/>
      <c r="T157" s="401" t="s">
        <v>2613</v>
      </c>
      <c r="U157" s="440" t="s">
        <v>2614</v>
      </c>
      <c r="V157" s="440" t="s">
        <v>2615</v>
      </c>
      <c r="Y157" s="400" t="s">
        <v>1348</v>
      </c>
      <c r="Z157" s="400" t="s">
        <v>1603</v>
      </c>
      <c r="AA157" s="409">
        <v>44336</v>
      </c>
      <c r="AE157" s="400" t="s">
        <v>1605</v>
      </c>
      <c r="AF157" s="400" t="s">
        <v>2577</v>
      </c>
      <c r="AG157" s="400" t="s">
        <v>2578</v>
      </c>
      <c r="AH157" s="400" t="s">
        <v>856</v>
      </c>
      <c r="AK157" s="439" t="s">
        <v>1608</v>
      </c>
      <c r="AP157" s="400"/>
      <c r="AS157" s="400" t="s">
        <v>2579</v>
      </c>
      <c r="AT157" s="400" t="s">
        <v>2580</v>
      </c>
      <c r="AV157" s="406"/>
      <c r="AW157" s="406"/>
    </row>
    <row r="158" spans="1:49" ht="50.15" customHeight="1" x14ac:dyDescent="0.3">
      <c r="A158" s="406" t="s">
        <v>2616</v>
      </c>
      <c r="B158" s="406" t="s">
        <v>2617</v>
      </c>
      <c r="C158" s="406" t="s">
        <v>2618</v>
      </c>
      <c r="D158" s="406" t="str">
        <f>INDEX(JIRA!B:B, MATCH(F158&amp; " - TUT/FUT", JIRA!G:G,0))</f>
        <v>CSTONE-1389</v>
      </c>
      <c r="E158" s="408" t="str">
        <f>VLOOKUP(F158,[2]Sheet1!$B$2:$C$897,2,FALSE)</f>
        <v>CSTONE-1389</v>
      </c>
      <c r="F158" s="400" t="s">
        <v>2619</v>
      </c>
      <c r="H158" s="400" t="s">
        <v>1596</v>
      </c>
      <c r="I158" s="400" t="s">
        <v>2571</v>
      </c>
      <c r="J158" s="400" t="s">
        <v>2572</v>
      </c>
      <c r="K158" s="401" t="s">
        <v>2620</v>
      </c>
      <c r="N158" s="400" t="s">
        <v>2460</v>
      </c>
      <c r="O158" s="401" t="s">
        <v>2621</v>
      </c>
      <c r="P158" s="407" t="str">
        <f>IFERROR(INDEX(LOVs!L:L,MATCH(O158, LOVs!J:J,0)), "")</f>
        <v>Gap</v>
      </c>
      <c r="Q158" s="407" t="str">
        <f>IFERROR(INDEX(LOVs!M:M,MATCH(O158,LOVs!J:J,0)),"")</f>
        <v>Build</v>
      </c>
      <c r="R158" s="407" t="str">
        <f>IFERROR(INDEX(LOVs!N:N,MATCH(O158,LOVs!J:J,0)),"")</f>
        <v>Interface</v>
      </c>
      <c r="S158" s="400" t="s">
        <v>2622</v>
      </c>
      <c r="T158" s="401" t="s">
        <v>2623</v>
      </c>
      <c r="U158" s="410" t="s">
        <v>2624</v>
      </c>
      <c r="V158" s="401" t="s">
        <v>2625</v>
      </c>
      <c r="Y158" s="400" t="s">
        <v>1348</v>
      </c>
      <c r="Z158" s="400" t="s">
        <v>1603</v>
      </c>
      <c r="AA158" s="409">
        <v>44340</v>
      </c>
      <c r="AE158" s="400" t="s">
        <v>1605</v>
      </c>
      <c r="AF158" s="400" t="s">
        <v>2577</v>
      </c>
      <c r="AG158" s="400" t="s">
        <v>2578</v>
      </c>
      <c r="AH158" s="400" t="s">
        <v>856</v>
      </c>
      <c r="AP158" s="400"/>
      <c r="AS158" s="400" t="s">
        <v>2579</v>
      </c>
      <c r="AT158" s="400" t="s">
        <v>2580</v>
      </c>
      <c r="AV158" s="406"/>
      <c r="AW158" s="406"/>
    </row>
    <row r="159" spans="1:49" ht="50.15" customHeight="1" x14ac:dyDescent="0.3">
      <c r="A159" s="406" t="s">
        <v>2626</v>
      </c>
      <c r="B159" s="406" t="s">
        <v>2627</v>
      </c>
      <c r="C159" s="406" t="s">
        <v>2628</v>
      </c>
      <c r="D159" s="406" t="str">
        <f>INDEX(JIRA!B:B, MATCH(F159&amp; " - TUT/FUT", JIRA!G:G,0))</f>
        <v>CSTONE-1390</v>
      </c>
      <c r="E159" s="408" t="str">
        <f>VLOOKUP(F159,[2]Sheet1!$B$2:$C$897,2,FALSE)</f>
        <v>CSTONE-1390</v>
      </c>
      <c r="F159" s="400" t="s">
        <v>2629</v>
      </c>
      <c r="H159" s="400" t="s">
        <v>1596</v>
      </c>
      <c r="I159" s="400" t="s">
        <v>2571</v>
      </c>
      <c r="J159" s="400" t="s">
        <v>2572</v>
      </c>
      <c r="K159" s="401" t="s">
        <v>2630</v>
      </c>
      <c r="N159" s="400" t="s">
        <v>2460</v>
      </c>
      <c r="O159" s="401" t="s">
        <v>2621</v>
      </c>
      <c r="P159" s="407" t="str">
        <f>IFERROR(INDEX(LOVs!L:L,MATCH(O159, LOVs!J:J,0)), "")</f>
        <v>Gap</v>
      </c>
      <c r="Q159" s="407" t="str">
        <f>IFERROR(INDEX(LOVs!M:M,MATCH(O159,LOVs!J:J,0)),"")</f>
        <v>Build</v>
      </c>
      <c r="R159" s="407" t="str">
        <f>IFERROR(INDEX(LOVs!N:N,MATCH(O159,LOVs!J:J,0)),"")</f>
        <v>Interface</v>
      </c>
      <c r="S159" s="400" t="s">
        <v>2631</v>
      </c>
      <c r="T159" s="401" t="s">
        <v>2632</v>
      </c>
      <c r="U159" s="410" t="s">
        <v>2624</v>
      </c>
      <c r="V159" s="401" t="s">
        <v>2633</v>
      </c>
      <c r="Y159" s="400" t="s">
        <v>1348</v>
      </c>
      <c r="Z159" s="400" t="s">
        <v>1603</v>
      </c>
      <c r="AA159" s="409">
        <v>44340</v>
      </c>
      <c r="AE159" s="400" t="s">
        <v>1605</v>
      </c>
      <c r="AF159" s="400" t="s">
        <v>2577</v>
      </c>
      <c r="AG159" s="400" t="s">
        <v>2578</v>
      </c>
      <c r="AH159" s="400" t="s">
        <v>856</v>
      </c>
      <c r="AP159" s="400"/>
      <c r="AS159" s="400" t="s">
        <v>2579</v>
      </c>
      <c r="AT159" s="400" t="s">
        <v>2580</v>
      </c>
      <c r="AV159" s="406"/>
      <c r="AW159" s="406"/>
    </row>
    <row r="160" spans="1:49" ht="50.15" customHeight="1" x14ac:dyDescent="0.3">
      <c r="A160" s="406" t="s">
        <v>2634</v>
      </c>
      <c r="B160" s="406" t="s">
        <v>2635</v>
      </c>
      <c r="C160" s="406" t="s">
        <v>2636</v>
      </c>
      <c r="D160" s="406" t="str">
        <f>INDEX(JIRA!B:B, MATCH(F160&amp; " - TUT/FUT", JIRA!G:G,0))</f>
        <v>CSTONE-1391</v>
      </c>
      <c r="E160" s="408" t="str">
        <f>VLOOKUP(F160,[2]Sheet1!$B$2:$C$897,2,FALSE)</f>
        <v>CSTONE-1391</v>
      </c>
      <c r="F160" s="401" t="s">
        <v>2637</v>
      </c>
      <c r="H160" s="400" t="s">
        <v>1596</v>
      </c>
      <c r="I160" s="400" t="s">
        <v>2571</v>
      </c>
      <c r="J160" s="400" t="s">
        <v>2572</v>
      </c>
      <c r="K160" s="401" t="s">
        <v>2638</v>
      </c>
      <c r="N160" s="400" t="s">
        <v>2460</v>
      </c>
      <c r="O160" s="401" t="s">
        <v>2621</v>
      </c>
      <c r="P160" s="407" t="str">
        <f>IFERROR(INDEX(LOVs!L:L,MATCH(O160, LOVs!J:J,0)), "")</f>
        <v>Gap</v>
      </c>
      <c r="Q160" s="407" t="str">
        <f>IFERROR(INDEX(LOVs!M:M,MATCH(O160,LOVs!J:J,0)),"")</f>
        <v>Build</v>
      </c>
      <c r="R160" s="407" t="str">
        <f>IFERROR(INDEX(LOVs!N:N,MATCH(O160,LOVs!J:J,0)),"")</f>
        <v>Interface</v>
      </c>
      <c r="S160" s="400" t="s">
        <v>2639</v>
      </c>
      <c r="T160" s="401" t="s">
        <v>2640</v>
      </c>
      <c r="U160" s="410" t="s">
        <v>2624</v>
      </c>
      <c r="V160" s="401" t="s">
        <v>2641</v>
      </c>
      <c r="Y160" s="400" t="s">
        <v>1348</v>
      </c>
      <c r="Z160" s="400" t="s">
        <v>1603</v>
      </c>
      <c r="AA160" s="409">
        <v>44340</v>
      </c>
      <c r="AE160" s="400" t="s">
        <v>1605</v>
      </c>
      <c r="AF160" s="400" t="s">
        <v>2577</v>
      </c>
      <c r="AG160" s="400" t="s">
        <v>2578</v>
      </c>
      <c r="AH160" s="400" t="s">
        <v>856</v>
      </c>
      <c r="AP160" s="400"/>
      <c r="AS160" s="400" t="s">
        <v>2579</v>
      </c>
      <c r="AT160" s="400" t="s">
        <v>2580</v>
      </c>
      <c r="AV160" s="406"/>
      <c r="AW160" s="406"/>
    </row>
    <row r="161" spans="1:49" ht="50.15" customHeight="1" x14ac:dyDescent="0.3">
      <c r="A161" s="406" t="s">
        <v>2642</v>
      </c>
      <c r="B161" s="406" t="s">
        <v>2643</v>
      </c>
      <c r="C161" s="406" t="s">
        <v>2644</v>
      </c>
      <c r="D161" s="406" t="str">
        <f>INDEX(JIRA!B:B, MATCH(F161&amp; " - TUT/FUT", JIRA!G:G,0))</f>
        <v>CSTONE-1392</v>
      </c>
      <c r="E161" s="408" t="str">
        <f>VLOOKUP(F161,[2]Sheet1!$B$2:$C$897,2,FALSE)</f>
        <v>CSTONE-1392</v>
      </c>
      <c r="F161" s="400" t="s">
        <v>2645</v>
      </c>
      <c r="H161" s="400" t="s">
        <v>1596</v>
      </c>
      <c r="I161" s="400" t="s">
        <v>2571</v>
      </c>
      <c r="J161" s="400" t="s">
        <v>2572</v>
      </c>
      <c r="K161" s="401" t="s">
        <v>2646</v>
      </c>
      <c r="N161" s="400" t="s">
        <v>2460</v>
      </c>
      <c r="O161" s="401" t="s">
        <v>2621</v>
      </c>
      <c r="P161" s="407" t="str">
        <f>IFERROR(INDEX(LOVs!L:L,MATCH(O161, LOVs!J:J,0)), "")</f>
        <v>Gap</v>
      </c>
      <c r="Q161" s="407" t="str">
        <f>IFERROR(INDEX(LOVs!M:M,MATCH(O161,LOVs!J:J,0)),"")</f>
        <v>Build</v>
      </c>
      <c r="R161" s="407" t="str">
        <f>IFERROR(INDEX(LOVs!N:N,MATCH(O161,LOVs!J:J,0)),"")</f>
        <v>Interface</v>
      </c>
      <c r="S161" s="400" t="s">
        <v>2647</v>
      </c>
      <c r="T161" s="401" t="s">
        <v>2648</v>
      </c>
      <c r="U161" s="410" t="s">
        <v>2624</v>
      </c>
      <c r="V161" s="401" t="s">
        <v>2649</v>
      </c>
      <c r="Y161" s="400" t="s">
        <v>1348</v>
      </c>
      <c r="Z161" s="400" t="s">
        <v>1603</v>
      </c>
      <c r="AA161" s="409">
        <v>44340</v>
      </c>
      <c r="AE161" s="400" t="s">
        <v>1605</v>
      </c>
      <c r="AF161" s="400" t="s">
        <v>2577</v>
      </c>
      <c r="AG161" s="400" t="s">
        <v>2578</v>
      </c>
      <c r="AH161" s="400" t="s">
        <v>856</v>
      </c>
      <c r="AP161" s="400"/>
      <c r="AS161" s="400" t="s">
        <v>2579</v>
      </c>
      <c r="AT161" s="400" t="s">
        <v>2580</v>
      </c>
      <c r="AV161" s="406"/>
      <c r="AW161" s="406"/>
    </row>
    <row r="162" spans="1:49" s="406" customFormat="1" ht="50.15" customHeight="1" x14ac:dyDescent="0.3">
      <c r="A162" s="406" t="s">
        <v>2650</v>
      </c>
      <c r="E162" s="408"/>
      <c r="F162" s="400" t="s">
        <v>2651</v>
      </c>
      <c r="G162" s="400"/>
      <c r="H162" s="400" t="s">
        <v>1596</v>
      </c>
      <c r="I162" s="400" t="s">
        <v>2571</v>
      </c>
      <c r="J162" s="400" t="s">
        <v>2572</v>
      </c>
      <c r="K162" s="401" t="s">
        <v>2652</v>
      </c>
      <c r="L162" s="400"/>
      <c r="M162" s="400"/>
      <c r="N162" s="400" t="s">
        <v>1758</v>
      </c>
      <c r="O162" s="401" t="s">
        <v>1759</v>
      </c>
      <c r="P162" s="407" t="str">
        <f>IFERROR(INDEX(LOVs!L:L,MATCH(O162, LOVs!J:J,0)), "")</f>
        <v>Not Required</v>
      </c>
      <c r="Q162" s="407" t="str">
        <f>IFERROR(INDEX(LOVs!M:M,MATCH(O162,LOVs!J:J,0)),"")</f>
        <v>Not Required</v>
      </c>
      <c r="R162" s="407" t="str">
        <f>IFERROR(INDEX(LOVs!N:N,MATCH(O162,LOVs!J:J,0)),"")</f>
        <v>Not Required</v>
      </c>
      <c r="S162" s="400"/>
      <c r="T162" s="401" t="s">
        <v>2653</v>
      </c>
      <c r="U162" s="411" t="s">
        <v>2654</v>
      </c>
      <c r="V162" s="400"/>
      <c r="W162" s="400"/>
      <c r="X162" s="400"/>
      <c r="Y162" s="400" t="s">
        <v>1348</v>
      </c>
      <c r="Z162" s="400" t="s">
        <v>1603</v>
      </c>
      <c r="AA162" s="409">
        <v>44340</v>
      </c>
      <c r="AB162" s="400"/>
      <c r="AC162" s="402"/>
      <c r="AD162" s="402"/>
      <c r="AE162" s="400" t="s">
        <v>1605</v>
      </c>
      <c r="AF162" s="400" t="s">
        <v>2577</v>
      </c>
      <c r="AG162" s="400" t="s">
        <v>2578</v>
      </c>
      <c r="AH162" s="400" t="s">
        <v>856</v>
      </c>
      <c r="AI162" s="400"/>
      <c r="AJ162" s="400"/>
      <c r="AK162" s="439" t="s">
        <v>1608</v>
      </c>
      <c r="AL162" s="400" t="s">
        <v>2655</v>
      </c>
      <c r="AM162" s="400" t="s">
        <v>1978</v>
      </c>
      <c r="AN162" s="400" t="s">
        <v>2656</v>
      </c>
      <c r="AO162" s="400" t="s">
        <v>1027</v>
      </c>
      <c r="AP162" s="401" t="s">
        <v>2657</v>
      </c>
      <c r="AQ162" s="400"/>
      <c r="AR162" s="401"/>
      <c r="AS162" s="400" t="s">
        <v>2579</v>
      </c>
      <c r="AT162" s="400" t="s">
        <v>2580</v>
      </c>
    </row>
    <row r="163" spans="1:49" s="406" customFormat="1" ht="50.15" customHeight="1" x14ac:dyDescent="0.3">
      <c r="A163" s="406" t="s">
        <v>2658</v>
      </c>
      <c r="E163" s="408"/>
      <c r="F163" s="400" t="s">
        <v>2659</v>
      </c>
      <c r="G163" s="400"/>
      <c r="H163" s="400" t="s">
        <v>1596</v>
      </c>
      <c r="I163" s="400" t="s">
        <v>2571</v>
      </c>
      <c r="J163" s="400" t="s">
        <v>2572</v>
      </c>
      <c r="K163" s="401" t="s">
        <v>2660</v>
      </c>
      <c r="L163" s="400"/>
      <c r="M163" s="400"/>
      <c r="N163" s="400" t="s">
        <v>1758</v>
      </c>
      <c r="O163" s="401" t="s">
        <v>1759</v>
      </c>
      <c r="P163" s="407" t="str">
        <f>IFERROR(INDEX(LOVs!L:L,MATCH(O163, LOVs!J:J,0)), "")</f>
        <v>Not Required</v>
      </c>
      <c r="Q163" s="407" t="str">
        <f>IFERROR(INDEX(LOVs!M:M,MATCH(O163,LOVs!J:J,0)),"")</f>
        <v>Not Required</v>
      </c>
      <c r="R163" s="407" t="str">
        <f>IFERROR(INDEX(LOVs!N:N,MATCH(O163,LOVs!J:J,0)),"")</f>
        <v>Not Required</v>
      </c>
      <c r="S163" s="400"/>
      <c r="T163" s="401" t="s">
        <v>2661</v>
      </c>
      <c r="U163" s="411" t="s">
        <v>2662</v>
      </c>
      <c r="V163" s="400"/>
      <c r="W163" s="400"/>
      <c r="X163" s="400"/>
      <c r="Y163" s="400" t="s">
        <v>1348</v>
      </c>
      <c r="Z163" s="400" t="s">
        <v>1603</v>
      </c>
      <c r="AA163" s="409">
        <v>44340</v>
      </c>
      <c r="AB163" s="400"/>
      <c r="AC163" s="402"/>
      <c r="AD163" s="402"/>
      <c r="AE163" s="400" t="s">
        <v>1605</v>
      </c>
      <c r="AF163" s="400" t="s">
        <v>2577</v>
      </c>
      <c r="AG163" s="400" t="s">
        <v>2578</v>
      </c>
      <c r="AH163" s="400" t="s">
        <v>856</v>
      </c>
      <c r="AI163" s="400"/>
      <c r="AJ163" s="400"/>
      <c r="AK163" s="439" t="s">
        <v>1608</v>
      </c>
      <c r="AL163" s="400" t="s">
        <v>2655</v>
      </c>
      <c r="AM163" s="400" t="s">
        <v>1978</v>
      </c>
      <c r="AN163" s="400" t="s">
        <v>2656</v>
      </c>
      <c r="AO163" s="400" t="s">
        <v>1027</v>
      </c>
      <c r="AP163" s="401" t="s">
        <v>2657</v>
      </c>
      <c r="AQ163" s="400"/>
      <c r="AR163" s="401"/>
      <c r="AS163" s="400" t="s">
        <v>2579</v>
      </c>
      <c r="AT163" s="400" t="s">
        <v>2580</v>
      </c>
    </row>
    <row r="164" spans="1:49" s="406" customFormat="1" ht="50.15" customHeight="1" thickBot="1" x14ac:dyDescent="0.35">
      <c r="A164" s="406" t="s">
        <v>2663</v>
      </c>
      <c r="E164" s="408"/>
      <c r="F164" s="400" t="s">
        <v>2664</v>
      </c>
      <c r="G164" s="400"/>
      <c r="H164" s="400" t="s">
        <v>1596</v>
      </c>
      <c r="I164" s="400" t="s">
        <v>2571</v>
      </c>
      <c r="J164" s="400" t="s">
        <v>2572</v>
      </c>
      <c r="K164" s="401" t="s">
        <v>2665</v>
      </c>
      <c r="L164" s="400"/>
      <c r="M164" s="400"/>
      <c r="N164" s="400" t="s">
        <v>1758</v>
      </c>
      <c r="O164" s="401" t="s">
        <v>1759</v>
      </c>
      <c r="P164" s="407" t="str">
        <f>IFERROR(INDEX(LOVs!L:L,MATCH(O164, LOVs!J:J,0)), "")</f>
        <v>Not Required</v>
      </c>
      <c r="Q164" s="407" t="str">
        <f>IFERROR(INDEX(LOVs!M:M,MATCH(O164,LOVs!J:J,0)),"")</f>
        <v>Not Required</v>
      </c>
      <c r="R164" s="407" t="str">
        <f>IFERROR(INDEX(LOVs!N:N,MATCH(O164,LOVs!J:J,0)),"")</f>
        <v>Not Required</v>
      </c>
      <c r="S164" s="400"/>
      <c r="T164" s="401" t="s">
        <v>2661</v>
      </c>
      <c r="U164" s="411" t="s">
        <v>2666</v>
      </c>
      <c r="V164" s="400"/>
      <c r="W164" s="400"/>
      <c r="X164" s="400"/>
      <c r="Y164" s="400" t="s">
        <v>1348</v>
      </c>
      <c r="Z164" s="400" t="s">
        <v>1603</v>
      </c>
      <c r="AA164" s="409">
        <v>44340</v>
      </c>
      <c r="AB164" s="400"/>
      <c r="AC164" s="402"/>
      <c r="AD164" s="402"/>
      <c r="AE164" s="400" t="s">
        <v>1605</v>
      </c>
      <c r="AF164" s="400" t="s">
        <v>2577</v>
      </c>
      <c r="AG164" s="400" t="s">
        <v>2578</v>
      </c>
      <c r="AH164" s="400" t="s">
        <v>856</v>
      </c>
      <c r="AI164" s="400"/>
      <c r="AJ164" s="400"/>
      <c r="AK164" s="439" t="s">
        <v>1608</v>
      </c>
      <c r="AL164" s="400" t="s">
        <v>2655</v>
      </c>
      <c r="AM164" s="400" t="s">
        <v>1978</v>
      </c>
      <c r="AN164" s="400" t="s">
        <v>2656</v>
      </c>
      <c r="AO164" s="400" t="s">
        <v>1027</v>
      </c>
      <c r="AP164" s="401" t="s">
        <v>2657</v>
      </c>
      <c r="AQ164" s="400"/>
      <c r="AR164" s="401"/>
      <c r="AS164" s="400" t="s">
        <v>2579</v>
      </c>
      <c r="AT164" s="400" t="s">
        <v>2580</v>
      </c>
    </row>
    <row r="165" spans="1:49" s="406" customFormat="1" ht="50.15" customHeight="1" x14ac:dyDescent="0.3">
      <c r="A165" s="406" t="s">
        <v>2667</v>
      </c>
      <c r="C165" s="406" t="s">
        <v>2668</v>
      </c>
      <c r="E165" s="408"/>
      <c r="F165" s="400" t="s">
        <v>2669</v>
      </c>
      <c r="G165" s="400"/>
      <c r="H165" s="400" t="s">
        <v>1596</v>
      </c>
      <c r="I165" s="400" t="s">
        <v>2571</v>
      </c>
      <c r="J165" s="400" t="s">
        <v>2572</v>
      </c>
      <c r="K165" s="465" t="s">
        <v>2670</v>
      </c>
      <c r="L165" s="400" t="s">
        <v>2671</v>
      </c>
      <c r="M165" s="400"/>
      <c r="N165" s="400" t="s">
        <v>1636</v>
      </c>
      <c r="O165" s="401" t="s">
        <v>1452</v>
      </c>
      <c r="P165" s="407" t="str">
        <f>IFERROR(INDEX(LOVs!L:L,MATCH(O165, LOVs!J:J,0)), "")</f>
        <v>Fit</v>
      </c>
      <c r="Q165" s="407" t="str">
        <f>IFERROR(INDEX(LOVs!M:M,MATCH(O165,LOVs!J:J,0)),"")</f>
        <v>Configuration</v>
      </c>
      <c r="R165" s="407" t="str">
        <f>IFERROR(INDEX(LOVs!N:N,MATCH(O165,LOVs!J:J,0)),"")</f>
        <v>Functional</v>
      </c>
      <c r="S165" s="400"/>
      <c r="T165" s="401" t="s">
        <v>2672</v>
      </c>
      <c r="U165" s="411" t="s">
        <v>2673</v>
      </c>
      <c r="V165" s="460" t="s">
        <v>2674</v>
      </c>
      <c r="W165" s="400"/>
      <c r="X165" s="400"/>
      <c r="Y165" s="400" t="s">
        <v>1348</v>
      </c>
      <c r="Z165" s="400" t="s">
        <v>1603</v>
      </c>
      <c r="AA165" s="409">
        <v>44340</v>
      </c>
      <c r="AB165" s="400"/>
      <c r="AC165" s="402" t="e">
        <f>IF(#REF!="", O165,#REF!)</f>
        <v>#REF!</v>
      </c>
      <c r="AD165" s="402"/>
      <c r="AE165" s="400" t="s">
        <v>1605</v>
      </c>
      <c r="AF165" s="400" t="s">
        <v>2577</v>
      </c>
      <c r="AG165" s="400" t="s">
        <v>2578</v>
      </c>
      <c r="AH165" s="400" t="s">
        <v>856</v>
      </c>
      <c r="AI165" s="400"/>
      <c r="AJ165" s="400"/>
      <c r="AK165" s="439" t="s">
        <v>1608</v>
      </c>
      <c r="AL165" s="400" t="s">
        <v>2655</v>
      </c>
      <c r="AM165" s="400" t="s">
        <v>196</v>
      </c>
      <c r="AN165" s="400" t="s">
        <v>196</v>
      </c>
      <c r="AO165" s="400" t="s">
        <v>1027</v>
      </c>
      <c r="AP165" s="401" t="s">
        <v>2657</v>
      </c>
      <c r="AQ165" s="400"/>
      <c r="AR165" s="401"/>
      <c r="AS165" s="400" t="s">
        <v>2579</v>
      </c>
      <c r="AT165" s="400" t="s">
        <v>2580</v>
      </c>
      <c r="AV165" s="406">
        <v>20</v>
      </c>
    </row>
    <row r="166" spans="1:49" s="406" customFormat="1" ht="50.15" customHeight="1" x14ac:dyDescent="0.3">
      <c r="A166" s="404" t="s">
        <v>2675</v>
      </c>
      <c r="B166" s="404" t="s">
        <v>2676</v>
      </c>
      <c r="C166" s="404" t="s">
        <v>2677</v>
      </c>
      <c r="D166" s="404" t="str">
        <f>INDEX(JIRA!B:B, MATCH(F166&amp; " - TUT/FUT", JIRA!G:G,0))</f>
        <v>CSTONE-1393</v>
      </c>
      <c r="E166" s="408" t="str">
        <f>VLOOKUP(F166,[2]Sheet1!$B$2:$C$897,2,FALSE)</f>
        <v>CSTONE-1393</v>
      </c>
      <c r="F166" s="400" t="s">
        <v>2678</v>
      </c>
      <c r="G166" s="400"/>
      <c r="H166" s="400" t="s">
        <v>1596</v>
      </c>
      <c r="I166" s="400" t="s">
        <v>1597</v>
      </c>
      <c r="J166" s="400" t="s">
        <v>1598</v>
      </c>
      <c r="K166" s="401" t="s">
        <v>2679</v>
      </c>
      <c r="L166" s="400"/>
      <c r="M166" s="400"/>
      <c r="N166" s="400" t="s">
        <v>2460</v>
      </c>
      <c r="O166" s="401" t="s">
        <v>2371</v>
      </c>
      <c r="P166" s="407" t="str">
        <f>IFERROR(INDEX(LOVs!L:L,MATCH(O166, LOVs!J:J,0)), "")</f>
        <v>Gap</v>
      </c>
      <c r="Q166" s="407" t="str">
        <f>IFERROR(INDEX(LOVs!M:M,MATCH(O166,LOVs!J:J,0)),"")</f>
        <v>Build</v>
      </c>
      <c r="R166" s="407" t="str">
        <f>IFERROR(INDEX(LOVs!N:N,MATCH(O166,LOVs!J:J,0)),"")</f>
        <v>Extension</v>
      </c>
      <c r="S166" s="404" t="s">
        <v>2680</v>
      </c>
      <c r="T166" s="401" t="s">
        <v>2681</v>
      </c>
      <c r="U166" s="401" t="s">
        <v>2682</v>
      </c>
      <c r="V166" s="400"/>
      <c r="W166" s="400"/>
      <c r="X166" s="400"/>
      <c r="Y166" s="400" t="s">
        <v>1348</v>
      </c>
      <c r="Z166" s="400" t="s">
        <v>1603</v>
      </c>
      <c r="AA166" s="409">
        <v>44340</v>
      </c>
      <c r="AB166" s="400"/>
      <c r="AC166" s="402"/>
      <c r="AD166" s="402"/>
      <c r="AE166" s="400" t="s">
        <v>1605</v>
      </c>
      <c r="AF166" s="400" t="s">
        <v>1606</v>
      </c>
      <c r="AG166" s="400" t="s">
        <v>1607</v>
      </c>
      <c r="AH166" s="400" t="s">
        <v>856</v>
      </c>
      <c r="AI166" s="400"/>
      <c r="AJ166" s="400"/>
      <c r="AK166" s="400"/>
      <c r="AL166" s="400"/>
      <c r="AM166" s="400"/>
      <c r="AN166" s="400"/>
      <c r="AO166" s="400"/>
      <c r="AP166" s="400"/>
      <c r="AQ166" s="401"/>
      <c r="AR166" s="401"/>
      <c r="AS166" s="400" t="s">
        <v>2579</v>
      </c>
      <c r="AT166" s="400" t="s">
        <v>2580</v>
      </c>
    </row>
    <row r="167" spans="1:49" s="406" customFormat="1" ht="50.15" customHeight="1" x14ac:dyDescent="0.3">
      <c r="A167" s="404" t="s">
        <v>2683</v>
      </c>
      <c r="B167" s="404" t="s">
        <v>2684</v>
      </c>
      <c r="C167" s="404" t="s">
        <v>2685</v>
      </c>
      <c r="D167" s="404" t="str">
        <f>INDEX(JIRA!B:B, MATCH(F167&amp; " - TUT/FUT", JIRA!G:G,0))</f>
        <v>CSTONE-1394</v>
      </c>
      <c r="E167" s="408" t="str">
        <f>VLOOKUP(F167,[2]Sheet1!$B$2:$C$897,2,FALSE)</f>
        <v>CSTONE-1394</v>
      </c>
      <c r="F167" s="400" t="s">
        <v>2686</v>
      </c>
      <c r="G167" s="400"/>
      <c r="H167" s="400" t="s">
        <v>1596</v>
      </c>
      <c r="I167" s="400" t="s">
        <v>1597</v>
      </c>
      <c r="J167" s="400" t="s">
        <v>1598</v>
      </c>
      <c r="K167" s="401" t="s">
        <v>2687</v>
      </c>
      <c r="L167" s="400"/>
      <c r="M167" s="400"/>
      <c r="N167" s="400" t="s">
        <v>2460</v>
      </c>
      <c r="O167" s="401" t="s">
        <v>2371</v>
      </c>
      <c r="P167" s="407" t="str">
        <f>IFERROR(INDEX(LOVs!L:L,MATCH(O167, LOVs!J:J,0)), "")</f>
        <v>Gap</v>
      </c>
      <c r="Q167" s="407" t="str">
        <f>IFERROR(INDEX(LOVs!M:M,MATCH(O167,LOVs!J:J,0)),"")</f>
        <v>Build</v>
      </c>
      <c r="R167" s="407" t="str">
        <f>IFERROR(INDEX(LOVs!N:N,MATCH(O167,LOVs!J:J,0)),"")</f>
        <v>Extension</v>
      </c>
      <c r="S167" s="404" t="s">
        <v>2680</v>
      </c>
      <c r="T167" s="401" t="s">
        <v>2688</v>
      </c>
      <c r="U167" s="401" t="s">
        <v>2682</v>
      </c>
      <c r="V167" s="400"/>
      <c r="W167" s="400"/>
      <c r="X167" s="400"/>
      <c r="Y167" s="400" t="s">
        <v>1348</v>
      </c>
      <c r="Z167" s="400" t="s">
        <v>1603</v>
      </c>
      <c r="AA167" s="409">
        <v>44340</v>
      </c>
      <c r="AB167" s="400"/>
      <c r="AC167" s="402"/>
      <c r="AD167" s="402"/>
      <c r="AE167" s="400" t="s">
        <v>1605</v>
      </c>
      <c r="AF167" s="400" t="s">
        <v>1606</v>
      </c>
      <c r="AG167" s="400" t="s">
        <v>1607</v>
      </c>
      <c r="AH167" s="400" t="s">
        <v>856</v>
      </c>
      <c r="AI167" s="400"/>
      <c r="AJ167" s="400"/>
      <c r="AK167" s="400"/>
      <c r="AL167" s="400"/>
      <c r="AM167" s="400"/>
      <c r="AN167" s="400"/>
      <c r="AO167" s="400"/>
      <c r="AP167" s="400"/>
      <c r="AQ167" s="401"/>
      <c r="AR167" s="401"/>
      <c r="AS167" s="400" t="s">
        <v>2579</v>
      </c>
      <c r="AT167" s="400" t="s">
        <v>2580</v>
      </c>
    </row>
    <row r="168" spans="1:49" s="406" customFormat="1" ht="50.15" customHeight="1" x14ac:dyDescent="0.3">
      <c r="A168" s="404" t="s">
        <v>2689</v>
      </c>
      <c r="B168" s="404" t="s">
        <v>2690</v>
      </c>
      <c r="C168" s="404" t="s">
        <v>2691</v>
      </c>
      <c r="D168" s="404" t="str">
        <f>INDEX(JIRA!B:B, MATCH(F168&amp; " - TUT/FUT", JIRA!G:G,0))</f>
        <v>CSTONE-1395</v>
      </c>
      <c r="E168" s="408" t="str">
        <f>VLOOKUP(F168,[2]Sheet1!$B$2:$C$897,2,FALSE)</f>
        <v>CSTONE-1395</v>
      </c>
      <c r="F168" s="400" t="s">
        <v>2692</v>
      </c>
      <c r="G168" s="400"/>
      <c r="H168" s="400" t="s">
        <v>1596</v>
      </c>
      <c r="I168" s="400" t="s">
        <v>1597</v>
      </c>
      <c r="J168" s="400" t="s">
        <v>1598</v>
      </c>
      <c r="K168" s="401" t="s">
        <v>2693</v>
      </c>
      <c r="L168" s="400"/>
      <c r="M168" s="400"/>
      <c r="N168" s="400" t="s">
        <v>1600</v>
      </c>
      <c r="O168" s="401" t="s">
        <v>2371</v>
      </c>
      <c r="P168" s="407" t="str">
        <f>IFERROR(INDEX(LOVs!L:L,MATCH(O168, LOVs!J:J,0)), "")</f>
        <v>Gap</v>
      </c>
      <c r="Q168" s="407" t="str">
        <f>IFERROR(INDEX(LOVs!M:M,MATCH(O168,LOVs!J:J,0)),"")</f>
        <v>Build</v>
      </c>
      <c r="R168" s="407" t="str">
        <f>IFERROR(INDEX(LOVs!N:N,MATCH(O168,LOVs!J:J,0)),"")</f>
        <v>Extension</v>
      </c>
      <c r="S168" s="404" t="s">
        <v>2680</v>
      </c>
      <c r="T168" s="401" t="s">
        <v>2694</v>
      </c>
      <c r="U168" s="401" t="s">
        <v>2682</v>
      </c>
      <c r="V168" s="411" t="s">
        <v>2695</v>
      </c>
      <c r="W168" s="400"/>
      <c r="X168" s="400"/>
      <c r="Y168" s="400" t="s">
        <v>1348</v>
      </c>
      <c r="Z168" s="400" t="s">
        <v>1603</v>
      </c>
      <c r="AA168" s="409">
        <v>44340</v>
      </c>
      <c r="AB168" s="400"/>
      <c r="AC168" s="402"/>
      <c r="AD168" s="402"/>
      <c r="AE168" s="400" t="s">
        <v>1605</v>
      </c>
      <c r="AF168" s="400" t="s">
        <v>1606</v>
      </c>
      <c r="AG168" s="400" t="s">
        <v>1607</v>
      </c>
      <c r="AH168" s="400" t="s">
        <v>856</v>
      </c>
      <c r="AI168" s="400"/>
      <c r="AJ168" s="400"/>
      <c r="AK168" s="439" t="s">
        <v>1608</v>
      </c>
      <c r="AL168" s="400"/>
      <c r="AM168" s="400"/>
      <c r="AN168" s="400"/>
      <c r="AO168" s="400"/>
      <c r="AP168" s="400"/>
      <c r="AQ168" s="401"/>
      <c r="AR168" s="401"/>
      <c r="AS168" s="400" t="s">
        <v>2579</v>
      </c>
      <c r="AT168" s="400" t="s">
        <v>2580</v>
      </c>
    </row>
    <row r="169" spans="1:49" s="406" customFormat="1" ht="50.15" customHeight="1" x14ac:dyDescent="0.3">
      <c r="A169" s="404" t="s">
        <v>2696</v>
      </c>
      <c r="B169" s="404" t="s">
        <v>2697</v>
      </c>
      <c r="C169" s="404" t="s">
        <v>2698</v>
      </c>
      <c r="D169" s="404" t="str">
        <f>INDEX(JIRA!B:B, MATCH(F169&amp; " - TUT/FUT", JIRA!G:G,0))</f>
        <v>CSTONE-1396</v>
      </c>
      <c r="E169" s="408" t="str">
        <f>VLOOKUP(F169,[2]Sheet1!$B$2:$C$897,2,FALSE)</f>
        <v>CSTONE-1396</v>
      </c>
      <c r="F169" s="400" t="s">
        <v>2699</v>
      </c>
      <c r="G169" s="400"/>
      <c r="H169" s="400" t="s">
        <v>1596</v>
      </c>
      <c r="I169" s="400" t="s">
        <v>1597</v>
      </c>
      <c r="J169" s="400" t="s">
        <v>1598</v>
      </c>
      <c r="K169" s="401" t="s">
        <v>2700</v>
      </c>
      <c r="L169" s="400"/>
      <c r="M169" s="400"/>
      <c r="N169" s="400" t="s">
        <v>2460</v>
      </c>
      <c r="O169" s="401" t="s">
        <v>2371</v>
      </c>
      <c r="P169" s="407" t="str">
        <f>IFERROR(INDEX(LOVs!L:L,MATCH(O169, LOVs!J:J,0)), "")</f>
        <v>Gap</v>
      </c>
      <c r="Q169" s="407" t="str">
        <f>IFERROR(INDEX(LOVs!M:M,MATCH(O169,LOVs!J:J,0)),"")</f>
        <v>Build</v>
      </c>
      <c r="R169" s="407" t="str">
        <f>IFERROR(INDEX(LOVs!N:N,MATCH(O169,LOVs!J:J,0)),"")</f>
        <v>Extension</v>
      </c>
      <c r="S169" s="404" t="s">
        <v>2680</v>
      </c>
      <c r="T169" s="401" t="s">
        <v>2701</v>
      </c>
      <c r="U169" s="401" t="s">
        <v>2682</v>
      </c>
      <c r="V169" s="400"/>
      <c r="W169" s="400"/>
      <c r="X169" s="400"/>
      <c r="Y169" s="400" t="s">
        <v>1348</v>
      </c>
      <c r="Z169" s="400" t="s">
        <v>1603</v>
      </c>
      <c r="AA169" s="409">
        <v>44340</v>
      </c>
      <c r="AB169" s="400"/>
      <c r="AC169" s="402"/>
      <c r="AD169" s="402"/>
      <c r="AE169" s="400" t="s">
        <v>1605</v>
      </c>
      <c r="AF169" s="400" t="s">
        <v>1606</v>
      </c>
      <c r="AG169" s="400" t="s">
        <v>1607</v>
      </c>
      <c r="AH169" s="400" t="s">
        <v>856</v>
      </c>
      <c r="AI169" s="400"/>
      <c r="AJ169" s="400"/>
      <c r="AK169" s="400"/>
      <c r="AL169" s="400"/>
      <c r="AM169" s="400"/>
      <c r="AN169" s="400"/>
      <c r="AO169" s="400"/>
      <c r="AP169" s="400"/>
      <c r="AQ169" s="401"/>
      <c r="AR169" s="401"/>
      <c r="AS169" s="400" t="s">
        <v>2579</v>
      </c>
      <c r="AT169" s="400" t="s">
        <v>2580</v>
      </c>
    </row>
    <row r="170" spans="1:49" s="406" customFormat="1" ht="50.15" customHeight="1" x14ac:dyDescent="0.3">
      <c r="A170" s="406" t="s">
        <v>2702</v>
      </c>
      <c r="E170" s="408"/>
      <c r="F170" s="400" t="s">
        <v>2703</v>
      </c>
      <c r="G170" s="400"/>
      <c r="H170" s="400" t="s">
        <v>1596</v>
      </c>
      <c r="I170" s="400" t="s">
        <v>2571</v>
      </c>
      <c r="J170" s="400" t="s">
        <v>2572</v>
      </c>
      <c r="K170" s="418" t="s">
        <v>2704</v>
      </c>
      <c r="L170" s="400" t="s">
        <v>2671</v>
      </c>
      <c r="M170" s="400"/>
      <c r="N170" s="400" t="s">
        <v>1636</v>
      </c>
      <c r="O170" s="401" t="s">
        <v>1452</v>
      </c>
      <c r="P170" s="407" t="str">
        <f>IFERROR(INDEX(LOVs!L:L,MATCH(O170, LOVs!J:J,0)), "")</f>
        <v>Fit</v>
      </c>
      <c r="Q170" s="407" t="str">
        <f>IFERROR(INDEX(LOVs!M:M,MATCH(O170,LOVs!J:J,0)),"")</f>
        <v>Configuration</v>
      </c>
      <c r="R170" s="407" t="str">
        <f>IFERROR(INDEX(LOVs!N:N,MATCH(O170,LOVs!J:J,0)),"")</f>
        <v>Functional</v>
      </c>
      <c r="S170" s="400"/>
      <c r="T170" s="401" t="s">
        <v>2705</v>
      </c>
      <c r="U170" s="434" t="s">
        <v>2706</v>
      </c>
      <c r="V170" s="400" t="s">
        <v>2707</v>
      </c>
      <c r="W170" s="400"/>
      <c r="X170" s="400"/>
      <c r="Y170" s="400" t="s">
        <v>1348</v>
      </c>
      <c r="Z170" s="400" t="s">
        <v>852</v>
      </c>
      <c r="AA170" s="409">
        <v>44589</v>
      </c>
      <c r="AB170" s="400"/>
      <c r="AC170" s="402" t="e">
        <f>IF(#REF!="", O170,#REF!)</f>
        <v>#REF!</v>
      </c>
      <c r="AD170" s="402"/>
      <c r="AE170" s="400" t="s">
        <v>1605</v>
      </c>
      <c r="AF170" s="400" t="s">
        <v>2577</v>
      </c>
      <c r="AG170" s="400" t="s">
        <v>2578</v>
      </c>
      <c r="AH170" s="400" t="s">
        <v>856</v>
      </c>
      <c r="AI170" s="400"/>
      <c r="AJ170" s="400"/>
      <c r="AK170" s="439"/>
      <c r="AL170" s="400"/>
      <c r="AM170" s="458" t="s">
        <v>2708</v>
      </c>
      <c r="AN170" s="400"/>
      <c r="AO170" s="400" t="s">
        <v>1027</v>
      </c>
      <c r="AP170" s="401" t="s">
        <v>2657</v>
      </c>
      <c r="AQ170" s="478" t="s">
        <v>2709</v>
      </c>
      <c r="AR170" s="477" t="s">
        <v>2710</v>
      </c>
      <c r="AS170" s="400" t="s">
        <v>2579</v>
      </c>
      <c r="AT170" s="400" t="s">
        <v>2711</v>
      </c>
      <c r="AV170" s="406">
        <v>29</v>
      </c>
    </row>
    <row r="171" spans="1:49" s="406" customFormat="1" ht="50.15" customHeight="1" x14ac:dyDescent="0.3">
      <c r="A171" s="404" t="s">
        <v>2712</v>
      </c>
      <c r="B171" s="404" t="s">
        <v>2713</v>
      </c>
      <c r="C171" s="404" t="s">
        <v>2714</v>
      </c>
      <c r="D171" s="404" t="str">
        <f>INDEX(JIRA!B:B, MATCH(F171&amp; " - TUT/FUT", JIRA!G:G,0))</f>
        <v>CSTONE-1397</v>
      </c>
      <c r="E171" s="408" t="str">
        <f>VLOOKUP(F171,[2]Sheet1!$B$2:$C$897,2,FALSE)</f>
        <v>CSTONE-1397</v>
      </c>
      <c r="F171" s="400" t="s">
        <v>2715</v>
      </c>
      <c r="G171" s="400"/>
      <c r="H171" s="400" t="s">
        <v>1596</v>
      </c>
      <c r="I171" s="400" t="s">
        <v>1597</v>
      </c>
      <c r="J171" s="400" t="s">
        <v>1598</v>
      </c>
      <c r="K171" s="401" t="s">
        <v>2716</v>
      </c>
      <c r="L171" s="400"/>
      <c r="M171" s="400"/>
      <c r="N171" s="400" t="s">
        <v>2460</v>
      </c>
      <c r="O171" s="401" t="s">
        <v>2371</v>
      </c>
      <c r="P171" s="407" t="str">
        <f>IFERROR(INDEX(LOVs!L:L,MATCH(O171, LOVs!J:J,0)), "")</f>
        <v>Gap</v>
      </c>
      <c r="Q171" s="407" t="str">
        <f>IFERROR(INDEX(LOVs!M:M,MATCH(O171,LOVs!J:J,0)),"")</f>
        <v>Build</v>
      </c>
      <c r="R171" s="407" t="str">
        <f>IFERROR(INDEX(LOVs!N:N,MATCH(O171,LOVs!J:J,0)),"")</f>
        <v>Extension</v>
      </c>
      <c r="S171" s="404" t="s">
        <v>2680</v>
      </c>
      <c r="T171" s="401" t="s">
        <v>2717</v>
      </c>
      <c r="U171" s="401" t="s">
        <v>2682</v>
      </c>
      <c r="V171" s="400"/>
      <c r="W171" s="400"/>
      <c r="X171" s="400"/>
      <c r="Y171" s="400" t="s">
        <v>1348</v>
      </c>
      <c r="Z171" s="400" t="s">
        <v>1603</v>
      </c>
      <c r="AA171" s="409">
        <v>44340</v>
      </c>
      <c r="AB171" s="400"/>
      <c r="AC171" s="402"/>
      <c r="AD171" s="402"/>
      <c r="AE171" s="400" t="s">
        <v>1605</v>
      </c>
      <c r="AF171" s="400" t="s">
        <v>1606</v>
      </c>
      <c r="AG171" s="400" t="s">
        <v>1607</v>
      </c>
      <c r="AH171" s="400" t="s">
        <v>856</v>
      </c>
      <c r="AI171" s="400"/>
      <c r="AJ171" s="400"/>
      <c r="AK171" s="400"/>
      <c r="AL171" s="400"/>
      <c r="AM171" s="400"/>
      <c r="AN171" s="400"/>
      <c r="AO171" s="400"/>
      <c r="AP171" s="400"/>
      <c r="AQ171" s="401"/>
      <c r="AR171" s="401"/>
      <c r="AS171" s="400" t="s">
        <v>2579</v>
      </c>
      <c r="AT171" s="400" t="s">
        <v>2580</v>
      </c>
    </row>
    <row r="172" spans="1:49" s="406" customFormat="1" ht="50.15" customHeight="1" x14ac:dyDescent="0.3">
      <c r="A172" s="404" t="s">
        <v>2718</v>
      </c>
      <c r="B172" s="404" t="s">
        <v>2719</v>
      </c>
      <c r="C172" s="404" t="s">
        <v>2720</v>
      </c>
      <c r="D172" s="404" t="str">
        <f>INDEX(JIRA!B:B, MATCH(F172&amp; " - TUT/FUT", JIRA!G:G,0))</f>
        <v>CSTONE-1398</v>
      </c>
      <c r="E172" s="408" t="str">
        <f>VLOOKUP(F172,[2]Sheet1!$B$2:$C$897,2,FALSE)</f>
        <v>CSTONE-1398</v>
      </c>
      <c r="F172" s="400" t="s">
        <v>2721</v>
      </c>
      <c r="G172" s="400"/>
      <c r="H172" s="400" t="s">
        <v>1596</v>
      </c>
      <c r="I172" s="400" t="s">
        <v>1597</v>
      </c>
      <c r="J172" s="400" t="s">
        <v>1598</v>
      </c>
      <c r="K172" s="401" t="s">
        <v>2722</v>
      </c>
      <c r="L172" s="400"/>
      <c r="M172" s="400"/>
      <c r="N172" s="400" t="s">
        <v>2460</v>
      </c>
      <c r="O172" s="401" t="s">
        <v>2371</v>
      </c>
      <c r="P172" s="407" t="str">
        <f>IFERROR(INDEX(LOVs!L:L,MATCH(O172, LOVs!J:J,0)), "")</f>
        <v>Gap</v>
      </c>
      <c r="Q172" s="407" t="str">
        <f>IFERROR(INDEX(LOVs!M:M,MATCH(O172,LOVs!J:J,0)),"")</f>
        <v>Build</v>
      </c>
      <c r="R172" s="407" t="str">
        <f>IFERROR(INDEX(LOVs!N:N,MATCH(O172,LOVs!J:J,0)),"")</f>
        <v>Extension</v>
      </c>
      <c r="S172" s="404" t="s">
        <v>2680</v>
      </c>
      <c r="T172" s="401" t="s">
        <v>2723</v>
      </c>
      <c r="U172" s="401" t="s">
        <v>2682</v>
      </c>
      <c r="V172" s="400"/>
      <c r="W172" s="400"/>
      <c r="X172" s="400"/>
      <c r="Y172" s="400" t="s">
        <v>1348</v>
      </c>
      <c r="Z172" s="400" t="s">
        <v>1603</v>
      </c>
      <c r="AA172" s="409">
        <v>44340</v>
      </c>
      <c r="AB172" s="400"/>
      <c r="AC172" s="402"/>
      <c r="AD172" s="402"/>
      <c r="AE172" s="400" t="s">
        <v>1605</v>
      </c>
      <c r="AF172" s="400" t="s">
        <v>1606</v>
      </c>
      <c r="AG172" s="400" t="s">
        <v>1607</v>
      </c>
      <c r="AH172" s="400" t="s">
        <v>856</v>
      </c>
      <c r="AI172" s="400"/>
      <c r="AJ172" s="400"/>
      <c r="AK172" s="400"/>
      <c r="AL172" s="400"/>
      <c r="AM172" s="400"/>
      <c r="AN172" s="400"/>
      <c r="AO172" s="400"/>
      <c r="AP172" s="400"/>
      <c r="AQ172" s="401"/>
      <c r="AR172" s="401"/>
      <c r="AS172" s="400" t="s">
        <v>2579</v>
      </c>
      <c r="AT172" s="400" t="s">
        <v>2580</v>
      </c>
    </row>
    <row r="173" spans="1:49" s="406" customFormat="1" ht="50.15" customHeight="1" x14ac:dyDescent="0.3">
      <c r="A173" s="406" t="s">
        <v>2724</v>
      </c>
      <c r="C173" s="406" t="s">
        <v>2725</v>
      </c>
      <c r="E173" s="408"/>
      <c r="F173" s="400" t="s">
        <v>2726</v>
      </c>
      <c r="G173" s="400"/>
      <c r="H173" s="400" t="s">
        <v>1596</v>
      </c>
      <c r="I173" s="400" t="s">
        <v>2571</v>
      </c>
      <c r="J173" s="400" t="s">
        <v>2572</v>
      </c>
      <c r="K173" s="401" t="s">
        <v>2727</v>
      </c>
      <c r="L173" s="400"/>
      <c r="M173" s="400"/>
      <c r="N173" s="400" t="s">
        <v>1636</v>
      </c>
      <c r="O173" s="401" t="s">
        <v>2371</v>
      </c>
      <c r="P173" s="407" t="str">
        <f>IFERROR(INDEX(LOVs!L:L,MATCH(O173, LOVs!J:J,0)), "")</f>
        <v>Gap</v>
      </c>
      <c r="Q173" s="407" t="str">
        <f>IFERROR(INDEX(LOVs!M:M,MATCH(O173,LOVs!J:J,0)),"")</f>
        <v>Build</v>
      </c>
      <c r="R173" s="407" t="str">
        <f>IFERROR(INDEX(LOVs!N:N,MATCH(O173,LOVs!J:J,0)),"")</f>
        <v>Extension</v>
      </c>
      <c r="S173" s="404" t="s">
        <v>2680</v>
      </c>
      <c r="T173" s="401" t="s">
        <v>2728</v>
      </c>
      <c r="U173" s="401" t="s">
        <v>2729</v>
      </c>
      <c r="V173" s="401" t="s">
        <v>2695</v>
      </c>
      <c r="W173" s="400"/>
      <c r="X173" s="400"/>
      <c r="Y173" s="400" t="s">
        <v>1348</v>
      </c>
      <c r="Z173" s="400" t="s">
        <v>852</v>
      </c>
      <c r="AA173" s="409">
        <v>44589</v>
      </c>
      <c r="AB173" s="400"/>
      <c r="AC173" s="681" t="s">
        <v>1452</v>
      </c>
      <c r="AD173" s="402" t="s">
        <v>2270</v>
      </c>
      <c r="AE173" s="400" t="s">
        <v>1605</v>
      </c>
      <c r="AF173" s="400" t="s">
        <v>2577</v>
      </c>
      <c r="AG173" s="400" t="s">
        <v>2578</v>
      </c>
      <c r="AH173" s="400" t="s">
        <v>856</v>
      </c>
      <c r="AI173" s="400"/>
      <c r="AJ173" s="400"/>
      <c r="AK173" s="439" t="s">
        <v>1608</v>
      </c>
      <c r="AL173" s="400"/>
      <c r="AM173" s="400"/>
      <c r="AN173" s="400"/>
      <c r="AO173" s="400"/>
      <c r="AP173" s="400"/>
      <c r="AQ173" s="439" t="s">
        <v>2730</v>
      </c>
      <c r="AR173" s="400" t="s">
        <v>2731</v>
      </c>
      <c r="AS173" s="400" t="s">
        <v>2579</v>
      </c>
      <c r="AT173" s="400" t="s">
        <v>2711</v>
      </c>
    </row>
    <row r="174" spans="1:49" s="406" customFormat="1" ht="50.15" customHeight="1" x14ac:dyDescent="0.3">
      <c r="A174" s="404" t="s">
        <v>2732</v>
      </c>
      <c r="B174" s="404" t="s">
        <v>2733</v>
      </c>
      <c r="C174" s="404" t="s">
        <v>2734</v>
      </c>
      <c r="D174" s="404" t="str">
        <f>INDEX(JIRA!B:B, MATCH(F174&amp; " - TUT/FUT", JIRA!G:G,0))</f>
        <v>CSTONE-1399</v>
      </c>
      <c r="E174" s="408" t="str">
        <f>VLOOKUP(F174,[2]Sheet1!$B$2:$C$897,2,FALSE)</f>
        <v>CSTONE-1399</v>
      </c>
      <c r="F174" s="400" t="s">
        <v>2735</v>
      </c>
      <c r="G174" s="400"/>
      <c r="H174" s="400" t="s">
        <v>1596</v>
      </c>
      <c r="I174" s="400" t="s">
        <v>1597</v>
      </c>
      <c r="J174" s="400" t="s">
        <v>1598</v>
      </c>
      <c r="K174" s="401" t="s">
        <v>2736</v>
      </c>
      <c r="L174" s="400"/>
      <c r="M174" s="400"/>
      <c r="N174" s="400" t="s">
        <v>2460</v>
      </c>
      <c r="O174" s="401" t="s">
        <v>2371</v>
      </c>
      <c r="P174" s="407" t="str">
        <f>IFERROR(INDEX(LOVs!L:L,MATCH(O174, LOVs!J:J,0)), "")</f>
        <v>Gap</v>
      </c>
      <c r="Q174" s="407" t="str">
        <f>IFERROR(INDEX(LOVs!M:M,MATCH(O174,LOVs!J:J,0)),"")</f>
        <v>Build</v>
      </c>
      <c r="R174" s="407" t="str">
        <f>IFERROR(INDEX(LOVs!N:N,MATCH(O174,LOVs!J:J,0)),"")</f>
        <v>Extension</v>
      </c>
      <c r="S174" s="404" t="s">
        <v>2680</v>
      </c>
      <c r="T174" s="401" t="s">
        <v>2737</v>
      </c>
      <c r="U174" s="401" t="s">
        <v>2682</v>
      </c>
      <c r="V174" s="400"/>
      <c r="W174" s="400"/>
      <c r="X174" s="400"/>
      <c r="Y174" s="400" t="s">
        <v>1348</v>
      </c>
      <c r="Z174" s="400" t="s">
        <v>1603</v>
      </c>
      <c r="AA174" s="409">
        <v>44340</v>
      </c>
      <c r="AB174" s="400"/>
      <c r="AC174" s="402"/>
      <c r="AD174" s="402"/>
      <c r="AE174" s="400" t="s">
        <v>1605</v>
      </c>
      <c r="AF174" s="400" t="s">
        <v>1606</v>
      </c>
      <c r="AG174" s="400" t="s">
        <v>1607</v>
      </c>
      <c r="AH174" s="400" t="s">
        <v>856</v>
      </c>
      <c r="AI174" s="400"/>
      <c r="AJ174" s="400"/>
      <c r="AK174" s="400"/>
      <c r="AL174" s="400"/>
      <c r="AM174" s="400"/>
      <c r="AN174" s="400"/>
      <c r="AO174" s="400"/>
      <c r="AP174" s="400"/>
      <c r="AQ174" s="401"/>
      <c r="AR174" s="401"/>
      <c r="AS174" s="400" t="s">
        <v>2579</v>
      </c>
      <c r="AT174" s="400" t="s">
        <v>2580</v>
      </c>
    </row>
    <row r="175" spans="1:49" ht="50.15" customHeight="1" x14ac:dyDescent="0.3">
      <c r="A175" s="406" t="s">
        <v>2738</v>
      </c>
      <c r="B175" s="406" t="s">
        <v>2739</v>
      </c>
      <c r="C175" s="406" t="s">
        <v>2740</v>
      </c>
      <c r="D175" s="406" t="str">
        <f>INDEX(JIRA!B:B, MATCH(F175&amp; " - TUT/FUT", JIRA!G:G,0))</f>
        <v>CSTONE-3657</v>
      </c>
      <c r="E175" s="408" t="str">
        <f>VLOOKUP(F175,[2]Sheet1!$B$2:$C$897,2,FALSE)</f>
        <v>CSTONE-3657</v>
      </c>
      <c r="F175" s="400" t="s">
        <v>2741</v>
      </c>
      <c r="H175" s="400" t="s">
        <v>1596</v>
      </c>
      <c r="I175" s="400" t="s">
        <v>2571</v>
      </c>
      <c r="J175" s="400" t="s">
        <v>2742</v>
      </c>
      <c r="K175" s="401" t="s">
        <v>2743</v>
      </c>
      <c r="N175" s="400" t="s">
        <v>1600</v>
      </c>
      <c r="O175" s="401" t="s">
        <v>2621</v>
      </c>
      <c r="P175" s="407" t="str">
        <f>IFERROR(INDEX(LOVs!L:L,MATCH(O175, LOVs!J:J,0)), "")</f>
        <v>Gap</v>
      </c>
      <c r="Q175" s="407" t="str">
        <f>IFERROR(INDEX(LOVs!M:M,MATCH(O175,LOVs!J:J,0)),"")</f>
        <v>Build</v>
      </c>
      <c r="R175" s="407" t="str">
        <f>IFERROR(INDEX(LOVs!N:N,MATCH(O175,LOVs!J:J,0)),"")</f>
        <v>Interface</v>
      </c>
      <c r="S175" s="400" t="s">
        <v>2744</v>
      </c>
      <c r="T175" s="401" t="s">
        <v>2745</v>
      </c>
      <c r="U175" s="401" t="s">
        <v>2746</v>
      </c>
      <c r="V175" s="411" t="s">
        <v>2747</v>
      </c>
      <c r="Y175" s="400" t="s">
        <v>1348</v>
      </c>
      <c r="Z175" s="400" t="s">
        <v>1603</v>
      </c>
      <c r="AA175" s="409">
        <v>44340</v>
      </c>
      <c r="AE175" s="400" t="s">
        <v>1605</v>
      </c>
      <c r="AF175" s="400" t="s">
        <v>2577</v>
      </c>
      <c r="AG175" s="400" t="s">
        <v>2578</v>
      </c>
      <c r="AH175" s="400" t="s">
        <v>856</v>
      </c>
      <c r="AK175" s="439" t="s">
        <v>1608</v>
      </c>
      <c r="AP175" s="400"/>
      <c r="AQ175" s="410"/>
      <c r="AS175" s="400" t="s">
        <v>2579</v>
      </c>
      <c r="AT175" s="400" t="s">
        <v>2580</v>
      </c>
      <c r="AV175" s="406"/>
      <c r="AW175" s="406"/>
    </row>
    <row r="176" spans="1:49" ht="50.15" customHeight="1" x14ac:dyDescent="0.3">
      <c r="A176" s="406" t="s">
        <v>2748</v>
      </c>
      <c r="B176" s="406" t="s">
        <v>2749</v>
      </c>
      <c r="C176" s="406" t="s">
        <v>2750</v>
      </c>
      <c r="D176" s="406" t="str">
        <f>INDEX(JIRA!B:B, MATCH(F176&amp; " - TUT/FUT", JIRA!G:G,0))</f>
        <v>CSTONE-3658</v>
      </c>
      <c r="E176" s="408" t="str">
        <f>VLOOKUP(F176,[2]Sheet1!$B$2:$C$897,2,FALSE)</f>
        <v>CSTONE-3658</v>
      </c>
      <c r="F176" s="400" t="s">
        <v>2751</v>
      </c>
      <c r="H176" s="400" t="s">
        <v>1596</v>
      </c>
      <c r="I176" s="400" t="s">
        <v>2571</v>
      </c>
      <c r="J176" s="400" t="s">
        <v>2742</v>
      </c>
      <c r="K176" s="401" t="s">
        <v>2752</v>
      </c>
      <c r="N176" s="400" t="s">
        <v>1600</v>
      </c>
      <c r="O176" s="401" t="s">
        <v>1647</v>
      </c>
      <c r="P176" s="407" t="str">
        <f>IFERROR(INDEX(LOVs!L:L,MATCH(O176, LOVs!J:J,0)), "")</f>
        <v>Gap</v>
      </c>
      <c r="Q176" s="407" t="str">
        <f>IFERROR(INDEX(LOVs!M:M,MATCH(O176,LOVs!J:J,0)),"")</f>
        <v>Build</v>
      </c>
      <c r="R176" s="407" t="str">
        <f>IFERROR(INDEX(LOVs!N:N,MATCH(O176,LOVs!J:J,0)),"")</f>
        <v>Report</v>
      </c>
      <c r="S176" s="400" t="s">
        <v>2753</v>
      </c>
      <c r="T176" s="401" t="s">
        <v>2754</v>
      </c>
      <c r="U176" s="401" t="s">
        <v>2746</v>
      </c>
      <c r="V176" s="411" t="s">
        <v>2747</v>
      </c>
      <c r="Y176" s="400" t="s">
        <v>1348</v>
      </c>
      <c r="Z176" s="400" t="s">
        <v>1603</v>
      </c>
      <c r="AA176" s="409">
        <v>44340</v>
      </c>
      <c r="AE176" s="400" t="s">
        <v>1605</v>
      </c>
      <c r="AF176" s="400" t="s">
        <v>2577</v>
      </c>
      <c r="AG176" s="400" t="s">
        <v>2578</v>
      </c>
      <c r="AH176" s="400" t="s">
        <v>856</v>
      </c>
      <c r="AK176" s="439" t="s">
        <v>1608</v>
      </c>
      <c r="AP176" s="400"/>
      <c r="AQ176" s="410"/>
      <c r="AS176" s="400" t="s">
        <v>2579</v>
      </c>
      <c r="AT176" s="400" t="s">
        <v>2580</v>
      </c>
      <c r="AV176" s="406"/>
      <c r="AW176" s="406"/>
    </row>
    <row r="177" spans="1:49" ht="50.15" customHeight="1" x14ac:dyDescent="0.3">
      <c r="A177" s="406" t="s">
        <v>2755</v>
      </c>
      <c r="B177" s="406" t="s">
        <v>2756</v>
      </c>
      <c r="C177" s="406" t="s">
        <v>2757</v>
      </c>
      <c r="D177" s="406" t="str">
        <f>INDEX(JIRA!B:B, MATCH(F177&amp; " - TUT/FUT", JIRA!G:G,0))</f>
        <v>CSTONE-1400</v>
      </c>
      <c r="E177" s="408" t="str">
        <f>VLOOKUP(F177,[2]Sheet1!$B$2:$C$897,2,FALSE)</f>
        <v>CSTONE-1400</v>
      </c>
      <c r="F177" s="400" t="s">
        <v>2758</v>
      </c>
      <c r="H177" s="400" t="s">
        <v>1596</v>
      </c>
      <c r="I177" s="400" t="s">
        <v>2571</v>
      </c>
      <c r="J177" s="400" t="s">
        <v>2742</v>
      </c>
      <c r="K177" s="401" t="s">
        <v>2759</v>
      </c>
      <c r="N177" s="400" t="s">
        <v>1600</v>
      </c>
      <c r="O177" s="401" t="s">
        <v>1647</v>
      </c>
      <c r="P177" s="407" t="str">
        <f>IFERROR(INDEX(LOVs!L:L,MATCH(O177, LOVs!J:J,0)), "")</f>
        <v>Gap</v>
      </c>
      <c r="Q177" s="407" t="str">
        <f>IFERROR(INDEX(LOVs!M:M,MATCH(O177,LOVs!J:J,0)),"")</f>
        <v>Build</v>
      </c>
      <c r="R177" s="407" t="str">
        <f>IFERROR(INDEX(LOVs!N:N,MATCH(O177,LOVs!J:J,0)),"")</f>
        <v>Report</v>
      </c>
      <c r="S177" s="400" t="s">
        <v>2760</v>
      </c>
      <c r="T177" s="401" t="s">
        <v>2761</v>
      </c>
      <c r="U177" s="401" t="s">
        <v>2762</v>
      </c>
      <c r="V177" s="410" t="s">
        <v>2615</v>
      </c>
      <c r="W177" s="411" t="s">
        <v>2763</v>
      </c>
      <c r="Y177" s="400" t="s">
        <v>1348</v>
      </c>
      <c r="Z177" s="400" t="s">
        <v>1603</v>
      </c>
      <c r="AA177" s="409">
        <v>44340</v>
      </c>
      <c r="AE177" s="400" t="s">
        <v>1605</v>
      </c>
      <c r="AF177" s="400" t="s">
        <v>2577</v>
      </c>
      <c r="AG177" s="400" t="s">
        <v>2578</v>
      </c>
      <c r="AH177" s="400" t="s">
        <v>856</v>
      </c>
      <c r="AK177" s="439" t="s">
        <v>1608</v>
      </c>
      <c r="AP177" s="400"/>
      <c r="AS177" s="400" t="s">
        <v>2579</v>
      </c>
      <c r="AT177" s="400" t="s">
        <v>2580</v>
      </c>
      <c r="AV177" s="406"/>
      <c r="AW177" s="406"/>
    </row>
    <row r="178" spans="1:49" ht="50.15" customHeight="1" x14ac:dyDescent="0.3">
      <c r="A178" s="406" t="s">
        <v>2764</v>
      </c>
      <c r="B178" s="406" t="s">
        <v>2765</v>
      </c>
      <c r="C178" s="406" t="s">
        <v>2766</v>
      </c>
      <c r="D178" s="406" t="str">
        <f>INDEX(JIRA!B:B, MATCH(F178&amp; " - TUT/FUT", JIRA!G:G,0))</f>
        <v>CSTONE-3659</v>
      </c>
      <c r="E178" s="408" t="str">
        <f>VLOOKUP(F178,[2]Sheet1!$B$2:$C$897,2,FALSE)</f>
        <v>CSTONE-3659</v>
      </c>
      <c r="F178" s="400" t="s">
        <v>2767</v>
      </c>
      <c r="H178" s="400" t="s">
        <v>1596</v>
      </c>
      <c r="I178" s="400" t="s">
        <v>2571</v>
      </c>
      <c r="J178" s="400" t="s">
        <v>2742</v>
      </c>
      <c r="K178" s="401" t="s">
        <v>2768</v>
      </c>
      <c r="N178" s="400" t="s">
        <v>1600</v>
      </c>
      <c r="O178" s="401" t="s">
        <v>1647</v>
      </c>
      <c r="P178" s="407" t="str">
        <f>IFERROR(INDEX(LOVs!L:L,MATCH(O178, LOVs!J:J,0)), "")</f>
        <v>Gap</v>
      </c>
      <c r="Q178" s="407" t="str">
        <f>IFERROR(INDEX(LOVs!M:M,MATCH(O178,LOVs!J:J,0)),"")</f>
        <v>Build</v>
      </c>
      <c r="R178" s="407" t="str">
        <f>IFERROR(INDEX(LOVs!N:N,MATCH(O178,LOVs!J:J,0)),"")</f>
        <v>Report</v>
      </c>
      <c r="S178" s="400" t="s">
        <v>115</v>
      </c>
      <c r="T178" s="401" t="s">
        <v>2769</v>
      </c>
      <c r="U178" s="401" t="s">
        <v>2762</v>
      </c>
      <c r="V178" s="410" t="s">
        <v>2615</v>
      </c>
      <c r="W178" s="411" t="s">
        <v>2770</v>
      </c>
      <c r="Y178" s="400" t="s">
        <v>1348</v>
      </c>
      <c r="Z178" s="400" t="s">
        <v>1603</v>
      </c>
      <c r="AA178" s="409">
        <v>44341</v>
      </c>
      <c r="AE178" s="400" t="s">
        <v>1605</v>
      </c>
      <c r="AF178" s="400" t="s">
        <v>2577</v>
      </c>
      <c r="AG178" s="400" t="s">
        <v>2578</v>
      </c>
      <c r="AH178" s="400" t="s">
        <v>856</v>
      </c>
      <c r="AK178" s="439" t="s">
        <v>1608</v>
      </c>
      <c r="AP178" s="400"/>
      <c r="AQ178" s="439"/>
      <c r="AS178" s="400" t="s">
        <v>2579</v>
      </c>
      <c r="AT178" s="400" t="s">
        <v>2580</v>
      </c>
      <c r="AV178" s="406"/>
      <c r="AW178" s="406"/>
    </row>
    <row r="179" spans="1:49" ht="50.15" customHeight="1" x14ac:dyDescent="0.3">
      <c r="A179" s="406" t="s">
        <v>2771</v>
      </c>
      <c r="B179" s="406"/>
      <c r="C179" s="406" t="s">
        <v>2772</v>
      </c>
      <c r="D179" s="406"/>
      <c r="E179" s="408" t="str">
        <f>VLOOKUP(F179,[2]Sheet1!$B$2:$C$897,2,FALSE)</f>
        <v>CSTONE-3229</v>
      </c>
      <c r="F179" s="400" t="s">
        <v>2773</v>
      </c>
      <c r="H179" s="400" t="s">
        <v>1596</v>
      </c>
      <c r="I179" s="400" t="s">
        <v>2571</v>
      </c>
      <c r="J179" s="400" t="s">
        <v>2572</v>
      </c>
      <c r="K179" s="401" t="s">
        <v>2774</v>
      </c>
      <c r="N179" s="400" t="s">
        <v>1600</v>
      </c>
      <c r="O179" s="401" t="s">
        <v>1452</v>
      </c>
      <c r="P179" s="407" t="str">
        <f>IFERROR(INDEX(LOVs!L:L,MATCH(O179, LOVs!J:J,0)), "")</f>
        <v>Fit</v>
      </c>
      <c r="Q179" s="407" t="str">
        <f>IFERROR(INDEX(LOVs!M:M,MATCH(O179,LOVs!J:J,0)),"")</f>
        <v>Configuration</v>
      </c>
      <c r="R179" s="407" t="str">
        <f>IFERROR(INDEX(LOVs!N:N,MATCH(O179,LOVs!J:J,0)),"")</f>
        <v>Functional</v>
      </c>
      <c r="S179" s="400"/>
      <c r="T179" s="401" t="s">
        <v>2775</v>
      </c>
      <c r="U179" s="400" t="s">
        <v>2776</v>
      </c>
      <c r="V179" s="410" t="s">
        <v>2615</v>
      </c>
      <c r="W179" s="411" t="s">
        <v>2777</v>
      </c>
      <c r="Y179" s="400" t="s">
        <v>1348</v>
      </c>
      <c r="Z179" s="400" t="s">
        <v>1603</v>
      </c>
      <c r="AA179" s="409">
        <v>44340</v>
      </c>
      <c r="AE179" s="400" t="s">
        <v>1605</v>
      </c>
      <c r="AF179" s="400" t="s">
        <v>2577</v>
      </c>
      <c r="AG179" s="400" t="s">
        <v>2578</v>
      </c>
      <c r="AH179" s="400" t="s">
        <v>856</v>
      </c>
      <c r="AK179" s="439" t="s">
        <v>1608</v>
      </c>
      <c r="AP179" s="400"/>
      <c r="AQ179" s="410"/>
      <c r="AS179" s="400" t="s">
        <v>2579</v>
      </c>
      <c r="AT179" s="400" t="s">
        <v>2580</v>
      </c>
      <c r="AV179" s="406"/>
      <c r="AW179" s="406"/>
    </row>
    <row r="180" spans="1:49" s="406" customFormat="1" ht="50.15" customHeight="1" x14ac:dyDescent="0.3">
      <c r="A180" s="406" t="s">
        <v>2778</v>
      </c>
      <c r="C180" s="406" t="s">
        <v>2779</v>
      </c>
      <c r="E180" s="408" t="str">
        <f>VLOOKUP(F180,[2]Sheet1!$B$2:$C$897,2,FALSE)</f>
        <v>CSTONE-3230</v>
      </c>
      <c r="F180" s="400" t="s">
        <v>2780</v>
      </c>
      <c r="G180" s="400"/>
      <c r="H180" s="400" t="s">
        <v>1596</v>
      </c>
      <c r="I180" s="400" t="s">
        <v>2571</v>
      </c>
      <c r="J180" s="400" t="s">
        <v>2572</v>
      </c>
      <c r="K180" s="401" t="s">
        <v>2781</v>
      </c>
      <c r="L180" s="400" t="s">
        <v>2671</v>
      </c>
      <c r="M180" s="400"/>
      <c r="N180" s="400" t="s">
        <v>1636</v>
      </c>
      <c r="O180" s="401" t="s">
        <v>1452</v>
      </c>
      <c r="P180" s="407" t="str">
        <f>IFERROR(INDEX(LOVs!L:L,MATCH(O180, LOVs!J:J,0)), "")</f>
        <v>Fit</v>
      </c>
      <c r="Q180" s="407" t="str">
        <f>IFERROR(INDEX(LOVs!M:M,MATCH(O180,LOVs!J:J,0)),"")</f>
        <v>Configuration</v>
      </c>
      <c r="R180" s="407" t="str">
        <f>IFERROR(INDEX(LOVs!N:N,MATCH(O180,LOVs!J:J,0)),"")</f>
        <v>Functional</v>
      </c>
      <c r="S180" s="400"/>
      <c r="T180" s="401" t="s">
        <v>2782</v>
      </c>
      <c r="U180" s="411" t="s">
        <v>2783</v>
      </c>
      <c r="V180" s="400"/>
      <c r="W180" s="400"/>
      <c r="X180" s="400"/>
      <c r="Y180" s="400" t="s">
        <v>1348</v>
      </c>
      <c r="Z180" s="400" t="s">
        <v>2784</v>
      </c>
      <c r="AA180" s="409">
        <v>44390</v>
      </c>
      <c r="AB180" s="400"/>
      <c r="AC180" s="402" t="e">
        <f>IF(#REF!="", O180,#REF!)</f>
        <v>#REF!</v>
      </c>
      <c r="AD180" s="402"/>
      <c r="AE180" s="400" t="s">
        <v>1605</v>
      </c>
      <c r="AF180" s="400" t="s">
        <v>2577</v>
      </c>
      <c r="AG180" s="400" t="s">
        <v>2578</v>
      </c>
      <c r="AH180" s="400" t="s">
        <v>856</v>
      </c>
      <c r="AI180" s="400"/>
      <c r="AJ180" s="400"/>
      <c r="AK180" s="439" t="s">
        <v>1608</v>
      </c>
      <c r="AL180" s="400" t="s">
        <v>2655</v>
      </c>
      <c r="AM180" s="400" t="s">
        <v>1978</v>
      </c>
      <c r="AN180" s="400" t="s">
        <v>196</v>
      </c>
      <c r="AO180" s="400" t="s">
        <v>196</v>
      </c>
      <c r="AP180" s="401" t="s">
        <v>196</v>
      </c>
      <c r="AQ180" s="400"/>
      <c r="AR180" s="401"/>
      <c r="AS180" s="400" t="s">
        <v>2579</v>
      </c>
      <c r="AT180" s="400" t="s">
        <v>2580</v>
      </c>
      <c r="AV180" s="406">
        <v>27</v>
      </c>
    </row>
    <row r="181" spans="1:49" ht="50.15" customHeight="1" x14ac:dyDescent="0.3">
      <c r="A181" s="406" t="s">
        <v>2785</v>
      </c>
      <c r="B181" s="406" t="s">
        <v>2786</v>
      </c>
      <c r="C181" s="406" t="s">
        <v>2174</v>
      </c>
      <c r="D181" s="406"/>
      <c r="E181" s="408" t="str">
        <f>VLOOKUP(F181,[2]Sheet1!$B$2:$C$897,2,FALSE)</f>
        <v>CSTONE-3231</v>
      </c>
      <c r="F181" s="400" t="s">
        <v>2787</v>
      </c>
      <c r="H181" s="400" t="s">
        <v>1596</v>
      </c>
      <c r="I181" s="400" t="s">
        <v>2571</v>
      </c>
      <c r="J181" s="400" t="s">
        <v>2572</v>
      </c>
      <c r="K181" s="401" t="s">
        <v>2788</v>
      </c>
      <c r="N181" s="400" t="s">
        <v>1600</v>
      </c>
      <c r="O181" s="401" t="s">
        <v>1452</v>
      </c>
      <c r="P181" s="407" t="str">
        <f>IFERROR(INDEX(LOVs!L:L,MATCH(O181, LOVs!J:J,0)), "")</f>
        <v>Fit</v>
      </c>
      <c r="Q181" s="407" t="str">
        <f>IFERROR(INDEX(LOVs!M:M,MATCH(O181,LOVs!J:J,0)),"")</f>
        <v>Configuration</v>
      </c>
      <c r="R181" s="407" t="str">
        <f>IFERROR(INDEX(LOVs!N:N,MATCH(O181,LOVs!J:J,0)),"")</f>
        <v>Functional</v>
      </c>
      <c r="S181" s="400"/>
      <c r="T181" s="401" t="s">
        <v>2789</v>
      </c>
      <c r="U181" s="401" t="s">
        <v>2790</v>
      </c>
      <c r="V181" s="411" t="s">
        <v>2791</v>
      </c>
      <c r="Y181" s="400" t="s">
        <v>1348</v>
      </c>
      <c r="Z181" s="400" t="s">
        <v>1603</v>
      </c>
      <c r="AA181" s="409">
        <v>44340</v>
      </c>
      <c r="AE181" s="400" t="s">
        <v>1605</v>
      </c>
      <c r="AF181" s="400" t="s">
        <v>2577</v>
      </c>
      <c r="AG181" s="400" t="s">
        <v>2578</v>
      </c>
      <c r="AH181" s="400" t="s">
        <v>856</v>
      </c>
      <c r="AK181" s="439" t="s">
        <v>1608</v>
      </c>
      <c r="AP181" s="400"/>
      <c r="AS181" s="400" t="s">
        <v>2579</v>
      </c>
      <c r="AT181" s="400" t="s">
        <v>2580</v>
      </c>
      <c r="AV181" s="406"/>
      <c r="AW181" s="406"/>
    </row>
    <row r="182" spans="1:49" ht="50.15" customHeight="1" x14ac:dyDescent="0.3">
      <c r="A182" s="406" t="s">
        <v>2792</v>
      </c>
      <c r="C182" s="406" t="s">
        <v>2793</v>
      </c>
      <c r="D182" s="406"/>
      <c r="E182" s="408" t="str">
        <f>VLOOKUP(F182,[2]Sheet1!$B$2:$C$897,2,FALSE)</f>
        <v>CSTONE-568</v>
      </c>
      <c r="F182" s="400" t="s">
        <v>2794</v>
      </c>
      <c r="H182" s="400" t="s">
        <v>1596</v>
      </c>
      <c r="I182" s="400" t="s">
        <v>2571</v>
      </c>
      <c r="J182" s="400" t="s">
        <v>2572</v>
      </c>
      <c r="K182" s="418" t="s">
        <v>2795</v>
      </c>
      <c r="N182" s="400" t="s">
        <v>1600</v>
      </c>
      <c r="O182" s="401" t="s">
        <v>1713</v>
      </c>
      <c r="P182" s="407" t="str">
        <f>IFERROR(INDEX(LOVs!L:L,MATCH(O182, LOVs!J:J,0)), "")</f>
        <v>Gap</v>
      </c>
      <c r="Q182" s="407" t="str">
        <f>IFERROR(INDEX(LOVs!M:M,MATCH(O182,LOVs!J:J,0)),"")</f>
        <v>Work Around</v>
      </c>
      <c r="R182" s="407" t="str">
        <f>IFERROR(INDEX(LOVs!N:N,MATCH(O182,LOVs!J:J,0)),"")</f>
        <v>Work Around</v>
      </c>
      <c r="S182" s="400"/>
      <c r="T182" s="401" t="s">
        <v>2796</v>
      </c>
      <c r="U182" s="410" t="s">
        <v>2593</v>
      </c>
      <c r="V182" s="446"/>
      <c r="Y182" s="400" t="s">
        <v>1348</v>
      </c>
      <c r="AA182" s="409">
        <v>44341</v>
      </c>
      <c r="AE182" s="400" t="s">
        <v>1605</v>
      </c>
      <c r="AF182" s="400" t="s">
        <v>2577</v>
      </c>
      <c r="AG182" s="400" t="s">
        <v>2578</v>
      </c>
      <c r="AH182" s="400" t="s">
        <v>856</v>
      </c>
      <c r="AK182" s="439" t="s">
        <v>1608</v>
      </c>
      <c r="AP182" s="400"/>
      <c r="AS182" s="400" t="s">
        <v>2579</v>
      </c>
      <c r="AT182" s="400" t="s">
        <v>2580</v>
      </c>
      <c r="AV182" s="406"/>
      <c r="AW182" s="406"/>
    </row>
    <row r="183" spans="1:49" ht="50.15" customHeight="1" x14ac:dyDescent="0.3">
      <c r="A183" s="406" t="s">
        <v>2797</v>
      </c>
      <c r="B183" s="406" t="s">
        <v>2798</v>
      </c>
      <c r="C183" s="406" t="s">
        <v>2174</v>
      </c>
      <c r="D183" s="406"/>
      <c r="E183" s="408" t="str">
        <f>VLOOKUP(F183,[2]Sheet1!$B$2:$C$897,2,FALSE)</f>
        <v>CSTONE-55</v>
      </c>
      <c r="F183" s="400" t="s">
        <v>2799</v>
      </c>
      <c r="H183" s="400" t="s">
        <v>1596</v>
      </c>
      <c r="I183" s="400" t="s">
        <v>2571</v>
      </c>
      <c r="J183" s="400" t="s">
        <v>2572</v>
      </c>
      <c r="K183" s="401" t="s">
        <v>2800</v>
      </c>
      <c r="N183" s="400" t="s">
        <v>1600</v>
      </c>
      <c r="O183" s="401" t="s">
        <v>1452</v>
      </c>
      <c r="P183" s="407" t="str">
        <f>IFERROR(INDEX(LOVs!L:L,MATCH(O183, LOVs!J:J,0)), "")</f>
        <v>Fit</v>
      </c>
      <c r="Q183" s="407" t="str">
        <f>IFERROR(INDEX(LOVs!M:M,MATCH(O183,LOVs!J:J,0)),"")</f>
        <v>Configuration</v>
      </c>
      <c r="R183" s="407" t="str">
        <f>IFERROR(INDEX(LOVs!N:N,MATCH(O183,LOVs!J:J,0)),"")</f>
        <v>Functional</v>
      </c>
      <c r="S183" s="400"/>
      <c r="T183" s="401" t="s">
        <v>2801</v>
      </c>
      <c r="U183" s="401" t="s">
        <v>2802</v>
      </c>
      <c r="V183" s="411" t="s">
        <v>2803</v>
      </c>
      <c r="Y183" s="400" t="s">
        <v>1348</v>
      </c>
      <c r="Z183" s="400" t="s">
        <v>1603</v>
      </c>
      <c r="AA183" s="409">
        <v>44340</v>
      </c>
      <c r="AE183" s="400" t="s">
        <v>1605</v>
      </c>
      <c r="AF183" s="400" t="s">
        <v>2577</v>
      </c>
      <c r="AG183" s="400" t="s">
        <v>2578</v>
      </c>
      <c r="AH183" s="400" t="s">
        <v>856</v>
      </c>
      <c r="AK183" s="439" t="s">
        <v>1608</v>
      </c>
      <c r="AP183" s="400"/>
      <c r="AS183" s="400" t="s">
        <v>2579</v>
      </c>
      <c r="AT183" s="400" t="s">
        <v>2580</v>
      </c>
      <c r="AV183" s="406"/>
      <c r="AW183" s="406"/>
    </row>
    <row r="184" spans="1:49" ht="50.15" customHeight="1" x14ac:dyDescent="0.3">
      <c r="A184" s="406" t="s">
        <v>2804</v>
      </c>
      <c r="B184" s="406" t="s">
        <v>2805</v>
      </c>
      <c r="C184" s="406" t="s">
        <v>2174</v>
      </c>
      <c r="D184" s="406"/>
      <c r="E184" s="408" t="str">
        <f>VLOOKUP(F184,[2]Sheet1!$B$2:$C$897,2,FALSE)</f>
        <v>CSTONE-56</v>
      </c>
      <c r="F184" s="400" t="s">
        <v>2806</v>
      </c>
      <c r="H184" s="400" t="s">
        <v>1596</v>
      </c>
      <c r="I184" s="400" t="s">
        <v>2571</v>
      </c>
      <c r="J184" s="400" t="s">
        <v>2572</v>
      </c>
      <c r="K184" s="401" t="s">
        <v>2807</v>
      </c>
      <c r="N184" s="400" t="s">
        <v>1600</v>
      </c>
      <c r="O184" s="401" t="s">
        <v>1452</v>
      </c>
      <c r="P184" s="407" t="str">
        <f>IFERROR(INDEX(LOVs!L:L,MATCH(O184, LOVs!J:J,0)), "")</f>
        <v>Fit</v>
      </c>
      <c r="Q184" s="407" t="str">
        <f>IFERROR(INDEX(LOVs!M:M,MATCH(O184,LOVs!J:J,0)),"")</f>
        <v>Configuration</v>
      </c>
      <c r="R184" s="407" t="str">
        <f>IFERROR(INDEX(LOVs!N:N,MATCH(O184,LOVs!J:J,0)),"")</f>
        <v>Functional</v>
      </c>
      <c r="S184" s="400"/>
      <c r="T184" s="401" t="s">
        <v>2808</v>
      </c>
      <c r="U184" s="401" t="s">
        <v>2802</v>
      </c>
      <c r="V184" s="410" t="s">
        <v>2809</v>
      </c>
      <c r="W184" s="411" t="s">
        <v>2810</v>
      </c>
      <c r="Y184" s="400" t="s">
        <v>1348</v>
      </c>
      <c r="Z184" s="400" t="s">
        <v>1603</v>
      </c>
      <c r="AA184" s="409">
        <v>44340</v>
      </c>
      <c r="AE184" s="400" t="s">
        <v>1605</v>
      </c>
      <c r="AF184" s="400" t="s">
        <v>2577</v>
      </c>
      <c r="AG184" s="400" t="s">
        <v>2578</v>
      </c>
      <c r="AH184" s="400" t="s">
        <v>856</v>
      </c>
      <c r="AK184" s="439" t="s">
        <v>1608</v>
      </c>
      <c r="AP184" s="400"/>
      <c r="AS184" s="400" t="s">
        <v>2579</v>
      </c>
      <c r="AT184" s="400" t="s">
        <v>2580</v>
      </c>
      <c r="AV184" s="406"/>
      <c r="AW184" s="406"/>
    </row>
    <row r="185" spans="1:49" s="406" customFormat="1" ht="50.15" customHeight="1" x14ac:dyDescent="0.3">
      <c r="A185" s="406" t="s">
        <v>2811</v>
      </c>
      <c r="C185" s="406" t="s">
        <v>2812</v>
      </c>
      <c r="E185" s="408"/>
      <c r="F185" s="400" t="s">
        <v>2813</v>
      </c>
      <c r="G185" s="400"/>
      <c r="H185" s="400" t="s">
        <v>1596</v>
      </c>
      <c r="I185" s="400" t="s">
        <v>2571</v>
      </c>
      <c r="J185" s="400" t="s">
        <v>2572</v>
      </c>
      <c r="K185" s="401" t="s">
        <v>2814</v>
      </c>
      <c r="L185" s="400" t="s">
        <v>2671</v>
      </c>
      <c r="M185" s="400"/>
      <c r="N185" s="400" t="s">
        <v>1636</v>
      </c>
      <c r="O185" s="401" t="s">
        <v>1452</v>
      </c>
      <c r="P185" s="407" t="str">
        <f>IFERROR(INDEX(LOVs!L:L,MATCH(O185, LOVs!J:J,0)), "")</f>
        <v>Fit</v>
      </c>
      <c r="Q185" s="407" t="str">
        <f>IFERROR(INDEX(LOVs!M:M,MATCH(O185,LOVs!J:J,0)),"")</f>
        <v>Configuration</v>
      </c>
      <c r="R185" s="407" t="str">
        <f>IFERROR(INDEX(LOVs!N:N,MATCH(O185,LOVs!J:J,0)),"")</f>
        <v>Functional</v>
      </c>
      <c r="S185" s="400"/>
      <c r="T185" s="401" t="s">
        <v>2815</v>
      </c>
      <c r="U185" s="411" t="s">
        <v>2816</v>
      </c>
      <c r="V185" s="400"/>
      <c r="W185" s="400"/>
      <c r="X185" s="400"/>
      <c r="Y185" s="400" t="s">
        <v>1348</v>
      </c>
      <c r="Z185" s="400" t="s">
        <v>2784</v>
      </c>
      <c r="AA185" s="409">
        <v>44390</v>
      </c>
      <c r="AB185" s="400"/>
      <c r="AC185" s="402" t="e">
        <f>IF(#REF!="", O185,#REF!)</f>
        <v>#REF!</v>
      </c>
      <c r="AD185" s="402"/>
      <c r="AE185" s="400" t="s">
        <v>1605</v>
      </c>
      <c r="AF185" s="400" t="s">
        <v>2577</v>
      </c>
      <c r="AG185" s="400" t="s">
        <v>2578</v>
      </c>
      <c r="AH185" s="400" t="s">
        <v>856</v>
      </c>
      <c r="AI185" s="400"/>
      <c r="AJ185" s="400"/>
      <c r="AK185" s="439" t="s">
        <v>1608</v>
      </c>
      <c r="AL185" s="400" t="s">
        <v>2817</v>
      </c>
      <c r="AM185" s="401" t="s">
        <v>2818</v>
      </c>
      <c r="AN185" s="400"/>
      <c r="AO185" s="400" t="s">
        <v>196</v>
      </c>
      <c r="AP185" s="401" t="s">
        <v>2657</v>
      </c>
      <c r="AQ185" s="446" t="s">
        <v>2819</v>
      </c>
      <c r="AR185" s="401" t="s">
        <v>2820</v>
      </c>
      <c r="AS185" s="400" t="s">
        <v>2579</v>
      </c>
      <c r="AT185" s="400" t="s">
        <v>2580</v>
      </c>
      <c r="AV185" s="406">
        <v>27</v>
      </c>
    </row>
    <row r="186" spans="1:49" ht="50.15" customHeight="1" x14ac:dyDescent="0.3">
      <c r="A186" s="406" t="s">
        <v>2821</v>
      </c>
      <c r="B186" s="406" t="s">
        <v>2822</v>
      </c>
      <c r="C186" s="406" t="s">
        <v>2174</v>
      </c>
      <c r="D186" s="406"/>
      <c r="E186" s="408" t="str">
        <f>VLOOKUP(F186,[2]Sheet1!$B$2:$C$897,2,FALSE)</f>
        <v>CSTONE-57</v>
      </c>
      <c r="F186" s="400" t="s">
        <v>2823</v>
      </c>
      <c r="H186" s="400" t="s">
        <v>1596</v>
      </c>
      <c r="I186" s="400" t="s">
        <v>2571</v>
      </c>
      <c r="J186" s="400" t="s">
        <v>2572</v>
      </c>
      <c r="K186" s="401" t="s">
        <v>2824</v>
      </c>
      <c r="N186" s="400" t="s">
        <v>1600</v>
      </c>
      <c r="O186" s="401" t="s">
        <v>1452</v>
      </c>
      <c r="P186" s="407" t="str">
        <f>IFERROR(INDEX(LOVs!L:L,MATCH(O186, LOVs!J:J,0)), "")</f>
        <v>Fit</v>
      </c>
      <c r="Q186" s="407" t="str">
        <f>IFERROR(INDEX(LOVs!M:M,MATCH(O186,LOVs!J:J,0)),"")</f>
        <v>Configuration</v>
      </c>
      <c r="R186" s="407" t="str">
        <f>IFERROR(INDEX(LOVs!N:N,MATCH(O186,LOVs!J:J,0)),"")</f>
        <v>Functional</v>
      </c>
      <c r="S186" s="400"/>
      <c r="T186" s="401" t="s">
        <v>2825</v>
      </c>
      <c r="U186" s="401" t="s">
        <v>2826</v>
      </c>
      <c r="V186" s="439" t="s">
        <v>2827</v>
      </c>
      <c r="Y186" s="400" t="s">
        <v>1348</v>
      </c>
      <c r="Z186" s="400" t="s">
        <v>1603</v>
      </c>
      <c r="AA186" s="409">
        <v>44340</v>
      </c>
      <c r="AE186" s="400" t="s">
        <v>1605</v>
      </c>
      <c r="AF186" s="400" t="s">
        <v>2577</v>
      </c>
      <c r="AG186" s="400" t="s">
        <v>2578</v>
      </c>
      <c r="AH186" s="400" t="s">
        <v>856</v>
      </c>
      <c r="AK186" s="439" t="s">
        <v>1608</v>
      </c>
      <c r="AP186" s="400"/>
      <c r="AS186" s="400" t="s">
        <v>2579</v>
      </c>
      <c r="AT186" s="400" t="s">
        <v>2580</v>
      </c>
      <c r="AV186" s="406"/>
      <c r="AW186" s="406"/>
    </row>
    <row r="187" spans="1:49" ht="50.15" customHeight="1" x14ac:dyDescent="0.3">
      <c r="A187" s="406" t="s">
        <v>2828</v>
      </c>
      <c r="B187" s="406" t="s">
        <v>2829</v>
      </c>
      <c r="C187" s="406" t="s">
        <v>2830</v>
      </c>
      <c r="D187" s="406" t="str">
        <f>INDEX(JIRA!B:B, MATCH(F187&amp; " - TUT/FUT", JIRA!G:G,0))</f>
        <v>CSTONE-1401</v>
      </c>
      <c r="E187" s="408" t="str">
        <f>VLOOKUP(F187,[2]Sheet1!$B$2:$C$897,2,FALSE)</f>
        <v>CSTONE-1401</v>
      </c>
      <c r="F187" s="400" t="s">
        <v>2831</v>
      </c>
      <c r="H187" s="400" t="s">
        <v>1596</v>
      </c>
      <c r="I187" s="400" t="s">
        <v>2571</v>
      </c>
      <c r="J187" s="400" t="s">
        <v>2572</v>
      </c>
      <c r="K187" s="401" t="s">
        <v>2832</v>
      </c>
      <c r="N187" s="400" t="s">
        <v>2460</v>
      </c>
      <c r="O187" s="401" t="s">
        <v>2621</v>
      </c>
      <c r="P187" s="407" t="str">
        <f>IFERROR(INDEX(LOVs!L:L,MATCH(O187, LOVs!J:J,0)), "")</f>
        <v>Gap</v>
      </c>
      <c r="Q187" s="407" t="str">
        <f>IFERROR(INDEX(LOVs!M:M,MATCH(O187,LOVs!J:J,0)),"")</f>
        <v>Build</v>
      </c>
      <c r="R187" s="407" t="str">
        <f>IFERROR(INDEX(LOVs!N:N,MATCH(O187,LOVs!J:J,0)),"")</f>
        <v>Interface</v>
      </c>
      <c r="S187" s="400" t="s">
        <v>2647</v>
      </c>
      <c r="T187" s="401" t="s">
        <v>2833</v>
      </c>
      <c r="U187" s="400" t="s">
        <v>2834</v>
      </c>
      <c r="Y187" s="400" t="s">
        <v>1348</v>
      </c>
      <c r="Z187" s="400" t="s">
        <v>1603</v>
      </c>
      <c r="AA187" s="409">
        <v>44340</v>
      </c>
      <c r="AE187" s="400" t="s">
        <v>1605</v>
      </c>
      <c r="AF187" s="400" t="s">
        <v>2577</v>
      </c>
      <c r="AG187" s="400" t="s">
        <v>2578</v>
      </c>
      <c r="AH187" s="400" t="s">
        <v>856</v>
      </c>
      <c r="AP187" s="400"/>
      <c r="AQ187" s="410"/>
      <c r="AS187" s="400" t="s">
        <v>2579</v>
      </c>
      <c r="AT187" s="400" t="s">
        <v>2580</v>
      </c>
      <c r="AV187" s="406"/>
      <c r="AW187" s="406"/>
    </row>
    <row r="188" spans="1:49" ht="50.15" customHeight="1" x14ac:dyDescent="0.3">
      <c r="A188" s="406" t="s">
        <v>2835</v>
      </c>
      <c r="B188" s="406" t="s">
        <v>2836</v>
      </c>
      <c r="C188" s="406" t="s">
        <v>2837</v>
      </c>
      <c r="D188" s="406" t="str">
        <f>INDEX(JIRA!B:B, MATCH(F188&amp; " - TUT/FUT", JIRA!G:G,0))</f>
        <v>CSTONE-1402</v>
      </c>
      <c r="E188" s="408" t="str">
        <f>VLOOKUP(F188,[2]Sheet1!$B$2:$C$897,2,FALSE)</f>
        <v>CSTONE-1402</v>
      </c>
      <c r="F188" s="400" t="s">
        <v>2838</v>
      </c>
      <c r="H188" s="400" t="s">
        <v>1596</v>
      </c>
      <c r="I188" s="400" t="s">
        <v>2571</v>
      </c>
      <c r="J188" s="400" t="s">
        <v>2572</v>
      </c>
      <c r="K188" s="401" t="s">
        <v>2839</v>
      </c>
      <c r="N188" s="400" t="s">
        <v>2460</v>
      </c>
      <c r="O188" s="401" t="s">
        <v>2621</v>
      </c>
      <c r="P188" s="407" t="str">
        <f>IFERROR(INDEX(LOVs!L:L,MATCH(O188, LOVs!J:J,0)), "")</f>
        <v>Gap</v>
      </c>
      <c r="Q188" s="407" t="str">
        <f>IFERROR(INDEX(LOVs!M:M,MATCH(O188,LOVs!J:J,0)),"")</f>
        <v>Build</v>
      </c>
      <c r="R188" s="407" t="str">
        <f>IFERROR(INDEX(LOVs!N:N,MATCH(O188,LOVs!J:J,0)),"")</f>
        <v>Interface</v>
      </c>
      <c r="S188" s="400" t="s">
        <v>2840</v>
      </c>
      <c r="T188" s="401" t="s">
        <v>2841</v>
      </c>
      <c r="U188" s="410" t="s">
        <v>2842</v>
      </c>
      <c r="Y188" s="400" t="s">
        <v>1348</v>
      </c>
      <c r="AA188" s="409">
        <v>44342</v>
      </c>
      <c r="AE188" s="400" t="s">
        <v>1605</v>
      </c>
      <c r="AF188" s="400" t="s">
        <v>2577</v>
      </c>
      <c r="AG188" s="400" t="s">
        <v>2578</v>
      </c>
      <c r="AH188" s="400" t="s">
        <v>856</v>
      </c>
      <c r="AP188" s="400"/>
      <c r="AQ188" s="410"/>
      <c r="AS188" s="400" t="s">
        <v>2579</v>
      </c>
      <c r="AT188" s="400" t="s">
        <v>2580</v>
      </c>
      <c r="AV188" s="406"/>
      <c r="AW188" s="406"/>
    </row>
    <row r="189" spans="1:49" ht="50.15" customHeight="1" x14ac:dyDescent="0.3">
      <c r="A189" s="406" t="s">
        <v>2843</v>
      </c>
      <c r="B189" s="406" t="s">
        <v>2844</v>
      </c>
      <c r="C189" s="406" t="s">
        <v>2845</v>
      </c>
      <c r="D189" s="406" t="str">
        <f>INDEX(JIRA!B:B, MATCH(F189&amp; " - TUT/FUT", JIRA!G:G,0))</f>
        <v>CSTONE-1403</v>
      </c>
      <c r="E189" s="408" t="str">
        <f>VLOOKUP(F189,[2]Sheet1!$B$2:$C$897,2,FALSE)</f>
        <v>CSTONE-1403</v>
      </c>
      <c r="F189" s="400" t="s">
        <v>2846</v>
      </c>
      <c r="H189" s="400" t="s">
        <v>1596</v>
      </c>
      <c r="I189" s="400" t="s">
        <v>2571</v>
      </c>
      <c r="J189" s="400" t="s">
        <v>2572</v>
      </c>
      <c r="K189" s="401" t="s">
        <v>2847</v>
      </c>
      <c r="N189" s="400" t="s">
        <v>2460</v>
      </c>
      <c r="O189" s="401" t="s">
        <v>2621</v>
      </c>
      <c r="P189" s="407" t="str">
        <f>IFERROR(INDEX(LOVs!L:L,MATCH(O189, LOVs!J:J,0)), "")</f>
        <v>Gap</v>
      </c>
      <c r="Q189" s="407" t="str">
        <f>IFERROR(INDEX(LOVs!M:M,MATCH(O189,LOVs!J:J,0)),"")</f>
        <v>Build</v>
      </c>
      <c r="R189" s="407" t="str">
        <f>IFERROR(INDEX(LOVs!N:N,MATCH(O189,LOVs!J:J,0)),"")</f>
        <v>Interface</v>
      </c>
      <c r="S189" s="400" t="s">
        <v>2848</v>
      </c>
      <c r="T189" s="401" t="s">
        <v>2849</v>
      </c>
      <c r="U189" s="410" t="s">
        <v>2842</v>
      </c>
      <c r="Y189" s="400" t="s">
        <v>1348</v>
      </c>
      <c r="AA189" s="409">
        <v>44342</v>
      </c>
      <c r="AE189" s="400" t="s">
        <v>1605</v>
      </c>
      <c r="AF189" s="400" t="s">
        <v>2577</v>
      </c>
      <c r="AG189" s="400" t="s">
        <v>2578</v>
      </c>
      <c r="AH189" s="400" t="s">
        <v>856</v>
      </c>
      <c r="AP189" s="400"/>
      <c r="AQ189" s="410"/>
      <c r="AS189" s="400" t="s">
        <v>2579</v>
      </c>
      <c r="AT189" s="400" t="s">
        <v>2580</v>
      </c>
      <c r="AV189" s="406"/>
      <c r="AW189" s="406"/>
    </row>
    <row r="190" spans="1:49" ht="50.15" customHeight="1" x14ac:dyDescent="0.3">
      <c r="A190" s="406" t="s">
        <v>2850</v>
      </c>
      <c r="B190" s="406" t="s">
        <v>2851</v>
      </c>
      <c r="C190" s="406" t="s">
        <v>2852</v>
      </c>
      <c r="D190" s="406" t="str">
        <f>INDEX(JIRA!B:B, MATCH(F190&amp; " - TUT/FUT", JIRA!G:G,0))</f>
        <v>CSTONE-1404</v>
      </c>
      <c r="E190" s="408" t="str">
        <f>VLOOKUP(F190,[2]Sheet1!$B$2:$C$897,2,FALSE)</f>
        <v>CSTONE-1404</v>
      </c>
      <c r="F190" s="400" t="s">
        <v>2853</v>
      </c>
      <c r="H190" s="400" t="s">
        <v>1596</v>
      </c>
      <c r="I190" s="400" t="s">
        <v>2571</v>
      </c>
      <c r="J190" s="400" t="s">
        <v>2572</v>
      </c>
      <c r="K190" s="401" t="s">
        <v>2854</v>
      </c>
      <c r="N190" s="400" t="s">
        <v>2460</v>
      </c>
      <c r="O190" s="401" t="s">
        <v>2621</v>
      </c>
      <c r="P190" s="407" t="str">
        <f>IFERROR(INDEX(LOVs!L:L,MATCH(O190, LOVs!J:J,0)), "")</f>
        <v>Gap</v>
      </c>
      <c r="Q190" s="407" t="str">
        <f>IFERROR(INDEX(LOVs!M:M,MATCH(O190,LOVs!J:J,0)),"")</f>
        <v>Build</v>
      </c>
      <c r="R190" s="407" t="str">
        <f>IFERROR(INDEX(LOVs!N:N,MATCH(O190,LOVs!J:J,0)),"")</f>
        <v>Interface</v>
      </c>
      <c r="S190" s="400" t="s">
        <v>2855</v>
      </c>
      <c r="T190" s="401" t="s">
        <v>2856</v>
      </c>
      <c r="U190" s="410" t="s">
        <v>2842</v>
      </c>
      <c r="Y190" s="400" t="s">
        <v>1348</v>
      </c>
      <c r="AA190" s="409">
        <v>44342</v>
      </c>
      <c r="AE190" s="400" t="s">
        <v>1605</v>
      </c>
      <c r="AF190" s="400" t="s">
        <v>2577</v>
      </c>
      <c r="AG190" s="400" t="s">
        <v>2578</v>
      </c>
      <c r="AH190" s="400" t="s">
        <v>856</v>
      </c>
      <c r="AP190" s="400"/>
      <c r="AQ190" s="410"/>
      <c r="AS190" s="400" t="s">
        <v>2579</v>
      </c>
      <c r="AT190" s="400" t="s">
        <v>2580</v>
      </c>
      <c r="AV190" s="406"/>
      <c r="AW190" s="406"/>
    </row>
    <row r="191" spans="1:49" ht="50.15" customHeight="1" x14ac:dyDescent="0.3">
      <c r="A191" s="406" t="s">
        <v>2857</v>
      </c>
      <c r="B191" s="406" t="s">
        <v>2858</v>
      </c>
      <c r="C191" s="406" t="s">
        <v>2859</v>
      </c>
      <c r="D191" s="406" t="str">
        <f>INDEX(JIRA!B:B, MATCH(F191&amp; " - TUT/FUT", JIRA!G:G,0))</f>
        <v>CSTONE-1405</v>
      </c>
      <c r="E191" s="408" t="str">
        <f>VLOOKUP(F191,[2]Sheet1!$B$2:$C$897,2,FALSE)</f>
        <v>CSTONE-1405</v>
      </c>
      <c r="F191" s="400" t="s">
        <v>2860</v>
      </c>
      <c r="H191" s="400" t="s">
        <v>1596</v>
      </c>
      <c r="I191" s="400" t="s">
        <v>2571</v>
      </c>
      <c r="J191" s="400" t="s">
        <v>2572</v>
      </c>
      <c r="K191" s="401" t="s">
        <v>2861</v>
      </c>
      <c r="N191" s="400" t="s">
        <v>2460</v>
      </c>
      <c r="O191" s="401" t="s">
        <v>2621</v>
      </c>
      <c r="P191" s="407" t="str">
        <f>IFERROR(INDEX(LOVs!L:L,MATCH(O191, LOVs!J:J,0)), "")</f>
        <v>Gap</v>
      </c>
      <c r="Q191" s="407" t="str">
        <f>IFERROR(INDEX(LOVs!M:M,MATCH(O191,LOVs!J:J,0)),"")</f>
        <v>Build</v>
      </c>
      <c r="R191" s="407" t="str">
        <f>IFERROR(INDEX(LOVs!N:N,MATCH(O191,LOVs!J:J,0)),"")</f>
        <v>Interface</v>
      </c>
      <c r="S191" s="400" t="s">
        <v>2862</v>
      </c>
      <c r="T191" s="401" t="s">
        <v>2863</v>
      </c>
      <c r="U191" s="410" t="s">
        <v>2864</v>
      </c>
      <c r="Y191" s="400" t="s">
        <v>1348</v>
      </c>
      <c r="AA191" s="409">
        <v>44342</v>
      </c>
      <c r="AE191" s="400" t="s">
        <v>1605</v>
      </c>
      <c r="AF191" s="400" t="s">
        <v>2577</v>
      </c>
      <c r="AG191" s="400" t="s">
        <v>2578</v>
      </c>
      <c r="AH191" s="400" t="s">
        <v>856</v>
      </c>
      <c r="AP191" s="400"/>
      <c r="AQ191" s="410"/>
      <c r="AS191" s="400" t="s">
        <v>2579</v>
      </c>
      <c r="AT191" s="400" t="s">
        <v>2580</v>
      </c>
      <c r="AV191" s="406"/>
      <c r="AW191" s="406"/>
    </row>
    <row r="192" spans="1:49" ht="50.15" customHeight="1" x14ac:dyDescent="0.3">
      <c r="A192" s="406" t="s">
        <v>2865</v>
      </c>
      <c r="B192" s="406" t="s">
        <v>2866</v>
      </c>
      <c r="C192" s="406" t="s">
        <v>2867</v>
      </c>
      <c r="D192" s="406" t="str">
        <f>INDEX(JIRA!B:B, MATCH(F192&amp; " - TUT/FUT", JIRA!G:G,0))</f>
        <v>CSTONE-1406</v>
      </c>
      <c r="E192" s="408" t="str">
        <f>VLOOKUP(F192,[2]Sheet1!$B$2:$C$897,2,FALSE)</f>
        <v>CSTONE-1406</v>
      </c>
      <c r="F192" s="400" t="s">
        <v>2868</v>
      </c>
      <c r="H192" s="400" t="s">
        <v>1596</v>
      </c>
      <c r="I192" s="400" t="s">
        <v>2571</v>
      </c>
      <c r="J192" s="400" t="s">
        <v>2572</v>
      </c>
      <c r="K192" s="401" t="s">
        <v>2869</v>
      </c>
      <c r="N192" s="400" t="s">
        <v>2460</v>
      </c>
      <c r="O192" s="401" t="s">
        <v>2621</v>
      </c>
      <c r="P192" s="407" t="str">
        <f>IFERROR(INDEX(LOVs!L:L,MATCH(O192, LOVs!J:J,0)), "")</f>
        <v>Gap</v>
      </c>
      <c r="Q192" s="407" t="str">
        <f>IFERROR(INDEX(LOVs!M:M,MATCH(O192,LOVs!J:J,0)),"")</f>
        <v>Build</v>
      </c>
      <c r="R192" s="407" t="str">
        <f>IFERROR(INDEX(LOVs!N:N,MATCH(O192,LOVs!J:J,0)),"")</f>
        <v>Interface</v>
      </c>
      <c r="S192" s="400" t="s">
        <v>2870</v>
      </c>
      <c r="T192" s="401" t="s">
        <v>2871</v>
      </c>
      <c r="U192" s="410" t="s">
        <v>2624</v>
      </c>
      <c r="Y192" s="400" t="s">
        <v>1348</v>
      </c>
      <c r="AA192" s="409">
        <v>44342</v>
      </c>
      <c r="AE192" s="400" t="s">
        <v>1605</v>
      </c>
      <c r="AF192" s="400" t="s">
        <v>2577</v>
      </c>
      <c r="AG192" s="400" t="s">
        <v>2578</v>
      </c>
      <c r="AH192" s="400" t="s">
        <v>856</v>
      </c>
      <c r="AP192" s="400"/>
      <c r="AQ192" s="410"/>
      <c r="AS192" s="400" t="s">
        <v>2579</v>
      </c>
      <c r="AT192" s="400" t="s">
        <v>2580</v>
      </c>
      <c r="AV192" s="406"/>
      <c r="AW192" s="406"/>
    </row>
    <row r="193" spans="1:49" ht="50.15" customHeight="1" x14ac:dyDescent="0.3">
      <c r="A193" s="406" t="s">
        <v>2872</v>
      </c>
      <c r="B193" s="406" t="s">
        <v>2873</v>
      </c>
      <c r="C193" s="406" t="s">
        <v>2874</v>
      </c>
      <c r="D193" s="406" t="str">
        <f>INDEX(JIRA!B:B, MATCH(F193&amp; " - TUT/FUT", JIRA!G:G,0))</f>
        <v>CSTONE-1407</v>
      </c>
      <c r="E193" s="408" t="str">
        <f>VLOOKUP(F193,[2]Sheet1!$B$2:$C$897,2,FALSE)</f>
        <v>CSTONE-1407</v>
      </c>
      <c r="F193" s="400" t="s">
        <v>2875</v>
      </c>
      <c r="H193" s="400" t="s">
        <v>1596</v>
      </c>
      <c r="I193" s="400" t="s">
        <v>2571</v>
      </c>
      <c r="J193" s="400" t="s">
        <v>2572</v>
      </c>
      <c r="K193" s="401" t="s">
        <v>2876</v>
      </c>
      <c r="N193" s="400" t="s">
        <v>2460</v>
      </c>
      <c r="O193" s="401" t="s">
        <v>2621</v>
      </c>
      <c r="P193" s="407" t="str">
        <f>IFERROR(INDEX(LOVs!L:L,MATCH(O193, LOVs!J:J,0)), "")</f>
        <v>Gap</v>
      </c>
      <c r="Q193" s="407" t="str">
        <f>IFERROR(INDEX(LOVs!M:M,MATCH(O193,LOVs!J:J,0)),"")</f>
        <v>Build</v>
      </c>
      <c r="R193" s="407" t="str">
        <f>IFERROR(INDEX(LOVs!N:N,MATCH(O193,LOVs!J:J,0)),"")</f>
        <v>Interface</v>
      </c>
      <c r="S193" s="400" t="s">
        <v>2877</v>
      </c>
      <c r="T193" s="401" t="s">
        <v>2878</v>
      </c>
      <c r="U193" s="410" t="s">
        <v>2879</v>
      </c>
      <c r="Y193" s="400" t="s">
        <v>1348</v>
      </c>
      <c r="AA193" s="409">
        <v>44342</v>
      </c>
      <c r="AE193" s="400" t="s">
        <v>1605</v>
      </c>
      <c r="AF193" s="400" t="s">
        <v>2577</v>
      </c>
      <c r="AG193" s="400" t="s">
        <v>2578</v>
      </c>
      <c r="AH193" s="400" t="s">
        <v>856</v>
      </c>
      <c r="AP193" s="400"/>
      <c r="AQ193" s="410"/>
      <c r="AS193" s="400" t="s">
        <v>2579</v>
      </c>
      <c r="AT193" s="400" t="s">
        <v>2580</v>
      </c>
      <c r="AV193" s="406"/>
      <c r="AW193" s="406"/>
    </row>
    <row r="194" spans="1:49" s="406" customFormat="1" ht="50.15" customHeight="1" x14ac:dyDescent="0.3">
      <c r="A194" s="404" t="s">
        <v>2880</v>
      </c>
      <c r="B194" s="404" t="s">
        <v>2881</v>
      </c>
      <c r="C194" s="404" t="s">
        <v>2882</v>
      </c>
      <c r="D194" s="404" t="str">
        <f>INDEX(JIRA!B:B, MATCH(F194&amp; " - TUT/FUT", JIRA!G:G,0))</f>
        <v>CSTONE-1090</v>
      </c>
      <c r="E194" s="408" t="str">
        <f>VLOOKUP(F194,[2]Sheet1!$B$2:$C$897,2,FALSE)</f>
        <v>CSTONE-1090</v>
      </c>
      <c r="F194" s="400" t="s">
        <v>2883</v>
      </c>
      <c r="G194" s="400"/>
      <c r="H194" s="400" t="s">
        <v>1596</v>
      </c>
      <c r="I194" s="400" t="s">
        <v>1597</v>
      </c>
      <c r="J194" s="400" t="s">
        <v>1598</v>
      </c>
      <c r="K194" s="410" t="s">
        <v>2884</v>
      </c>
      <c r="L194" s="400"/>
      <c r="M194" s="400"/>
      <c r="N194" s="400" t="s">
        <v>2460</v>
      </c>
      <c r="O194" s="401" t="s">
        <v>2621</v>
      </c>
      <c r="P194" s="407" t="str">
        <f>IFERROR(INDEX(LOVs!L:L,MATCH(O194, LOVs!J:J,0)), "")</f>
        <v>Gap</v>
      </c>
      <c r="Q194" s="407" t="str">
        <f>IFERROR(INDEX(LOVs!M:M,MATCH(O194,LOVs!J:J,0)),"")</f>
        <v>Build</v>
      </c>
      <c r="R194" s="407" t="str">
        <f>IFERROR(INDEX(LOVs!N:N,MATCH(O194,LOVs!J:J,0)),"")</f>
        <v>Interface</v>
      </c>
      <c r="S194" s="461" t="s">
        <v>2885</v>
      </c>
      <c r="T194" s="401" t="s">
        <v>2886</v>
      </c>
      <c r="U194" s="410" t="s">
        <v>2887</v>
      </c>
      <c r="V194" s="400"/>
      <c r="W194" s="400"/>
      <c r="X194" s="400"/>
      <c r="Y194" s="400" t="s">
        <v>1348</v>
      </c>
      <c r="Z194" s="400" t="s">
        <v>1603</v>
      </c>
      <c r="AA194" s="409">
        <v>44351</v>
      </c>
      <c r="AB194" s="400"/>
      <c r="AC194" s="402"/>
      <c r="AD194" s="402"/>
      <c r="AE194" s="400" t="s">
        <v>1605</v>
      </c>
      <c r="AF194" s="400" t="s">
        <v>1606</v>
      </c>
      <c r="AG194" s="400" t="s">
        <v>1607</v>
      </c>
      <c r="AH194" s="400" t="s">
        <v>2083</v>
      </c>
      <c r="AI194" s="400"/>
      <c r="AJ194" s="400"/>
      <c r="AK194" s="400"/>
      <c r="AL194" s="400"/>
      <c r="AM194" s="400"/>
      <c r="AN194" s="400"/>
      <c r="AO194" s="400"/>
      <c r="AP194" s="400"/>
      <c r="AQ194" s="410" t="s">
        <v>2888</v>
      </c>
      <c r="AR194" s="401" t="s">
        <v>2889</v>
      </c>
      <c r="AS194" s="400" t="s">
        <v>2579</v>
      </c>
      <c r="AT194" s="400" t="s">
        <v>2890</v>
      </c>
    </row>
    <row r="195" spans="1:49" ht="50.15" customHeight="1" thickBot="1" x14ac:dyDescent="0.35">
      <c r="A195" s="406" t="s">
        <v>2891</v>
      </c>
      <c r="B195" s="406" t="s">
        <v>2892</v>
      </c>
      <c r="C195" s="406" t="s">
        <v>2893</v>
      </c>
      <c r="D195" s="406" t="str">
        <f>INDEX(JIRA!B:B, MATCH(F195&amp; " - TUT/FUT", JIRA!G:G,0))</f>
        <v>CSTONE-3660</v>
      </c>
      <c r="E195" s="408" t="str">
        <f>VLOOKUP(F195,[2]Sheet1!$B$2:$C$897,2,FALSE)</f>
        <v>CSTONE-3660</v>
      </c>
      <c r="F195" s="400" t="s">
        <v>2894</v>
      </c>
      <c r="H195" s="400" t="s">
        <v>1596</v>
      </c>
      <c r="I195" s="400" t="s">
        <v>2571</v>
      </c>
      <c r="J195" s="400" t="s">
        <v>2572</v>
      </c>
      <c r="K195" s="411" t="s">
        <v>2895</v>
      </c>
      <c r="N195" s="400" t="s">
        <v>2460</v>
      </c>
      <c r="O195" s="401" t="s">
        <v>2621</v>
      </c>
      <c r="P195" s="407" t="str">
        <f>IFERROR(INDEX(LOVs!L:L,MATCH(O195, LOVs!J:J,0)), "")</f>
        <v>Gap</v>
      </c>
      <c r="Q195" s="407" t="str">
        <f>IFERROR(INDEX(LOVs!M:M,MATCH(O195,LOVs!J:J,0)),"")</f>
        <v>Build</v>
      </c>
      <c r="R195" s="407" t="str">
        <f>IFERROR(INDEX(LOVs!N:N,MATCH(O195,LOVs!J:J,0)),"")</f>
        <v>Interface</v>
      </c>
      <c r="S195" s="400" t="s">
        <v>2896</v>
      </c>
      <c r="T195" s="401" t="s">
        <v>2897</v>
      </c>
      <c r="U195" s="411" t="s">
        <v>2898</v>
      </c>
      <c r="Y195" s="400" t="s">
        <v>1348</v>
      </c>
      <c r="Z195" s="400" t="s">
        <v>1603</v>
      </c>
      <c r="AA195" s="409">
        <v>44341</v>
      </c>
      <c r="AE195" s="400" t="s">
        <v>1605</v>
      </c>
      <c r="AF195" s="400" t="s">
        <v>2577</v>
      </c>
      <c r="AG195" s="400" t="s">
        <v>2578</v>
      </c>
      <c r="AH195" s="400" t="s">
        <v>11760</v>
      </c>
      <c r="AK195" s="439" t="s">
        <v>1608</v>
      </c>
      <c r="AP195" s="400"/>
      <c r="AQ195" s="400"/>
      <c r="AR195" s="400"/>
      <c r="AS195" s="400" t="s">
        <v>2579</v>
      </c>
      <c r="AT195" s="400" t="s">
        <v>2580</v>
      </c>
      <c r="AV195" s="406"/>
      <c r="AW195" s="406"/>
    </row>
    <row r="196" spans="1:49" s="406" customFormat="1" ht="50.15" customHeight="1" x14ac:dyDescent="0.3">
      <c r="A196" s="406" t="s">
        <v>2899</v>
      </c>
      <c r="C196" s="406" t="s">
        <v>2900</v>
      </c>
      <c r="E196" s="408"/>
      <c r="F196" s="400" t="s">
        <v>2901</v>
      </c>
      <c r="G196" s="400"/>
      <c r="H196" s="400" t="s">
        <v>1596</v>
      </c>
      <c r="I196" s="400" t="s">
        <v>2571</v>
      </c>
      <c r="J196" s="400" t="s">
        <v>2572</v>
      </c>
      <c r="K196" s="476" t="s">
        <v>2902</v>
      </c>
      <c r="L196" s="400" t="s">
        <v>2671</v>
      </c>
      <c r="M196" s="400"/>
      <c r="N196" s="400" t="s">
        <v>1636</v>
      </c>
      <c r="O196" s="401" t="s">
        <v>1452</v>
      </c>
      <c r="P196" s="407" t="str">
        <f>IFERROR(INDEX(LOVs!L:L,MATCH(O196, LOVs!J:J,0)), "")</f>
        <v>Fit</v>
      </c>
      <c r="Q196" s="407" t="str">
        <f>IFERROR(INDEX(LOVs!M:M,MATCH(O196,LOVs!J:J,0)),"")</f>
        <v>Configuration</v>
      </c>
      <c r="R196" s="407" t="str">
        <f>IFERROR(INDEX(LOVs!N:N,MATCH(O196,LOVs!J:J,0)),"")</f>
        <v>Functional</v>
      </c>
      <c r="S196" s="400"/>
      <c r="T196" s="401" t="s">
        <v>2903</v>
      </c>
      <c r="U196" s="411" t="s">
        <v>2904</v>
      </c>
      <c r="V196" s="460" t="s">
        <v>2905</v>
      </c>
      <c r="W196" s="400"/>
      <c r="X196" s="400"/>
      <c r="Y196" s="400" t="s">
        <v>1348</v>
      </c>
      <c r="Z196" s="400" t="s">
        <v>2784</v>
      </c>
      <c r="AA196" s="409">
        <v>44390</v>
      </c>
      <c r="AB196" s="400"/>
      <c r="AC196" s="402" t="e">
        <f>IF(#REF!="", O196,#REF!)</f>
        <v>#REF!</v>
      </c>
      <c r="AD196" s="402"/>
      <c r="AE196" s="400" t="s">
        <v>1605</v>
      </c>
      <c r="AF196" s="400" t="s">
        <v>2577</v>
      </c>
      <c r="AG196" s="400" t="s">
        <v>2578</v>
      </c>
      <c r="AH196" s="400" t="s">
        <v>856</v>
      </c>
      <c r="AI196" s="400"/>
      <c r="AJ196" s="400"/>
      <c r="AK196" s="439" t="s">
        <v>1608</v>
      </c>
      <c r="AL196" s="400" t="s">
        <v>2655</v>
      </c>
      <c r="AM196" s="400" t="s">
        <v>1978</v>
      </c>
      <c r="AN196" s="400" t="s">
        <v>2656</v>
      </c>
      <c r="AO196" s="400" t="s">
        <v>1027</v>
      </c>
      <c r="AP196" s="401" t="s">
        <v>2657</v>
      </c>
      <c r="AQ196" s="400"/>
      <c r="AR196" s="401"/>
      <c r="AS196" s="400" t="s">
        <v>2579</v>
      </c>
      <c r="AT196" s="400" t="s">
        <v>2580</v>
      </c>
      <c r="AV196" s="406">
        <v>24</v>
      </c>
    </row>
    <row r="197" spans="1:49" ht="50.15" customHeight="1" x14ac:dyDescent="0.3">
      <c r="A197" s="406" t="s">
        <v>2906</v>
      </c>
      <c r="B197" s="406" t="s">
        <v>2907</v>
      </c>
      <c r="C197" s="406" t="s">
        <v>2174</v>
      </c>
      <c r="D197" s="406"/>
      <c r="E197" s="408" t="str">
        <f>VLOOKUP(F197,[2]Sheet1!$B$2:$C$897,2,FALSE)</f>
        <v>CSTONE-557</v>
      </c>
      <c r="F197" s="400" t="s">
        <v>2908</v>
      </c>
      <c r="H197" s="400" t="s">
        <v>1596</v>
      </c>
      <c r="I197" s="400" t="s">
        <v>2571</v>
      </c>
      <c r="J197" s="400" t="s">
        <v>2572</v>
      </c>
      <c r="K197" s="411" t="s">
        <v>2909</v>
      </c>
      <c r="N197" s="400" t="s">
        <v>1600</v>
      </c>
      <c r="O197" s="401" t="s">
        <v>1452</v>
      </c>
      <c r="P197" s="407" t="str">
        <f>IFERROR(INDEX(LOVs!L:L,MATCH(O197, LOVs!J:J,0)), "")</f>
        <v>Fit</v>
      </c>
      <c r="Q197" s="407" t="str">
        <f>IFERROR(INDEX(LOVs!M:M,MATCH(O197,LOVs!J:J,0)),"")</f>
        <v>Configuration</v>
      </c>
      <c r="R197" s="407" t="str">
        <f>IFERROR(INDEX(LOVs!N:N,MATCH(O197,LOVs!J:J,0)),"")</f>
        <v>Functional</v>
      </c>
      <c r="S197" s="400"/>
      <c r="T197" s="401" t="s">
        <v>2910</v>
      </c>
      <c r="U197" s="411" t="s">
        <v>2911</v>
      </c>
      <c r="Y197" s="400" t="s">
        <v>1348</v>
      </c>
      <c r="Z197" s="400" t="s">
        <v>1603</v>
      </c>
      <c r="AA197" s="409">
        <v>44341</v>
      </c>
      <c r="AE197" s="400" t="s">
        <v>1605</v>
      </c>
      <c r="AF197" s="400" t="s">
        <v>2577</v>
      </c>
      <c r="AG197" s="400" t="s">
        <v>2578</v>
      </c>
      <c r="AH197" s="400" t="s">
        <v>2083</v>
      </c>
      <c r="AK197" s="439" t="s">
        <v>1608</v>
      </c>
      <c r="AP197" s="400"/>
      <c r="AQ197" s="400"/>
      <c r="AR197" s="400"/>
      <c r="AS197" s="400" t="s">
        <v>2579</v>
      </c>
      <c r="AT197" s="400" t="s">
        <v>2580</v>
      </c>
      <c r="AV197" s="406"/>
      <c r="AW197" s="406"/>
    </row>
    <row r="198" spans="1:49" ht="50.15" customHeight="1" x14ac:dyDescent="0.3">
      <c r="A198" s="406" t="s">
        <v>2912</v>
      </c>
      <c r="B198" s="406" t="s">
        <v>2913</v>
      </c>
      <c r="C198" s="406" t="s">
        <v>2174</v>
      </c>
      <c r="D198" s="406"/>
      <c r="E198" s="408" t="str">
        <f>VLOOKUP(F198,[2]Sheet1!$B$2:$C$897,2,FALSE)</f>
        <v>CSTONE-59</v>
      </c>
      <c r="F198" s="400" t="s">
        <v>2914</v>
      </c>
      <c r="H198" s="400" t="s">
        <v>1596</v>
      </c>
      <c r="I198" s="400" t="s">
        <v>2571</v>
      </c>
      <c r="J198" s="400" t="s">
        <v>2572</v>
      </c>
      <c r="K198" s="411" t="s">
        <v>2915</v>
      </c>
      <c r="N198" s="400" t="s">
        <v>1600</v>
      </c>
      <c r="O198" s="401" t="s">
        <v>1452</v>
      </c>
      <c r="P198" s="407" t="str">
        <f>IFERROR(INDEX(LOVs!L:L,MATCH(O198, LOVs!J:J,0)), "")</f>
        <v>Fit</v>
      </c>
      <c r="Q198" s="407" t="str">
        <f>IFERROR(INDEX(LOVs!M:M,MATCH(O198,LOVs!J:J,0)),"")</f>
        <v>Configuration</v>
      </c>
      <c r="R198" s="407" t="str">
        <f>IFERROR(INDEX(LOVs!N:N,MATCH(O198,LOVs!J:J,0)),"")</f>
        <v>Functional</v>
      </c>
      <c r="S198" s="400"/>
      <c r="T198" s="401" t="s">
        <v>2916</v>
      </c>
      <c r="U198" s="411" t="s">
        <v>2917</v>
      </c>
      <c r="Y198" s="400" t="s">
        <v>1348</v>
      </c>
      <c r="Z198" s="400" t="s">
        <v>1603</v>
      </c>
      <c r="AA198" s="409">
        <v>44341</v>
      </c>
      <c r="AE198" s="400" t="s">
        <v>1605</v>
      </c>
      <c r="AF198" s="400" t="s">
        <v>2577</v>
      </c>
      <c r="AG198" s="400" t="s">
        <v>2578</v>
      </c>
      <c r="AH198" s="400" t="s">
        <v>2083</v>
      </c>
      <c r="AK198" s="439" t="s">
        <v>1608</v>
      </c>
      <c r="AP198" s="400"/>
      <c r="AQ198" s="400"/>
      <c r="AR198" s="400"/>
      <c r="AS198" s="400" t="s">
        <v>2579</v>
      </c>
      <c r="AT198" s="400" t="s">
        <v>2580</v>
      </c>
      <c r="AV198" s="406"/>
      <c r="AW198" s="406"/>
    </row>
    <row r="199" spans="1:49" s="406" customFormat="1" ht="50.15" customHeight="1" x14ac:dyDescent="0.3">
      <c r="A199" s="404" t="s">
        <v>2918</v>
      </c>
      <c r="B199" s="404" t="s">
        <v>2919</v>
      </c>
      <c r="C199" s="404"/>
      <c r="D199" s="404"/>
      <c r="E199" s="408" t="str">
        <f>VLOOKUP(F199,[2]Sheet1!$B$2:$C$897,2,FALSE)</f>
        <v>CSTONE-553</v>
      </c>
      <c r="F199" s="400" t="s">
        <v>2920</v>
      </c>
      <c r="G199" s="400"/>
      <c r="H199" s="400" t="s">
        <v>1596</v>
      </c>
      <c r="I199" s="400" t="s">
        <v>1597</v>
      </c>
      <c r="J199" s="400" t="s">
        <v>1845</v>
      </c>
      <c r="K199" s="410" t="s">
        <v>2921</v>
      </c>
      <c r="L199" s="400"/>
      <c r="M199" s="400"/>
      <c r="N199" s="400" t="s">
        <v>1600</v>
      </c>
      <c r="O199" s="401" t="s">
        <v>1452</v>
      </c>
      <c r="P199" s="407" t="str">
        <f>IFERROR(INDEX(LOVs!L:L,MATCH(O199, LOVs!J:J,0)), "")</f>
        <v>Fit</v>
      </c>
      <c r="Q199" s="407" t="str">
        <f>IFERROR(INDEX(LOVs!M:M,MATCH(O199,LOVs!J:J,0)),"")</f>
        <v>Configuration</v>
      </c>
      <c r="R199" s="407" t="str">
        <f>IFERROR(INDEX(LOVs!N:N,MATCH(O199,LOVs!J:J,0)),"")</f>
        <v>Functional</v>
      </c>
      <c r="S199" s="400"/>
      <c r="T199" s="401" t="s">
        <v>2922</v>
      </c>
      <c r="U199" s="410" t="s">
        <v>2923</v>
      </c>
      <c r="V199" s="400"/>
      <c r="W199" s="400"/>
      <c r="X199" s="400"/>
      <c r="Y199" s="400" t="s">
        <v>1348</v>
      </c>
      <c r="Z199" s="400" t="s">
        <v>1603</v>
      </c>
      <c r="AA199" s="409">
        <v>44357</v>
      </c>
      <c r="AB199" s="400"/>
      <c r="AC199" s="402"/>
      <c r="AD199" s="402"/>
      <c r="AE199" s="400" t="s">
        <v>1605</v>
      </c>
      <c r="AF199" s="400" t="s">
        <v>1606</v>
      </c>
      <c r="AG199" s="400" t="s">
        <v>1607</v>
      </c>
      <c r="AH199" s="400" t="s">
        <v>2083</v>
      </c>
      <c r="AI199" s="400"/>
      <c r="AJ199" s="400"/>
      <c r="AK199" s="439"/>
      <c r="AL199" s="400"/>
      <c r="AM199" s="400"/>
      <c r="AN199" s="400"/>
      <c r="AO199" s="400"/>
      <c r="AP199" s="400"/>
      <c r="AQ199" s="410"/>
      <c r="AR199" s="475" t="s">
        <v>2924</v>
      </c>
      <c r="AS199" s="400" t="s">
        <v>1754</v>
      </c>
      <c r="AT199" s="400" t="s">
        <v>2925</v>
      </c>
    </row>
    <row r="200" spans="1:49" s="406" customFormat="1" ht="50.15" customHeight="1" x14ac:dyDescent="0.3">
      <c r="A200" s="404" t="s">
        <v>2926</v>
      </c>
      <c r="B200" s="404" t="s">
        <v>2927</v>
      </c>
      <c r="C200" s="404"/>
      <c r="D200" s="404"/>
      <c r="E200" s="408" t="str">
        <f>VLOOKUP(F200,[2]Sheet1!$B$2:$C$897,2,FALSE)</f>
        <v>CSTONE-116</v>
      </c>
      <c r="F200" s="400" t="s">
        <v>2928</v>
      </c>
      <c r="G200" s="400"/>
      <c r="H200" s="400" t="s">
        <v>1596</v>
      </c>
      <c r="I200" s="400" t="s">
        <v>1597</v>
      </c>
      <c r="J200" s="400" t="s">
        <v>1788</v>
      </c>
      <c r="K200" s="411" t="s">
        <v>2929</v>
      </c>
      <c r="L200" s="400"/>
      <c r="M200" s="400"/>
      <c r="N200" s="400" t="s">
        <v>1600</v>
      </c>
      <c r="O200" s="401" t="s">
        <v>1452</v>
      </c>
      <c r="P200" s="407" t="str">
        <f>IFERROR(INDEX(LOVs!L:L,MATCH(O200, LOVs!J:J,0)), "")</f>
        <v>Fit</v>
      </c>
      <c r="Q200" s="407" t="str">
        <f>IFERROR(INDEX(LOVs!M:M,MATCH(O200,LOVs!J:J,0)),"")</f>
        <v>Configuration</v>
      </c>
      <c r="R200" s="407" t="str">
        <f>IFERROR(INDEX(LOVs!N:N,MATCH(O200,LOVs!J:J,0)),"")</f>
        <v>Functional</v>
      </c>
      <c r="S200" s="400"/>
      <c r="T200" s="401" t="s">
        <v>2930</v>
      </c>
      <c r="U200" s="411" t="s">
        <v>2931</v>
      </c>
      <c r="V200" s="400"/>
      <c r="W200" s="400"/>
      <c r="X200" s="400"/>
      <c r="Y200" s="400" t="s">
        <v>1348</v>
      </c>
      <c r="Z200" s="400"/>
      <c r="AA200" s="409">
        <v>44343</v>
      </c>
      <c r="AB200" s="400"/>
      <c r="AC200" s="402"/>
      <c r="AD200" s="402"/>
      <c r="AE200" s="400" t="s">
        <v>1605</v>
      </c>
      <c r="AF200" s="400" t="s">
        <v>1606</v>
      </c>
      <c r="AG200" s="400" t="s">
        <v>1607</v>
      </c>
      <c r="AH200" s="400" t="s">
        <v>2083</v>
      </c>
      <c r="AI200" s="400"/>
      <c r="AJ200" s="400"/>
      <c r="AK200" s="439" t="s">
        <v>1608</v>
      </c>
      <c r="AL200" s="400"/>
      <c r="AM200" s="400"/>
      <c r="AN200" s="400"/>
      <c r="AO200" s="400"/>
      <c r="AP200" s="400"/>
      <c r="AQ200" s="400"/>
      <c r="AR200" s="400"/>
      <c r="AS200" s="400" t="s">
        <v>1609</v>
      </c>
      <c r="AT200" s="400" t="s">
        <v>2259</v>
      </c>
    </row>
    <row r="201" spans="1:49" s="406" customFormat="1" ht="50.15" customHeight="1" x14ac:dyDescent="0.3">
      <c r="A201" s="406" t="s">
        <v>2932</v>
      </c>
      <c r="E201" s="408" t="s">
        <v>196</v>
      </c>
      <c r="F201" s="400" t="s">
        <v>2933</v>
      </c>
      <c r="G201" s="400"/>
      <c r="H201" s="400" t="s">
        <v>1596</v>
      </c>
      <c r="I201" s="400" t="s">
        <v>1597</v>
      </c>
      <c r="J201" s="400" t="s">
        <v>1788</v>
      </c>
      <c r="K201" s="411" t="s">
        <v>2934</v>
      </c>
      <c r="L201" s="400"/>
      <c r="M201" s="400"/>
      <c r="N201" s="400" t="s">
        <v>1758</v>
      </c>
      <c r="O201" s="401" t="s">
        <v>1759</v>
      </c>
      <c r="P201" s="407" t="str">
        <f>IFERROR(INDEX(LOVs!L:L,MATCH(O201, LOVs!J:J,0)), "")</f>
        <v>Not Required</v>
      </c>
      <c r="Q201" s="407" t="str">
        <f>IFERROR(INDEX(LOVs!M:M,MATCH(O201,LOVs!J:J,0)),"")</f>
        <v>Not Required</v>
      </c>
      <c r="R201" s="407" t="str">
        <f>IFERROR(INDEX(LOVs!N:N,MATCH(O201,LOVs!J:J,0)),"")</f>
        <v>Not Required</v>
      </c>
      <c r="S201" s="400"/>
      <c r="T201" s="401" t="s">
        <v>2935</v>
      </c>
      <c r="U201" s="411" t="s">
        <v>2936</v>
      </c>
      <c r="V201" s="400"/>
      <c r="W201" s="400"/>
      <c r="X201" s="400"/>
      <c r="Y201" s="400" t="s">
        <v>1348</v>
      </c>
      <c r="Z201" s="400"/>
      <c r="AA201" s="409">
        <v>44343</v>
      </c>
      <c r="AB201" s="400"/>
      <c r="AC201" s="402"/>
      <c r="AD201" s="402"/>
      <c r="AE201" s="400" t="s">
        <v>1605</v>
      </c>
      <c r="AF201" s="400" t="s">
        <v>1606</v>
      </c>
      <c r="AG201" s="400" t="s">
        <v>1607</v>
      </c>
      <c r="AH201" s="400" t="s">
        <v>2083</v>
      </c>
      <c r="AI201" s="400"/>
      <c r="AJ201" s="400"/>
      <c r="AK201" s="439" t="s">
        <v>1608</v>
      </c>
      <c r="AL201" s="400"/>
      <c r="AM201" s="400"/>
      <c r="AN201" s="400"/>
      <c r="AO201" s="400"/>
      <c r="AP201" s="400"/>
      <c r="AQ201" s="400"/>
      <c r="AR201" s="400" t="s">
        <v>2937</v>
      </c>
      <c r="AS201" s="400" t="s">
        <v>1609</v>
      </c>
      <c r="AT201" s="400" t="s">
        <v>2259</v>
      </c>
    </row>
    <row r="202" spans="1:49" s="406" customFormat="1" ht="50.15" customHeight="1" x14ac:dyDescent="0.3">
      <c r="A202" s="404" t="s">
        <v>2938</v>
      </c>
      <c r="B202" s="404" t="s">
        <v>2939</v>
      </c>
      <c r="C202" s="404"/>
      <c r="D202" s="404"/>
      <c r="E202" s="408" t="str">
        <f>VLOOKUP(F202,[2]Sheet1!$B$2:$C$897,2,FALSE)</f>
        <v>CSTONE-117</v>
      </c>
      <c r="F202" s="400" t="s">
        <v>2940</v>
      </c>
      <c r="G202" s="400"/>
      <c r="H202" s="400" t="s">
        <v>1596</v>
      </c>
      <c r="I202" s="400" t="s">
        <v>1597</v>
      </c>
      <c r="J202" s="400" t="s">
        <v>1788</v>
      </c>
      <c r="K202" s="411" t="s">
        <v>2941</v>
      </c>
      <c r="L202" s="400"/>
      <c r="M202" s="400"/>
      <c r="N202" s="400" t="s">
        <v>1600</v>
      </c>
      <c r="O202" s="401" t="s">
        <v>1452</v>
      </c>
      <c r="P202" s="407" t="str">
        <f>IFERROR(INDEX(LOVs!L:L,MATCH(O202, LOVs!J:J,0)), "")</f>
        <v>Fit</v>
      </c>
      <c r="Q202" s="407" t="str">
        <f>IFERROR(INDEX(LOVs!M:M,MATCH(O202,LOVs!J:J,0)),"")</f>
        <v>Configuration</v>
      </c>
      <c r="R202" s="407" t="str">
        <f>IFERROR(INDEX(LOVs!N:N,MATCH(O202,LOVs!J:J,0)),"")</f>
        <v>Functional</v>
      </c>
      <c r="S202" s="400"/>
      <c r="T202" s="401" t="s">
        <v>2942</v>
      </c>
      <c r="U202" s="411" t="s">
        <v>2943</v>
      </c>
      <c r="V202" s="400"/>
      <c r="W202" s="400"/>
      <c r="X202" s="400"/>
      <c r="Y202" s="400" t="s">
        <v>1348</v>
      </c>
      <c r="Z202" s="400"/>
      <c r="AA202" s="409">
        <v>44343</v>
      </c>
      <c r="AB202" s="400"/>
      <c r="AC202" s="402"/>
      <c r="AD202" s="402"/>
      <c r="AE202" s="400" t="s">
        <v>1605</v>
      </c>
      <c r="AF202" s="400" t="s">
        <v>1606</v>
      </c>
      <c r="AG202" s="400" t="s">
        <v>1607</v>
      </c>
      <c r="AH202" s="400" t="s">
        <v>2083</v>
      </c>
      <c r="AI202" s="400"/>
      <c r="AJ202" s="400"/>
      <c r="AK202" s="439" t="s">
        <v>1608</v>
      </c>
      <c r="AL202" s="400"/>
      <c r="AM202" s="400"/>
      <c r="AN202" s="400"/>
      <c r="AO202" s="400"/>
      <c r="AP202" s="400"/>
      <c r="AQ202" s="400"/>
      <c r="AR202" s="400"/>
      <c r="AS202" s="400" t="s">
        <v>1609</v>
      </c>
      <c r="AT202" s="400" t="s">
        <v>2259</v>
      </c>
    </row>
    <row r="203" spans="1:49" s="406" customFormat="1" ht="50.15" customHeight="1" x14ac:dyDescent="0.3">
      <c r="A203" s="404" t="s">
        <v>2944</v>
      </c>
      <c r="B203" s="404" t="s">
        <v>2945</v>
      </c>
      <c r="C203" s="404" t="s">
        <v>2946</v>
      </c>
      <c r="D203" s="404" t="str">
        <f>INDEX(JIRA!B:B, MATCH(F203&amp; " - TUT/FUT", JIRA!G:G,0))</f>
        <v>CSTONE-3661</v>
      </c>
      <c r="E203" s="408" t="str">
        <f>VLOOKUP(F203,[2]Sheet1!$B$2:$C$897,2,FALSE)</f>
        <v>CSTONE-3661</v>
      </c>
      <c r="F203" s="400" t="s">
        <v>2947</v>
      </c>
      <c r="G203" s="400"/>
      <c r="H203" s="400" t="s">
        <v>1596</v>
      </c>
      <c r="I203" s="400" t="s">
        <v>1597</v>
      </c>
      <c r="J203" s="400" t="s">
        <v>1598</v>
      </c>
      <c r="K203" s="411" t="s">
        <v>2948</v>
      </c>
      <c r="L203" s="400"/>
      <c r="M203" s="400"/>
      <c r="N203" s="400" t="s">
        <v>1600</v>
      </c>
      <c r="O203" s="401" t="s">
        <v>2371</v>
      </c>
      <c r="P203" s="407" t="str">
        <f>IFERROR(INDEX(LOVs!L:L,MATCH(O203, LOVs!J:J,0)), "")</f>
        <v>Gap</v>
      </c>
      <c r="Q203" s="407" t="str">
        <f>IFERROR(INDEX(LOVs!M:M,MATCH(O203,LOVs!J:J,0)),"")</f>
        <v>Build</v>
      </c>
      <c r="R203" s="407" t="str">
        <f>IFERROR(INDEX(LOVs!N:N,MATCH(O203,LOVs!J:J,0)),"")</f>
        <v>Extension</v>
      </c>
      <c r="S203" s="404" t="s">
        <v>2949</v>
      </c>
      <c r="T203" s="401" t="s">
        <v>2950</v>
      </c>
      <c r="U203" s="411" t="s">
        <v>2951</v>
      </c>
      <c r="V203" s="400"/>
      <c r="W203" s="400"/>
      <c r="X203" s="400"/>
      <c r="Y203" s="400" t="s">
        <v>1348</v>
      </c>
      <c r="Z203" s="400"/>
      <c r="AA203" s="409">
        <v>44343</v>
      </c>
      <c r="AB203" s="400"/>
      <c r="AC203" s="402"/>
      <c r="AD203" s="402"/>
      <c r="AE203" s="400" t="s">
        <v>1605</v>
      </c>
      <c r="AF203" s="400" t="s">
        <v>1606</v>
      </c>
      <c r="AG203" s="400" t="s">
        <v>1607</v>
      </c>
      <c r="AH203" s="400" t="s">
        <v>2083</v>
      </c>
      <c r="AI203" s="400"/>
      <c r="AJ203" s="400"/>
      <c r="AK203" s="439" t="s">
        <v>1608</v>
      </c>
      <c r="AL203" s="400"/>
      <c r="AM203" s="400"/>
      <c r="AN203" s="400"/>
      <c r="AO203" s="400"/>
      <c r="AP203" s="400"/>
      <c r="AQ203" s="400"/>
      <c r="AR203" s="400"/>
      <c r="AS203" s="400"/>
      <c r="AT203" s="400" t="s">
        <v>2259</v>
      </c>
    </row>
    <row r="204" spans="1:49" ht="50.15" customHeight="1" x14ac:dyDescent="0.3">
      <c r="A204" s="406" t="s">
        <v>2952</v>
      </c>
      <c r="B204" s="406" t="s">
        <v>2953</v>
      </c>
      <c r="C204" s="406" t="s">
        <v>2954</v>
      </c>
      <c r="D204" s="406" t="str">
        <f>INDEX(JIRA!B:B, MATCH(F204&amp; " - TUT/FUT", JIRA!G:G,0))</f>
        <v>CSTONE-1408</v>
      </c>
      <c r="E204" s="408" t="str">
        <f>VLOOKUP(F204,[2]Sheet1!$B$2:$C$897,2,FALSE)</f>
        <v>CSTONE-1408</v>
      </c>
      <c r="F204" s="400" t="s">
        <v>2955</v>
      </c>
      <c r="H204" s="400" t="s">
        <v>1596</v>
      </c>
      <c r="I204" s="400" t="s">
        <v>2571</v>
      </c>
      <c r="J204" s="400" t="s">
        <v>2742</v>
      </c>
      <c r="K204" s="410" t="s">
        <v>2956</v>
      </c>
      <c r="N204" s="400" t="s">
        <v>1600</v>
      </c>
      <c r="O204" s="401" t="s">
        <v>2371</v>
      </c>
      <c r="P204" s="407" t="str">
        <f>IFERROR(INDEX(LOVs!L:L,MATCH(O204, LOVs!J:J,0)), "")</f>
        <v>Gap</v>
      </c>
      <c r="Q204" s="407" t="str">
        <f>IFERROR(INDEX(LOVs!M:M,MATCH(O204,LOVs!J:J,0)),"")</f>
        <v>Build</v>
      </c>
      <c r="R204" s="407" t="str">
        <f>IFERROR(INDEX(LOVs!N:N,MATCH(O204,LOVs!J:J,0)),"")</f>
        <v>Extension</v>
      </c>
      <c r="S204" s="400" t="s">
        <v>2957</v>
      </c>
      <c r="T204" s="401" t="s">
        <v>2958</v>
      </c>
      <c r="U204" s="401" t="s">
        <v>2959</v>
      </c>
      <c r="Y204" s="400" t="s">
        <v>1348</v>
      </c>
      <c r="AA204" s="409">
        <v>44342</v>
      </c>
      <c r="AE204" s="400" t="s">
        <v>1605</v>
      </c>
      <c r="AF204" s="400" t="s">
        <v>2577</v>
      </c>
      <c r="AG204" s="400" t="s">
        <v>2578</v>
      </c>
      <c r="AH204" s="400" t="s">
        <v>2083</v>
      </c>
      <c r="AP204" s="400"/>
      <c r="AQ204" s="400"/>
      <c r="AR204" s="400"/>
      <c r="AS204" s="400" t="s">
        <v>2579</v>
      </c>
      <c r="AT204" s="400" t="s">
        <v>2580</v>
      </c>
      <c r="AV204" s="406"/>
      <c r="AW204" s="406"/>
    </row>
    <row r="205" spans="1:49" s="406" customFormat="1" ht="50.15" customHeight="1" x14ac:dyDescent="0.3">
      <c r="A205" s="404" t="s">
        <v>2960</v>
      </c>
      <c r="B205" s="404" t="s">
        <v>196</v>
      </c>
      <c r="C205" s="404" t="s">
        <v>196</v>
      </c>
      <c r="D205" s="404" t="s">
        <v>196</v>
      </c>
      <c r="E205" s="408" t="s">
        <v>250</v>
      </c>
      <c r="F205" s="400" t="s">
        <v>2961</v>
      </c>
      <c r="G205" s="400"/>
      <c r="H205" s="400" t="s">
        <v>1596</v>
      </c>
      <c r="I205" s="400" t="s">
        <v>1597</v>
      </c>
      <c r="J205" s="400" t="s">
        <v>1795</v>
      </c>
      <c r="K205" s="410" t="s">
        <v>2962</v>
      </c>
      <c r="L205" s="400"/>
      <c r="M205" s="400"/>
      <c r="N205" s="400" t="s">
        <v>1636</v>
      </c>
      <c r="O205" s="401" t="s">
        <v>2371</v>
      </c>
      <c r="P205" s="407" t="str">
        <f>IFERROR(INDEX(LOVs!L:L,MATCH(O205, LOVs!J:J,0)), "")</f>
        <v>Gap</v>
      </c>
      <c r="Q205" s="407" t="str">
        <f>IFERROR(INDEX(LOVs!M:M,MATCH(O205,LOVs!J:J,0)),"")</f>
        <v>Build</v>
      </c>
      <c r="R205" s="407" t="str">
        <f>IFERROR(INDEX(LOVs!N:N,MATCH(O205,LOVs!J:J,0)),"")</f>
        <v>Extension</v>
      </c>
      <c r="S205" s="404" t="s">
        <v>196</v>
      </c>
      <c r="T205" s="401" t="s">
        <v>2963</v>
      </c>
      <c r="U205" s="401" t="s">
        <v>2964</v>
      </c>
      <c r="V205" s="400"/>
      <c r="W205" s="400"/>
      <c r="X205" s="400" t="s">
        <v>985</v>
      </c>
      <c r="Y205" s="400" t="s">
        <v>2965</v>
      </c>
      <c r="Z205" s="400"/>
      <c r="AA205" s="413"/>
      <c r="AB205" s="400"/>
      <c r="AC205" s="402"/>
      <c r="AD205" s="402"/>
      <c r="AE205" s="400" t="s">
        <v>1605</v>
      </c>
      <c r="AF205" s="400" t="s">
        <v>2449</v>
      </c>
      <c r="AG205" s="400" t="s">
        <v>2305</v>
      </c>
      <c r="AH205" s="400" t="s">
        <v>2083</v>
      </c>
      <c r="AI205" s="400"/>
      <c r="AJ205" s="400"/>
      <c r="AK205" s="400"/>
      <c r="AL205" s="400"/>
      <c r="AM205" s="400"/>
      <c r="AN205" s="400"/>
      <c r="AO205" s="400"/>
      <c r="AP205" s="400"/>
      <c r="AQ205" s="400"/>
      <c r="AR205" s="401" t="s">
        <v>2966</v>
      </c>
      <c r="AS205" s="400" t="s">
        <v>2579</v>
      </c>
      <c r="AT205" s="400"/>
    </row>
    <row r="206" spans="1:49" ht="50.15" customHeight="1" x14ac:dyDescent="0.3">
      <c r="A206" s="406" t="s">
        <v>2967</v>
      </c>
      <c r="B206" s="406" t="s">
        <v>2968</v>
      </c>
      <c r="C206" s="406" t="s">
        <v>2174</v>
      </c>
      <c r="D206" s="406"/>
      <c r="E206" s="408" t="str">
        <f>VLOOKUP(F206,[2]Sheet1!$B$2:$C$897,2,FALSE)</f>
        <v>CSTONE-554</v>
      </c>
      <c r="F206" s="400" t="s">
        <v>2969</v>
      </c>
      <c r="H206" s="400" t="s">
        <v>1596</v>
      </c>
      <c r="I206" s="400" t="s">
        <v>2571</v>
      </c>
      <c r="J206" s="400" t="s">
        <v>2572</v>
      </c>
      <c r="K206" s="401" t="s">
        <v>2970</v>
      </c>
      <c r="N206" s="400" t="s">
        <v>2460</v>
      </c>
      <c r="O206" s="401" t="s">
        <v>1452</v>
      </c>
      <c r="P206" s="407" t="str">
        <f>IFERROR(INDEX(LOVs!L:L,MATCH(O206, LOVs!J:J,0)), "")</f>
        <v>Fit</v>
      </c>
      <c r="Q206" s="407" t="str">
        <f>IFERROR(INDEX(LOVs!M:M,MATCH(O206,LOVs!J:J,0)),"")</f>
        <v>Configuration</v>
      </c>
      <c r="R206" s="407" t="str">
        <f>IFERROR(INDEX(LOVs!N:N,MATCH(O206,LOVs!J:J,0)),"")</f>
        <v>Functional</v>
      </c>
      <c r="S206" s="400"/>
      <c r="T206" s="401" t="s">
        <v>2971</v>
      </c>
      <c r="U206" s="400" t="s">
        <v>2972</v>
      </c>
      <c r="Y206" s="400" t="s">
        <v>1348</v>
      </c>
      <c r="Z206" s="400" t="s">
        <v>1603</v>
      </c>
      <c r="AA206" s="409">
        <v>44342</v>
      </c>
      <c r="AE206" s="400" t="s">
        <v>1605</v>
      </c>
      <c r="AF206" s="400" t="s">
        <v>2577</v>
      </c>
      <c r="AG206" s="400" t="s">
        <v>2578</v>
      </c>
      <c r="AP206" s="400"/>
      <c r="AT206" s="400" t="s">
        <v>2580</v>
      </c>
      <c r="AV206" s="406"/>
      <c r="AW206" s="406"/>
    </row>
    <row r="207" spans="1:49" ht="50.15" customHeight="1" x14ac:dyDescent="0.3">
      <c r="A207" s="406" t="s">
        <v>2973</v>
      </c>
      <c r="B207" s="406" t="s">
        <v>2974</v>
      </c>
      <c r="C207" s="406" t="s">
        <v>2174</v>
      </c>
      <c r="D207" s="406"/>
      <c r="E207" s="408" t="str">
        <f>VLOOKUP(F207,[2]Sheet1!$B$2:$C$897,2,FALSE)</f>
        <v>CSTONE-555</v>
      </c>
      <c r="F207" s="400" t="s">
        <v>2975</v>
      </c>
      <c r="H207" s="400" t="s">
        <v>1596</v>
      </c>
      <c r="I207" s="400" t="s">
        <v>2571</v>
      </c>
      <c r="J207" s="400" t="s">
        <v>2572</v>
      </c>
      <c r="K207" s="401" t="s">
        <v>2976</v>
      </c>
      <c r="N207" s="400" t="s">
        <v>1600</v>
      </c>
      <c r="O207" s="401" t="s">
        <v>1452</v>
      </c>
      <c r="P207" s="407" t="str">
        <f>IFERROR(INDEX(LOVs!L:L,MATCH(O207, LOVs!J:J,0)), "")</f>
        <v>Fit</v>
      </c>
      <c r="Q207" s="407" t="str">
        <f>IFERROR(INDEX(LOVs!M:M,MATCH(O207,LOVs!J:J,0)),"")</f>
        <v>Configuration</v>
      </c>
      <c r="R207" s="407" t="str">
        <f>IFERROR(INDEX(LOVs!N:N,MATCH(O207,LOVs!J:J,0)),"")</f>
        <v>Functional</v>
      </c>
      <c r="S207" s="400"/>
      <c r="T207" s="401" t="s">
        <v>2977</v>
      </c>
      <c r="U207" s="400" t="s">
        <v>2978</v>
      </c>
      <c r="Y207" s="400" t="s">
        <v>1348</v>
      </c>
      <c r="Z207" s="400" t="s">
        <v>1603</v>
      </c>
      <c r="AA207" s="409">
        <v>44342</v>
      </c>
      <c r="AE207" s="400" t="s">
        <v>1605</v>
      </c>
      <c r="AF207" s="400" t="s">
        <v>2577</v>
      </c>
      <c r="AG207" s="400" t="s">
        <v>2578</v>
      </c>
      <c r="AP207" s="400"/>
      <c r="AT207" s="400" t="s">
        <v>2580</v>
      </c>
      <c r="AV207" s="406"/>
      <c r="AW207" s="406"/>
    </row>
    <row r="208" spans="1:49" s="406" customFormat="1" ht="50.15" customHeight="1" x14ac:dyDescent="0.3">
      <c r="A208" s="404" t="s">
        <v>2979</v>
      </c>
      <c r="B208" s="404" t="s">
        <v>2980</v>
      </c>
      <c r="C208" s="404" t="s">
        <v>2981</v>
      </c>
      <c r="D208" s="404" t="str">
        <f>INDEX(JIRA!B:B, MATCH(F208&amp; " - TUT/FUT", JIRA!G:G,0))</f>
        <v>CSTONE-4416</v>
      </c>
      <c r="E208" s="408" t="str">
        <f>VLOOKUP(F208,[2]Sheet1!$B$2:$C$897,2,FALSE)</f>
        <v>CSTONE-4416</v>
      </c>
      <c r="F208" s="400" t="s">
        <v>2982</v>
      </c>
      <c r="G208" s="400"/>
      <c r="H208" s="400" t="s">
        <v>1596</v>
      </c>
      <c r="I208" s="400" t="s">
        <v>1597</v>
      </c>
      <c r="J208" s="400" t="s">
        <v>1795</v>
      </c>
      <c r="K208" s="401" t="s">
        <v>2983</v>
      </c>
      <c r="L208" s="400"/>
      <c r="M208" s="400"/>
      <c r="N208" s="400" t="s">
        <v>1600</v>
      </c>
      <c r="O208" s="400" t="s">
        <v>1647</v>
      </c>
      <c r="P208" s="407" t="str">
        <f>IFERROR(INDEX(LOVs!L:L,MATCH(O208, LOVs!J:J,0)), "")</f>
        <v>Gap</v>
      </c>
      <c r="Q208" s="407" t="str">
        <f>IFERROR(INDEX(LOVs!M:M,MATCH(O208,LOVs!J:J,0)),"")</f>
        <v>Build</v>
      </c>
      <c r="R208" s="407" t="str">
        <f>IFERROR(INDEX(LOVs!N:N,MATCH(O208,LOVs!J:J,0)),"")</f>
        <v>Report</v>
      </c>
      <c r="S208" s="404" t="s">
        <v>2984</v>
      </c>
      <c r="T208" s="401" t="s">
        <v>2985</v>
      </c>
      <c r="U208" s="400"/>
      <c r="V208" s="400"/>
      <c r="W208" s="400"/>
      <c r="X208" s="400"/>
      <c r="Y208" s="400" t="s">
        <v>1348</v>
      </c>
      <c r="Z208" s="400" t="s">
        <v>1603</v>
      </c>
      <c r="AA208" s="409">
        <v>44343</v>
      </c>
      <c r="AB208" s="400"/>
      <c r="AC208" s="402"/>
      <c r="AD208" s="402"/>
      <c r="AE208" s="400" t="s">
        <v>1605</v>
      </c>
      <c r="AF208" s="400" t="s">
        <v>1606</v>
      </c>
      <c r="AG208" s="400" t="s">
        <v>1607</v>
      </c>
      <c r="AH208" s="400" t="s">
        <v>2083</v>
      </c>
      <c r="AI208" s="400"/>
      <c r="AJ208" s="400" t="s">
        <v>2986</v>
      </c>
      <c r="AK208" s="400"/>
      <c r="AL208" s="400" t="s">
        <v>1608</v>
      </c>
      <c r="AM208" s="400"/>
      <c r="AN208" s="400"/>
      <c r="AO208" s="400"/>
      <c r="AP208" s="400"/>
      <c r="AQ208" s="400"/>
      <c r="AR208" s="400"/>
      <c r="AS208" s="400"/>
      <c r="AT208" s="400" t="s">
        <v>2259</v>
      </c>
    </row>
    <row r="209" spans="1:49" s="406" customFormat="1" ht="50.15" customHeight="1" x14ac:dyDescent="0.3">
      <c r="A209" s="404" t="s">
        <v>2987</v>
      </c>
      <c r="B209" s="404" t="s">
        <v>2988</v>
      </c>
      <c r="C209" s="404" t="s">
        <v>2989</v>
      </c>
      <c r="D209" s="404" t="str">
        <f>INDEX(JIRA!B:B, MATCH(F209&amp; " - TUT/FUT", JIRA!G:G,0))</f>
        <v>CSTONE-4417</v>
      </c>
      <c r="E209" s="408" t="str">
        <f>VLOOKUP(F209,[2]Sheet1!$B$2:$C$897,2,FALSE)</f>
        <v>CSTONE-4417</v>
      </c>
      <c r="F209" s="400" t="s">
        <v>2990</v>
      </c>
      <c r="G209" s="400"/>
      <c r="H209" s="400" t="s">
        <v>1596</v>
      </c>
      <c r="I209" s="400" t="s">
        <v>1597</v>
      </c>
      <c r="J209" s="400" t="s">
        <v>1795</v>
      </c>
      <c r="K209" s="401" t="s">
        <v>2991</v>
      </c>
      <c r="L209" s="400"/>
      <c r="M209" s="400"/>
      <c r="N209" s="400" t="s">
        <v>1600</v>
      </c>
      <c r="O209" s="400" t="s">
        <v>1647</v>
      </c>
      <c r="P209" s="407" t="str">
        <f>IFERROR(INDEX(LOVs!L:L,MATCH(O209, LOVs!J:J,0)), "")</f>
        <v>Gap</v>
      </c>
      <c r="Q209" s="407" t="str">
        <f>IFERROR(INDEX(LOVs!M:M,MATCH(O209,LOVs!J:J,0)),"")</f>
        <v>Build</v>
      </c>
      <c r="R209" s="407" t="str">
        <f>IFERROR(INDEX(LOVs!N:N,MATCH(O209,LOVs!J:J,0)),"")</f>
        <v>Report</v>
      </c>
      <c r="S209" s="404" t="s">
        <v>2266</v>
      </c>
      <c r="T209" s="401" t="s">
        <v>2992</v>
      </c>
      <c r="U209" s="400"/>
      <c r="V209" s="400"/>
      <c r="W209" s="400"/>
      <c r="X209" s="400"/>
      <c r="Y209" s="400" t="s">
        <v>1348</v>
      </c>
      <c r="Z209" s="400" t="s">
        <v>1603</v>
      </c>
      <c r="AA209" s="409">
        <v>44343</v>
      </c>
      <c r="AB209" s="400"/>
      <c r="AC209" s="402"/>
      <c r="AD209" s="402"/>
      <c r="AE209" s="400" t="s">
        <v>1605</v>
      </c>
      <c r="AF209" s="400" t="s">
        <v>1606</v>
      </c>
      <c r="AG209" s="400" t="s">
        <v>1607</v>
      </c>
      <c r="AH209" s="400" t="s">
        <v>2083</v>
      </c>
      <c r="AI209" s="400"/>
      <c r="AJ209" s="400" t="s">
        <v>2993</v>
      </c>
      <c r="AK209" s="400"/>
      <c r="AL209" s="400" t="s">
        <v>1608</v>
      </c>
      <c r="AM209" s="400"/>
      <c r="AN209" s="400"/>
      <c r="AO209" s="400"/>
      <c r="AP209" s="400"/>
      <c r="AQ209" s="400"/>
      <c r="AR209" s="400"/>
      <c r="AS209" s="400"/>
      <c r="AT209" s="400" t="s">
        <v>2259</v>
      </c>
    </row>
    <row r="210" spans="1:49" s="406" customFormat="1" ht="50.15" customHeight="1" x14ac:dyDescent="0.3">
      <c r="A210" s="404" t="s">
        <v>2994</v>
      </c>
      <c r="B210" s="404" t="s">
        <v>2995</v>
      </c>
      <c r="C210" s="420" t="s">
        <v>2174</v>
      </c>
      <c r="D210" s="420" t="s">
        <v>2174</v>
      </c>
      <c r="E210" s="408" t="s">
        <v>2324</v>
      </c>
      <c r="F210" s="400" t="s">
        <v>2996</v>
      </c>
      <c r="G210" s="400"/>
      <c r="H210" s="400" t="s">
        <v>1596</v>
      </c>
      <c r="I210" s="400" t="s">
        <v>1597</v>
      </c>
      <c r="J210" s="400" t="s">
        <v>1795</v>
      </c>
      <c r="K210" s="401" t="s">
        <v>2997</v>
      </c>
      <c r="L210" s="400"/>
      <c r="M210" s="400"/>
      <c r="N210" s="400" t="s">
        <v>1636</v>
      </c>
      <c r="O210" s="400" t="s">
        <v>1647</v>
      </c>
      <c r="P210" s="407" t="str">
        <f>IFERROR(INDEX(LOVs!L:L,MATCH(O210, LOVs!J:J,0)), "")</f>
        <v>Gap</v>
      </c>
      <c r="Q210" s="407" t="str">
        <f>IFERROR(INDEX(LOVs!M:M,MATCH(O210,LOVs!J:J,0)),"")</f>
        <v>Build</v>
      </c>
      <c r="R210" s="407" t="str">
        <f>IFERROR(INDEX(LOVs!N:N,MATCH(O210,LOVs!J:J,0)),"")</f>
        <v>Report</v>
      </c>
      <c r="S210" s="404" t="s">
        <v>2998</v>
      </c>
      <c r="T210" s="401" t="s">
        <v>2999</v>
      </c>
      <c r="U210" s="400"/>
      <c r="V210" s="400"/>
      <c r="W210" s="400"/>
      <c r="X210" s="400" t="s">
        <v>2324</v>
      </c>
      <c r="Y210" s="400" t="s">
        <v>1348</v>
      </c>
      <c r="Z210" s="400" t="s">
        <v>1603</v>
      </c>
      <c r="AA210" s="413">
        <v>44343</v>
      </c>
      <c r="AB210" s="400"/>
      <c r="AC210" s="402" t="e">
        <f>IF(#REF!="", O210,#REF!)</f>
        <v>#REF!</v>
      </c>
      <c r="AD210" s="402"/>
      <c r="AE210" s="400" t="s">
        <v>1605</v>
      </c>
      <c r="AF210" s="400" t="s">
        <v>1606</v>
      </c>
      <c r="AG210" s="400" t="s">
        <v>1607</v>
      </c>
      <c r="AH210" s="400" t="s">
        <v>2083</v>
      </c>
      <c r="AI210" s="400"/>
      <c r="AJ210" s="400" t="s">
        <v>3000</v>
      </c>
      <c r="AK210" s="400"/>
      <c r="AL210" s="400" t="s">
        <v>1608</v>
      </c>
      <c r="AM210" s="400"/>
      <c r="AN210" s="400"/>
      <c r="AO210" s="400"/>
      <c r="AP210" s="400"/>
      <c r="AQ210" s="400"/>
      <c r="AR210" s="400"/>
      <c r="AS210" s="400"/>
      <c r="AT210" s="400" t="s">
        <v>2259</v>
      </c>
    </row>
    <row r="211" spans="1:49" s="406" customFormat="1" ht="50.15" customHeight="1" x14ac:dyDescent="0.3">
      <c r="A211" s="404" t="s">
        <v>3001</v>
      </c>
      <c r="B211" s="404" t="s">
        <v>3002</v>
      </c>
      <c r="C211" s="404" t="s">
        <v>3003</v>
      </c>
      <c r="D211" s="404" t="str">
        <f>INDEX(JIRA!B:B, MATCH(F211&amp; " - TUT/FUT", JIRA!G:G,0))</f>
        <v>CSTONE-3662</v>
      </c>
      <c r="E211" s="408" t="str">
        <f>VLOOKUP(F211,[2]Sheet1!$B$2:$C$897,2,FALSE)</f>
        <v>CSTONE-3662</v>
      </c>
      <c r="F211" s="400" t="s">
        <v>3004</v>
      </c>
      <c r="G211" s="400"/>
      <c r="H211" s="400" t="s">
        <v>1596</v>
      </c>
      <c r="I211" s="400" t="s">
        <v>1597</v>
      </c>
      <c r="J211" s="400" t="s">
        <v>1795</v>
      </c>
      <c r="K211" s="401" t="s">
        <v>3005</v>
      </c>
      <c r="L211" s="400"/>
      <c r="M211" s="400"/>
      <c r="N211" s="400" t="s">
        <v>1600</v>
      </c>
      <c r="O211" s="400" t="s">
        <v>1647</v>
      </c>
      <c r="P211" s="407" t="str">
        <f>IFERROR(INDEX(LOVs!L:L,MATCH(O211, LOVs!J:J,0)), "")</f>
        <v>Gap</v>
      </c>
      <c r="Q211" s="407" t="str">
        <f>IFERROR(INDEX(LOVs!M:M,MATCH(O211,LOVs!J:J,0)),"")</f>
        <v>Build</v>
      </c>
      <c r="R211" s="407" t="str">
        <f>IFERROR(INDEX(LOVs!N:N,MATCH(O211,LOVs!J:J,0)),"")</f>
        <v>Report</v>
      </c>
      <c r="S211" s="404" t="s">
        <v>120</v>
      </c>
      <c r="T211" s="401" t="s">
        <v>3006</v>
      </c>
      <c r="U211" s="400"/>
      <c r="V211" s="400"/>
      <c r="W211" s="400"/>
      <c r="X211" s="400"/>
      <c r="Y211" s="400" t="s">
        <v>1348</v>
      </c>
      <c r="Z211" s="400" t="s">
        <v>1603</v>
      </c>
      <c r="AA211" s="409">
        <v>44343</v>
      </c>
      <c r="AB211" s="400"/>
      <c r="AC211" s="402"/>
      <c r="AD211" s="402"/>
      <c r="AE211" s="400" t="s">
        <v>1605</v>
      </c>
      <c r="AF211" s="400" t="s">
        <v>1606</v>
      </c>
      <c r="AG211" s="400" t="s">
        <v>1607</v>
      </c>
      <c r="AH211" s="400" t="s">
        <v>2083</v>
      </c>
      <c r="AI211" s="400"/>
      <c r="AJ211" s="400" t="s">
        <v>3007</v>
      </c>
      <c r="AK211" s="400"/>
      <c r="AL211" s="400" t="s">
        <v>1608</v>
      </c>
      <c r="AM211" s="400"/>
      <c r="AN211" s="400"/>
      <c r="AO211" s="400"/>
      <c r="AP211" s="400"/>
      <c r="AQ211" s="400"/>
      <c r="AR211" s="400"/>
      <c r="AS211" s="400"/>
      <c r="AT211" s="400" t="s">
        <v>2259</v>
      </c>
    </row>
    <row r="212" spans="1:49" s="406" customFormat="1" ht="50.15" customHeight="1" x14ac:dyDescent="0.3">
      <c r="A212" s="404" t="s">
        <v>3008</v>
      </c>
      <c r="B212" s="404" t="s">
        <v>3009</v>
      </c>
      <c r="C212" s="404" t="s">
        <v>3010</v>
      </c>
      <c r="D212" s="404" t="s">
        <v>3011</v>
      </c>
      <c r="E212" s="408" t="s">
        <v>2097</v>
      </c>
      <c r="F212" s="400" t="s">
        <v>3012</v>
      </c>
      <c r="G212" s="400"/>
      <c r="H212" s="400" t="s">
        <v>1596</v>
      </c>
      <c r="I212" s="400" t="s">
        <v>1597</v>
      </c>
      <c r="J212" s="400" t="s">
        <v>1795</v>
      </c>
      <c r="K212" s="401" t="s">
        <v>3013</v>
      </c>
      <c r="L212" s="400"/>
      <c r="M212" s="400"/>
      <c r="N212" s="400" t="s">
        <v>1636</v>
      </c>
      <c r="O212" s="400" t="s">
        <v>1647</v>
      </c>
      <c r="P212" s="407" t="str">
        <f>IFERROR(INDEX(LOVs!L:L,MATCH(O212, LOVs!J:J,0)), "")</f>
        <v>Gap</v>
      </c>
      <c r="Q212" s="407" t="str">
        <f>IFERROR(INDEX(LOVs!M:M,MATCH(O212,LOVs!J:J,0)),"")</f>
        <v>Build</v>
      </c>
      <c r="R212" s="407" t="str">
        <f>IFERROR(INDEX(LOVs!N:N,MATCH(O212,LOVs!J:J,0)),"")</f>
        <v>Report</v>
      </c>
      <c r="S212" s="404" t="s">
        <v>3014</v>
      </c>
      <c r="T212" s="401" t="s">
        <v>3015</v>
      </c>
      <c r="U212" s="400"/>
      <c r="V212" s="400"/>
      <c r="W212" s="400"/>
      <c r="X212" s="404" t="s">
        <v>2097</v>
      </c>
      <c r="Y212" s="400" t="s">
        <v>1348</v>
      </c>
      <c r="Z212" s="400" t="s">
        <v>1603</v>
      </c>
      <c r="AA212" s="413">
        <v>44343</v>
      </c>
      <c r="AB212" s="400"/>
      <c r="AC212" s="402" t="e">
        <f>IF(#REF!="", O212,#REF!)</f>
        <v>#REF!</v>
      </c>
      <c r="AD212" s="402"/>
      <c r="AE212" s="400" t="s">
        <v>1605</v>
      </c>
      <c r="AF212" s="400" t="s">
        <v>1606</v>
      </c>
      <c r="AG212" s="400" t="s">
        <v>1607</v>
      </c>
      <c r="AH212" s="400" t="s">
        <v>2083</v>
      </c>
      <c r="AI212" s="400"/>
      <c r="AJ212" s="400" t="s">
        <v>3016</v>
      </c>
      <c r="AK212" s="400"/>
      <c r="AL212" s="400" t="s">
        <v>1608</v>
      </c>
      <c r="AM212" s="400"/>
      <c r="AN212" s="400"/>
      <c r="AO212" s="400"/>
      <c r="AP212" s="400"/>
      <c r="AQ212" s="400"/>
      <c r="AR212" s="400"/>
      <c r="AS212" s="400"/>
      <c r="AT212" s="400" t="s">
        <v>2259</v>
      </c>
    </row>
    <row r="213" spans="1:49" s="406" customFormat="1" ht="50.15" customHeight="1" x14ac:dyDescent="0.3">
      <c r="A213" s="404" t="s">
        <v>3017</v>
      </c>
      <c r="B213" s="404" t="s">
        <v>3018</v>
      </c>
      <c r="C213" s="404" t="s">
        <v>3019</v>
      </c>
      <c r="D213" s="404" t="s">
        <v>3020</v>
      </c>
      <c r="E213" s="408" t="s">
        <v>2097</v>
      </c>
      <c r="F213" s="400" t="s">
        <v>3021</v>
      </c>
      <c r="G213" s="400"/>
      <c r="H213" s="400" t="s">
        <v>1596</v>
      </c>
      <c r="I213" s="400" t="s">
        <v>1597</v>
      </c>
      <c r="J213" s="400" t="s">
        <v>1795</v>
      </c>
      <c r="K213" s="401" t="s">
        <v>3022</v>
      </c>
      <c r="L213" s="400"/>
      <c r="M213" s="400"/>
      <c r="N213" s="400" t="s">
        <v>1636</v>
      </c>
      <c r="O213" s="400" t="s">
        <v>1647</v>
      </c>
      <c r="P213" s="407" t="str">
        <f>IFERROR(INDEX(LOVs!L:L,MATCH(O213, LOVs!J:J,0)), "")</f>
        <v>Gap</v>
      </c>
      <c r="Q213" s="407" t="str">
        <f>IFERROR(INDEX(LOVs!M:M,MATCH(O213,LOVs!J:J,0)),"")</f>
        <v>Build</v>
      </c>
      <c r="R213" s="407" t="str">
        <f>IFERROR(INDEX(LOVs!N:N,MATCH(O213,LOVs!J:J,0)),"")</f>
        <v>Report</v>
      </c>
      <c r="S213" s="404" t="s">
        <v>3023</v>
      </c>
      <c r="T213" s="401" t="s">
        <v>3024</v>
      </c>
      <c r="U213" s="400"/>
      <c r="V213" s="400"/>
      <c r="W213" s="400"/>
      <c r="X213" s="404" t="s">
        <v>2097</v>
      </c>
      <c r="Y213" s="400" t="s">
        <v>1348</v>
      </c>
      <c r="Z213" s="400" t="s">
        <v>1603</v>
      </c>
      <c r="AA213" s="413">
        <v>44343</v>
      </c>
      <c r="AB213" s="400"/>
      <c r="AC213" s="402" t="e">
        <f>IF(#REF!="", O213,#REF!)</f>
        <v>#REF!</v>
      </c>
      <c r="AD213" s="402"/>
      <c r="AE213" s="400" t="s">
        <v>1605</v>
      </c>
      <c r="AF213" s="400" t="s">
        <v>1606</v>
      </c>
      <c r="AG213" s="400" t="s">
        <v>1607</v>
      </c>
      <c r="AH213" s="400" t="s">
        <v>2083</v>
      </c>
      <c r="AI213" s="400"/>
      <c r="AJ213" s="400" t="s">
        <v>3025</v>
      </c>
      <c r="AK213" s="400"/>
      <c r="AL213" s="400" t="s">
        <v>1608</v>
      </c>
      <c r="AM213" s="400"/>
      <c r="AN213" s="400"/>
      <c r="AO213" s="400"/>
      <c r="AP213" s="400"/>
      <c r="AQ213" s="400"/>
      <c r="AR213" s="400"/>
      <c r="AS213" s="400"/>
      <c r="AT213" s="400" t="s">
        <v>2259</v>
      </c>
    </row>
    <row r="214" spans="1:49" s="406" customFormat="1" ht="50.15" customHeight="1" x14ac:dyDescent="0.3">
      <c r="A214" s="404" t="s">
        <v>3026</v>
      </c>
      <c r="B214" s="404" t="s">
        <v>3027</v>
      </c>
      <c r="C214" s="404" t="s">
        <v>3028</v>
      </c>
      <c r="D214" s="404" t="str">
        <f>INDEX(JIRA!B:B, MATCH(F214&amp; " - TUT/FUT", JIRA!G:G,0))</f>
        <v>CSTONE-4418</v>
      </c>
      <c r="E214" s="408" t="str">
        <f>VLOOKUP(F214,[2]Sheet1!$B$2:$C$897,2,FALSE)</f>
        <v>CSTONE-4418</v>
      </c>
      <c r="F214" s="400" t="s">
        <v>3029</v>
      </c>
      <c r="G214" s="400"/>
      <c r="H214" s="400" t="s">
        <v>1596</v>
      </c>
      <c r="I214" s="400" t="s">
        <v>1597</v>
      </c>
      <c r="J214" s="400" t="s">
        <v>1795</v>
      </c>
      <c r="K214" s="401" t="s">
        <v>3030</v>
      </c>
      <c r="L214" s="400"/>
      <c r="M214" s="400"/>
      <c r="N214" s="400" t="s">
        <v>1600</v>
      </c>
      <c r="O214" s="400" t="s">
        <v>1647</v>
      </c>
      <c r="P214" s="407" t="str">
        <f>IFERROR(INDEX(LOVs!L:L,MATCH(O214, LOVs!J:J,0)), "")</f>
        <v>Gap</v>
      </c>
      <c r="Q214" s="407" t="str">
        <f>IFERROR(INDEX(LOVs!M:M,MATCH(O214,LOVs!J:J,0)),"")</f>
        <v>Build</v>
      </c>
      <c r="R214" s="407" t="str">
        <f>IFERROR(INDEX(LOVs!N:N,MATCH(O214,LOVs!J:J,0)),"")</f>
        <v>Report</v>
      </c>
      <c r="S214" s="404" t="s">
        <v>2984</v>
      </c>
      <c r="T214" s="401" t="s">
        <v>2985</v>
      </c>
      <c r="U214" s="400"/>
      <c r="V214" s="400"/>
      <c r="W214" s="400"/>
      <c r="X214" s="400"/>
      <c r="Y214" s="400" t="s">
        <v>1348</v>
      </c>
      <c r="Z214" s="400" t="s">
        <v>1603</v>
      </c>
      <c r="AA214" s="409">
        <v>44343</v>
      </c>
      <c r="AB214" s="400"/>
      <c r="AC214" s="402"/>
      <c r="AD214" s="402"/>
      <c r="AE214" s="400" t="s">
        <v>1605</v>
      </c>
      <c r="AF214" s="400" t="s">
        <v>1606</v>
      </c>
      <c r="AG214" s="400" t="s">
        <v>1607</v>
      </c>
      <c r="AH214" s="400" t="s">
        <v>2083</v>
      </c>
      <c r="AI214" s="400"/>
      <c r="AJ214" s="400" t="s">
        <v>3031</v>
      </c>
      <c r="AK214" s="400"/>
      <c r="AL214" s="400" t="s">
        <v>1608</v>
      </c>
      <c r="AM214" s="400"/>
      <c r="AN214" s="400"/>
      <c r="AO214" s="400"/>
      <c r="AP214" s="400"/>
      <c r="AQ214" s="400"/>
      <c r="AR214" s="400"/>
      <c r="AS214" s="400"/>
      <c r="AT214" s="400" t="s">
        <v>2259</v>
      </c>
    </row>
    <row r="215" spans="1:49" s="406" customFormat="1" ht="50.15" customHeight="1" x14ac:dyDescent="0.3">
      <c r="A215" s="404" t="s">
        <v>3032</v>
      </c>
      <c r="B215" s="404" t="s">
        <v>3033</v>
      </c>
      <c r="C215" s="404" t="s">
        <v>3034</v>
      </c>
      <c r="D215" s="404" t="str">
        <f>INDEX(JIRA!B:B, MATCH(F215&amp; " - TUT/FUT", JIRA!G:G,0))</f>
        <v>CSTONE-4419</v>
      </c>
      <c r="E215" s="408" t="str">
        <f>VLOOKUP(F215,[2]Sheet1!$B$2:$C$897,2,FALSE)</f>
        <v>CSTONE-4419</v>
      </c>
      <c r="F215" s="400" t="s">
        <v>3035</v>
      </c>
      <c r="G215" s="400"/>
      <c r="H215" s="400" t="s">
        <v>1596</v>
      </c>
      <c r="I215" s="400" t="s">
        <v>1597</v>
      </c>
      <c r="J215" s="400" t="s">
        <v>1795</v>
      </c>
      <c r="K215" s="401" t="s">
        <v>3036</v>
      </c>
      <c r="L215" s="400"/>
      <c r="M215" s="400"/>
      <c r="N215" s="400" t="s">
        <v>1600</v>
      </c>
      <c r="O215" s="400" t="s">
        <v>1647</v>
      </c>
      <c r="P215" s="407" t="str">
        <f>IFERROR(INDEX(LOVs!L:L,MATCH(O215, LOVs!J:J,0)), "")</f>
        <v>Gap</v>
      </c>
      <c r="Q215" s="407" t="str">
        <f>IFERROR(INDEX(LOVs!M:M,MATCH(O215,LOVs!J:J,0)),"")</f>
        <v>Build</v>
      </c>
      <c r="R215" s="407" t="str">
        <f>IFERROR(INDEX(LOVs!N:N,MATCH(O215,LOVs!J:J,0)),"")</f>
        <v>Report</v>
      </c>
      <c r="S215" s="404" t="s">
        <v>2984</v>
      </c>
      <c r="T215" s="401" t="s">
        <v>2985</v>
      </c>
      <c r="U215" s="400"/>
      <c r="V215" s="400"/>
      <c r="W215" s="400"/>
      <c r="X215" s="400"/>
      <c r="Y215" s="400" t="s">
        <v>1348</v>
      </c>
      <c r="Z215" s="400" t="s">
        <v>1603</v>
      </c>
      <c r="AA215" s="409">
        <v>44343</v>
      </c>
      <c r="AB215" s="400"/>
      <c r="AC215" s="402"/>
      <c r="AD215" s="402"/>
      <c r="AE215" s="400" t="s">
        <v>1605</v>
      </c>
      <c r="AF215" s="400" t="s">
        <v>1606</v>
      </c>
      <c r="AG215" s="400" t="s">
        <v>1607</v>
      </c>
      <c r="AH215" s="400" t="s">
        <v>2083</v>
      </c>
      <c r="AI215" s="400"/>
      <c r="AJ215" s="400" t="s">
        <v>3037</v>
      </c>
      <c r="AK215" s="400"/>
      <c r="AL215" s="400" t="s">
        <v>1608</v>
      </c>
      <c r="AM215" s="400"/>
      <c r="AN215" s="400"/>
      <c r="AO215" s="400"/>
      <c r="AP215" s="400"/>
      <c r="AQ215" s="400"/>
      <c r="AR215" s="400"/>
      <c r="AS215" s="400"/>
      <c r="AT215" s="400" t="s">
        <v>2259</v>
      </c>
    </row>
    <row r="216" spans="1:49" s="406" customFormat="1" ht="50.15" customHeight="1" x14ac:dyDescent="0.3">
      <c r="A216" s="404" t="s">
        <v>3038</v>
      </c>
      <c r="B216" s="404" t="s">
        <v>3039</v>
      </c>
      <c r="C216" s="404" t="s">
        <v>3040</v>
      </c>
      <c r="D216" s="404" t="str">
        <f>INDEX(JIRA!B:B, MATCH(F216&amp; " - TUT/FUT", JIRA!G:G,0))</f>
        <v>CSTONE-4420</v>
      </c>
      <c r="E216" s="408" t="str">
        <f>VLOOKUP(F216,[2]Sheet1!$B$2:$C$897,2,FALSE)</f>
        <v>CSTONE-4420</v>
      </c>
      <c r="F216" s="400" t="s">
        <v>3041</v>
      </c>
      <c r="G216" s="400"/>
      <c r="H216" s="400" t="s">
        <v>1596</v>
      </c>
      <c r="I216" s="400" t="s">
        <v>1597</v>
      </c>
      <c r="J216" s="400" t="s">
        <v>1795</v>
      </c>
      <c r="K216" s="401" t="s">
        <v>3042</v>
      </c>
      <c r="L216" s="400"/>
      <c r="M216" s="400"/>
      <c r="N216" s="400" t="s">
        <v>1600</v>
      </c>
      <c r="O216" s="400" t="s">
        <v>1647</v>
      </c>
      <c r="P216" s="407" t="str">
        <f>IFERROR(INDEX(LOVs!L:L,MATCH(O216, LOVs!J:J,0)), "")</f>
        <v>Gap</v>
      </c>
      <c r="Q216" s="407" t="str">
        <f>IFERROR(INDEX(LOVs!M:M,MATCH(O216,LOVs!J:J,0)),"")</f>
        <v>Build</v>
      </c>
      <c r="R216" s="407" t="str">
        <f>IFERROR(INDEX(LOVs!N:N,MATCH(O216,LOVs!J:J,0)),"")</f>
        <v>Report</v>
      </c>
      <c r="S216" s="404" t="s">
        <v>2984</v>
      </c>
      <c r="T216" s="401" t="s">
        <v>2985</v>
      </c>
      <c r="U216" s="400"/>
      <c r="V216" s="400"/>
      <c r="W216" s="400"/>
      <c r="X216" s="400"/>
      <c r="Y216" s="400" t="s">
        <v>1348</v>
      </c>
      <c r="Z216" s="400"/>
      <c r="AA216" s="409">
        <v>44343</v>
      </c>
      <c r="AB216" s="400"/>
      <c r="AC216" s="402"/>
      <c r="AD216" s="402"/>
      <c r="AE216" s="400" t="s">
        <v>1605</v>
      </c>
      <c r="AF216" s="400" t="s">
        <v>1606</v>
      </c>
      <c r="AG216" s="400" t="s">
        <v>1607</v>
      </c>
      <c r="AH216" s="400" t="s">
        <v>2083</v>
      </c>
      <c r="AI216" s="400"/>
      <c r="AJ216" s="400" t="s">
        <v>3043</v>
      </c>
      <c r="AK216" s="400"/>
      <c r="AL216" s="400" t="s">
        <v>1608</v>
      </c>
      <c r="AM216" s="400"/>
      <c r="AN216" s="400"/>
      <c r="AO216" s="400"/>
      <c r="AP216" s="400"/>
      <c r="AQ216" s="400"/>
      <c r="AR216" s="400"/>
      <c r="AS216" s="400"/>
      <c r="AT216" s="400" t="s">
        <v>2259</v>
      </c>
    </row>
    <row r="217" spans="1:49" s="406" customFormat="1" ht="50.15" customHeight="1" x14ac:dyDescent="0.3">
      <c r="A217" s="404" t="s">
        <v>3044</v>
      </c>
      <c r="B217" s="404" t="s">
        <v>3045</v>
      </c>
      <c r="C217" s="404" t="s">
        <v>3046</v>
      </c>
      <c r="D217" s="404" t="str">
        <f>INDEX(JIRA!B:B, MATCH(F217&amp; " - TUT/FUT", JIRA!G:G,0))</f>
        <v>CSTONE-1409</v>
      </c>
      <c r="E217" s="408" t="str">
        <f>VLOOKUP(F217,[2]Sheet1!$B$2:$C$897,2,FALSE)</f>
        <v>CSTONE-1409</v>
      </c>
      <c r="F217" s="400" t="s">
        <v>3047</v>
      </c>
      <c r="G217" s="400"/>
      <c r="H217" s="400" t="s">
        <v>1596</v>
      </c>
      <c r="I217" s="400" t="s">
        <v>1597</v>
      </c>
      <c r="J217" s="400" t="s">
        <v>1795</v>
      </c>
      <c r="K217" s="401" t="s">
        <v>3048</v>
      </c>
      <c r="L217" s="400"/>
      <c r="M217" s="400"/>
      <c r="N217" s="400" t="s">
        <v>1600</v>
      </c>
      <c r="O217" s="400" t="s">
        <v>1647</v>
      </c>
      <c r="P217" s="407" t="str">
        <f>IFERROR(INDEX(LOVs!L:L,MATCH(O217, LOVs!J:J,0)), "")</f>
        <v>Gap</v>
      </c>
      <c r="Q217" s="407" t="str">
        <f>IFERROR(INDEX(LOVs!M:M,MATCH(O217,LOVs!J:J,0)),"")</f>
        <v>Build</v>
      </c>
      <c r="R217" s="407" t="str">
        <f>IFERROR(INDEX(LOVs!N:N,MATCH(O217,LOVs!J:J,0)),"")</f>
        <v>Report</v>
      </c>
      <c r="S217" s="404" t="s">
        <v>3049</v>
      </c>
      <c r="T217" s="401" t="s">
        <v>3050</v>
      </c>
      <c r="U217" s="400"/>
      <c r="V217" s="400"/>
      <c r="W217" s="400"/>
      <c r="X217" s="400"/>
      <c r="Y217" s="400" t="s">
        <v>1348</v>
      </c>
      <c r="Z217" s="400"/>
      <c r="AA217" s="409">
        <v>44343</v>
      </c>
      <c r="AB217" s="400"/>
      <c r="AC217" s="402"/>
      <c r="AD217" s="402"/>
      <c r="AE217" s="400" t="s">
        <v>1605</v>
      </c>
      <c r="AF217" s="400" t="s">
        <v>1606</v>
      </c>
      <c r="AG217" s="400" t="s">
        <v>1607</v>
      </c>
      <c r="AH217" s="400" t="s">
        <v>2083</v>
      </c>
      <c r="AI217" s="400"/>
      <c r="AJ217" s="400" t="s">
        <v>3051</v>
      </c>
      <c r="AK217" s="400"/>
      <c r="AL217" s="400" t="s">
        <v>1608</v>
      </c>
      <c r="AM217" s="400"/>
      <c r="AN217" s="400"/>
      <c r="AO217" s="400"/>
      <c r="AP217" s="400"/>
      <c r="AQ217" s="400"/>
      <c r="AR217" s="400"/>
      <c r="AS217" s="400"/>
      <c r="AT217" s="400" t="s">
        <v>2259</v>
      </c>
    </row>
    <row r="218" spans="1:49" s="406" customFormat="1" ht="50.15" customHeight="1" x14ac:dyDescent="0.3">
      <c r="A218" s="404" t="s">
        <v>3052</v>
      </c>
      <c r="B218" s="404" t="s">
        <v>3053</v>
      </c>
      <c r="C218" s="404" t="s">
        <v>3054</v>
      </c>
      <c r="D218" s="404" t="str">
        <f>INDEX(JIRA!B:B, MATCH(F218&amp; " - TUT/FUT", JIRA!G:G,0))</f>
        <v>CSTONE-1410</v>
      </c>
      <c r="E218" s="408" t="str">
        <f>VLOOKUP(F218,[2]Sheet1!$B$2:$C$897,2,FALSE)</f>
        <v>CSTONE-1410</v>
      </c>
      <c r="F218" s="400" t="s">
        <v>3055</v>
      </c>
      <c r="G218" s="400"/>
      <c r="H218" s="400" t="s">
        <v>1596</v>
      </c>
      <c r="I218" s="400" t="s">
        <v>1597</v>
      </c>
      <c r="J218" s="400" t="s">
        <v>1795</v>
      </c>
      <c r="K218" s="401" t="s">
        <v>3056</v>
      </c>
      <c r="L218" s="400"/>
      <c r="M218" s="400"/>
      <c r="N218" s="400" t="s">
        <v>1600</v>
      </c>
      <c r="O218" s="400" t="s">
        <v>1647</v>
      </c>
      <c r="P218" s="407" t="str">
        <f>IFERROR(INDEX(LOVs!L:L,MATCH(O218, LOVs!J:J,0)), "")</f>
        <v>Gap</v>
      </c>
      <c r="Q218" s="407" t="str">
        <f>IFERROR(INDEX(LOVs!M:M,MATCH(O218,LOVs!J:J,0)),"")</f>
        <v>Build</v>
      </c>
      <c r="R218" s="407" t="str">
        <f>IFERROR(INDEX(LOVs!N:N,MATCH(O218,LOVs!J:J,0)),"")</f>
        <v>Report</v>
      </c>
      <c r="S218" s="404" t="s">
        <v>3049</v>
      </c>
      <c r="T218" s="401" t="s">
        <v>3050</v>
      </c>
      <c r="U218" s="400"/>
      <c r="V218" s="400"/>
      <c r="W218" s="400"/>
      <c r="X218" s="400"/>
      <c r="Y218" s="400" t="s">
        <v>1348</v>
      </c>
      <c r="Z218" s="400"/>
      <c r="AA218" s="409">
        <v>44343</v>
      </c>
      <c r="AB218" s="400"/>
      <c r="AC218" s="402"/>
      <c r="AD218" s="402"/>
      <c r="AE218" s="400" t="s">
        <v>1605</v>
      </c>
      <c r="AF218" s="400" t="s">
        <v>1606</v>
      </c>
      <c r="AG218" s="400" t="s">
        <v>1607</v>
      </c>
      <c r="AH218" s="400" t="s">
        <v>2083</v>
      </c>
      <c r="AI218" s="400"/>
      <c r="AJ218" s="400" t="s">
        <v>3057</v>
      </c>
      <c r="AK218" s="400"/>
      <c r="AL218" s="400" t="s">
        <v>1608</v>
      </c>
      <c r="AM218" s="400"/>
      <c r="AN218" s="400"/>
      <c r="AO218" s="400"/>
      <c r="AP218" s="400"/>
      <c r="AQ218" s="400"/>
      <c r="AR218" s="400"/>
      <c r="AS218" s="400"/>
      <c r="AT218" s="400" t="s">
        <v>2259</v>
      </c>
    </row>
    <row r="219" spans="1:49" s="406" customFormat="1" ht="50.15" customHeight="1" x14ac:dyDescent="0.3">
      <c r="A219" s="404" t="s">
        <v>3058</v>
      </c>
      <c r="B219" s="404" t="s">
        <v>3059</v>
      </c>
      <c r="C219" s="404" t="s">
        <v>3060</v>
      </c>
      <c r="D219" s="404" t="str">
        <f>INDEX(JIRA!B:B, MATCH(F219&amp; " - TUT/FUT", JIRA!G:G,0))</f>
        <v>CSTONE-4421</v>
      </c>
      <c r="E219" s="408" t="str">
        <f>VLOOKUP(F219,[2]Sheet1!$B$2:$C$897,2,FALSE)</f>
        <v>CSTONE-4421</v>
      </c>
      <c r="F219" s="400" t="s">
        <v>3061</v>
      </c>
      <c r="G219" s="400"/>
      <c r="H219" s="400" t="s">
        <v>1596</v>
      </c>
      <c r="I219" s="400" t="s">
        <v>1597</v>
      </c>
      <c r="J219" s="400" t="s">
        <v>1795</v>
      </c>
      <c r="K219" s="401" t="s">
        <v>3062</v>
      </c>
      <c r="L219" s="400"/>
      <c r="M219" s="400"/>
      <c r="N219" s="400" t="s">
        <v>1600</v>
      </c>
      <c r="O219" s="400" t="s">
        <v>1647</v>
      </c>
      <c r="P219" s="407" t="str">
        <f>IFERROR(INDEX(LOVs!L:L,MATCH(O219, LOVs!J:J,0)), "")</f>
        <v>Gap</v>
      </c>
      <c r="Q219" s="407" t="str">
        <f>IFERROR(INDEX(LOVs!M:M,MATCH(O219,LOVs!J:J,0)),"")</f>
        <v>Build</v>
      </c>
      <c r="R219" s="407" t="str">
        <f>IFERROR(INDEX(LOVs!N:N,MATCH(O219,LOVs!J:J,0)),"")</f>
        <v>Report</v>
      </c>
      <c r="S219" s="404" t="s">
        <v>2984</v>
      </c>
      <c r="T219" s="401" t="s">
        <v>2985</v>
      </c>
      <c r="U219" s="400"/>
      <c r="V219" s="400"/>
      <c r="W219" s="400"/>
      <c r="X219" s="400"/>
      <c r="Y219" s="400" t="s">
        <v>1348</v>
      </c>
      <c r="Z219" s="400"/>
      <c r="AA219" s="409">
        <v>44343</v>
      </c>
      <c r="AB219" s="400"/>
      <c r="AC219" s="402"/>
      <c r="AD219" s="402"/>
      <c r="AE219" s="400" t="s">
        <v>1605</v>
      </c>
      <c r="AF219" s="400" t="s">
        <v>1606</v>
      </c>
      <c r="AG219" s="400" t="s">
        <v>1607</v>
      </c>
      <c r="AH219" s="400" t="s">
        <v>2083</v>
      </c>
      <c r="AI219" s="400"/>
      <c r="AJ219" s="400" t="s">
        <v>3063</v>
      </c>
      <c r="AK219" s="400"/>
      <c r="AL219" s="400" t="s">
        <v>1608</v>
      </c>
      <c r="AM219" s="400"/>
      <c r="AN219" s="400"/>
      <c r="AO219" s="400"/>
      <c r="AP219" s="400"/>
      <c r="AQ219" s="400"/>
      <c r="AR219" s="400"/>
      <c r="AS219" s="400"/>
      <c r="AT219" s="400" t="s">
        <v>2259</v>
      </c>
    </row>
    <row r="220" spans="1:49" s="406" customFormat="1" ht="50.15" customHeight="1" x14ac:dyDescent="0.3">
      <c r="A220" s="404" t="s">
        <v>3064</v>
      </c>
      <c r="B220" s="404" t="s">
        <v>3065</v>
      </c>
      <c r="C220" s="404" t="s">
        <v>3066</v>
      </c>
      <c r="D220" s="404" t="str">
        <f>INDEX(JIRA!B:B, MATCH(F220&amp; " - TUT/FUT", JIRA!G:G,0))</f>
        <v>CSTONE-4422</v>
      </c>
      <c r="E220" s="408" t="str">
        <f>VLOOKUP(F220,[2]Sheet1!$B$2:$C$897,2,FALSE)</f>
        <v>CSTONE-4422</v>
      </c>
      <c r="F220" s="400" t="s">
        <v>3067</v>
      </c>
      <c r="G220" s="400"/>
      <c r="H220" s="400" t="s">
        <v>1596</v>
      </c>
      <c r="I220" s="400" t="s">
        <v>1597</v>
      </c>
      <c r="J220" s="400" t="s">
        <v>1795</v>
      </c>
      <c r="K220" s="401" t="s">
        <v>3068</v>
      </c>
      <c r="L220" s="400"/>
      <c r="M220" s="400"/>
      <c r="N220" s="400" t="s">
        <v>1600</v>
      </c>
      <c r="O220" s="400" t="s">
        <v>1647</v>
      </c>
      <c r="P220" s="407" t="str">
        <f>IFERROR(INDEX(LOVs!L:L,MATCH(O220, LOVs!J:J,0)), "")</f>
        <v>Gap</v>
      </c>
      <c r="Q220" s="407" t="str">
        <f>IFERROR(INDEX(LOVs!M:M,MATCH(O220,LOVs!J:J,0)),"")</f>
        <v>Build</v>
      </c>
      <c r="R220" s="407" t="str">
        <f>IFERROR(INDEX(LOVs!N:N,MATCH(O220,LOVs!J:J,0)),"")</f>
        <v>Report</v>
      </c>
      <c r="S220" s="404" t="s">
        <v>2984</v>
      </c>
      <c r="T220" s="401" t="s">
        <v>2985</v>
      </c>
      <c r="U220" s="400"/>
      <c r="V220" s="400"/>
      <c r="W220" s="400"/>
      <c r="X220" s="400"/>
      <c r="Y220" s="400" t="s">
        <v>1348</v>
      </c>
      <c r="Z220" s="400"/>
      <c r="AA220" s="409">
        <v>44343</v>
      </c>
      <c r="AB220" s="400"/>
      <c r="AC220" s="402"/>
      <c r="AD220" s="402"/>
      <c r="AE220" s="400" t="s">
        <v>1605</v>
      </c>
      <c r="AF220" s="400" t="s">
        <v>1606</v>
      </c>
      <c r="AG220" s="400" t="s">
        <v>1607</v>
      </c>
      <c r="AH220" s="400" t="s">
        <v>2083</v>
      </c>
      <c r="AI220" s="400"/>
      <c r="AJ220" s="400" t="s">
        <v>3069</v>
      </c>
      <c r="AK220" s="400"/>
      <c r="AL220" s="400" t="s">
        <v>1608</v>
      </c>
      <c r="AM220" s="400"/>
      <c r="AN220" s="400"/>
      <c r="AO220" s="400"/>
      <c r="AP220" s="400"/>
      <c r="AQ220" s="400"/>
      <c r="AR220" s="400"/>
      <c r="AS220" s="400"/>
      <c r="AT220" s="400" t="s">
        <v>2259</v>
      </c>
    </row>
    <row r="221" spans="1:49" s="422" customFormat="1" ht="50.15" customHeight="1" x14ac:dyDescent="0.3">
      <c r="A221" s="404" t="s">
        <v>3070</v>
      </c>
      <c r="B221" s="404" t="s">
        <v>3071</v>
      </c>
      <c r="C221" s="404" t="s">
        <v>3072</v>
      </c>
      <c r="D221" s="404" t="str">
        <f>INDEX(JIRA!B:B, MATCH(F221&amp; " - TUT/FUT", JIRA!G:G,0))</f>
        <v>CSTONE-4423</v>
      </c>
      <c r="E221" s="408" t="str">
        <f>VLOOKUP(F221,[2]Sheet1!$B$2:$C$897,2,FALSE)</f>
        <v>CSTONE-4423</v>
      </c>
      <c r="F221" s="401" t="s">
        <v>3073</v>
      </c>
      <c r="G221" s="401"/>
      <c r="H221" s="400" t="s">
        <v>1596</v>
      </c>
      <c r="I221" s="400" t="s">
        <v>1597</v>
      </c>
      <c r="J221" s="400" t="s">
        <v>1795</v>
      </c>
      <c r="K221" s="401" t="s">
        <v>3074</v>
      </c>
      <c r="L221" s="401"/>
      <c r="M221" s="401"/>
      <c r="N221" s="401" t="s">
        <v>2460</v>
      </c>
      <c r="O221" s="401" t="s">
        <v>1647</v>
      </c>
      <c r="P221" s="407" t="str">
        <f>IFERROR(INDEX(LOVs!L:L,MATCH(O221, LOVs!J:J,0)), "")</f>
        <v>Gap</v>
      </c>
      <c r="Q221" s="407" t="str">
        <f>IFERROR(INDEX(LOVs!M:M,MATCH(O221,LOVs!J:J,0)),"")</f>
        <v>Build</v>
      </c>
      <c r="R221" s="407" t="str">
        <f>IFERROR(INDEX(LOVs!N:N,MATCH(O221,LOVs!J:J,0)),"")</f>
        <v>Report</v>
      </c>
      <c r="S221" s="401" t="s">
        <v>2984</v>
      </c>
      <c r="T221" s="401" t="s">
        <v>3075</v>
      </c>
      <c r="U221" s="401"/>
      <c r="V221" s="401"/>
      <c r="W221" s="401"/>
      <c r="X221" s="401"/>
      <c r="Y221" s="400" t="s">
        <v>1348</v>
      </c>
      <c r="Z221" s="400" t="s">
        <v>1603</v>
      </c>
      <c r="AA221" s="409">
        <v>44357</v>
      </c>
      <c r="AB221" s="401"/>
      <c r="AC221" s="402"/>
      <c r="AD221" s="402"/>
      <c r="AE221" s="401" t="s">
        <v>1605</v>
      </c>
      <c r="AF221" s="401" t="s">
        <v>1606</v>
      </c>
      <c r="AG221" s="401" t="s">
        <v>1607</v>
      </c>
      <c r="AH221" s="401" t="s">
        <v>2083</v>
      </c>
      <c r="AI221" s="401"/>
      <c r="AJ221" s="401" t="s">
        <v>3076</v>
      </c>
      <c r="AK221" s="401"/>
      <c r="AL221" s="401"/>
      <c r="AM221" s="401"/>
      <c r="AN221" s="401"/>
      <c r="AO221" s="401"/>
      <c r="AP221" s="401"/>
      <c r="AQ221" s="401"/>
      <c r="AR221" s="401" t="s">
        <v>3077</v>
      </c>
      <c r="AS221" s="401"/>
      <c r="AT221" s="400" t="s">
        <v>2925</v>
      </c>
      <c r="AV221" s="406"/>
      <c r="AW221" s="406"/>
    </row>
    <row r="222" spans="1:49" s="422" customFormat="1" ht="50.15" customHeight="1" x14ac:dyDescent="0.3">
      <c r="A222" s="404" t="s">
        <v>3078</v>
      </c>
      <c r="B222" s="404" t="s">
        <v>3079</v>
      </c>
      <c r="C222" s="404" t="s">
        <v>3080</v>
      </c>
      <c r="D222" s="404" t="str">
        <f>INDEX(JIRA!B:B, MATCH(F222&amp; " - TUT/FUT", JIRA!G:G,0))</f>
        <v>CSTONE-3663</v>
      </c>
      <c r="E222" s="408" t="str">
        <f>VLOOKUP(F222,[2]Sheet1!$B$2:$C$897,2,FALSE)</f>
        <v>CSTONE-3663</v>
      </c>
      <c r="F222" s="401" t="s">
        <v>3081</v>
      </c>
      <c r="G222" s="401"/>
      <c r="H222" s="400" t="s">
        <v>1596</v>
      </c>
      <c r="I222" s="400" t="s">
        <v>1597</v>
      </c>
      <c r="J222" s="400" t="s">
        <v>1795</v>
      </c>
      <c r="K222" s="401" t="s">
        <v>3074</v>
      </c>
      <c r="L222" s="401"/>
      <c r="M222" s="401"/>
      <c r="N222" s="401" t="s">
        <v>2460</v>
      </c>
      <c r="O222" s="401" t="s">
        <v>2371</v>
      </c>
      <c r="P222" s="407" t="str">
        <f>IFERROR(INDEX(LOVs!L:L,MATCH(O222, LOVs!J:J,0)), "")</f>
        <v>Gap</v>
      </c>
      <c r="Q222" s="407" t="str">
        <f>IFERROR(INDEX(LOVs!M:M,MATCH(O222,LOVs!J:J,0)),"")</f>
        <v>Build</v>
      </c>
      <c r="R222" s="407" t="str">
        <f>IFERROR(INDEX(LOVs!N:N,MATCH(O222,LOVs!J:J,0)),"")</f>
        <v>Extension</v>
      </c>
      <c r="S222" s="401" t="s">
        <v>2949</v>
      </c>
      <c r="T222" s="401" t="s">
        <v>3082</v>
      </c>
      <c r="U222" s="401"/>
      <c r="V222" s="401"/>
      <c r="W222" s="401"/>
      <c r="X222" s="401"/>
      <c r="Y222" s="400" t="s">
        <v>1348</v>
      </c>
      <c r="Z222" s="400" t="s">
        <v>1603</v>
      </c>
      <c r="AA222" s="409">
        <v>44357</v>
      </c>
      <c r="AB222" s="401"/>
      <c r="AC222" s="402"/>
      <c r="AD222" s="402"/>
      <c r="AE222" s="401" t="s">
        <v>1605</v>
      </c>
      <c r="AF222" s="401" t="s">
        <v>1606</v>
      </c>
      <c r="AG222" s="401" t="s">
        <v>1607</v>
      </c>
      <c r="AH222" s="401" t="s">
        <v>2083</v>
      </c>
      <c r="AI222" s="401"/>
      <c r="AJ222" s="401" t="s">
        <v>3076</v>
      </c>
      <c r="AK222" s="401"/>
      <c r="AL222" s="401"/>
      <c r="AM222" s="401"/>
      <c r="AN222" s="401"/>
      <c r="AO222" s="401"/>
      <c r="AP222" s="401"/>
      <c r="AQ222" s="401"/>
      <c r="AR222" s="401" t="s">
        <v>3077</v>
      </c>
      <c r="AS222" s="401"/>
      <c r="AT222" s="400" t="s">
        <v>2925</v>
      </c>
      <c r="AV222" s="406"/>
      <c r="AW222" s="406"/>
    </row>
    <row r="223" spans="1:49" ht="50.15" customHeight="1" x14ac:dyDescent="0.3">
      <c r="A223" s="406" t="s">
        <v>3083</v>
      </c>
      <c r="B223" s="406" t="s">
        <v>2174</v>
      </c>
      <c r="C223" s="406" t="s">
        <v>2174</v>
      </c>
      <c r="D223" s="406"/>
      <c r="E223" s="408"/>
      <c r="F223" s="400" t="s">
        <v>3084</v>
      </c>
      <c r="H223" s="400" t="s">
        <v>1596</v>
      </c>
      <c r="I223" s="400" t="s">
        <v>2571</v>
      </c>
      <c r="J223" s="400" t="s">
        <v>2572</v>
      </c>
      <c r="K223" s="401" t="s">
        <v>3085</v>
      </c>
      <c r="N223" s="400" t="s">
        <v>1600</v>
      </c>
      <c r="O223" s="401" t="s">
        <v>1452</v>
      </c>
      <c r="P223" s="407" t="str">
        <f>IFERROR(INDEX(LOVs!L:L,MATCH(O223, LOVs!J:J,0)), "")</f>
        <v>Fit</v>
      </c>
      <c r="Q223" s="407" t="str">
        <f>IFERROR(INDEX(LOVs!M:M,MATCH(O223,LOVs!J:J,0)),"")</f>
        <v>Configuration</v>
      </c>
      <c r="R223" s="407" t="str">
        <f>IFERROR(INDEX(LOVs!N:N,MATCH(O223,LOVs!J:J,0)),"")</f>
        <v>Functional</v>
      </c>
      <c r="S223" s="400"/>
      <c r="T223" s="401" t="s">
        <v>3086</v>
      </c>
      <c r="U223" s="400" t="s">
        <v>2978</v>
      </c>
      <c r="Y223" s="400" t="s">
        <v>1348</v>
      </c>
      <c r="Z223" s="400" t="s">
        <v>1603</v>
      </c>
      <c r="AA223" s="409">
        <v>44342</v>
      </c>
      <c r="AE223" s="400" t="s">
        <v>1605</v>
      </c>
      <c r="AF223" s="400" t="s">
        <v>2455</v>
      </c>
      <c r="AG223" s="400" t="s">
        <v>2578</v>
      </c>
      <c r="AP223" s="400"/>
      <c r="AT223" s="400" t="s">
        <v>2580</v>
      </c>
      <c r="AV223" s="406"/>
      <c r="AW223" s="406"/>
    </row>
    <row r="224" spans="1:49" ht="50.15" customHeight="1" x14ac:dyDescent="0.3">
      <c r="A224" s="406" t="s">
        <v>3088</v>
      </c>
      <c r="B224" s="406"/>
      <c r="C224" s="406"/>
      <c r="D224" s="406"/>
      <c r="E224" s="408"/>
      <c r="F224" s="400" t="s">
        <v>3089</v>
      </c>
      <c r="H224" s="400" t="s">
        <v>1596</v>
      </c>
      <c r="I224" s="400" t="s">
        <v>2571</v>
      </c>
      <c r="J224" s="400" t="s">
        <v>2572</v>
      </c>
      <c r="K224" s="401" t="s">
        <v>3090</v>
      </c>
      <c r="N224" s="400" t="s">
        <v>1600</v>
      </c>
      <c r="P224" s="407" t="str">
        <f>IFERROR(INDEX(LOVs!L:L,MATCH(O224, LOVs!J:J,0)), "")</f>
        <v/>
      </c>
      <c r="Q224" s="407" t="str">
        <f>IFERROR(INDEX(LOVs!M:M,MATCH(O224,LOVs!J:J,0)),"")</f>
        <v/>
      </c>
      <c r="R224" s="407" t="str">
        <f>IFERROR(INDEX(LOVs!N:N,MATCH(O224,LOVs!J:J,0)),"")</f>
        <v/>
      </c>
      <c r="S224" s="400"/>
      <c r="T224" s="474" t="s">
        <v>3091</v>
      </c>
      <c r="Y224" s="400" t="s">
        <v>3092</v>
      </c>
      <c r="AA224" s="409"/>
      <c r="AE224" s="400" t="s">
        <v>1605</v>
      </c>
      <c r="AF224" s="400" t="s">
        <v>2455</v>
      </c>
      <c r="AG224" s="400" t="s">
        <v>2578</v>
      </c>
      <c r="AP224" s="400"/>
      <c r="AV224" s="406"/>
      <c r="AW224" s="406"/>
    </row>
    <row r="225" spans="1:49" s="406" customFormat="1" ht="50.15" customHeight="1" x14ac:dyDescent="0.3">
      <c r="A225" s="406" t="s">
        <v>3093</v>
      </c>
      <c r="E225" s="408"/>
      <c r="F225" s="400" t="s">
        <v>3094</v>
      </c>
      <c r="G225" s="400"/>
      <c r="H225" s="400" t="s">
        <v>1596</v>
      </c>
      <c r="I225" s="400" t="s">
        <v>2571</v>
      </c>
      <c r="J225" s="400" t="s">
        <v>2572</v>
      </c>
      <c r="K225" s="411" t="s">
        <v>3095</v>
      </c>
      <c r="L225" s="400" t="s">
        <v>2671</v>
      </c>
      <c r="M225" s="400"/>
      <c r="N225" s="400" t="s">
        <v>1636</v>
      </c>
      <c r="O225" s="401" t="s">
        <v>1452</v>
      </c>
      <c r="P225" s="407" t="str">
        <f>IFERROR(INDEX(LOVs!L:L,MATCH(O225, LOVs!J:J,0)), "")</f>
        <v>Fit</v>
      </c>
      <c r="Q225" s="407" t="str">
        <f>IFERROR(INDEX(LOVs!M:M,MATCH(O225,LOVs!J:J,0)),"")</f>
        <v>Configuration</v>
      </c>
      <c r="R225" s="407" t="str">
        <f>IFERROR(INDEX(LOVs!N:N,MATCH(O225,LOVs!J:J,0)),"")</f>
        <v>Functional</v>
      </c>
      <c r="S225" s="461"/>
      <c r="T225" s="401" t="s">
        <v>3096</v>
      </c>
      <c r="U225" s="411" t="s">
        <v>3097</v>
      </c>
      <c r="V225" s="400"/>
      <c r="W225" s="400"/>
      <c r="X225" s="400"/>
      <c r="Y225" s="400" t="s">
        <v>1348</v>
      </c>
      <c r="Z225" s="400" t="s">
        <v>2784</v>
      </c>
      <c r="AA225" s="409">
        <v>44390</v>
      </c>
      <c r="AB225" s="400"/>
      <c r="AC225" s="402" t="e">
        <f>IF(#REF!="", O225,#REF!)</f>
        <v>#REF!</v>
      </c>
      <c r="AD225" s="402"/>
      <c r="AE225" s="400" t="s">
        <v>1605</v>
      </c>
      <c r="AF225" s="400" t="s">
        <v>2577</v>
      </c>
      <c r="AG225" s="400" t="s">
        <v>2578</v>
      </c>
      <c r="AH225" s="400" t="s">
        <v>856</v>
      </c>
      <c r="AI225" s="400"/>
      <c r="AJ225" s="400"/>
      <c r="AK225" s="439" t="s">
        <v>1608</v>
      </c>
      <c r="AL225" s="400" t="s">
        <v>2655</v>
      </c>
      <c r="AM225" s="400" t="s">
        <v>1978</v>
      </c>
      <c r="AN225" s="400" t="s">
        <v>196</v>
      </c>
      <c r="AO225" s="400" t="s">
        <v>1027</v>
      </c>
      <c r="AP225" s="401" t="s">
        <v>3098</v>
      </c>
      <c r="AQ225" s="418" t="s">
        <v>3099</v>
      </c>
      <c r="AR225" s="401" t="s">
        <v>3100</v>
      </c>
      <c r="AS225" s="400"/>
      <c r="AT225" s="400" t="s">
        <v>2580</v>
      </c>
      <c r="AV225" s="406">
        <v>26.1</v>
      </c>
    </row>
    <row r="226" spans="1:49" ht="50.15" customHeight="1" x14ac:dyDescent="0.3">
      <c r="A226" s="406" t="s">
        <v>3101</v>
      </c>
      <c r="B226" s="406"/>
      <c r="C226" s="406" t="s">
        <v>2174</v>
      </c>
      <c r="D226" s="406"/>
      <c r="E226" s="408"/>
      <c r="F226" s="400" t="s">
        <v>3102</v>
      </c>
      <c r="H226" s="400" t="s">
        <v>1596</v>
      </c>
      <c r="I226" s="400" t="s">
        <v>2571</v>
      </c>
      <c r="J226" s="400" t="s">
        <v>2572</v>
      </c>
      <c r="K226" s="401" t="s">
        <v>3103</v>
      </c>
      <c r="N226" s="400" t="s">
        <v>1600</v>
      </c>
      <c r="O226" s="401" t="s">
        <v>1452</v>
      </c>
      <c r="P226" s="407" t="str">
        <f>IFERROR(INDEX(LOVs!L:L,MATCH(O226, LOVs!J:J,0)), "")</f>
        <v>Fit</v>
      </c>
      <c r="Q226" s="407" t="str">
        <f>IFERROR(INDEX(LOVs!M:M,MATCH(O226,LOVs!J:J,0)),"")</f>
        <v>Configuration</v>
      </c>
      <c r="R226" s="407" t="str">
        <f>IFERROR(INDEX(LOVs!N:N,MATCH(O226,LOVs!J:J,0)),"")</f>
        <v>Functional</v>
      </c>
      <c r="S226" s="400"/>
      <c r="T226" s="474"/>
      <c r="Y226" s="400" t="s">
        <v>3092</v>
      </c>
      <c r="AA226" s="409"/>
      <c r="AE226" s="400" t="s">
        <v>1605</v>
      </c>
      <c r="AF226" s="400" t="s">
        <v>2455</v>
      </c>
      <c r="AG226" s="400" t="s">
        <v>2578</v>
      </c>
      <c r="AP226" s="400"/>
      <c r="AV226" s="406"/>
      <c r="AW226" s="406"/>
    </row>
    <row r="227" spans="1:49" ht="50.15" customHeight="1" x14ac:dyDescent="0.3">
      <c r="A227" s="406" t="s">
        <v>3104</v>
      </c>
      <c r="B227" s="406"/>
      <c r="C227" s="406"/>
      <c r="D227" s="406"/>
      <c r="E227" s="408"/>
      <c r="F227" s="400" t="s">
        <v>3105</v>
      </c>
      <c r="H227" s="400" t="s">
        <v>1596</v>
      </c>
      <c r="I227" s="400" t="s">
        <v>2571</v>
      </c>
      <c r="J227" s="400" t="s">
        <v>2572</v>
      </c>
      <c r="K227" s="401" t="s">
        <v>3106</v>
      </c>
      <c r="N227" s="400" t="s">
        <v>1600</v>
      </c>
      <c r="P227" s="407" t="str">
        <f>IFERROR(INDEX(LOVs!L:L,MATCH(O227, LOVs!J:J,0)), "")</f>
        <v/>
      </c>
      <c r="Q227" s="407" t="str">
        <f>IFERROR(INDEX(LOVs!M:M,MATCH(O227,LOVs!J:J,0)),"")</f>
        <v/>
      </c>
      <c r="R227" s="407" t="str">
        <f>IFERROR(INDEX(LOVs!N:N,MATCH(O227,LOVs!J:J,0)),"")</f>
        <v/>
      </c>
      <c r="S227" s="400"/>
      <c r="Y227" s="400" t="s">
        <v>3092</v>
      </c>
      <c r="AA227" s="409"/>
      <c r="AE227" s="400" t="s">
        <v>1605</v>
      </c>
      <c r="AF227" s="400" t="s">
        <v>2455</v>
      </c>
      <c r="AG227" s="400" t="s">
        <v>2578</v>
      </c>
      <c r="AP227" s="400"/>
      <c r="AV227" s="406"/>
      <c r="AW227" s="406"/>
    </row>
    <row r="228" spans="1:49" ht="50.15" customHeight="1" x14ac:dyDescent="0.3">
      <c r="A228" s="406" t="s">
        <v>3107</v>
      </c>
      <c r="B228" s="406"/>
      <c r="C228" s="406" t="s">
        <v>2174</v>
      </c>
      <c r="D228" s="406"/>
      <c r="E228" s="408"/>
      <c r="F228" s="400" t="s">
        <v>3108</v>
      </c>
      <c r="H228" s="400" t="s">
        <v>1596</v>
      </c>
      <c r="I228" s="400" t="s">
        <v>2571</v>
      </c>
      <c r="J228" s="400" t="s">
        <v>2572</v>
      </c>
      <c r="K228" s="401" t="s">
        <v>3109</v>
      </c>
      <c r="N228" s="400" t="s">
        <v>1600</v>
      </c>
      <c r="O228" s="401" t="s">
        <v>1452</v>
      </c>
      <c r="P228" s="407" t="str">
        <f>IFERROR(INDEX(LOVs!L:L,MATCH(O228, LOVs!J:J,0)), "")</f>
        <v>Fit</v>
      </c>
      <c r="Q228" s="407" t="str">
        <f>IFERROR(INDEX(LOVs!M:M,MATCH(O228,LOVs!J:J,0)),"")</f>
        <v>Configuration</v>
      </c>
      <c r="R228" s="407" t="str">
        <f>IFERROR(INDEX(LOVs!N:N,MATCH(O228,LOVs!J:J,0)),"")</f>
        <v>Functional</v>
      </c>
      <c r="S228" s="400"/>
      <c r="T228" s="401" t="s">
        <v>3110</v>
      </c>
      <c r="Y228" s="400" t="s">
        <v>3092</v>
      </c>
      <c r="AA228" s="409"/>
      <c r="AE228" s="400" t="s">
        <v>1605</v>
      </c>
      <c r="AF228" s="400" t="s">
        <v>2455</v>
      </c>
      <c r="AG228" s="400" t="s">
        <v>2578</v>
      </c>
      <c r="AP228" s="400"/>
      <c r="AV228" s="406"/>
      <c r="AW228" s="406"/>
    </row>
    <row r="229" spans="1:49" s="406" customFormat="1" ht="50.15" customHeight="1" x14ac:dyDescent="0.3">
      <c r="A229" s="404" t="s">
        <v>3111</v>
      </c>
      <c r="B229" s="404" t="s">
        <v>3112</v>
      </c>
      <c r="C229" s="404" t="s">
        <v>3113</v>
      </c>
      <c r="D229" s="404" t="str">
        <f>INDEX(JIRA!B:B, MATCH(F229&amp; " - TUT/FUT", JIRA!G:G,0))</f>
        <v>CSTONE-1411</v>
      </c>
      <c r="E229" s="408" t="str">
        <f>VLOOKUP(F229,[2]Sheet1!$B$2:$C$897,2,FALSE)</f>
        <v>CSTONE-1411</v>
      </c>
      <c r="F229" s="400" t="s">
        <v>3114</v>
      </c>
      <c r="G229" s="400"/>
      <c r="H229" s="400" t="s">
        <v>1596</v>
      </c>
      <c r="I229" s="400" t="s">
        <v>1597</v>
      </c>
      <c r="J229" s="400" t="s">
        <v>1795</v>
      </c>
      <c r="K229" s="401" t="s">
        <v>3115</v>
      </c>
      <c r="L229" s="400"/>
      <c r="M229" s="400"/>
      <c r="N229" s="400" t="s">
        <v>2460</v>
      </c>
      <c r="O229" s="401" t="s">
        <v>2177</v>
      </c>
      <c r="P229" s="407" t="str">
        <f>IFERROR(INDEX(LOVs!L:L,MATCH(O229, LOVs!J:J,0)), "")</f>
        <v>Gap</v>
      </c>
      <c r="Q229" s="407" t="str">
        <f>IFERROR(INDEX(LOVs!M:M,MATCH(O229,LOVs!J:J,0)),"")</f>
        <v>Build</v>
      </c>
      <c r="R229" s="407" t="str">
        <f>IFERROR(INDEX(LOVs!N:N,MATCH(O229,LOVs!J:J,0)),"")</f>
        <v>Conversions</v>
      </c>
      <c r="S229" s="473" t="s">
        <v>3116</v>
      </c>
      <c r="T229" s="401" t="s">
        <v>3117</v>
      </c>
      <c r="U229" s="410" t="s">
        <v>3118</v>
      </c>
      <c r="V229" s="400"/>
      <c r="W229" s="400"/>
      <c r="X229" s="400"/>
      <c r="Y229" s="400" t="s">
        <v>1348</v>
      </c>
      <c r="Z229" s="400" t="s">
        <v>1603</v>
      </c>
      <c r="AA229" s="409">
        <v>44349</v>
      </c>
      <c r="AB229" s="400"/>
      <c r="AC229" s="402"/>
      <c r="AD229" s="402"/>
      <c r="AE229" s="400" t="s">
        <v>1605</v>
      </c>
      <c r="AF229" s="400" t="s">
        <v>1606</v>
      </c>
      <c r="AG229" s="400" t="s">
        <v>1607</v>
      </c>
      <c r="AH229" s="400" t="s">
        <v>2083</v>
      </c>
      <c r="AI229" s="400"/>
      <c r="AJ229" s="400"/>
      <c r="AK229" s="400"/>
      <c r="AL229" s="400"/>
      <c r="AM229" s="400"/>
      <c r="AN229" s="400"/>
      <c r="AO229" s="400"/>
      <c r="AP229" s="400"/>
      <c r="AQ229" s="401"/>
      <c r="AR229" s="401"/>
      <c r="AS229" s="400"/>
      <c r="AT229" s="400" t="s">
        <v>2890</v>
      </c>
    </row>
    <row r="230" spans="1:49" s="406" customFormat="1" ht="50.15" customHeight="1" x14ac:dyDescent="0.3">
      <c r="A230" s="400" t="s">
        <v>3119</v>
      </c>
      <c r="B230" s="404" t="s">
        <v>196</v>
      </c>
      <c r="C230" s="404" t="s">
        <v>196</v>
      </c>
      <c r="D230" s="404" t="s">
        <v>196</v>
      </c>
      <c r="E230" s="408" t="s">
        <v>196</v>
      </c>
      <c r="F230" s="400" t="s">
        <v>3120</v>
      </c>
      <c r="G230" s="400"/>
      <c r="H230" s="400" t="s">
        <v>1596</v>
      </c>
      <c r="I230" s="400" t="s">
        <v>1597</v>
      </c>
      <c r="J230" s="400" t="s">
        <v>1795</v>
      </c>
      <c r="K230" s="401" t="s">
        <v>3121</v>
      </c>
      <c r="L230" s="400"/>
      <c r="M230" s="400"/>
      <c r="N230" s="400" t="s">
        <v>1636</v>
      </c>
      <c r="O230" s="401" t="s">
        <v>1759</v>
      </c>
      <c r="P230" s="407" t="str">
        <f>IFERROR(INDEX(LOVs!L:L,MATCH(O230, LOVs!J:J,0)), "")</f>
        <v>Not Required</v>
      </c>
      <c r="Q230" s="407" t="str">
        <f>IFERROR(INDEX(LOVs!M:M,MATCH(O230,LOVs!J:J,0)),"")</f>
        <v>Not Required</v>
      </c>
      <c r="R230" s="407" t="str">
        <f>IFERROR(INDEX(LOVs!N:N,MATCH(O230,LOVs!J:J,0)),"")</f>
        <v>Not Required</v>
      </c>
      <c r="S230" s="404" t="s">
        <v>3122</v>
      </c>
      <c r="T230" s="401" t="s">
        <v>3123</v>
      </c>
      <c r="U230" s="414" t="s">
        <v>3124</v>
      </c>
      <c r="V230" s="400"/>
      <c r="W230" s="400"/>
      <c r="X230" s="400" t="s">
        <v>985</v>
      </c>
      <c r="Y230" s="400" t="s">
        <v>1348</v>
      </c>
      <c r="Z230" s="400" t="s">
        <v>1603</v>
      </c>
      <c r="AA230" s="413">
        <v>44391</v>
      </c>
      <c r="AB230" s="400"/>
      <c r="AC230" s="402" t="e">
        <f>IF(#REF!="", O230,#REF!)</f>
        <v>#REF!</v>
      </c>
      <c r="AD230" s="402"/>
      <c r="AE230" s="400" t="s">
        <v>1605</v>
      </c>
      <c r="AF230" s="400" t="s">
        <v>1606</v>
      </c>
      <c r="AG230" s="400" t="s">
        <v>1607</v>
      </c>
      <c r="AH230" s="400" t="s">
        <v>2083</v>
      </c>
      <c r="AI230" s="400"/>
      <c r="AJ230" s="400"/>
      <c r="AK230" s="400" t="s">
        <v>1608</v>
      </c>
      <c r="AL230" s="400"/>
      <c r="AM230" s="400"/>
      <c r="AN230" s="400"/>
      <c r="AO230" s="400"/>
      <c r="AP230" s="400"/>
      <c r="AQ230" s="472"/>
      <c r="AR230" s="401"/>
      <c r="AS230" s="400"/>
      <c r="AT230" s="400" t="s">
        <v>1986</v>
      </c>
    </row>
    <row r="231" spans="1:49" s="406" customFormat="1" ht="50.15" customHeight="1" x14ac:dyDescent="0.3">
      <c r="A231" s="404" t="s">
        <v>3125</v>
      </c>
      <c r="B231" s="404" t="s">
        <v>3126</v>
      </c>
      <c r="C231" s="404" t="s">
        <v>3127</v>
      </c>
      <c r="D231" s="404" t="s">
        <v>3128</v>
      </c>
      <c r="E231" s="408" t="s">
        <v>3125</v>
      </c>
      <c r="F231" s="400" t="s">
        <v>3129</v>
      </c>
      <c r="G231" s="400"/>
      <c r="H231" s="400" t="s">
        <v>1596</v>
      </c>
      <c r="I231" s="400" t="s">
        <v>1597</v>
      </c>
      <c r="J231" s="400" t="s">
        <v>1795</v>
      </c>
      <c r="K231" s="401" t="s">
        <v>3130</v>
      </c>
      <c r="L231" s="400"/>
      <c r="M231" s="400"/>
      <c r="N231" s="400" t="s">
        <v>1636</v>
      </c>
      <c r="O231" s="401" t="s">
        <v>2177</v>
      </c>
      <c r="P231" s="407" t="str">
        <f>IFERROR(INDEX(LOVs!L:L,MATCH(O231, LOVs!J:J,0)), "")</f>
        <v>Gap</v>
      </c>
      <c r="Q231" s="407" t="str">
        <f>IFERROR(INDEX(LOVs!M:M,MATCH(O231,LOVs!J:J,0)),"")</f>
        <v>Build</v>
      </c>
      <c r="R231" s="407" t="str">
        <f>IFERROR(INDEX(LOVs!N:N,MATCH(O231,LOVs!J:J,0)),"")</f>
        <v>Conversions</v>
      </c>
      <c r="S231" s="404" t="s">
        <v>3131</v>
      </c>
      <c r="T231" s="401" t="s">
        <v>3132</v>
      </c>
      <c r="U231" s="400"/>
      <c r="V231" s="400"/>
      <c r="W231" s="400"/>
      <c r="X231" s="400" t="s">
        <v>2181</v>
      </c>
      <c r="Y231" s="400" t="s">
        <v>1348</v>
      </c>
      <c r="Z231" s="400" t="s">
        <v>1603</v>
      </c>
      <c r="AA231" s="413">
        <v>44351</v>
      </c>
      <c r="AB231" s="400"/>
      <c r="AC231" s="402" t="e">
        <f>IF(#REF!="", O231,#REF!)</f>
        <v>#REF!</v>
      </c>
      <c r="AD231" s="402"/>
      <c r="AE231" s="400" t="s">
        <v>1605</v>
      </c>
      <c r="AF231" s="400" t="s">
        <v>1606</v>
      </c>
      <c r="AG231" s="400" t="s">
        <v>1607</v>
      </c>
      <c r="AH231" s="400" t="s">
        <v>2083</v>
      </c>
      <c r="AI231" s="400"/>
      <c r="AJ231" s="400"/>
      <c r="AK231" s="400"/>
      <c r="AL231" s="400"/>
      <c r="AM231" s="400"/>
      <c r="AN231" s="400"/>
      <c r="AO231" s="400"/>
      <c r="AP231" s="400"/>
      <c r="AQ231" s="401"/>
      <c r="AR231" s="401"/>
      <c r="AS231" s="400"/>
      <c r="AT231" s="400" t="s">
        <v>2890</v>
      </c>
    </row>
    <row r="232" spans="1:49" s="406" customFormat="1" ht="50.15" customHeight="1" x14ac:dyDescent="0.3">
      <c r="A232" s="404" t="s">
        <v>3133</v>
      </c>
      <c r="B232" s="404" t="s">
        <v>3134</v>
      </c>
      <c r="C232" s="404" t="s">
        <v>3135</v>
      </c>
      <c r="D232" s="404" t="s">
        <v>3136</v>
      </c>
      <c r="E232" s="408" t="s">
        <v>3133</v>
      </c>
      <c r="F232" s="400" t="s">
        <v>3137</v>
      </c>
      <c r="G232" s="400"/>
      <c r="H232" s="400" t="s">
        <v>1596</v>
      </c>
      <c r="I232" s="400" t="s">
        <v>1597</v>
      </c>
      <c r="J232" s="400" t="s">
        <v>1795</v>
      </c>
      <c r="K232" s="401" t="s">
        <v>3138</v>
      </c>
      <c r="L232" s="400"/>
      <c r="M232" s="400"/>
      <c r="N232" s="400" t="s">
        <v>1636</v>
      </c>
      <c r="O232" s="401" t="s">
        <v>2177</v>
      </c>
      <c r="P232" s="407" t="str">
        <f>IFERROR(INDEX(LOVs!L:L,MATCH(O232, LOVs!J:J,0)), "")</f>
        <v>Gap</v>
      </c>
      <c r="Q232" s="407" t="str">
        <f>IFERROR(INDEX(LOVs!M:M,MATCH(O232,LOVs!J:J,0)),"")</f>
        <v>Build</v>
      </c>
      <c r="R232" s="407" t="str">
        <f>IFERROR(INDEX(LOVs!N:N,MATCH(O232,LOVs!J:J,0)),"")</f>
        <v>Conversions</v>
      </c>
      <c r="S232" s="404" t="s">
        <v>3139</v>
      </c>
      <c r="T232" s="401" t="s">
        <v>3140</v>
      </c>
      <c r="U232" s="400"/>
      <c r="V232" s="400"/>
      <c r="W232" s="400"/>
      <c r="X232" s="400" t="s">
        <v>2181</v>
      </c>
      <c r="Y232" s="400" t="s">
        <v>1348</v>
      </c>
      <c r="Z232" s="400" t="s">
        <v>1603</v>
      </c>
      <c r="AA232" s="413">
        <v>44351</v>
      </c>
      <c r="AB232" s="400"/>
      <c r="AC232" s="402" t="e">
        <f>IF(#REF!="", O232,#REF!)</f>
        <v>#REF!</v>
      </c>
      <c r="AD232" s="402"/>
      <c r="AE232" s="400" t="s">
        <v>1605</v>
      </c>
      <c r="AF232" s="400" t="s">
        <v>1606</v>
      </c>
      <c r="AG232" s="400" t="s">
        <v>1607</v>
      </c>
      <c r="AH232" s="400" t="s">
        <v>2083</v>
      </c>
      <c r="AI232" s="400"/>
      <c r="AJ232" s="400"/>
      <c r="AK232" s="400"/>
      <c r="AL232" s="400"/>
      <c r="AM232" s="400"/>
      <c r="AN232" s="400"/>
      <c r="AO232" s="400"/>
      <c r="AP232" s="400"/>
      <c r="AQ232" s="401"/>
      <c r="AR232" s="401"/>
      <c r="AS232" s="400"/>
      <c r="AT232" s="400" t="s">
        <v>2890</v>
      </c>
    </row>
    <row r="233" spans="1:49" s="406" customFormat="1" ht="50.15" customHeight="1" x14ac:dyDescent="0.3">
      <c r="A233" s="404" t="s">
        <v>3141</v>
      </c>
      <c r="B233" s="404" t="s">
        <v>3142</v>
      </c>
      <c r="C233" s="404" t="s">
        <v>3143</v>
      </c>
      <c r="D233" s="404" t="s">
        <v>3144</v>
      </c>
      <c r="E233" s="408" t="s">
        <v>3141</v>
      </c>
      <c r="F233" s="400" t="s">
        <v>3145</v>
      </c>
      <c r="G233" s="400"/>
      <c r="H233" s="400" t="s">
        <v>1596</v>
      </c>
      <c r="I233" s="400" t="s">
        <v>1597</v>
      </c>
      <c r="J233" s="400" t="s">
        <v>1795</v>
      </c>
      <c r="K233" s="401" t="s">
        <v>3146</v>
      </c>
      <c r="L233" s="400"/>
      <c r="M233" s="400"/>
      <c r="N233" s="400" t="s">
        <v>1636</v>
      </c>
      <c r="O233" s="401" t="s">
        <v>2177</v>
      </c>
      <c r="P233" s="407" t="str">
        <f>IFERROR(INDEX(LOVs!L:L,MATCH(O233, LOVs!J:J,0)), "")</f>
        <v>Gap</v>
      </c>
      <c r="Q233" s="407" t="str">
        <f>IFERROR(INDEX(LOVs!M:M,MATCH(O233,LOVs!J:J,0)),"")</f>
        <v>Build</v>
      </c>
      <c r="R233" s="407" t="str">
        <f>IFERROR(INDEX(LOVs!N:N,MATCH(O233,LOVs!J:J,0)),"")</f>
        <v>Conversions</v>
      </c>
      <c r="S233" s="404" t="s">
        <v>3147</v>
      </c>
      <c r="T233" s="401" t="s">
        <v>3148</v>
      </c>
      <c r="U233" s="411" t="s">
        <v>3149</v>
      </c>
      <c r="V233" s="400"/>
      <c r="W233" s="400"/>
      <c r="X233" s="400" t="s">
        <v>2181</v>
      </c>
      <c r="Y233" s="400" t="s">
        <v>1348</v>
      </c>
      <c r="Z233" s="400" t="s">
        <v>1603</v>
      </c>
      <c r="AA233" s="413">
        <v>44388</v>
      </c>
      <c r="AB233" s="400"/>
      <c r="AC233" s="402" t="e">
        <f>IF(#REF!="", O233,#REF!)</f>
        <v>#REF!</v>
      </c>
      <c r="AD233" s="402"/>
      <c r="AE233" s="400" t="s">
        <v>1605</v>
      </c>
      <c r="AF233" s="400" t="s">
        <v>1606</v>
      </c>
      <c r="AG233" s="400" t="s">
        <v>1607</v>
      </c>
      <c r="AH233" s="400" t="s">
        <v>2083</v>
      </c>
      <c r="AI233" s="400"/>
      <c r="AJ233" s="400"/>
      <c r="AK233" s="439" t="s">
        <v>1608</v>
      </c>
      <c r="AL233" s="400"/>
      <c r="AM233" s="400"/>
      <c r="AN233" s="400"/>
      <c r="AO233" s="400"/>
      <c r="AP233" s="400"/>
      <c r="AQ233" s="401"/>
      <c r="AR233" s="401"/>
      <c r="AS233" s="400"/>
      <c r="AT233" s="400" t="s">
        <v>1986</v>
      </c>
    </row>
    <row r="234" spans="1:49" s="406" customFormat="1" ht="50.15" customHeight="1" x14ac:dyDescent="0.3">
      <c r="A234" s="404" t="s">
        <v>3150</v>
      </c>
      <c r="B234" s="404" t="s">
        <v>3151</v>
      </c>
      <c r="C234" s="404" t="s">
        <v>3152</v>
      </c>
      <c r="D234" s="404" t="str">
        <f>INDEX(JIRA!B:B, MATCH(F234&amp; " - TUT/FUT", JIRA!G:G,0))</f>
        <v>CSTONE-1091</v>
      </c>
      <c r="E234" s="408" t="str">
        <f>VLOOKUP(F234,[2]Sheet1!$B$2:$C$897,2,FALSE)</f>
        <v>CSTONE-1091</v>
      </c>
      <c r="F234" s="400" t="s">
        <v>3153</v>
      </c>
      <c r="G234" s="400"/>
      <c r="H234" s="400" t="s">
        <v>1596</v>
      </c>
      <c r="I234" s="400" t="s">
        <v>1597</v>
      </c>
      <c r="J234" s="400" t="s">
        <v>1598</v>
      </c>
      <c r="K234" s="401" t="s">
        <v>3154</v>
      </c>
      <c r="L234" s="400"/>
      <c r="M234" s="400"/>
      <c r="N234" s="400" t="s">
        <v>1600</v>
      </c>
      <c r="O234" s="401" t="s">
        <v>2371</v>
      </c>
      <c r="P234" s="407" t="str">
        <f>IFERROR(INDEX(LOVs!L:L,MATCH(O234, LOVs!J:J,0)), "")</f>
        <v>Gap</v>
      </c>
      <c r="Q234" s="407" t="str">
        <f>IFERROR(INDEX(LOVs!M:M,MATCH(O234,LOVs!J:J,0)),"")</f>
        <v>Build</v>
      </c>
      <c r="R234" s="407" t="str">
        <f>IFERROR(INDEX(LOVs!N:N,MATCH(O234,LOVs!J:J,0)),"")</f>
        <v>Extension</v>
      </c>
      <c r="S234" s="404" t="s">
        <v>3155</v>
      </c>
      <c r="T234" s="441" t="s">
        <v>3156</v>
      </c>
      <c r="U234" s="400"/>
      <c r="V234" s="400"/>
      <c r="W234" s="400"/>
      <c r="X234" s="400"/>
      <c r="Y234" s="400" t="s">
        <v>1348</v>
      </c>
      <c r="Z234" s="400" t="s">
        <v>1603</v>
      </c>
      <c r="AA234" s="409">
        <v>44351</v>
      </c>
      <c r="AB234" s="400"/>
      <c r="AC234" s="402"/>
      <c r="AD234" s="402"/>
      <c r="AE234" s="400" t="s">
        <v>1605</v>
      </c>
      <c r="AF234" s="400" t="s">
        <v>1606</v>
      </c>
      <c r="AG234" s="400" t="s">
        <v>1607</v>
      </c>
      <c r="AH234" s="400" t="s">
        <v>2083</v>
      </c>
      <c r="AI234" s="400"/>
      <c r="AJ234" s="400"/>
      <c r="AK234" s="400"/>
      <c r="AL234" s="400"/>
      <c r="AM234" s="400"/>
      <c r="AN234" s="400"/>
      <c r="AO234" s="400"/>
      <c r="AP234" s="400"/>
      <c r="AQ234" s="401"/>
      <c r="AR234" s="401"/>
      <c r="AS234" s="400"/>
      <c r="AT234" s="400" t="s">
        <v>2890</v>
      </c>
    </row>
    <row r="235" spans="1:49" s="406" customFormat="1" ht="50.15" customHeight="1" x14ac:dyDescent="0.3">
      <c r="A235" s="404" t="s">
        <v>3157</v>
      </c>
      <c r="B235" s="404" t="s">
        <v>3158</v>
      </c>
      <c r="C235" s="404" t="s">
        <v>3159</v>
      </c>
      <c r="D235" s="404" t="str">
        <f>INDEX(JIRA!B:B, MATCH(F235&amp; " - TUT/FUT", JIRA!G:G,0))</f>
        <v>CSTONE-1092</v>
      </c>
      <c r="E235" s="408" t="str">
        <f>VLOOKUP(F235,[2]Sheet1!$B$2:$C$897,2,FALSE)</f>
        <v>CSTONE-1092</v>
      </c>
      <c r="F235" s="400" t="s">
        <v>3160</v>
      </c>
      <c r="G235" s="400"/>
      <c r="H235" s="400" t="s">
        <v>1596</v>
      </c>
      <c r="I235" s="400" t="s">
        <v>1597</v>
      </c>
      <c r="J235" s="400" t="s">
        <v>1598</v>
      </c>
      <c r="K235" s="401" t="s">
        <v>3161</v>
      </c>
      <c r="L235" s="400"/>
      <c r="M235" s="400"/>
      <c r="N235" s="400" t="s">
        <v>1600</v>
      </c>
      <c r="O235" s="401" t="s">
        <v>2371</v>
      </c>
      <c r="P235" s="407" t="str">
        <f>IFERROR(INDEX(LOVs!L:L,MATCH(O235, LOVs!J:J,0)), "")</f>
        <v>Gap</v>
      </c>
      <c r="Q235" s="407" t="str">
        <f>IFERROR(INDEX(LOVs!M:M,MATCH(O235,LOVs!J:J,0)),"")</f>
        <v>Build</v>
      </c>
      <c r="R235" s="407" t="str">
        <f>IFERROR(INDEX(LOVs!N:N,MATCH(O235,LOVs!J:J,0)),"")</f>
        <v>Extension</v>
      </c>
      <c r="S235" s="404" t="s">
        <v>3162</v>
      </c>
      <c r="T235" s="441" t="s">
        <v>3156</v>
      </c>
      <c r="U235" s="400"/>
      <c r="V235" s="400"/>
      <c r="W235" s="400"/>
      <c r="X235" s="400"/>
      <c r="Y235" s="400" t="s">
        <v>1348</v>
      </c>
      <c r="Z235" s="400" t="s">
        <v>1603</v>
      </c>
      <c r="AA235" s="409">
        <v>44351</v>
      </c>
      <c r="AB235" s="400"/>
      <c r="AC235" s="402"/>
      <c r="AD235" s="402"/>
      <c r="AE235" s="400" t="s">
        <v>1605</v>
      </c>
      <c r="AF235" s="400" t="s">
        <v>1606</v>
      </c>
      <c r="AG235" s="400" t="s">
        <v>1607</v>
      </c>
      <c r="AH235" s="400" t="s">
        <v>2083</v>
      </c>
      <c r="AI235" s="400"/>
      <c r="AJ235" s="400"/>
      <c r="AK235" s="400"/>
      <c r="AL235" s="400"/>
      <c r="AM235" s="400"/>
      <c r="AN235" s="400"/>
      <c r="AO235" s="400"/>
      <c r="AP235" s="400"/>
      <c r="AQ235" s="401"/>
      <c r="AR235" s="401"/>
      <c r="AS235" s="400"/>
      <c r="AT235" s="400" t="s">
        <v>2890</v>
      </c>
    </row>
    <row r="236" spans="1:49" s="406" customFormat="1" ht="50.15" customHeight="1" x14ac:dyDescent="0.3">
      <c r="A236" s="404" t="s">
        <v>3163</v>
      </c>
      <c r="B236" s="404" t="s">
        <v>3164</v>
      </c>
      <c r="C236" s="404" t="s">
        <v>3165</v>
      </c>
      <c r="D236" s="404" t="s">
        <v>196</v>
      </c>
      <c r="E236" s="408" t="str">
        <f>VLOOKUP(F236,[2]Sheet1!$B$2:$C$897,2,FALSE)</f>
        <v>CSTONE-119</v>
      </c>
      <c r="F236" s="400" t="s">
        <v>3166</v>
      </c>
      <c r="G236" s="400"/>
      <c r="H236" s="400" t="s">
        <v>1596</v>
      </c>
      <c r="I236" s="400" t="s">
        <v>1597</v>
      </c>
      <c r="J236" s="400" t="s">
        <v>1598</v>
      </c>
      <c r="K236" s="401" t="s">
        <v>3167</v>
      </c>
      <c r="L236" s="400"/>
      <c r="M236" s="400"/>
      <c r="N236" s="400" t="s">
        <v>1636</v>
      </c>
      <c r="O236" s="401" t="s">
        <v>1939</v>
      </c>
      <c r="P236" s="407" t="str">
        <f>IFERROR(INDEX(LOVs!L:L,MATCH(O236, LOVs!J:J,0)), "")</f>
        <v>Out of Scope</v>
      </c>
      <c r="Q236" s="407" t="str">
        <f>IFERROR(INDEX(LOVs!M:M,MATCH(O236,LOVs!J:J,0)),"")</f>
        <v>Out of Scope</v>
      </c>
      <c r="R236" s="407" t="str">
        <f>IFERROR(INDEX(LOVs!N:N,MATCH(O236,LOVs!J:J,0)),"")</f>
        <v>Out of Scope</v>
      </c>
      <c r="S236" s="404" t="s">
        <v>3168</v>
      </c>
      <c r="T236" s="441" t="s">
        <v>3156</v>
      </c>
      <c r="U236" s="400"/>
      <c r="V236" s="400"/>
      <c r="W236" s="400"/>
      <c r="X236" s="400"/>
      <c r="Y236" s="400" t="s">
        <v>1348</v>
      </c>
      <c r="Z236" s="400" t="s">
        <v>1603</v>
      </c>
      <c r="AA236" s="409">
        <v>44351</v>
      </c>
      <c r="AB236" s="400"/>
      <c r="AC236" s="402" t="e">
        <f>IF(#REF!="", O236,#REF!)</f>
        <v>#REF!</v>
      </c>
      <c r="AD236" s="402"/>
      <c r="AE236" s="400" t="s">
        <v>1605</v>
      </c>
      <c r="AF236" s="400" t="s">
        <v>1606</v>
      </c>
      <c r="AG236" s="400" t="s">
        <v>1607</v>
      </c>
      <c r="AH236" s="400" t="s">
        <v>2083</v>
      </c>
      <c r="AI236" s="400"/>
      <c r="AJ236" s="400"/>
      <c r="AK236" s="400"/>
      <c r="AL236" s="400"/>
      <c r="AM236" s="400"/>
      <c r="AN236" s="400"/>
      <c r="AO236" s="400"/>
      <c r="AP236" s="400"/>
      <c r="AQ236" s="401"/>
      <c r="AR236" s="401"/>
      <c r="AS236" s="400"/>
      <c r="AT236" s="400" t="s">
        <v>2890</v>
      </c>
    </row>
    <row r="237" spans="1:49" s="406" customFormat="1" ht="50.15" customHeight="1" x14ac:dyDescent="0.3">
      <c r="A237" s="404" t="s">
        <v>3169</v>
      </c>
      <c r="B237" s="404" t="s">
        <v>3170</v>
      </c>
      <c r="C237" s="404" t="s">
        <v>3171</v>
      </c>
      <c r="D237" s="404" t="str">
        <f>INDEX(JIRA!B:B, MATCH(F237&amp; " - TUT/FUT", JIRA!G:G,0))</f>
        <v>CSTONE-1093</v>
      </c>
      <c r="E237" s="408" t="str">
        <f>VLOOKUP(F237,[2]Sheet1!$B$2:$C$897,2,FALSE)</f>
        <v>CSTONE-1093</v>
      </c>
      <c r="F237" s="400" t="s">
        <v>3172</v>
      </c>
      <c r="G237" s="400"/>
      <c r="H237" s="400" t="s">
        <v>1596</v>
      </c>
      <c r="I237" s="400" t="s">
        <v>1597</v>
      </c>
      <c r="J237" s="400" t="s">
        <v>1598</v>
      </c>
      <c r="K237" s="401" t="s">
        <v>3173</v>
      </c>
      <c r="L237" s="400"/>
      <c r="M237" s="400"/>
      <c r="N237" s="400" t="s">
        <v>1600</v>
      </c>
      <c r="O237" s="401" t="s">
        <v>2371</v>
      </c>
      <c r="P237" s="407" t="str">
        <f>IFERROR(INDEX(LOVs!L:L,MATCH(O237, LOVs!J:J,0)), "")</f>
        <v>Gap</v>
      </c>
      <c r="Q237" s="407" t="str">
        <f>IFERROR(INDEX(LOVs!M:M,MATCH(O237,LOVs!J:J,0)),"")</f>
        <v>Build</v>
      </c>
      <c r="R237" s="407" t="str">
        <f>IFERROR(INDEX(LOVs!N:N,MATCH(O237,LOVs!J:J,0)),"")</f>
        <v>Extension</v>
      </c>
      <c r="S237" s="461" t="s">
        <v>2885</v>
      </c>
      <c r="T237" s="441" t="s">
        <v>3174</v>
      </c>
      <c r="U237" s="400"/>
      <c r="V237" s="400"/>
      <c r="W237" s="400"/>
      <c r="X237" s="400"/>
      <c r="Y237" s="400" t="s">
        <v>1348</v>
      </c>
      <c r="Z237" s="400" t="s">
        <v>1603</v>
      </c>
      <c r="AA237" s="409">
        <v>44351</v>
      </c>
      <c r="AB237" s="400"/>
      <c r="AC237" s="402"/>
      <c r="AD237" s="402"/>
      <c r="AE237" s="400" t="s">
        <v>1605</v>
      </c>
      <c r="AF237" s="400" t="s">
        <v>1606</v>
      </c>
      <c r="AG237" s="400" t="s">
        <v>1607</v>
      </c>
      <c r="AH237" s="400" t="s">
        <v>2083</v>
      </c>
      <c r="AI237" s="400"/>
      <c r="AJ237" s="400"/>
      <c r="AK237" s="400"/>
      <c r="AL237" s="400"/>
      <c r="AM237" s="400"/>
      <c r="AN237" s="400"/>
      <c r="AO237" s="400"/>
      <c r="AP237" s="400"/>
      <c r="AQ237" s="401"/>
      <c r="AR237" s="401"/>
      <c r="AS237" s="400"/>
      <c r="AT237" s="400" t="s">
        <v>2890</v>
      </c>
    </row>
    <row r="238" spans="1:49" s="406" customFormat="1" ht="50.15" customHeight="1" x14ac:dyDescent="0.3">
      <c r="A238" s="404" t="s">
        <v>3175</v>
      </c>
      <c r="B238" s="404" t="s">
        <v>3176</v>
      </c>
      <c r="C238" s="404" t="s">
        <v>3177</v>
      </c>
      <c r="D238" s="404" t="str">
        <f>INDEX(JIRA!B:B, MATCH(F238&amp; " - TUT/FUT", JIRA!G:G,0))</f>
        <v>CSTONE-1094</v>
      </c>
      <c r="E238" s="408" t="str">
        <f>VLOOKUP(F238,[2]Sheet1!$B$2:$C$897,2,FALSE)</f>
        <v>CSTONE-1094</v>
      </c>
      <c r="F238" s="400" t="s">
        <v>3178</v>
      </c>
      <c r="G238" s="400"/>
      <c r="H238" s="400" t="s">
        <v>1596</v>
      </c>
      <c r="I238" s="400" t="s">
        <v>1597</v>
      </c>
      <c r="J238" s="400" t="s">
        <v>1598</v>
      </c>
      <c r="K238" s="401" t="s">
        <v>3179</v>
      </c>
      <c r="L238" s="400"/>
      <c r="M238" s="400"/>
      <c r="N238" s="400" t="s">
        <v>1600</v>
      </c>
      <c r="O238" s="401" t="s">
        <v>2371</v>
      </c>
      <c r="P238" s="407" t="str">
        <f>IFERROR(INDEX(LOVs!L:L,MATCH(O238, LOVs!J:J,0)), "")</f>
        <v>Gap</v>
      </c>
      <c r="Q238" s="407" t="str">
        <f>IFERROR(INDEX(LOVs!M:M,MATCH(O238,LOVs!J:J,0)),"")</f>
        <v>Build</v>
      </c>
      <c r="R238" s="407" t="str">
        <f>IFERROR(INDEX(LOVs!N:N,MATCH(O238,LOVs!J:J,0)),"")</f>
        <v>Extension</v>
      </c>
      <c r="S238" s="461" t="s">
        <v>3180</v>
      </c>
      <c r="T238" s="441" t="s">
        <v>3156</v>
      </c>
      <c r="U238" s="400"/>
      <c r="V238" s="400"/>
      <c r="W238" s="400"/>
      <c r="X238" s="400"/>
      <c r="Y238" s="400" t="s">
        <v>1348</v>
      </c>
      <c r="Z238" s="400" t="s">
        <v>1603</v>
      </c>
      <c r="AA238" s="409">
        <v>44351</v>
      </c>
      <c r="AB238" s="400"/>
      <c r="AC238" s="402"/>
      <c r="AD238" s="402"/>
      <c r="AE238" s="400" t="s">
        <v>1605</v>
      </c>
      <c r="AF238" s="400" t="s">
        <v>1606</v>
      </c>
      <c r="AG238" s="400" t="s">
        <v>1607</v>
      </c>
      <c r="AH238" s="400" t="s">
        <v>2083</v>
      </c>
      <c r="AI238" s="400"/>
      <c r="AJ238" s="400"/>
      <c r="AK238" s="400"/>
      <c r="AL238" s="400"/>
      <c r="AM238" s="400"/>
      <c r="AN238" s="400"/>
      <c r="AO238" s="400"/>
      <c r="AP238" s="400"/>
      <c r="AQ238" s="401"/>
      <c r="AR238" s="401"/>
      <c r="AS238" s="400"/>
      <c r="AT238" s="400" t="s">
        <v>2890</v>
      </c>
    </row>
    <row r="239" spans="1:49" s="406" customFormat="1" ht="50.15" customHeight="1" x14ac:dyDescent="0.3">
      <c r="A239" s="404" t="s">
        <v>3181</v>
      </c>
      <c r="B239" s="404" t="s">
        <v>3182</v>
      </c>
      <c r="C239" s="404" t="s">
        <v>3183</v>
      </c>
      <c r="D239" s="404" t="str">
        <f>INDEX(JIRA!B:B, MATCH(F239&amp; " - TUT/FUT", JIRA!G:G,0))</f>
        <v>CSTONE-1095</v>
      </c>
      <c r="E239" s="408" t="str">
        <f>VLOOKUP(F239,[2]Sheet1!$B$2:$C$897,2,FALSE)</f>
        <v>CSTONE-1095</v>
      </c>
      <c r="F239" s="400" t="s">
        <v>3184</v>
      </c>
      <c r="G239" s="400"/>
      <c r="H239" s="400" t="s">
        <v>1596</v>
      </c>
      <c r="I239" s="400" t="s">
        <v>1597</v>
      </c>
      <c r="J239" s="400" t="s">
        <v>1598</v>
      </c>
      <c r="K239" s="401" t="s">
        <v>3185</v>
      </c>
      <c r="L239" s="400"/>
      <c r="M239" s="400"/>
      <c r="N239" s="400" t="s">
        <v>1600</v>
      </c>
      <c r="O239" s="401" t="s">
        <v>2371</v>
      </c>
      <c r="P239" s="407" t="str">
        <f>IFERROR(INDEX(LOVs!L:L,MATCH(O239, LOVs!J:J,0)), "")</f>
        <v>Gap</v>
      </c>
      <c r="Q239" s="407" t="str">
        <f>IFERROR(INDEX(LOVs!M:M,MATCH(O239,LOVs!J:J,0)),"")</f>
        <v>Build</v>
      </c>
      <c r="R239" s="407" t="str">
        <f>IFERROR(INDEX(LOVs!N:N,MATCH(O239,LOVs!J:J,0)),"")</f>
        <v>Extension</v>
      </c>
      <c r="S239" s="404" t="s">
        <v>3186</v>
      </c>
      <c r="T239" s="441" t="s">
        <v>3156</v>
      </c>
      <c r="U239" s="400"/>
      <c r="V239" s="400"/>
      <c r="W239" s="400"/>
      <c r="X239" s="400"/>
      <c r="Y239" s="400" t="s">
        <v>1348</v>
      </c>
      <c r="Z239" s="400" t="s">
        <v>1603</v>
      </c>
      <c r="AA239" s="409">
        <v>44351</v>
      </c>
      <c r="AB239" s="400"/>
      <c r="AC239" s="402"/>
      <c r="AD239" s="402"/>
      <c r="AE239" s="400" t="s">
        <v>1605</v>
      </c>
      <c r="AF239" s="400" t="s">
        <v>1606</v>
      </c>
      <c r="AG239" s="400" t="s">
        <v>1607</v>
      </c>
      <c r="AH239" s="400" t="s">
        <v>2083</v>
      </c>
      <c r="AI239" s="400"/>
      <c r="AJ239" s="400"/>
      <c r="AK239" s="400"/>
      <c r="AL239" s="400"/>
      <c r="AM239" s="400"/>
      <c r="AN239" s="400"/>
      <c r="AO239" s="400"/>
      <c r="AP239" s="400"/>
      <c r="AQ239" s="401"/>
      <c r="AR239" s="401"/>
      <c r="AS239" s="400"/>
      <c r="AT239" s="400" t="s">
        <v>2890</v>
      </c>
    </row>
    <row r="240" spans="1:49" s="406" customFormat="1" ht="50.15" customHeight="1" x14ac:dyDescent="0.3">
      <c r="A240" s="406" t="s">
        <v>3187</v>
      </c>
      <c r="E240" s="408" t="s">
        <v>196</v>
      </c>
      <c r="F240" s="400" t="s">
        <v>3188</v>
      </c>
      <c r="G240" s="400"/>
      <c r="H240" s="400" t="s">
        <v>1596</v>
      </c>
      <c r="I240" s="400" t="s">
        <v>1597</v>
      </c>
      <c r="J240" s="400" t="s">
        <v>1598</v>
      </c>
      <c r="K240" s="401" t="s">
        <v>3189</v>
      </c>
      <c r="L240" s="400"/>
      <c r="M240" s="400"/>
      <c r="N240" s="400" t="s">
        <v>1758</v>
      </c>
      <c r="O240" s="401" t="s">
        <v>1759</v>
      </c>
      <c r="P240" s="407" t="str">
        <f>IFERROR(INDEX(LOVs!L:L,MATCH(O240, LOVs!J:J,0)), "")</f>
        <v>Not Required</v>
      </c>
      <c r="Q240" s="407" t="str">
        <f>IFERROR(INDEX(LOVs!M:M,MATCH(O240,LOVs!J:J,0)),"")</f>
        <v>Not Required</v>
      </c>
      <c r="R240" s="407" t="str">
        <f>IFERROR(INDEX(LOVs!N:N,MATCH(O240,LOVs!J:J,0)),"")</f>
        <v>Not Required</v>
      </c>
      <c r="S240" s="404" t="s">
        <v>3190</v>
      </c>
      <c r="T240" s="441" t="s">
        <v>3191</v>
      </c>
      <c r="U240" s="400"/>
      <c r="V240" s="400"/>
      <c r="W240" s="400"/>
      <c r="X240" s="400"/>
      <c r="Y240" s="400" t="s">
        <v>1348</v>
      </c>
      <c r="Z240" s="400" t="s">
        <v>1603</v>
      </c>
      <c r="AA240" s="409">
        <v>44388</v>
      </c>
      <c r="AB240" s="400"/>
      <c r="AC240" s="402"/>
      <c r="AD240" s="402"/>
      <c r="AE240" s="400" t="s">
        <v>1605</v>
      </c>
      <c r="AF240" s="400" t="s">
        <v>1606</v>
      </c>
      <c r="AG240" s="400" t="s">
        <v>1607</v>
      </c>
      <c r="AH240" s="400" t="s">
        <v>2083</v>
      </c>
      <c r="AI240" s="400"/>
      <c r="AJ240" s="400"/>
      <c r="AK240" s="471" t="s">
        <v>3192</v>
      </c>
      <c r="AL240" s="400"/>
      <c r="AM240" s="400"/>
      <c r="AN240" s="400"/>
      <c r="AO240" s="400"/>
      <c r="AP240" s="400"/>
      <c r="AQ240" s="401"/>
      <c r="AR240" s="400" t="s">
        <v>3193</v>
      </c>
      <c r="AS240" s="400"/>
      <c r="AT240" s="400" t="s">
        <v>1986</v>
      </c>
    </row>
    <row r="241" spans="1:46" s="406" customFormat="1" ht="50.15" customHeight="1" x14ac:dyDescent="0.3">
      <c r="A241" s="406" t="s">
        <v>3194</v>
      </c>
      <c r="E241" s="408" t="s">
        <v>196</v>
      </c>
      <c r="F241" s="400" t="s">
        <v>3195</v>
      </c>
      <c r="G241" s="400"/>
      <c r="H241" s="400" t="s">
        <v>1596</v>
      </c>
      <c r="I241" s="400" t="s">
        <v>1597</v>
      </c>
      <c r="J241" s="400" t="s">
        <v>1598</v>
      </c>
      <c r="K241" s="401" t="s">
        <v>3196</v>
      </c>
      <c r="L241" s="400"/>
      <c r="M241" s="400"/>
      <c r="N241" s="400" t="s">
        <v>1758</v>
      </c>
      <c r="O241" s="401" t="s">
        <v>1759</v>
      </c>
      <c r="P241" s="407" t="str">
        <f>IFERROR(INDEX(LOVs!L:L,MATCH(O241, LOVs!J:J,0)), "")</f>
        <v>Not Required</v>
      </c>
      <c r="Q241" s="407" t="str">
        <f>IFERROR(INDEX(LOVs!M:M,MATCH(O241,LOVs!J:J,0)),"")</f>
        <v>Not Required</v>
      </c>
      <c r="R241" s="407" t="str">
        <f>IFERROR(INDEX(LOVs!N:N,MATCH(O241,LOVs!J:J,0)),"")</f>
        <v>Not Required</v>
      </c>
      <c r="S241" s="404" t="s">
        <v>3197</v>
      </c>
      <c r="T241" s="441" t="s">
        <v>3198</v>
      </c>
      <c r="U241" s="400"/>
      <c r="V241" s="400"/>
      <c r="W241" s="400"/>
      <c r="X241" s="400"/>
      <c r="Y241" s="400" t="s">
        <v>1348</v>
      </c>
      <c r="Z241" s="400" t="s">
        <v>1603</v>
      </c>
      <c r="AA241" s="409">
        <v>44388</v>
      </c>
      <c r="AB241" s="400"/>
      <c r="AC241" s="402"/>
      <c r="AD241" s="402"/>
      <c r="AE241" s="400" t="s">
        <v>1605</v>
      </c>
      <c r="AF241" s="400" t="s">
        <v>1606</v>
      </c>
      <c r="AG241" s="400" t="s">
        <v>1607</v>
      </c>
      <c r="AH241" s="400" t="s">
        <v>2083</v>
      </c>
      <c r="AI241" s="400"/>
      <c r="AJ241" s="400"/>
      <c r="AK241" s="471" t="s">
        <v>3192</v>
      </c>
      <c r="AL241" s="400"/>
      <c r="AM241" s="400"/>
      <c r="AN241" s="400"/>
      <c r="AO241" s="400"/>
      <c r="AP241" s="400"/>
      <c r="AQ241" s="401"/>
      <c r="AR241" s="400" t="s">
        <v>3193</v>
      </c>
      <c r="AS241" s="400"/>
      <c r="AT241" s="400" t="s">
        <v>1986</v>
      </c>
    </row>
    <row r="242" spans="1:46" s="406" customFormat="1" ht="50.15" customHeight="1" x14ac:dyDescent="0.3">
      <c r="A242" s="406" t="s">
        <v>3199</v>
      </c>
      <c r="E242" s="408" t="s">
        <v>196</v>
      </c>
      <c r="F242" s="400" t="s">
        <v>3200</v>
      </c>
      <c r="G242" s="400"/>
      <c r="H242" s="400" t="s">
        <v>1596</v>
      </c>
      <c r="I242" s="400" t="s">
        <v>1597</v>
      </c>
      <c r="J242" s="400" t="s">
        <v>1598</v>
      </c>
      <c r="K242" s="401" t="s">
        <v>3201</v>
      </c>
      <c r="L242" s="400"/>
      <c r="M242" s="400"/>
      <c r="N242" s="400" t="s">
        <v>1758</v>
      </c>
      <c r="O242" s="401" t="s">
        <v>1759</v>
      </c>
      <c r="P242" s="407" t="str">
        <f>IFERROR(INDEX(LOVs!L:L,MATCH(O242, LOVs!J:J,0)), "")</f>
        <v>Not Required</v>
      </c>
      <c r="Q242" s="407" t="str">
        <f>IFERROR(INDEX(LOVs!M:M,MATCH(O242,LOVs!J:J,0)),"")</f>
        <v>Not Required</v>
      </c>
      <c r="R242" s="407" t="str">
        <f>IFERROR(INDEX(LOVs!N:N,MATCH(O242,LOVs!J:J,0)),"")</f>
        <v>Not Required</v>
      </c>
      <c r="S242" s="464"/>
      <c r="T242" s="410" t="s">
        <v>3202</v>
      </c>
      <c r="U242" s="400"/>
      <c r="V242" s="400"/>
      <c r="W242" s="400"/>
      <c r="X242" s="400"/>
      <c r="Y242" s="400" t="s">
        <v>1348</v>
      </c>
      <c r="Z242" s="400" t="s">
        <v>1603</v>
      </c>
      <c r="AA242" s="409">
        <v>44351</v>
      </c>
      <c r="AB242" s="400"/>
      <c r="AC242" s="402"/>
      <c r="AD242" s="402"/>
      <c r="AE242" s="400" t="s">
        <v>1605</v>
      </c>
      <c r="AF242" s="400" t="s">
        <v>1606</v>
      </c>
      <c r="AG242" s="400" t="s">
        <v>1607</v>
      </c>
      <c r="AH242" s="400" t="s">
        <v>2083</v>
      </c>
      <c r="AI242" s="400"/>
      <c r="AJ242" s="400"/>
      <c r="AK242" s="400"/>
      <c r="AL242" s="400"/>
      <c r="AM242" s="400"/>
      <c r="AN242" s="400"/>
      <c r="AO242" s="400"/>
      <c r="AP242" s="400"/>
      <c r="AQ242" s="401"/>
      <c r="AR242" s="401"/>
      <c r="AS242" s="400"/>
      <c r="AT242" s="400" t="s">
        <v>2890</v>
      </c>
    </row>
    <row r="243" spans="1:46" s="406" customFormat="1" ht="50.15" customHeight="1" x14ac:dyDescent="0.3">
      <c r="A243" s="404" t="s">
        <v>3203</v>
      </c>
      <c r="B243" s="404" t="s">
        <v>3204</v>
      </c>
      <c r="C243" s="404" t="s">
        <v>3205</v>
      </c>
      <c r="D243" s="404" t="str">
        <f>INDEX(JIRA!B:B, MATCH(F243&amp; " - TUT/FUT", JIRA!G:G,0))</f>
        <v>CSTONE-1412</v>
      </c>
      <c r="E243" s="408" t="str">
        <f>VLOOKUP(F243,[2]Sheet1!$B$2:$C$897,2,FALSE)</f>
        <v>CSTONE-1412</v>
      </c>
      <c r="F243" s="400" t="s">
        <v>3206</v>
      </c>
      <c r="G243" s="400"/>
      <c r="H243" s="400" t="s">
        <v>1596</v>
      </c>
      <c r="I243" s="400" t="s">
        <v>1597</v>
      </c>
      <c r="J243" s="400" t="s">
        <v>1598</v>
      </c>
      <c r="K243" s="401" t="s">
        <v>3207</v>
      </c>
      <c r="L243" s="400"/>
      <c r="M243" s="400"/>
      <c r="N243" s="400" t="s">
        <v>1600</v>
      </c>
      <c r="O243" s="401" t="s">
        <v>2371</v>
      </c>
      <c r="P243" s="407" t="str">
        <f>IFERROR(INDEX(LOVs!L:L,MATCH(O243, LOVs!J:J,0)), "")</f>
        <v>Gap</v>
      </c>
      <c r="Q243" s="407" t="str">
        <f>IFERROR(INDEX(LOVs!M:M,MATCH(O243,LOVs!J:J,0)),"")</f>
        <v>Build</v>
      </c>
      <c r="R243" s="407" t="str">
        <f>IFERROR(INDEX(LOVs!N:N,MATCH(O243,LOVs!J:J,0)),"")</f>
        <v>Extension</v>
      </c>
      <c r="S243" s="404" t="s">
        <v>3208</v>
      </c>
      <c r="T243" s="441" t="s">
        <v>3209</v>
      </c>
      <c r="U243" s="400"/>
      <c r="V243" s="400"/>
      <c r="W243" s="400"/>
      <c r="X243" s="400"/>
      <c r="Y243" s="400" t="s">
        <v>1348</v>
      </c>
      <c r="Z243" s="400" t="s">
        <v>1603</v>
      </c>
      <c r="AA243" s="409">
        <v>44351</v>
      </c>
      <c r="AB243" s="400"/>
      <c r="AC243" s="402"/>
      <c r="AD243" s="402"/>
      <c r="AE243" s="400" t="s">
        <v>1605</v>
      </c>
      <c r="AF243" s="400" t="s">
        <v>1606</v>
      </c>
      <c r="AG243" s="400" t="s">
        <v>1607</v>
      </c>
      <c r="AH243" s="400" t="s">
        <v>2083</v>
      </c>
      <c r="AI243" s="400"/>
      <c r="AJ243" s="400"/>
      <c r="AK243" s="400"/>
      <c r="AL243" s="400"/>
      <c r="AM243" s="400"/>
      <c r="AN243" s="400"/>
      <c r="AO243" s="400"/>
      <c r="AP243" s="400"/>
      <c r="AQ243" s="401"/>
      <c r="AR243" s="401"/>
      <c r="AS243" s="400"/>
      <c r="AT243" s="400" t="s">
        <v>2890</v>
      </c>
    </row>
    <row r="244" spans="1:46" s="406" customFormat="1" ht="50.15" customHeight="1" x14ac:dyDescent="0.3">
      <c r="A244" s="404" t="s">
        <v>3210</v>
      </c>
      <c r="B244" s="404" t="s">
        <v>3211</v>
      </c>
      <c r="C244" s="404" t="s">
        <v>3212</v>
      </c>
      <c r="D244" s="404" t="str">
        <f>INDEX(JIRA!B:B, MATCH(F244&amp; " - TUT/FUT", JIRA!G:G,0))</f>
        <v>CSTONE-1413</v>
      </c>
      <c r="E244" s="408" t="str">
        <f>VLOOKUP(F244,[2]Sheet1!$B$2:$C$897,2,FALSE)</f>
        <v>CSTONE-1413</v>
      </c>
      <c r="F244" s="400" t="s">
        <v>3213</v>
      </c>
      <c r="G244" s="400"/>
      <c r="H244" s="400" t="s">
        <v>1596</v>
      </c>
      <c r="I244" s="400" t="s">
        <v>1597</v>
      </c>
      <c r="J244" s="400" t="s">
        <v>1598</v>
      </c>
      <c r="K244" s="401" t="s">
        <v>3214</v>
      </c>
      <c r="L244" s="400"/>
      <c r="M244" s="400"/>
      <c r="N244" s="400" t="s">
        <v>1600</v>
      </c>
      <c r="O244" s="401" t="s">
        <v>2371</v>
      </c>
      <c r="P244" s="407" t="str">
        <f>IFERROR(INDEX(LOVs!L:L,MATCH(O244, LOVs!J:J,0)), "")</f>
        <v>Gap</v>
      </c>
      <c r="Q244" s="407" t="str">
        <f>IFERROR(INDEX(LOVs!M:M,MATCH(O244,LOVs!J:J,0)),"")</f>
        <v>Build</v>
      </c>
      <c r="R244" s="407" t="str">
        <f>IFERROR(INDEX(LOVs!N:N,MATCH(O244,LOVs!J:J,0)),"")</f>
        <v>Extension</v>
      </c>
      <c r="S244" s="404" t="s">
        <v>3215</v>
      </c>
      <c r="T244" s="441" t="s">
        <v>3209</v>
      </c>
      <c r="U244" s="400"/>
      <c r="V244" s="400"/>
      <c r="W244" s="400"/>
      <c r="X244" s="400"/>
      <c r="Y244" s="400" t="s">
        <v>1348</v>
      </c>
      <c r="Z244" s="400" t="s">
        <v>1603</v>
      </c>
      <c r="AA244" s="409">
        <v>44351</v>
      </c>
      <c r="AB244" s="400"/>
      <c r="AC244" s="402"/>
      <c r="AD244" s="402"/>
      <c r="AE244" s="400" t="s">
        <v>1605</v>
      </c>
      <c r="AF244" s="400" t="s">
        <v>1606</v>
      </c>
      <c r="AG244" s="400" t="s">
        <v>1607</v>
      </c>
      <c r="AH244" s="400" t="s">
        <v>2083</v>
      </c>
      <c r="AI244" s="400"/>
      <c r="AJ244" s="400"/>
      <c r="AK244" s="400"/>
      <c r="AL244" s="400"/>
      <c r="AM244" s="400"/>
      <c r="AN244" s="400"/>
      <c r="AO244" s="400"/>
      <c r="AP244" s="400"/>
      <c r="AQ244" s="401"/>
      <c r="AR244" s="401"/>
      <c r="AS244" s="400"/>
      <c r="AT244" s="400" t="s">
        <v>2890</v>
      </c>
    </row>
    <row r="245" spans="1:46" s="406" customFormat="1" ht="50.15" customHeight="1" x14ac:dyDescent="0.3">
      <c r="A245" s="404" t="s">
        <v>3216</v>
      </c>
      <c r="B245" s="404" t="s">
        <v>3217</v>
      </c>
      <c r="C245" s="404" t="s">
        <v>3218</v>
      </c>
      <c r="D245" s="404" t="str">
        <f>INDEX(JIRA!B:B, MATCH(F245&amp; " - TUT/FUT", JIRA!G:G,0))</f>
        <v>CSTONE-3664</v>
      </c>
      <c r="E245" s="408" t="str">
        <f>VLOOKUP(F245,[2]Sheet1!$B$2:$C$897,2,FALSE)</f>
        <v>CSTONE-3664</v>
      </c>
      <c r="F245" s="400" t="s">
        <v>3219</v>
      </c>
      <c r="G245" s="400"/>
      <c r="H245" s="400" t="s">
        <v>1596</v>
      </c>
      <c r="I245" s="400" t="s">
        <v>1597</v>
      </c>
      <c r="J245" s="400" t="s">
        <v>1598</v>
      </c>
      <c r="K245" s="401" t="s">
        <v>3220</v>
      </c>
      <c r="L245" s="400"/>
      <c r="M245" s="400"/>
      <c r="N245" s="400" t="s">
        <v>1600</v>
      </c>
      <c r="O245" s="401" t="s">
        <v>2371</v>
      </c>
      <c r="P245" s="407" t="str">
        <f>IFERROR(INDEX(LOVs!L:L,MATCH(O245, LOVs!J:J,0)), "")</f>
        <v>Gap</v>
      </c>
      <c r="Q245" s="407" t="str">
        <f>IFERROR(INDEX(LOVs!M:M,MATCH(O245,LOVs!J:J,0)),"")</f>
        <v>Build</v>
      </c>
      <c r="R245" s="407" t="str">
        <f>IFERROR(INDEX(LOVs!N:N,MATCH(O245,LOVs!J:J,0)),"")</f>
        <v>Extension</v>
      </c>
      <c r="S245" s="404" t="s">
        <v>3221</v>
      </c>
      <c r="T245" s="441" t="s">
        <v>3209</v>
      </c>
      <c r="U245" s="400"/>
      <c r="V245" s="400"/>
      <c r="W245" s="400"/>
      <c r="X245" s="400"/>
      <c r="Y245" s="400" t="s">
        <v>1348</v>
      </c>
      <c r="Z245" s="400" t="s">
        <v>1603</v>
      </c>
      <c r="AA245" s="409">
        <v>44351</v>
      </c>
      <c r="AB245" s="400"/>
      <c r="AC245" s="402"/>
      <c r="AD245" s="402"/>
      <c r="AE245" s="400" t="s">
        <v>1605</v>
      </c>
      <c r="AF245" s="400" t="s">
        <v>1606</v>
      </c>
      <c r="AG245" s="400" t="s">
        <v>1607</v>
      </c>
      <c r="AH245" s="400" t="s">
        <v>2083</v>
      </c>
      <c r="AI245" s="400"/>
      <c r="AJ245" s="400"/>
      <c r="AK245" s="400"/>
      <c r="AL245" s="400"/>
      <c r="AM245" s="400"/>
      <c r="AN245" s="400"/>
      <c r="AO245" s="400"/>
      <c r="AP245" s="400"/>
      <c r="AQ245" s="401"/>
      <c r="AR245" s="401"/>
      <c r="AS245" s="400"/>
      <c r="AT245" s="400" t="s">
        <v>2890</v>
      </c>
    </row>
    <row r="246" spans="1:46" s="406" customFormat="1" ht="50.15" customHeight="1" x14ac:dyDescent="0.3">
      <c r="A246" s="406" t="s">
        <v>3222</v>
      </c>
      <c r="E246" s="408" t="s">
        <v>196</v>
      </c>
      <c r="F246" s="400" t="s">
        <v>3223</v>
      </c>
      <c r="G246" s="400"/>
      <c r="H246" s="400" t="s">
        <v>1596</v>
      </c>
      <c r="I246" s="400" t="s">
        <v>1597</v>
      </c>
      <c r="J246" s="400" t="s">
        <v>1598</v>
      </c>
      <c r="K246" s="401" t="s">
        <v>3224</v>
      </c>
      <c r="L246" s="400"/>
      <c r="M246" s="400"/>
      <c r="N246" s="400" t="s">
        <v>1758</v>
      </c>
      <c r="O246" s="401" t="s">
        <v>1759</v>
      </c>
      <c r="P246" s="407" t="str">
        <f>IFERROR(INDEX(LOVs!L:L,MATCH(O246, LOVs!J:J,0)), "")</f>
        <v>Not Required</v>
      </c>
      <c r="Q246" s="407" t="str">
        <f>IFERROR(INDEX(LOVs!M:M,MATCH(O246,LOVs!J:J,0)),"")</f>
        <v>Not Required</v>
      </c>
      <c r="R246" s="407" t="str">
        <f>IFERROR(INDEX(LOVs!N:N,MATCH(O246,LOVs!J:J,0)),"")</f>
        <v>Not Required</v>
      </c>
      <c r="S246" s="464"/>
      <c r="T246" s="410" t="s">
        <v>3225</v>
      </c>
      <c r="U246" s="400"/>
      <c r="V246" s="400"/>
      <c r="W246" s="400"/>
      <c r="X246" s="400"/>
      <c r="Y246" s="400" t="s">
        <v>1348</v>
      </c>
      <c r="Z246" s="400" t="s">
        <v>1603</v>
      </c>
      <c r="AA246" s="409">
        <v>44351</v>
      </c>
      <c r="AB246" s="400"/>
      <c r="AC246" s="402"/>
      <c r="AD246" s="402"/>
      <c r="AE246" s="400" t="s">
        <v>1605</v>
      </c>
      <c r="AF246" s="400" t="s">
        <v>1606</v>
      </c>
      <c r="AG246" s="400" t="s">
        <v>1607</v>
      </c>
      <c r="AH246" s="400" t="s">
        <v>2083</v>
      </c>
      <c r="AI246" s="400"/>
      <c r="AJ246" s="400"/>
      <c r="AK246" s="400"/>
      <c r="AL246" s="400"/>
      <c r="AM246" s="400"/>
      <c r="AN246" s="400"/>
      <c r="AO246" s="400"/>
      <c r="AP246" s="400"/>
      <c r="AQ246" s="401"/>
      <c r="AR246" s="401"/>
      <c r="AS246" s="400"/>
      <c r="AT246" s="400" t="s">
        <v>2890</v>
      </c>
    </row>
    <row r="247" spans="1:46" s="406" customFormat="1" ht="50.15" customHeight="1" x14ac:dyDescent="0.3">
      <c r="A247" s="404" t="s">
        <v>3226</v>
      </c>
      <c r="B247" s="404" t="s">
        <v>3227</v>
      </c>
      <c r="C247" s="404" t="s">
        <v>3228</v>
      </c>
      <c r="D247" s="404" t="str">
        <f>INDEX(JIRA!B:B, MATCH(F247&amp; " - TUT/FUT", JIRA!G:G,0))</f>
        <v>CSTONE-1096</v>
      </c>
      <c r="E247" s="408" t="str">
        <f>VLOOKUP(F247,[2]Sheet1!$B$2:$C$897,2,FALSE)</f>
        <v>CSTONE-2644</v>
      </c>
      <c r="F247" s="400" t="s">
        <v>3229</v>
      </c>
      <c r="G247" s="400"/>
      <c r="H247" s="400" t="s">
        <v>1596</v>
      </c>
      <c r="I247" s="400" t="s">
        <v>1597</v>
      </c>
      <c r="J247" s="400" t="s">
        <v>1795</v>
      </c>
      <c r="K247" s="401" t="s">
        <v>3230</v>
      </c>
      <c r="L247" s="400"/>
      <c r="M247" s="400"/>
      <c r="N247" s="400" t="s">
        <v>1600</v>
      </c>
      <c r="O247" s="401" t="s">
        <v>2621</v>
      </c>
      <c r="P247" s="407" t="str">
        <f>IFERROR(INDEX(LOVs!L:L,MATCH(O247, LOVs!J:J,0)), "")</f>
        <v>Gap</v>
      </c>
      <c r="Q247" s="407" t="str">
        <f>IFERROR(INDEX(LOVs!M:M,MATCH(O247,LOVs!J:J,0)),"")</f>
        <v>Build</v>
      </c>
      <c r="R247" s="407" t="str">
        <f>IFERROR(INDEX(LOVs!N:N,MATCH(O247,LOVs!J:J,0)),"")</f>
        <v>Interface</v>
      </c>
      <c r="S247" s="404" t="s">
        <v>3231</v>
      </c>
      <c r="T247" s="401" t="s">
        <v>3232</v>
      </c>
      <c r="U247" s="410" t="s">
        <v>3233</v>
      </c>
      <c r="V247" s="400"/>
      <c r="W247" s="400"/>
      <c r="X247" s="400"/>
      <c r="Y247" s="400" t="s">
        <v>1348</v>
      </c>
      <c r="Z247" s="400" t="s">
        <v>1603</v>
      </c>
      <c r="AA247" s="409">
        <v>44349</v>
      </c>
      <c r="AB247" s="400"/>
      <c r="AC247" s="402"/>
      <c r="AD247" s="402"/>
      <c r="AE247" s="400" t="s">
        <v>1605</v>
      </c>
      <c r="AF247" s="400" t="s">
        <v>1606</v>
      </c>
      <c r="AG247" s="400" t="s">
        <v>1607</v>
      </c>
      <c r="AH247" s="400" t="s">
        <v>2083</v>
      </c>
      <c r="AI247" s="400"/>
      <c r="AJ247" s="400"/>
      <c r="AK247" s="400"/>
      <c r="AL247" s="400"/>
      <c r="AM247" s="400"/>
      <c r="AN247" s="400"/>
      <c r="AO247" s="400"/>
      <c r="AP247" s="400"/>
      <c r="AQ247" s="401"/>
      <c r="AR247" s="401"/>
      <c r="AS247" s="400"/>
      <c r="AT247" s="400" t="s">
        <v>2890</v>
      </c>
    </row>
    <row r="248" spans="1:46" s="406" customFormat="1" ht="50.15" customHeight="1" x14ac:dyDescent="0.3">
      <c r="A248" s="404" t="s">
        <v>3234</v>
      </c>
      <c r="B248" s="404" t="s">
        <v>3235</v>
      </c>
      <c r="C248" s="404" t="s">
        <v>3236</v>
      </c>
      <c r="D248" s="404" t="s">
        <v>3237</v>
      </c>
      <c r="E248" s="408" t="s">
        <v>3234</v>
      </c>
      <c r="F248" s="400" t="s">
        <v>3238</v>
      </c>
      <c r="G248" s="400"/>
      <c r="H248" s="400" t="s">
        <v>1596</v>
      </c>
      <c r="I248" s="400" t="s">
        <v>1597</v>
      </c>
      <c r="J248" s="400" t="s">
        <v>1795</v>
      </c>
      <c r="K248" s="401" t="s">
        <v>3239</v>
      </c>
      <c r="L248" s="400"/>
      <c r="M248" s="400"/>
      <c r="N248" s="400" t="s">
        <v>3240</v>
      </c>
      <c r="O248" s="401" t="s">
        <v>2621</v>
      </c>
      <c r="P248" s="407" t="str">
        <f>IFERROR(INDEX(LOVs!L:L,MATCH(O248, LOVs!J:J,0)), "")</f>
        <v>Gap</v>
      </c>
      <c r="Q248" s="407" t="str">
        <f>IFERROR(INDEX(LOVs!M:M,MATCH(O248,LOVs!J:J,0)),"")</f>
        <v>Build</v>
      </c>
      <c r="R248" s="407" t="str">
        <f>IFERROR(INDEX(LOVs!N:N,MATCH(O248,LOVs!J:J,0)),"")</f>
        <v>Interface</v>
      </c>
      <c r="S248" s="404" t="s">
        <v>3241</v>
      </c>
      <c r="T248" s="401" t="s">
        <v>3232</v>
      </c>
      <c r="U248" s="400"/>
      <c r="V248" s="400"/>
      <c r="W248" s="400"/>
      <c r="X248" s="400" t="s">
        <v>2181</v>
      </c>
      <c r="Y248" s="400" t="s">
        <v>1348</v>
      </c>
      <c r="Z248" s="400" t="s">
        <v>1603</v>
      </c>
      <c r="AA248" s="413">
        <v>44351</v>
      </c>
      <c r="AB248" s="400"/>
      <c r="AC248" s="402" t="e">
        <f>IF(#REF!="", O248,#REF!)</f>
        <v>#REF!</v>
      </c>
      <c r="AD248" s="402"/>
      <c r="AE248" s="400" t="s">
        <v>1605</v>
      </c>
      <c r="AF248" s="400" t="s">
        <v>1606</v>
      </c>
      <c r="AG248" s="400" t="s">
        <v>1607</v>
      </c>
      <c r="AH248" s="400" t="s">
        <v>2083</v>
      </c>
      <c r="AI248" s="400"/>
      <c r="AJ248" s="400"/>
      <c r="AK248" s="400"/>
      <c r="AL248" s="400"/>
      <c r="AM248" s="400"/>
      <c r="AN248" s="400"/>
      <c r="AO248" s="400"/>
      <c r="AP248" s="400"/>
      <c r="AQ248" s="401"/>
      <c r="AR248" s="401"/>
      <c r="AS248" s="400"/>
      <c r="AT248" s="400" t="s">
        <v>2890</v>
      </c>
    </row>
    <row r="249" spans="1:46" s="406" customFormat="1" ht="50.15" customHeight="1" x14ac:dyDescent="0.3">
      <c r="A249" s="404" t="s">
        <v>3242</v>
      </c>
      <c r="B249" s="404" t="s">
        <v>3243</v>
      </c>
      <c r="C249" s="404" t="s">
        <v>3244</v>
      </c>
      <c r="D249" s="404" t="str">
        <f>INDEX(JIRA!B:B, MATCH(F249&amp; " - TUT/FUT", JIRA!G:G,0))</f>
        <v>CSTONE-1097</v>
      </c>
      <c r="E249" s="408" t="str">
        <f>VLOOKUP(F249,[2]Sheet1!$B$2:$C$897,2,FALSE)</f>
        <v>CSTONE-2646</v>
      </c>
      <c r="F249" s="400" t="s">
        <v>3245</v>
      </c>
      <c r="G249" s="400"/>
      <c r="H249" s="400" t="s">
        <v>1596</v>
      </c>
      <c r="I249" s="400" t="s">
        <v>1597</v>
      </c>
      <c r="J249" s="400" t="s">
        <v>1795</v>
      </c>
      <c r="K249" s="401" t="s">
        <v>3246</v>
      </c>
      <c r="L249" s="400"/>
      <c r="M249" s="400"/>
      <c r="N249" s="400" t="s">
        <v>1600</v>
      </c>
      <c r="O249" s="401" t="s">
        <v>2621</v>
      </c>
      <c r="P249" s="407" t="str">
        <f>IFERROR(INDEX(LOVs!L:L,MATCH(O249, LOVs!J:J,0)), "")</f>
        <v>Gap</v>
      </c>
      <c r="Q249" s="407" t="str">
        <f>IFERROR(INDEX(LOVs!M:M,MATCH(O249,LOVs!J:J,0)),"")</f>
        <v>Build</v>
      </c>
      <c r="R249" s="407" t="str">
        <f>IFERROR(INDEX(LOVs!N:N,MATCH(O249,LOVs!J:J,0)),"")</f>
        <v>Interface</v>
      </c>
      <c r="S249" s="404" t="s">
        <v>3247</v>
      </c>
      <c r="T249" s="401" t="s">
        <v>3232</v>
      </c>
      <c r="U249" s="410" t="s">
        <v>3233</v>
      </c>
      <c r="V249" s="410" t="s">
        <v>3248</v>
      </c>
      <c r="W249" s="400"/>
      <c r="X249" s="400"/>
      <c r="Y249" s="400" t="s">
        <v>1348</v>
      </c>
      <c r="Z249" s="400" t="s">
        <v>1603</v>
      </c>
      <c r="AA249" s="409">
        <v>44349</v>
      </c>
      <c r="AB249" s="400"/>
      <c r="AC249" s="402"/>
      <c r="AD249" s="402"/>
      <c r="AE249" s="400" t="s">
        <v>1605</v>
      </c>
      <c r="AF249" s="400" t="s">
        <v>1606</v>
      </c>
      <c r="AG249" s="400" t="s">
        <v>1607</v>
      </c>
      <c r="AH249" s="400" t="s">
        <v>2083</v>
      </c>
      <c r="AI249" s="400"/>
      <c r="AJ249" s="400"/>
      <c r="AK249" s="400"/>
      <c r="AL249" s="400"/>
      <c r="AM249" s="400"/>
      <c r="AN249" s="400"/>
      <c r="AO249" s="400"/>
      <c r="AP249" s="400"/>
      <c r="AQ249" s="401"/>
      <c r="AR249" s="401"/>
      <c r="AS249" s="400"/>
      <c r="AT249" s="400" t="s">
        <v>2890</v>
      </c>
    </row>
    <row r="250" spans="1:46" s="406" customFormat="1" ht="50.15" customHeight="1" x14ac:dyDescent="0.3">
      <c r="A250" s="404" t="s">
        <v>3249</v>
      </c>
      <c r="B250" s="404" t="s">
        <v>3250</v>
      </c>
      <c r="C250" s="404" t="s">
        <v>3251</v>
      </c>
      <c r="D250" s="404" t="s">
        <v>3252</v>
      </c>
      <c r="E250" s="408" t="s">
        <v>3249</v>
      </c>
      <c r="F250" s="400" t="s">
        <v>3253</v>
      </c>
      <c r="G250" s="400"/>
      <c r="H250" s="400" t="s">
        <v>1596</v>
      </c>
      <c r="I250" s="400" t="s">
        <v>1597</v>
      </c>
      <c r="J250" s="400" t="s">
        <v>1795</v>
      </c>
      <c r="K250" s="401" t="s">
        <v>3254</v>
      </c>
      <c r="L250" s="400"/>
      <c r="M250" s="400"/>
      <c r="N250" s="400" t="s">
        <v>3240</v>
      </c>
      <c r="O250" s="401" t="s">
        <v>2621</v>
      </c>
      <c r="P250" s="407" t="str">
        <f>IFERROR(INDEX(LOVs!L:L,MATCH(O250, LOVs!J:J,0)), "")</f>
        <v>Gap</v>
      </c>
      <c r="Q250" s="407" t="str">
        <f>IFERROR(INDEX(LOVs!M:M,MATCH(O250,LOVs!J:J,0)),"")</f>
        <v>Build</v>
      </c>
      <c r="R250" s="407" t="str">
        <f>IFERROR(INDEX(LOVs!N:N,MATCH(O250,LOVs!J:J,0)),"")</f>
        <v>Interface</v>
      </c>
      <c r="S250" s="404" t="s">
        <v>3255</v>
      </c>
      <c r="T250" s="401" t="s">
        <v>3232</v>
      </c>
      <c r="U250" s="400"/>
      <c r="V250" s="400"/>
      <c r="W250" s="400"/>
      <c r="X250" s="400" t="s">
        <v>2181</v>
      </c>
      <c r="Y250" s="400" t="s">
        <v>1348</v>
      </c>
      <c r="Z250" s="400" t="s">
        <v>1603</v>
      </c>
      <c r="AA250" s="413">
        <v>44351</v>
      </c>
      <c r="AB250" s="400"/>
      <c r="AC250" s="402" t="e">
        <f>IF(#REF!="", O250,#REF!)</f>
        <v>#REF!</v>
      </c>
      <c r="AD250" s="402"/>
      <c r="AE250" s="400" t="s">
        <v>1605</v>
      </c>
      <c r="AF250" s="400" t="s">
        <v>1606</v>
      </c>
      <c r="AG250" s="400" t="s">
        <v>1607</v>
      </c>
      <c r="AH250" s="400" t="s">
        <v>2083</v>
      </c>
      <c r="AI250" s="400"/>
      <c r="AJ250" s="400"/>
      <c r="AK250" s="400"/>
      <c r="AL250" s="400"/>
      <c r="AM250" s="400"/>
      <c r="AN250" s="400"/>
      <c r="AO250" s="400"/>
      <c r="AP250" s="400"/>
      <c r="AQ250" s="401"/>
      <c r="AR250" s="401"/>
      <c r="AS250" s="400"/>
      <c r="AT250" s="400" t="s">
        <v>2890</v>
      </c>
    </row>
    <row r="251" spans="1:46" s="406" customFormat="1" ht="50.15" customHeight="1" x14ac:dyDescent="0.3">
      <c r="A251" s="404" t="s">
        <v>3256</v>
      </c>
      <c r="B251" s="404" t="s">
        <v>3257</v>
      </c>
      <c r="C251" s="404" t="s">
        <v>3258</v>
      </c>
      <c r="D251" s="404" t="str">
        <f>INDEX(JIRA!B:B, MATCH(F251&amp; " - TUT/FUT", JIRA!G:G,0))</f>
        <v>CSTONE-3665</v>
      </c>
      <c r="E251" s="408" t="str">
        <f>VLOOKUP(F251,[2]Sheet1!$B$2:$C$897,2,FALSE)</f>
        <v>CSTONE-3665</v>
      </c>
      <c r="F251" s="400" t="s">
        <v>3259</v>
      </c>
      <c r="G251" s="400"/>
      <c r="H251" s="400" t="s">
        <v>1596</v>
      </c>
      <c r="I251" s="400" t="s">
        <v>1597</v>
      </c>
      <c r="J251" s="400" t="s">
        <v>1795</v>
      </c>
      <c r="K251" s="401" t="s">
        <v>3260</v>
      </c>
      <c r="L251" s="400"/>
      <c r="M251" s="400"/>
      <c r="N251" s="400" t="s">
        <v>3261</v>
      </c>
      <c r="O251" s="401" t="s">
        <v>2621</v>
      </c>
      <c r="P251" s="407" t="str">
        <f>IFERROR(INDEX(LOVs!L:L,MATCH(O251, LOVs!J:J,0)), "")</f>
        <v>Gap</v>
      </c>
      <c r="Q251" s="407" t="str">
        <f>IFERROR(INDEX(LOVs!M:M,MATCH(O251,LOVs!J:J,0)),"")</f>
        <v>Build</v>
      </c>
      <c r="R251" s="407" t="str">
        <f>IFERROR(INDEX(LOVs!N:N,MATCH(O251,LOVs!J:J,0)),"")</f>
        <v>Interface</v>
      </c>
      <c r="S251" s="404" t="s">
        <v>2744</v>
      </c>
      <c r="T251" s="401" t="s">
        <v>3232</v>
      </c>
      <c r="U251" s="410" t="s">
        <v>3262</v>
      </c>
      <c r="V251" s="400"/>
      <c r="W251" s="400"/>
      <c r="X251" s="400"/>
      <c r="Y251" s="400" t="s">
        <v>1348</v>
      </c>
      <c r="Z251" s="400" t="s">
        <v>1603</v>
      </c>
      <c r="AA251" s="409">
        <v>44349</v>
      </c>
      <c r="AB251" s="400"/>
      <c r="AC251" s="402"/>
      <c r="AD251" s="402"/>
      <c r="AE251" s="400" t="s">
        <v>1605</v>
      </c>
      <c r="AF251" s="400" t="s">
        <v>2577</v>
      </c>
      <c r="AG251" s="400" t="s">
        <v>2578</v>
      </c>
      <c r="AH251" s="400" t="s">
        <v>2083</v>
      </c>
      <c r="AI251" s="400"/>
      <c r="AJ251" s="400"/>
      <c r="AK251" s="400"/>
      <c r="AL251" s="400"/>
      <c r="AM251" s="400"/>
      <c r="AN251" s="400"/>
      <c r="AO251" s="400"/>
      <c r="AP251" s="400"/>
      <c r="AQ251" s="401"/>
      <c r="AR251" s="401"/>
      <c r="AS251" s="400"/>
      <c r="AT251" s="400" t="s">
        <v>2890</v>
      </c>
    </row>
    <row r="252" spans="1:46" s="406" customFormat="1" ht="50.15" customHeight="1" x14ac:dyDescent="0.3">
      <c r="A252" s="406" t="s">
        <v>3263</v>
      </c>
      <c r="E252" s="408"/>
      <c r="F252" s="400" t="s">
        <v>3264</v>
      </c>
      <c r="G252" s="400"/>
      <c r="H252" s="400" t="s">
        <v>1596</v>
      </c>
      <c r="I252" s="402" t="s">
        <v>2571</v>
      </c>
      <c r="J252" s="400" t="s">
        <v>2572</v>
      </c>
      <c r="K252" s="401" t="s">
        <v>3265</v>
      </c>
      <c r="L252" s="400"/>
      <c r="M252" s="400"/>
      <c r="N252" s="400" t="s">
        <v>3240</v>
      </c>
      <c r="O252" s="401" t="s">
        <v>2621</v>
      </c>
      <c r="P252" s="407" t="str">
        <f>IFERROR(INDEX(LOVs!L:L,MATCH(O252, LOVs!J:J,0)), "")</f>
        <v>Gap</v>
      </c>
      <c r="Q252" s="407" t="str">
        <f>IFERROR(INDEX(LOVs!M:M,MATCH(O252,LOVs!J:J,0)),"")</f>
        <v>Build</v>
      </c>
      <c r="R252" s="407" t="str">
        <f>IFERROR(INDEX(LOVs!N:N,MATCH(O252,LOVs!J:J,0)),"")</f>
        <v>Interface</v>
      </c>
      <c r="S252" s="404" t="s">
        <v>122</v>
      </c>
      <c r="T252" s="401" t="s">
        <v>3232</v>
      </c>
      <c r="U252" s="400"/>
      <c r="V252" s="400"/>
      <c r="W252" s="400"/>
      <c r="X252" s="400"/>
      <c r="Y252" s="400" t="s">
        <v>1348</v>
      </c>
      <c r="Z252" s="400" t="s">
        <v>1603</v>
      </c>
      <c r="AA252" s="409">
        <v>44351</v>
      </c>
      <c r="AB252" s="400"/>
      <c r="AC252" s="402" t="e">
        <f>IF(#REF!="", O252,#REF!)</f>
        <v>#REF!</v>
      </c>
      <c r="AD252" s="402"/>
      <c r="AE252" s="400" t="s">
        <v>1605</v>
      </c>
      <c r="AF252" s="400" t="s">
        <v>1606</v>
      </c>
      <c r="AG252" s="400" t="s">
        <v>1607</v>
      </c>
      <c r="AH252" s="400" t="s">
        <v>11760</v>
      </c>
      <c r="AI252" s="400"/>
      <c r="AJ252" s="400"/>
      <c r="AK252" s="400"/>
      <c r="AL252" s="400"/>
      <c r="AM252" s="400"/>
      <c r="AN252" s="400"/>
      <c r="AO252" s="400"/>
      <c r="AP252" s="400"/>
      <c r="AQ252" s="401"/>
      <c r="AR252" s="401"/>
      <c r="AS252" s="400"/>
      <c r="AT252" s="400" t="s">
        <v>3266</v>
      </c>
    </row>
    <row r="253" spans="1:46" s="406" customFormat="1" ht="50.15" customHeight="1" x14ac:dyDescent="0.3">
      <c r="A253" s="404" t="s">
        <v>3267</v>
      </c>
      <c r="B253" s="404" t="s">
        <v>3268</v>
      </c>
      <c r="C253" s="404" t="s">
        <v>3269</v>
      </c>
      <c r="D253" s="404" t="str">
        <f>INDEX(JIRA!B:B, MATCH(F253&amp; " - TUT/FUT", JIRA!G:G,0))</f>
        <v>CSTONE-3666</v>
      </c>
      <c r="E253" s="408" t="str">
        <f>VLOOKUP(F253,[2]Sheet1!$B$2:$C$897,2,FALSE)</f>
        <v>CSTONE-3666</v>
      </c>
      <c r="F253" s="400" t="s">
        <v>3270</v>
      </c>
      <c r="G253" s="400"/>
      <c r="H253" s="400" t="s">
        <v>1596</v>
      </c>
      <c r="I253" s="400" t="s">
        <v>1597</v>
      </c>
      <c r="J253" s="400" t="s">
        <v>1795</v>
      </c>
      <c r="K253" s="401" t="s">
        <v>3271</v>
      </c>
      <c r="L253" s="400"/>
      <c r="M253" s="400"/>
      <c r="N253" s="400" t="s">
        <v>3261</v>
      </c>
      <c r="O253" s="401" t="s">
        <v>2621</v>
      </c>
      <c r="P253" s="407" t="str">
        <f>IFERROR(INDEX(LOVs!L:L,MATCH(O253, LOVs!J:J,0)), "")</f>
        <v>Gap</v>
      </c>
      <c r="Q253" s="407" t="str">
        <f>IFERROR(INDEX(LOVs!M:M,MATCH(O253,LOVs!J:J,0)),"")</f>
        <v>Build</v>
      </c>
      <c r="R253" s="407" t="str">
        <f>IFERROR(INDEX(LOVs!N:N,MATCH(O253,LOVs!J:J,0)),"")</f>
        <v>Interface</v>
      </c>
      <c r="S253" s="404" t="s">
        <v>3272</v>
      </c>
      <c r="T253" s="401" t="s">
        <v>3232</v>
      </c>
      <c r="U253" s="410" t="s">
        <v>3262</v>
      </c>
      <c r="V253" s="400"/>
      <c r="W253" s="400"/>
      <c r="X253" s="400"/>
      <c r="Y253" s="400" t="s">
        <v>1348</v>
      </c>
      <c r="Z253" s="400" t="s">
        <v>1603</v>
      </c>
      <c r="AA253" s="409">
        <v>44349</v>
      </c>
      <c r="AB253" s="400"/>
      <c r="AC253" s="402"/>
      <c r="AD253" s="402"/>
      <c r="AE253" s="400" t="s">
        <v>1605</v>
      </c>
      <c r="AF253" s="400" t="s">
        <v>2577</v>
      </c>
      <c r="AG253" s="400" t="s">
        <v>2578</v>
      </c>
      <c r="AH253" s="400" t="s">
        <v>2083</v>
      </c>
      <c r="AI253" s="400"/>
      <c r="AJ253" s="400"/>
      <c r="AK253" s="400"/>
      <c r="AL253" s="400"/>
      <c r="AM253" s="400"/>
      <c r="AN253" s="400"/>
      <c r="AO253" s="400"/>
      <c r="AP253" s="400"/>
      <c r="AQ253" s="401"/>
      <c r="AR253" s="401"/>
      <c r="AS253" s="400"/>
      <c r="AT253" s="400" t="s">
        <v>2890</v>
      </c>
    </row>
    <row r="254" spans="1:46" s="406" customFormat="1" ht="50.15" customHeight="1" x14ac:dyDescent="0.3">
      <c r="A254" s="406" t="s">
        <v>3273</v>
      </c>
      <c r="E254" s="408"/>
      <c r="F254" s="400" t="s">
        <v>3274</v>
      </c>
      <c r="G254" s="400"/>
      <c r="H254" s="400" t="s">
        <v>1596</v>
      </c>
      <c r="I254" s="402" t="s">
        <v>2571</v>
      </c>
      <c r="J254" s="400" t="s">
        <v>2572</v>
      </c>
      <c r="K254" s="401" t="s">
        <v>3275</v>
      </c>
      <c r="L254" s="400"/>
      <c r="M254" s="400"/>
      <c r="N254" s="400" t="s">
        <v>3240</v>
      </c>
      <c r="O254" s="401" t="s">
        <v>2621</v>
      </c>
      <c r="P254" s="407" t="str">
        <f>IFERROR(INDEX(LOVs!L:L,MATCH(O254, LOVs!J:J,0)), "")</f>
        <v>Gap</v>
      </c>
      <c r="Q254" s="407" t="str">
        <f>IFERROR(INDEX(LOVs!M:M,MATCH(O254,LOVs!J:J,0)),"")</f>
        <v>Build</v>
      </c>
      <c r="R254" s="407" t="str">
        <f>IFERROR(INDEX(LOVs!N:N,MATCH(O254,LOVs!J:J,0)),"")</f>
        <v>Interface</v>
      </c>
      <c r="S254" s="404" t="s">
        <v>478</v>
      </c>
      <c r="T254" s="401" t="s">
        <v>3232</v>
      </c>
      <c r="U254" s="400"/>
      <c r="V254" s="400"/>
      <c r="W254" s="400"/>
      <c r="X254" s="400"/>
      <c r="Y254" s="400" t="s">
        <v>1348</v>
      </c>
      <c r="Z254" s="400" t="s">
        <v>1603</v>
      </c>
      <c r="AA254" s="409">
        <v>44351</v>
      </c>
      <c r="AB254" s="400"/>
      <c r="AC254" s="402" t="e">
        <f>IF(#REF!="", O254,#REF!)</f>
        <v>#REF!</v>
      </c>
      <c r="AD254" s="402"/>
      <c r="AE254" s="400" t="s">
        <v>1605</v>
      </c>
      <c r="AF254" s="400" t="s">
        <v>1606</v>
      </c>
      <c r="AG254" s="400" t="s">
        <v>1607</v>
      </c>
      <c r="AH254" s="400" t="s">
        <v>11760</v>
      </c>
      <c r="AI254" s="400"/>
      <c r="AJ254" s="400"/>
      <c r="AK254" s="400"/>
      <c r="AL254" s="400"/>
      <c r="AM254" s="400"/>
      <c r="AN254" s="400"/>
      <c r="AO254" s="400"/>
      <c r="AP254" s="400"/>
      <c r="AQ254" s="401"/>
      <c r="AR254" s="401"/>
      <c r="AS254" s="400"/>
      <c r="AT254" s="400" t="s">
        <v>3266</v>
      </c>
    </row>
    <row r="255" spans="1:46" s="406" customFormat="1" ht="50.15" customHeight="1" x14ac:dyDescent="0.3">
      <c r="A255" s="404" t="s">
        <v>3276</v>
      </c>
      <c r="B255" s="404" t="s">
        <v>3277</v>
      </c>
      <c r="C255" s="404" t="s">
        <v>3278</v>
      </c>
      <c r="D255" s="404" t="str">
        <f>INDEX(JIRA!B:B, MATCH(F255&amp; " - TUT/FUT", JIRA!G:G,0))</f>
        <v>CSTONE-1414</v>
      </c>
      <c r="E255" s="408" t="str">
        <f>VLOOKUP(F255,[2]Sheet1!$B$2:$C$897,2,FALSE)</f>
        <v>CSTONE-1414</v>
      </c>
      <c r="F255" s="400" t="s">
        <v>3279</v>
      </c>
      <c r="G255" s="400"/>
      <c r="H255" s="400" t="s">
        <v>1596</v>
      </c>
      <c r="I255" s="400" t="s">
        <v>1597</v>
      </c>
      <c r="J255" s="400" t="s">
        <v>1795</v>
      </c>
      <c r="K255" s="401" t="s">
        <v>3280</v>
      </c>
      <c r="L255" s="400"/>
      <c r="M255" s="400"/>
      <c r="N255" s="400" t="s">
        <v>2460</v>
      </c>
      <c r="O255" s="401" t="s">
        <v>2621</v>
      </c>
      <c r="P255" s="407" t="str">
        <f>IFERROR(INDEX(LOVs!L:L,MATCH(O255, LOVs!J:J,0)), "")</f>
        <v>Gap</v>
      </c>
      <c r="Q255" s="407" t="str">
        <f>IFERROR(INDEX(LOVs!M:M,MATCH(O255,LOVs!J:J,0)),"")</f>
        <v>Build</v>
      </c>
      <c r="R255" s="407" t="str">
        <f>IFERROR(INDEX(LOVs!N:N,MATCH(O255,LOVs!J:J,0)),"")</f>
        <v>Interface</v>
      </c>
      <c r="S255" s="404" t="s">
        <v>3281</v>
      </c>
      <c r="T255" s="401" t="s">
        <v>3232</v>
      </c>
      <c r="U255" s="410" t="s">
        <v>3282</v>
      </c>
      <c r="V255" s="400"/>
      <c r="W255" s="400"/>
      <c r="X255" s="400"/>
      <c r="Y255" s="400" t="s">
        <v>1348</v>
      </c>
      <c r="Z255" s="400" t="s">
        <v>1603</v>
      </c>
      <c r="AA255" s="409">
        <v>44349</v>
      </c>
      <c r="AB255" s="400"/>
      <c r="AC255" s="402"/>
      <c r="AD255" s="402"/>
      <c r="AE255" s="400" t="s">
        <v>1605</v>
      </c>
      <c r="AF255" s="400" t="s">
        <v>1606</v>
      </c>
      <c r="AG255" s="400" t="s">
        <v>1607</v>
      </c>
      <c r="AH255" s="400" t="s">
        <v>2083</v>
      </c>
      <c r="AI255" s="400"/>
      <c r="AJ255" s="400"/>
      <c r="AK255" s="400"/>
      <c r="AL255" s="400"/>
      <c r="AM255" s="400"/>
      <c r="AN255" s="400"/>
      <c r="AO255" s="400"/>
      <c r="AP255" s="400"/>
      <c r="AQ255" s="401"/>
      <c r="AR255" s="401"/>
      <c r="AS255" s="400"/>
      <c r="AT255" s="400" t="s">
        <v>2890</v>
      </c>
    </row>
    <row r="256" spans="1:46" s="406" customFormat="1" ht="50.15" customHeight="1" x14ac:dyDescent="0.3">
      <c r="A256" s="404" t="s">
        <v>3283</v>
      </c>
      <c r="B256" s="404" t="s">
        <v>3284</v>
      </c>
      <c r="C256" s="404" t="s">
        <v>3285</v>
      </c>
      <c r="D256" s="404" t="str">
        <f>INDEX(JIRA!B:B, MATCH(F256&amp; " - TUT/FUT", JIRA!G:G,0))</f>
        <v>CSTONE-1415</v>
      </c>
      <c r="E256" s="408" t="str">
        <f>VLOOKUP(F256,[2]Sheet1!$B$2:$C$897,2,FALSE)</f>
        <v>CSTONE-1415</v>
      </c>
      <c r="F256" s="400" t="s">
        <v>3286</v>
      </c>
      <c r="G256" s="400"/>
      <c r="H256" s="400" t="s">
        <v>1596</v>
      </c>
      <c r="I256" s="400" t="s">
        <v>1597</v>
      </c>
      <c r="J256" s="400" t="s">
        <v>1795</v>
      </c>
      <c r="K256" s="401" t="s">
        <v>3287</v>
      </c>
      <c r="L256" s="400"/>
      <c r="M256" s="400"/>
      <c r="N256" s="400" t="s">
        <v>3261</v>
      </c>
      <c r="O256" s="401" t="s">
        <v>2621</v>
      </c>
      <c r="P256" s="407" t="str">
        <f>IFERROR(INDEX(LOVs!L:L,MATCH(O256, LOVs!J:J,0)), "")</f>
        <v>Gap</v>
      </c>
      <c r="Q256" s="407" t="str">
        <f>IFERROR(INDEX(LOVs!M:M,MATCH(O256,LOVs!J:J,0)),"")</f>
        <v>Build</v>
      </c>
      <c r="R256" s="407" t="str">
        <f>IFERROR(INDEX(LOVs!N:N,MATCH(O256,LOVs!J:J,0)),"")</f>
        <v>Interface</v>
      </c>
      <c r="S256" s="404" t="s">
        <v>2877</v>
      </c>
      <c r="T256" s="401" t="s">
        <v>3288</v>
      </c>
      <c r="U256" s="410" t="s">
        <v>3289</v>
      </c>
      <c r="V256" s="400"/>
      <c r="W256" s="400"/>
      <c r="X256" s="400"/>
      <c r="Y256" s="400" t="s">
        <v>1348</v>
      </c>
      <c r="Z256" s="400" t="s">
        <v>1603</v>
      </c>
      <c r="AA256" s="409">
        <v>44349</v>
      </c>
      <c r="AB256" s="400"/>
      <c r="AC256" s="402"/>
      <c r="AD256" s="402"/>
      <c r="AE256" s="400" t="s">
        <v>1605</v>
      </c>
      <c r="AF256" s="400" t="s">
        <v>1606</v>
      </c>
      <c r="AG256" s="400" t="s">
        <v>1607</v>
      </c>
      <c r="AH256" s="400" t="s">
        <v>2083</v>
      </c>
      <c r="AI256" s="400"/>
      <c r="AJ256" s="400"/>
      <c r="AK256" s="400"/>
      <c r="AL256" s="400"/>
      <c r="AM256" s="400"/>
      <c r="AN256" s="400"/>
      <c r="AO256" s="400"/>
      <c r="AP256" s="400"/>
      <c r="AQ256" s="401"/>
      <c r="AR256" s="401"/>
      <c r="AS256" s="400"/>
      <c r="AT256" s="400" t="s">
        <v>2890</v>
      </c>
    </row>
    <row r="257" spans="1:49" s="406" customFormat="1" ht="50.15" customHeight="1" x14ac:dyDescent="0.3">
      <c r="A257" s="404" t="s">
        <v>3290</v>
      </c>
      <c r="B257" s="404" t="s">
        <v>3291</v>
      </c>
      <c r="C257" s="404" t="s">
        <v>3292</v>
      </c>
      <c r="D257" s="404" t="str">
        <f>INDEX(JIRA!B:B, MATCH(F257&amp; " - TUT/FUT", JIRA!G:G,0))</f>
        <v>CSTONE-1416</v>
      </c>
      <c r="E257" s="408" t="str">
        <f>VLOOKUP(F257,[2]Sheet1!$B$2:$C$897,2,FALSE)</f>
        <v>CSTONE-1416</v>
      </c>
      <c r="F257" s="400" t="s">
        <v>3293</v>
      </c>
      <c r="G257" s="400"/>
      <c r="H257" s="400" t="s">
        <v>1596</v>
      </c>
      <c r="I257" s="400" t="s">
        <v>1597</v>
      </c>
      <c r="J257" s="400" t="s">
        <v>1795</v>
      </c>
      <c r="K257" s="401" t="s">
        <v>3294</v>
      </c>
      <c r="L257" s="400"/>
      <c r="M257" s="400"/>
      <c r="N257" s="400" t="s">
        <v>1600</v>
      </c>
      <c r="O257" s="401" t="s">
        <v>2371</v>
      </c>
      <c r="P257" s="407" t="str">
        <f>IFERROR(INDEX(LOVs!L:L,MATCH(O257, LOVs!J:J,0)), "")</f>
        <v>Gap</v>
      </c>
      <c r="Q257" s="407" t="str">
        <f>IFERROR(INDEX(LOVs!M:M,MATCH(O257,LOVs!J:J,0)),"")</f>
        <v>Build</v>
      </c>
      <c r="R257" s="407" t="str">
        <f>IFERROR(INDEX(LOVs!N:N,MATCH(O257,LOVs!J:J,0)),"")</f>
        <v>Extension</v>
      </c>
      <c r="S257" s="404" t="s">
        <v>3295</v>
      </c>
      <c r="T257" s="401" t="s">
        <v>3296</v>
      </c>
      <c r="U257" s="400"/>
      <c r="V257" s="400"/>
      <c r="W257" s="400"/>
      <c r="X257" s="400"/>
      <c r="Y257" s="400" t="s">
        <v>1348</v>
      </c>
      <c r="Z257" s="400" t="s">
        <v>1603</v>
      </c>
      <c r="AA257" s="409">
        <v>44351</v>
      </c>
      <c r="AB257" s="400"/>
      <c r="AC257" s="402"/>
      <c r="AD257" s="402"/>
      <c r="AE257" s="400" t="s">
        <v>1605</v>
      </c>
      <c r="AF257" s="400" t="s">
        <v>1606</v>
      </c>
      <c r="AG257" s="400" t="s">
        <v>1607</v>
      </c>
      <c r="AH257" s="400"/>
      <c r="AI257" s="400"/>
      <c r="AJ257" s="400"/>
      <c r="AK257" s="400"/>
      <c r="AL257" s="400"/>
      <c r="AM257" s="400"/>
      <c r="AN257" s="400"/>
      <c r="AO257" s="400"/>
      <c r="AP257" s="400"/>
      <c r="AQ257" s="401"/>
      <c r="AR257" s="401"/>
      <c r="AS257" s="400"/>
      <c r="AT257" s="400" t="s">
        <v>2890</v>
      </c>
    </row>
    <row r="258" spans="1:49" s="404" customFormat="1" ht="50.15" customHeight="1" x14ac:dyDescent="0.3">
      <c r="A258" s="404" t="s">
        <v>3297</v>
      </c>
      <c r="B258" s="404" t="s">
        <v>3298</v>
      </c>
      <c r="C258" s="404" t="s">
        <v>3299</v>
      </c>
      <c r="D258" s="404" t="s">
        <v>3300</v>
      </c>
      <c r="E258" s="408" t="s">
        <v>2097</v>
      </c>
      <c r="F258" s="404" t="s">
        <v>3301</v>
      </c>
      <c r="H258" s="404" t="s">
        <v>1596</v>
      </c>
      <c r="I258" s="404" t="s">
        <v>1597</v>
      </c>
      <c r="J258" s="404" t="s">
        <v>1795</v>
      </c>
      <c r="K258" s="421" t="s">
        <v>3302</v>
      </c>
      <c r="N258" s="400" t="s">
        <v>1636</v>
      </c>
      <c r="O258" s="401" t="s">
        <v>1647</v>
      </c>
      <c r="P258" s="407" t="str">
        <f>IFERROR(INDEX(LOVs!L:L,MATCH(O258, LOVs!J:J,0)), "")</f>
        <v>Gap</v>
      </c>
      <c r="Q258" s="407" t="str">
        <f>IFERROR(INDEX(LOVs!M:M,MATCH(O258,LOVs!J:J,0)),"")</f>
        <v>Build</v>
      </c>
      <c r="R258" s="407" t="str">
        <f>IFERROR(INDEX(LOVs!N:N,MATCH(O258,LOVs!J:J,0)),"")</f>
        <v>Report</v>
      </c>
      <c r="S258" s="404" t="s">
        <v>2266</v>
      </c>
      <c r="T258" s="421" t="s">
        <v>3303</v>
      </c>
      <c r="U258" s="421" t="s">
        <v>3304</v>
      </c>
      <c r="Y258" s="400" t="s">
        <v>1348</v>
      </c>
      <c r="Z258" s="404" t="s">
        <v>1603</v>
      </c>
      <c r="AA258" s="413">
        <v>44388</v>
      </c>
      <c r="AC258" s="402" t="e">
        <f>IF(#REF!="", O258,#REF!)</f>
        <v>#REF!</v>
      </c>
      <c r="AD258" s="402"/>
      <c r="AE258" s="404" t="s">
        <v>1605</v>
      </c>
      <c r="AF258" s="404" t="s">
        <v>1606</v>
      </c>
      <c r="AG258" s="404" t="s">
        <v>1607</v>
      </c>
      <c r="AH258" s="404" t="s">
        <v>2083</v>
      </c>
      <c r="AK258" s="404" t="s">
        <v>1608</v>
      </c>
      <c r="AM258" s="421"/>
      <c r="AN258" s="421"/>
      <c r="AT258" s="404" t="s">
        <v>1986</v>
      </c>
      <c r="AW258" s="406"/>
    </row>
    <row r="259" spans="1:49" s="404" customFormat="1" ht="50.15" customHeight="1" x14ac:dyDescent="0.3">
      <c r="A259" s="404" t="s">
        <v>3305</v>
      </c>
      <c r="B259" s="404" t="s">
        <v>3306</v>
      </c>
      <c r="E259" s="408" t="s">
        <v>3306</v>
      </c>
      <c r="F259" s="404" t="s">
        <v>3307</v>
      </c>
      <c r="H259" s="404" t="s">
        <v>1596</v>
      </c>
      <c r="I259" s="404" t="s">
        <v>1597</v>
      </c>
      <c r="J259" s="404" t="s">
        <v>1598</v>
      </c>
      <c r="K259" s="421" t="s">
        <v>3308</v>
      </c>
      <c r="N259" s="400" t="s">
        <v>1636</v>
      </c>
      <c r="O259" s="401" t="s">
        <v>1452</v>
      </c>
      <c r="P259" s="407" t="str">
        <f>IFERROR(INDEX(LOVs!L:L,MATCH(O259, LOVs!J:J,0)), "")</f>
        <v>Fit</v>
      </c>
      <c r="Q259" s="407" t="str">
        <f>IFERROR(INDEX(LOVs!M:M,MATCH(O259,LOVs!J:J,0)),"")</f>
        <v>Configuration</v>
      </c>
      <c r="R259" s="407" t="str">
        <f>IFERROR(INDEX(LOVs!N:N,MATCH(O259,LOVs!J:J,0)),"")</f>
        <v>Functional</v>
      </c>
      <c r="T259" s="421" t="s">
        <v>3309</v>
      </c>
      <c r="U259" s="421" t="s">
        <v>3310</v>
      </c>
      <c r="X259" s="400" t="s">
        <v>985</v>
      </c>
      <c r="Y259" s="400" t="s">
        <v>1348</v>
      </c>
      <c r="Z259" s="404" t="s">
        <v>1603</v>
      </c>
      <c r="AA259" s="413">
        <v>44388</v>
      </c>
      <c r="AC259" s="402" t="e">
        <f>IF(#REF!="", O259,#REF!)</f>
        <v>#REF!</v>
      </c>
      <c r="AD259" s="424"/>
      <c r="AE259" s="404" t="s">
        <v>1605</v>
      </c>
      <c r="AF259" s="404" t="s">
        <v>1606</v>
      </c>
      <c r="AG259" s="404" t="s">
        <v>1607</v>
      </c>
      <c r="AH259" s="404" t="s">
        <v>2083</v>
      </c>
      <c r="AK259" s="404" t="s">
        <v>1608</v>
      </c>
      <c r="AL259" s="421"/>
      <c r="AM259" s="421"/>
      <c r="AN259" s="421"/>
      <c r="AT259" s="404" t="s">
        <v>1986</v>
      </c>
      <c r="AW259" s="406"/>
    </row>
    <row r="260" spans="1:49" s="404" customFormat="1" ht="50.15" customHeight="1" x14ac:dyDescent="0.3">
      <c r="A260" s="404" t="s">
        <v>3311</v>
      </c>
      <c r="B260" s="404" t="s">
        <v>3312</v>
      </c>
      <c r="E260" s="408" t="str">
        <f>VLOOKUP(F260,[2]Sheet1!$B$2:$C$897,2,FALSE)</f>
        <v>CSTONE-556</v>
      </c>
      <c r="F260" s="404" t="s">
        <v>3313</v>
      </c>
      <c r="H260" s="424" t="s">
        <v>1596</v>
      </c>
      <c r="I260" s="404" t="s">
        <v>1597</v>
      </c>
      <c r="J260" s="404" t="s">
        <v>1795</v>
      </c>
      <c r="K260" s="467" t="s">
        <v>3314</v>
      </c>
      <c r="N260" s="404" t="s">
        <v>2460</v>
      </c>
      <c r="O260" s="468" t="s">
        <v>1452</v>
      </c>
      <c r="P260" s="407" t="str">
        <f>IFERROR(INDEX(LOVs!L:L,MATCH(O260, LOVs!J:J,0)), "")</f>
        <v>Fit</v>
      </c>
      <c r="Q260" s="407" t="str">
        <f>IFERROR(INDEX(LOVs!M:M,MATCH(O260,LOVs!J:J,0)),"")</f>
        <v>Configuration</v>
      </c>
      <c r="R260" s="407" t="str">
        <f>IFERROR(INDEX(LOVs!N:N,MATCH(O260,LOVs!J:J,0)),"")</f>
        <v>Functional</v>
      </c>
      <c r="T260" s="468" t="s">
        <v>3315</v>
      </c>
      <c r="U260" s="467" t="s">
        <v>3316</v>
      </c>
      <c r="Y260" s="404" t="s">
        <v>1348</v>
      </c>
      <c r="Z260" s="404" t="s">
        <v>1603</v>
      </c>
      <c r="AA260" s="470">
        <v>44369</v>
      </c>
      <c r="AC260" s="424"/>
      <c r="AD260" s="424"/>
      <c r="AE260" s="404" t="s">
        <v>1605</v>
      </c>
      <c r="AF260" s="404" t="s">
        <v>1606</v>
      </c>
      <c r="AG260" s="404" t="s">
        <v>1607</v>
      </c>
      <c r="AH260" s="404" t="s">
        <v>2083</v>
      </c>
      <c r="AM260" s="421"/>
      <c r="AN260" s="421"/>
      <c r="AT260" s="404" t="s">
        <v>3317</v>
      </c>
      <c r="AW260" s="406"/>
    </row>
    <row r="261" spans="1:49" s="404" customFormat="1" ht="50.15" customHeight="1" x14ac:dyDescent="0.3">
      <c r="A261" s="404" t="s">
        <v>3318</v>
      </c>
      <c r="B261" s="404" t="s">
        <v>3319</v>
      </c>
      <c r="C261" s="404" t="s">
        <v>3320</v>
      </c>
      <c r="D261" s="404" t="s">
        <v>3321</v>
      </c>
      <c r="E261" s="408" t="str">
        <f>VLOOKUP(F261,[2]Sheet1!$B$2:$C$897,2,FALSE)</f>
        <v>CSTONE-1419</v>
      </c>
      <c r="F261" s="404" t="s">
        <v>3322</v>
      </c>
      <c r="H261" s="424" t="s">
        <v>1596</v>
      </c>
      <c r="I261" s="404" t="s">
        <v>1597</v>
      </c>
      <c r="J261" s="404" t="s">
        <v>1795</v>
      </c>
      <c r="K261" s="467" t="s">
        <v>3323</v>
      </c>
      <c r="N261" s="404" t="s">
        <v>2460</v>
      </c>
      <c r="O261" s="468" t="s">
        <v>2621</v>
      </c>
      <c r="P261" s="407" t="str">
        <f>IFERROR(INDEX(LOVs!L:L,MATCH(O261, LOVs!J:J,0)), "")</f>
        <v>Gap</v>
      </c>
      <c r="Q261" s="407" t="str">
        <f>IFERROR(INDEX(LOVs!M:M,MATCH(O261,LOVs!J:J,0)),"")</f>
        <v>Build</v>
      </c>
      <c r="R261" s="407" t="str">
        <f>IFERROR(INDEX(LOVs!N:N,MATCH(O261,LOVs!J:J,0)),"")</f>
        <v>Interface</v>
      </c>
      <c r="S261" s="469" t="s">
        <v>3324</v>
      </c>
      <c r="T261" s="468" t="s">
        <v>3325</v>
      </c>
      <c r="U261" s="467" t="s">
        <v>3326</v>
      </c>
      <c r="Y261" s="404" t="s">
        <v>1348</v>
      </c>
      <c r="Z261" s="404" t="s">
        <v>1603</v>
      </c>
      <c r="AA261" s="470">
        <v>44369</v>
      </c>
      <c r="AB261" s="400"/>
      <c r="AC261" s="402"/>
      <c r="AD261" s="402"/>
      <c r="AE261" s="404" t="s">
        <v>1605</v>
      </c>
      <c r="AF261" s="404" t="s">
        <v>1606</v>
      </c>
      <c r="AG261" s="404" t="s">
        <v>1607</v>
      </c>
      <c r="AH261" s="404" t="s">
        <v>2083</v>
      </c>
      <c r="AM261" s="421"/>
      <c r="AN261" s="421"/>
      <c r="AT261" s="404" t="s">
        <v>3317</v>
      </c>
      <c r="AW261" s="406"/>
    </row>
    <row r="262" spans="1:49" s="404" customFormat="1" ht="50.15" customHeight="1" x14ac:dyDescent="0.3">
      <c r="A262" s="404" t="s">
        <v>3327</v>
      </c>
      <c r="B262" s="404" t="s">
        <v>3328</v>
      </c>
      <c r="E262" s="408" t="s">
        <v>3328</v>
      </c>
      <c r="F262" s="404" t="s">
        <v>3329</v>
      </c>
      <c r="H262" s="424" t="s">
        <v>1596</v>
      </c>
      <c r="I262" s="404" t="s">
        <v>1597</v>
      </c>
      <c r="J262" s="404" t="s">
        <v>1795</v>
      </c>
      <c r="K262" s="467" t="s">
        <v>3330</v>
      </c>
      <c r="N262" s="404" t="s">
        <v>1636</v>
      </c>
      <c r="O262" s="468" t="s">
        <v>1452</v>
      </c>
      <c r="P262" s="407" t="str">
        <f>IFERROR(INDEX(LOVs!L:L,MATCH(O262, LOVs!J:J,0)), "")</f>
        <v>Fit</v>
      </c>
      <c r="Q262" s="407" t="str">
        <f>IFERROR(INDEX(LOVs!M:M,MATCH(O262,LOVs!J:J,0)),"")</f>
        <v>Configuration</v>
      </c>
      <c r="R262" s="407" t="str">
        <f>IFERROR(INDEX(LOVs!N:N,MATCH(O262,LOVs!J:J,0)),"")</f>
        <v>Functional</v>
      </c>
      <c r="T262" s="468" t="s">
        <v>3331</v>
      </c>
      <c r="U262" s="467" t="s">
        <v>3332</v>
      </c>
      <c r="X262" s="400" t="s">
        <v>1640</v>
      </c>
      <c r="Y262" s="404" t="s">
        <v>1348</v>
      </c>
      <c r="Z262" s="404" t="s">
        <v>1603</v>
      </c>
      <c r="AA262" s="413">
        <v>44388</v>
      </c>
      <c r="AC262" s="402" t="e">
        <f>IF(#REF!="", O262,#REF!)</f>
        <v>#REF!</v>
      </c>
      <c r="AD262" s="424"/>
      <c r="AE262" s="404" t="s">
        <v>1605</v>
      </c>
      <c r="AF262" s="404" t="s">
        <v>1606</v>
      </c>
      <c r="AG262" s="404" t="s">
        <v>1607</v>
      </c>
      <c r="AH262" s="404" t="s">
        <v>2083</v>
      </c>
      <c r="AK262" s="404" t="s">
        <v>1608</v>
      </c>
      <c r="AM262" s="421"/>
      <c r="AN262" s="421"/>
      <c r="AT262" s="404" t="s">
        <v>1986</v>
      </c>
      <c r="AW262" s="406"/>
    </row>
    <row r="263" spans="1:49" s="404" customFormat="1" ht="50.15" customHeight="1" x14ac:dyDescent="0.3">
      <c r="A263" s="404" t="s">
        <v>3333</v>
      </c>
      <c r="B263" s="424" t="s">
        <v>2174</v>
      </c>
      <c r="C263" s="404" t="s">
        <v>3334</v>
      </c>
      <c r="D263" s="424" t="s">
        <v>2174</v>
      </c>
      <c r="E263" s="408" t="s">
        <v>3334</v>
      </c>
      <c r="F263" s="404" t="s">
        <v>3335</v>
      </c>
      <c r="H263" s="404" t="s">
        <v>1596</v>
      </c>
      <c r="I263" s="404" t="s">
        <v>1597</v>
      </c>
      <c r="J263" s="404" t="s">
        <v>1795</v>
      </c>
      <c r="K263" s="467" t="s">
        <v>3336</v>
      </c>
      <c r="N263" s="404" t="s">
        <v>1636</v>
      </c>
      <c r="O263" s="468" t="s">
        <v>2621</v>
      </c>
      <c r="P263" s="407" t="str">
        <f>IFERROR(INDEX(LOVs!L:L,MATCH(O263, LOVs!J:J,0)), "")</f>
        <v>Gap</v>
      </c>
      <c r="Q263" s="407" t="str">
        <f>IFERROR(INDEX(LOVs!M:M,MATCH(O263,LOVs!J:J,0)),"")</f>
        <v>Build</v>
      </c>
      <c r="R263" s="407" t="str">
        <f>IFERROR(INDEX(LOVs!N:N,MATCH(O263,LOVs!J:J,0)),"")</f>
        <v>Interface</v>
      </c>
      <c r="S263" s="469" t="s">
        <v>3324</v>
      </c>
      <c r="T263" s="468" t="s">
        <v>3337</v>
      </c>
      <c r="U263" s="467" t="s">
        <v>3338</v>
      </c>
      <c r="X263" s="404" t="s">
        <v>2269</v>
      </c>
      <c r="Y263" s="404" t="s">
        <v>1348</v>
      </c>
      <c r="Z263" s="404" t="s">
        <v>1603</v>
      </c>
      <c r="AA263" s="413">
        <v>44388</v>
      </c>
      <c r="AC263" s="681" t="s">
        <v>1452</v>
      </c>
      <c r="AD263" s="402" t="s">
        <v>2270</v>
      </c>
      <c r="AE263" s="404" t="s">
        <v>1605</v>
      </c>
      <c r="AF263" s="404" t="s">
        <v>1606</v>
      </c>
      <c r="AG263" s="404" t="s">
        <v>1607</v>
      </c>
      <c r="AH263" s="404" t="s">
        <v>2083</v>
      </c>
      <c r="AK263" s="404" t="s">
        <v>1608</v>
      </c>
      <c r="AM263" s="421"/>
      <c r="AN263" s="421"/>
      <c r="AT263" s="404" t="s">
        <v>1986</v>
      </c>
      <c r="AW263" s="406"/>
    </row>
    <row r="264" spans="1:49" s="406" customFormat="1" ht="50.15" customHeight="1" x14ac:dyDescent="0.3">
      <c r="A264" s="404" t="s">
        <v>3339</v>
      </c>
      <c r="B264" s="404" t="s">
        <v>3340</v>
      </c>
      <c r="C264" s="404" t="s">
        <v>3341</v>
      </c>
      <c r="D264" s="404" t="str">
        <f>INDEX(JIRA!B:B, MATCH(F264&amp; " - TUT/FUT", JIRA!G:G,0))</f>
        <v>CSTONE-4424</v>
      </c>
      <c r="E264" s="408" t="str">
        <f>VLOOKUP(F264,[2]Sheet1!$B$2:$C$897,2,FALSE)</f>
        <v>CSTONE-4424</v>
      </c>
      <c r="F264" s="400" t="s">
        <v>3342</v>
      </c>
      <c r="G264" s="400"/>
      <c r="H264" s="400" t="s">
        <v>1596</v>
      </c>
      <c r="I264" s="400" t="s">
        <v>1597</v>
      </c>
      <c r="J264" s="400" t="s">
        <v>1795</v>
      </c>
      <c r="K264" s="401" t="s">
        <v>3343</v>
      </c>
      <c r="L264" s="400"/>
      <c r="M264" s="400"/>
      <c r="N264" s="400" t="s">
        <v>1600</v>
      </c>
      <c r="O264" s="401" t="s">
        <v>1647</v>
      </c>
      <c r="P264" s="407" t="str">
        <f>IFERROR(INDEX(LOVs!L:L,MATCH(O264, LOVs!J:J,0)), "")</f>
        <v>Gap</v>
      </c>
      <c r="Q264" s="407" t="str">
        <f>IFERROR(INDEX(LOVs!M:M,MATCH(O264,LOVs!J:J,0)),"")</f>
        <v>Build</v>
      </c>
      <c r="R264" s="407" t="str">
        <f>IFERROR(INDEX(LOVs!N:N,MATCH(O264,LOVs!J:J,0)),"")</f>
        <v>Report</v>
      </c>
      <c r="S264" s="404" t="s">
        <v>3344</v>
      </c>
      <c r="T264" s="401" t="s">
        <v>3345</v>
      </c>
      <c r="U264" s="400"/>
      <c r="V264" s="400"/>
      <c r="W264" s="400"/>
      <c r="X264" s="400"/>
      <c r="Y264" s="400" t="s">
        <v>1348</v>
      </c>
      <c r="Z264" s="400" t="s">
        <v>1603</v>
      </c>
      <c r="AA264" s="409">
        <v>44351</v>
      </c>
      <c r="AB264" s="400"/>
      <c r="AC264" s="402"/>
      <c r="AD264" s="402"/>
      <c r="AE264" s="400" t="s">
        <v>1605</v>
      </c>
      <c r="AF264" s="400" t="s">
        <v>1606</v>
      </c>
      <c r="AG264" s="400" t="s">
        <v>1607</v>
      </c>
      <c r="AH264" s="400" t="s">
        <v>2083</v>
      </c>
      <c r="AI264" s="400"/>
      <c r="AJ264" s="400"/>
      <c r="AK264" s="400"/>
      <c r="AL264" s="400"/>
      <c r="AM264" s="400"/>
      <c r="AN264" s="400"/>
      <c r="AO264" s="400"/>
      <c r="AP264" s="400"/>
      <c r="AQ264" s="401"/>
      <c r="AR264" s="401"/>
      <c r="AS264" s="400"/>
      <c r="AT264" s="400" t="s">
        <v>2890</v>
      </c>
    </row>
    <row r="265" spans="1:49" s="406" customFormat="1" ht="50.15" customHeight="1" x14ac:dyDescent="0.3">
      <c r="A265" s="404" t="s">
        <v>3346</v>
      </c>
      <c r="B265" s="404" t="s">
        <v>3347</v>
      </c>
      <c r="C265" s="404" t="s">
        <v>3348</v>
      </c>
      <c r="D265" s="404" t="str">
        <f>INDEX(JIRA!B:B, MATCH(F265&amp; " - TUT/FUT", JIRA!G:G,0))</f>
        <v>CSTONE-4425</v>
      </c>
      <c r="E265" s="408" t="str">
        <f>VLOOKUP(F265,[2]Sheet1!$B$2:$C$897,2,FALSE)</f>
        <v>CSTONE-4425</v>
      </c>
      <c r="F265" s="400" t="s">
        <v>3349</v>
      </c>
      <c r="G265" s="400"/>
      <c r="H265" s="400" t="s">
        <v>1596</v>
      </c>
      <c r="I265" s="400" t="s">
        <v>1597</v>
      </c>
      <c r="J265" s="400" t="s">
        <v>1795</v>
      </c>
      <c r="K265" s="401" t="s">
        <v>3350</v>
      </c>
      <c r="L265" s="400"/>
      <c r="M265" s="400"/>
      <c r="N265" s="400" t="s">
        <v>1600</v>
      </c>
      <c r="O265" s="401" t="s">
        <v>1647</v>
      </c>
      <c r="P265" s="407" t="str">
        <f>IFERROR(INDEX(LOVs!L:L,MATCH(O265, LOVs!J:J,0)), "")</f>
        <v>Gap</v>
      </c>
      <c r="Q265" s="407" t="str">
        <f>IFERROR(INDEX(LOVs!M:M,MATCH(O265,LOVs!J:J,0)),"")</f>
        <v>Build</v>
      </c>
      <c r="R265" s="407" t="str">
        <f>IFERROR(INDEX(LOVs!N:N,MATCH(O265,LOVs!J:J,0)),"")</f>
        <v>Report</v>
      </c>
      <c r="S265" s="404" t="s">
        <v>3351</v>
      </c>
      <c r="T265" s="401" t="s">
        <v>3345</v>
      </c>
      <c r="U265" s="400"/>
      <c r="V265" s="400"/>
      <c r="W265" s="400"/>
      <c r="X265" s="400"/>
      <c r="Y265" s="400" t="s">
        <v>1348</v>
      </c>
      <c r="Z265" s="400" t="s">
        <v>1603</v>
      </c>
      <c r="AA265" s="409">
        <v>44351</v>
      </c>
      <c r="AB265" s="400"/>
      <c r="AC265" s="402"/>
      <c r="AD265" s="402"/>
      <c r="AE265" s="400" t="s">
        <v>1605</v>
      </c>
      <c r="AF265" s="400" t="s">
        <v>1606</v>
      </c>
      <c r="AG265" s="400" t="s">
        <v>1607</v>
      </c>
      <c r="AH265" s="400" t="s">
        <v>2083</v>
      </c>
      <c r="AI265" s="400"/>
      <c r="AJ265" s="400"/>
      <c r="AK265" s="400"/>
      <c r="AL265" s="400"/>
      <c r="AM265" s="400"/>
      <c r="AN265" s="400"/>
      <c r="AO265" s="400"/>
      <c r="AP265" s="400"/>
      <c r="AQ265" s="401"/>
      <c r="AR265" s="401"/>
      <c r="AS265" s="400"/>
      <c r="AT265" s="400" t="s">
        <v>2890</v>
      </c>
    </row>
    <row r="266" spans="1:49" s="406" customFormat="1" ht="50.15" customHeight="1" x14ac:dyDescent="0.3">
      <c r="A266" s="404" t="s">
        <v>3352</v>
      </c>
      <c r="B266" s="404" t="s">
        <v>3353</v>
      </c>
      <c r="C266" s="404" t="s">
        <v>3354</v>
      </c>
      <c r="D266" s="404" t="str">
        <f>INDEX(JIRA!B:B, MATCH(F266&amp; " - TUT/FUT", JIRA!G:G,0))</f>
        <v>CSTONE-4426</v>
      </c>
      <c r="E266" s="408" t="str">
        <f>VLOOKUP(F266,[2]Sheet1!$B$2:$C$897,2,FALSE)</f>
        <v>CSTONE-4426</v>
      </c>
      <c r="F266" s="400" t="s">
        <v>3355</v>
      </c>
      <c r="G266" s="400"/>
      <c r="H266" s="400" t="s">
        <v>1596</v>
      </c>
      <c r="I266" s="400" t="s">
        <v>1597</v>
      </c>
      <c r="J266" s="400" t="s">
        <v>1795</v>
      </c>
      <c r="K266" s="401" t="s">
        <v>3356</v>
      </c>
      <c r="L266" s="400"/>
      <c r="M266" s="400"/>
      <c r="N266" s="400" t="s">
        <v>1600</v>
      </c>
      <c r="O266" s="401" t="s">
        <v>1647</v>
      </c>
      <c r="P266" s="407" t="str">
        <f>IFERROR(INDEX(LOVs!L:L,MATCH(O266, LOVs!J:J,0)), "")</f>
        <v>Gap</v>
      </c>
      <c r="Q266" s="407" t="str">
        <f>IFERROR(INDEX(LOVs!M:M,MATCH(O266,LOVs!J:J,0)),"")</f>
        <v>Build</v>
      </c>
      <c r="R266" s="407" t="str">
        <f>IFERROR(INDEX(LOVs!N:N,MATCH(O266,LOVs!J:J,0)),"")</f>
        <v>Report</v>
      </c>
      <c r="S266" s="404" t="s">
        <v>3357</v>
      </c>
      <c r="T266" s="401" t="s">
        <v>3345</v>
      </c>
      <c r="U266" s="400"/>
      <c r="V266" s="400"/>
      <c r="W266" s="400"/>
      <c r="X266" s="400"/>
      <c r="Y266" s="400" t="s">
        <v>1348</v>
      </c>
      <c r="Z266" s="400" t="s">
        <v>1603</v>
      </c>
      <c r="AA266" s="409">
        <v>44351</v>
      </c>
      <c r="AB266" s="400"/>
      <c r="AC266" s="402"/>
      <c r="AD266" s="402"/>
      <c r="AE266" s="400" t="s">
        <v>1605</v>
      </c>
      <c r="AF266" s="400" t="s">
        <v>1606</v>
      </c>
      <c r="AG266" s="400" t="s">
        <v>1607</v>
      </c>
      <c r="AH266" s="400" t="s">
        <v>2083</v>
      </c>
      <c r="AI266" s="400"/>
      <c r="AJ266" s="400"/>
      <c r="AK266" s="400"/>
      <c r="AL266" s="400"/>
      <c r="AM266" s="400"/>
      <c r="AN266" s="400"/>
      <c r="AO266" s="400"/>
      <c r="AP266" s="400"/>
      <c r="AQ266" s="401"/>
      <c r="AR266" s="401"/>
      <c r="AS266" s="400"/>
      <c r="AT266" s="400" t="s">
        <v>2890</v>
      </c>
    </row>
    <row r="267" spans="1:49" s="406" customFormat="1" ht="50.15" customHeight="1" x14ac:dyDescent="0.3">
      <c r="A267" s="404" t="s">
        <v>3358</v>
      </c>
      <c r="B267" s="404"/>
      <c r="C267" s="404"/>
      <c r="D267" s="404"/>
      <c r="E267" s="408" t="str">
        <f>VLOOKUP(F267,[2]Sheet1!$B$2:$C$897,2,FALSE)</f>
        <v>CSTONE-4390</v>
      </c>
      <c r="F267" s="400" t="s">
        <v>3359</v>
      </c>
      <c r="G267" s="400"/>
      <c r="H267" s="400" t="s">
        <v>1596</v>
      </c>
      <c r="I267" s="400" t="s">
        <v>1597</v>
      </c>
      <c r="J267" s="400" t="s">
        <v>1795</v>
      </c>
      <c r="K267" s="401" t="s">
        <v>3360</v>
      </c>
      <c r="L267" s="400"/>
      <c r="M267" s="400"/>
      <c r="N267" s="400" t="s">
        <v>1938</v>
      </c>
      <c r="O267" s="401" t="s">
        <v>1647</v>
      </c>
      <c r="P267" s="407" t="str">
        <f>IFERROR(INDEX(LOVs!L:L,MATCH(O267, LOVs!J:J,0)), "")</f>
        <v>Gap</v>
      </c>
      <c r="Q267" s="407" t="str">
        <f>IFERROR(INDEX(LOVs!M:M,MATCH(O267,LOVs!J:J,0)),"")</f>
        <v>Build</v>
      </c>
      <c r="R267" s="407" t="str">
        <f>IFERROR(INDEX(LOVs!N:N,MATCH(O267,LOVs!J:J,0)),"")</f>
        <v>Report</v>
      </c>
      <c r="S267" s="404" t="s">
        <v>3361</v>
      </c>
      <c r="T267" s="401" t="s">
        <v>3362</v>
      </c>
      <c r="U267" s="400"/>
      <c r="V267" s="400"/>
      <c r="W267" s="400"/>
      <c r="X267" s="400"/>
      <c r="Y267" s="400" t="s">
        <v>1348</v>
      </c>
      <c r="Z267" s="400" t="s">
        <v>1603</v>
      </c>
      <c r="AA267" s="409">
        <v>44351</v>
      </c>
      <c r="AB267" s="400"/>
      <c r="AC267" s="402"/>
      <c r="AD267" s="402"/>
      <c r="AE267" s="400" t="s">
        <v>1605</v>
      </c>
      <c r="AF267" s="400" t="s">
        <v>1606</v>
      </c>
      <c r="AG267" s="400" t="s">
        <v>1607</v>
      </c>
      <c r="AH267" s="400" t="s">
        <v>2083</v>
      </c>
      <c r="AI267" s="400"/>
      <c r="AJ267" s="400"/>
      <c r="AK267" s="400"/>
      <c r="AL267" s="400"/>
      <c r="AM267" s="400"/>
      <c r="AN267" s="400"/>
      <c r="AO267" s="400"/>
      <c r="AP267" s="400"/>
      <c r="AQ267" s="401"/>
      <c r="AR267" s="401"/>
      <c r="AS267" s="400"/>
      <c r="AT267" s="400" t="s">
        <v>2890</v>
      </c>
    </row>
    <row r="268" spans="1:49" s="406" customFormat="1" ht="50.15" customHeight="1" x14ac:dyDescent="0.3">
      <c r="A268" s="404" t="s">
        <v>3363</v>
      </c>
      <c r="B268" s="404"/>
      <c r="C268" s="404"/>
      <c r="D268" s="404"/>
      <c r="E268" s="408" t="str">
        <f>VLOOKUP(F268,[2]Sheet1!$B$2:$C$897,2,FALSE)</f>
        <v>CSTONE-4391</v>
      </c>
      <c r="F268" s="400" t="s">
        <v>3364</v>
      </c>
      <c r="G268" s="400"/>
      <c r="H268" s="400" t="s">
        <v>1596</v>
      </c>
      <c r="I268" s="400" t="s">
        <v>1597</v>
      </c>
      <c r="J268" s="400" t="s">
        <v>1795</v>
      </c>
      <c r="K268" s="401" t="s">
        <v>3365</v>
      </c>
      <c r="L268" s="400"/>
      <c r="M268" s="400"/>
      <c r="N268" s="400" t="s">
        <v>1938</v>
      </c>
      <c r="O268" s="401" t="s">
        <v>1647</v>
      </c>
      <c r="P268" s="407" t="str">
        <f>IFERROR(INDEX(LOVs!L:L,MATCH(O268, LOVs!J:J,0)), "")</f>
        <v>Gap</v>
      </c>
      <c r="Q268" s="407" t="str">
        <f>IFERROR(INDEX(LOVs!M:M,MATCH(O268,LOVs!J:J,0)),"")</f>
        <v>Build</v>
      </c>
      <c r="R268" s="407" t="str">
        <f>IFERROR(INDEX(LOVs!N:N,MATCH(O268,LOVs!J:J,0)),"")</f>
        <v>Report</v>
      </c>
      <c r="S268" s="404" t="s">
        <v>3366</v>
      </c>
      <c r="T268" s="401" t="s">
        <v>3367</v>
      </c>
      <c r="U268" s="400"/>
      <c r="V268" s="400"/>
      <c r="W268" s="400"/>
      <c r="X268" s="400"/>
      <c r="Y268" s="400" t="s">
        <v>1348</v>
      </c>
      <c r="Z268" s="400" t="s">
        <v>1603</v>
      </c>
      <c r="AA268" s="409">
        <v>44351</v>
      </c>
      <c r="AB268" s="400"/>
      <c r="AC268" s="402"/>
      <c r="AD268" s="402"/>
      <c r="AE268" s="400" t="s">
        <v>1605</v>
      </c>
      <c r="AF268" s="400" t="s">
        <v>1606</v>
      </c>
      <c r="AG268" s="400" t="s">
        <v>1607</v>
      </c>
      <c r="AH268" s="400" t="s">
        <v>2083</v>
      </c>
      <c r="AI268" s="400"/>
      <c r="AJ268" s="400"/>
      <c r="AK268" s="400"/>
      <c r="AL268" s="400"/>
      <c r="AM268" s="400"/>
      <c r="AN268" s="400"/>
      <c r="AO268" s="400"/>
      <c r="AP268" s="400"/>
      <c r="AQ268" s="401"/>
      <c r="AR268" s="401"/>
      <c r="AS268" s="400"/>
      <c r="AT268" s="400" t="s">
        <v>2890</v>
      </c>
    </row>
    <row r="269" spans="1:49" s="406" customFormat="1" ht="50.15" customHeight="1" x14ac:dyDescent="0.3">
      <c r="A269" s="404" t="s">
        <v>3368</v>
      </c>
      <c r="B269" s="404"/>
      <c r="C269" s="404"/>
      <c r="D269" s="404"/>
      <c r="E269" s="408" t="str">
        <f>VLOOKUP(F269,[2]Sheet1!$B$2:$C$897,2,FALSE)</f>
        <v>CSTONE-4392</v>
      </c>
      <c r="F269" s="400" t="s">
        <v>3369</v>
      </c>
      <c r="G269" s="400"/>
      <c r="H269" s="400" t="s">
        <v>1596</v>
      </c>
      <c r="I269" s="400" t="s">
        <v>1597</v>
      </c>
      <c r="J269" s="400" t="s">
        <v>1795</v>
      </c>
      <c r="K269" s="401" t="s">
        <v>3370</v>
      </c>
      <c r="L269" s="400"/>
      <c r="M269" s="400"/>
      <c r="N269" s="400" t="s">
        <v>1938</v>
      </c>
      <c r="O269" s="401" t="s">
        <v>1647</v>
      </c>
      <c r="P269" s="407" t="str">
        <f>IFERROR(INDEX(LOVs!L:L,MATCH(O269, LOVs!J:J,0)), "")</f>
        <v>Gap</v>
      </c>
      <c r="Q269" s="407" t="str">
        <f>IFERROR(INDEX(LOVs!M:M,MATCH(O269,LOVs!J:J,0)),"")</f>
        <v>Build</v>
      </c>
      <c r="R269" s="407" t="str">
        <f>IFERROR(INDEX(LOVs!N:N,MATCH(O269,LOVs!J:J,0)),"")</f>
        <v>Report</v>
      </c>
      <c r="S269" s="404" t="s">
        <v>3371</v>
      </c>
      <c r="T269" s="401" t="s">
        <v>3367</v>
      </c>
      <c r="U269" s="400"/>
      <c r="V269" s="400"/>
      <c r="W269" s="400"/>
      <c r="X269" s="400"/>
      <c r="Y269" s="400" t="s">
        <v>1348</v>
      </c>
      <c r="Z269" s="400" t="s">
        <v>1603</v>
      </c>
      <c r="AA269" s="409">
        <v>44351</v>
      </c>
      <c r="AB269" s="400"/>
      <c r="AC269" s="402"/>
      <c r="AD269" s="402"/>
      <c r="AE269" s="400" t="s">
        <v>1605</v>
      </c>
      <c r="AF269" s="400" t="s">
        <v>1606</v>
      </c>
      <c r="AG269" s="400" t="s">
        <v>1607</v>
      </c>
      <c r="AH269" s="400" t="s">
        <v>2083</v>
      </c>
      <c r="AI269" s="400"/>
      <c r="AJ269" s="400"/>
      <c r="AK269" s="400"/>
      <c r="AL269" s="400"/>
      <c r="AM269" s="400"/>
      <c r="AN269" s="400"/>
      <c r="AO269" s="400"/>
      <c r="AP269" s="400"/>
      <c r="AQ269" s="401"/>
      <c r="AR269" s="401"/>
      <c r="AS269" s="400"/>
      <c r="AT269" s="400" t="s">
        <v>2890</v>
      </c>
    </row>
    <row r="270" spans="1:49" s="406" customFormat="1" ht="50.15" customHeight="1" x14ac:dyDescent="0.3">
      <c r="A270" s="404" t="s">
        <v>3372</v>
      </c>
      <c r="B270" s="404" t="s">
        <v>3373</v>
      </c>
      <c r="C270" s="404" t="s">
        <v>3374</v>
      </c>
      <c r="D270" s="404" t="str">
        <f>INDEX(JIRA!B:B, MATCH(F270&amp; " - TUT/FUT", JIRA!G:G,0))</f>
        <v>CSTONE-4427</v>
      </c>
      <c r="E270" s="408" t="str">
        <f>VLOOKUP(F270,[2]Sheet1!$B$2:$C$897,2,FALSE)</f>
        <v>CSTONE-4427</v>
      </c>
      <c r="F270" s="400" t="s">
        <v>3375</v>
      </c>
      <c r="G270" s="400"/>
      <c r="H270" s="400" t="s">
        <v>1596</v>
      </c>
      <c r="I270" s="400" t="s">
        <v>1597</v>
      </c>
      <c r="J270" s="400" t="s">
        <v>1795</v>
      </c>
      <c r="K270" s="401" t="s">
        <v>3376</v>
      </c>
      <c r="L270" s="400"/>
      <c r="M270" s="400"/>
      <c r="N270" s="400" t="s">
        <v>1600</v>
      </c>
      <c r="O270" s="401" t="s">
        <v>1647</v>
      </c>
      <c r="P270" s="407" t="str">
        <f>IFERROR(INDEX(LOVs!L:L,MATCH(O270, LOVs!J:J,0)), "")</f>
        <v>Gap</v>
      </c>
      <c r="Q270" s="407" t="str">
        <f>IFERROR(INDEX(LOVs!M:M,MATCH(O270,LOVs!J:J,0)),"")</f>
        <v>Build</v>
      </c>
      <c r="R270" s="407" t="str">
        <f>IFERROR(INDEX(LOVs!N:N,MATCH(O270,LOVs!J:J,0)),"")</f>
        <v>Report</v>
      </c>
      <c r="S270" s="404" t="s">
        <v>3377</v>
      </c>
      <c r="T270" s="401" t="s">
        <v>3345</v>
      </c>
      <c r="U270" s="400"/>
      <c r="V270" s="400"/>
      <c r="W270" s="400"/>
      <c r="X270" s="400"/>
      <c r="Y270" s="400" t="s">
        <v>1348</v>
      </c>
      <c r="Z270" s="400" t="s">
        <v>1603</v>
      </c>
      <c r="AA270" s="409">
        <v>44351</v>
      </c>
      <c r="AB270" s="400"/>
      <c r="AC270" s="402"/>
      <c r="AD270" s="402"/>
      <c r="AE270" s="400" t="s">
        <v>1605</v>
      </c>
      <c r="AF270" s="400" t="s">
        <v>1606</v>
      </c>
      <c r="AG270" s="400" t="s">
        <v>1607</v>
      </c>
      <c r="AH270" s="400" t="s">
        <v>2083</v>
      </c>
      <c r="AI270" s="400"/>
      <c r="AJ270" s="400"/>
      <c r="AK270" s="400"/>
      <c r="AL270" s="400"/>
      <c r="AM270" s="400"/>
      <c r="AN270" s="400"/>
      <c r="AO270" s="400"/>
      <c r="AP270" s="400"/>
      <c r="AQ270" s="401"/>
      <c r="AR270" s="401"/>
      <c r="AS270" s="400"/>
      <c r="AT270" s="400" t="s">
        <v>2890</v>
      </c>
    </row>
    <row r="271" spans="1:49" s="406" customFormat="1" ht="50.15" customHeight="1" x14ac:dyDescent="0.3">
      <c r="A271" s="404" t="s">
        <v>3378</v>
      </c>
      <c r="B271" s="404" t="s">
        <v>3379</v>
      </c>
      <c r="C271" s="404" t="s">
        <v>3380</v>
      </c>
      <c r="D271" s="404"/>
      <c r="E271" s="408" t="str">
        <f>VLOOKUP(F271,[2]Sheet1!$B$2:$C$897,2,FALSE)</f>
        <v>CSTONE-4684</v>
      </c>
      <c r="F271" s="400" t="s">
        <v>3381</v>
      </c>
      <c r="G271" s="400"/>
      <c r="H271" s="400" t="s">
        <v>1596</v>
      </c>
      <c r="I271" s="400" t="s">
        <v>1597</v>
      </c>
      <c r="J271" s="400" t="s">
        <v>1795</v>
      </c>
      <c r="K271" s="401" t="s">
        <v>3382</v>
      </c>
      <c r="L271" s="400"/>
      <c r="M271" s="400"/>
      <c r="N271" s="400" t="s">
        <v>1600</v>
      </c>
      <c r="O271" s="401" t="s">
        <v>1647</v>
      </c>
      <c r="P271" s="407" t="str">
        <f>IFERROR(INDEX(LOVs!L:L,MATCH(O271, LOVs!J:J,0)), "")</f>
        <v>Gap</v>
      </c>
      <c r="Q271" s="407" t="str">
        <f>IFERROR(INDEX(LOVs!M:M,MATCH(O271,LOVs!J:J,0)),"")</f>
        <v>Build</v>
      </c>
      <c r="R271" s="407" t="str">
        <f>IFERROR(INDEX(LOVs!N:N,MATCH(O271,LOVs!J:J,0)),"")</f>
        <v>Report</v>
      </c>
      <c r="S271" s="421" t="s">
        <v>3383</v>
      </c>
      <c r="T271" s="401" t="s">
        <v>3384</v>
      </c>
      <c r="U271" s="400"/>
      <c r="V271" s="400"/>
      <c r="W271" s="400"/>
      <c r="X271" s="400"/>
      <c r="Y271" s="400" t="s">
        <v>1348</v>
      </c>
      <c r="Z271" s="400" t="s">
        <v>1603</v>
      </c>
      <c r="AA271" s="409">
        <v>44351</v>
      </c>
      <c r="AB271" s="400"/>
      <c r="AC271" s="402"/>
      <c r="AD271" s="402"/>
      <c r="AE271" s="400" t="s">
        <v>1605</v>
      </c>
      <c r="AF271" s="400" t="s">
        <v>1606</v>
      </c>
      <c r="AG271" s="400" t="s">
        <v>1607</v>
      </c>
      <c r="AH271" s="400" t="s">
        <v>2083</v>
      </c>
      <c r="AI271" s="400"/>
      <c r="AJ271" s="400"/>
      <c r="AK271" s="400"/>
      <c r="AL271" s="400"/>
      <c r="AM271" s="400"/>
      <c r="AN271" s="400"/>
      <c r="AO271" s="400"/>
      <c r="AP271" s="400"/>
      <c r="AQ271" s="401"/>
      <c r="AR271" s="401"/>
      <c r="AS271" s="400"/>
      <c r="AT271" s="400" t="s">
        <v>2890</v>
      </c>
    </row>
    <row r="272" spans="1:49" s="406" customFormat="1" ht="50.15" customHeight="1" x14ac:dyDescent="0.3">
      <c r="A272" s="404" t="s">
        <v>3385</v>
      </c>
      <c r="B272" s="404" t="s">
        <v>3386</v>
      </c>
      <c r="C272" s="404" t="s">
        <v>3387</v>
      </c>
      <c r="D272" s="404" t="s">
        <v>3388</v>
      </c>
      <c r="E272" s="408" t="str">
        <f>VLOOKUP(F272,[2]Sheet1!$B$2:$C$897,2,FALSE)</f>
        <v>CSTONE-4677</v>
      </c>
      <c r="F272" s="400" t="s">
        <v>3389</v>
      </c>
      <c r="G272" s="400"/>
      <c r="H272" s="400" t="s">
        <v>1596</v>
      </c>
      <c r="I272" s="400" t="s">
        <v>1597</v>
      </c>
      <c r="J272" s="400" t="s">
        <v>1795</v>
      </c>
      <c r="K272" s="401" t="s">
        <v>3390</v>
      </c>
      <c r="L272" s="400"/>
      <c r="M272" s="400"/>
      <c r="N272" s="400" t="s">
        <v>1600</v>
      </c>
      <c r="O272" s="401" t="s">
        <v>1647</v>
      </c>
      <c r="P272" s="407" t="str">
        <f>IFERROR(INDEX(LOVs!L:L,MATCH(O272, LOVs!J:J,0)), "")</f>
        <v>Gap</v>
      </c>
      <c r="Q272" s="407" t="str">
        <f>IFERROR(INDEX(LOVs!M:M,MATCH(O272,LOVs!J:J,0)),"")</f>
        <v>Build</v>
      </c>
      <c r="R272" s="407" t="str">
        <f>IFERROR(INDEX(LOVs!N:N,MATCH(O272,LOVs!J:J,0)),"")</f>
        <v>Report</v>
      </c>
      <c r="S272" s="404" t="s">
        <v>3391</v>
      </c>
      <c r="T272" s="401" t="s">
        <v>3392</v>
      </c>
      <c r="U272" s="400"/>
      <c r="V272" s="400"/>
      <c r="W272" s="400"/>
      <c r="X272" s="400"/>
      <c r="Y272" s="400" t="s">
        <v>1348</v>
      </c>
      <c r="Z272" s="400" t="s">
        <v>1603</v>
      </c>
      <c r="AA272" s="409">
        <v>44351</v>
      </c>
      <c r="AB272" s="400"/>
      <c r="AC272" s="402"/>
      <c r="AD272" s="402"/>
      <c r="AE272" s="400" t="s">
        <v>1605</v>
      </c>
      <c r="AF272" s="400" t="s">
        <v>1606</v>
      </c>
      <c r="AG272" s="400" t="s">
        <v>1607</v>
      </c>
      <c r="AH272" s="400" t="s">
        <v>2083</v>
      </c>
      <c r="AI272" s="400"/>
      <c r="AJ272" s="400"/>
      <c r="AK272" s="400"/>
      <c r="AL272" s="400"/>
      <c r="AM272" s="400"/>
      <c r="AN272" s="400"/>
      <c r="AO272" s="400"/>
      <c r="AP272" s="400"/>
      <c r="AQ272" s="401"/>
      <c r="AR272" s="401"/>
      <c r="AS272" s="400"/>
      <c r="AT272" s="400" t="s">
        <v>2890</v>
      </c>
    </row>
    <row r="273" spans="1:49" s="406" customFormat="1" ht="50.15" customHeight="1" x14ac:dyDescent="0.3">
      <c r="A273" s="404" t="s">
        <v>3393</v>
      </c>
      <c r="B273" s="404"/>
      <c r="C273" s="404"/>
      <c r="D273" s="404"/>
      <c r="E273" s="408" t="str">
        <f>VLOOKUP(F273,[2]Sheet1!$B$2:$C$897,2,FALSE)</f>
        <v>CSTONE-4408</v>
      </c>
      <c r="F273" s="400" t="s">
        <v>3394</v>
      </c>
      <c r="G273" s="400"/>
      <c r="H273" s="400" t="s">
        <v>1596</v>
      </c>
      <c r="I273" s="400" t="s">
        <v>1597</v>
      </c>
      <c r="J273" s="400" t="s">
        <v>1795</v>
      </c>
      <c r="K273" s="401" t="s">
        <v>3395</v>
      </c>
      <c r="L273" s="400"/>
      <c r="M273" s="400"/>
      <c r="N273" s="400" t="s">
        <v>1938</v>
      </c>
      <c r="O273" s="401" t="s">
        <v>1647</v>
      </c>
      <c r="P273" s="407" t="str">
        <f>IFERROR(INDEX(LOVs!L:L,MATCH(O273, LOVs!J:J,0)), "")</f>
        <v>Gap</v>
      </c>
      <c r="Q273" s="407" t="str">
        <f>IFERROR(INDEX(LOVs!M:M,MATCH(O273,LOVs!J:J,0)),"")</f>
        <v>Build</v>
      </c>
      <c r="R273" s="407" t="str">
        <f>IFERROR(INDEX(LOVs!N:N,MATCH(O273,LOVs!J:J,0)),"")</f>
        <v>Report</v>
      </c>
      <c r="S273" s="404" t="s">
        <v>3396</v>
      </c>
      <c r="T273" s="401" t="s">
        <v>3367</v>
      </c>
      <c r="U273" s="400"/>
      <c r="V273" s="400"/>
      <c r="W273" s="400"/>
      <c r="X273" s="400"/>
      <c r="Y273" s="400" t="s">
        <v>1348</v>
      </c>
      <c r="Z273" s="400" t="s">
        <v>1603</v>
      </c>
      <c r="AA273" s="409">
        <v>44351</v>
      </c>
      <c r="AB273" s="400"/>
      <c r="AC273" s="402"/>
      <c r="AD273" s="402"/>
      <c r="AE273" s="400" t="s">
        <v>1605</v>
      </c>
      <c r="AF273" s="400" t="s">
        <v>1606</v>
      </c>
      <c r="AG273" s="400" t="s">
        <v>1607</v>
      </c>
      <c r="AH273" s="400" t="s">
        <v>2083</v>
      </c>
      <c r="AI273" s="400"/>
      <c r="AJ273" s="400"/>
      <c r="AK273" s="400"/>
      <c r="AL273" s="400"/>
      <c r="AM273" s="400"/>
      <c r="AN273" s="400"/>
      <c r="AO273" s="400"/>
      <c r="AP273" s="400"/>
      <c r="AQ273" s="401"/>
      <c r="AR273" s="401"/>
      <c r="AS273" s="400"/>
      <c r="AT273" s="400" t="s">
        <v>2890</v>
      </c>
    </row>
    <row r="274" spans="1:49" s="406" customFormat="1" ht="50.15" customHeight="1" x14ac:dyDescent="0.3">
      <c r="A274" s="404" t="s">
        <v>3397</v>
      </c>
      <c r="B274" s="404"/>
      <c r="C274" s="404"/>
      <c r="D274" s="404"/>
      <c r="E274" s="408" t="str">
        <f>VLOOKUP(F274,[2]Sheet1!$B$2:$C$897,2,FALSE)</f>
        <v>CSTONE-4409</v>
      </c>
      <c r="F274" s="400" t="s">
        <v>3398</v>
      </c>
      <c r="G274" s="400"/>
      <c r="H274" s="400" t="s">
        <v>1596</v>
      </c>
      <c r="I274" s="400" t="s">
        <v>1597</v>
      </c>
      <c r="J274" s="400" t="s">
        <v>1795</v>
      </c>
      <c r="K274" s="401" t="s">
        <v>3399</v>
      </c>
      <c r="L274" s="400"/>
      <c r="M274" s="400"/>
      <c r="N274" s="400" t="s">
        <v>1938</v>
      </c>
      <c r="O274" s="401" t="s">
        <v>1647</v>
      </c>
      <c r="P274" s="407" t="str">
        <f>IFERROR(INDEX(LOVs!L:L,MATCH(O274, LOVs!J:J,0)), "")</f>
        <v>Gap</v>
      </c>
      <c r="Q274" s="407" t="str">
        <f>IFERROR(INDEX(LOVs!M:M,MATCH(O274,LOVs!J:J,0)),"")</f>
        <v>Build</v>
      </c>
      <c r="R274" s="407" t="str">
        <f>IFERROR(INDEX(LOVs!N:N,MATCH(O274,LOVs!J:J,0)),"")</f>
        <v>Report</v>
      </c>
      <c r="S274" s="404" t="s">
        <v>3400</v>
      </c>
      <c r="T274" s="401" t="s">
        <v>3367</v>
      </c>
      <c r="U274" s="400"/>
      <c r="V274" s="400"/>
      <c r="W274" s="400"/>
      <c r="X274" s="400"/>
      <c r="Y274" s="400" t="s">
        <v>1348</v>
      </c>
      <c r="Z274" s="400" t="s">
        <v>1603</v>
      </c>
      <c r="AA274" s="409">
        <v>44351</v>
      </c>
      <c r="AB274" s="400"/>
      <c r="AC274" s="402"/>
      <c r="AD274" s="402"/>
      <c r="AE274" s="400" t="s">
        <v>1605</v>
      </c>
      <c r="AF274" s="400" t="s">
        <v>1606</v>
      </c>
      <c r="AG274" s="400" t="s">
        <v>1607</v>
      </c>
      <c r="AH274" s="400" t="s">
        <v>2083</v>
      </c>
      <c r="AI274" s="400"/>
      <c r="AJ274" s="400"/>
      <c r="AK274" s="400"/>
      <c r="AL274" s="400"/>
      <c r="AM274" s="400"/>
      <c r="AN274" s="400"/>
      <c r="AO274" s="400"/>
      <c r="AP274" s="400"/>
      <c r="AQ274" s="401"/>
      <c r="AR274" s="401"/>
      <c r="AS274" s="400"/>
      <c r="AT274" s="400" t="s">
        <v>2890</v>
      </c>
    </row>
    <row r="275" spans="1:49" s="406" customFormat="1" ht="50.15" customHeight="1" x14ac:dyDescent="0.3">
      <c r="A275" s="404" t="s">
        <v>3401</v>
      </c>
      <c r="B275" s="404" t="s">
        <v>3402</v>
      </c>
      <c r="C275" s="404" t="s">
        <v>3403</v>
      </c>
      <c r="D275" s="404" t="str">
        <f>INDEX(JIRA!B:B, MATCH(F275&amp; " - TUT/FUT", JIRA!G:G,0))</f>
        <v>CSTONE-4428</v>
      </c>
      <c r="E275" s="408" t="str">
        <f>VLOOKUP(F275,[2]Sheet1!$B$2:$C$897,2,FALSE)</f>
        <v>CSTONE-4428</v>
      </c>
      <c r="F275" s="400" t="s">
        <v>3404</v>
      </c>
      <c r="G275" s="400"/>
      <c r="H275" s="400" t="s">
        <v>1596</v>
      </c>
      <c r="I275" s="400" t="s">
        <v>1597</v>
      </c>
      <c r="J275" s="400" t="s">
        <v>1795</v>
      </c>
      <c r="K275" s="401" t="s">
        <v>3405</v>
      </c>
      <c r="L275" s="400"/>
      <c r="M275" s="400"/>
      <c r="N275" s="400" t="s">
        <v>1758</v>
      </c>
      <c r="O275" s="401" t="s">
        <v>1647</v>
      </c>
      <c r="P275" s="407" t="str">
        <f>IFERROR(INDEX(LOVs!L:L,MATCH(O275, LOVs!J:J,0)), "")</f>
        <v>Gap</v>
      </c>
      <c r="Q275" s="407" t="str">
        <f>IFERROR(INDEX(LOVs!M:M,MATCH(O275,LOVs!J:J,0)),"")</f>
        <v>Build</v>
      </c>
      <c r="R275" s="407" t="str">
        <f>IFERROR(INDEX(LOVs!N:N,MATCH(O275,LOVs!J:J,0)),"")</f>
        <v>Report</v>
      </c>
      <c r="S275" s="404" t="s">
        <v>3406</v>
      </c>
      <c r="T275" s="401" t="s">
        <v>3407</v>
      </c>
      <c r="U275" s="400"/>
      <c r="V275" s="400"/>
      <c r="W275" s="400"/>
      <c r="X275" s="400"/>
      <c r="Y275" s="400" t="s">
        <v>1348</v>
      </c>
      <c r="Z275" s="400" t="s">
        <v>1603</v>
      </c>
      <c r="AA275" s="409">
        <v>44351</v>
      </c>
      <c r="AB275" s="400"/>
      <c r="AC275" s="402"/>
      <c r="AD275" s="402"/>
      <c r="AE275" s="400" t="s">
        <v>1605</v>
      </c>
      <c r="AF275" s="400" t="s">
        <v>1606</v>
      </c>
      <c r="AG275" s="400" t="s">
        <v>1607</v>
      </c>
      <c r="AH275" s="400" t="s">
        <v>2083</v>
      </c>
      <c r="AI275" s="400"/>
      <c r="AJ275" s="400"/>
      <c r="AK275" s="400"/>
      <c r="AL275" s="400"/>
      <c r="AM275" s="400"/>
      <c r="AN275" s="400"/>
      <c r="AO275" s="400"/>
      <c r="AP275" s="400"/>
      <c r="AQ275" s="401"/>
      <c r="AR275" s="401"/>
      <c r="AS275" s="400"/>
      <c r="AT275" s="400" t="s">
        <v>2890</v>
      </c>
    </row>
    <row r="276" spans="1:49" ht="50.15" customHeight="1" x14ac:dyDescent="0.3">
      <c r="A276" s="406" t="s">
        <v>3408</v>
      </c>
      <c r="B276" s="406" t="s">
        <v>3409</v>
      </c>
      <c r="C276" s="406" t="s">
        <v>3410</v>
      </c>
      <c r="D276" s="406" t="str">
        <f>INDEX(JIRA!B:B, MATCH(F276&amp; " - TUT/FUT", JIRA!G:G,0))</f>
        <v>CSTONE-1417</v>
      </c>
      <c r="E276" s="408" t="str">
        <f>VLOOKUP(F276,[2]Sheet1!$B$2:$C$897,2,FALSE)</f>
        <v>CSTONE-1417</v>
      </c>
      <c r="F276" s="400" t="s">
        <v>3411</v>
      </c>
      <c r="H276" s="400" t="s">
        <v>1596</v>
      </c>
      <c r="I276" s="400" t="s">
        <v>2571</v>
      </c>
      <c r="J276" s="400" t="s">
        <v>2742</v>
      </c>
      <c r="K276" s="440" t="s">
        <v>3412</v>
      </c>
      <c r="N276" s="400" t="s">
        <v>1600</v>
      </c>
      <c r="O276" s="401" t="s">
        <v>2371</v>
      </c>
      <c r="P276" s="407" t="str">
        <f>IFERROR(INDEX(LOVs!L:L,MATCH(O276, LOVs!J:J,0)), "")</f>
        <v>Gap</v>
      </c>
      <c r="Q276" s="407" t="str">
        <f>IFERROR(INDEX(LOVs!M:M,MATCH(O276,LOVs!J:J,0)),"")</f>
        <v>Build</v>
      </c>
      <c r="R276" s="407" t="str">
        <f>IFERROR(INDEX(LOVs!N:N,MATCH(O276,LOVs!J:J,0)),"")</f>
        <v>Extension</v>
      </c>
      <c r="S276" s="400" t="s">
        <v>3413</v>
      </c>
      <c r="T276" s="401" t="s">
        <v>3414</v>
      </c>
      <c r="U276" s="401" t="s">
        <v>2959</v>
      </c>
      <c r="Y276" s="400" t="s">
        <v>1348</v>
      </c>
      <c r="Z276" s="400" t="s">
        <v>1603</v>
      </c>
      <c r="AA276" s="409">
        <v>44351</v>
      </c>
      <c r="AE276" s="400" t="s">
        <v>1605</v>
      </c>
      <c r="AF276" s="400" t="s">
        <v>2577</v>
      </c>
      <c r="AG276" s="400" t="s">
        <v>2578</v>
      </c>
      <c r="AH276" s="400" t="s">
        <v>2083</v>
      </c>
      <c r="AP276" s="400"/>
      <c r="AQ276" s="400"/>
      <c r="AR276" s="400"/>
      <c r="AT276" s="400" t="s">
        <v>3415</v>
      </c>
      <c r="AV276" s="406"/>
      <c r="AW276" s="406"/>
    </row>
    <row r="277" spans="1:49" ht="50.15" customHeight="1" x14ac:dyDescent="0.3">
      <c r="A277" s="406" t="s">
        <v>3416</v>
      </c>
      <c r="B277" s="406"/>
      <c r="E277" s="408"/>
      <c r="F277" s="400" t="s">
        <v>3417</v>
      </c>
      <c r="H277" s="400" t="s">
        <v>1596</v>
      </c>
      <c r="I277" s="400" t="s">
        <v>2571</v>
      </c>
      <c r="J277" s="400" t="s">
        <v>2572</v>
      </c>
      <c r="K277" s="401" t="s">
        <v>11783</v>
      </c>
      <c r="L277" s="400" t="s">
        <v>2671</v>
      </c>
      <c r="N277" s="400" t="s">
        <v>1636</v>
      </c>
      <c r="O277" s="401" t="s">
        <v>1452</v>
      </c>
      <c r="P277" s="407" t="str">
        <f>IFERROR(INDEX(LOVs!L:L,MATCH(O277, LOVs!J:J,0)), "")</f>
        <v>Fit</v>
      </c>
      <c r="Q277" s="407" t="str">
        <f>IFERROR(INDEX(LOVs!M:M,MATCH(O277,LOVs!J:J,0)),"")</f>
        <v>Configuration</v>
      </c>
      <c r="R277" s="407" t="str">
        <f>IFERROR(INDEX(LOVs!N:N,MATCH(O277,LOVs!J:J,0)),"")</f>
        <v>Functional</v>
      </c>
      <c r="S277" s="461"/>
      <c r="T277" s="401" t="s">
        <v>2897</v>
      </c>
      <c r="U277" s="411" t="s">
        <v>11784</v>
      </c>
      <c r="V277" s="460" t="s">
        <v>2905</v>
      </c>
      <c r="Y277" s="400" t="s">
        <v>1348</v>
      </c>
      <c r="Z277" s="400" t="s">
        <v>1603</v>
      </c>
      <c r="AA277" s="409">
        <v>44351</v>
      </c>
      <c r="AC277" s="402" t="e">
        <f>IF(#REF!="", O277,#REF!)</f>
        <v>#REF!</v>
      </c>
      <c r="AE277" s="400" t="s">
        <v>1605</v>
      </c>
      <c r="AF277" s="400" t="s">
        <v>2577</v>
      </c>
      <c r="AG277" s="400" t="s">
        <v>2578</v>
      </c>
      <c r="AH277" s="400" t="s">
        <v>856</v>
      </c>
      <c r="AK277" s="439"/>
      <c r="AL277" s="400" t="s">
        <v>2655</v>
      </c>
      <c r="AM277" s="400" t="s">
        <v>1978</v>
      </c>
      <c r="AN277" s="400" t="s">
        <v>196</v>
      </c>
      <c r="AO277" s="400" t="s">
        <v>1027</v>
      </c>
      <c r="AP277" s="401" t="s">
        <v>2657</v>
      </c>
      <c r="AQ277" s="418" t="s">
        <v>3418</v>
      </c>
      <c r="AR277" s="401" t="s">
        <v>11785</v>
      </c>
      <c r="AS277" s="400" t="s">
        <v>1609</v>
      </c>
      <c r="AT277" s="400" t="s">
        <v>2580</v>
      </c>
      <c r="AV277" s="406">
        <v>26.1</v>
      </c>
      <c r="AW277" s="406"/>
    </row>
    <row r="278" spans="1:49" ht="50.15" customHeight="1" x14ac:dyDescent="0.3">
      <c r="A278" s="406" t="s">
        <v>3419</v>
      </c>
      <c r="B278" s="406" t="s">
        <v>3420</v>
      </c>
      <c r="C278" s="406" t="s">
        <v>3421</v>
      </c>
      <c r="D278" s="406" t="str">
        <f>INDEX(JIRA!B:B, MATCH(F278&amp; " - TUT/FUT", JIRA!G:G,0))</f>
        <v>CSTONE-3667</v>
      </c>
      <c r="E278" s="408" t="str">
        <f>VLOOKUP(F278,[2]Sheet1!$B$2:$C$897,2,FALSE)</f>
        <v>CSTONE-3667</v>
      </c>
      <c r="F278" s="400" t="s">
        <v>3422</v>
      </c>
      <c r="H278" s="400" t="s">
        <v>1596</v>
      </c>
      <c r="I278" s="400" t="s">
        <v>2571</v>
      </c>
      <c r="J278" s="400" t="s">
        <v>2742</v>
      </c>
      <c r="K278" s="401" t="s">
        <v>3423</v>
      </c>
      <c r="N278" s="400" t="s">
        <v>1600</v>
      </c>
      <c r="O278" s="401" t="s">
        <v>2621</v>
      </c>
      <c r="P278" s="407" t="str">
        <f>IFERROR(INDEX(LOVs!L:L,MATCH(O278, LOVs!J:J,0)), "")</f>
        <v>Gap</v>
      </c>
      <c r="Q278" s="407" t="str">
        <f>IFERROR(INDEX(LOVs!M:M,MATCH(O278,LOVs!J:J,0)),"")</f>
        <v>Build</v>
      </c>
      <c r="R278" s="407" t="str">
        <f>IFERROR(INDEX(LOVs!N:N,MATCH(O278,LOVs!J:J,0)),"")</f>
        <v>Interface</v>
      </c>
      <c r="S278" s="400" t="s">
        <v>3272</v>
      </c>
      <c r="T278" s="401" t="s">
        <v>3424</v>
      </c>
      <c r="U278" s="401" t="s">
        <v>2746</v>
      </c>
      <c r="V278" s="411" t="s">
        <v>2747</v>
      </c>
      <c r="Y278" s="400" t="s">
        <v>1348</v>
      </c>
      <c r="Z278" s="400" t="s">
        <v>1603</v>
      </c>
      <c r="AA278" s="409">
        <v>44351</v>
      </c>
      <c r="AE278" s="400" t="s">
        <v>1605</v>
      </c>
      <c r="AF278" s="400" t="s">
        <v>2577</v>
      </c>
      <c r="AG278" s="400" t="s">
        <v>2578</v>
      </c>
      <c r="AH278" s="400" t="s">
        <v>856</v>
      </c>
      <c r="AK278" s="439"/>
      <c r="AP278" s="400"/>
      <c r="AQ278" s="410"/>
      <c r="AT278" s="400" t="s">
        <v>3415</v>
      </c>
      <c r="AV278" s="406"/>
      <c r="AW278" s="406"/>
    </row>
    <row r="279" spans="1:49" ht="50.15" customHeight="1" x14ac:dyDescent="0.3">
      <c r="A279" s="406" t="s">
        <v>3425</v>
      </c>
      <c r="B279" s="406"/>
      <c r="E279" s="408"/>
      <c r="F279" s="400" t="s">
        <v>3426</v>
      </c>
      <c r="H279" s="400" t="s">
        <v>1596</v>
      </c>
      <c r="I279" s="400" t="s">
        <v>2571</v>
      </c>
      <c r="J279" s="400" t="s">
        <v>2742</v>
      </c>
      <c r="K279" s="401" t="s">
        <v>3427</v>
      </c>
      <c r="N279" s="400" t="s">
        <v>1758</v>
      </c>
      <c r="O279" s="401" t="s">
        <v>1759</v>
      </c>
      <c r="P279" s="407" t="str">
        <f>IFERROR(INDEX(LOVs!L:L,MATCH(O279, LOVs!J:J,0)), "")</f>
        <v>Not Required</v>
      </c>
      <c r="Q279" s="407" t="str">
        <f>IFERROR(INDEX(LOVs!M:M,MATCH(O279,LOVs!J:J,0)),"")</f>
        <v>Not Required</v>
      </c>
      <c r="R279" s="407" t="str">
        <f>IFERROR(INDEX(LOVs!N:N,MATCH(O279,LOVs!J:J,0)),"")</f>
        <v>Not Required</v>
      </c>
      <c r="S279" s="400"/>
      <c r="T279" s="401" t="s">
        <v>3428</v>
      </c>
      <c r="U279" s="401" t="s">
        <v>1758</v>
      </c>
      <c r="V279" s="411"/>
      <c r="Y279" s="400" t="s">
        <v>1348</v>
      </c>
      <c r="Z279" s="400" t="s">
        <v>1603</v>
      </c>
      <c r="AA279" s="409">
        <v>44351</v>
      </c>
      <c r="AE279" s="400" t="s">
        <v>1605</v>
      </c>
      <c r="AF279" s="400" t="s">
        <v>2577</v>
      </c>
      <c r="AG279" s="400" t="s">
        <v>2578</v>
      </c>
      <c r="AH279" s="400" t="s">
        <v>856</v>
      </c>
      <c r="AK279" s="439"/>
      <c r="AL279" s="400" t="s">
        <v>2655</v>
      </c>
      <c r="AM279" s="400" t="s">
        <v>1978</v>
      </c>
      <c r="AN279" s="400" t="s">
        <v>196</v>
      </c>
      <c r="AO279" s="400" t="s">
        <v>1027</v>
      </c>
      <c r="AP279" s="401" t="s">
        <v>2657</v>
      </c>
      <c r="AQ279" s="410" t="s">
        <v>3429</v>
      </c>
      <c r="AT279" s="400" t="s">
        <v>3415</v>
      </c>
      <c r="AV279" s="406"/>
      <c r="AW279" s="406"/>
    </row>
    <row r="280" spans="1:49" ht="50.15" customHeight="1" x14ac:dyDescent="0.3">
      <c r="A280" s="406" t="s">
        <v>3430</v>
      </c>
      <c r="B280" s="406" t="s">
        <v>3431</v>
      </c>
      <c r="C280" s="406" t="s">
        <v>3432</v>
      </c>
      <c r="D280" s="406" t="str">
        <f>INDEX(JIRA!B:B, MATCH(F280&amp; " - TUT/FUT", JIRA!G:G,0))</f>
        <v>CSTONE-3668</v>
      </c>
      <c r="E280" s="408" t="str">
        <f>VLOOKUP(F280,[2]Sheet1!$B$2:$C$897,2,FALSE)</f>
        <v>CSTONE-3668</v>
      </c>
      <c r="F280" s="400" t="s">
        <v>3433</v>
      </c>
      <c r="H280" s="400" t="s">
        <v>1596</v>
      </c>
      <c r="I280" s="400" t="s">
        <v>2571</v>
      </c>
      <c r="J280" s="400" t="s">
        <v>2742</v>
      </c>
      <c r="K280" s="401" t="s">
        <v>3434</v>
      </c>
      <c r="N280" s="400" t="s">
        <v>1600</v>
      </c>
      <c r="O280" s="401" t="s">
        <v>1647</v>
      </c>
      <c r="P280" s="407" t="str">
        <f>IFERROR(INDEX(LOVs!L:L,MATCH(O280, LOVs!J:J,0)), "")</f>
        <v>Gap</v>
      </c>
      <c r="Q280" s="407" t="str">
        <f>IFERROR(INDEX(LOVs!M:M,MATCH(O280,LOVs!J:J,0)),"")</f>
        <v>Build</v>
      </c>
      <c r="R280" s="407" t="str">
        <f>IFERROR(INDEX(LOVs!N:N,MATCH(O280,LOVs!J:J,0)),"")</f>
        <v>Report</v>
      </c>
      <c r="S280" s="400" t="s">
        <v>120</v>
      </c>
      <c r="T280" s="401" t="s">
        <v>3435</v>
      </c>
      <c r="U280" s="401" t="s">
        <v>3436</v>
      </c>
      <c r="V280" s="411"/>
      <c r="Y280" s="400" t="s">
        <v>1348</v>
      </c>
      <c r="Z280" s="400" t="s">
        <v>1603</v>
      </c>
      <c r="AA280" s="409">
        <v>44355</v>
      </c>
      <c r="AE280" s="400" t="s">
        <v>1605</v>
      </c>
      <c r="AF280" s="400" t="s">
        <v>2577</v>
      </c>
      <c r="AG280" s="400" t="s">
        <v>2578</v>
      </c>
      <c r="AH280" s="400" t="s">
        <v>856</v>
      </c>
      <c r="AK280" s="439"/>
      <c r="AP280" s="400"/>
      <c r="AQ280" s="410"/>
      <c r="AT280" s="400" t="s">
        <v>3437</v>
      </c>
      <c r="AV280" s="406"/>
      <c r="AW280" s="406"/>
    </row>
    <row r="281" spans="1:49" ht="50.15" customHeight="1" x14ac:dyDescent="0.3">
      <c r="A281" s="406" t="s">
        <v>3438</v>
      </c>
      <c r="B281" s="406" t="s">
        <v>3439</v>
      </c>
      <c r="C281" s="406" t="s">
        <v>3440</v>
      </c>
      <c r="D281" s="406" t="str">
        <f>INDEX(JIRA!B:B, MATCH(F281&amp; " - TUT/FUT", JIRA!G:G,0))</f>
        <v>CSTONE-1418</v>
      </c>
      <c r="E281" s="408" t="str">
        <f>VLOOKUP(F281,[2]Sheet1!$B$2:$C$897,2,FALSE)</f>
        <v>CSTONE-1418</v>
      </c>
      <c r="F281" s="400" t="s">
        <v>3441</v>
      </c>
      <c r="H281" s="400" t="s">
        <v>1596</v>
      </c>
      <c r="I281" s="400" t="s">
        <v>2571</v>
      </c>
      <c r="J281" s="400" t="s">
        <v>2572</v>
      </c>
      <c r="K281" s="401" t="s">
        <v>3442</v>
      </c>
      <c r="N281" s="400" t="s">
        <v>2460</v>
      </c>
      <c r="O281" s="401" t="s">
        <v>2621</v>
      </c>
      <c r="P281" s="407" t="str">
        <f>IFERROR(INDEX(LOVs!L:L,MATCH(O281, LOVs!J:J,0)), "")</f>
        <v>Gap</v>
      </c>
      <c r="Q281" s="407" t="str">
        <f>IFERROR(INDEX(LOVs!M:M,MATCH(O281,LOVs!J:J,0)),"")</f>
        <v>Build</v>
      </c>
      <c r="R281" s="407" t="str">
        <f>IFERROR(INDEX(LOVs!N:N,MATCH(O281,LOVs!J:J,0)),"")</f>
        <v>Interface</v>
      </c>
      <c r="S281" s="461" t="s">
        <v>3443</v>
      </c>
      <c r="T281" s="401" t="s">
        <v>3444</v>
      </c>
      <c r="U281" s="440" t="s">
        <v>2624</v>
      </c>
      <c r="V281" s="401" t="s">
        <v>3445</v>
      </c>
      <c r="Y281" s="400" t="s">
        <v>1348</v>
      </c>
      <c r="Z281" s="400" t="s">
        <v>1603</v>
      </c>
      <c r="AA281" s="409">
        <v>44357</v>
      </c>
      <c r="AE281" s="400" t="s">
        <v>1605</v>
      </c>
      <c r="AF281" s="400" t="s">
        <v>2577</v>
      </c>
      <c r="AG281" s="400" t="s">
        <v>2578</v>
      </c>
      <c r="AH281" s="400" t="s">
        <v>856</v>
      </c>
      <c r="AK281" s="439"/>
      <c r="AP281" s="400"/>
      <c r="AQ281" s="410"/>
      <c r="AT281" s="400" t="s">
        <v>3446</v>
      </c>
      <c r="AV281" s="406"/>
      <c r="AW281" s="406"/>
    </row>
    <row r="282" spans="1:49" ht="50.15" customHeight="1" x14ac:dyDescent="0.3">
      <c r="A282" s="406" t="s">
        <v>3447</v>
      </c>
      <c r="B282" s="406"/>
      <c r="E282" s="408"/>
      <c r="F282" s="400" t="s">
        <v>3448</v>
      </c>
      <c r="H282" s="400" t="s">
        <v>1596</v>
      </c>
      <c r="I282" s="400" t="s">
        <v>2571</v>
      </c>
      <c r="J282" s="400" t="s">
        <v>2572</v>
      </c>
      <c r="K282" s="401" t="s">
        <v>3449</v>
      </c>
      <c r="N282" s="400" t="s">
        <v>1758</v>
      </c>
      <c r="O282" s="401" t="s">
        <v>1759</v>
      </c>
      <c r="P282" s="407" t="str">
        <f>IFERROR(INDEX(LOVs!L:L,MATCH(O282, LOVs!J:J,0)), "")</f>
        <v>Not Required</v>
      </c>
      <c r="Q282" s="407" t="str">
        <f>IFERROR(INDEX(LOVs!M:M,MATCH(O282,LOVs!J:J,0)),"")</f>
        <v>Not Required</v>
      </c>
      <c r="R282" s="407" t="str">
        <f>IFERROR(INDEX(LOVs!N:N,MATCH(O282,LOVs!J:J,0)),"")</f>
        <v>Not Required</v>
      </c>
      <c r="S282" s="401"/>
      <c r="T282" s="401" t="s">
        <v>3450</v>
      </c>
      <c r="U282" s="401" t="s">
        <v>2624</v>
      </c>
      <c r="V282" s="401" t="s">
        <v>3451</v>
      </c>
      <c r="W282" s="401"/>
      <c r="X282" s="401"/>
      <c r="Y282" s="400" t="s">
        <v>1348</v>
      </c>
      <c r="Z282" s="400" t="s">
        <v>2784</v>
      </c>
      <c r="AA282" s="409">
        <v>44390</v>
      </c>
      <c r="AB282" s="401"/>
      <c r="AC282" s="418"/>
      <c r="AD282" s="418"/>
      <c r="AE282" s="401" t="s">
        <v>1605</v>
      </c>
      <c r="AF282" s="401" t="s">
        <v>2577</v>
      </c>
      <c r="AG282" s="401" t="s">
        <v>2578</v>
      </c>
      <c r="AH282" s="401" t="s">
        <v>856</v>
      </c>
      <c r="AI282" s="401"/>
      <c r="AJ282" s="401"/>
      <c r="AK282" s="400" t="s">
        <v>1608</v>
      </c>
      <c r="AL282" s="400" t="s">
        <v>2655</v>
      </c>
      <c r="AM282" s="401" t="s">
        <v>196</v>
      </c>
      <c r="AN282" s="401" t="s">
        <v>196</v>
      </c>
      <c r="AO282" s="401" t="s">
        <v>1027</v>
      </c>
      <c r="AP282" s="401" t="s">
        <v>2657</v>
      </c>
      <c r="AQ282" s="418" t="s">
        <v>3452</v>
      </c>
      <c r="AR282" s="401" t="s">
        <v>3453</v>
      </c>
      <c r="AS282" s="418" t="s">
        <v>2579</v>
      </c>
      <c r="AV282" s="406"/>
      <c r="AW282" s="406"/>
    </row>
    <row r="283" spans="1:49" ht="50.15" customHeight="1" x14ac:dyDescent="0.3">
      <c r="A283" s="406" t="s">
        <v>3454</v>
      </c>
      <c r="B283" s="406" t="s">
        <v>3455</v>
      </c>
      <c r="E283" s="408"/>
      <c r="F283" s="400" t="s">
        <v>3456</v>
      </c>
      <c r="H283" s="400" t="s">
        <v>1596</v>
      </c>
      <c r="I283" s="400" t="s">
        <v>2571</v>
      </c>
      <c r="J283" s="400" t="s">
        <v>2572</v>
      </c>
      <c r="K283" s="401" t="s">
        <v>3457</v>
      </c>
      <c r="L283" s="400" t="s">
        <v>2671</v>
      </c>
      <c r="N283" s="400" t="s">
        <v>1636</v>
      </c>
      <c r="O283" s="401" t="s">
        <v>2621</v>
      </c>
      <c r="P283" s="463" t="s">
        <v>3458</v>
      </c>
      <c r="Q283" s="463" t="s">
        <v>3459</v>
      </c>
      <c r="R283" s="463" t="s">
        <v>174</v>
      </c>
      <c r="S283" s="449" t="s">
        <v>3460</v>
      </c>
      <c r="T283" s="401" t="s">
        <v>3461</v>
      </c>
      <c r="U283" s="401" t="s">
        <v>2624</v>
      </c>
      <c r="V283" s="401" t="s">
        <v>3462</v>
      </c>
      <c r="W283" s="401"/>
      <c r="X283" s="401"/>
      <c r="Y283" s="400" t="s">
        <v>1348</v>
      </c>
      <c r="Z283" s="401" t="s">
        <v>3463</v>
      </c>
      <c r="AA283" s="432" t="s">
        <v>3464</v>
      </c>
      <c r="AB283" s="401"/>
      <c r="AC283" s="402" t="e">
        <f>IF(#REF!="", O283,#REF!)</f>
        <v>#REF!</v>
      </c>
      <c r="AE283" s="401" t="s">
        <v>1605</v>
      </c>
      <c r="AF283" s="401" t="s">
        <v>2577</v>
      </c>
      <c r="AG283" s="401" t="s">
        <v>2578</v>
      </c>
      <c r="AH283" s="401" t="s">
        <v>856</v>
      </c>
      <c r="AI283" s="401"/>
      <c r="AJ283" s="401"/>
      <c r="AK283" s="400" t="s">
        <v>1608</v>
      </c>
      <c r="AL283" s="401" t="s">
        <v>869</v>
      </c>
      <c r="AM283" s="401"/>
      <c r="AN283" s="401"/>
      <c r="AO283" s="401"/>
      <c r="AP283" s="401" t="s">
        <v>2657</v>
      </c>
      <c r="AQ283" s="458" t="s">
        <v>3465</v>
      </c>
      <c r="AS283" s="418"/>
      <c r="AT283" s="400" t="s">
        <v>3466</v>
      </c>
      <c r="AV283" s="406">
        <v>26</v>
      </c>
      <c r="AW283" s="406"/>
    </row>
    <row r="284" spans="1:49" ht="50.15" customHeight="1" thickBot="1" x14ac:dyDescent="0.35">
      <c r="A284" s="406" t="s">
        <v>3467</v>
      </c>
      <c r="B284" s="406"/>
      <c r="E284" s="408"/>
      <c r="F284" s="464" t="s">
        <v>3468</v>
      </c>
      <c r="H284" s="400" t="s">
        <v>1596</v>
      </c>
      <c r="I284" s="400" t="s">
        <v>2571</v>
      </c>
      <c r="J284" s="400" t="s">
        <v>2572</v>
      </c>
      <c r="K284" s="401" t="s">
        <v>3469</v>
      </c>
      <c r="N284" s="400" t="s">
        <v>1758</v>
      </c>
      <c r="O284" s="401" t="s">
        <v>1759</v>
      </c>
      <c r="P284" s="407" t="str">
        <f>IFERROR(INDEX(LOVs!L:L,MATCH(O284, LOVs!J:J,0)), "")</f>
        <v>Not Required</v>
      </c>
      <c r="Q284" s="407" t="str">
        <f>IFERROR(INDEX(LOVs!M:M,MATCH(O284,LOVs!J:J,0)),"")</f>
        <v>Not Required</v>
      </c>
      <c r="R284" s="407" t="str">
        <f>IFERROR(INDEX(LOVs!N:N,MATCH(O284,LOVs!J:J,0)),"")</f>
        <v>Not Required</v>
      </c>
      <c r="S284" s="461"/>
      <c r="T284" s="401" t="s">
        <v>3470</v>
      </c>
      <c r="U284" s="401" t="s">
        <v>2624</v>
      </c>
      <c r="V284" s="401" t="s">
        <v>3471</v>
      </c>
      <c r="W284" s="401"/>
      <c r="X284" s="401"/>
      <c r="Y284" s="400" t="s">
        <v>1348</v>
      </c>
      <c r="Z284" s="400" t="s">
        <v>2784</v>
      </c>
      <c r="AA284" s="409">
        <v>44390</v>
      </c>
      <c r="AB284" s="401"/>
      <c r="AE284" s="401" t="s">
        <v>1605</v>
      </c>
      <c r="AF284" s="401" t="s">
        <v>2577</v>
      </c>
      <c r="AG284" s="401" t="s">
        <v>2578</v>
      </c>
      <c r="AH284" s="401" t="s">
        <v>856</v>
      </c>
      <c r="AI284" s="401"/>
      <c r="AJ284" s="401"/>
      <c r="AK284" s="400" t="s">
        <v>1608</v>
      </c>
      <c r="AL284" s="400" t="s">
        <v>2655</v>
      </c>
      <c r="AM284" s="401" t="s">
        <v>1978</v>
      </c>
      <c r="AN284" s="401" t="s">
        <v>196</v>
      </c>
      <c r="AO284" s="401" t="s">
        <v>1027</v>
      </c>
      <c r="AP284" s="401" t="s">
        <v>2657</v>
      </c>
      <c r="AQ284" s="418" t="s">
        <v>3472</v>
      </c>
      <c r="AR284" s="401" t="s">
        <v>3473</v>
      </c>
      <c r="AS284" s="418" t="s">
        <v>2579</v>
      </c>
      <c r="AV284" s="406"/>
      <c r="AW284" s="406"/>
    </row>
    <row r="285" spans="1:49" ht="50.15" customHeight="1" thickBot="1" x14ac:dyDescent="0.35">
      <c r="A285" s="406" t="s">
        <v>3474</v>
      </c>
      <c r="C285" s="406" t="s">
        <v>3475</v>
      </c>
      <c r="D285" s="406"/>
      <c r="E285" s="408"/>
      <c r="F285" s="400" t="s">
        <v>3476</v>
      </c>
      <c r="H285" s="400" t="s">
        <v>1596</v>
      </c>
      <c r="I285" s="400" t="s">
        <v>2571</v>
      </c>
      <c r="J285" s="400" t="s">
        <v>2572</v>
      </c>
      <c r="K285" s="466" t="s">
        <v>3477</v>
      </c>
      <c r="L285" s="400" t="s">
        <v>2671</v>
      </c>
      <c r="N285" s="400" t="s">
        <v>1636</v>
      </c>
      <c r="O285" s="401" t="s">
        <v>1452</v>
      </c>
      <c r="P285" s="407" t="str">
        <f>IFERROR(INDEX(LOVs!L:L,MATCH(O285, LOVs!J:J,0)), "")</f>
        <v>Fit</v>
      </c>
      <c r="Q285" s="407" t="str">
        <f>IFERROR(INDEX(LOVs!M:M,MATCH(O285,LOVs!J:J,0)),"")</f>
        <v>Configuration</v>
      </c>
      <c r="R285" s="407" t="str">
        <f>IFERROR(INDEX(LOVs!N:N,MATCH(O285,LOVs!J:J,0)),"")</f>
        <v>Functional</v>
      </c>
      <c r="S285" s="449"/>
      <c r="T285" s="401" t="s">
        <v>3478</v>
      </c>
      <c r="U285" s="401" t="s">
        <v>2624</v>
      </c>
      <c r="V285" s="401" t="s">
        <v>3479</v>
      </c>
      <c r="W285" s="401"/>
      <c r="X285" s="401"/>
      <c r="Y285" s="400" t="s">
        <v>1348</v>
      </c>
      <c r="Z285" s="400" t="s">
        <v>2784</v>
      </c>
      <c r="AA285" s="409">
        <v>44390</v>
      </c>
      <c r="AB285" s="401"/>
      <c r="AC285" s="402" t="e">
        <f>IF(#REF!="", O285,#REF!)</f>
        <v>#REF!</v>
      </c>
      <c r="AD285" s="418"/>
      <c r="AE285" s="401" t="s">
        <v>1605</v>
      </c>
      <c r="AF285" s="401" t="s">
        <v>2577</v>
      </c>
      <c r="AG285" s="401" t="s">
        <v>2578</v>
      </c>
      <c r="AH285" s="401" t="s">
        <v>856</v>
      </c>
      <c r="AI285" s="401"/>
      <c r="AJ285" s="401"/>
      <c r="AK285" s="400" t="s">
        <v>1608</v>
      </c>
      <c r="AL285" s="400" t="s">
        <v>2655</v>
      </c>
      <c r="AM285" s="401" t="s">
        <v>196</v>
      </c>
      <c r="AN285" s="401" t="s">
        <v>196</v>
      </c>
      <c r="AO285" s="401" t="s">
        <v>1027</v>
      </c>
      <c r="AP285" s="401" t="s">
        <v>2657</v>
      </c>
      <c r="AQ285" s="418" t="s">
        <v>3480</v>
      </c>
      <c r="AR285" s="401" t="s">
        <v>3481</v>
      </c>
      <c r="AS285" s="418"/>
      <c r="AT285" s="400" t="s">
        <v>2580</v>
      </c>
      <c r="AV285" s="406">
        <v>23</v>
      </c>
      <c r="AW285" s="406"/>
    </row>
    <row r="286" spans="1:49" ht="50.15" customHeight="1" thickBot="1" x14ac:dyDescent="0.35">
      <c r="A286" s="406" t="s">
        <v>3482</v>
      </c>
      <c r="B286" s="406"/>
      <c r="C286" s="406" t="s">
        <v>3483</v>
      </c>
      <c r="D286" s="406"/>
      <c r="E286" s="408"/>
      <c r="F286" s="400" t="s">
        <v>3484</v>
      </c>
      <c r="H286" s="400" t="s">
        <v>1596</v>
      </c>
      <c r="I286" s="400" t="s">
        <v>2571</v>
      </c>
      <c r="J286" s="400" t="s">
        <v>2572</v>
      </c>
      <c r="K286" s="465" t="s">
        <v>3485</v>
      </c>
      <c r="L286" s="400" t="s">
        <v>2671</v>
      </c>
      <c r="N286" s="400" t="s">
        <v>1636</v>
      </c>
      <c r="O286" s="401" t="s">
        <v>1452</v>
      </c>
      <c r="P286" s="407" t="str">
        <f>IFERROR(INDEX(LOVs!L:L,MATCH(O286, LOVs!J:J,0)), "")</f>
        <v>Fit</v>
      </c>
      <c r="Q286" s="407" t="str">
        <f>IFERROR(INDEX(LOVs!M:M,MATCH(O286,LOVs!J:J,0)),"")</f>
        <v>Configuration</v>
      </c>
      <c r="R286" s="407" t="str">
        <f>IFERROR(INDEX(LOVs!N:N,MATCH(O286,LOVs!J:J,0)),"")</f>
        <v>Functional</v>
      </c>
      <c r="S286" s="401"/>
      <c r="T286" s="401" t="s">
        <v>3486</v>
      </c>
      <c r="U286" s="401" t="s">
        <v>2624</v>
      </c>
      <c r="V286" s="401" t="s">
        <v>3487</v>
      </c>
      <c r="W286" s="401"/>
      <c r="X286" s="401"/>
      <c r="Y286" s="400" t="s">
        <v>1348</v>
      </c>
      <c r="Z286" s="400" t="s">
        <v>2784</v>
      </c>
      <c r="AA286" s="409">
        <v>44390</v>
      </c>
      <c r="AB286" s="401"/>
      <c r="AC286" s="402" t="e">
        <f>IF(#REF!="", O286,#REF!)</f>
        <v>#REF!</v>
      </c>
      <c r="AD286" s="418"/>
      <c r="AE286" s="401" t="s">
        <v>1605</v>
      </c>
      <c r="AF286" s="401" t="s">
        <v>2577</v>
      </c>
      <c r="AG286" s="401" t="s">
        <v>2578</v>
      </c>
      <c r="AH286" s="401" t="s">
        <v>856</v>
      </c>
      <c r="AI286" s="401"/>
      <c r="AJ286" s="401"/>
      <c r="AK286" s="400" t="s">
        <v>1608</v>
      </c>
      <c r="AL286" s="400" t="s">
        <v>2655</v>
      </c>
      <c r="AM286" s="401" t="s">
        <v>196</v>
      </c>
      <c r="AN286" s="401" t="s">
        <v>196</v>
      </c>
      <c r="AO286" s="401" t="s">
        <v>196</v>
      </c>
      <c r="AP286" s="401" t="s">
        <v>1027</v>
      </c>
      <c r="AS286" s="418" t="s">
        <v>1609</v>
      </c>
      <c r="AT286" s="400" t="s">
        <v>2580</v>
      </c>
      <c r="AV286" s="406">
        <v>21</v>
      </c>
      <c r="AW286" s="406"/>
    </row>
    <row r="287" spans="1:49" ht="50.15" customHeight="1" x14ac:dyDescent="0.3">
      <c r="A287" s="406" t="s">
        <v>3488</v>
      </c>
      <c r="B287" s="406" t="s">
        <v>3489</v>
      </c>
      <c r="C287" s="406" t="s">
        <v>2174</v>
      </c>
      <c r="D287" s="406"/>
      <c r="E287" s="408"/>
      <c r="F287" s="400" t="s">
        <v>3490</v>
      </c>
      <c r="H287" s="400" t="s">
        <v>1596</v>
      </c>
      <c r="I287" s="400" t="s">
        <v>2571</v>
      </c>
      <c r="J287" s="400" t="s">
        <v>2572</v>
      </c>
      <c r="K287" s="465" t="s">
        <v>3491</v>
      </c>
      <c r="L287" s="400" t="s">
        <v>2671</v>
      </c>
      <c r="N287" s="400" t="s">
        <v>1636</v>
      </c>
      <c r="O287" s="401" t="s">
        <v>1452</v>
      </c>
      <c r="P287" s="407" t="str">
        <f>IFERROR(INDEX(LOVs!L:L,MATCH(O287, LOVs!J:J,0)), "")</f>
        <v>Fit</v>
      </c>
      <c r="Q287" s="407" t="str">
        <f>IFERROR(INDEX(LOVs!M:M,MATCH(O287,LOVs!J:J,0)),"")</f>
        <v>Configuration</v>
      </c>
      <c r="R287" s="407" t="str">
        <f>IFERROR(INDEX(LOVs!N:N,MATCH(O287,LOVs!J:J,0)),"")</f>
        <v>Functional</v>
      </c>
      <c r="S287" s="401"/>
      <c r="T287" s="401" t="s">
        <v>3492</v>
      </c>
      <c r="U287" s="401" t="s">
        <v>2624</v>
      </c>
      <c r="V287" s="401" t="s">
        <v>3493</v>
      </c>
      <c r="W287" s="401"/>
      <c r="X287" s="401"/>
      <c r="Y287" s="400" t="s">
        <v>1348</v>
      </c>
      <c r="Z287" s="400" t="s">
        <v>2784</v>
      </c>
      <c r="AA287" s="409">
        <v>44390</v>
      </c>
      <c r="AB287" s="401"/>
      <c r="AC287" s="402" t="e">
        <f>IF(#REF!="", O287,#REF!)</f>
        <v>#REF!</v>
      </c>
      <c r="AD287" s="418"/>
      <c r="AE287" s="401" t="s">
        <v>1605</v>
      </c>
      <c r="AF287" s="401" t="s">
        <v>2577</v>
      </c>
      <c r="AG287" s="401" t="s">
        <v>2578</v>
      </c>
      <c r="AH287" s="401" t="s">
        <v>856</v>
      </c>
      <c r="AI287" s="401"/>
      <c r="AJ287" s="401"/>
      <c r="AK287" s="400" t="s">
        <v>1608</v>
      </c>
      <c r="AL287" s="400" t="s">
        <v>2655</v>
      </c>
      <c r="AM287" s="401" t="s">
        <v>196</v>
      </c>
      <c r="AN287" s="401" t="s">
        <v>196</v>
      </c>
      <c r="AO287" s="401" t="s">
        <v>196</v>
      </c>
      <c r="AP287" s="401" t="s">
        <v>1027</v>
      </c>
      <c r="AS287" s="418" t="s">
        <v>1609</v>
      </c>
      <c r="AT287" s="400" t="s">
        <v>2580</v>
      </c>
      <c r="AV287" s="406">
        <v>22</v>
      </c>
      <c r="AW287" s="406"/>
    </row>
    <row r="288" spans="1:49" ht="50.15" customHeight="1" x14ac:dyDescent="0.3">
      <c r="A288" s="406" t="s">
        <v>3494</v>
      </c>
      <c r="B288" s="406"/>
      <c r="E288" s="408"/>
      <c r="F288" s="464" t="s">
        <v>3495</v>
      </c>
      <c r="H288" s="400" t="s">
        <v>1596</v>
      </c>
      <c r="I288" s="400" t="s">
        <v>2571</v>
      </c>
      <c r="J288" s="400" t="s">
        <v>2572</v>
      </c>
      <c r="K288" s="401" t="s">
        <v>3496</v>
      </c>
      <c r="N288" s="400" t="s">
        <v>1758</v>
      </c>
      <c r="O288" s="401" t="s">
        <v>1759</v>
      </c>
      <c r="P288" s="407" t="s">
        <v>1758</v>
      </c>
      <c r="Q288" s="407" t="s">
        <v>1758</v>
      </c>
      <c r="R288" s="407" t="s">
        <v>1758</v>
      </c>
      <c r="S288" s="401"/>
      <c r="T288" s="401" t="s">
        <v>3497</v>
      </c>
      <c r="U288" s="401" t="s">
        <v>2624</v>
      </c>
      <c r="V288" s="401"/>
      <c r="W288" s="401"/>
      <c r="X288" s="401"/>
      <c r="Y288" s="400" t="s">
        <v>1348</v>
      </c>
      <c r="Z288" s="400" t="s">
        <v>2784</v>
      </c>
      <c r="AA288" s="409">
        <v>44390</v>
      </c>
      <c r="AB288" s="401"/>
      <c r="AC288" s="418"/>
      <c r="AD288" s="418"/>
      <c r="AE288" s="401" t="s">
        <v>1605</v>
      </c>
      <c r="AF288" s="401" t="s">
        <v>2577</v>
      </c>
      <c r="AG288" s="401" t="s">
        <v>2578</v>
      </c>
      <c r="AH288" s="401" t="s">
        <v>856</v>
      </c>
      <c r="AI288" s="401"/>
      <c r="AJ288" s="401"/>
      <c r="AK288" s="400" t="s">
        <v>1608</v>
      </c>
      <c r="AL288" s="400" t="s">
        <v>2655</v>
      </c>
      <c r="AM288" s="401" t="s">
        <v>1978</v>
      </c>
      <c r="AN288" s="401" t="s">
        <v>3498</v>
      </c>
      <c r="AO288" s="401" t="s">
        <v>1027</v>
      </c>
      <c r="AP288" s="401" t="s">
        <v>2657</v>
      </c>
      <c r="AQ288" s="418" t="s">
        <v>3499</v>
      </c>
      <c r="AR288" s="401" t="s">
        <v>3500</v>
      </c>
      <c r="AS288" s="418" t="s">
        <v>2579</v>
      </c>
      <c r="AV288" s="406"/>
      <c r="AW288" s="406"/>
    </row>
    <row r="289" spans="1:49" ht="50.15" customHeight="1" x14ac:dyDescent="0.3">
      <c r="A289" s="406" t="s">
        <v>3501</v>
      </c>
      <c r="B289" s="406"/>
      <c r="E289" s="408"/>
      <c r="F289" s="464" t="s">
        <v>3502</v>
      </c>
      <c r="H289" s="400" t="s">
        <v>1596</v>
      </c>
      <c r="I289" s="400" t="s">
        <v>2571</v>
      </c>
      <c r="J289" s="400" t="s">
        <v>2572</v>
      </c>
      <c r="K289" s="401" t="s">
        <v>3503</v>
      </c>
      <c r="N289" s="400" t="s">
        <v>1758</v>
      </c>
      <c r="O289" s="401" t="s">
        <v>1759</v>
      </c>
      <c r="P289" s="463" t="s">
        <v>1758</v>
      </c>
      <c r="Q289" s="463" t="s">
        <v>1758</v>
      </c>
      <c r="R289" s="463" t="s">
        <v>1758</v>
      </c>
      <c r="S289" s="401"/>
      <c r="T289" s="401" t="s">
        <v>3504</v>
      </c>
      <c r="U289" s="401" t="s">
        <v>2624</v>
      </c>
      <c r="V289" s="401"/>
      <c r="W289" s="401"/>
      <c r="X289" s="401"/>
      <c r="Y289" s="400" t="s">
        <v>1348</v>
      </c>
      <c r="Z289" s="400" t="s">
        <v>2784</v>
      </c>
      <c r="AA289" s="409">
        <v>44390</v>
      </c>
      <c r="AB289" s="401"/>
      <c r="AC289" s="418"/>
      <c r="AD289" s="418"/>
      <c r="AE289" s="401" t="s">
        <v>1605</v>
      </c>
      <c r="AF289" s="401" t="s">
        <v>2577</v>
      </c>
      <c r="AG289" s="401" t="s">
        <v>2578</v>
      </c>
      <c r="AH289" s="401" t="s">
        <v>856</v>
      </c>
      <c r="AI289" s="401"/>
      <c r="AJ289" s="401"/>
      <c r="AK289" s="400" t="s">
        <v>1608</v>
      </c>
      <c r="AL289" s="400" t="s">
        <v>2655</v>
      </c>
      <c r="AM289" s="401" t="s">
        <v>196</v>
      </c>
      <c r="AN289" s="401" t="s">
        <v>196</v>
      </c>
      <c r="AO289" s="401" t="s">
        <v>1027</v>
      </c>
      <c r="AP289" s="401" t="s">
        <v>2657</v>
      </c>
      <c r="AQ289" s="418" t="s">
        <v>3505</v>
      </c>
      <c r="AR289" s="401" t="s">
        <v>3506</v>
      </c>
      <c r="AS289" s="418" t="s">
        <v>2579</v>
      </c>
      <c r="AV289" s="406"/>
      <c r="AW289" s="406"/>
    </row>
    <row r="290" spans="1:49" ht="50.15" customHeight="1" x14ac:dyDescent="0.3">
      <c r="A290" s="406" t="s">
        <v>3507</v>
      </c>
      <c r="C290" s="406" t="s">
        <v>3508</v>
      </c>
      <c r="D290" s="406"/>
      <c r="E290" s="408"/>
      <c r="F290" s="400" t="s">
        <v>3509</v>
      </c>
      <c r="H290" s="400" t="s">
        <v>1596</v>
      </c>
      <c r="I290" s="400" t="s">
        <v>2571</v>
      </c>
      <c r="J290" s="400" t="s">
        <v>2572</v>
      </c>
      <c r="K290" s="401" t="s">
        <v>3510</v>
      </c>
      <c r="L290" s="400" t="s">
        <v>2671</v>
      </c>
      <c r="N290" s="400" t="s">
        <v>1636</v>
      </c>
      <c r="O290" s="401" t="s">
        <v>1452</v>
      </c>
      <c r="P290" s="407" t="s">
        <v>3511</v>
      </c>
      <c r="Q290" s="407" t="s">
        <v>3512</v>
      </c>
      <c r="R290" s="407" t="s">
        <v>3513</v>
      </c>
      <c r="S290" s="400"/>
      <c r="T290" s="401" t="s">
        <v>2599</v>
      </c>
      <c r="U290" s="401" t="s">
        <v>3514</v>
      </c>
      <c r="V290" s="401" t="s">
        <v>3515</v>
      </c>
      <c r="Y290" s="400" t="s">
        <v>1348</v>
      </c>
      <c r="Z290" s="400" t="s">
        <v>869</v>
      </c>
      <c r="AA290" s="409">
        <v>44579</v>
      </c>
      <c r="AC290" s="402" t="e">
        <f>IF(#REF!="", O290,#REF!)</f>
        <v>#REF!</v>
      </c>
      <c r="AE290" s="401" t="s">
        <v>1605</v>
      </c>
      <c r="AF290" s="401" t="s">
        <v>2577</v>
      </c>
      <c r="AG290" s="401" t="s">
        <v>2578</v>
      </c>
      <c r="AH290" s="401" t="s">
        <v>856</v>
      </c>
      <c r="AK290" s="400" t="s">
        <v>1608</v>
      </c>
      <c r="AL290" s="400" t="s">
        <v>2655</v>
      </c>
      <c r="AM290" s="400" t="s">
        <v>1978</v>
      </c>
      <c r="AN290" s="400" t="s">
        <v>196</v>
      </c>
      <c r="AO290" s="400" t="s">
        <v>1027</v>
      </c>
      <c r="AP290" s="401" t="s">
        <v>3516</v>
      </c>
      <c r="AQ290" s="462" t="s">
        <v>3517</v>
      </c>
      <c r="AR290" s="401" t="s">
        <v>3518</v>
      </c>
      <c r="AS290" s="400" t="s">
        <v>2579</v>
      </c>
      <c r="AT290" s="400" t="s">
        <v>2580</v>
      </c>
      <c r="AV290" s="406">
        <v>23</v>
      </c>
      <c r="AW290" s="406"/>
    </row>
    <row r="291" spans="1:49" ht="50.15" customHeight="1" x14ac:dyDescent="0.3">
      <c r="A291" s="406" t="s">
        <v>3519</v>
      </c>
      <c r="B291" s="406"/>
      <c r="E291" s="408"/>
      <c r="F291" s="400" t="s">
        <v>3520</v>
      </c>
      <c r="H291" s="400" t="s">
        <v>1596</v>
      </c>
      <c r="I291" s="400" t="s">
        <v>2571</v>
      </c>
      <c r="J291" s="400" t="s">
        <v>2572</v>
      </c>
      <c r="K291" s="401" t="s">
        <v>3521</v>
      </c>
      <c r="L291" s="400" t="s">
        <v>2671</v>
      </c>
      <c r="N291" s="400" t="s">
        <v>1636</v>
      </c>
      <c r="O291" s="401" t="s">
        <v>1452</v>
      </c>
      <c r="P291" s="407" t="s">
        <v>3511</v>
      </c>
      <c r="Q291" s="407" t="s">
        <v>3512</v>
      </c>
      <c r="R291" s="407" t="s">
        <v>3513</v>
      </c>
      <c r="S291" s="461"/>
      <c r="T291" s="401" t="s">
        <v>2599</v>
      </c>
      <c r="U291" s="401" t="s">
        <v>2600</v>
      </c>
      <c r="V291" s="401" t="s">
        <v>2601</v>
      </c>
      <c r="W291" s="434" t="s">
        <v>3522</v>
      </c>
      <c r="Y291" s="400" t="s">
        <v>1348</v>
      </c>
      <c r="Z291" s="400" t="s">
        <v>869</v>
      </c>
      <c r="AA291" s="409">
        <v>44537</v>
      </c>
      <c r="AC291" s="402" t="e">
        <f>IF(#REF!="", O291,#REF!)</f>
        <v>#REF!</v>
      </c>
      <c r="AE291" s="401" t="s">
        <v>1605</v>
      </c>
      <c r="AF291" s="401" t="s">
        <v>2577</v>
      </c>
      <c r="AG291" s="401" t="s">
        <v>2578</v>
      </c>
      <c r="AH291" s="401" t="s">
        <v>856</v>
      </c>
      <c r="AK291" s="400" t="s">
        <v>1608</v>
      </c>
      <c r="AL291" s="400" t="s">
        <v>2655</v>
      </c>
      <c r="AM291" s="400" t="s">
        <v>1978</v>
      </c>
      <c r="AN291" s="400" t="s">
        <v>196</v>
      </c>
      <c r="AO291" s="400" t="s">
        <v>1027</v>
      </c>
      <c r="AP291" s="401" t="s">
        <v>2657</v>
      </c>
      <c r="AQ291" s="418" t="s">
        <v>3523</v>
      </c>
      <c r="AR291" s="401" t="s">
        <v>3524</v>
      </c>
      <c r="AT291" s="400" t="s">
        <v>2580</v>
      </c>
      <c r="AV291" s="406">
        <v>26.1</v>
      </c>
      <c r="AW291" s="406"/>
    </row>
    <row r="292" spans="1:49" ht="50.15" customHeight="1" x14ac:dyDescent="0.3">
      <c r="A292" s="406" t="s">
        <v>3525</v>
      </c>
      <c r="B292" s="406"/>
      <c r="E292" s="408"/>
      <c r="F292" s="400" t="s">
        <v>3526</v>
      </c>
      <c r="H292" s="400" t="s">
        <v>1596</v>
      </c>
      <c r="I292" s="400" t="s">
        <v>2571</v>
      </c>
      <c r="J292" s="400" t="s">
        <v>2742</v>
      </c>
      <c r="K292" s="401" t="s">
        <v>3527</v>
      </c>
      <c r="L292" s="400" t="s">
        <v>2671</v>
      </c>
      <c r="N292" s="400" t="s">
        <v>1758</v>
      </c>
      <c r="O292" s="401" t="s">
        <v>1759</v>
      </c>
      <c r="P292" s="407" t="str">
        <f>IFERROR(INDEX(LOVs!L:L,MATCH(O292, LOVs!J:J,0)), "")</f>
        <v>Not Required</v>
      </c>
      <c r="Q292" s="407" t="str">
        <f>IFERROR(INDEX(LOVs!M:M,MATCH(O292,LOVs!J:J,0)),"")</f>
        <v>Not Required</v>
      </c>
      <c r="R292" s="407" t="str">
        <f>IFERROR(INDEX(LOVs!N:N,MATCH(O292,LOVs!J:J,0)),"")</f>
        <v>Not Required</v>
      </c>
      <c r="S292" s="400"/>
      <c r="T292" s="401" t="s">
        <v>3528</v>
      </c>
      <c r="U292" s="401" t="s">
        <v>3529</v>
      </c>
      <c r="V292" s="401"/>
      <c r="W292" s="411"/>
      <c r="Y292" s="400" t="s">
        <v>1348</v>
      </c>
      <c r="Z292" s="400" t="s">
        <v>2784</v>
      </c>
      <c r="AA292" s="409">
        <v>44390</v>
      </c>
      <c r="AE292" s="400" t="s">
        <v>1605</v>
      </c>
      <c r="AF292" s="400" t="s">
        <v>2577</v>
      </c>
      <c r="AG292" s="400" t="s">
        <v>2578</v>
      </c>
      <c r="AH292" s="401" t="s">
        <v>856</v>
      </c>
      <c r="AK292" s="400" t="s">
        <v>1608</v>
      </c>
      <c r="AL292" s="400" t="s">
        <v>2655</v>
      </c>
      <c r="AM292" s="400" t="s">
        <v>1978</v>
      </c>
      <c r="AN292" s="400" t="s">
        <v>3498</v>
      </c>
      <c r="AO292" s="400" t="s">
        <v>1027</v>
      </c>
      <c r="AP292" s="401" t="s">
        <v>2657</v>
      </c>
      <c r="AQ292" s="418" t="s">
        <v>3530</v>
      </c>
      <c r="AR292" s="401" t="s">
        <v>3531</v>
      </c>
      <c r="AS292" s="400" t="s">
        <v>2579</v>
      </c>
      <c r="AV292" s="406"/>
      <c r="AW292" s="406"/>
    </row>
    <row r="293" spans="1:49" s="406" customFormat="1" ht="50.15" customHeight="1" x14ac:dyDescent="0.3">
      <c r="A293" s="406" t="s">
        <v>3532</v>
      </c>
      <c r="B293" s="406" t="s">
        <v>3533</v>
      </c>
      <c r="C293" s="406" t="s">
        <v>3534</v>
      </c>
      <c r="E293" s="408"/>
      <c r="F293" s="400" t="s">
        <v>3535</v>
      </c>
      <c r="G293" s="400"/>
      <c r="H293" s="400" t="s">
        <v>1596</v>
      </c>
      <c r="I293" s="400" t="s">
        <v>2571</v>
      </c>
      <c r="J293" s="400" t="s">
        <v>2572</v>
      </c>
      <c r="K293" s="401" t="s">
        <v>3536</v>
      </c>
      <c r="L293" s="400" t="s">
        <v>2671</v>
      </c>
      <c r="M293" s="400"/>
      <c r="N293" s="400" t="s">
        <v>1636</v>
      </c>
      <c r="O293" s="401" t="s">
        <v>2621</v>
      </c>
      <c r="P293" s="407" t="str">
        <f>IFERROR(INDEX(LOVs!L:L,MATCH(O293, LOVs!J:J,0)), "")</f>
        <v>Gap</v>
      </c>
      <c r="Q293" s="407" t="str">
        <f>IFERROR(INDEX(LOVs!M:M,MATCH(O293,LOVs!J:J,0)),"")</f>
        <v>Build</v>
      </c>
      <c r="R293" s="407" t="str">
        <f>IFERROR(INDEX(LOVs!N:N,MATCH(O293,LOVs!J:J,0)),"")</f>
        <v>Interface</v>
      </c>
      <c r="S293" s="400" t="s">
        <v>3537</v>
      </c>
      <c r="T293" s="401" t="s">
        <v>3538</v>
      </c>
      <c r="U293" s="401" t="s">
        <v>2624</v>
      </c>
      <c r="V293" s="411" t="s">
        <v>3539</v>
      </c>
      <c r="W293" s="400"/>
      <c r="X293" s="400"/>
      <c r="Y293" s="400" t="s">
        <v>1348</v>
      </c>
      <c r="Z293" s="401" t="s">
        <v>3463</v>
      </c>
      <c r="AA293" s="409">
        <v>44528</v>
      </c>
      <c r="AB293" s="400"/>
      <c r="AC293" s="681" t="s">
        <v>174</v>
      </c>
      <c r="AD293" s="402" t="s">
        <v>2376</v>
      </c>
      <c r="AE293" s="400" t="s">
        <v>1605</v>
      </c>
      <c r="AF293" s="400" t="s">
        <v>2577</v>
      </c>
      <c r="AG293" s="400" t="s">
        <v>2578</v>
      </c>
      <c r="AH293" s="400" t="s">
        <v>856</v>
      </c>
      <c r="AI293" s="400"/>
      <c r="AJ293" s="400"/>
      <c r="AK293" s="439"/>
      <c r="AL293" s="400"/>
      <c r="AM293" s="400" t="s">
        <v>1978</v>
      </c>
      <c r="AN293" s="400" t="s">
        <v>3498</v>
      </c>
      <c r="AO293" s="400" t="s">
        <v>1027</v>
      </c>
      <c r="AP293" s="401" t="s">
        <v>2657</v>
      </c>
      <c r="AQ293" s="401" t="s">
        <v>3540</v>
      </c>
      <c r="AR293" s="401"/>
      <c r="AS293" s="400" t="s">
        <v>1754</v>
      </c>
      <c r="AT293" s="400" t="s">
        <v>3466</v>
      </c>
      <c r="AV293" s="406">
        <v>12</v>
      </c>
    </row>
    <row r="294" spans="1:49" s="406" customFormat="1" ht="50.15" customHeight="1" x14ac:dyDescent="0.3">
      <c r="A294" s="406" t="s">
        <v>3541</v>
      </c>
      <c r="B294" s="406" t="s">
        <v>3542</v>
      </c>
      <c r="C294" s="406" t="s">
        <v>3543</v>
      </c>
      <c r="E294" s="408"/>
      <c r="F294" s="400" t="s">
        <v>3544</v>
      </c>
      <c r="G294" s="400"/>
      <c r="H294" s="400" t="s">
        <v>1596</v>
      </c>
      <c r="I294" s="400" t="s">
        <v>2571</v>
      </c>
      <c r="J294" s="400" t="s">
        <v>2572</v>
      </c>
      <c r="K294" s="401" t="s">
        <v>3545</v>
      </c>
      <c r="L294" s="400" t="s">
        <v>2671</v>
      </c>
      <c r="M294" s="400"/>
      <c r="N294" s="400" t="s">
        <v>1636</v>
      </c>
      <c r="O294" s="401" t="s">
        <v>2621</v>
      </c>
      <c r="P294" s="407" t="str">
        <f>IFERROR(INDEX(LOVs!L:L,MATCH(O294, LOVs!J:J,0)), "")</f>
        <v>Gap</v>
      </c>
      <c r="Q294" s="407" t="str">
        <f>IFERROR(INDEX(LOVs!M:M,MATCH(O294,LOVs!J:J,0)),"")</f>
        <v>Build</v>
      </c>
      <c r="R294" s="407" t="str">
        <f>IFERROR(INDEX(LOVs!N:N,MATCH(O294,LOVs!J:J,0)),"")</f>
        <v>Interface</v>
      </c>
      <c r="S294" s="400" t="s">
        <v>3546</v>
      </c>
      <c r="T294" s="401" t="s">
        <v>3547</v>
      </c>
      <c r="U294" s="401" t="s">
        <v>2624</v>
      </c>
      <c r="V294" s="411" t="s">
        <v>3548</v>
      </c>
      <c r="W294" s="400"/>
      <c r="X294" s="400"/>
      <c r="Y294" s="400" t="s">
        <v>1348</v>
      </c>
      <c r="Z294" s="401" t="s">
        <v>3549</v>
      </c>
      <c r="AA294" s="409">
        <v>44528</v>
      </c>
      <c r="AB294" s="402"/>
      <c r="AC294" s="681" t="s">
        <v>174</v>
      </c>
      <c r="AD294" s="402" t="s">
        <v>2376</v>
      </c>
      <c r="AE294" s="400" t="s">
        <v>1605</v>
      </c>
      <c r="AF294" s="400" t="s">
        <v>2577</v>
      </c>
      <c r="AG294" s="400" t="s">
        <v>2578</v>
      </c>
      <c r="AH294" s="400" t="s">
        <v>856</v>
      </c>
      <c r="AI294" s="400"/>
      <c r="AJ294" s="400"/>
      <c r="AK294" s="439"/>
      <c r="AL294" s="400"/>
      <c r="AM294" s="400" t="s">
        <v>1978</v>
      </c>
      <c r="AN294" s="400" t="s">
        <v>3498</v>
      </c>
      <c r="AO294" s="400" t="s">
        <v>1027</v>
      </c>
      <c r="AP294" s="401" t="s">
        <v>2657</v>
      </c>
      <c r="AQ294" s="401" t="s">
        <v>3540</v>
      </c>
      <c r="AR294" s="401"/>
      <c r="AS294" s="400" t="s">
        <v>1754</v>
      </c>
      <c r="AT294" s="400" t="s">
        <v>3466</v>
      </c>
      <c r="AV294" s="406">
        <v>15</v>
      </c>
    </row>
    <row r="295" spans="1:49" s="406" customFormat="1" ht="50.15" customHeight="1" x14ac:dyDescent="0.3">
      <c r="A295" s="406" t="s">
        <v>3550</v>
      </c>
      <c r="B295" s="406" t="s">
        <v>3551</v>
      </c>
      <c r="C295" s="406" t="s">
        <v>3552</v>
      </c>
      <c r="E295" s="408"/>
      <c r="F295" s="400" t="s">
        <v>3553</v>
      </c>
      <c r="G295" s="400"/>
      <c r="H295" s="400" t="s">
        <v>1596</v>
      </c>
      <c r="I295" s="400" t="s">
        <v>2571</v>
      </c>
      <c r="J295" s="400" t="s">
        <v>2572</v>
      </c>
      <c r="K295" s="401" t="s">
        <v>3554</v>
      </c>
      <c r="L295" s="400" t="s">
        <v>2671</v>
      </c>
      <c r="M295" s="400"/>
      <c r="N295" s="400" t="s">
        <v>1636</v>
      </c>
      <c r="O295" s="401" t="s">
        <v>2621</v>
      </c>
      <c r="P295" s="407" t="str">
        <f>IFERROR(INDEX(LOVs!L:L,MATCH(O295, LOVs!J:J,0)), "")</f>
        <v>Gap</v>
      </c>
      <c r="Q295" s="407" t="str">
        <f>IFERROR(INDEX(LOVs!M:M,MATCH(O295,LOVs!J:J,0)),"")</f>
        <v>Build</v>
      </c>
      <c r="R295" s="407" t="str">
        <f>IFERROR(INDEX(LOVs!N:N,MATCH(O295,LOVs!J:J,0)),"")</f>
        <v>Interface</v>
      </c>
      <c r="S295" s="400" t="s">
        <v>3555</v>
      </c>
      <c r="T295" s="401" t="s">
        <v>3556</v>
      </c>
      <c r="U295" s="401" t="s">
        <v>2624</v>
      </c>
      <c r="V295" s="411" t="s">
        <v>3557</v>
      </c>
      <c r="W295" s="400"/>
      <c r="X295" s="400"/>
      <c r="Y295" s="400" t="s">
        <v>1348</v>
      </c>
      <c r="Z295" s="401" t="s">
        <v>3549</v>
      </c>
      <c r="AA295" s="409">
        <v>44528</v>
      </c>
      <c r="AB295" s="400"/>
      <c r="AC295" s="681" t="s">
        <v>174</v>
      </c>
      <c r="AD295" s="402" t="s">
        <v>2376</v>
      </c>
      <c r="AE295" s="400" t="s">
        <v>1605</v>
      </c>
      <c r="AF295" s="400" t="s">
        <v>2577</v>
      </c>
      <c r="AG295" s="400" t="s">
        <v>2578</v>
      </c>
      <c r="AH295" s="400" t="s">
        <v>856</v>
      </c>
      <c r="AI295" s="400"/>
      <c r="AJ295" s="400"/>
      <c r="AK295" s="439"/>
      <c r="AL295" s="400"/>
      <c r="AM295" s="400" t="s">
        <v>1978</v>
      </c>
      <c r="AN295" s="400" t="s">
        <v>3498</v>
      </c>
      <c r="AO295" s="400" t="s">
        <v>1027</v>
      </c>
      <c r="AP295" s="401" t="s">
        <v>2657</v>
      </c>
      <c r="AQ295" s="401" t="s">
        <v>3540</v>
      </c>
      <c r="AR295" s="401"/>
      <c r="AS295" s="400" t="s">
        <v>1754</v>
      </c>
      <c r="AT295" s="400" t="s">
        <v>3466</v>
      </c>
      <c r="AV295" s="406">
        <v>16</v>
      </c>
    </row>
    <row r="296" spans="1:49" s="406" customFormat="1" ht="50.15" customHeight="1" x14ac:dyDescent="0.3">
      <c r="A296" s="406" t="s">
        <v>3558</v>
      </c>
      <c r="B296" s="406" t="s">
        <v>3559</v>
      </c>
      <c r="C296" s="406" t="s">
        <v>3560</v>
      </c>
      <c r="E296" s="408"/>
      <c r="F296" s="400" t="s">
        <v>3561</v>
      </c>
      <c r="G296" s="400"/>
      <c r="H296" s="400" t="s">
        <v>1596</v>
      </c>
      <c r="I296" s="400" t="s">
        <v>2571</v>
      </c>
      <c r="J296" s="400" t="s">
        <v>2572</v>
      </c>
      <c r="K296" s="401" t="s">
        <v>3562</v>
      </c>
      <c r="L296" s="400" t="s">
        <v>2671</v>
      </c>
      <c r="M296" s="400"/>
      <c r="N296" s="400" t="s">
        <v>1636</v>
      </c>
      <c r="O296" s="401" t="s">
        <v>2621</v>
      </c>
      <c r="P296" s="407" t="str">
        <f>IFERROR(INDEX(LOVs!L:L,MATCH(O296, LOVs!J:J,0)), "")</f>
        <v>Gap</v>
      </c>
      <c r="Q296" s="407" t="str">
        <f>IFERROR(INDEX(LOVs!M:M,MATCH(O296,LOVs!J:J,0)),"")</f>
        <v>Build</v>
      </c>
      <c r="R296" s="407" t="str">
        <f>IFERROR(INDEX(LOVs!N:N,MATCH(O296,LOVs!J:J,0)),"")</f>
        <v>Interface</v>
      </c>
      <c r="S296" s="400" t="s">
        <v>3546</v>
      </c>
      <c r="T296" s="401" t="s">
        <v>3563</v>
      </c>
      <c r="U296" s="401" t="s">
        <v>2624</v>
      </c>
      <c r="V296" s="411" t="s">
        <v>3564</v>
      </c>
      <c r="W296" s="400"/>
      <c r="X296" s="400"/>
      <c r="Y296" s="400" t="s">
        <v>1348</v>
      </c>
      <c r="Z296" s="401" t="s">
        <v>3549</v>
      </c>
      <c r="AA296" s="409">
        <v>44528</v>
      </c>
      <c r="AB296" s="402"/>
      <c r="AC296" s="681" t="s">
        <v>174</v>
      </c>
      <c r="AD296" s="402" t="s">
        <v>2376</v>
      </c>
      <c r="AE296" s="400" t="s">
        <v>1605</v>
      </c>
      <c r="AF296" s="400" t="s">
        <v>2577</v>
      </c>
      <c r="AG296" s="400" t="s">
        <v>2578</v>
      </c>
      <c r="AH296" s="400" t="s">
        <v>856</v>
      </c>
      <c r="AI296" s="400"/>
      <c r="AJ296" s="400"/>
      <c r="AK296" s="439"/>
      <c r="AL296" s="400"/>
      <c r="AM296" s="400" t="s">
        <v>1978</v>
      </c>
      <c r="AN296" s="400" t="s">
        <v>3498</v>
      </c>
      <c r="AO296" s="400" t="s">
        <v>1027</v>
      </c>
      <c r="AP296" s="401" t="s">
        <v>2657</v>
      </c>
      <c r="AQ296" s="401" t="s">
        <v>3540</v>
      </c>
      <c r="AR296" s="401"/>
      <c r="AS296" s="400" t="s">
        <v>1754</v>
      </c>
      <c r="AT296" s="400" t="s">
        <v>3466</v>
      </c>
      <c r="AV296" s="406">
        <v>17</v>
      </c>
    </row>
    <row r="297" spans="1:49" s="406" customFormat="1" ht="50.15" customHeight="1" x14ac:dyDescent="0.3">
      <c r="A297" s="406" t="s">
        <v>3565</v>
      </c>
      <c r="B297" s="406" t="s">
        <v>3566</v>
      </c>
      <c r="C297" s="406" t="s">
        <v>3567</v>
      </c>
      <c r="E297" s="408"/>
      <c r="F297" s="400" t="s">
        <v>3568</v>
      </c>
      <c r="G297" s="400"/>
      <c r="H297" s="400" t="s">
        <v>1596</v>
      </c>
      <c r="I297" s="400" t="s">
        <v>2571</v>
      </c>
      <c r="J297" s="400" t="s">
        <v>2572</v>
      </c>
      <c r="K297" s="401" t="s">
        <v>3569</v>
      </c>
      <c r="L297" s="400" t="s">
        <v>2671</v>
      </c>
      <c r="M297" s="400"/>
      <c r="N297" s="400" t="s">
        <v>1636</v>
      </c>
      <c r="O297" s="401" t="s">
        <v>2621</v>
      </c>
      <c r="P297" s="407" t="str">
        <f>IFERROR(INDEX(LOVs!L:L,MATCH(O297, LOVs!J:J,0)), "")</f>
        <v>Gap</v>
      </c>
      <c r="Q297" s="407" t="str">
        <f>IFERROR(INDEX(LOVs!M:M,MATCH(O297,LOVs!J:J,0)),"")</f>
        <v>Build</v>
      </c>
      <c r="R297" s="407" t="str">
        <f>IFERROR(INDEX(LOVs!N:N,MATCH(O297,LOVs!J:J,0)),"")</f>
        <v>Interface</v>
      </c>
      <c r="S297" s="400" t="s">
        <v>3546</v>
      </c>
      <c r="T297" s="401" t="s">
        <v>3570</v>
      </c>
      <c r="U297" s="401" t="s">
        <v>2624</v>
      </c>
      <c r="V297" s="411" t="s">
        <v>3571</v>
      </c>
      <c r="W297" s="400"/>
      <c r="X297" s="400"/>
      <c r="Y297" s="400" t="s">
        <v>1348</v>
      </c>
      <c r="Z297" s="401" t="s">
        <v>3549</v>
      </c>
      <c r="AA297" s="409">
        <v>44528</v>
      </c>
      <c r="AB297" s="402"/>
      <c r="AC297" s="681" t="s">
        <v>174</v>
      </c>
      <c r="AD297" s="402" t="s">
        <v>2376</v>
      </c>
      <c r="AE297" s="400" t="s">
        <v>1605</v>
      </c>
      <c r="AF297" s="400" t="s">
        <v>2577</v>
      </c>
      <c r="AG297" s="400" t="s">
        <v>2578</v>
      </c>
      <c r="AH297" s="400" t="s">
        <v>856</v>
      </c>
      <c r="AI297" s="400"/>
      <c r="AJ297" s="400"/>
      <c r="AK297" s="439"/>
      <c r="AL297" s="400"/>
      <c r="AM297" s="400" t="s">
        <v>1978</v>
      </c>
      <c r="AN297" s="400" t="s">
        <v>3498</v>
      </c>
      <c r="AO297" s="400" t="s">
        <v>1027</v>
      </c>
      <c r="AP297" s="401" t="s">
        <v>2657</v>
      </c>
      <c r="AQ297" s="401" t="s">
        <v>3540</v>
      </c>
      <c r="AR297" s="401"/>
      <c r="AS297" s="400" t="s">
        <v>1754</v>
      </c>
      <c r="AT297" s="400" t="s">
        <v>3466</v>
      </c>
      <c r="AV297" s="406">
        <v>18</v>
      </c>
    </row>
    <row r="298" spans="1:49" s="406" customFormat="1" ht="50.15" customHeight="1" x14ac:dyDescent="0.3">
      <c r="A298" s="406" t="s">
        <v>3572</v>
      </c>
      <c r="B298" s="406" t="s">
        <v>3573</v>
      </c>
      <c r="C298" s="406" t="s">
        <v>3574</v>
      </c>
      <c r="E298" s="408"/>
      <c r="F298" s="400" t="s">
        <v>3575</v>
      </c>
      <c r="G298" s="400"/>
      <c r="H298" s="400" t="s">
        <v>1596</v>
      </c>
      <c r="I298" s="400" t="s">
        <v>2571</v>
      </c>
      <c r="J298" s="400" t="s">
        <v>2572</v>
      </c>
      <c r="K298" s="401" t="s">
        <v>3576</v>
      </c>
      <c r="L298" s="400" t="s">
        <v>2671</v>
      </c>
      <c r="M298" s="400"/>
      <c r="N298" s="400" t="s">
        <v>1636</v>
      </c>
      <c r="O298" s="401" t="s">
        <v>2621</v>
      </c>
      <c r="P298" s="407" t="str">
        <f>IFERROR(INDEX(LOVs!L:L,MATCH(O298, LOVs!J:J,0)), "")</f>
        <v>Gap</v>
      </c>
      <c r="Q298" s="407" t="str">
        <f>IFERROR(INDEX(LOVs!M:M,MATCH(O298,LOVs!J:J,0)),"")</f>
        <v>Build</v>
      </c>
      <c r="R298" s="407" t="str">
        <f>IFERROR(INDEX(LOVs!N:N,MATCH(O298,LOVs!J:J,0)),"")</f>
        <v>Interface</v>
      </c>
      <c r="S298" s="401" t="s">
        <v>3577</v>
      </c>
      <c r="T298" s="401" t="s">
        <v>3578</v>
      </c>
      <c r="U298" s="401" t="s">
        <v>2624</v>
      </c>
      <c r="V298" s="411" t="s">
        <v>3579</v>
      </c>
      <c r="W298" s="400"/>
      <c r="X298" s="400"/>
      <c r="Y298" s="400" t="s">
        <v>1348</v>
      </c>
      <c r="Z298" s="401" t="s">
        <v>3549</v>
      </c>
      <c r="AA298" s="409">
        <v>44528</v>
      </c>
      <c r="AB298" s="400"/>
      <c r="AC298" s="681" t="s">
        <v>174</v>
      </c>
      <c r="AD298" s="402" t="s">
        <v>2376</v>
      </c>
      <c r="AE298" s="400" t="s">
        <v>1605</v>
      </c>
      <c r="AF298" s="400" t="s">
        <v>2577</v>
      </c>
      <c r="AG298" s="400" t="s">
        <v>2578</v>
      </c>
      <c r="AH298" s="400" t="s">
        <v>856</v>
      </c>
      <c r="AI298" s="400"/>
      <c r="AJ298" s="400"/>
      <c r="AK298" s="439"/>
      <c r="AL298" s="400"/>
      <c r="AM298" s="400" t="s">
        <v>1978</v>
      </c>
      <c r="AN298" s="400" t="s">
        <v>3498</v>
      </c>
      <c r="AO298" s="400" t="s">
        <v>1027</v>
      </c>
      <c r="AP298" s="401" t="s">
        <v>2657</v>
      </c>
      <c r="AQ298" s="401" t="s">
        <v>3540</v>
      </c>
      <c r="AR298" s="401"/>
      <c r="AS298" s="400" t="s">
        <v>1754</v>
      </c>
      <c r="AT298" s="400" t="s">
        <v>3466</v>
      </c>
      <c r="AV298" s="406">
        <v>8</v>
      </c>
    </row>
    <row r="299" spans="1:49" s="406" customFormat="1" ht="50.15" customHeight="1" x14ac:dyDescent="0.3">
      <c r="A299" s="406" t="s">
        <v>3580</v>
      </c>
      <c r="B299" s="406" t="s">
        <v>2174</v>
      </c>
      <c r="C299" s="406" t="s">
        <v>3581</v>
      </c>
      <c r="E299" s="408"/>
      <c r="F299" s="400" t="s">
        <v>3582</v>
      </c>
      <c r="G299" s="400"/>
      <c r="H299" s="400" t="s">
        <v>1596</v>
      </c>
      <c r="I299" s="400" t="s">
        <v>2571</v>
      </c>
      <c r="J299" s="400" t="s">
        <v>2572</v>
      </c>
      <c r="K299" s="440" t="s">
        <v>3583</v>
      </c>
      <c r="L299" s="400" t="s">
        <v>2671</v>
      </c>
      <c r="M299" s="400"/>
      <c r="N299" s="400" t="s">
        <v>1636</v>
      </c>
      <c r="O299" s="401" t="s">
        <v>2621</v>
      </c>
      <c r="P299" s="407" t="str">
        <f>IFERROR(INDEX(LOVs!L:L,MATCH(O299, LOVs!J:J,0)), "")</f>
        <v>Gap</v>
      </c>
      <c r="Q299" s="407" t="str">
        <f>IFERROR(INDEX(LOVs!M:M,MATCH(O299,LOVs!J:J,0)),"")</f>
        <v>Build</v>
      </c>
      <c r="R299" s="407" t="str">
        <f>IFERROR(INDEX(LOVs!N:N,MATCH(O299,LOVs!J:J,0)),"")</f>
        <v>Interface</v>
      </c>
      <c r="S299" s="401" t="s">
        <v>3584</v>
      </c>
      <c r="T299" s="401" t="s">
        <v>3578</v>
      </c>
      <c r="U299" s="401" t="s">
        <v>2624</v>
      </c>
      <c r="V299" s="411" t="s">
        <v>3585</v>
      </c>
      <c r="W299" s="411"/>
      <c r="X299" s="400"/>
      <c r="Y299" s="400" t="s">
        <v>1348</v>
      </c>
      <c r="Z299" s="400" t="s">
        <v>869</v>
      </c>
      <c r="AA299" s="409">
        <v>44537</v>
      </c>
      <c r="AB299" s="400"/>
      <c r="AC299" s="681" t="s">
        <v>174</v>
      </c>
      <c r="AD299" s="402" t="s">
        <v>2376</v>
      </c>
      <c r="AE299" s="400" t="s">
        <v>1605</v>
      </c>
      <c r="AF299" s="400" t="s">
        <v>2577</v>
      </c>
      <c r="AG299" s="400" t="s">
        <v>2578</v>
      </c>
      <c r="AH299" s="400" t="s">
        <v>856</v>
      </c>
      <c r="AI299" s="400"/>
      <c r="AJ299" s="400"/>
      <c r="AK299" s="439"/>
      <c r="AL299" s="400"/>
      <c r="AM299" s="400" t="s">
        <v>1978</v>
      </c>
      <c r="AN299" s="400" t="s">
        <v>3498</v>
      </c>
      <c r="AO299" s="400" t="s">
        <v>1027</v>
      </c>
      <c r="AP299" s="401" t="s">
        <v>2657</v>
      </c>
      <c r="AQ299" s="401" t="s">
        <v>3540</v>
      </c>
      <c r="AR299" s="401"/>
      <c r="AS299" s="400"/>
      <c r="AT299" s="400" t="s">
        <v>3586</v>
      </c>
      <c r="AV299" s="406">
        <v>8</v>
      </c>
    </row>
    <row r="300" spans="1:49" s="406" customFormat="1" ht="50.15" customHeight="1" x14ac:dyDescent="0.3">
      <c r="A300" s="406" t="s">
        <v>3587</v>
      </c>
      <c r="B300" s="406" t="s">
        <v>3588</v>
      </c>
      <c r="C300" s="406" t="s">
        <v>3589</v>
      </c>
      <c r="E300" s="408"/>
      <c r="F300" s="400" t="s">
        <v>3590</v>
      </c>
      <c r="G300" s="400"/>
      <c r="H300" s="400" t="s">
        <v>1596</v>
      </c>
      <c r="I300" s="400" t="s">
        <v>2571</v>
      </c>
      <c r="J300" s="400" t="s">
        <v>2572</v>
      </c>
      <c r="K300" s="401" t="s">
        <v>3591</v>
      </c>
      <c r="L300" s="400" t="s">
        <v>2671</v>
      </c>
      <c r="M300" s="400"/>
      <c r="N300" s="400" t="s">
        <v>1636</v>
      </c>
      <c r="O300" s="401" t="s">
        <v>2621</v>
      </c>
      <c r="P300" s="407" t="str">
        <f>IFERROR(INDEX(LOVs!L:L,MATCH(O300, LOVs!J:J,0)), "")</f>
        <v>Gap</v>
      </c>
      <c r="Q300" s="407" t="str">
        <f>IFERROR(INDEX(LOVs!M:M,MATCH(O300,LOVs!J:J,0)),"")</f>
        <v>Build</v>
      </c>
      <c r="R300" s="407" t="str">
        <f>IFERROR(INDEX(LOVs!N:N,MATCH(O300,LOVs!J:J,0)),"")</f>
        <v>Interface</v>
      </c>
      <c r="S300" s="400" t="s">
        <v>3555</v>
      </c>
      <c r="T300" s="401" t="s">
        <v>3592</v>
      </c>
      <c r="U300" s="401" t="s">
        <v>2624</v>
      </c>
      <c r="V300" s="411" t="s">
        <v>3593</v>
      </c>
      <c r="W300" s="400"/>
      <c r="X300" s="400"/>
      <c r="Y300" s="400" t="s">
        <v>1348</v>
      </c>
      <c r="Z300" s="401" t="s">
        <v>3549</v>
      </c>
      <c r="AA300" s="409">
        <v>44528</v>
      </c>
      <c r="AB300" s="400"/>
      <c r="AC300" s="681" t="s">
        <v>174</v>
      </c>
      <c r="AD300" s="402" t="s">
        <v>2376</v>
      </c>
      <c r="AE300" s="400" t="s">
        <v>1605</v>
      </c>
      <c r="AF300" s="400" t="s">
        <v>2577</v>
      </c>
      <c r="AG300" s="400" t="s">
        <v>2578</v>
      </c>
      <c r="AH300" s="400" t="s">
        <v>856</v>
      </c>
      <c r="AI300" s="400"/>
      <c r="AJ300" s="400"/>
      <c r="AK300" s="439"/>
      <c r="AL300" s="400"/>
      <c r="AM300" s="400" t="s">
        <v>1978</v>
      </c>
      <c r="AN300" s="400" t="s">
        <v>3498</v>
      </c>
      <c r="AO300" s="400" t="s">
        <v>1027</v>
      </c>
      <c r="AP300" s="401" t="s">
        <v>2657</v>
      </c>
      <c r="AQ300" s="401" t="s">
        <v>3540</v>
      </c>
      <c r="AR300" s="401"/>
      <c r="AS300" s="400" t="s">
        <v>1754</v>
      </c>
      <c r="AT300" s="400" t="s">
        <v>3466</v>
      </c>
      <c r="AV300" s="406">
        <v>19</v>
      </c>
    </row>
    <row r="301" spans="1:49" s="406" customFormat="1" ht="50.15" customHeight="1" x14ac:dyDescent="0.3">
      <c r="A301" s="406" t="s">
        <v>3594</v>
      </c>
      <c r="B301" s="406" t="s">
        <v>3595</v>
      </c>
      <c r="C301" s="406" t="s">
        <v>3596</v>
      </c>
      <c r="E301" s="408"/>
      <c r="F301" s="400" t="s">
        <v>3597</v>
      </c>
      <c r="G301" s="400"/>
      <c r="H301" s="400" t="s">
        <v>1596</v>
      </c>
      <c r="I301" s="400" t="s">
        <v>2571</v>
      </c>
      <c r="J301" s="400" t="s">
        <v>2572</v>
      </c>
      <c r="K301" s="401" t="s">
        <v>3598</v>
      </c>
      <c r="L301" s="400" t="s">
        <v>2671</v>
      </c>
      <c r="M301" s="400"/>
      <c r="N301" s="400" t="s">
        <v>1636</v>
      </c>
      <c r="O301" s="401" t="s">
        <v>2621</v>
      </c>
      <c r="P301" s="407" t="str">
        <f>IFERROR(INDEX(LOVs!L:L,MATCH(O301, LOVs!J:J,0)), "")</f>
        <v>Gap</v>
      </c>
      <c r="Q301" s="407" t="str">
        <f>IFERROR(INDEX(LOVs!M:M,MATCH(O301,LOVs!J:J,0)),"")</f>
        <v>Build</v>
      </c>
      <c r="R301" s="407" t="str">
        <f>IFERROR(INDEX(LOVs!N:N,MATCH(O301,LOVs!J:J,0)),"")</f>
        <v>Interface</v>
      </c>
      <c r="S301" s="400" t="s">
        <v>3546</v>
      </c>
      <c r="T301" s="401" t="s">
        <v>3599</v>
      </c>
      <c r="U301" s="401" t="s">
        <v>2624</v>
      </c>
      <c r="V301" s="411" t="s">
        <v>3600</v>
      </c>
      <c r="W301" s="400"/>
      <c r="X301" s="400"/>
      <c r="Y301" s="400" t="s">
        <v>1348</v>
      </c>
      <c r="Z301" s="401" t="s">
        <v>3549</v>
      </c>
      <c r="AA301" s="409">
        <v>44528</v>
      </c>
      <c r="AB301" s="400"/>
      <c r="AC301" s="681" t="s">
        <v>174</v>
      </c>
      <c r="AD301" s="402" t="s">
        <v>2376</v>
      </c>
      <c r="AE301" s="400" t="s">
        <v>1605</v>
      </c>
      <c r="AF301" s="400" t="s">
        <v>2577</v>
      </c>
      <c r="AG301" s="400" t="s">
        <v>2578</v>
      </c>
      <c r="AH301" s="400" t="s">
        <v>856</v>
      </c>
      <c r="AI301" s="400"/>
      <c r="AJ301" s="400"/>
      <c r="AK301" s="439"/>
      <c r="AL301" s="400"/>
      <c r="AM301" s="400" t="s">
        <v>1978</v>
      </c>
      <c r="AN301" s="400" t="s">
        <v>3498</v>
      </c>
      <c r="AO301" s="400" t="s">
        <v>1027</v>
      </c>
      <c r="AP301" s="401" t="s">
        <v>2657</v>
      </c>
      <c r="AQ301" s="401" t="s">
        <v>3540</v>
      </c>
      <c r="AR301" s="401"/>
      <c r="AS301" s="400" t="s">
        <v>1754</v>
      </c>
      <c r="AT301" s="400" t="s">
        <v>3466</v>
      </c>
      <c r="AV301" s="406">
        <v>3</v>
      </c>
    </row>
    <row r="302" spans="1:49" s="406" customFormat="1" ht="50.15" customHeight="1" x14ac:dyDescent="0.3">
      <c r="A302" s="406" t="s">
        <v>3601</v>
      </c>
      <c r="B302" s="406" t="s">
        <v>3602</v>
      </c>
      <c r="C302" s="406" t="s">
        <v>3603</v>
      </c>
      <c r="E302" s="408"/>
      <c r="F302" s="400" t="s">
        <v>3604</v>
      </c>
      <c r="G302" s="400"/>
      <c r="H302" s="400" t="s">
        <v>1596</v>
      </c>
      <c r="I302" s="400" t="s">
        <v>2571</v>
      </c>
      <c r="J302" s="400" t="s">
        <v>2572</v>
      </c>
      <c r="K302" s="401" t="s">
        <v>3605</v>
      </c>
      <c r="L302" s="400" t="s">
        <v>2671</v>
      </c>
      <c r="M302" s="400"/>
      <c r="N302" s="400" t="s">
        <v>1636</v>
      </c>
      <c r="O302" s="401" t="s">
        <v>2621</v>
      </c>
      <c r="P302" s="407" t="str">
        <f>IFERROR(INDEX(LOVs!L:L,MATCH(O302, LOVs!J:J,0)), "")</f>
        <v>Gap</v>
      </c>
      <c r="Q302" s="407" t="str">
        <f>IFERROR(INDEX(LOVs!M:M,MATCH(O302,LOVs!J:J,0)),"")</f>
        <v>Build</v>
      </c>
      <c r="R302" s="407" t="str">
        <f>IFERROR(INDEX(LOVs!N:N,MATCH(O302,LOVs!J:J,0)),"")</f>
        <v>Interface</v>
      </c>
      <c r="S302" s="400" t="s">
        <v>3555</v>
      </c>
      <c r="T302" s="401" t="s">
        <v>3606</v>
      </c>
      <c r="U302" s="401" t="s">
        <v>2624</v>
      </c>
      <c r="V302" s="411" t="s">
        <v>3607</v>
      </c>
      <c r="W302" s="400"/>
      <c r="X302" s="400"/>
      <c r="Y302" s="400" t="s">
        <v>1348</v>
      </c>
      <c r="Z302" s="401" t="s">
        <v>3549</v>
      </c>
      <c r="AA302" s="409">
        <v>44528</v>
      </c>
      <c r="AB302" s="400"/>
      <c r="AC302" s="681" t="s">
        <v>174</v>
      </c>
      <c r="AD302" s="402" t="s">
        <v>2376</v>
      </c>
      <c r="AE302" s="400" t="s">
        <v>1605</v>
      </c>
      <c r="AF302" s="400" t="s">
        <v>2577</v>
      </c>
      <c r="AG302" s="400" t="s">
        <v>2578</v>
      </c>
      <c r="AH302" s="400" t="s">
        <v>856</v>
      </c>
      <c r="AI302" s="400"/>
      <c r="AJ302" s="400"/>
      <c r="AK302" s="439"/>
      <c r="AL302" s="400"/>
      <c r="AM302" s="400" t="s">
        <v>1978</v>
      </c>
      <c r="AN302" s="400" t="s">
        <v>3498</v>
      </c>
      <c r="AO302" s="400" t="s">
        <v>1027</v>
      </c>
      <c r="AP302" s="401" t="s">
        <v>2657</v>
      </c>
      <c r="AQ302" s="401" t="s">
        <v>3540</v>
      </c>
      <c r="AR302" s="401"/>
      <c r="AS302" s="400" t="s">
        <v>1754</v>
      </c>
      <c r="AT302" s="400" t="s">
        <v>3466</v>
      </c>
      <c r="AV302" s="406">
        <v>4</v>
      </c>
    </row>
    <row r="303" spans="1:49" s="406" customFormat="1" ht="50.15" customHeight="1" x14ac:dyDescent="0.3">
      <c r="A303" s="406" t="s">
        <v>3608</v>
      </c>
      <c r="B303" s="406" t="s">
        <v>3609</v>
      </c>
      <c r="C303" s="406" t="s">
        <v>3610</v>
      </c>
      <c r="E303" s="408"/>
      <c r="F303" s="400" t="s">
        <v>3611</v>
      </c>
      <c r="G303" s="400"/>
      <c r="H303" s="400" t="s">
        <v>1596</v>
      </c>
      <c r="I303" s="400" t="s">
        <v>2571</v>
      </c>
      <c r="J303" s="400" t="s">
        <v>2572</v>
      </c>
      <c r="K303" s="401" t="s">
        <v>3612</v>
      </c>
      <c r="L303" s="400" t="s">
        <v>2671</v>
      </c>
      <c r="M303" s="400"/>
      <c r="N303" s="400" t="s">
        <v>1636</v>
      </c>
      <c r="O303" s="401" t="s">
        <v>2621</v>
      </c>
      <c r="P303" s="407" t="str">
        <f>IFERROR(INDEX(LOVs!L:L,MATCH(O303, LOVs!J:J,0)), "")</f>
        <v>Gap</v>
      </c>
      <c r="Q303" s="407" t="str">
        <f>IFERROR(INDEX(LOVs!M:M,MATCH(O303,LOVs!J:J,0)),"")</f>
        <v>Build</v>
      </c>
      <c r="R303" s="407" t="str">
        <f>IFERROR(INDEX(LOVs!N:N,MATCH(O303,LOVs!J:J,0)),"")</f>
        <v>Interface</v>
      </c>
      <c r="S303" s="400" t="s">
        <v>3555</v>
      </c>
      <c r="T303" s="401" t="s">
        <v>3613</v>
      </c>
      <c r="U303" s="401" t="s">
        <v>2624</v>
      </c>
      <c r="V303" s="411" t="s">
        <v>3614</v>
      </c>
      <c r="W303" s="400"/>
      <c r="X303" s="400"/>
      <c r="Y303" s="400" t="s">
        <v>1348</v>
      </c>
      <c r="Z303" s="401" t="s">
        <v>3549</v>
      </c>
      <c r="AA303" s="409">
        <v>44528</v>
      </c>
      <c r="AB303" s="400"/>
      <c r="AC303" s="681" t="s">
        <v>174</v>
      </c>
      <c r="AD303" s="402" t="s">
        <v>2376</v>
      </c>
      <c r="AE303" s="400" t="s">
        <v>1605</v>
      </c>
      <c r="AF303" s="400" t="s">
        <v>2577</v>
      </c>
      <c r="AG303" s="400" t="s">
        <v>2578</v>
      </c>
      <c r="AH303" s="400" t="s">
        <v>856</v>
      </c>
      <c r="AI303" s="400"/>
      <c r="AJ303" s="400"/>
      <c r="AK303" s="439"/>
      <c r="AL303" s="400"/>
      <c r="AM303" s="400" t="s">
        <v>1978</v>
      </c>
      <c r="AN303" s="400" t="s">
        <v>3498</v>
      </c>
      <c r="AO303" s="400" t="s">
        <v>1027</v>
      </c>
      <c r="AP303" s="401" t="s">
        <v>2657</v>
      </c>
      <c r="AQ303" s="401" t="s">
        <v>3540</v>
      </c>
      <c r="AR303" s="401"/>
      <c r="AS303" s="400" t="s">
        <v>1754</v>
      </c>
      <c r="AT303" s="400" t="s">
        <v>3466</v>
      </c>
      <c r="AV303" s="406">
        <v>2</v>
      </c>
    </row>
    <row r="304" spans="1:49" s="406" customFormat="1" ht="50.15" customHeight="1" x14ac:dyDescent="0.3">
      <c r="A304" s="406" t="s">
        <v>3615</v>
      </c>
      <c r="B304" s="406" t="s">
        <v>3616</v>
      </c>
      <c r="C304" s="406" t="s">
        <v>3617</v>
      </c>
      <c r="E304" s="408"/>
      <c r="F304" s="400" t="s">
        <v>3618</v>
      </c>
      <c r="G304" s="400"/>
      <c r="H304" s="400" t="s">
        <v>1596</v>
      </c>
      <c r="I304" s="400" t="s">
        <v>2571</v>
      </c>
      <c r="J304" s="400" t="s">
        <v>2572</v>
      </c>
      <c r="K304" s="401" t="s">
        <v>3619</v>
      </c>
      <c r="L304" s="400" t="s">
        <v>2671</v>
      </c>
      <c r="M304" s="400"/>
      <c r="N304" s="400" t="s">
        <v>1636</v>
      </c>
      <c r="O304" s="401" t="s">
        <v>2621</v>
      </c>
      <c r="P304" s="407" t="str">
        <f>IFERROR(INDEX(LOVs!L:L,MATCH(O304, LOVs!J:J,0)), "")</f>
        <v>Gap</v>
      </c>
      <c r="Q304" s="407" t="str">
        <f>IFERROR(INDEX(LOVs!M:M,MATCH(O304,LOVs!J:J,0)),"")</f>
        <v>Build</v>
      </c>
      <c r="R304" s="407" t="str">
        <f>IFERROR(INDEX(LOVs!N:N,MATCH(O304,LOVs!J:J,0)),"")</f>
        <v>Interface</v>
      </c>
      <c r="S304" s="400" t="s">
        <v>3620</v>
      </c>
      <c r="T304" s="401" t="s">
        <v>3621</v>
      </c>
      <c r="U304" s="401" t="s">
        <v>2624</v>
      </c>
      <c r="V304" s="411" t="s">
        <v>3622</v>
      </c>
      <c r="W304" s="400"/>
      <c r="X304" s="400"/>
      <c r="Y304" s="400" t="s">
        <v>1348</v>
      </c>
      <c r="Z304" s="401" t="s">
        <v>3549</v>
      </c>
      <c r="AA304" s="409">
        <v>44528</v>
      </c>
      <c r="AB304" s="400"/>
      <c r="AC304" s="681" t="s">
        <v>174</v>
      </c>
      <c r="AD304" s="402" t="s">
        <v>2376</v>
      </c>
      <c r="AE304" s="400" t="s">
        <v>1605</v>
      </c>
      <c r="AF304" s="400" t="s">
        <v>2577</v>
      </c>
      <c r="AG304" s="400" t="s">
        <v>2578</v>
      </c>
      <c r="AH304" s="400" t="s">
        <v>856</v>
      </c>
      <c r="AI304" s="400"/>
      <c r="AJ304" s="400"/>
      <c r="AK304" s="439"/>
      <c r="AL304" s="400"/>
      <c r="AM304" s="400" t="s">
        <v>1978</v>
      </c>
      <c r="AN304" s="400" t="s">
        <v>3623</v>
      </c>
      <c r="AO304" s="400" t="s">
        <v>1027</v>
      </c>
      <c r="AP304" s="401" t="s">
        <v>2657</v>
      </c>
      <c r="AQ304" s="401" t="s">
        <v>3540</v>
      </c>
      <c r="AR304" s="401"/>
      <c r="AS304" s="400" t="s">
        <v>1754</v>
      </c>
      <c r="AT304" s="400" t="s">
        <v>3466</v>
      </c>
      <c r="AV304" s="406">
        <v>14</v>
      </c>
    </row>
    <row r="305" spans="1:49" s="406" customFormat="1" ht="50.15" customHeight="1" x14ac:dyDescent="0.3">
      <c r="A305" s="406" t="s">
        <v>3624</v>
      </c>
      <c r="B305" s="406" t="s">
        <v>3625</v>
      </c>
      <c r="C305" s="406" t="s">
        <v>3626</v>
      </c>
      <c r="E305" s="408"/>
      <c r="F305" s="400" t="s">
        <v>3627</v>
      </c>
      <c r="G305" s="400"/>
      <c r="H305" s="400" t="s">
        <v>1596</v>
      </c>
      <c r="I305" s="400" t="s">
        <v>2571</v>
      </c>
      <c r="J305" s="400" t="s">
        <v>2572</v>
      </c>
      <c r="K305" s="401" t="s">
        <v>3628</v>
      </c>
      <c r="L305" s="400" t="s">
        <v>2671</v>
      </c>
      <c r="M305" s="400"/>
      <c r="N305" s="400" t="s">
        <v>1636</v>
      </c>
      <c r="O305" s="401" t="s">
        <v>2621</v>
      </c>
      <c r="P305" s="407" t="str">
        <f>IFERROR(INDEX(LOVs!L:L,MATCH(O305, LOVs!J:J,0)), "")</f>
        <v>Gap</v>
      </c>
      <c r="Q305" s="407" t="str">
        <f>IFERROR(INDEX(LOVs!M:M,MATCH(O305,LOVs!J:J,0)),"")</f>
        <v>Build</v>
      </c>
      <c r="R305" s="407" t="str">
        <f>IFERROR(INDEX(LOVs!N:N,MATCH(O305,LOVs!J:J,0)),"")</f>
        <v>Interface</v>
      </c>
      <c r="S305" s="400" t="s">
        <v>3620</v>
      </c>
      <c r="T305" s="401" t="s">
        <v>3629</v>
      </c>
      <c r="U305" s="401" t="s">
        <v>2624</v>
      </c>
      <c r="V305" s="411" t="s">
        <v>3630</v>
      </c>
      <c r="W305" s="400"/>
      <c r="X305" s="400"/>
      <c r="Y305" s="400" t="s">
        <v>1348</v>
      </c>
      <c r="Z305" s="401" t="s">
        <v>3549</v>
      </c>
      <c r="AA305" s="409">
        <v>44528</v>
      </c>
      <c r="AB305" s="400"/>
      <c r="AC305" s="681" t="s">
        <v>174</v>
      </c>
      <c r="AD305" s="402" t="s">
        <v>2376</v>
      </c>
      <c r="AE305" s="400" t="s">
        <v>1605</v>
      </c>
      <c r="AF305" s="400" t="s">
        <v>2577</v>
      </c>
      <c r="AG305" s="400" t="s">
        <v>2578</v>
      </c>
      <c r="AH305" s="400" t="s">
        <v>856</v>
      </c>
      <c r="AI305" s="400"/>
      <c r="AJ305" s="400"/>
      <c r="AK305" s="439"/>
      <c r="AL305" s="400"/>
      <c r="AM305" s="400" t="s">
        <v>1978</v>
      </c>
      <c r="AN305" s="400" t="s">
        <v>3498</v>
      </c>
      <c r="AO305" s="400" t="s">
        <v>1027</v>
      </c>
      <c r="AP305" s="401" t="s">
        <v>2657</v>
      </c>
      <c r="AQ305" s="401" t="s">
        <v>3540</v>
      </c>
      <c r="AR305" s="401"/>
      <c r="AS305" s="400" t="s">
        <v>1754</v>
      </c>
      <c r="AT305" s="400" t="s">
        <v>3466</v>
      </c>
      <c r="AV305" s="406">
        <v>13</v>
      </c>
    </row>
    <row r="306" spans="1:49" s="406" customFormat="1" ht="50.15" customHeight="1" x14ac:dyDescent="0.3">
      <c r="A306" s="406" t="s">
        <v>3631</v>
      </c>
      <c r="B306" s="406" t="s">
        <v>3632</v>
      </c>
      <c r="C306" s="406" t="s">
        <v>3633</v>
      </c>
      <c r="E306" s="408"/>
      <c r="F306" s="400" t="s">
        <v>3634</v>
      </c>
      <c r="G306" s="400"/>
      <c r="H306" s="400" t="s">
        <v>1596</v>
      </c>
      <c r="I306" s="400" t="s">
        <v>2571</v>
      </c>
      <c r="J306" s="400" t="s">
        <v>2572</v>
      </c>
      <c r="K306" s="401" t="s">
        <v>3635</v>
      </c>
      <c r="L306" s="400" t="s">
        <v>2671</v>
      </c>
      <c r="M306" s="400"/>
      <c r="N306" s="400" t="s">
        <v>1636</v>
      </c>
      <c r="O306" s="401" t="s">
        <v>2621</v>
      </c>
      <c r="P306" s="407" t="str">
        <f>IFERROR(INDEX(LOVs!L:L,MATCH(O306, LOVs!J:J,0)), "")</f>
        <v>Gap</v>
      </c>
      <c r="Q306" s="407" t="str">
        <f>IFERROR(INDEX(LOVs!M:M,MATCH(O306,LOVs!J:J,0)),"")</f>
        <v>Build</v>
      </c>
      <c r="R306" s="407" t="str">
        <f>IFERROR(INDEX(LOVs!N:N,MATCH(O306,LOVs!J:J,0)),"")</f>
        <v>Interface</v>
      </c>
      <c r="S306" s="400" t="s">
        <v>3537</v>
      </c>
      <c r="T306" s="401" t="s">
        <v>3636</v>
      </c>
      <c r="U306" s="401" t="s">
        <v>2624</v>
      </c>
      <c r="V306" s="411" t="s">
        <v>3637</v>
      </c>
      <c r="W306" s="400"/>
      <c r="X306" s="400"/>
      <c r="Y306" s="400" t="s">
        <v>1348</v>
      </c>
      <c r="Z306" s="401" t="s">
        <v>3549</v>
      </c>
      <c r="AA306" s="409">
        <v>44528</v>
      </c>
      <c r="AB306" s="400"/>
      <c r="AC306" s="681" t="s">
        <v>174</v>
      </c>
      <c r="AD306" s="402" t="s">
        <v>2376</v>
      </c>
      <c r="AE306" s="400" t="s">
        <v>1605</v>
      </c>
      <c r="AF306" s="400" t="s">
        <v>2577</v>
      </c>
      <c r="AG306" s="400" t="s">
        <v>2578</v>
      </c>
      <c r="AH306" s="400" t="s">
        <v>856</v>
      </c>
      <c r="AI306" s="400"/>
      <c r="AJ306" s="400"/>
      <c r="AK306" s="439"/>
      <c r="AL306" s="400"/>
      <c r="AM306" s="400" t="s">
        <v>1978</v>
      </c>
      <c r="AN306" s="400" t="s">
        <v>3498</v>
      </c>
      <c r="AO306" s="400" t="s">
        <v>1027</v>
      </c>
      <c r="AP306" s="401" t="s">
        <v>2657</v>
      </c>
      <c r="AQ306" s="401" t="s">
        <v>3540</v>
      </c>
      <c r="AR306" s="401"/>
      <c r="AS306" s="400" t="s">
        <v>1754</v>
      </c>
      <c r="AT306" s="400" t="s">
        <v>3466</v>
      </c>
      <c r="AV306" s="406">
        <v>11</v>
      </c>
    </row>
    <row r="307" spans="1:49" s="406" customFormat="1" ht="50.15" customHeight="1" x14ac:dyDescent="0.3">
      <c r="A307" s="406" t="s">
        <v>3638</v>
      </c>
      <c r="B307" s="406" t="s">
        <v>3639</v>
      </c>
      <c r="C307" s="406" t="s">
        <v>3640</v>
      </c>
      <c r="E307" s="408"/>
      <c r="F307" s="400" t="s">
        <v>3641</v>
      </c>
      <c r="G307" s="400"/>
      <c r="H307" s="400" t="s">
        <v>1596</v>
      </c>
      <c r="I307" s="400" t="s">
        <v>2571</v>
      </c>
      <c r="J307" s="400" t="s">
        <v>2572</v>
      </c>
      <c r="K307" s="401" t="s">
        <v>3642</v>
      </c>
      <c r="L307" s="400" t="s">
        <v>2671</v>
      </c>
      <c r="M307" s="400"/>
      <c r="N307" s="400" t="s">
        <v>1636</v>
      </c>
      <c r="O307" s="401" t="s">
        <v>2621</v>
      </c>
      <c r="P307" s="407" t="str">
        <f>IFERROR(INDEX(LOVs!L:L,MATCH(O307, LOVs!J:J,0)), "")</f>
        <v>Gap</v>
      </c>
      <c r="Q307" s="407" t="str">
        <f>IFERROR(INDEX(LOVs!M:M,MATCH(O307,LOVs!J:J,0)),"")</f>
        <v>Build</v>
      </c>
      <c r="R307" s="407" t="str">
        <f>IFERROR(INDEX(LOVs!N:N,MATCH(O307,LOVs!J:J,0)),"")</f>
        <v>Interface</v>
      </c>
      <c r="S307" s="400" t="s">
        <v>3555</v>
      </c>
      <c r="T307" s="401" t="s">
        <v>3643</v>
      </c>
      <c r="U307" s="401" t="s">
        <v>2624</v>
      </c>
      <c r="V307" s="411" t="s">
        <v>3644</v>
      </c>
      <c r="W307" s="400"/>
      <c r="X307" s="400"/>
      <c r="Y307" s="400" t="s">
        <v>1348</v>
      </c>
      <c r="Z307" s="401" t="s">
        <v>3549</v>
      </c>
      <c r="AA307" s="409">
        <v>44528</v>
      </c>
      <c r="AB307" s="400"/>
      <c r="AC307" s="681" t="s">
        <v>174</v>
      </c>
      <c r="AD307" s="402" t="s">
        <v>2376</v>
      </c>
      <c r="AE307" s="400" t="s">
        <v>1605</v>
      </c>
      <c r="AF307" s="400" t="s">
        <v>2577</v>
      </c>
      <c r="AG307" s="400" t="s">
        <v>2578</v>
      </c>
      <c r="AH307" s="400" t="s">
        <v>856</v>
      </c>
      <c r="AI307" s="400"/>
      <c r="AJ307" s="400"/>
      <c r="AK307" s="439"/>
      <c r="AL307" s="400"/>
      <c r="AM307" s="400" t="s">
        <v>1978</v>
      </c>
      <c r="AN307" s="400" t="s">
        <v>3498</v>
      </c>
      <c r="AO307" s="400" t="s">
        <v>1027</v>
      </c>
      <c r="AP307" s="401" t="s">
        <v>2657</v>
      </c>
      <c r="AQ307" s="401" t="s">
        <v>3540</v>
      </c>
      <c r="AR307" s="401"/>
      <c r="AS307" s="400" t="s">
        <v>1754</v>
      </c>
      <c r="AT307" s="400" t="s">
        <v>3466</v>
      </c>
      <c r="AV307" s="406">
        <v>1</v>
      </c>
    </row>
    <row r="308" spans="1:49" s="406" customFormat="1" ht="50.15" customHeight="1" x14ac:dyDescent="0.3">
      <c r="A308" s="406" t="s">
        <v>3645</v>
      </c>
      <c r="B308" s="406" t="s">
        <v>3646</v>
      </c>
      <c r="C308" s="406" t="s">
        <v>3647</v>
      </c>
      <c r="E308" s="408"/>
      <c r="F308" s="400" t="s">
        <v>3648</v>
      </c>
      <c r="G308" s="400"/>
      <c r="H308" s="400" t="s">
        <v>1596</v>
      </c>
      <c r="I308" s="400" t="s">
        <v>2571</v>
      </c>
      <c r="J308" s="400" t="s">
        <v>2572</v>
      </c>
      <c r="K308" s="401" t="s">
        <v>3649</v>
      </c>
      <c r="L308" s="400" t="s">
        <v>2671</v>
      </c>
      <c r="M308" s="400"/>
      <c r="N308" s="400" t="s">
        <v>1636</v>
      </c>
      <c r="O308" s="401" t="s">
        <v>2621</v>
      </c>
      <c r="P308" s="407" t="str">
        <f>IFERROR(INDEX(LOVs!L:L,MATCH(O308, LOVs!J:J,0)), "")</f>
        <v>Gap</v>
      </c>
      <c r="Q308" s="407" t="str">
        <f>IFERROR(INDEX(LOVs!M:M,MATCH(O308,LOVs!J:J,0)),"")</f>
        <v>Build</v>
      </c>
      <c r="R308" s="407" t="str">
        <f>IFERROR(INDEX(LOVs!N:N,MATCH(O308,LOVs!J:J,0)),"")</f>
        <v>Interface</v>
      </c>
      <c r="S308" s="400" t="s">
        <v>3537</v>
      </c>
      <c r="T308" s="401" t="s">
        <v>3650</v>
      </c>
      <c r="U308" s="401" t="s">
        <v>2624</v>
      </c>
      <c r="V308" s="411" t="s">
        <v>3651</v>
      </c>
      <c r="W308" s="400"/>
      <c r="X308" s="400"/>
      <c r="Y308" s="400" t="s">
        <v>1348</v>
      </c>
      <c r="Z308" s="401" t="s">
        <v>3549</v>
      </c>
      <c r="AA308" s="409">
        <v>44528</v>
      </c>
      <c r="AB308" s="400"/>
      <c r="AC308" s="681" t="s">
        <v>174</v>
      </c>
      <c r="AD308" s="402" t="s">
        <v>2376</v>
      </c>
      <c r="AE308" s="400" t="s">
        <v>1605</v>
      </c>
      <c r="AF308" s="400" t="s">
        <v>2577</v>
      </c>
      <c r="AG308" s="400" t="s">
        <v>2578</v>
      </c>
      <c r="AH308" s="400" t="s">
        <v>856</v>
      </c>
      <c r="AI308" s="400"/>
      <c r="AJ308" s="400"/>
      <c r="AK308" s="439"/>
      <c r="AL308" s="400"/>
      <c r="AM308" s="400" t="s">
        <v>1978</v>
      </c>
      <c r="AN308" s="400" t="s">
        <v>3498</v>
      </c>
      <c r="AO308" s="400" t="s">
        <v>1027</v>
      </c>
      <c r="AP308" s="401" t="s">
        <v>2657</v>
      </c>
      <c r="AQ308" s="401" t="s">
        <v>3540</v>
      </c>
      <c r="AR308" s="401"/>
      <c r="AS308" s="400" t="s">
        <v>1754</v>
      </c>
      <c r="AT308" s="400" t="s">
        <v>3466</v>
      </c>
      <c r="AV308" s="406">
        <v>10</v>
      </c>
    </row>
    <row r="309" spans="1:49" s="406" customFormat="1" ht="50.15" customHeight="1" x14ac:dyDescent="0.3">
      <c r="A309" s="406" t="s">
        <v>3652</v>
      </c>
      <c r="B309" s="406" t="s">
        <v>3653</v>
      </c>
      <c r="C309" s="406" t="s">
        <v>3654</v>
      </c>
      <c r="E309" s="408"/>
      <c r="F309" s="400" t="s">
        <v>3655</v>
      </c>
      <c r="G309" s="400"/>
      <c r="H309" s="400" t="s">
        <v>1596</v>
      </c>
      <c r="I309" s="400" t="s">
        <v>2571</v>
      </c>
      <c r="J309" s="400" t="s">
        <v>2572</v>
      </c>
      <c r="K309" s="401" t="s">
        <v>3656</v>
      </c>
      <c r="L309" s="400" t="s">
        <v>2671</v>
      </c>
      <c r="M309" s="400"/>
      <c r="N309" s="400" t="s">
        <v>1636</v>
      </c>
      <c r="O309" s="401" t="s">
        <v>2621</v>
      </c>
      <c r="P309" s="407" t="str">
        <f>IFERROR(INDEX(LOVs!L:L,MATCH(O309, LOVs!J:J,0)), "")</f>
        <v>Gap</v>
      </c>
      <c r="Q309" s="407" t="str">
        <f>IFERROR(INDEX(LOVs!M:M,MATCH(O309,LOVs!J:J,0)),"")</f>
        <v>Build</v>
      </c>
      <c r="R309" s="407" t="str">
        <f>IFERROR(INDEX(LOVs!N:N,MATCH(O309,LOVs!J:J,0)),"")</f>
        <v>Interface</v>
      </c>
      <c r="S309" s="400" t="s">
        <v>3555</v>
      </c>
      <c r="T309" s="401" t="s">
        <v>3657</v>
      </c>
      <c r="U309" s="401" t="s">
        <v>2624</v>
      </c>
      <c r="V309" s="411" t="s">
        <v>3658</v>
      </c>
      <c r="W309" s="400"/>
      <c r="X309" s="400"/>
      <c r="Y309" s="400" t="s">
        <v>1348</v>
      </c>
      <c r="Z309" s="401" t="s">
        <v>3549</v>
      </c>
      <c r="AA309" s="409">
        <v>44528</v>
      </c>
      <c r="AB309" s="400"/>
      <c r="AC309" s="681" t="s">
        <v>174</v>
      </c>
      <c r="AD309" s="402" t="s">
        <v>2376</v>
      </c>
      <c r="AE309" s="400" t="s">
        <v>1605</v>
      </c>
      <c r="AF309" s="400" t="s">
        <v>2577</v>
      </c>
      <c r="AG309" s="400" t="s">
        <v>2578</v>
      </c>
      <c r="AH309" s="400" t="s">
        <v>856</v>
      </c>
      <c r="AI309" s="400"/>
      <c r="AJ309" s="400"/>
      <c r="AK309" s="439"/>
      <c r="AL309" s="400"/>
      <c r="AM309" s="400" t="s">
        <v>1978</v>
      </c>
      <c r="AN309" s="400" t="s">
        <v>3498</v>
      </c>
      <c r="AO309" s="400" t="s">
        <v>1027</v>
      </c>
      <c r="AP309" s="401" t="s">
        <v>2657</v>
      </c>
      <c r="AQ309" s="401" t="s">
        <v>3540</v>
      </c>
      <c r="AR309" s="401"/>
      <c r="AS309" s="400" t="s">
        <v>1754</v>
      </c>
      <c r="AT309" s="400" t="s">
        <v>3466</v>
      </c>
      <c r="AV309" s="406">
        <v>5</v>
      </c>
    </row>
    <row r="310" spans="1:49" s="406" customFormat="1" ht="50.15" customHeight="1" x14ac:dyDescent="0.3">
      <c r="A310" s="406" t="s">
        <v>3659</v>
      </c>
      <c r="B310" s="406" t="s">
        <v>3660</v>
      </c>
      <c r="C310" s="406" t="s">
        <v>3661</v>
      </c>
      <c r="E310" s="408"/>
      <c r="F310" s="400" t="s">
        <v>3662</v>
      </c>
      <c r="G310" s="400"/>
      <c r="H310" s="400" t="s">
        <v>1596</v>
      </c>
      <c r="I310" s="400" t="s">
        <v>2571</v>
      </c>
      <c r="J310" s="400" t="s">
        <v>2572</v>
      </c>
      <c r="K310" s="401" t="s">
        <v>3663</v>
      </c>
      <c r="L310" s="400" t="s">
        <v>2671</v>
      </c>
      <c r="M310" s="400"/>
      <c r="N310" s="400" t="s">
        <v>1636</v>
      </c>
      <c r="O310" s="401" t="s">
        <v>2621</v>
      </c>
      <c r="P310" s="407" t="str">
        <f>IFERROR(INDEX(LOVs!L:L,MATCH(O310, LOVs!J:J,0)), "")</f>
        <v>Gap</v>
      </c>
      <c r="Q310" s="407" t="str">
        <f>IFERROR(INDEX(LOVs!M:M,MATCH(O310,LOVs!J:J,0)),"")</f>
        <v>Build</v>
      </c>
      <c r="R310" s="407" t="str">
        <f>IFERROR(INDEX(LOVs!N:N,MATCH(O310,LOVs!J:J,0)),"")</f>
        <v>Interface</v>
      </c>
      <c r="S310" s="400" t="s">
        <v>3555</v>
      </c>
      <c r="T310" s="401" t="s">
        <v>3664</v>
      </c>
      <c r="U310" s="401" t="s">
        <v>2624</v>
      </c>
      <c r="V310" s="411" t="s">
        <v>3665</v>
      </c>
      <c r="W310" s="400"/>
      <c r="X310" s="400"/>
      <c r="Y310" s="400" t="s">
        <v>1348</v>
      </c>
      <c r="Z310" s="401" t="s">
        <v>3549</v>
      </c>
      <c r="AA310" s="409">
        <v>44528</v>
      </c>
      <c r="AB310" s="400"/>
      <c r="AC310" s="681" t="s">
        <v>174</v>
      </c>
      <c r="AD310" s="402" t="s">
        <v>2376</v>
      </c>
      <c r="AE310" s="400" t="s">
        <v>1605</v>
      </c>
      <c r="AF310" s="400" t="s">
        <v>2577</v>
      </c>
      <c r="AG310" s="400" t="s">
        <v>2578</v>
      </c>
      <c r="AH310" s="400" t="s">
        <v>856</v>
      </c>
      <c r="AI310" s="400"/>
      <c r="AJ310" s="400"/>
      <c r="AK310" s="439"/>
      <c r="AL310" s="400"/>
      <c r="AM310" s="400" t="s">
        <v>1978</v>
      </c>
      <c r="AN310" s="400" t="s">
        <v>3498</v>
      </c>
      <c r="AO310" s="400" t="s">
        <v>1027</v>
      </c>
      <c r="AP310" s="401" t="s">
        <v>2657</v>
      </c>
      <c r="AQ310" s="401" t="s">
        <v>3540</v>
      </c>
      <c r="AR310" s="401"/>
      <c r="AS310" s="400" t="s">
        <v>1754</v>
      </c>
      <c r="AT310" s="400" t="s">
        <v>3466</v>
      </c>
      <c r="AV310" s="406">
        <v>6</v>
      </c>
    </row>
    <row r="311" spans="1:49" s="406" customFormat="1" ht="50.15" customHeight="1" x14ac:dyDescent="0.3">
      <c r="A311" s="406" t="s">
        <v>3666</v>
      </c>
      <c r="B311" s="406" t="s">
        <v>3667</v>
      </c>
      <c r="C311" s="406" t="s">
        <v>3668</v>
      </c>
      <c r="E311" s="408"/>
      <c r="F311" s="400" t="s">
        <v>3669</v>
      </c>
      <c r="G311" s="400"/>
      <c r="H311" s="400" t="s">
        <v>1596</v>
      </c>
      <c r="I311" s="400" t="s">
        <v>2571</v>
      </c>
      <c r="J311" s="400" t="s">
        <v>2572</v>
      </c>
      <c r="K311" s="401" t="s">
        <v>3670</v>
      </c>
      <c r="L311" s="400" t="s">
        <v>2671</v>
      </c>
      <c r="M311" s="400"/>
      <c r="N311" s="400" t="s">
        <v>1636</v>
      </c>
      <c r="O311" s="401" t="s">
        <v>2621</v>
      </c>
      <c r="P311" s="407" t="str">
        <f>IFERROR(INDEX(LOVs!L:L,MATCH(O311, LOVs!J:J,0)), "")</f>
        <v>Gap</v>
      </c>
      <c r="Q311" s="407" t="str">
        <f>IFERROR(INDEX(LOVs!M:M,MATCH(O311,LOVs!J:J,0)),"")</f>
        <v>Build</v>
      </c>
      <c r="R311" s="407" t="str">
        <f>IFERROR(INDEX(LOVs!N:N,MATCH(O311,LOVs!J:J,0)),"")</f>
        <v>Interface</v>
      </c>
      <c r="S311" s="400" t="s">
        <v>3555</v>
      </c>
      <c r="T311" s="401" t="s">
        <v>3671</v>
      </c>
      <c r="U311" s="401" t="s">
        <v>2624</v>
      </c>
      <c r="V311" s="411" t="s">
        <v>3672</v>
      </c>
      <c r="W311" s="400"/>
      <c r="X311" s="400"/>
      <c r="Y311" s="400" t="s">
        <v>1348</v>
      </c>
      <c r="Z311" s="401" t="s">
        <v>3549</v>
      </c>
      <c r="AA311" s="409">
        <v>44528</v>
      </c>
      <c r="AB311" s="400"/>
      <c r="AC311" s="681" t="s">
        <v>174</v>
      </c>
      <c r="AD311" s="402" t="s">
        <v>2376</v>
      </c>
      <c r="AE311" s="400" t="s">
        <v>1605</v>
      </c>
      <c r="AF311" s="400" t="s">
        <v>2577</v>
      </c>
      <c r="AG311" s="400" t="s">
        <v>2578</v>
      </c>
      <c r="AH311" s="400" t="s">
        <v>856</v>
      </c>
      <c r="AI311" s="400"/>
      <c r="AJ311" s="400"/>
      <c r="AK311" s="439"/>
      <c r="AL311" s="400"/>
      <c r="AM311" s="400" t="s">
        <v>1978</v>
      </c>
      <c r="AN311" s="400" t="s">
        <v>3498</v>
      </c>
      <c r="AO311" s="400" t="s">
        <v>1027</v>
      </c>
      <c r="AP311" s="401" t="s">
        <v>2657</v>
      </c>
      <c r="AQ311" s="401" t="s">
        <v>3540</v>
      </c>
      <c r="AR311" s="401"/>
      <c r="AS311" s="400" t="s">
        <v>1754</v>
      </c>
      <c r="AT311" s="400" t="s">
        <v>3466</v>
      </c>
      <c r="AV311" s="406">
        <v>7</v>
      </c>
    </row>
    <row r="312" spans="1:49" s="406" customFormat="1" ht="50.15" customHeight="1" x14ac:dyDescent="0.3">
      <c r="A312" s="406" t="e">
        <v>#N/A</v>
      </c>
      <c r="E312" s="408"/>
      <c r="F312" s="400" t="s">
        <v>3673</v>
      </c>
      <c r="G312" s="400"/>
      <c r="H312" s="400" t="s">
        <v>1596</v>
      </c>
      <c r="I312" s="400" t="s">
        <v>2571</v>
      </c>
      <c r="J312" s="400" t="s">
        <v>2572</v>
      </c>
      <c r="K312" s="401" t="s">
        <v>3674</v>
      </c>
      <c r="L312" s="400"/>
      <c r="M312" s="400"/>
      <c r="N312" s="400" t="s">
        <v>1636</v>
      </c>
      <c r="O312" s="401" t="s">
        <v>1452</v>
      </c>
      <c r="P312" s="407" t="str">
        <f>IFERROR(INDEX(LOVs!L:L,MATCH(O312, LOVs!J:J,0)), "")</f>
        <v>Fit</v>
      </c>
      <c r="Q312" s="407" t="str">
        <f>IFERROR(INDEX(LOVs!M:M,MATCH(O312,LOVs!J:J,0)),"")</f>
        <v>Configuration</v>
      </c>
      <c r="R312" s="407" t="str">
        <f>IFERROR(INDEX(LOVs!N:N,MATCH(O312,LOVs!J:J,0)),"")</f>
        <v>Functional</v>
      </c>
      <c r="S312" s="400"/>
      <c r="T312" s="401" t="s">
        <v>3675</v>
      </c>
      <c r="U312" s="440" t="s">
        <v>3676</v>
      </c>
      <c r="V312" s="434" t="s">
        <v>3677</v>
      </c>
      <c r="W312" s="400"/>
      <c r="X312" s="400"/>
      <c r="Y312" s="400" t="s">
        <v>1348</v>
      </c>
      <c r="Z312" s="400" t="s">
        <v>869</v>
      </c>
      <c r="AA312" s="409">
        <v>44533</v>
      </c>
      <c r="AB312" s="400"/>
      <c r="AC312" s="402" t="e">
        <f>IF(#REF!="", O312,#REF!)</f>
        <v>#REF!</v>
      </c>
      <c r="AD312" s="402"/>
      <c r="AE312" s="400" t="s">
        <v>1605</v>
      </c>
      <c r="AF312" s="400" t="s">
        <v>2577</v>
      </c>
      <c r="AG312" s="400" t="s">
        <v>2578</v>
      </c>
      <c r="AH312" s="400" t="s">
        <v>856</v>
      </c>
      <c r="AI312" s="400"/>
      <c r="AJ312" s="400"/>
      <c r="AK312" s="439"/>
      <c r="AL312" s="400" t="s">
        <v>3678</v>
      </c>
      <c r="AM312" s="400" t="s">
        <v>1978</v>
      </c>
      <c r="AN312" s="400" t="s">
        <v>196</v>
      </c>
      <c r="AO312" s="400" t="s">
        <v>196</v>
      </c>
      <c r="AP312" s="400" t="s">
        <v>196</v>
      </c>
      <c r="AQ312" s="401"/>
      <c r="AR312" s="401"/>
      <c r="AS312" s="400"/>
      <c r="AT312" s="400" t="s">
        <v>3586</v>
      </c>
      <c r="AV312" s="406">
        <v>27</v>
      </c>
    </row>
    <row r="313" spans="1:49" s="406" customFormat="1" ht="50.15" customHeight="1" x14ac:dyDescent="0.3">
      <c r="A313" s="406" t="e">
        <v>#N/A</v>
      </c>
      <c r="E313" s="408"/>
      <c r="F313" s="400" t="s">
        <v>3679</v>
      </c>
      <c r="G313" s="400"/>
      <c r="H313" s="400" t="s">
        <v>1596</v>
      </c>
      <c r="I313" s="400" t="s">
        <v>2571</v>
      </c>
      <c r="J313" s="400" t="s">
        <v>2572</v>
      </c>
      <c r="K313" s="401" t="s">
        <v>3680</v>
      </c>
      <c r="L313" s="400"/>
      <c r="M313" s="400"/>
      <c r="N313" s="400" t="s">
        <v>1636</v>
      </c>
      <c r="O313" s="401" t="s">
        <v>1452</v>
      </c>
      <c r="P313" s="407" t="str">
        <f>IFERROR(INDEX(LOVs!L:L,MATCH(O313, LOVs!J:J,0)), "")</f>
        <v>Fit</v>
      </c>
      <c r="Q313" s="407" t="str">
        <f>IFERROR(INDEX(LOVs!M:M,MATCH(O313,LOVs!J:J,0)),"")</f>
        <v>Configuration</v>
      </c>
      <c r="R313" s="407" t="str">
        <f>IFERROR(INDEX(LOVs!N:N,MATCH(O313,LOVs!J:J,0)),"")</f>
        <v>Functional</v>
      </c>
      <c r="S313" s="400"/>
      <c r="T313" s="401" t="s">
        <v>3681</v>
      </c>
      <c r="U313" s="440" t="s">
        <v>3676</v>
      </c>
      <c r="V313" s="434" t="s">
        <v>3677</v>
      </c>
      <c r="W313" s="400"/>
      <c r="X313" s="400"/>
      <c r="Y313" s="400" t="s">
        <v>1348</v>
      </c>
      <c r="Z313" s="400" t="s">
        <v>869</v>
      </c>
      <c r="AA313" s="409">
        <v>44533</v>
      </c>
      <c r="AB313" s="400"/>
      <c r="AC313" s="402" t="e">
        <f>IF(#REF!="", O313,#REF!)</f>
        <v>#REF!</v>
      </c>
      <c r="AD313" s="402"/>
      <c r="AE313" s="400" t="s">
        <v>1605</v>
      </c>
      <c r="AF313" s="400" t="s">
        <v>2577</v>
      </c>
      <c r="AG313" s="400" t="s">
        <v>2578</v>
      </c>
      <c r="AH313" s="400" t="s">
        <v>856</v>
      </c>
      <c r="AI313" s="400"/>
      <c r="AJ313" s="400"/>
      <c r="AK313" s="439"/>
      <c r="AL313" s="400" t="s">
        <v>3678</v>
      </c>
      <c r="AM313" s="400" t="s">
        <v>1978</v>
      </c>
      <c r="AN313" s="400" t="s">
        <v>196</v>
      </c>
      <c r="AO313" s="400" t="s">
        <v>196</v>
      </c>
      <c r="AP313" s="400" t="s">
        <v>196</v>
      </c>
      <c r="AQ313" s="401"/>
      <c r="AR313" s="401"/>
      <c r="AS313" s="400"/>
      <c r="AT313" s="400" t="s">
        <v>3586</v>
      </c>
      <c r="AV313" s="406">
        <v>27</v>
      </c>
    </row>
    <row r="314" spans="1:49" s="406" customFormat="1" ht="50.15" customHeight="1" x14ac:dyDescent="0.3">
      <c r="A314" s="406" t="e">
        <v>#N/A</v>
      </c>
      <c r="E314" s="408"/>
      <c r="F314" s="400" t="s">
        <v>3682</v>
      </c>
      <c r="G314" s="400"/>
      <c r="H314" s="400" t="s">
        <v>1596</v>
      </c>
      <c r="I314" s="400" t="s">
        <v>2571</v>
      </c>
      <c r="J314" s="400" t="s">
        <v>2572</v>
      </c>
      <c r="K314" s="401" t="s">
        <v>3683</v>
      </c>
      <c r="L314" s="400"/>
      <c r="M314" s="400"/>
      <c r="N314" s="400" t="s">
        <v>1636</v>
      </c>
      <c r="O314" s="401" t="s">
        <v>1452</v>
      </c>
      <c r="P314" s="407" t="str">
        <f>IFERROR(INDEX(LOVs!L:L,MATCH(O314, LOVs!J:J,0)), "")</f>
        <v>Fit</v>
      </c>
      <c r="Q314" s="407" t="str">
        <f>IFERROR(INDEX(LOVs!M:M,MATCH(O314,LOVs!J:J,0)),"")</f>
        <v>Configuration</v>
      </c>
      <c r="R314" s="407" t="str">
        <f>IFERROR(INDEX(LOVs!N:N,MATCH(O314,LOVs!J:J,0)),"")</f>
        <v>Functional</v>
      </c>
      <c r="S314" s="400"/>
      <c r="T314" s="401" t="s">
        <v>3684</v>
      </c>
      <c r="U314" s="440" t="s">
        <v>3685</v>
      </c>
      <c r="V314" s="434" t="s">
        <v>3677</v>
      </c>
      <c r="W314" s="400"/>
      <c r="X314" s="400"/>
      <c r="Y314" s="400" t="s">
        <v>1348</v>
      </c>
      <c r="Z314" s="400" t="s">
        <v>869</v>
      </c>
      <c r="AA314" s="409">
        <v>44533</v>
      </c>
      <c r="AB314" s="400"/>
      <c r="AC314" s="402" t="e">
        <f>IF(#REF!="", O314,#REF!)</f>
        <v>#REF!</v>
      </c>
      <c r="AD314" s="402"/>
      <c r="AE314" s="400" t="s">
        <v>1605</v>
      </c>
      <c r="AF314" s="400" t="s">
        <v>2577</v>
      </c>
      <c r="AG314" s="400" t="s">
        <v>2578</v>
      </c>
      <c r="AH314" s="400" t="s">
        <v>856</v>
      </c>
      <c r="AI314" s="400"/>
      <c r="AJ314" s="400"/>
      <c r="AK314" s="439"/>
      <c r="AL314" s="400" t="s">
        <v>3678</v>
      </c>
      <c r="AM314" s="400" t="s">
        <v>1978</v>
      </c>
      <c r="AN314" s="400" t="s">
        <v>196</v>
      </c>
      <c r="AO314" s="400" t="s">
        <v>196</v>
      </c>
      <c r="AP314" s="400" t="s">
        <v>196</v>
      </c>
      <c r="AQ314" s="401"/>
      <c r="AR314" s="401"/>
      <c r="AS314" s="400"/>
      <c r="AT314" s="400" t="s">
        <v>3586</v>
      </c>
      <c r="AV314" s="406">
        <v>27</v>
      </c>
    </row>
    <row r="315" spans="1:49" s="406" customFormat="1" ht="50.15" customHeight="1" x14ac:dyDescent="0.3">
      <c r="A315" s="406" t="e">
        <v>#N/A</v>
      </c>
      <c r="E315" s="408"/>
      <c r="F315" s="400" t="s">
        <v>3686</v>
      </c>
      <c r="G315" s="400"/>
      <c r="H315" s="400" t="s">
        <v>1596</v>
      </c>
      <c r="I315" s="400" t="s">
        <v>2571</v>
      </c>
      <c r="J315" s="400" t="s">
        <v>2572</v>
      </c>
      <c r="K315" s="401" t="s">
        <v>3687</v>
      </c>
      <c r="L315" s="400"/>
      <c r="M315" s="400"/>
      <c r="N315" s="400" t="s">
        <v>1636</v>
      </c>
      <c r="O315" s="401" t="s">
        <v>1452</v>
      </c>
      <c r="P315" s="407" t="str">
        <f>IFERROR(INDEX(LOVs!L:L,MATCH(O315, LOVs!J:J,0)), "")</f>
        <v>Fit</v>
      </c>
      <c r="Q315" s="407" t="str">
        <f>IFERROR(INDEX(LOVs!M:M,MATCH(O315,LOVs!J:J,0)),"")</f>
        <v>Configuration</v>
      </c>
      <c r="R315" s="407" t="str">
        <f>IFERROR(INDEX(LOVs!N:N,MATCH(O315,LOVs!J:J,0)),"")</f>
        <v>Functional</v>
      </c>
      <c r="S315" s="400"/>
      <c r="T315" s="401" t="s">
        <v>3688</v>
      </c>
      <c r="U315" s="440" t="s">
        <v>3689</v>
      </c>
      <c r="V315" s="434" t="s">
        <v>3677</v>
      </c>
      <c r="W315" s="400"/>
      <c r="X315" s="400"/>
      <c r="Y315" s="400" t="s">
        <v>1348</v>
      </c>
      <c r="Z315" s="400" t="s">
        <v>869</v>
      </c>
      <c r="AA315" s="409">
        <v>44533</v>
      </c>
      <c r="AB315" s="400"/>
      <c r="AC315" s="402" t="e">
        <f>IF(#REF!="", O315,#REF!)</f>
        <v>#REF!</v>
      </c>
      <c r="AD315" s="402"/>
      <c r="AE315" s="400" t="s">
        <v>1605</v>
      </c>
      <c r="AF315" s="400" t="s">
        <v>2577</v>
      </c>
      <c r="AG315" s="400" t="s">
        <v>2578</v>
      </c>
      <c r="AH315" s="400" t="s">
        <v>856</v>
      </c>
      <c r="AI315" s="400"/>
      <c r="AJ315" s="400"/>
      <c r="AK315" s="439"/>
      <c r="AL315" s="400" t="s">
        <v>3678</v>
      </c>
      <c r="AM315" s="400" t="s">
        <v>1978</v>
      </c>
      <c r="AN315" s="400" t="s">
        <v>196</v>
      </c>
      <c r="AO315" s="400" t="s">
        <v>196</v>
      </c>
      <c r="AP315" s="400" t="s">
        <v>196</v>
      </c>
      <c r="AQ315" s="401"/>
      <c r="AR315" s="401"/>
      <c r="AS315" s="400"/>
      <c r="AT315" s="400" t="s">
        <v>3586</v>
      </c>
      <c r="AV315" s="406">
        <v>27</v>
      </c>
    </row>
    <row r="316" spans="1:49" s="406" customFormat="1" ht="50.15" customHeight="1" x14ac:dyDescent="0.3">
      <c r="A316" s="406" t="e">
        <v>#N/A</v>
      </c>
      <c r="E316" s="408"/>
      <c r="F316" s="400" t="s">
        <v>3690</v>
      </c>
      <c r="G316" s="400"/>
      <c r="H316" s="400" t="s">
        <v>1596</v>
      </c>
      <c r="I316" s="400" t="s">
        <v>2571</v>
      </c>
      <c r="J316" s="400" t="s">
        <v>2572</v>
      </c>
      <c r="K316" s="401" t="s">
        <v>3691</v>
      </c>
      <c r="L316" s="400"/>
      <c r="M316" s="400"/>
      <c r="N316" s="400" t="s">
        <v>1636</v>
      </c>
      <c r="O316" s="401" t="s">
        <v>1452</v>
      </c>
      <c r="P316" s="407" t="str">
        <f>IFERROR(INDEX(LOVs!L:L,MATCH(O316, LOVs!J:J,0)), "")</f>
        <v>Fit</v>
      </c>
      <c r="Q316" s="407" t="str">
        <f>IFERROR(INDEX(LOVs!M:M,MATCH(O316,LOVs!J:J,0)),"")</f>
        <v>Configuration</v>
      </c>
      <c r="R316" s="407" t="str">
        <f>IFERROR(INDEX(LOVs!N:N,MATCH(O316,LOVs!J:J,0)),"")</f>
        <v>Functional</v>
      </c>
      <c r="S316" s="400"/>
      <c r="T316" s="401" t="s">
        <v>3692</v>
      </c>
      <c r="U316" s="440" t="s">
        <v>3693</v>
      </c>
      <c r="V316" s="434" t="s">
        <v>3677</v>
      </c>
      <c r="W316" s="400"/>
      <c r="X316" s="400"/>
      <c r="Y316" s="400" t="s">
        <v>1348</v>
      </c>
      <c r="Z316" s="400" t="s">
        <v>869</v>
      </c>
      <c r="AA316" s="409">
        <v>44533</v>
      </c>
      <c r="AB316" s="400"/>
      <c r="AC316" s="402" t="e">
        <f>IF(#REF!="", O316,#REF!)</f>
        <v>#REF!</v>
      </c>
      <c r="AD316" s="402"/>
      <c r="AE316" s="400" t="s">
        <v>1605</v>
      </c>
      <c r="AF316" s="400" t="s">
        <v>2577</v>
      </c>
      <c r="AG316" s="400" t="s">
        <v>2578</v>
      </c>
      <c r="AH316" s="400" t="s">
        <v>856</v>
      </c>
      <c r="AI316" s="400"/>
      <c r="AJ316" s="400"/>
      <c r="AK316" s="439"/>
      <c r="AL316" s="400" t="s">
        <v>3678</v>
      </c>
      <c r="AM316" s="400" t="s">
        <v>1978</v>
      </c>
      <c r="AN316" s="400" t="s">
        <v>196</v>
      </c>
      <c r="AO316" s="400" t="s">
        <v>196</v>
      </c>
      <c r="AP316" s="400" t="s">
        <v>196</v>
      </c>
      <c r="AQ316" s="401"/>
      <c r="AR316" s="401"/>
      <c r="AS316" s="400"/>
      <c r="AT316" s="400" t="s">
        <v>3586</v>
      </c>
      <c r="AV316" s="406">
        <v>27</v>
      </c>
    </row>
    <row r="317" spans="1:49" s="406" customFormat="1" ht="50.15" customHeight="1" x14ac:dyDescent="0.3">
      <c r="A317" s="406" t="e">
        <v>#N/A</v>
      </c>
      <c r="E317" s="408"/>
      <c r="F317" s="400" t="s">
        <v>3694</v>
      </c>
      <c r="G317" s="400"/>
      <c r="H317" s="400" t="s">
        <v>1596</v>
      </c>
      <c r="I317" s="400" t="s">
        <v>2571</v>
      </c>
      <c r="J317" s="400" t="s">
        <v>2572</v>
      </c>
      <c r="K317" s="401" t="s">
        <v>3695</v>
      </c>
      <c r="L317" s="400"/>
      <c r="M317" s="400"/>
      <c r="N317" s="400" t="s">
        <v>1636</v>
      </c>
      <c r="O317" s="401" t="s">
        <v>1452</v>
      </c>
      <c r="P317" s="407" t="str">
        <f>IFERROR(INDEX(LOVs!L:L,MATCH(O317, LOVs!J:J,0)), "")</f>
        <v>Fit</v>
      </c>
      <c r="Q317" s="407" t="str">
        <f>IFERROR(INDEX(LOVs!M:M,MATCH(O317,LOVs!J:J,0)),"")</f>
        <v>Configuration</v>
      </c>
      <c r="R317" s="407" t="str">
        <f>IFERROR(INDEX(LOVs!N:N,MATCH(O317,LOVs!J:J,0)),"")</f>
        <v>Functional</v>
      </c>
      <c r="S317" s="400"/>
      <c r="T317" s="401" t="s">
        <v>3675</v>
      </c>
      <c r="U317" s="440" t="s">
        <v>3676</v>
      </c>
      <c r="V317" s="434" t="s">
        <v>3677</v>
      </c>
      <c r="W317" s="400"/>
      <c r="X317" s="400"/>
      <c r="Y317" s="400" t="s">
        <v>1348</v>
      </c>
      <c r="Z317" s="400" t="s">
        <v>869</v>
      </c>
      <c r="AA317" s="409">
        <v>44533</v>
      </c>
      <c r="AB317" s="400"/>
      <c r="AC317" s="402" t="e">
        <f>IF(#REF!="", O317,#REF!)</f>
        <v>#REF!</v>
      </c>
      <c r="AD317" s="402"/>
      <c r="AE317" s="400" t="s">
        <v>1605</v>
      </c>
      <c r="AF317" s="400" t="s">
        <v>2577</v>
      </c>
      <c r="AG317" s="400" t="s">
        <v>2578</v>
      </c>
      <c r="AH317" s="400" t="s">
        <v>856</v>
      </c>
      <c r="AI317" s="400"/>
      <c r="AJ317" s="400"/>
      <c r="AK317" s="439"/>
      <c r="AL317" s="400" t="s">
        <v>3678</v>
      </c>
      <c r="AM317" s="400" t="s">
        <v>1978</v>
      </c>
      <c r="AN317" s="400" t="s">
        <v>196</v>
      </c>
      <c r="AO317" s="400" t="s">
        <v>196</v>
      </c>
      <c r="AP317" s="400" t="s">
        <v>196</v>
      </c>
      <c r="AQ317" s="401"/>
      <c r="AR317" s="401"/>
      <c r="AS317" s="400"/>
      <c r="AT317" s="400" t="s">
        <v>3586</v>
      </c>
      <c r="AV317" s="406">
        <v>27</v>
      </c>
    </row>
    <row r="318" spans="1:49" ht="50.15" customHeight="1" x14ac:dyDescent="0.3">
      <c r="A318" s="406" t="e">
        <v>#N/A</v>
      </c>
      <c r="B318" s="406"/>
      <c r="E318" s="408"/>
      <c r="F318" s="400" t="s">
        <v>3696</v>
      </c>
      <c r="H318" s="400" t="s">
        <v>1596</v>
      </c>
      <c r="I318" s="400" t="s">
        <v>2571</v>
      </c>
      <c r="J318" s="400" t="s">
        <v>2572</v>
      </c>
      <c r="K318" s="401" t="s">
        <v>3697</v>
      </c>
      <c r="L318" s="400" t="s">
        <v>2671</v>
      </c>
      <c r="N318" s="400" t="s">
        <v>1636</v>
      </c>
      <c r="O318" s="401" t="s">
        <v>1452</v>
      </c>
      <c r="P318" s="407" t="str">
        <f>IFERROR(INDEX(LOVs!L:L,MATCH(O318, LOVs!J:J,0)), "")</f>
        <v>Fit</v>
      </c>
      <c r="Q318" s="407" t="str">
        <f>IFERROR(INDEX(LOVs!M:M,MATCH(O318,LOVs!J:J,0)),"")</f>
        <v>Configuration</v>
      </c>
      <c r="R318" s="407" t="str">
        <f>IFERROR(INDEX(LOVs!N:N,MATCH(O318,LOVs!J:J,0)),"")</f>
        <v>Functional</v>
      </c>
      <c r="T318" s="401" t="s">
        <v>3698</v>
      </c>
      <c r="U318" s="401" t="s">
        <v>3699</v>
      </c>
      <c r="V318" s="414" t="s">
        <v>3700</v>
      </c>
      <c r="Y318" s="400" t="s">
        <v>1348</v>
      </c>
      <c r="Z318" s="400" t="s">
        <v>869</v>
      </c>
      <c r="AA318" s="409">
        <v>44579</v>
      </c>
      <c r="AC318" s="402" t="e">
        <f>IF(#REF!="", O318,#REF!)</f>
        <v>#REF!</v>
      </c>
      <c r="AE318" s="400" t="s">
        <v>1605</v>
      </c>
      <c r="AF318" s="400" t="s">
        <v>2577</v>
      </c>
      <c r="AG318" s="400" t="s">
        <v>2578</v>
      </c>
      <c r="AH318" s="400" t="s">
        <v>856</v>
      </c>
      <c r="AK318" s="459" t="s">
        <v>3701</v>
      </c>
      <c r="AM318" s="400" t="s">
        <v>1978</v>
      </c>
      <c r="AN318" s="400" t="s">
        <v>196</v>
      </c>
      <c r="AO318" s="400" t="s">
        <v>1027</v>
      </c>
      <c r="AP318" s="400" t="s">
        <v>3098</v>
      </c>
      <c r="AQ318" s="437" t="s">
        <v>3702</v>
      </c>
      <c r="AR318" s="401" t="s">
        <v>3703</v>
      </c>
      <c r="AT318" s="400" t="s">
        <v>3266</v>
      </c>
      <c r="AV318" s="406">
        <v>26.1</v>
      </c>
      <c r="AW318" s="406"/>
    </row>
    <row r="319" spans="1:49" ht="50.15" customHeight="1" x14ac:dyDescent="0.3">
      <c r="A319" s="406" t="e">
        <v>#N/A</v>
      </c>
      <c r="B319" s="406"/>
      <c r="E319" s="408"/>
      <c r="F319" s="400" t="s">
        <v>3704</v>
      </c>
      <c r="H319" s="400" t="s">
        <v>1596</v>
      </c>
      <c r="I319" s="400" t="s">
        <v>2571</v>
      </c>
      <c r="J319" s="400" t="s">
        <v>2572</v>
      </c>
      <c r="K319" s="401" t="s">
        <v>3705</v>
      </c>
      <c r="L319" s="400" t="s">
        <v>2671</v>
      </c>
      <c r="N319" s="400" t="s">
        <v>1758</v>
      </c>
      <c r="O319" s="401" t="s">
        <v>1759</v>
      </c>
      <c r="P319" s="407" t="str">
        <f>IFERROR(INDEX(LOVs!L:L,MATCH(O319, LOVs!J:J,0)), "")</f>
        <v>Not Required</v>
      </c>
      <c r="Q319" s="407" t="str">
        <f>IFERROR(INDEX(LOVs!M:M,MATCH(O319,LOVs!J:J,0)),"")</f>
        <v>Not Required</v>
      </c>
      <c r="R319" s="407" t="str">
        <f>IFERROR(INDEX(LOVs!N:N,MATCH(O319,LOVs!J:J,0)),"")</f>
        <v>Not Required</v>
      </c>
      <c r="T319" s="401" t="s">
        <v>3706</v>
      </c>
      <c r="U319" s="401" t="s">
        <v>3707</v>
      </c>
      <c r="V319" s="460" t="s">
        <v>2905</v>
      </c>
      <c r="AA319" s="400"/>
      <c r="AE319" s="400" t="s">
        <v>1605</v>
      </c>
      <c r="AF319" s="400" t="s">
        <v>2577</v>
      </c>
      <c r="AG319" s="400" t="s">
        <v>2578</v>
      </c>
      <c r="AK319" s="459" t="s">
        <v>3701</v>
      </c>
      <c r="AM319" s="401" t="s">
        <v>1978</v>
      </c>
      <c r="AN319" s="400" t="s">
        <v>3498</v>
      </c>
      <c r="AO319" s="400" t="s">
        <v>1027</v>
      </c>
      <c r="AP319" s="400" t="s">
        <v>3098</v>
      </c>
      <c r="AQ319" s="401" t="s">
        <v>3708</v>
      </c>
      <c r="AR319" s="401" t="s">
        <v>3709</v>
      </c>
      <c r="AV319" s="406">
        <v>26.1</v>
      </c>
      <c r="AW319" s="406"/>
    </row>
    <row r="320" spans="1:49" ht="50.15" customHeight="1" x14ac:dyDescent="0.3">
      <c r="A320" s="406" t="e">
        <v>#N/A</v>
      </c>
      <c r="B320" s="406"/>
      <c r="E320" s="408"/>
      <c r="F320" s="400" t="s">
        <v>3710</v>
      </c>
      <c r="H320" s="400" t="s">
        <v>1596</v>
      </c>
      <c r="I320" s="400" t="s">
        <v>2571</v>
      </c>
      <c r="J320" s="400" t="s">
        <v>2742</v>
      </c>
      <c r="K320" s="418" t="s">
        <v>3711</v>
      </c>
      <c r="L320" s="400" t="s">
        <v>3712</v>
      </c>
      <c r="N320" s="400" t="s">
        <v>1636</v>
      </c>
      <c r="O320" s="401" t="s">
        <v>1759</v>
      </c>
      <c r="P320" s="407" t="str">
        <f>IFERROR(INDEX(LOVs!L:L,MATCH(O320, LOVs!J:J,0)), "")</f>
        <v>Not Required</v>
      </c>
      <c r="Q320" s="407" t="str">
        <f>IFERROR(INDEX(LOVs!M:M,MATCH(O320,LOVs!J:J,0)),"")</f>
        <v>Not Required</v>
      </c>
      <c r="R320" s="407" t="str">
        <f>IFERROR(INDEX(LOVs!N:N,MATCH(O320,LOVs!J:J,0)),"")</f>
        <v>Not Required</v>
      </c>
      <c r="T320" s="401" t="s">
        <v>3713</v>
      </c>
      <c r="U320" s="401" t="s">
        <v>3714</v>
      </c>
      <c r="Y320" s="400" t="s">
        <v>1348</v>
      </c>
      <c r="Z320" s="400" t="s">
        <v>869</v>
      </c>
      <c r="AA320" s="409">
        <v>44595</v>
      </c>
      <c r="AC320" s="402" t="e">
        <f>IF(#REF!="", O320,#REF!)</f>
        <v>#REF!</v>
      </c>
      <c r="AE320" s="400" t="s">
        <v>1605</v>
      </c>
      <c r="AF320" s="400" t="s">
        <v>2577</v>
      </c>
      <c r="AG320" s="400" t="s">
        <v>2578</v>
      </c>
      <c r="AH320" s="400" t="s">
        <v>856</v>
      </c>
      <c r="AK320" s="401" t="s">
        <v>3715</v>
      </c>
      <c r="AP320" s="400"/>
      <c r="AT320" s="400" t="s">
        <v>3716</v>
      </c>
      <c r="AU320" s="406"/>
      <c r="AV320" s="406">
        <v>28</v>
      </c>
      <c r="AW320" s="406"/>
    </row>
    <row r="321" spans="1:49" ht="50.15" customHeight="1" x14ac:dyDescent="0.3">
      <c r="A321" s="406" t="e">
        <v>#N/A</v>
      </c>
      <c r="B321" s="406"/>
      <c r="E321" s="408"/>
      <c r="F321" s="400" t="s">
        <v>3717</v>
      </c>
      <c r="H321" s="400" t="s">
        <v>1596</v>
      </c>
      <c r="I321" s="400" t="s">
        <v>2571</v>
      </c>
      <c r="J321" s="400" t="s">
        <v>2742</v>
      </c>
      <c r="K321" s="418" t="s">
        <v>3718</v>
      </c>
      <c r="L321" s="400" t="s">
        <v>3712</v>
      </c>
      <c r="N321" s="400" t="s">
        <v>1636</v>
      </c>
      <c r="O321" s="401" t="s">
        <v>1759</v>
      </c>
      <c r="P321" s="407" t="str">
        <f>IFERROR(INDEX(LOVs!L:L,MATCH(O321, LOVs!J:J,0)), "")</f>
        <v>Not Required</v>
      </c>
      <c r="Q321" s="407" t="str">
        <f>IFERROR(INDEX(LOVs!M:M,MATCH(O321,LOVs!J:J,0)),"")</f>
        <v>Not Required</v>
      </c>
      <c r="R321" s="407" t="str">
        <f>IFERROR(INDEX(LOVs!N:N,MATCH(O321,LOVs!J:J,0)),"")</f>
        <v>Not Required</v>
      </c>
      <c r="S321" s="400"/>
      <c r="T321" s="401" t="s">
        <v>3719</v>
      </c>
      <c r="U321" s="401" t="s">
        <v>3714</v>
      </c>
      <c r="Y321" s="400" t="s">
        <v>1348</v>
      </c>
      <c r="Z321" s="400" t="s">
        <v>869</v>
      </c>
      <c r="AA321" s="409">
        <v>44595</v>
      </c>
      <c r="AC321" s="402" t="e">
        <f>IF(#REF!="", O321,#REF!)</f>
        <v>#REF!</v>
      </c>
      <c r="AE321" s="400" t="s">
        <v>1605</v>
      </c>
      <c r="AF321" s="400" t="s">
        <v>2577</v>
      </c>
      <c r="AG321" s="400" t="s">
        <v>2578</v>
      </c>
      <c r="AH321" s="400" t="s">
        <v>856</v>
      </c>
      <c r="AK321" s="401" t="s">
        <v>3720</v>
      </c>
      <c r="AP321" s="400"/>
      <c r="AT321" s="400" t="s">
        <v>3716</v>
      </c>
      <c r="AU321" s="406"/>
      <c r="AV321" s="406">
        <v>28</v>
      </c>
      <c r="AW321" s="406"/>
    </row>
    <row r="322" spans="1:49" ht="50.15" customHeight="1" x14ac:dyDescent="0.3">
      <c r="A322" s="406" t="e">
        <v>#N/A</v>
      </c>
      <c r="B322" s="406"/>
      <c r="E322" s="408"/>
      <c r="F322" s="400" t="s">
        <v>3721</v>
      </c>
      <c r="H322" s="400" t="s">
        <v>1596</v>
      </c>
      <c r="I322" s="400" t="s">
        <v>2571</v>
      </c>
      <c r="J322" s="400" t="s">
        <v>2742</v>
      </c>
      <c r="K322" s="401" t="s">
        <v>3722</v>
      </c>
      <c r="L322" s="400" t="s">
        <v>2671</v>
      </c>
      <c r="N322" s="400" t="s">
        <v>1636</v>
      </c>
      <c r="O322" s="401" t="s">
        <v>1939</v>
      </c>
      <c r="P322" s="407" t="str">
        <f>IFERROR(INDEX(LOVs!L:L,MATCH(O322, LOVs!J:J,0)), "")</f>
        <v>Out of Scope</v>
      </c>
      <c r="Q322" s="407" t="str">
        <f>IFERROR(INDEX(LOVs!M:M,MATCH(O322,LOVs!J:J,0)),"")</f>
        <v>Out of Scope</v>
      </c>
      <c r="R322" s="407" t="str">
        <f>IFERROR(INDEX(LOVs!N:N,MATCH(O322,LOVs!J:J,0)),"")</f>
        <v>Out of Scope</v>
      </c>
      <c r="S322" s="400" t="s">
        <v>3723</v>
      </c>
      <c r="T322" s="401" t="s">
        <v>3724</v>
      </c>
      <c r="U322" s="440" t="s">
        <v>3725</v>
      </c>
      <c r="V322" s="414" t="s">
        <v>3726</v>
      </c>
      <c r="Y322" s="400" t="s">
        <v>1348</v>
      </c>
      <c r="Z322" s="400" t="s">
        <v>869</v>
      </c>
      <c r="AA322" s="409">
        <v>44579</v>
      </c>
      <c r="AC322" s="402" t="e">
        <f>IF(#REF!="", O322,#REF!)</f>
        <v>#REF!</v>
      </c>
      <c r="AE322" s="400" t="s">
        <v>1605</v>
      </c>
      <c r="AF322" s="400" t="s">
        <v>2577</v>
      </c>
      <c r="AG322" s="400" t="s">
        <v>2578</v>
      </c>
      <c r="AH322" s="400" t="s">
        <v>856</v>
      </c>
      <c r="AM322" s="400" t="s">
        <v>1978</v>
      </c>
      <c r="AP322" s="400" t="s">
        <v>3098</v>
      </c>
      <c r="AT322" s="400" t="s">
        <v>3266</v>
      </c>
      <c r="AV322" s="406">
        <v>28</v>
      </c>
      <c r="AW322" s="406"/>
    </row>
    <row r="323" spans="1:49" ht="50.15" customHeight="1" x14ac:dyDescent="0.3">
      <c r="A323" s="406" t="e">
        <v>#N/A</v>
      </c>
      <c r="B323" s="406"/>
      <c r="C323" s="406" t="s">
        <v>2174</v>
      </c>
      <c r="D323" s="406"/>
      <c r="E323" s="408"/>
      <c r="F323" s="400" t="s">
        <v>3727</v>
      </c>
      <c r="H323" s="400" t="s">
        <v>1596</v>
      </c>
      <c r="I323" s="400" t="s">
        <v>2571</v>
      </c>
      <c r="J323" s="400" t="s">
        <v>2572</v>
      </c>
      <c r="K323" s="443" t="s">
        <v>3728</v>
      </c>
      <c r="L323" s="400" t="s">
        <v>2671</v>
      </c>
      <c r="N323" s="400" t="s">
        <v>1636</v>
      </c>
      <c r="O323" s="401" t="s">
        <v>1452</v>
      </c>
      <c r="P323" s="407" t="str">
        <f>IFERROR(INDEX(LOVs!L:L,MATCH(O323, LOVs!J:J,0)), "")</f>
        <v>Fit</v>
      </c>
      <c r="Q323" s="407" t="str">
        <f>IFERROR(INDEX(LOVs!M:M,MATCH(O323,LOVs!J:J,0)),"")</f>
        <v>Configuration</v>
      </c>
      <c r="R323" s="407" t="str">
        <f>IFERROR(INDEX(LOVs!N:N,MATCH(O323,LOVs!J:J,0)),"")</f>
        <v>Functional</v>
      </c>
      <c r="S323" s="400"/>
      <c r="T323" s="401" t="s">
        <v>3729</v>
      </c>
      <c r="U323" s="401" t="s">
        <v>2600</v>
      </c>
      <c r="V323" s="401" t="s">
        <v>3515</v>
      </c>
      <c r="W323" s="434" t="s">
        <v>3730</v>
      </c>
      <c r="Y323" s="400" t="s">
        <v>1348</v>
      </c>
      <c r="Z323" s="400" t="s">
        <v>869</v>
      </c>
      <c r="AA323" s="400">
        <v>44533</v>
      </c>
      <c r="AC323" s="402" t="e">
        <f>IF(#REF!="", O323,#REF!)</f>
        <v>#REF!</v>
      </c>
      <c r="AE323" s="400" t="s">
        <v>1605</v>
      </c>
      <c r="AF323" s="400" t="s">
        <v>2577</v>
      </c>
      <c r="AG323" s="400" t="s">
        <v>2578</v>
      </c>
      <c r="AH323" s="400" t="s">
        <v>856</v>
      </c>
      <c r="AL323" s="400" t="s">
        <v>3678</v>
      </c>
      <c r="AM323" s="458" t="s">
        <v>3731</v>
      </c>
      <c r="AN323" s="400" t="s">
        <v>3498</v>
      </c>
      <c r="AO323" s="401" t="s">
        <v>1027</v>
      </c>
      <c r="AP323" s="401" t="s">
        <v>3098</v>
      </c>
      <c r="AQ323" s="458" t="s">
        <v>3732</v>
      </c>
      <c r="AR323" s="401" t="s">
        <v>3733</v>
      </c>
      <c r="AT323" s="400" t="s">
        <v>3586</v>
      </c>
      <c r="AV323" s="406">
        <v>31</v>
      </c>
      <c r="AW323" s="406"/>
    </row>
    <row r="324" spans="1:49" ht="50.15" customHeight="1" x14ac:dyDescent="0.3">
      <c r="A324" s="406" t="e">
        <v>#N/A</v>
      </c>
      <c r="C324" s="406" t="s">
        <v>3734</v>
      </c>
      <c r="D324" s="406"/>
      <c r="E324" s="408"/>
      <c r="F324" s="400" t="s">
        <v>3735</v>
      </c>
      <c r="H324" s="400" t="s">
        <v>1596</v>
      </c>
      <c r="I324" s="400" t="s">
        <v>2571</v>
      </c>
      <c r="J324" s="400" t="s">
        <v>2572</v>
      </c>
      <c r="K324" s="443" t="s">
        <v>3736</v>
      </c>
      <c r="L324" s="400" t="s">
        <v>2671</v>
      </c>
      <c r="N324" s="400" t="s">
        <v>1636</v>
      </c>
      <c r="O324" s="401" t="s">
        <v>1452</v>
      </c>
      <c r="P324" s="407" t="str">
        <f>IFERROR(INDEX(LOVs!L:L,MATCH(O324, LOVs!J:J,0)), "")</f>
        <v>Fit</v>
      </c>
      <c r="Q324" s="407" t="str">
        <f>IFERROR(INDEX(LOVs!M:M,MATCH(O324,LOVs!J:J,0)),"")</f>
        <v>Configuration</v>
      </c>
      <c r="R324" s="407" t="str">
        <f>IFERROR(INDEX(LOVs!N:N,MATCH(O324,LOVs!J:J,0)),"")</f>
        <v>Functional</v>
      </c>
      <c r="S324" s="400"/>
      <c r="T324" s="401" t="s">
        <v>3737</v>
      </c>
      <c r="U324" s="401" t="s">
        <v>3738</v>
      </c>
      <c r="V324" s="401" t="s">
        <v>3515</v>
      </c>
      <c r="W324" s="434" t="s">
        <v>3522</v>
      </c>
      <c r="Y324" s="400" t="s">
        <v>1348</v>
      </c>
      <c r="Z324" s="400" t="s">
        <v>869</v>
      </c>
      <c r="AA324" s="409">
        <v>44537</v>
      </c>
      <c r="AC324" s="402" t="e">
        <f>IF(#REF!="", O324,#REF!)</f>
        <v>#REF!</v>
      </c>
      <c r="AE324" s="400" t="s">
        <v>1605</v>
      </c>
      <c r="AF324" s="400" t="s">
        <v>2577</v>
      </c>
      <c r="AG324" s="400" t="s">
        <v>2578</v>
      </c>
      <c r="AH324" s="400" t="s">
        <v>856</v>
      </c>
      <c r="AM324" s="400" t="s">
        <v>1978</v>
      </c>
      <c r="AN324" s="400" t="s">
        <v>196</v>
      </c>
      <c r="AO324" s="401" t="s">
        <v>196</v>
      </c>
      <c r="AP324" s="400" t="s">
        <v>196</v>
      </c>
      <c r="AQ324" s="443"/>
      <c r="AR324" s="443"/>
      <c r="AS324" s="457"/>
      <c r="AT324" s="400" t="s">
        <v>3586</v>
      </c>
      <c r="AU324" s="457"/>
      <c r="AV324" s="406">
        <v>26</v>
      </c>
      <c r="AW324" s="406"/>
    </row>
    <row r="325" spans="1:49" ht="50.15" customHeight="1" x14ac:dyDescent="0.3">
      <c r="A325" s="406" t="e">
        <v>#N/A</v>
      </c>
      <c r="B325" s="406"/>
      <c r="C325" s="406" t="s">
        <v>2174</v>
      </c>
      <c r="D325" s="406"/>
      <c r="E325" s="408"/>
      <c r="F325" s="400" t="s">
        <v>3739</v>
      </c>
      <c r="H325" s="400" t="s">
        <v>1596</v>
      </c>
      <c r="I325" s="400" t="s">
        <v>2571</v>
      </c>
      <c r="J325" s="400" t="s">
        <v>2572</v>
      </c>
      <c r="K325" s="443" t="s">
        <v>3740</v>
      </c>
      <c r="N325" s="400" t="s">
        <v>1636</v>
      </c>
      <c r="O325" s="401" t="s">
        <v>1452</v>
      </c>
      <c r="P325" s="407" t="str">
        <f>IFERROR(INDEX(LOVs!L:L,MATCH(O325, LOVs!J:J,0)), "")</f>
        <v>Fit</v>
      </c>
      <c r="Q325" s="407" t="str">
        <f>IFERROR(INDEX(LOVs!M:M,MATCH(O325,LOVs!J:J,0)),"")</f>
        <v>Configuration</v>
      </c>
      <c r="R325" s="407" t="str">
        <f>IFERROR(INDEX(LOVs!N:N,MATCH(O325,LOVs!J:J,0)),"")</f>
        <v>Functional</v>
      </c>
      <c r="S325" s="400"/>
      <c r="T325" s="401" t="s">
        <v>3741</v>
      </c>
      <c r="U325" s="401" t="s">
        <v>3742</v>
      </c>
      <c r="V325" s="434" t="s">
        <v>3730</v>
      </c>
      <c r="Y325" s="400" t="s">
        <v>1348</v>
      </c>
      <c r="Z325" s="400" t="s">
        <v>869</v>
      </c>
      <c r="AA325" s="400">
        <v>44533</v>
      </c>
      <c r="AC325" s="402" t="e">
        <f>IF(#REF!="", O325,#REF!)</f>
        <v>#REF!</v>
      </c>
      <c r="AE325" s="400" t="s">
        <v>1605</v>
      </c>
      <c r="AF325" s="400" t="s">
        <v>2577</v>
      </c>
      <c r="AG325" s="400" t="s">
        <v>2578</v>
      </c>
      <c r="AH325" s="400" t="s">
        <v>856</v>
      </c>
      <c r="AL325" s="400" t="s">
        <v>3678</v>
      </c>
      <c r="AM325" s="400" t="s">
        <v>1978</v>
      </c>
      <c r="AN325" s="400" t="s">
        <v>196</v>
      </c>
      <c r="AO325" s="400" t="s">
        <v>196</v>
      </c>
      <c r="AP325" s="400" t="s">
        <v>196</v>
      </c>
      <c r="AT325" s="400" t="s">
        <v>3586</v>
      </c>
      <c r="AV325" s="406">
        <v>9</v>
      </c>
      <c r="AW325" s="406"/>
    </row>
    <row r="326" spans="1:49" ht="50.15" customHeight="1" x14ac:dyDescent="0.3">
      <c r="A326" s="406" t="e">
        <v>#N/A</v>
      </c>
      <c r="C326" s="406" t="s">
        <v>3743</v>
      </c>
      <c r="D326" s="406"/>
      <c r="E326" s="408"/>
      <c r="F326" s="400" t="s">
        <v>3744</v>
      </c>
      <c r="H326" s="400" t="s">
        <v>1596</v>
      </c>
      <c r="I326" s="400" t="s">
        <v>2571</v>
      </c>
      <c r="J326" s="400" t="s">
        <v>2742</v>
      </c>
      <c r="K326" s="401" t="s">
        <v>3745</v>
      </c>
      <c r="N326" s="400" t="s">
        <v>1636</v>
      </c>
      <c r="O326" s="401" t="s">
        <v>1452</v>
      </c>
      <c r="P326" s="407" t="str">
        <f>IFERROR(INDEX(LOVs!L:L,MATCH(O326, LOVs!J:J,0)), "")</f>
        <v>Fit</v>
      </c>
      <c r="Q326" s="407" t="str">
        <f>IFERROR(INDEX(LOVs!M:M,MATCH(O326,LOVs!J:J,0)),"")</f>
        <v>Configuration</v>
      </c>
      <c r="R326" s="407" t="str">
        <f>IFERROR(INDEX(LOVs!N:N,MATCH(O326,LOVs!J:J,0)),"")</f>
        <v>Functional</v>
      </c>
      <c r="S326" s="400" t="s">
        <v>3746</v>
      </c>
      <c r="T326" s="401" t="s">
        <v>3747</v>
      </c>
      <c r="U326" s="401" t="s">
        <v>3748</v>
      </c>
      <c r="V326" s="401" t="s">
        <v>3749</v>
      </c>
      <c r="Y326" s="400" t="s">
        <v>1348</v>
      </c>
      <c r="Z326" s="401" t="s">
        <v>3549</v>
      </c>
      <c r="AA326" s="409">
        <v>44528</v>
      </c>
      <c r="AC326" s="402" t="e">
        <f>IF(#REF!="", O326,#REF!)</f>
        <v>#REF!</v>
      </c>
      <c r="AE326" s="400" t="s">
        <v>1605</v>
      </c>
      <c r="AF326" s="400" t="s">
        <v>2577</v>
      </c>
      <c r="AG326" s="400" t="s">
        <v>2578</v>
      </c>
      <c r="AH326" s="400" t="s">
        <v>856</v>
      </c>
      <c r="AM326" s="400" t="s">
        <v>1978</v>
      </c>
      <c r="AN326" s="400" t="s">
        <v>3498</v>
      </c>
      <c r="AO326" s="400" t="s">
        <v>1027</v>
      </c>
      <c r="AP326" s="400" t="s">
        <v>3098</v>
      </c>
      <c r="AR326" s="401" t="s">
        <v>3750</v>
      </c>
      <c r="AS326" s="400" t="s">
        <v>1754</v>
      </c>
      <c r="AT326" s="400" t="s">
        <v>3466</v>
      </c>
      <c r="AV326" s="406">
        <v>30</v>
      </c>
      <c r="AW326" s="406"/>
    </row>
    <row r="327" spans="1:49" ht="50.15" customHeight="1" x14ac:dyDescent="0.3">
      <c r="A327" s="406" t="e">
        <v>#N/A</v>
      </c>
      <c r="C327" s="406" t="s">
        <v>3751</v>
      </c>
      <c r="D327" s="406"/>
      <c r="E327" s="408"/>
      <c r="F327" s="400" t="s">
        <v>3752</v>
      </c>
      <c r="H327" s="400" t="s">
        <v>1596</v>
      </c>
      <c r="I327" s="400" t="s">
        <v>2571</v>
      </c>
      <c r="J327" s="400" t="s">
        <v>2572</v>
      </c>
      <c r="K327" s="401" t="s">
        <v>3753</v>
      </c>
      <c r="N327" s="400" t="s">
        <v>1636</v>
      </c>
      <c r="O327" s="401" t="s">
        <v>1452</v>
      </c>
      <c r="P327" s="407" t="str">
        <f>IFERROR(INDEX(LOVs!L:L,MATCH(O327, LOVs!J:J,0)), "")</f>
        <v>Fit</v>
      </c>
      <c r="Q327" s="407" t="str">
        <f>IFERROR(INDEX(LOVs!M:M,MATCH(O327,LOVs!J:J,0)),"")</f>
        <v>Configuration</v>
      </c>
      <c r="R327" s="407" t="str">
        <f>IFERROR(INDEX(LOVs!N:N,MATCH(O327,LOVs!J:J,0)),"")</f>
        <v>Functional</v>
      </c>
      <c r="S327" s="421"/>
      <c r="T327" s="401" t="s">
        <v>3754</v>
      </c>
      <c r="U327" s="401" t="s">
        <v>2802</v>
      </c>
      <c r="V327" s="401" t="s">
        <v>3755</v>
      </c>
      <c r="Y327" s="400" t="s">
        <v>1348</v>
      </c>
      <c r="Z327" s="400" t="s">
        <v>3756</v>
      </c>
      <c r="AA327" s="409">
        <v>44537</v>
      </c>
      <c r="AC327" s="402" t="e">
        <f>IF(#REF!="", O327,#REF!)</f>
        <v>#REF!</v>
      </c>
      <c r="AD327" s="400"/>
      <c r="AE327" s="400" t="s">
        <v>1605</v>
      </c>
      <c r="AF327" s="400" t="s">
        <v>2577</v>
      </c>
      <c r="AG327" s="400" t="s">
        <v>2578</v>
      </c>
      <c r="AH327" s="400" t="s">
        <v>856</v>
      </c>
      <c r="AM327" s="400" t="s">
        <v>1978</v>
      </c>
      <c r="AN327" s="400" t="s">
        <v>3498</v>
      </c>
      <c r="AO327" s="400" t="s">
        <v>1027</v>
      </c>
      <c r="AP327" s="400" t="s">
        <v>3098</v>
      </c>
      <c r="AR327" s="401" t="s">
        <v>3757</v>
      </c>
      <c r="AT327" s="400" t="s">
        <v>3586</v>
      </c>
      <c r="AV327" s="406">
        <v>28</v>
      </c>
      <c r="AW327" s="406"/>
    </row>
    <row r="328" spans="1:49" ht="50.15" customHeight="1" x14ac:dyDescent="0.3">
      <c r="A328" s="406" t="e">
        <v>#N/A</v>
      </c>
      <c r="B328" s="419" t="s">
        <v>3758</v>
      </c>
      <c r="C328" s="402"/>
      <c r="D328" s="402"/>
      <c r="E328" s="408"/>
      <c r="F328" s="400" t="s">
        <v>3759</v>
      </c>
      <c r="H328" s="400" t="s">
        <v>1596</v>
      </c>
      <c r="I328" s="400" t="s">
        <v>2571</v>
      </c>
      <c r="J328" s="400" t="s">
        <v>2572</v>
      </c>
      <c r="K328" s="401" t="s">
        <v>3760</v>
      </c>
      <c r="N328" s="400" t="s">
        <v>1636</v>
      </c>
      <c r="O328" s="401" t="s">
        <v>2621</v>
      </c>
      <c r="P328" s="400" t="str">
        <f>IFERROR(INDEX(LOVs!L:L,MATCH(O328, LOVs!J:J,0)), "")</f>
        <v>Gap</v>
      </c>
      <c r="Q328" s="400" t="str">
        <f>IFERROR(INDEX(LOVs!M:M,MATCH(O328,LOVs!J:J,0)),"")</f>
        <v>Build</v>
      </c>
      <c r="R328" s="400" t="str">
        <f>IFERROR(INDEX(LOVs!N:N,MATCH(O328,LOVs!J:J,0)),"")</f>
        <v>Interface</v>
      </c>
      <c r="S328" s="401" t="s">
        <v>3761</v>
      </c>
      <c r="T328" s="421" t="s">
        <v>3762</v>
      </c>
      <c r="U328" s="401" t="s">
        <v>2624</v>
      </c>
      <c r="V328" s="401" t="s">
        <v>3763</v>
      </c>
      <c r="Y328" s="400" t="s">
        <v>1348</v>
      </c>
      <c r="Z328" s="401" t="s">
        <v>3764</v>
      </c>
      <c r="AA328" s="432" t="s">
        <v>3765</v>
      </c>
      <c r="AC328" s="681" t="s">
        <v>174</v>
      </c>
      <c r="AD328" s="402" t="s">
        <v>2376</v>
      </c>
      <c r="AE328" s="400" t="s">
        <v>1605</v>
      </c>
      <c r="AF328" s="400" t="s">
        <v>2577</v>
      </c>
      <c r="AG328" s="400" t="s">
        <v>2578</v>
      </c>
      <c r="AH328" s="400" t="s">
        <v>856</v>
      </c>
      <c r="AM328" s="400" t="s">
        <v>1978</v>
      </c>
      <c r="AN328" s="400" t="s">
        <v>196</v>
      </c>
      <c r="AO328" s="400" t="s">
        <v>196</v>
      </c>
      <c r="AP328" s="400" t="s">
        <v>196</v>
      </c>
      <c r="AT328" s="400" t="s">
        <v>3586</v>
      </c>
      <c r="AV328" s="406">
        <v>9</v>
      </c>
      <c r="AW328" s="406"/>
    </row>
    <row r="329" spans="1:49" ht="50.15" customHeight="1" x14ac:dyDescent="0.3">
      <c r="A329" s="406" t="e">
        <v>#N/A</v>
      </c>
      <c r="B329" s="419" t="s">
        <v>3766</v>
      </c>
      <c r="C329" s="402"/>
      <c r="D329" s="402"/>
      <c r="E329" s="408"/>
      <c r="F329" s="400" t="s">
        <v>3767</v>
      </c>
      <c r="H329" s="400" t="s">
        <v>1596</v>
      </c>
      <c r="I329" s="400" t="s">
        <v>2571</v>
      </c>
      <c r="J329" s="400" t="s">
        <v>2572</v>
      </c>
      <c r="K329" s="401" t="s">
        <v>3768</v>
      </c>
      <c r="N329" s="400" t="s">
        <v>1636</v>
      </c>
      <c r="O329" s="401" t="s">
        <v>2621</v>
      </c>
      <c r="P329" s="400" t="str">
        <f>IFERROR(INDEX(LOVs!L:L,MATCH(O329, LOVs!J:J,0)), "")</f>
        <v>Gap</v>
      </c>
      <c r="Q329" s="400" t="str">
        <f>IFERROR(INDEX(LOVs!M:M,MATCH(O329,LOVs!J:J,0)),"")</f>
        <v>Build</v>
      </c>
      <c r="R329" s="400" t="str">
        <f>IFERROR(INDEX(LOVs!N:N,MATCH(O329,LOVs!J:J,0)),"")</f>
        <v>Interface</v>
      </c>
      <c r="S329" s="401" t="s">
        <v>3761</v>
      </c>
      <c r="T329" s="401" t="s">
        <v>3762</v>
      </c>
      <c r="U329" s="401" t="s">
        <v>2624</v>
      </c>
      <c r="V329" s="401" t="s">
        <v>3769</v>
      </c>
      <c r="Y329" s="400" t="s">
        <v>1348</v>
      </c>
      <c r="Z329" s="401" t="s">
        <v>3764</v>
      </c>
      <c r="AA329" s="409"/>
      <c r="AC329" s="681" t="s">
        <v>174</v>
      </c>
      <c r="AD329" s="402" t="s">
        <v>2376</v>
      </c>
      <c r="AE329" s="400" t="s">
        <v>1605</v>
      </c>
      <c r="AF329" s="400" t="s">
        <v>2577</v>
      </c>
      <c r="AG329" s="400" t="s">
        <v>2578</v>
      </c>
      <c r="AH329" s="400" t="s">
        <v>856</v>
      </c>
      <c r="AM329" s="400" t="s">
        <v>1978</v>
      </c>
      <c r="AN329" s="400" t="s">
        <v>196</v>
      </c>
      <c r="AO329" s="400" t="s">
        <v>196</v>
      </c>
      <c r="AP329" s="400" t="s">
        <v>196</v>
      </c>
      <c r="AT329" s="400" t="s">
        <v>3586</v>
      </c>
      <c r="AV329" s="406">
        <v>9</v>
      </c>
      <c r="AW329" s="406"/>
    </row>
    <row r="330" spans="1:49" ht="50.15" customHeight="1" x14ac:dyDescent="0.3">
      <c r="A330" s="406" t="s">
        <v>3770</v>
      </c>
      <c r="B330" s="406"/>
      <c r="C330" s="406" t="s">
        <v>3771</v>
      </c>
      <c r="D330" s="406"/>
      <c r="E330" s="408"/>
      <c r="F330" s="400" t="s">
        <v>3772</v>
      </c>
      <c r="H330" s="400" t="s">
        <v>1596</v>
      </c>
      <c r="I330" s="400" t="s">
        <v>2571</v>
      </c>
      <c r="J330" s="400" t="s">
        <v>2572</v>
      </c>
      <c r="K330" s="401" t="s">
        <v>3773</v>
      </c>
      <c r="L330" s="400" t="s">
        <v>2671</v>
      </c>
      <c r="N330" s="400" t="s">
        <v>1636</v>
      </c>
      <c r="O330" s="401" t="s">
        <v>1452</v>
      </c>
      <c r="P330" s="407" t="str">
        <f>IFERROR(INDEX(LOVs!L:L,MATCH(O330, LOVs!J:J,0)), "")</f>
        <v>Fit</v>
      </c>
      <c r="Q330" s="407" t="str">
        <f>IFERROR(INDEX(LOVs!M:M,MATCH(O330,LOVs!J:J,0)),"")</f>
        <v>Configuration</v>
      </c>
      <c r="R330" s="407" t="str">
        <f>IFERROR(INDEX(LOVs!N:N,MATCH(O330,LOVs!J:J,0)),"")</f>
        <v>Functional</v>
      </c>
      <c r="S330" s="400"/>
      <c r="T330" s="401" t="s">
        <v>3774</v>
      </c>
      <c r="U330" s="411" t="s">
        <v>3775</v>
      </c>
      <c r="V330" s="401" t="s">
        <v>3776</v>
      </c>
      <c r="W330" s="411"/>
      <c r="Y330" s="400" t="s">
        <v>1348</v>
      </c>
      <c r="Z330" s="400" t="s">
        <v>869</v>
      </c>
      <c r="AA330" s="409">
        <v>44533</v>
      </c>
      <c r="AC330" s="402" t="e">
        <f>IF(#REF!="", O330,#REF!)</f>
        <v>#REF!</v>
      </c>
      <c r="AE330" s="400" t="s">
        <v>1605</v>
      </c>
      <c r="AF330" s="400" t="s">
        <v>2577</v>
      </c>
      <c r="AG330" s="400" t="s">
        <v>2578</v>
      </c>
      <c r="AH330" s="400" t="s">
        <v>856</v>
      </c>
      <c r="AL330" s="400" t="s">
        <v>3678</v>
      </c>
      <c r="AM330" s="400" t="s">
        <v>1978</v>
      </c>
      <c r="AN330" s="400" t="s">
        <v>3498</v>
      </c>
      <c r="AO330" s="400" t="s">
        <v>1027</v>
      </c>
      <c r="AP330" s="400" t="s">
        <v>3098</v>
      </c>
      <c r="AT330" s="400" t="s">
        <v>3586</v>
      </c>
      <c r="AV330" s="406">
        <v>12</v>
      </c>
      <c r="AW330" s="406"/>
    </row>
    <row r="331" spans="1:49" ht="50.15" customHeight="1" x14ac:dyDescent="0.3">
      <c r="A331" s="406" t="s">
        <v>3777</v>
      </c>
      <c r="B331" s="406"/>
      <c r="C331" s="406" t="s">
        <v>3778</v>
      </c>
      <c r="D331" s="406"/>
      <c r="E331" s="408"/>
      <c r="F331" s="401" t="s">
        <v>3779</v>
      </c>
      <c r="H331" s="401" t="s">
        <v>1596</v>
      </c>
      <c r="I331" s="401" t="s">
        <v>2571</v>
      </c>
      <c r="J331" s="401" t="s">
        <v>2572</v>
      </c>
      <c r="K331" s="401" t="s">
        <v>3780</v>
      </c>
      <c r="L331" s="401"/>
      <c r="M331" s="401"/>
      <c r="N331" s="401" t="s">
        <v>1636</v>
      </c>
      <c r="O331" s="401" t="s">
        <v>1452</v>
      </c>
      <c r="P331" s="407" t="str">
        <f>IFERROR(INDEX(LOVs!L:L,MATCH(O331, LOVs!J:J,0)), "")</f>
        <v>Fit</v>
      </c>
      <c r="Q331" s="407" t="str">
        <f>IFERROR(INDEX(LOVs!M:M,MATCH(O331,LOVs!J:J,0)),"")</f>
        <v>Configuration</v>
      </c>
      <c r="R331" s="407" t="str">
        <f>IFERROR(INDEX(LOVs!N:N,MATCH(O331,LOVs!J:J,0)),"")</f>
        <v>Functional</v>
      </c>
      <c r="S331" s="401"/>
      <c r="T331" s="401" t="s">
        <v>3774</v>
      </c>
      <c r="U331" s="401" t="s">
        <v>3775</v>
      </c>
      <c r="V331" s="401" t="s">
        <v>3776</v>
      </c>
      <c r="W331" s="401"/>
      <c r="X331" s="401"/>
      <c r="Y331" s="400" t="s">
        <v>1348</v>
      </c>
      <c r="Z331" s="400" t="s">
        <v>3756</v>
      </c>
      <c r="AA331" s="409">
        <v>44537</v>
      </c>
      <c r="AC331" s="402" t="e">
        <f>IF(#REF!="", O331,#REF!)</f>
        <v>#REF!</v>
      </c>
      <c r="AE331" s="400" t="s">
        <v>1605</v>
      </c>
      <c r="AF331" s="400" t="s">
        <v>2577</v>
      </c>
      <c r="AG331" s="400" t="s">
        <v>2578</v>
      </c>
      <c r="AH331" s="400" t="s">
        <v>856</v>
      </c>
      <c r="AM331" s="400" t="s">
        <v>1978</v>
      </c>
      <c r="AN331" s="400" t="s">
        <v>3498</v>
      </c>
      <c r="AO331" s="400" t="s">
        <v>1027</v>
      </c>
      <c r="AP331" s="400" t="s">
        <v>3098</v>
      </c>
      <c r="AT331" s="400" t="s">
        <v>3586</v>
      </c>
      <c r="AV331" s="406">
        <v>15</v>
      </c>
      <c r="AW331" s="406"/>
    </row>
    <row r="332" spans="1:49" ht="50.15" customHeight="1" x14ac:dyDescent="0.3">
      <c r="A332" s="406" t="s">
        <v>3781</v>
      </c>
      <c r="B332" s="406"/>
      <c r="C332" s="406" t="s">
        <v>2174</v>
      </c>
      <c r="D332" s="406"/>
      <c r="E332" s="408"/>
      <c r="F332" s="401" t="s">
        <v>3782</v>
      </c>
      <c r="H332" s="401" t="s">
        <v>1596</v>
      </c>
      <c r="I332" s="401" t="s">
        <v>2571</v>
      </c>
      <c r="J332" s="401" t="s">
        <v>2572</v>
      </c>
      <c r="K332" s="401" t="s">
        <v>3783</v>
      </c>
      <c r="L332" s="401"/>
      <c r="M332" s="401"/>
      <c r="N332" s="401" t="s">
        <v>1636</v>
      </c>
      <c r="O332" s="401" t="s">
        <v>1452</v>
      </c>
      <c r="P332" s="407" t="str">
        <f>IFERROR(INDEX(LOVs!L:L,MATCH(O332, LOVs!J:J,0)), "")</f>
        <v>Fit</v>
      </c>
      <c r="Q332" s="407" t="str">
        <f>IFERROR(INDEX(LOVs!M:M,MATCH(O332,LOVs!J:J,0)),"")</f>
        <v>Configuration</v>
      </c>
      <c r="R332" s="407" t="str">
        <f>IFERROR(INDEX(LOVs!N:N,MATCH(O332,LOVs!J:J,0)),"")</f>
        <v>Functional</v>
      </c>
      <c r="S332" s="401"/>
      <c r="T332" s="401" t="s">
        <v>3774</v>
      </c>
      <c r="U332" s="401" t="s">
        <v>3775</v>
      </c>
      <c r="V332" s="401" t="s">
        <v>3776</v>
      </c>
      <c r="W332" s="401"/>
      <c r="X332" s="401"/>
      <c r="Y332" s="400" t="s">
        <v>1348</v>
      </c>
      <c r="Z332" s="400" t="s">
        <v>3756</v>
      </c>
      <c r="AA332" s="409">
        <v>44537</v>
      </c>
      <c r="AC332" s="402" t="e">
        <f>IF(#REF!="", O332,#REF!)</f>
        <v>#REF!</v>
      </c>
      <c r="AE332" s="400" t="s">
        <v>1605</v>
      </c>
      <c r="AF332" s="400" t="s">
        <v>2577</v>
      </c>
      <c r="AG332" s="400" t="s">
        <v>2578</v>
      </c>
      <c r="AH332" s="400" t="s">
        <v>856</v>
      </c>
      <c r="AM332" s="400" t="s">
        <v>1978</v>
      </c>
      <c r="AN332" s="400" t="s">
        <v>3498</v>
      </c>
      <c r="AO332" s="400" t="s">
        <v>1027</v>
      </c>
      <c r="AP332" s="400" t="s">
        <v>3098</v>
      </c>
      <c r="AT332" s="400" t="s">
        <v>3586</v>
      </c>
      <c r="AV332" s="406">
        <v>16</v>
      </c>
      <c r="AW332" s="406"/>
    </row>
    <row r="333" spans="1:49" ht="50.15" customHeight="1" x14ac:dyDescent="0.3">
      <c r="A333" s="406" t="s">
        <v>3784</v>
      </c>
      <c r="B333" s="406"/>
      <c r="C333" s="406" t="s">
        <v>3785</v>
      </c>
      <c r="D333" s="406"/>
      <c r="E333" s="408"/>
      <c r="F333" s="401" t="s">
        <v>3786</v>
      </c>
      <c r="H333" s="401" t="s">
        <v>1596</v>
      </c>
      <c r="I333" s="401" t="s">
        <v>2571</v>
      </c>
      <c r="J333" s="401" t="s">
        <v>2572</v>
      </c>
      <c r="K333" s="401" t="s">
        <v>3787</v>
      </c>
      <c r="L333" s="401"/>
      <c r="M333" s="401"/>
      <c r="N333" s="401" t="s">
        <v>1636</v>
      </c>
      <c r="O333" s="401" t="s">
        <v>1452</v>
      </c>
      <c r="P333" s="407" t="str">
        <f>IFERROR(INDEX(LOVs!L:L,MATCH(O333, LOVs!J:J,0)), "")</f>
        <v>Fit</v>
      </c>
      <c r="Q333" s="407" t="str">
        <f>IFERROR(INDEX(LOVs!M:M,MATCH(O333,LOVs!J:J,0)),"")</f>
        <v>Configuration</v>
      </c>
      <c r="R333" s="407" t="str">
        <f>IFERROR(INDEX(LOVs!N:N,MATCH(O333,LOVs!J:J,0)),"")</f>
        <v>Functional</v>
      </c>
      <c r="S333" s="401"/>
      <c r="T333" s="401" t="s">
        <v>3774</v>
      </c>
      <c r="U333" s="401" t="s">
        <v>3775</v>
      </c>
      <c r="V333" s="401" t="s">
        <v>3776</v>
      </c>
      <c r="W333" s="401"/>
      <c r="X333" s="401"/>
      <c r="Y333" s="400" t="s">
        <v>1348</v>
      </c>
      <c r="Z333" s="400" t="s">
        <v>3756</v>
      </c>
      <c r="AA333" s="409">
        <v>44537</v>
      </c>
      <c r="AC333" s="402" t="e">
        <f>IF(#REF!="", O333,#REF!)</f>
        <v>#REF!</v>
      </c>
      <c r="AE333" s="400" t="s">
        <v>1605</v>
      </c>
      <c r="AF333" s="400" t="s">
        <v>2577</v>
      </c>
      <c r="AG333" s="400" t="s">
        <v>2578</v>
      </c>
      <c r="AH333" s="400" t="s">
        <v>856</v>
      </c>
      <c r="AM333" s="400" t="s">
        <v>1978</v>
      </c>
      <c r="AN333" s="400" t="s">
        <v>3498</v>
      </c>
      <c r="AO333" s="400" t="s">
        <v>1027</v>
      </c>
      <c r="AP333" s="400" t="s">
        <v>3098</v>
      </c>
      <c r="AT333" s="400" t="s">
        <v>3586</v>
      </c>
      <c r="AV333" s="406">
        <v>17</v>
      </c>
      <c r="AW333" s="406"/>
    </row>
    <row r="334" spans="1:49" s="451" customFormat="1" ht="50.15" customHeight="1" x14ac:dyDescent="0.3">
      <c r="A334" s="406" t="s">
        <v>3788</v>
      </c>
      <c r="B334" s="406"/>
      <c r="C334" s="406" t="s">
        <v>3789</v>
      </c>
      <c r="D334" s="406"/>
      <c r="E334" s="408"/>
      <c r="F334" s="451" t="s">
        <v>3790</v>
      </c>
      <c r="G334" s="400"/>
      <c r="H334" s="451" t="s">
        <v>1596</v>
      </c>
      <c r="I334" s="451" t="s">
        <v>2571</v>
      </c>
      <c r="J334" s="451" t="s">
        <v>2572</v>
      </c>
      <c r="K334" s="440" t="s">
        <v>3791</v>
      </c>
      <c r="N334" s="451" t="s">
        <v>1636</v>
      </c>
      <c r="O334" s="440" t="s">
        <v>1452</v>
      </c>
      <c r="P334" s="407" t="str">
        <f>IFERROR(INDEX(LOVs!L:L,MATCH(O334, LOVs!J:J,0)), "")</f>
        <v>Fit</v>
      </c>
      <c r="Q334" s="407" t="str">
        <f>IFERROR(INDEX(LOVs!M:M,MATCH(O334,LOVs!J:J,0)),"")</f>
        <v>Configuration</v>
      </c>
      <c r="R334" s="407" t="str">
        <f>IFERROR(INDEX(LOVs!N:N,MATCH(O334,LOVs!J:J,0)),"")</f>
        <v>Functional</v>
      </c>
      <c r="T334" s="451" t="s">
        <v>3774</v>
      </c>
      <c r="U334" s="440" t="s">
        <v>3775</v>
      </c>
      <c r="V334" s="401" t="s">
        <v>3776</v>
      </c>
      <c r="Y334" s="400" t="s">
        <v>1348</v>
      </c>
      <c r="Z334" s="400" t="s">
        <v>3756</v>
      </c>
      <c r="AA334" s="453">
        <v>44537</v>
      </c>
      <c r="AC334" s="402" t="e">
        <f>IF(#REF!="", O334,#REF!)</f>
        <v>#REF!</v>
      </c>
      <c r="AD334" s="452"/>
      <c r="AE334" s="451" t="s">
        <v>1605</v>
      </c>
      <c r="AF334" s="451" t="s">
        <v>2577</v>
      </c>
      <c r="AG334" s="451" t="s">
        <v>2578</v>
      </c>
      <c r="AH334" s="451" t="s">
        <v>856</v>
      </c>
      <c r="AM334" s="400" t="s">
        <v>1978</v>
      </c>
      <c r="AN334" s="451" t="s">
        <v>3498</v>
      </c>
      <c r="AO334" s="451" t="s">
        <v>1027</v>
      </c>
      <c r="AP334" s="400" t="s">
        <v>3098</v>
      </c>
      <c r="AQ334" s="440"/>
      <c r="AR334" s="440"/>
      <c r="AT334" s="400" t="s">
        <v>3586</v>
      </c>
      <c r="AV334" s="406">
        <v>18</v>
      </c>
      <c r="AW334" s="406"/>
    </row>
    <row r="335" spans="1:49" s="451" customFormat="1" ht="50.15" customHeight="1" x14ac:dyDescent="0.3">
      <c r="A335" s="406" t="s">
        <v>3792</v>
      </c>
      <c r="B335" s="456"/>
      <c r="E335" s="408"/>
      <c r="F335" s="451" t="s">
        <v>3793</v>
      </c>
      <c r="G335" s="400"/>
      <c r="H335" s="452" t="s">
        <v>1596</v>
      </c>
      <c r="I335" s="451" t="s">
        <v>2571</v>
      </c>
      <c r="J335" s="451" t="s">
        <v>2572</v>
      </c>
      <c r="K335" s="440" t="s">
        <v>3794</v>
      </c>
      <c r="N335" s="451" t="s">
        <v>1636</v>
      </c>
      <c r="O335" s="401" t="s">
        <v>1452</v>
      </c>
      <c r="P335" s="407" t="str">
        <f>IFERROR(INDEX(LOVs!L:L,MATCH(O335, LOVs!J:J,0)), "")</f>
        <v>Fit</v>
      </c>
      <c r="Q335" s="407" t="str">
        <f>IFERROR(INDEX(LOVs!M:M,MATCH(O335,LOVs!J:J,0)),"")</f>
        <v>Configuration</v>
      </c>
      <c r="R335" s="407" t="str">
        <f>IFERROR(INDEX(LOVs!N:N,MATCH(O335,LOVs!J:J,0)),"")</f>
        <v>Functional</v>
      </c>
      <c r="T335" s="454" t="s">
        <v>3774</v>
      </c>
      <c r="U335" s="440" t="s">
        <v>3775</v>
      </c>
      <c r="V335" s="401" t="s">
        <v>3776</v>
      </c>
      <c r="Y335" s="400" t="s">
        <v>1348</v>
      </c>
      <c r="Z335" s="400" t="s">
        <v>3756</v>
      </c>
      <c r="AA335" s="453">
        <v>44537</v>
      </c>
      <c r="AC335" s="402" t="e">
        <f>IF(#REF!="", O335,#REF!)</f>
        <v>#REF!</v>
      </c>
      <c r="AD335" s="452"/>
      <c r="AE335" s="451" t="s">
        <v>1605</v>
      </c>
      <c r="AF335" s="451" t="s">
        <v>2577</v>
      </c>
      <c r="AG335" s="451" t="s">
        <v>2578</v>
      </c>
      <c r="AH335" s="451" t="s">
        <v>856</v>
      </c>
      <c r="AM335" s="400" t="s">
        <v>1978</v>
      </c>
      <c r="AN335" s="451" t="s">
        <v>3498</v>
      </c>
      <c r="AO335" s="451" t="s">
        <v>1027</v>
      </c>
      <c r="AP335" s="400" t="s">
        <v>196</v>
      </c>
      <c r="AQ335" s="440"/>
      <c r="AR335" s="440"/>
      <c r="AS335" s="451" t="s">
        <v>2579</v>
      </c>
      <c r="AT335" s="400" t="s">
        <v>3586</v>
      </c>
      <c r="AV335" s="406">
        <v>8</v>
      </c>
      <c r="AW335" s="406"/>
    </row>
    <row r="336" spans="1:49" s="451" customFormat="1" ht="50.15" customHeight="1" x14ac:dyDescent="0.3">
      <c r="A336" s="406" t="s">
        <v>3795</v>
      </c>
      <c r="B336" s="456"/>
      <c r="E336" s="408"/>
      <c r="F336" s="451" t="s">
        <v>3796</v>
      </c>
      <c r="G336" s="400"/>
      <c r="H336" s="452" t="s">
        <v>1596</v>
      </c>
      <c r="I336" s="451" t="s">
        <v>2571</v>
      </c>
      <c r="J336" s="451" t="s">
        <v>2572</v>
      </c>
      <c r="K336" s="440" t="s">
        <v>3797</v>
      </c>
      <c r="N336" s="451" t="s">
        <v>1636</v>
      </c>
      <c r="O336" s="454" t="s">
        <v>1452</v>
      </c>
      <c r="P336" s="407" t="str">
        <f>IFERROR(INDEX(LOVs!L:L,MATCH(O336, LOVs!J:J,0)), "")</f>
        <v>Fit</v>
      </c>
      <c r="Q336" s="407" t="str">
        <f>IFERROR(INDEX(LOVs!M:M,MATCH(O336,LOVs!J:J,0)),"")</f>
        <v>Configuration</v>
      </c>
      <c r="R336" s="407" t="str">
        <f>IFERROR(INDEX(LOVs!N:N,MATCH(O336,LOVs!J:J,0)),"")</f>
        <v>Functional</v>
      </c>
      <c r="S336" s="455"/>
      <c r="T336" s="454" t="s">
        <v>3774</v>
      </c>
      <c r="U336" s="440" t="s">
        <v>3775</v>
      </c>
      <c r="V336" s="401" t="s">
        <v>3776</v>
      </c>
      <c r="Y336" s="400" t="s">
        <v>1348</v>
      </c>
      <c r="Z336" s="400" t="s">
        <v>3756</v>
      </c>
      <c r="AA336" s="453">
        <v>44537</v>
      </c>
      <c r="AC336" s="402" t="e">
        <f>IF(#REF!="", O336,#REF!)</f>
        <v>#REF!</v>
      </c>
      <c r="AD336" s="452"/>
      <c r="AE336" s="451" t="s">
        <v>1605</v>
      </c>
      <c r="AF336" s="451" t="s">
        <v>2577</v>
      </c>
      <c r="AG336" s="451" t="s">
        <v>2578</v>
      </c>
      <c r="AH336" s="451" t="s">
        <v>856</v>
      </c>
      <c r="AM336" s="400" t="s">
        <v>1978</v>
      </c>
      <c r="AN336" s="451" t="s">
        <v>3498</v>
      </c>
      <c r="AO336" s="451" t="s">
        <v>1027</v>
      </c>
      <c r="AP336" s="400" t="s">
        <v>196</v>
      </c>
      <c r="AQ336" s="440"/>
      <c r="AR336" s="440"/>
      <c r="AT336" s="400" t="s">
        <v>3586</v>
      </c>
      <c r="AV336" s="406">
        <v>8</v>
      </c>
      <c r="AW336" s="406"/>
    </row>
    <row r="337" spans="1:49" ht="50.15" customHeight="1" x14ac:dyDescent="0.3">
      <c r="A337" s="406" t="s">
        <v>3798</v>
      </c>
      <c r="C337" s="406" t="s">
        <v>3799</v>
      </c>
      <c r="D337" s="406"/>
      <c r="E337" s="408"/>
      <c r="F337" s="400" t="s">
        <v>3800</v>
      </c>
      <c r="H337" s="400" t="s">
        <v>1596</v>
      </c>
      <c r="I337" s="400" t="s">
        <v>2571</v>
      </c>
      <c r="J337" s="400" t="s">
        <v>2572</v>
      </c>
      <c r="K337" s="401" t="s">
        <v>3801</v>
      </c>
      <c r="N337" s="400" t="s">
        <v>1636</v>
      </c>
      <c r="O337" s="400" t="s">
        <v>1452</v>
      </c>
      <c r="P337" s="407" t="str">
        <f>IFERROR(INDEX(LOVs!L:L,MATCH(O337, LOVs!J:J,0)), "")</f>
        <v>Fit</v>
      </c>
      <c r="Q337" s="407" t="str">
        <f>IFERROR(INDEX(LOVs!M:M,MATCH(O337,LOVs!J:J,0)),"")</f>
        <v>Configuration</v>
      </c>
      <c r="R337" s="407" t="str">
        <f>IFERROR(INDEX(LOVs!N:N,MATCH(O337,LOVs!J:J,0)),"")</f>
        <v>Functional</v>
      </c>
      <c r="T337" s="401" t="s">
        <v>3774</v>
      </c>
      <c r="U337" s="401" t="s">
        <v>3775</v>
      </c>
      <c r="V337" s="401" t="s">
        <v>3776</v>
      </c>
      <c r="Y337" s="400" t="s">
        <v>1348</v>
      </c>
      <c r="Z337" s="400" t="s">
        <v>3756</v>
      </c>
      <c r="AA337" s="409">
        <v>44537</v>
      </c>
      <c r="AC337" s="402" t="e">
        <f>IF(#REF!="", O337,#REF!)</f>
        <v>#REF!</v>
      </c>
      <c r="AE337" s="400" t="s">
        <v>1605</v>
      </c>
      <c r="AF337" s="400" t="s">
        <v>2577</v>
      </c>
      <c r="AG337" s="400" t="s">
        <v>2578</v>
      </c>
      <c r="AH337" s="400" t="s">
        <v>856</v>
      </c>
      <c r="AM337" s="400" t="s">
        <v>1978</v>
      </c>
      <c r="AN337" s="400" t="s">
        <v>3498</v>
      </c>
      <c r="AO337" s="400" t="s">
        <v>1027</v>
      </c>
      <c r="AP337" s="400" t="s">
        <v>3098</v>
      </c>
      <c r="AT337" s="400" t="s">
        <v>3586</v>
      </c>
      <c r="AV337" s="406">
        <v>19</v>
      </c>
      <c r="AW337" s="406"/>
    </row>
    <row r="338" spans="1:49" ht="50.15" customHeight="1" x14ac:dyDescent="0.3">
      <c r="A338" s="406" t="s">
        <v>3802</v>
      </c>
      <c r="C338" s="406" t="s">
        <v>3803</v>
      </c>
      <c r="D338" s="406"/>
      <c r="E338" s="408"/>
      <c r="F338" s="400" t="s">
        <v>3804</v>
      </c>
      <c r="H338" s="400" t="s">
        <v>1596</v>
      </c>
      <c r="I338" s="400" t="s">
        <v>2571</v>
      </c>
      <c r="J338" s="400" t="s">
        <v>2572</v>
      </c>
      <c r="K338" s="401" t="s">
        <v>3805</v>
      </c>
      <c r="N338" s="400" t="s">
        <v>1636</v>
      </c>
      <c r="O338" s="400" t="s">
        <v>1452</v>
      </c>
      <c r="P338" s="407" t="str">
        <f>IFERROR(INDEX(LOVs!L:L,MATCH(O338, LOVs!J:J,0)), "")</f>
        <v>Fit</v>
      </c>
      <c r="Q338" s="407" t="str">
        <f>IFERROR(INDEX(LOVs!M:M,MATCH(O338,LOVs!J:J,0)),"")</f>
        <v>Configuration</v>
      </c>
      <c r="R338" s="407" t="str">
        <f>IFERROR(INDEX(LOVs!N:N,MATCH(O338,LOVs!J:J,0)),"")</f>
        <v>Functional</v>
      </c>
      <c r="T338" s="401" t="s">
        <v>3774</v>
      </c>
      <c r="U338" s="401" t="s">
        <v>3775</v>
      </c>
      <c r="V338" s="401" t="s">
        <v>3776</v>
      </c>
      <c r="Y338" s="400" t="s">
        <v>1348</v>
      </c>
      <c r="Z338" s="400" t="s">
        <v>3756</v>
      </c>
      <c r="AA338" s="409">
        <v>44537</v>
      </c>
      <c r="AC338" s="402" t="e">
        <f>IF(#REF!="", O338,#REF!)</f>
        <v>#REF!</v>
      </c>
      <c r="AE338" s="400" t="s">
        <v>1605</v>
      </c>
      <c r="AF338" s="400" t="s">
        <v>2577</v>
      </c>
      <c r="AG338" s="400" t="s">
        <v>2578</v>
      </c>
      <c r="AH338" s="400" t="s">
        <v>856</v>
      </c>
      <c r="AM338" s="400" t="s">
        <v>1978</v>
      </c>
      <c r="AN338" s="400" t="s">
        <v>3498</v>
      </c>
      <c r="AO338" s="400" t="s">
        <v>1027</v>
      </c>
      <c r="AP338" s="400" t="s">
        <v>3098</v>
      </c>
      <c r="AT338" s="400" t="s">
        <v>3586</v>
      </c>
      <c r="AV338" s="406">
        <v>3</v>
      </c>
      <c r="AW338" s="406"/>
    </row>
    <row r="339" spans="1:49" ht="50.15" customHeight="1" x14ac:dyDescent="0.3">
      <c r="A339" s="406" t="s">
        <v>3806</v>
      </c>
      <c r="C339" s="406" t="s">
        <v>3807</v>
      </c>
      <c r="D339" s="406"/>
      <c r="E339" s="408"/>
      <c r="F339" s="400" t="s">
        <v>3808</v>
      </c>
      <c r="H339" s="400" t="s">
        <v>1596</v>
      </c>
      <c r="I339" s="400" t="s">
        <v>2571</v>
      </c>
      <c r="J339" s="400" t="s">
        <v>2572</v>
      </c>
      <c r="K339" s="401" t="s">
        <v>3809</v>
      </c>
      <c r="N339" s="400" t="s">
        <v>1636</v>
      </c>
      <c r="O339" s="400" t="s">
        <v>1452</v>
      </c>
      <c r="P339" s="407" t="str">
        <f>IFERROR(INDEX(LOVs!L:L,MATCH(O339, LOVs!J:J,0)), "")</f>
        <v>Fit</v>
      </c>
      <c r="Q339" s="407" t="str">
        <f>IFERROR(INDEX(LOVs!M:M,MATCH(O339,LOVs!J:J,0)),"")</f>
        <v>Configuration</v>
      </c>
      <c r="R339" s="407" t="str">
        <f>IFERROR(INDEX(LOVs!N:N,MATCH(O339,LOVs!J:J,0)),"")</f>
        <v>Functional</v>
      </c>
      <c r="T339" s="401" t="s">
        <v>3774</v>
      </c>
      <c r="U339" s="401" t="s">
        <v>3775</v>
      </c>
      <c r="V339" s="401" t="s">
        <v>3776</v>
      </c>
      <c r="Y339" s="400" t="s">
        <v>1348</v>
      </c>
      <c r="Z339" s="400" t="s">
        <v>3756</v>
      </c>
      <c r="AA339" s="409">
        <v>44537</v>
      </c>
      <c r="AC339" s="402" t="e">
        <f>IF(#REF!="", O339,#REF!)</f>
        <v>#REF!</v>
      </c>
      <c r="AE339" s="400" t="s">
        <v>1605</v>
      </c>
      <c r="AF339" s="400" t="s">
        <v>2577</v>
      </c>
      <c r="AG339" s="400" t="s">
        <v>2578</v>
      </c>
      <c r="AH339" s="400" t="s">
        <v>856</v>
      </c>
      <c r="AM339" s="400" t="s">
        <v>1978</v>
      </c>
      <c r="AN339" s="400" t="s">
        <v>3498</v>
      </c>
      <c r="AO339" s="400" t="s">
        <v>1027</v>
      </c>
      <c r="AP339" s="400" t="s">
        <v>3098</v>
      </c>
      <c r="AT339" s="400" t="s">
        <v>3586</v>
      </c>
      <c r="AV339" s="406">
        <v>4</v>
      </c>
      <c r="AW339" s="406"/>
    </row>
    <row r="340" spans="1:49" ht="50.15" customHeight="1" x14ac:dyDescent="0.3">
      <c r="A340" s="406" t="s">
        <v>3810</v>
      </c>
      <c r="C340" s="406" t="s">
        <v>3811</v>
      </c>
      <c r="D340" s="406"/>
      <c r="E340" s="408"/>
      <c r="F340" s="400" t="s">
        <v>3812</v>
      </c>
      <c r="H340" s="400" t="s">
        <v>1596</v>
      </c>
      <c r="I340" s="400" t="s">
        <v>2571</v>
      </c>
      <c r="J340" s="400" t="s">
        <v>2572</v>
      </c>
      <c r="K340" s="401" t="s">
        <v>3813</v>
      </c>
      <c r="N340" s="400" t="s">
        <v>1636</v>
      </c>
      <c r="O340" s="400" t="s">
        <v>1452</v>
      </c>
      <c r="P340" s="407" t="str">
        <f>IFERROR(INDEX(LOVs!L:L,MATCH(O340, LOVs!J:J,0)), "")</f>
        <v>Fit</v>
      </c>
      <c r="Q340" s="407" t="str">
        <f>IFERROR(INDEX(LOVs!M:M,MATCH(O340,LOVs!J:J,0)),"")</f>
        <v>Configuration</v>
      </c>
      <c r="R340" s="407" t="str">
        <f>IFERROR(INDEX(LOVs!N:N,MATCH(O340,LOVs!J:J,0)),"")</f>
        <v>Functional</v>
      </c>
      <c r="T340" s="401" t="s">
        <v>3774</v>
      </c>
      <c r="U340" s="401" t="s">
        <v>3775</v>
      </c>
      <c r="V340" s="401" t="s">
        <v>3776</v>
      </c>
      <c r="Y340" s="400" t="s">
        <v>1348</v>
      </c>
      <c r="Z340" s="400" t="s">
        <v>3756</v>
      </c>
      <c r="AA340" s="409">
        <v>44537</v>
      </c>
      <c r="AC340" s="402" t="e">
        <f>IF(#REF!="", O340,#REF!)</f>
        <v>#REF!</v>
      </c>
      <c r="AE340" s="400" t="s">
        <v>1605</v>
      </c>
      <c r="AF340" s="400" t="s">
        <v>2577</v>
      </c>
      <c r="AG340" s="400" t="s">
        <v>2578</v>
      </c>
      <c r="AH340" s="400" t="s">
        <v>856</v>
      </c>
      <c r="AM340" s="400" t="s">
        <v>1978</v>
      </c>
      <c r="AN340" s="400" t="s">
        <v>3498</v>
      </c>
      <c r="AO340" s="400" t="s">
        <v>1027</v>
      </c>
      <c r="AP340" s="400" t="s">
        <v>3098</v>
      </c>
      <c r="AT340" s="400" t="s">
        <v>3586</v>
      </c>
      <c r="AV340" s="406">
        <v>2</v>
      </c>
      <c r="AW340" s="406"/>
    </row>
    <row r="341" spans="1:49" ht="50.15" customHeight="1" x14ac:dyDescent="0.3">
      <c r="A341" s="406" t="s">
        <v>3814</v>
      </c>
      <c r="C341" s="406" t="s">
        <v>3815</v>
      </c>
      <c r="D341" s="406"/>
      <c r="E341" s="408"/>
      <c r="F341" s="400" t="s">
        <v>3816</v>
      </c>
      <c r="H341" s="400" t="s">
        <v>1596</v>
      </c>
      <c r="I341" s="400" t="s">
        <v>2571</v>
      </c>
      <c r="J341" s="400" t="s">
        <v>2572</v>
      </c>
      <c r="K341" s="401" t="s">
        <v>3817</v>
      </c>
      <c r="N341" s="400" t="s">
        <v>1636</v>
      </c>
      <c r="O341" s="400" t="s">
        <v>1452</v>
      </c>
      <c r="P341" s="407" t="str">
        <f>IFERROR(INDEX(LOVs!L:L,MATCH(O341, LOVs!J:J,0)), "")</f>
        <v>Fit</v>
      </c>
      <c r="Q341" s="407" t="str">
        <f>IFERROR(INDEX(LOVs!M:M,MATCH(O341,LOVs!J:J,0)),"")</f>
        <v>Configuration</v>
      </c>
      <c r="R341" s="407" t="str">
        <f>IFERROR(INDEX(LOVs!N:N,MATCH(O341,LOVs!J:J,0)),"")</f>
        <v>Functional</v>
      </c>
      <c r="T341" s="401" t="s">
        <v>3774</v>
      </c>
      <c r="U341" s="401" t="s">
        <v>3775</v>
      </c>
      <c r="V341" s="401" t="s">
        <v>3776</v>
      </c>
      <c r="Y341" s="400" t="s">
        <v>1348</v>
      </c>
      <c r="Z341" s="400" t="s">
        <v>3756</v>
      </c>
      <c r="AA341" s="409">
        <v>44537</v>
      </c>
      <c r="AC341" s="402" t="e">
        <f>IF(#REF!="", O341,#REF!)</f>
        <v>#REF!</v>
      </c>
      <c r="AE341" s="400" t="s">
        <v>1605</v>
      </c>
      <c r="AF341" s="400" t="s">
        <v>2577</v>
      </c>
      <c r="AG341" s="400" t="s">
        <v>2578</v>
      </c>
      <c r="AH341" s="400" t="s">
        <v>856</v>
      </c>
      <c r="AM341" s="400" t="s">
        <v>1978</v>
      </c>
      <c r="AN341" s="400" t="s">
        <v>3818</v>
      </c>
      <c r="AO341" s="400" t="s">
        <v>1027</v>
      </c>
      <c r="AP341" s="401" t="s">
        <v>3819</v>
      </c>
      <c r="AT341" s="400" t="s">
        <v>3586</v>
      </c>
      <c r="AV341" s="406">
        <v>14</v>
      </c>
      <c r="AW341" s="406"/>
    </row>
    <row r="342" spans="1:49" ht="50.15" customHeight="1" x14ac:dyDescent="0.3">
      <c r="A342" s="406" t="s">
        <v>3820</v>
      </c>
      <c r="B342" s="406"/>
      <c r="C342" s="406" t="s">
        <v>2174</v>
      </c>
      <c r="D342" s="406"/>
      <c r="E342" s="408"/>
      <c r="F342" s="400" t="s">
        <v>3821</v>
      </c>
      <c r="H342" s="400" t="s">
        <v>1596</v>
      </c>
      <c r="I342" s="400" t="s">
        <v>2571</v>
      </c>
      <c r="J342" s="400" t="s">
        <v>2572</v>
      </c>
      <c r="K342" s="401" t="s">
        <v>3822</v>
      </c>
      <c r="N342" s="400" t="s">
        <v>1636</v>
      </c>
      <c r="O342" s="400" t="s">
        <v>1452</v>
      </c>
      <c r="P342" s="407" t="str">
        <f>IFERROR(INDEX(LOVs!L:L,MATCH(O342, LOVs!J:J,0)), "")</f>
        <v>Fit</v>
      </c>
      <c r="Q342" s="407" t="str">
        <f>IFERROR(INDEX(LOVs!M:M,MATCH(O342,LOVs!J:J,0)),"")</f>
        <v>Configuration</v>
      </c>
      <c r="R342" s="407" t="str">
        <f>IFERROR(INDEX(LOVs!N:N,MATCH(O342,LOVs!J:J,0)),"")</f>
        <v>Functional</v>
      </c>
      <c r="T342" s="401" t="s">
        <v>3774</v>
      </c>
      <c r="U342" s="401" t="s">
        <v>3775</v>
      </c>
      <c r="V342" s="401" t="s">
        <v>3776</v>
      </c>
      <c r="Y342" s="400" t="s">
        <v>1348</v>
      </c>
      <c r="Z342" s="400" t="s">
        <v>3756</v>
      </c>
      <c r="AA342" s="409">
        <v>44537</v>
      </c>
      <c r="AC342" s="402" t="e">
        <f>IF(#REF!="", O342,#REF!)</f>
        <v>#REF!</v>
      </c>
      <c r="AE342" s="400" t="s">
        <v>1605</v>
      </c>
      <c r="AF342" s="400" t="s">
        <v>2577</v>
      </c>
      <c r="AG342" s="400" t="s">
        <v>2578</v>
      </c>
      <c r="AH342" s="400" t="s">
        <v>856</v>
      </c>
      <c r="AM342" s="400" t="s">
        <v>1978</v>
      </c>
      <c r="AN342" s="400" t="s">
        <v>3498</v>
      </c>
      <c r="AO342" s="400" t="s">
        <v>1027</v>
      </c>
      <c r="AP342" s="400" t="s">
        <v>3098</v>
      </c>
      <c r="AT342" s="400" t="s">
        <v>3586</v>
      </c>
      <c r="AU342" s="450"/>
      <c r="AV342" s="406">
        <v>13</v>
      </c>
      <c r="AW342" s="406"/>
    </row>
    <row r="343" spans="1:49" ht="50.15" customHeight="1" x14ac:dyDescent="0.3">
      <c r="A343" s="406" t="s">
        <v>3823</v>
      </c>
      <c r="B343" s="406"/>
      <c r="C343" s="406" t="s">
        <v>3824</v>
      </c>
      <c r="D343" s="406"/>
      <c r="E343" s="408"/>
      <c r="F343" s="400" t="s">
        <v>3825</v>
      </c>
      <c r="H343" s="400" t="s">
        <v>1596</v>
      </c>
      <c r="I343" s="400" t="s">
        <v>2571</v>
      </c>
      <c r="J343" s="400" t="s">
        <v>2572</v>
      </c>
      <c r="K343" s="401" t="s">
        <v>3826</v>
      </c>
      <c r="N343" s="400" t="s">
        <v>1636</v>
      </c>
      <c r="O343" s="400" t="s">
        <v>1452</v>
      </c>
      <c r="P343" s="407" t="str">
        <f>IFERROR(INDEX(LOVs!L:L,MATCH(O343, LOVs!J:J,0)), "")</f>
        <v>Fit</v>
      </c>
      <c r="Q343" s="407" t="str">
        <f>IFERROR(INDEX(LOVs!M:M,MATCH(O343,LOVs!J:J,0)),"")</f>
        <v>Configuration</v>
      </c>
      <c r="R343" s="407" t="str">
        <f>IFERROR(INDEX(LOVs!N:N,MATCH(O343,LOVs!J:J,0)),"")</f>
        <v>Functional</v>
      </c>
      <c r="T343" s="401" t="s">
        <v>3774</v>
      </c>
      <c r="U343" s="401" t="s">
        <v>3775</v>
      </c>
      <c r="V343" s="401" t="s">
        <v>3776</v>
      </c>
      <c r="Y343" s="400" t="s">
        <v>1348</v>
      </c>
      <c r="Z343" s="400" t="s">
        <v>3756</v>
      </c>
      <c r="AA343" s="409">
        <v>44537</v>
      </c>
      <c r="AC343" s="402" t="e">
        <f>IF(#REF!="", O343,#REF!)</f>
        <v>#REF!</v>
      </c>
      <c r="AE343" s="400" t="s">
        <v>1605</v>
      </c>
      <c r="AF343" s="400" t="s">
        <v>2577</v>
      </c>
      <c r="AG343" s="400" t="s">
        <v>2578</v>
      </c>
      <c r="AH343" s="400" t="s">
        <v>856</v>
      </c>
      <c r="AM343" s="400" t="s">
        <v>1978</v>
      </c>
      <c r="AN343" s="400" t="s">
        <v>3498</v>
      </c>
      <c r="AO343" s="400" t="s">
        <v>1027</v>
      </c>
      <c r="AP343" s="400" t="s">
        <v>3098</v>
      </c>
      <c r="AT343" s="400" t="s">
        <v>3586</v>
      </c>
      <c r="AV343" s="406">
        <v>11</v>
      </c>
      <c r="AW343" s="406"/>
    </row>
    <row r="344" spans="1:49" ht="50.15" customHeight="1" x14ac:dyDescent="0.3">
      <c r="A344" s="406" t="s">
        <v>3827</v>
      </c>
      <c r="B344" s="406"/>
      <c r="C344" s="406" t="s">
        <v>2174</v>
      </c>
      <c r="D344" s="406"/>
      <c r="E344" s="408"/>
      <c r="F344" s="400" t="s">
        <v>3828</v>
      </c>
      <c r="H344" s="400" t="s">
        <v>1596</v>
      </c>
      <c r="I344" s="400" t="s">
        <v>2571</v>
      </c>
      <c r="J344" s="400" t="s">
        <v>2572</v>
      </c>
      <c r="K344" s="401" t="s">
        <v>3829</v>
      </c>
      <c r="N344" s="400" t="s">
        <v>1636</v>
      </c>
      <c r="O344" s="400" t="s">
        <v>1452</v>
      </c>
      <c r="P344" s="407" t="str">
        <f>IFERROR(INDEX(LOVs!L:L,MATCH(O344, LOVs!J:J,0)), "")</f>
        <v>Fit</v>
      </c>
      <c r="Q344" s="407" t="str">
        <f>IFERROR(INDEX(LOVs!M:M,MATCH(O344,LOVs!J:J,0)),"")</f>
        <v>Configuration</v>
      </c>
      <c r="R344" s="407" t="str">
        <f>IFERROR(INDEX(LOVs!N:N,MATCH(O344,LOVs!J:J,0)),"")</f>
        <v>Functional</v>
      </c>
      <c r="T344" s="401" t="s">
        <v>3774</v>
      </c>
      <c r="U344" s="401" t="s">
        <v>3775</v>
      </c>
      <c r="V344" s="401" t="s">
        <v>3776</v>
      </c>
      <c r="Y344" s="400" t="s">
        <v>1348</v>
      </c>
      <c r="Z344" s="400" t="s">
        <v>3756</v>
      </c>
      <c r="AA344" s="409">
        <v>44537</v>
      </c>
      <c r="AC344" s="402" t="e">
        <f>IF(#REF!="", O344,#REF!)</f>
        <v>#REF!</v>
      </c>
      <c r="AE344" s="400" t="s">
        <v>1605</v>
      </c>
      <c r="AF344" s="400" t="s">
        <v>2577</v>
      </c>
      <c r="AG344" s="400" t="s">
        <v>2578</v>
      </c>
      <c r="AH344" s="400" t="s">
        <v>856</v>
      </c>
      <c r="AM344" s="400" t="s">
        <v>1978</v>
      </c>
      <c r="AN344" s="400" t="s">
        <v>3498</v>
      </c>
      <c r="AO344" s="400" t="s">
        <v>1027</v>
      </c>
      <c r="AP344" s="400" t="s">
        <v>3098</v>
      </c>
      <c r="AT344" s="400" t="s">
        <v>3586</v>
      </c>
      <c r="AV344" s="406">
        <v>1</v>
      </c>
      <c r="AW344" s="406"/>
    </row>
    <row r="345" spans="1:49" ht="50.15" customHeight="1" x14ac:dyDescent="0.3">
      <c r="A345" s="406" t="s">
        <v>3830</v>
      </c>
      <c r="B345" s="406"/>
      <c r="C345" s="406" t="s">
        <v>3831</v>
      </c>
      <c r="D345" s="406"/>
      <c r="E345" s="408"/>
      <c r="F345" s="400" t="s">
        <v>3832</v>
      </c>
      <c r="H345" s="400" t="s">
        <v>1596</v>
      </c>
      <c r="I345" s="400" t="s">
        <v>2571</v>
      </c>
      <c r="J345" s="400" t="s">
        <v>2572</v>
      </c>
      <c r="K345" s="401" t="s">
        <v>3833</v>
      </c>
      <c r="N345" s="400" t="s">
        <v>1636</v>
      </c>
      <c r="O345" s="400" t="s">
        <v>1452</v>
      </c>
      <c r="P345" s="407" t="str">
        <f>IFERROR(INDEX(LOVs!L:L,MATCH(O345, LOVs!J:J,0)), "")</f>
        <v>Fit</v>
      </c>
      <c r="Q345" s="407" t="str">
        <f>IFERROR(INDEX(LOVs!M:M,MATCH(O345,LOVs!J:J,0)),"")</f>
        <v>Configuration</v>
      </c>
      <c r="R345" s="407" t="str">
        <f>IFERROR(INDEX(LOVs!N:N,MATCH(O345,LOVs!J:J,0)),"")</f>
        <v>Functional</v>
      </c>
      <c r="T345" s="401" t="s">
        <v>3774</v>
      </c>
      <c r="U345" s="401" t="s">
        <v>3775</v>
      </c>
      <c r="V345" s="401" t="s">
        <v>3776</v>
      </c>
      <c r="Y345" s="400" t="s">
        <v>1348</v>
      </c>
      <c r="Z345" s="400" t="s">
        <v>3756</v>
      </c>
      <c r="AA345" s="409">
        <v>44537</v>
      </c>
      <c r="AC345" s="402" t="e">
        <f>IF(#REF!="", O345,#REF!)</f>
        <v>#REF!</v>
      </c>
      <c r="AE345" s="400" t="s">
        <v>1605</v>
      </c>
      <c r="AF345" s="400" t="s">
        <v>2577</v>
      </c>
      <c r="AG345" s="400" t="s">
        <v>2578</v>
      </c>
      <c r="AH345" s="400" t="s">
        <v>856</v>
      </c>
      <c r="AM345" s="400" t="s">
        <v>1978</v>
      </c>
      <c r="AN345" s="400" t="s">
        <v>3498</v>
      </c>
      <c r="AO345" s="400" t="s">
        <v>1027</v>
      </c>
      <c r="AP345" s="400" t="s">
        <v>3098</v>
      </c>
      <c r="AT345" s="400" t="s">
        <v>3586</v>
      </c>
      <c r="AV345" s="406">
        <v>10</v>
      </c>
      <c r="AW345" s="406"/>
    </row>
    <row r="346" spans="1:49" ht="50.15" customHeight="1" x14ac:dyDescent="0.3">
      <c r="A346" s="406" t="s">
        <v>3834</v>
      </c>
      <c r="B346" s="406"/>
      <c r="C346" s="406" t="s">
        <v>2174</v>
      </c>
      <c r="D346" s="406"/>
      <c r="E346" s="408"/>
      <c r="F346" s="400" t="s">
        <v>3835</v>
      </c>
      <c r="H346" s="400" t="s">
        <v>1596</v>
      </c>
      <c r="I346" s="400" t="s">
        <v>2571</v>
      </c>
      <c r="J346" s="400" t="s">
        <v>2572</v>
      </c>
      <c r="K346" s="401" t="s">
        <v>3836</v>
      </c>
      <c r="N346" s="400" t="s">
        <v>1636</v>
      </c>
      <c r="O346" s="400" t="s">
        <v>1452</v>
      </c>
      <c r="P346" s="407" t="str">
        <f>IFERROR(INDEX(LOVs!L:L,MATCH(O346, LOVs!J:J,0)), "")</f>
        <v>Fit</v>
      </c>
      <c r="Q346" s="407" t="str">
        <f>IFERROR(INDEX(LOVs!M:M,MATCH(O346,LOVs!J:J,0)),"")</f>
        <v>Configuration</v>
      </c>
      <c r="R346" s="407" t="str">
        <f>IFERROR(INDEX(LOVs!N:N,MATCH(O346,LOVs!J:J,0)),"")</f>
        <v>Functional</v>
      </c>
      <c r="T346" s="401" t="s">
        <v>3774</v>
      </c>
      <c r="U346" s="401" t="s">
        <v>3775</v>
      </c>
      <c r="V346" s="401" t="s">
        <v>3776</v>
      </c>
      <c r="Y346" s="400" t="s">
        <v>1348</v>
      </c>
      <c r="Z346" s="400" t="s">
        <v>3756</v>
      </c>
      <c r="AA346" s="409">
        <v>44537</v>
      </c>
      <c r="AC346" s="402" t="e">
        <f>IF(#REF!="", O346,#REF!)</f>
        <v>#REF!</v>
      </c>
      <c r="AE346" s="400" t="s">
        <v>1605</v>
      </c>
      <c r="AF346" s="400" t="s">
        <v>2577</v>
      </c>
      <c r="AG346" s="400" t="s">
        <v>2578</v>
      </c>
      <c r="AH346" s="400" t="s">
        <v>856</v>
      </c>
      <c r="AM346" s="400" t="s">
        <v>1978</v>
      </c>
      <c r="AN346" s="400" t="s">
        <v>3498</v>
      </c>
      <c r="AO346" s="400" t="s">
        <v>1027</v>
      </c>
      <c r="AP346" s="400" t="s">
        <v>3098</v>
      </c>
      <c r="AT346" s="400" t="s">
        <v>3586</v>
      </c>
      <c r="AV346" s="406">
        <v>5</v>
      </c>
      <c r="AW346" s="406"/>
    </row>
    <row r="347" spans="1:49" ht="50.15" customHeight="1" x14ac:dyDescent="0.3">
      <c r="A347" s="406" t="s">
        <v>3837</v>
      </c>
      <c r="B347" s="406"/>
      <c r="C347" s="406" t="s">
        <v>2174</v>
      </c>
      <c r="D347" s="406"/>
      <c r="E347" s="408"/>
      <c r="F347" s="400" t="s">
        <v>3838</v>
      </c>
      <c r="H347" s="400" t="s">
        <v>1596</v>
      </c>
      <c r="I347" s="400" t="s">
        <v>2571</v>
      </c>
      <c r="J347" s="400" t="s">
        <v>2572</v>
      </c>
      <c r="K347" s="401" t="s">
        <v>3839</v>
      </c>
      <c r="N347" s="400" t="s">
        <v>1636</v>
      </c>
      <c r="O347" s="400" t="s">
        <v>1452</v>
      </c>
      <c r="P347" s="407" t="str">
        <f>IFERROR(INDEX(LOVs!L:L,MATCH(O347, LOVs!J:J,0)), "")</f>
        <v>Fit</v>
      </c>
      <c r="Q347" s="407" t="str">
        <f>IFERROR(INDEX(LOVs!M:M,MATCH(O347,LOVs!J:J,0)),"")</f>
        <v>Configuration</v>
      </c>
      <c r="R347" s="407" t="str">
        <f>IFERROR(INDEX(LOVs!N:N,MATCH(O347,LOVs!J:J,0)),"")</f>
        <v>Functional</v>
      </c>
      <c r="T347" s="401" t="s">
        <v>3774</v>
      </c>
      <c r="U347" s="401" t="s">
        <v>3775</v>
      </c>
      <c r="V347" s="401" t="s">
        <v>3776</v>
      </c>
      <c r="Y347" s="400" t="s">
        <v>1348</v>
      </c>
      <c r="Z347" s="400" t="s">
        <v>3756</v>
      </c>
      <c r="AA347" s="409">
        <v>44537</v>
      </c>
      <c r="AC347" s="402" t="e">
        <f>IF(#REF!="", O347,#REF!)</f>
        <v>#REF!</v>
      </c>
      <c r="AE347" s="400" t="s">
        <v>1605</v>
      </c>
      <c r="AF347" s="400" t="s">
        <v>2577</v>
      </c>
      <c r="AG347" s="400" t="s">
        <v>2578</v>
      </c>
      <c r="AH347" s="400" t="s">
        <v>856</v>
      </c>
      <c r="AM347" s="400" t="s">
        <v>1978</v>
      </c>
      <c r="AN347" s="400" t="s">
        <v>3498</v>
      </c>
      <c r="AO347" s="400" t="s">
        <v>1027</v>
      </c>
      <c r="AP347" s="400" t="s">
        <v>3098</v>
      </c>
      <c r="AT347" s="400" t="s">
        <v>3586</v>
      </c>
      <c r="AV347" s="406">
        <v>6</v>
      </c>
      <c r="AW347" s="406"/>
    </row>
    <row r="348" spans="1:49" ht="50.15" customHeight="1" x14ac:dyDescent="0.3">
      <c r="A348" s="406" t="s">
        <v>3840</v>
      </c>
      <c r="B348" s="406"/>
      <c r="C348" s="406" t="s">
        <v>2174</v>
      </c>
      <c r="D348" s="406"/>
      <c r="E348" s="408"/>
      <c r="F348" s="400" t="s">
        <v>3841</v>
      </c>
      <c r="H348" s="400" t="s">
        <v>1596</v>
      </c>
      <c r="I348" s="400" t="s">
        <v>2571</v>
      </c>
      <c r="J348" s="400" t="s">
        <v>2572</v>
      </c>
      <c r="K348" s="401" t="s">
        <v>3842</v>
      </c>
      <c r="N348" s="400" t="s">
        <v>1636</v>
      </c>
      <c r="O348" s="400" t="s">
        <v>1452</v>
      </c>
      <c r="P348" s="407" t="str">
        <f>IFERROR(INDEX(LOVs!L:L,MATCH(O348, LOVs!J:J,0)), "")</f>
        <v>Fit</v>
      </c>
      <c r="Q348" s="407" t="str">
        <f>IFERROR(INDEX(LOVs!M:M,MATCH(O348,LOVs!J:J,0)),"")</f>
        <v>Configuration</v>
      </c>
      <c r="R348" s="407" t="str">
        <f>IFERROR(INDEX(LOVs!N:N,MATCH(O348,LOVs!J:J,0)),"")</f>
        <v>Functional</v>
      </c>
      <c r="T348" s="401" t="s">
        <v>3774</v>
      </c>
      <c r="U348" s="401" t="s">
        <v>3775</v>
      </c>
      <c r="V348" s="401" t="s">
        <v>3776</v>
      </c>
      <c r="Y348" s="400" t="s">
        <v>1348</v>
      </c>
      <c r="Z348" s="400" t="s">
        <v>3756</v>
      </c>
      <c r="AA348" s="409">
        <v>44537</v>
      </c>
      <c r="AC348" s="402" t="e">
        <f>IF(#REF!="", O348,#REF!)</f>
        <v>#REF!</v>
      </c>
      <c r="AE348" s="400" t="s">
        <v>1605</v>
      </c>
      <c r="AF348" s="400" t="s">
        <v>2577</v>
      </c>
      <c r="AG348" s="400" t="s">
        <v>2578</v>
      </c>
      <c r="AH348" s="400" t="s">
        <v>856</v>
      </c>
      <c r="AM348" s="400" t="s">
        <v>1978</v>
      </c>
      <c r="AN348" s="400" t="s">
        <v>3498</v>
      </c>
      <c r="AO348" s="400" t="s">
        <v>1027</v>
      </c>
      <c r="AP348" s="400" t="s">
        <v>3098</v>
      </c>
      <c r="AT348" s="400" t="s">
        <v>3586</v>
      </c>
      <c r="AV348" s="406">
        <v>7</v>
      </c>
      <c r="AW348" s="406"/>
    </row>
    <row r="349" spans="1:49" ht="50.15" customHeight="1" x14ac:dyDescent="0.3">
      <c r="A349" s="406" t="s">
        <v>3843</v>
      </c>
      <c r="E349" s="408"/>
      <c r="F349" s="400" t="s">
        <v>3844</v>
      </c>
      <c r="H349" s="400" t="s">
        <v>1596</v>
      </c>
      <c r="I349" s="400" t="s">
        <v>2571</v>
      </c>
      <c r="J349" s="400" t="s">
        <v>2572</v>
      </c>
      <c r="K349" s="401" t="s">
        <v>3845</v>
      </c>
      <c r="N349" s="400" t="s">
        <v>1636</v>
      </c>
      <c r="O349" s="400" t="s">
        <v>1452</v>
      </c>
      <c r="P349" s="407" t="str">
        <f>IFERROR(INDEX(LOVs!L:L,MATCH(O349, LOVs!J:J,0)), "")</f>
        <v>Fit</v>
      </c>
      <c r="Q349" s="407" t="str">
        <f>IFERROR(INDEX(LOVs!M:M,MATCH(O349,LOVs!J:J,0)),"")</f>
        <v>Configuration</v>
      </c>
      <c r="R349" s="407" t="str">
        <f>IFERROR(INDEX(LOVs!N:N,MATCH(O349,LOVs!J:J,0)),"")</f>
        <v>Functional</v>
      </c>
      <c r="T349" s="401" t="s">
        <v>3774</v>
      </c>
      <c r="U349" s="401" t="s">
        <v>3775</v>
      </c>
      <c r="V349" s="414" t="s">
        <v>3776</v>
      </c>
      <c r="W349" s="401"/>
      <c r="Y349" s="400" t="s">
        <v>1348</v>
      </c>
      <c r="Z349" s="400" t="s">
        <v>869</v>
      </c>
      <c r="AA349" s="409">
        <v>44579</v>
      </c>
      <c r="AC349" s="402" t="e">
        <f>IF(#REF!="", O349,#REF!)</f>
        <v>#REF!</v>
      </c>
      <c r="AE349" s="400" t="s">
        <v>1605</v>
      </c>
      <c r="AF349" s="400" t="s">
        <v>2577</v>
      </c>
      <c r="AG349" s="400" t="s">
        <v>2578</v>
      </c>
      <c r="AH349" s="400" t="s">
        <v>856</v>
      </c>
      <c r="AM349" s="400" t="s">
        <v>1978</v>
      </c>
      <c r="AN349" s="400" t="s">
        <v>196</v>
      </c>
      <c r="AO349" s="400" t="s">
        <v>1027</v>
      </c>
      <c r="AP349" s="400" t="s">
        <v>3098</v>
      </c>
      <c r="AS349" s="400" t="s">
        <v>2579</v>
      </c>
      <c r="AT349" s="400" t="s">
        <v>3266</v>
      </c>
      <c r="AV349" s="406">
        <v>26.1</v>
      </c>
      <c r="AW349" s="406"/>
    </row>
    <row r="350" spans="1:49" ht="50.15" customHeight="1" x14ac:dyDescent="0.3">
      <c r="A350" s="406" t="s">
        <v>3846</v>
      </c>
      <c r="E350" s="408"/>
      <c r="F350" s="400" t="s">
        <v>3847</v>
      </c>
      <c r="H350" s="400" t="s">
        <v>1596</v>
      </c>
      <c r="I350" s="400" t="s">
        <v>2571</v>
      </c>
      <c r="J350" s="400" t="s">
        <v>2572</v>
      </c>
      <c r="K350" s="401" t="s">
        <v>3457</v>
      </c>
      <c r="N350" s="400" t="s">
        <v>1758</v>
      </c>
      <c r="O350" s="400" t="s">
        <v>1759</v>
      </c>
      <c r="P350" s="407" t="str">
        <f>IFERROR(INDEX(LOVs!L:L,MATCH(O350, LOVs!J:J,0)), "")</f>
        <v>Not Required</v>
      </c>
      <c r="Q350" s="407" t="str">
        <f>IFERROR(INDEX(LOVs!M:M,MATCH(O350,LOVs!J:J,0)),"")</f>
        <v>Not Required</v>
      </c>
      <c r="R350" s="407" t="str">
        <f>IFERROR(INDEX(LOVs!N:N,MATCH(O350,LOVs!J:J,0)),"")</f>
        <v>Not Required</v>
      </c>
      <c r="T350" s="401" t="s">
        <v>3848</v>
      </c>
      <c r="U350" s="401"/>
      <c r="V350" s="401"/>
      <c r="AA350" s="409"/>
      <c r="AE350" s="400" t="s">
        <v>1605</v>
      </c>
      <c r="AF350" s="400" t="s">
        <v>2577</v>
      </c>
      <c r="AG350" s="400" t="s">
        <v>2578</v>
      </c>
      <c r="AH350" s="400" t="s">
        <v>856</v>
      </c>
      <c r="AM350" s="400" t="s">
        <v>1978</v>
      </c>
      <c r="AN350" s="400" t="s">
        <v>196</v>
      </c>
      <c r="AO350" s="400" t="s">
        <v>1027</v>
      </c>
      <c r="AP350" s="400" t="s">
        <v>196</v>
      </c>
      <c r="AR350" s="401" t="s">
        <v>3849</v>
      </c>
      <c r="AV350" s="406">
        <v>26</v>
      </c>
      <c r="AW350" s="406"/>
    </row>
    <row r="351" spans="1:49" ht="50.15" customHeight="1" thickBot="1" x14ac:dyDescent="0.35">
      <c r="A351" s="406" t="s">
        <v>3850</v>
      </c>
      <c r="C351" s="406" t="s">
        <v>3851</v>
      </c>
      <c r="D351" s="406"/>
      <c r="E351" s="408"/>
      <c r="F351" s="400" t="s">
        <v>3852</v>
      </c>
      <c r="H351" s="400" t="s">
        <v>1596</v>
      </c>
      <c r="I351" s="400" t="s">
        <v>2571</v>
      </c>
      <c r="J351" s="400" t="s">
        <v>2572</v>
      </c>
      <c r="K351" s="435" t="s">
        <v>3853</v>
      </c>
      <c r="L351" s="400" t="s">
        <v>2671</v>
      </c>
      <c r="N351" s="400" t="s">
        <v>1636</v>
      </c>
      <c r="O351" s="400" t="s">
        <v>1452</v>
      </c>
      <c r="P351" s="407" t="str">
        <f>IFERROR(INDEX(LOVs!L:L,MATCH(O351, LOVs!J:J,0)), "")</f>
        <v>Fit</v>
      </c>
      <c r="Q351" s="407" t="str">
        <f>IFERROR(INDEX(LOVs!M:M,MATCH(O351,LOVs!J:J,0)),"")</f>
        <v>Configuration</v>
      </c>
      <c r="R351" s="407" t="str">
        <f>IFERROR(INDEX(LOVs!N:N,MATCH(O351,LOVs!J:J,0)),"")</f>
        <v>Functional</v>
      </c>
      <c r="T351" s="401" t="s">
        <v>3774</v>
      </c>
      <c r="U351" s="401" t="s">
        <v>3775</v>
      </c>
      <c r="V351" s="414" t="s">
        <v>3776</v>
      </c>
      <c r="Y351" s="400" t="s">
        <v>1348</v>
      </c>
      <c r="Z351" s="400" t="s">
        <v>869</v>
      </c>
      <c r="AA351" s="409">
        <v>44579</v>
      </c>
      <c r="AC351" s="402" t="e">
        <f>IF(#REF!="", O351,#REF!)</f>
        <v>#REF!</v>
      </c>
      <c r="AE351" s="400" t="s">
        <v>1605</v>
      </c>
      <c r="AF351" s="400" t="s">
        <v>2577</v>
      </c>
      <c r="AG351" s="400" t="s">
        <v>2578</v>
      </c>
      <c r="AH351" s="400" t="s">
        <v>856</v>
      </c>
      <c r="AM351" s="400" t="s">
        <v>1978</v>
      </c>
      <c r="AN351" s="400" t="s">
        <v>196</v>
      </c>
      <c r="AO351" s="400" t="s">
        <v>196</v>
      </c>
      <c r="AP351" s="400" t="s">
        <v>196</v>
      </c>
      <c r="AT351" s="400" t="s">
        <v>3266</v>
      </c>
      <c r="AV351" s="406">
        <v>26</v>
      </c>
      <c r="AW351" s="406"/>
    </row>
    <row r="352" spans="1:49" ht="50.15" customHeight="1" x14ac:dyDescent="0.3">
      <c r="A352" s="406" t="s">
        <v>3854</v>
      </c>
      <c r="B352" s="406"/>
      <c r="C352" s="406" t="s">
        <v>3855</v>
      </c>
      <c r="D352" s="406"/>
      <c r="E352" s="408"/>
      <c r="F352" s="400" t="s">
        <v>3856</v>
      </c>
      <c r="H352" s="400" t="s">
        <v>1596</v>
      </c>
      <c r="I352" s="400" t="s">
        <v>2571</v>
      </c>
      <c r="J352" s="400" t="s">
        <v>2572</v>
      </c>
      <c r="K352" s="401" t="s">
        <v>11786</v>
      </c>
      <c r="L352" s="400" t="s">
        <v>2671</v>
      </c>
      <c r="N352" s="400" t="s">
        <v>1636</v>
      </c>
      <c r="O352" s="400" t="s">
        <v>1452</v>
      </c>
      <c r="P352" s="407" t="str">
        <f>IFERROR(INDEX(LOVs!L:L,MATCH(O352, LOVs!J:J,0)), "")</f>
        <v>Fit</v>
      </c>
      <c r="Q352" s="407" t="str">
        <f>IFERROR(INDEX(LOVs!M:M,MATCH(O352,LOVs!J:J,0)),"")</f>
        <v>Configuration</v>
      </c>
      <c r="R352" s="407" t="str">
        <f>IFERROR(INDEX(LOVs!N:N,MATCH(O352,LOVs!J:J,0)),"")</f>
        <v>Functional</v>
      </c>
      <c r="T352" s="401" t="s">
        <v>3774</v>
      </c>
      <c r="U352" s="401" t="s">
        <v>3775</v>
      </c>
      <c r="V352" s="414" t="s">
        <v>11787</v>
      </c>
      <c r="Y352" s="400" t="s">
        <v>1348</v>
      </c>
      <c r="Z352" s="400" t="s">
        <v>869</v>
      </c>
      <c r="AA352" s="409">
        <v>44579</v>
      </c>
      <c r="AC352" s="402" t="e">
        <f>IF(#REF!="", O352,#REF!)</f>
        <v>#REF!</v>
      </c>
      <c r="AE352" s="400" t="s">
        <v>1605</v>
      </c>
      <c r="AF352" s="400" t="s">
        <v>2577</v>
      </c>
      <c r="AG352" s="400" t="s">
        <v>2578</v>
      </c>
      <c r="AH352" s="400" t="s">
        <v>856</v>
      </c>
      <c r="AM352" s="400" t="s">
        <v>1978</v>
      </c>
      <c r="AN352" s="400" t="s">
        <v>3498</v>
      </c>
      <c r="AO352" s="400" t="s">
        <v>1027</v>
      </c>
      <c r="AP352" s="400" t="s">
        <v>3098</v>
      </c>
      <c r="AS352" s="400" t="s">
        <v>2579</v>
      </c>
      <c r="AT352" s="400" t="s">
        <v>3266</v>
      </c>
      <c r="AV352" s="406">
        <v>24</v>
      </c>
      <c r="AW352" s="406"/>
    </row>
    <row r="353" spans="1:49" ht="50.15" customHeight="1" x14ac:dyDescent="0.3">
      <c r="A353" s="406" t="s">
        <v>3857</v>
      </c>
      <c r="B353" s="400" t="s">
        <v>3858</v>
      </c>
      <c r="C353" s="400" t="s">
        <v>3859</v>
      </c>
      <c r="E353" s="408"/>
      <c r="F353" s="400" t="s">
        <v>3860</v>
      </c>
      <c r="H353" s="400" t="s">
        <v>1596</v>
      </c>
      <c r="I353" s="400" t="s">
        <v>2571</v>
      </c>
      <c r="J353" s="400" t="s">
        <v>2572</v>
      </c>
      <c r="K353" s="401" t="s">
        <v>3861</v>
      </c>
      <c r="L353" s="400" t="s">
        <v>2671</v>
      </c>
      <c r="N353" s="400" t="s">
        <v>1636</v>
      </c>
      <c r="O353" s="400" t="s">
        <v>2621</v>
      </c>
      <c r="P353" s="407" t="str">
        <f>IFERROR(INDEX(LOVs!L:L,MATCH(O353, LOVs!J:J,0)), "")</f>
        <v>Gap</v>
      </c>
      <c r="Q353" s="407" t="str">
        <f>IFERROR(INDEX(LOVs!M:M,MATCH(O353,LOVs!J:J,0)),"")</f>
        <v>Build</v>
      </c>
      <c r="R353" s="407" t="str">
        <f>IFERROR(INDEX(LOVs!N:N,MATCH(O353,LOVs!J:J,0)),"")</f>
        <v>Interface</v>
      </c>
      <c r="S353" s="449" t="s">
        <v>3862</v>
      </c>
      <c r="T353" s="401" t="s">
        <v>3774</v>
      </c>
      <c r="U353" s="401" t="s">
        <v>3775</v>
      </c>
      <c r="V353" s="401" t="s">
        <v>3863</v>
      </c>
      <c r="Y353" s="400" t="s">
        <v>1348</v>
      </c>
      <c r="Z353" s="401" t="s">
        <v>3549</v>
      </c>
      <c r="AA353" s="409">
        <v>44528</v>
      </c>
      <c r="AC353" s="402" t="e">
        <f>IF(#REF!="", O353,#REF!)</f>
        <v>#REF!</v>
      </c>
      <c r="AE353" s="400" t="s">
        <v>1605</v>
      </c>
      <c r="AF353" s="400" t="s">
        <v>2577</v>
      </c>
      <c r="AG353" s="400" t="s">
        <v>2578</v>
      </c>
      <c r="AH353" s="400" t="s">
        <v>856</v>
      </c>
      <c r="AM353" s="400" t="s">
        <v>1978</v>
      </c>
      <c r="AN353" s="400" t="s">
        <v>196</v>
      </c>
      <c r="AO353" s="400" t="s">
        <v>1027</v>
      </c>
      <c r="AP353" s="400" t="s">
        <v>196</v>
      </c>
      <c r="AS353" s="400" t="s">
        <v>1754</v>
      </c>
      <c r="AT353" s="400" t="s">
        <v>3466</v>
      </c>
      <c r="AV353" s="406">
        <v>21</v>
      </c>
      <c r="AW353" s="406"/>
    </row>
    <row r="354" spans="1:49" ht="50.15" customHeight="1" x14ac:dyDescent="0.3">
      <c r="A354" s="406" t="s">
        <v>3864</v>
      </c>
      <c r="B354" s="400" t="s">
        <v>3865</v>
      </c>
      <c r="C354" s="400" t="s">
        <v>3866</v>
      </c>
      <c r="E354" s="408"/>
      <c r="F354" s="400" t="s">
        <v>3867</v>
      </c>
      <c r="H354" s="400" t="s">
        <v>1596</v>
      </c>
      <c r="I354" s="400" t="s">
        <v>2571</v>
      </c>
      <c r="J354" s="400" t="s">
        <v>2572</v>
      </c>
      <c r="K354" s="401" t="s">
        <v>3868</v>
      </c>
      <c r="N354" s="400" t="s">
        <v>1636</v>
      </c>
      <c r="O354" s="401" t="s">
        <v>2621</v>
      </c>
      <c r="P354" s="407" t="str">
        <f>IFERROR(INDEX(LOVs!L:L,MATCH(O354, LOVs!J:J,0)), "")</f>
        <v>Gap</v>
      </c>
      <c r="Q354" s="407" t="str">
        <f>IFERROR(INDEX(LOVs!M:M,MATCH(O354,LOVs!J:J,0)),"")</f>
        <v>Build</v>
      </c>
      <c r="R354" s="407" t="str">
        <f>IFERROR(INDEX(LOVs!N:N,MATCH(O354,LOVs!J:J,0)),"")</f>
        <v>Interface</v>
      </c>
      <c r="S354" s="449" t="s">
        <v>3869</v>
      </c>
      <c r="T354" s="401" t="s">
        <v>3774</v>
      </c>
      <c r="U354" s="401" t="s">
        <v>3775</v>
      </c>
      <c r="V354" s="401" t="s">
        <v>3870</v>
      </c>
      <c r="Y354" s="400" t="s">
        <v>1348</v>
      </c>
      <c r="Z354" s="401" t="s">
        <v>3549</v>
      </c>
      <c r="AA354" s="409">
        <v>44528</v>
      </c>
      <c r="AC354" s="402" t="e">
        <f>IF(#REF!="", O354,#REF!)</f>
        <v>#REF!</v>
      </c>
      <c r="AE354" s="400" t="s">
        <v>1605</v>
      </c>
      <c r="AF354" s="400" t="s">
        <v>2577</v>
      </c>
      <c r="AG354" s="400" t="s">
        <v>2578</v>
      </c>
      <c r="AH354" s="400" t="s">
        <v>856</v>
      </c>
      <c r="AM354" s="400" t="s">
        <v>1978</v>
      </c>
      <c r="AN354" s="400" t="s">
        <v>196</v>
      </c>
      <c r="AO354" s="400" t="s">
        <v>1027</v>
      </c>
      <c r="AP354" s="400" t="s">
        <v>196</v>
      </c>
      <c r="AS354" s="400" t="s">
        <v>1754</v>
      </c>
      <c r="AT354" s="400" t="s">
        <v>3466</v>
      </c>
      <c r="AV354" s="406">
        <v>22</v>
      </c>
      <c r="AW354" s="406"/>
    </row>
    <row r="355" spans="1:49" ht="50.15" customHeight="1" thickBot="1" x14ac:dyDescent="0.35">
      <c r="A355" s="406" t="s">
        <v>3871</v>
      </c>
      <c r="B355" s="400" t="s">
        <v>3872</v>
      </c>
      <c r="C355" s="400" t="s">
        <v>3873</v>
      </c>
      <c r="E355" s="408"/>
      <c r="F355" s="400" t="s">
        <v>3874</v>
      </c>
      <c r="H355" s="400" t="s">
        <v>1596</v>
      </c>
      <c r="I355" s="400" t="s">
        <v>2571</v>
      </c>
      <c r="J355" s="400" t="s">
        <v>2572</v>
      </c>
      <c r="K355" s="401" t="s">
        <v>3875</v>
      </c>
      <c r="L355" s="400" t="s">
        <v>2671</v>
      </c>
      <c r="N355" s="400" t="s">
        <v>1636</v>
      </c>
      <c r="O355" s="400" t="s">
        <v>2621</v>
      </c>
      <c r="P355" s="407" t="str">
        <f>IFERROR(INDEX(LOVs!L:L,MATCH(O355, LOVs!J:J,0)), "")</f>
        <v>Gap</v>
      </c>
      <c r="Q355" s="407" t="str">
        <f>IFERROR(INDEX(LOVs!M:M,MATCH(O355,LOVs!J:J,0)),"")</f>
        <v>Build</v>
      </c>
      <c r="R355" s="407" t="str">
        <f>IFERROR(INDEX(LOVs!N:N,MATCH(O355,LOVs!J:J,0)),"")</f>
        <v>Interface</v>
      </c>
      <c r="S355" s="404" t="s">
        <v>3876</v>
      </c>
      <c r="T355" s="401" t="s">
        <v>3774</v>
      </c>
      <c r="U355" s="401" t="s">
        <v>3775</v>
      </c>
      <c r="V355" s="401" t="s">
        <v>3877</v>
      </c>
      <c r="Y355" s="400" t="s">
        <v>1348</v>
      </c>
      <c r="Z355" s="401" t="s">
        <v>3549</v>
      </c>
      <c r="AA355" s="409">
        <v>44528</v>
      </c>
      <c r="AC355" s="402" t="e">
        <f>IF(#REF!="", O355,#REF!)</f>
        <v>#REF!</v>
      </c>
      <c r="AE355" s="400" t="s">
        <v>1605</v>
      </c>
      <c r="AF355" s="400" t="s">
        <v>2577</v>
      </c>
      <c r="AG355" s="400" t="s">
        <v>2578</v>
      </c>
      <c r="AH355" s="400" t="s">
        <v>856</v>
      </c>
      <c r="AM355" s="400" t="s">
        <v>1978</v>
      </c>
      <c r="AN355" s="400" t="s">
        <v>196</v>
      </c>
      <c r="AO355" s="400" t="s">
        <v>1027</v>
      </c>
      <c r="AP355" s="400" t="s">
        <v>3878</v>
      </c>
      <c r="AS355" s="400" t="s">
        <v>1754</v>
      </c>
      <c r="AT355" s="400" t="s">
        <v>3466</v>
      </c>
      <c r="AV355" s="406">
        <v>20</v>
      </c>
      <c r="AW355" s="406"/>
    </row>
    <row r="356" spans="1:49" ht="50.15" customHeight="1" thickBot="1" x14ac:dyDescent="0.35">
      <c r="A356" s="406" t="s">
        <v>3879</v>
      </c>
      <c r="B356" s="406"/>
      <c r="C356" s="406" t="s">
        <v>2174</v>
      </c>
      <c r="D356" s="406"/>
      <c r="E356" s="408"/>
      <c r="F356" s="400" t="s">
        <v>3880</v>
      </c>
      <c r="H356" s="400" t="s">
        <v>1596</v>
      </c>
      <c r="I356" s="400" t="s">
        <v>2571</v>
      </c>
      <c r="J356" s="400" t="s">
        <v>2572</v>
      </c>
      <c r="K356" s="448" t="s">
        <v>3881</v>
      </c>
      <c r="N356" s="400" t="s">
        <v>1636</v>
      </c>
      <c r="O356" s="400" t="s">
        <v>1452</v>
      </c>
      <c r="P356" s="407" t="str">
        <f>IFERROR(INDEX(LOVs!L:L,MATCH(O356, LOVs!J:J,0)), "")</f>
        <v>Fit</v>
      </c>
      <c r="Q356" s="407" t="str">
        <f>IFERROR(INDEX(LOVs!M:M,MATCH(O356,LOVs!J:J,0)),"")</f>
        <v>Configuration</v>
      </c>
      <c r="R356" s="407" t="str">
        <f>IFERROR(INDEX(LOVs!N:N,MATCH(O356,LOVs!J:J,0)),"")</f>
        <v>Functional</v>
      </c>
      <c r="T356" s="401" t="s">
        <v>3774</v>
      </c>
      <c r="U356" s="401" t="s">
        <v>3882</v>
      </c>
      <c r="V356" s="412" t="s">
        <v>3883</v>
      </c>
      <c r="W356" s="411"/>
      <c r="Y356" s="400" t="s">
        <v>1348</v>
      </c>
      <c r="Z356" s="400" t="s">
        <v>3884</v>
      </c>
      <c r="AA356" s="409"/>
      <c r="AC356" s="402" t="e">
        <f>IF(#REF!="", O356,#REF!)</f>
        <v>#REF!</v>
      </c>
      <c r="AE356" s="400" t="s">
        <v>1605</v>
      </c>
      <c r="AF356" s="400" t="s">
        <v>2577</v>
      </c>
      <c r="AG356" s="400" t="s">
        <v>2578</v>
      </c>
      <c r="AH356" s="400" t="s">
        <v>856</v>
      </c>
      <c r="AM356" s="410" t="s">
        <v>1978</v>
      </c>
      <c r="AN356" s="400" t="s">
        <v>196</v>
      </c>
      <c r="AO356" s="400" t="s">
        <v>196</v>
      </c>
      <c r="AP356" s="400" t="s">
        <v>196</v>
      </c>
      <c r="AS356" s="409" t="s">
        <v>3885</v>
      </c>
      <c r="AT356" s="400" t="s">
        <v>3886</v>
      </c>
      <c r="AU356" s="406"/>
      <c r="AV356" s="406">
        <v>25</v>
      </c>
      <c r="AW356" s="406"/>
    </row>
    <row r="357" spans="1:49" ht="50.15" customHeight="1" x14ac:dyDescent="0.3">
      <c r="A357" s="406" t="e">
        <v>#N/A</v>
      </c>
      <c r="C357" s="406" t="s">
        <v>3887</v>
      </c>
      <c r="D357" s="406"/>
      <c r="E357" s="408"/>
      <c r="F357" s="400" t="s">
        <v>3888</v>
      </c>
      <c r="H357" s="400" t="s">
        <v>1596</v>
      </c>
      <c r="I357" s="400" t="s">
        <v>2571</v>
      </c>
      <c r="J357" s="400" t="s">
        <v>2572</v>
      </c>
      <c r="K357" s="401" t="s">
        <v>3889</v>
      </c>
      <c r="N357" s="400" t="s">
        <v>1636</v>
      </c>
      <c r="O357" s="401" t="s">
        <v>1452</v>
      </c>
      <c r="P357" s="407" t="str">
        <f>IFERROR(INDEX(LOVs!L:L,MATCH(O357, LOVs!J:J,0)), "")</f>
        <v>Fit</v>
      </c>
      <c r="Q357" s="407" t="str">
        <f>IFERROR(INDEX(LOVs!M:M,MATCH(O357,LOVs!J:J,0)),"")</f>
        <v>Configuration</v>
      </c>
      <c r="R357" s="407" t="str">
        <f>IFERROR(INDEX(LOVs!N:N,MATCH(O357,LOVs!J:J,0)),"")</f>
        <v>Functional</v>
      </c>
      <c r="S357" s="400"/>
      <c r="T357" s="401" t="s">
        <v>3890</v>
      </c>
      <c r="U357" s="440" t="s">
        <v>3891</v>
      </c>
      <c r="V357" s="401" t="s">
        <v>3892</v>
      </c>
      <c r="Y357" s="400" t="s">
        <v>1348</v>
      </c>
      <c r="Z357" s="400" t="s">
        <v>869</v>
      </c>
      <c r="AA357" s="409">
        <v>44533</v>
      </c>
      <c r="AC357" s="402" t="e">
        <f>IF(#REF!="", O357,#REF!)</f>
        <v>#REF!</v>
      </c>
      <c r="AE357" s="400" t="s">
        <v>1605</v>
      </c>
      <c r="AF357" s="400" t="s">
        <v>2577</v>
      </c>
      <c r="AG357" s="400" t="s">
        <v>2578</v>
      </c>
      <c r="AH357" s="400" t="s">
        <v>856</v>
      </c>
      <c r="AL357" s="400" t="s">
        <v>3678</v>
      </c>
      <c r="AM357" s="400" t="s">
        <v>1978</v>
      </c>
      <c r="AN357" s="400" t="s">
        <v>3498</v>
      </c>
      <c r="AO357" s="400" t="s">
        <v>1027</v>
      </c>
      <c r="AP357" s="400" t="s">
        <v>3098</v>
      </c>
      <c r="AS357" s="400" t="s">
        <v>1754</v>
      </c>
      <c r="AT357" s="400" t="s">
        <v>3266</v>
      </c>
      <c r="AV357" s="406">
        <v>31</v>
      </c>
      <c r="AW357" s="406"/>
    </row>
    <row r="358" spans="1:49" ht="50.15" customHeight="1" x14ac:dyDescent="0.3">
      <c r="A358" s="406" t="e">
        <v>#N/A</v>
      </c>
      <c r="E358" s="408"/>
      <c r="F358" s="400" t="s">
        <v>3893</v>
      </c>
      <c r="H358" s="400" t="s">
        <v>1596</v>
      </c>
      <c r="I358" s="400" t="s">
        <v>2571</v>
      </c>
      <c r="J358" s="400" t="s">
        <v>2572</v>
      </c>
      <c r="K358" s="401" t="s">
        <v>3894</v>
      </c>
      <c r="L358" s="400" t="s">
        <v>2671</v>
      </c>
      <c r="N358" s="400" t="s">
        <v>1636</v>
      </c>
      <c r="O358" s="400" t="s">
        <v>1452</v>
      </c>
      <c r="P358" s="407" t="str">
        <f>IFERROR(INDEX(LOVs!L:L,MATCH(O358, LOVs!J:J,0)), "")</f>
        <v>Fit</v>
      </c>
      <c r="Q358" s="407" t="str">
        <f>IFERROR(INDEX(LOVs!M:M,MATCH(O358,LOVs!J:J,0)),"")</f>
        <v>Configuration</v>
      </c>
      <c r="R358" s="407" t="str">
        <f>IFERROR(INDEX(LOVs!N:N,MATCH(O358,LOVs!J:J,0)),"")</f>
        <v>Functional</v>
      </c>
      <c r="T358" s="401" t="s">
        <v>3895</v>
      </c>
      <c r="U358" s="401" t="s">
        <v>2586</v>
      </c>
      <c r="V358" s="401" t="s">
        <v>3896</v>
      </c>
      <c r="Y358" s="400" t="s">
        <v>1348</v>
      </c>
      <c r="Z358" s="400" t="s">
        <v>852</v>
      </c>
      <c r="AA358" s="409">
        <v>44589</v>
      </c>
      <c r="AC358" s="402" t="e">
        <f>IF(#REF!="", O358,#REF!)</f>
        <v>#REF!</v>
      </c>
      <c r="AE358" s="400" t="s">
        <v>1605</v>
      </c>
      <c r="AF358" s="400" t="s">
        <v>2577</v>
      </c>
      <c r="AG358" s="400" t="s">
        <v>2578</v>
      </c>
      <c r="AH358" s="400" t="s">
        <v>856</v>
      </c>
      <c r="AK358" s="400" t="s">
        <v>3897</v>
      </c>
      <c r="AM358" s="400" t="s">
        <v>1978</v>
      </c>
      <c r="AN358" s="400" t="s">
        <v>3498</v>
      </c>
      <c r="AO358" s="400" t="s">
        <v>1027</v>
      </c>
      <c r="AP358" s="400" t="s">
        <v>3098</v>
      </c>
      <c r="AQ358" s="401" t="s">
        <v>3898</v>
      </c>
      <c r="AT358" s="400" t="s">
        <v>2711</v>
      </c>
      <c r="AU358" s="406"/>
      <c r="AV358" s="406">
        <v>29</v>
      </c>
      <c r="AW358" s="406"/>
    </row>
    <row r="359" spans="1:49" ht="50.15" customHeight="1" x14ac:dyDescent="0.3">
      <c r="A359" s="406" t="e">
        <v>#N/A</v>
      </c>
      <c r="E359" s="408"/>
      <c r="F359" s="400" t="s">
        <v>3899</v>
      </c>
      <c r="H359" s="400" t="s">
        <v>1596</v>
      </c>
      <c r="I359" s="400" t="s">
        <v>2571</v>
      </c>
      <c r="J359" s="400" t="s">
        <v>2572</v>
      </c>
      <c r="K359" s="401" t="s">
        <v>3900</v>
      </c>
      <c r="N359" s="400" t="s">
        <v>1636</v>
      </c>
      <c r="O359" s="400" t="s">
        <v>1452</v>
      </c>
      <c r="P359" s="407" t="str">
        <f>IFERROR(INDEX(LOVs!L:L,MATCH(O359, LOVs!J:J,0)), "")</f>
        <v>Fit</v>
      </c>
      <c r="Q359" s="407" t="str">
        <f>IFERROR(INDEX(LOVs!M:M,MATCH(O359,LOVs!J:J,0)),"")</f>
        <v>Configuration</v>
      </c>
      <c r="R359" s="407" t="str">
        <f>IFERROR(INDEX(LOVs!N:N,MATCH(O359,LOVs!J:J,0)),"")</f>
        <v>Functional</v>
      </c>
      <c r="T359" s="401" t="s">
        <v>3901</v>
      </c>
      <c r="U359" s="401" t="s">
        <v>3902</v>
      </c>
      <c r="V359" s="401"/>
      <c r="Y359" s="400" t="s">
        <v>1348</v>
      </c>
      <c r="Z359" s="400" t="s">
        <v>869</v>
      </c>
      <c r="AA359" s="409">
        <v>44533</v>
      </c>
      <c r="AC359" s="402" t="e">
        <f>IF(#REF!="", O359,#REF!)</f>
        <v>#REF!</v>
      </c>
      <c r="AE359" s="400" t="s">
        <v>1605</v>
      </c>
      <c r="AF359" s="400" t="s">
        <v>2577</v>
      </c>
      <c r="AG359" s="400" t="s">
        <v>2578</v>
      </c>
      <c r="AH359" s="400" t="s">
        <v>856</v>
      </c>
      <c r="AL359" s="400" t="s">
        <v>3678</v>
      </c>
      <c r="AM359" s="400" t="s">
        <v>1978</v>
      </c>
      <c r="AN359" s="400" t="s">
        <v>3498</v>
      </c>
      <c r="AO359" s="400" t="s">
        <v>1027</v>
      </c>
      <c r="AP359" s="400" t="s">
        <v>3098</v>
      </c>
      <c r="AT359" s="400" t="s">
        <v>3586</v>
      </c>
      <c r="AV359" s="406">
        <v>31</v>
      </c>
      <c r="AW359" s="406"/>
    </row>
    <row r="360" spans="1:49" ht="50.15" customHeight="1" x14ac:dyDescent="0.3">
      <c r="A360" s="406" t="e">
        <v>#N/A</v>
      </c>
      <c r="E360" s="408"/>
      <c r="F360" s="400" t="s">
        <v>3903</v>
      </c>
      <c r="H360" s="400" t="s">
        <v>1596</v>
      </c>
      <c r="I360" s="400" t="s">
        <v>2571</v>
      </c>
      <c r="J360" s="400" t="s">
        <v>2572</v>
      </c>
      <c r="K360" s="401" t="s">
        <v>3904</v>
      </c>
      <c r="N360" s="400" t="s">
        <v>1636</v>
      </c>
      <c r="O360" s="400" t="s">
        <v>1452</v>
      </c>
      <c r="P360" s="407" t="str">
        <f>IFERROR(INDEX(LOVs!L:L,MATCH(O360, LOVs!J:J,0)), "")</f>
        <v>Fit</v>
      </c>
      <c r="Q360" s="407" t="str">
        <f>IFERROR(INDEX(LOVs!M:M,MATCH(O360,LOVs!J:J,0)),"")</f>
        <v>Configuration</v>
      </c>
      <c r="R360" s="407" t="str">
        <f>IFERROR(INDEX(LOVs!N:N,MATCH(O360,LOVs!J:J,0)),"")</f>
        <v>Functional</v>
      </c>
      <c r="T360" s="401" t="s">
        <v>3905</v>
      </c>
      <c r="U360" s="401" t="s">
        <v>3906</v>
      </c>
      <c r="V360" s="401" t="s">
        <v>3907</v>
      </c>
      <c r="Y360" s="400" t="s">
        <v>1348</v>
      </c>
      <c r="Z360" s="402" t="s">
        <v>869</v>
      </c>
      <c r="AA360" s="409">
        <v>44533</v>
      </c>
      <c r="AC360" s="402" t="e">
        <f>IF(#REF!="", O360,#REF!)</f>
        <v>#REF!</v>
      </c>
      <c r="AE360" s="400" t="s">
        <v>1605</v>
      </c>
      <c r="AF360" s="400" t="s">
        <v>2577</v>
      </c>
      <c r="AG360" s="400" t="s">
        <v>2578</v>
      </c>
      <c r="AH360" s="400" t="s">
        <v>856</v>
      </c>
      <c r="AL360" s="400" t="s">
        <v>3678</v>
      </c>
      <c r="AM360" s="400" t="s">
        <v>1978</v>
      </c>
      <c r="AN360" s="400" t="s">
        <v>3498</v>
      </c>
      <c r="AO360" s="400" t="s">
        <v>1027</v>
      </c>
      <c r="AP360" s="400" t="s">
        <v>3098</v>
      </c>
      <c r="AT360" s="400" t="s">
        <v>3586</v>
      </c>
      <c r="AV360" s="406">
        <v>31</v>
      </c>
      <c r="AW360" s="406"/>
    </row>
    <row r="361" spans="1:49" ht="50.15" customHeight="1" x14ac:dyDescent="0.3">
      <c r="A361" s="406" t="e">
        <v>#N/A</v>
      </c>
      <c r="E361" s="408"/>
      <c r="F361" s="400" t="s">
        <v>3908</v>
      </c>
      <c r="H361" s="400" t="s">
        <v>1596</v>
      </c>
      <c r="I361" s="400" t="s">
        <v>2571</v>
      </c>
      <c r="J361" s="400" t="s">
        <v>2742</v>
      </c>
      <c r="K361" s="401" t="s">
        <v>2743</v>
      </c>
      <c r="N361" s="400" t="s">
        <v>1636</v>
      </c>
      <c r="O361" s="400" t="s">
        <v>1759</v>
      </c>
      <c r="P361" s="407" t="str">
        <f>IFERROR(INDEX(LOVs!L:L,MATCH(O361, LOVs!J:J,0)), "")</f>
        <v>Not Required</v>
      </c>
      <c r="Q361" s="407" t="str">
        <f>IFERROR(INDEX(LOVs!M:M,MATCH(O361,LOVs!J:J,0)),"")</f>
        <v>Not Required</v>
      </c>
      <c r="R361" s="407" t="str">
        <f>IFERROR(INDEX(LOVs!N:N,MATCH(O361,LOVs!J:J,0)),"")</f>
        <v>Not Required</v>
      </c>
      <c r="T361" s="401" t="s">
        <v>3909</v>
      </c>
      <c r="U361" s="401" t="s">
        <v>2746</v>
      </c>
      <c r="V361" s="414" t="s">
        <v>3910</v>
      </c>
      <c r="Y361" s="400" t="s">
        <v>1348</v>
      </c>
      <c r="Z361" s="400" t="s">
        <v>869</v>
      </c>
      <c r="AA361" s="409">
        <v>44593</v>
      </c>
      <c r="AC361" s="402" t="e">
        <f>IF(#REF!="", O361,#REF!)</f>
        <v>#REF!</v>
      </c>
      <c r="AE361" s="400" t="s">
        <v>1605</v>
      </c>
      <c r="AF361" s="400" t="s">
        <v>2577</v>
      </c>
      <c r="AG361" s="400" t="s">
        <v>2578</v>
      </c>
      <c r="AH361" s="400" t="s">
        <v>856</v>
      </c>
      <c r="AM361" s="400" t="s">
        <v>1978</v>
      </c>
      <c r="AN361" s="400" t="s">
        <v>3498</v>
      </c>
      <c r="AO361" s="400" t="s">
        <v>1027</v>
      </c>
      <c r="AP361" s="400" t="s">
        <v>3098</v>
      </c>
      <c r="AS361" s="409">
        <v>44593</v>
      </c>
      <c r="AT361" s="400" t="s">
        <v>3886</v>
      </c>
      <c r="AU361" s="406"/>
      <c r="AV361" s="406">
        <v>28</v>
      </c>
      <c r="AW361" s="406"/>
    </row>
    <row r="362" spans="1:49" ht="50.15" customHeight="1" x14ac:dyDescent="0.3">
      <c r="A362" s="406" t="e">
        <v>#N/A</v>
      </c>
      <c r="E362" s="408"/>
      <c r="F362" s="400" t="s">
        <v>3911</v>
      </c>
      <c r="H362" s="400" t="s">
        <v>1596</v>
      </c>
      <c r="I362" s="400" t="s">
        <v>2571</v>
      </c>
      <c r="J362" s="400" t="s">
        <v>2742</v>
      </c>
      <c r="K362" s="401" t="s">
        <v>2752</v>
      </c>
      <c r="L362" s="400" t="s">
        <v>2671</v>
      </c>
      <c r="N362" s="400" t="s">
        <v>1636</v>
      </c>
      <c r="O362" s="400" t="s">
        <v>1647</v>
      </c>
      <c r="P362" s="407" t="str">
        <f>IFERROR(INDEX(LOVs!L:L,MATCH(O362, LOVs!J:J,0)), "")</f>
        <v>Gap</v>
      </c>
      <c r="Q362" s="407" t="str">
        <f>IFERROR(INDEX(LOVs!M:M,MATCH(O362,LOVs!J:J,0)),"")</f>
        <v>Build</v>
      </c>
      <c r="R362" s="407" t="str">
        <f>IFERROR(INDEX(LOVs!N:N,MATCH(O362,LOVs!J:J,0)),"")</f>
        <v>Report</v>
      </c>
      <c r="S362" s="404" t="s">
        <v>3912</v>
      </c>
      <c r="T362" s="401" t="s">
        <v>3913</v>
      </c>
      <c r="U362" s="401" t="s">
        <v>2746</v>
      </c>
      <c r="V362" s="414" t="s">
        <v>3914</v>
      </c>
      <c r="Y362" s="400" t="s">
        <v>1348</v>
      </c>
      <c r="Z362" s="400" t="s">
        <v>869</v>
      </c>
      <c r="AA362" s="409">
        <v>44579</v>
      </c>
      <c r="AC362" s="402" t="e">
        <f>IF(#REF!="", O362,#REF!)</f>
        <v>#REF!</v>
      </c>
      <c r="AE362" s="400" t="s">
        <v>1605</v>
      </c>
      <c r="AF362" s="400" t="s">
        <v>2577</v>
      </c>
      <c r="AG362" s="400" t="s">
        <v>2578</v>
      </c>
      <c r="AH362" s="400" t="s">
        <v>856</v>
      </c>
      <c r="AM362" s="400" t="s">
        <v>1978</v>
      </c>
      <c r="AN362" s="400" t="s">
        <v>3498</v>
      </c>
      <c r="AO362" s="400" t="s">
        <v>1027</v>
      </c>
      <c r="AP362" s="400" t="s">
        <v>3098</v>
      </c>
      <c r="AT362" s="400" t="s">
        <v>3266</v>
      </c>
      <c r="AV362" s="406">
        <v>28</v>
      </c>
      <c r="AW362" s="406"/>
    </row>
    <row r="363" spans="1:49" ht="50.15" customHeight="1" x14ac:dyDescent="0.3">
      <c r="A363" s="406" t="e">
        <v>#N/A</v>
      </c>
      <c r="C363" s="406" t="s">
        <v>3915</v>
      </c>
      <c r="D363" s="406"/>
      <c r="E363" s="408"/>
      <c r="F363" s="400" t="s">
        <v>3916</v>
      </c>
      <c r="H363" s="400" t="s">
        <v>1596</v>
      </c>
      <c r="I363" s="400" t="s">
        <v>2571</v>
      </c>
      <c r="J363" s="400" t="s">
        <v>2742</v>
      </c>
      <c r="K363" s="401" t="s">
        <v>2759</v>
      </c>
      <c r="L363" s="400" t="s">
        <v>2671</v>
      </c>
      <c r="N363" s="400" t="s">
        <v>1636</v>
      </c>
      <c r="O363" s="400" t="s">
        <v>1647</v>
      </c>
      <c r="P363" s="407" t="str">
        <f>IFERROR(INDEX(LOVs!L:L,MATCH(O363, LOVs!J:J,0)), "")</f>
        <v>Gap</v>
      </c>
      <c r="Q363" s="407" t="str">
        <f>IFERROR(INDEX(LOVs!M:M,MATCH(O363,LOVs!J:J,0)),"")</f>
        <v>Build</v>
      </c>
      <c r="R363" s="407" t="str">
        <f>IFERROR(INDEX(LOVs!N:N,MATCH(O363,LOVs!J:J,0)),"")</f>
        <v>Report</v>
      </c>
      <c r="S363" s="404" t="s">
        <v>2760</v>
      </c>
      <c r="T363" s="401" t="s">
        <v>3917</v>
      </c>
      <c r="U363" s="401" t="s">
        <v>2762</v>
      </c>
      <c r="V363" s="414" t="s">
        <v>3918</v>
      </c>
      <c r="Y363" s="400" t="s">
        <v>1348</v>
      </c>
      <c r="Z363" s="400" t="s">
        <v>869</v>
      </c>
      <c r="AA363" s="409">
        <v>44578</v>
      </c>
      <c r="AC363" s="402" t="e">
        <f>IF(#REF!="", O363,#REF!)</f>
        <v>#REF!</v>
      </c>
      <c r="AE363" s="400" t="s">
        <v>1605</v>
      </c>
      <c r="AF363" s="400" t="s">
        <v>2577</v>
      </c>
      <c r="AG363" s="400" t="s">
        <v>2578</v>
      </c>
      <c r="AH363" s="400" t="s">
        <v>856</v>
      </c>
      <c r="AM363" s="400" t="s">
        <v>1978</v>
      </c>
      <c r="AN363" s="400" t="s">
        <v>3498</v>
      </c>
      <c r="AO363" s="400" t="s">
        <v>1027</v>
      </c>
      <c r="AP363" s="400" t="s">
        <v>3098</v>
      </c>
      <c r="AT363" s="400" t="s">
        <v>3919</v>
      </c>
      <c r="AV363" s="406">
        <v>28</v>
      </c>
      <c r="AW363" s="406"/>
    </row>
    <row r="364" spans="1:49" ht="50.15" customHeight="1" x14ac:dyDescent="0.3">
      <c r="A364" s="406" t="e">
        <v>#N/A</v>
      </c>
      <c r="E364" s="408"/>
      <c r="F364" s="400" t="s">
        <v>3920</v>
      </c>
      <c r="H364" s="400" t="s">
        <v>1596</v>
      </c>
      <c r="I364" s="400" t="s">
        <v>2571</v>
      </c>
      <c r="J364" s="400" t="s">
        <v>2742</v>
      </c>
      <c r="K364" s="401" t="s">
        <v>2768</v>
      </c>
      <c r="L364" s="400" t="s">
        <v>2671</v>
      </c>
      <c r="N364" s="400" t="s">
        <v>1636</v>
      </c>
      <c r="O364" s="400" t="s">
        <v>1452</v>
      </c>
      <c r="P364" s="407" t="str">
        <f>IFERROR(INDEX(LOVs!L:L,MATCH(O364, LOVs!J:J,0)), "")</f>
        <v>Fit</v>
      </c>
      <c r="Q364" s="407" t="str">
        <f>IFERROR(INDEX(LOVs!M:M,MATCH(O364,LOVs!J:J,0)),"")</f>
        <v>Configuration</v>
      </c>
      <c r="R364" s="407" t="str">
        <f>IFERROR(INDEX(LOVs!N:N,MATCH(O364,LOVs!J:J,0)),"")</f>
        <v>Functional</v>
      </c>
      <c r="S364" s="404" t="s">
        <v>115</v>
      </c>
      <c r="T364" s="401" t="s">
        <v>3921</v>
      </c>
      <c r="U364" s="401" t="s">
        <v>2762</v>
      </c>
      <c r="V364" s="414" t="s">
        <v>3918</v>
      </c>
      <c r="Y364" s="400" t="s">
        <v>1348</v>
      </c>
      <c r="Z364" s="400" t="s">
        <v>869</v>
      </c>
      <c r="AA364" s="409">
        <v>44578</v>
      </c>
      <c r="AC364" s="402" t="e">
        <f>IF(#REF!="", O364,#REF!)</f>
        <v>#REF!</v>
      </c>
      <c r="AE364" s="400" t="s">
        <v>1605</v>
      </c>
      <c r="AF364" s="400" t="s">
        <v>2577</v>
      </c>
      <c r="AG364" s="400" t="s">
        <v>2578</v>
      </c>
      <c r="AH364" s="400" t="s">
        <v>856</v>
      </c>
      <c r="AM364" s="400" t="s">
        <v>1978</v>
      </c>
      <c r="AN364" s="400" t="s">
        <v>3498</v>
      </c>
      <c r="AO364" s="401" t="s">
        <v>3922</v>
      </c>
      <c r="AP364" s="400" t="s">
        <v>3098</v>
      </c>
      <c r="AT364" s="400" t="s">
        <v>3919</v>
      </c>
      <c r="AV364" s="406">
        <v>28</v>
      </c>
      <c r="AW364" s="406"/>
    </row>
    <row r="365" spans="1:49" ht="50.15" customHeight="1" x14ac:dyDescent="0.3">
      <c r="A365" s="406" t="e">
        <v>#N/A</v>
      </c>
      <c r="E365" s="408"/>
      <c r="F365" s="400" t="s">
        <v>3923</v>
      </c>
      <c r="H365" s="400" t="s">
        <v>1596</v>
      </c>
      <c r="I365" s="400" t="s">
        <v>2571</v>
      </c>
      <c r="J365" s="400" t="s">
        <v>2572</v>
      </c>
      <c r="K365" s="401" t="s">
        <v>2788</v>
      </c>
      <c r="N365" s="400" t="s">
        <v>1636</v>
      </c>
      <c r="O365" s="400" t="s">
        <v>1452</v>
      </c>
      <c r="P365" s="407" t="str">
        <f>IFERROR(INDEX(LOVs!L:L,MATCH(O365, LOVs!J:J,0)), "")</f>
        <v>Fit</v>
      </c>
      <c r="Q365" s="407" t="str">
        <f>IFERROR(INDEX(LOVs!M:M,MATCH(O365,LOVs!J:J,0)),"")</f>
        <v>Configuration</v>
      </c>
      <c r="R365" s="407" t="str">
        <f>IFERROR(INDEX(LOVs!N:N,MATCH(O365,LOVs!J:J,0)),"")</f>
        <v>Functional</v>
      </c>
      <c r="T365" s="401" t="s">
        <v>3924</v>
      </c>
      <c r="U365" s="401" t="s">
        <v>2790</v>
      </c>
      <c r="V365" s="401" t="s">
        <v>3925</v>
      </c>
      <c r="Y365" s="400" t="s">
        <v>1348</v>
      </c>
      <c r="Z365" s="400" t="s">
        <v>869</v>
      </c>
      <c r="AA365" s="409">
        <v>44533</v>
      </c>
      <c r="AC365" s="402" t="e">
        <f>IF(#REF!="", O365,#REF!)</f>
        <v>#REF!</v>
      </c>
      <c r="AE365" s="400" t="s">
        <v>1605</v>
      </c>
      <c r="AF365" s="400" t="s">
        <v>2577</v>
      </c>
      <c r="AG365" s="400" t="s">
        <v>2578</v>
      </c>
      <c r="AH365" s="400" t="s">
        <v>856</v>
      </c>
      <c r="AL365" s="400" t="s">
        <v>3678</v>
      </c>
      <c r="AM365" s="400" t="s">
        <v>1978</v>
      </c>
      <c r="AN365" s="400" t="s">
        <v>3498</v>
      </c>
      <c r="AO365" s="400" t="s">
        <v>1027</v>
      </c>
      <c r="AP365" s="400" t="s">
        <v>3098</v>
      </c>
      <c r="AT365" s="400" t="s">
        <v>3586</v>
      </c>
      <c r="AU365" s="447"/>
      <c r="AV365" s="406">
        <v>31</v>
      </c>
      <c r="AW365" s="406"/>
    </row>
    <row r="366" spans="1:49" ht="50.15" customHeight="1" x14ac:dyDescent="0.3">
      <c r="A366" s="406" t="e">
        <v>#N/A</v>
      </c>
      <c r="E366" s="408"/>
      <c r="F366" s="400" t="s">
        <v>3926</v>
      </c>
      <c r="H366" s="400" t="s">
        <v>1596</v>
      </c>
      <c r="I366" s="400" t="s">
        <v>2571</v>
      </c>
      <c r="J366" s="400" t="s">
        <v>2572</v>
      </c>
      <c r="K366" s="401" t="s">
        <v>3927</v>
      </c>
      <c r="L366" s="400" t="s">
        <v>2671</v>
      </c>
      <c r="N366" s="400" t="s">
        <v>1636</v>
      </c>
      <c r="O366" s="400" t="s">
        <v>1713</v>
      </c>
      <c r="P366" s="407" t="str">
        <f>IFERROR(INDEX(LOVs!L:L,MATCH(O366, LOVs!J:J,0)), "")</f>
        <v>Gap</v>
      </c>
      <c r="Q366" s="407" t="str">
        <f>IFERROR(INDEX(LOVs!M:M,MATCH(O366,LOVs!J:J,0)),"")</f>
        <v>Work Around</v>
      </c>
      <c r="R366" s="407" t="str">
        <f>IFERROR(INDEX(LOVs!N:N,MATCH(O366,LOVs!J:J,0)),"")</f>
        <v>Work Around</v>
      </c>
      <c r="T366" s="401" t="s">
        <v>3928</v>
      </c>
      <c r="U366" s="401" t="s">
        <v>2593</v>
      </c>
      <c r="V366" s="414" t="s">
        <v>3929</v>
      </c>
      <c r="Y366" s="400" t="s">
        <v>1348</v>
      </c>
      <c r="Z366" s="400" t="s">
        <v>869</v>
      </c>
      <c r="AA366" s="409">
        <v>44579</v>
      </c>
      <c r="AC366" s="402" t="e">
        <f>IF(#REF!="", O366,#REF!)</f>
        <v>#REF!</v>
      </c>
      <c r="AE366" s="400" t="s">
        <v>1605</v>
      </c>
      <c r="AF366" s="400" t="s">
        <v>2577</v>
      </c>
      <c r="AG366" s="400" t="s">
        <v>2578</v>
      </c>
      <c r="AH366" s="400" t="s">
        <v>856</v>
      </c>
      <c r="AM366" s="401" t="s">
        <v>3930</v>
      </c>
      <c r="AN366" s="400" t="s">
        <v>3931</v>
      </c>
      <c r="AO366" s="401" t="s">
        <v>3932</v>
      </c>
      <c r="AP366" s="400" t="s">
        <v>3098</v>
      </c>
      <c r="AQ366" s="401" t="s">
        <v>3933</v>
      </c>
      <c r="AR366" s="401" t="s">
        <v>3934</v>
      </c>
      <c r="AT366" s="400" t="s">
        <v>3266</v>
      </c>
      <c r="AV366" s="406">
        <v>31</v>
      </c>
      <c r="AW366" s="406"/>
    </row>
    <row r="367" spans="1:49" ht="50.15" customHeight="1" x14ac:dyDescent="0.3">
      <c r="A367" s="406" t="e">
        <v>#N/A</v>
      </c>
      <c r="E367" s="408"/>
      <c r="F367" s="400" t="s">
        <v>3935</v>
      </c>
      <c r="H367" s="400" t="s">
        <v>1596</v>
      </c>
      <c r="I367" s="400" t="s">
        <v>2571</v>
      </c>
      <c r="J367" s="400" t="s">
        <v>2572</v>
      </c>
      <c r="K367" s="401" t="s">
        <v>2800</v>
      </c>
      <c r="N367" s="400" t="s">
        <v>1636</v>
      </c>
      <c r="O367" s="400" t="s">
        <v>1452</v>
      </c>
      <c r="P367" s="407" t="str">
        <f>IFERROR(INDEX(LOVs!L:L,MATCH(O367, LOVs!J:J,0)), "")</f>
        <v>Fit</v>
      </c>
      <c r="Q367" s="407" t="str">
        <f>IFERROR(INDEX(LOVs!M:M,MATCH(O367,LOVs!J:J,0)),"")</f>
        <v>Configuration</v>
      </c>
      <c r="R367" s="407" t="str">
        <f>IFERROR(INDEX(LOVs!N:N,MATCH(O367,LOVs!J:J,0)),"")</f>
        <v>Functional</v>
      </c>
      <c r="T367" s="401" t="s">
        <v>3936</v>
      </c>
      <c r="U367" s="401" t="s">
        <v>2802</v>
      </c>
      <c r="V367" s="401" t="s">
        <v>3937</v>
      </c>
      <c r="Y367" s="400" t="s">
        <v>1348</v>
      </c>
      <c r="Z367" s="400" t="s">
        <v>869</v>
      </c>
      <c r="AA367" s="409">
        <v>44533</v>
      </c>
      <c r="AC367" s="402" t="e">
        <f>IF(#REF!="", O367,#REF!)</f>
        <v>#REF!</v>
      </c>
      <c r="AE367" s="400" t="s">
        <v>1605</v>
      </c>
      <c r="AF367" s="400" t="s">
        <v>2577</v>
      </c>
      <c r="AG367" s="400" t="s">
        <v>2578</v>
      </c>
      <c r="AH367" s="400" t="s">
        <v>856</v>
      </c>
      <c r="AL367" s="400" t="s">
        <v>3678</v>
      </c>
      <c r="AM367" s="400" t="s">
        <v>1978</v>
      </c>
      <c r="AN367" s="400" t="s">
        <v>3498</v>
      </c>
      <c r="AO367" s="400" t="s">
        <v>1027</v>
      </c>
      <c r="AP367" s="400" t="s">
        <v>3098</v>
      </c>
      <c r="AT367" s="400" t="s">
        <v>3586</v>
      </c>
      <c r="AV367" s="406">
        <v>31</v>
      </c>
      <c r="AW367" s="406"/>
    </row>
    <row r="368" spans="1:49" ht="50.15" customHeight="1" x14ac:dyDescent="0.3">
      <c r="A368" s="406" t="e">
        <v>#N/A</v>
      </c>
      <c r="E368" s="408"/>
      <c r="F368" s="400" t="s">
        <v>3938</v>
      </c>
      <c r="H368" s="400" t="s">
        <v>1596</v>
      </c>
      <c r="I368" s="400" t="s">
        <v>2571</v>
      </c>
      <c r="J368" s="400" t="s">
        <v>2572</v>
      </c>
      <c r="K368" s="401" t="s">
        <v>3939</v>
      </c>
      <c r="N368" s="400" t="s">
        <v>1636</v>
      </c>
      <c r="O368" s="400" t="s">
        <v>1452</v>
      </c>
      <c r="P368" s="407" t="str">
        <f>IFERROR(INDEX(LOVs!L:L,MATCH(O368, LOVs!J:J,0)), "")</f>
        <v>Fit</v>
      </c>
      <c r="Q368" s="407" t="str">
        <f>IFERROR(INDEX(LOVs!M:M,MATCH(O368,LOVs!J:J,0)),"")</f>
        <v>Configuration</v>
      </c>
      <c r="R368" s="407" t="str">
        <f>IFERROR(INDEX(LOVs!N:N,MATCH(O368,LOVs!J:J,0)),"")</f>
        <v>Functional</v>
      </c>
      <c r="T368" s="401" t="s">
        <v>3940</v>
      </c>
      <c r="U368" s="401" t="s">
        <v>2826</v>
      </c>
      <c r="V368" s="401" t="s">
        <v>3941</v>
      </c>
      <c r="Y368" s="400" t="s">
        <v>1348</v>
      </c>
      <c r="Z368" s="400" t="s">
        <v>869</v>
      </c>
      <c r="AA368" s="409">
        <v>44533</v>
      </c>
      <c r="AC368" s="402" t="e">
        <f>IF(#REF!="", O368,#REF!)</f>
        <v>#REF!</v>
      </c>
      <c r="AE368" s="400" t="s">
        <v>1605</v>
      </c>
      <c r="AF368" s="400" t="s">
        <v>2577</v>
      </c>
      <c r="AG368" s="400" t="s">
        <v>2578</v>
      </c>
      <c r="AH368" s="400" t="s">
        <v>856</v>
      </c>
      <c r="AL368" s="400" t="s">
        <v>3678</v>
      </c>
      <c r="AM368" s="400" t="s">
        <v>3942</v>
      </c>
      <c r="AN368" s="400" t="s">
        <v>3498</v>
      </c>
      <c r="AO368" s="400" t="s">
        <v>3943</v>
      </c>
      <c r="AP368" s="400" t="s">
        <v>3098</v>
      </c>
      <c r="AT368" s="400" t="s">
        <v>3586</v>
      </c>
      <c r="AV368" s="406">
        <v>31</v>
      </c>
      <c r="AW368" s="406"/>
    </row>
    <row r="369" spans="1:49" ht="50.15" customHeight="1" x14ac:dyDescent="0.3">
      <c r="A369" s="406" t="e">
        <v>#N/A</v>
      </c>
      <c r="E369" s="408"/>
      <c r="F369" s="400" t="s">
        <v>3944</v>
      </c>
      <c r="H369" s="400" t="s">
        <v>1596</v>
      </c>
      <c r="I369" s="400" t="s">
        <v>2571</v>
      </c>
      <c r="J369" s="400" t="s">
        <v>2572</v>
      </c>
      <c r="K369" s="401" t="s">
        <v>3945</v>
      </c>
      <c r="L369" s="400" t="s">
        <v>2671</v>
      </c>
      <c r="N369" s="400" t="s">
        <v>1636</v>
      </c>
      <c r="O369" s="400" t="s">
        <v>1452</v>
      </c>
      <c r="P369" s="407" t="str">
        <f>IFERROR(INDEX(LOVs!L:L,MATCH(O369, LOVs!J:J,0)), "")</f>
        <v>Fit</v>
      </c>
      <c r="Q369" s="407" t="str">
        <f>IFERROR(INDEX(LOVs!M:M,MATCH(O369,LOVs!J:J,0)),"")</f>
        <v>Configuration</v>
      </c>
      <c r="R369" s="407" t="str">
        <f>IFERROR(INDEX(LOVs!N:N,MATCH(O369,LOVs!J:J,0)),"")</f>
        <v>Functional</v>
      </c>
      <c r="T369" s="401" t="s">
        <v>2910</v>
      </c>
      <c r="U369" s="401" t="s">
        <v>2911</v>
      </c>
      <c r="V369" s="401"/>
      <c r="Y369" s="400" t="s">
        <v>1348</v>
      </c>
      <c r="Z369" s="400" t="s">
        <v>3884</v>
      </c>
      <c r="AA369" s="409"/>
      <c r="AC369" s="402" t="e">
        <f>IF(#REF!="", O369,#REF!)</f>
        <v>#REF!</v>
      </c>
      <c r="AE369" s="400" t="s">
        <v>1605</v>
      </c>
      <c r="AF369" s="400" t="s">
        <v>2577</v>
      </c>
      <c r="AG369" s="400" t="s">
        <v>2578</v>
      </c>
      <c r="AH369" s="400" t="s">
        <v>856</v>
      </c>
      <c r="AM369" s="400" t="s">
        <v>1978</v>
      </c>
      <c r="AN369" s="400" t="s">
        <v>3498</v>
      </c>
      <c r="AO369" s="400" t="s">
        <v>1027</v>
      </c>
      <c r="AP369" s="400" t="s">
        <v>3098</v>
      </c>
      <c r="AT369" s="400" t="s">
        <v>3266</v>
      </c>
      <c r="AV369" s="406">
        <v>30</v>
      </c>
      <c r="AW369" s="406"/>
    </row>
    <row r="370" spans="1:49" ht="50.15" customHeight="1" x14ac:dyDescent="0.3">
      <c r="A370" s="406" t="e">
        <v>#N/A</v>
      </c>
      <c r="E370" s="408"/>
      <c r="F370" s="400" t="s">
        <v>3946</v>
      </c>
      <c r="H370" s="400" t="s">
        <v>1596</v>
      </c>
      <c r="I370" s="400" t="s">
        <v>2571</v>
      </c>
      <c r="J370" s="400" t="s">
        <v>2572</v>
      </c>
      <c r="K370" s="401" t="s">
        <v>3947</v>
      </c>
      <c r="L370" s="400" t="s">
        <v>2671</v>
      </c>
      <c r="N370" s="400" t="s">
        <v>1636</v>
      </c>
      <c r="O370" s="400" t="s">
        <v>1452</v>
      </c>
      <c r="P370" s="407" t="str">
        <f>IFERROR(INDEX(LOVs!L:L,MATCH(O370, LOVs!J:J,0)), "")</f>
        <v>Fit</v>
      </c>
      <c r="Q370" s="407" t="str">
        <f>IFERROR(INDEX(LOVs!M:M,MATCH(O370,LOVs!J:J,0)),"")</f>
        <v>Configuration</v>
      </c>
      <c r="R370" s="407" t="str">
        <f>IFERROR(INDEX(LOVs!N:N,MATCH(O370,LOVs!J:J,0)),"")</f>
        <v>Functional</v>
      </c>
      <c r="T370" s="401" t="s">
        <v>3948</v>
      </c>
      <c r="U370" s="401" t="s">
        <v>2978</v>
      </c>
      <c r="V370" s="401" t="s">
        <v>3949</v>
      </c>
      <c r="Y370" s="400" t="s">
        <v>1348</v>
      </c>
      <c r="Z370" s="400" t="s">
        <v>869</v>
      </c>
      <c r="AA370" s="409">
        <v>44579</v>
      </c>
      <c r="AC370" s="402" t="e">
        <f>IF(#REF!="", O370,#REF!)</f>
        <v>#REF!</v>
      </c>
      <c r="AE370" s="400" t="s">
        <v>1605</v>
      </c>
      <c r="AF370" s="400" t="s">
        <v>2577</v>
      </c>
      <c r="AG370" s="400" t="s">
        <v>2578</v>
      </c>
      <c r="AH370" s="400" t="s">
        <v>856</v>
      </c>
      <c r="AM370" s="400" t="s">
        <v>1978</v>
      </c>
      <c r="AN370" s="400" t="s">
        <v>3498</v>
      </c>
      <c r="AO370" s="400" t="s">
        <v>1027</v>
      </c>
      <c r="AP370" s="400" t="s">
        <v>3098</v>
      </c>
      <c r="AQ370" s="401" t="s">
        <v>3950</v>
      </c>
      <c r="AT370" s="400" t="s">
        <v>3266</v>
      </c>
      <c r="AV370" s="406">
        <v>29</v>
      </c>
      <c r="AW370" s="406"/>
    </row>
    <row r="371" spans="1:49" ht="50.15" customHeight="1" x14ac:dyDescent="0.3">
      <c r="A371" s="406" t="e">
        <v>#N/A</v>
      </c>
      <c r="E371" s="408"/>
      <c r="F371" s="400" t="s">
        <v>3951</v>
      </c>
      <c r="H371" s="400" t="s">
        <v>1596</v>
      </c>
      <c r="I371" s="400" t="s">
        <v>2571</v>
      </c>
      <c r="J371" s="400" t="s">
        <v>2742</v>
      </c>
      <c r="K371" s="401" t="s">
        <v>3412</v>
      </c>
      <c r="N371" s="400" t="s">
        <v>1636</v>
      </c>
      <c r="O371" s="400" t="s">
        <v>2371</v>
      </c>
      <c r="P371" s="407" t="str">
        <f>IFERROR(INDEX(LOVs!L:L,MATCH(O371, LOVs!J:J,0)), "")</f>
        <v>Gap</v>
      </c>
      <c r="Q371" s="407" t="str">
        <f>IFERROR(INDEX(LOVs!M:M,MATCH(O371,LOVs!J:J,0)),"")</f>
        <v>Build</v>
      </c>
      <c r="R371" s="407" t="str">
        <f>IFERROR(INDEX(LOVs!N:N,MATCH(O371,LOVs!J:J,0)),"")</f>
        <v>Extension</v>
      </c>
      <c r="S371" s="404" t="s">
        <v>3952</v>
      </c>
      <c r="T371" s="401" t="s">
        <v>3953</v>
      </c>
      <c r="U371" s="401" t="s">
        <v>2959</v>
      </c>
      <c r="V371" s="401" t="s">
        <v>3954</v>
      </c>
      <c r="Y371" s="400" t="s">
        <v>1348</v>
      </c>
      <c r="Z371" s="401" t="s">
        <v>3955</v>
      </c>
      <c r="AA371" s="409"/>
      <c r="AC371" s="402" t="e">
        <f>IF(#REF!="", O371,#REF!)</f>
        <v>#REF!</v>
      </c>
      <c r="AE371" s="400" t="s">
        <v>1605</v>
      </c>
      <c r="AF371" s="400" t="s">
        <v>2577</v>
      </c>
      <c r="AG371" s="400" t="s">
        <v>2578</v>
      </c>
      <c r="AH371" s="400" t="s">
        <v>856</v>
      </c>
      <c r="AM371" s="400" t="s">
        <v>1978</v>
      </c>
      <c r="AN371" s="400" t="s">
        <v>3498</v>
      </c>
      <c r="AO371" s="400" t="s">
        <v>1027</v>
      </c>
      <c r="AP371" s="400" t="s">
        <v>3098</v>
      </c>
      <c r="AT371" s="400" t="s">
        <v>3586</v>
      </c>
      <c r="AV371" s="406">
        <v>30</v>
      </c>
      <c r="AW371" s="406"/>
    </row>
    <row r="372" spans="1:49" ht="50.15" customHeight="1" x14ac:dyDescent="0.3">
      <c r="A372" s="406" t="e">
        <v>#N/A</v>
      </c>
      <c r="E372" s="408"/>
      <c r="F372" s="400" t="s">
        <v>3956</v>
      </c>
      <c r="H372" s="400" t="s">
        <v>1596</v>
      </c>
      <c r="I372" s="400" t="s">
        <v>2571</v>
      </c>
      <c r="J372" s="400" t="s">
        <v>2742</v>
      </c>
      <c r="K372" s="401" t="s">
        <v>3423</v>
      </c>
      <c r="N372" s="400" t="s">
        <v>1636</v>
      </c>
      <c r="O372" s="400" t="s">
        <v>1759</v>
      </c>
      <c r="P372" s="407" t="str">
        <f>IFERROR(INDEX(LOVs!L:L,MATCH(O372, LOVs!J:J,0)), "")</f>
        <v>Not Required</v>
      </c>
      <c r="Q372" s="407" t="str">
        <f>IFERROR(INDEX(LOVs!M:M,MATCH(O372,LOVs!J:J,0)),"")</f>
        <v>Not Required</v>
      </c>
      <c r="R372" s="407" t="str">
        <f>IFERROR(INDEX(LOVs!N:N,MATCH(O372,LOVs!J:J,0)),"")</f>
        <v>Not Required</v>
      </c>
      <c r="T372" s="401" t="s">
        <v>3957</v>
      </c>
      <c r="U372" s="401" t="s">
        <v>2746</v>
      </c>
      <c r="V372" s="414" t="s">
        <v>3918</v>
      </c>
      <c r="Y372" s="400" t="s">
        <v>1348</v>
      </c>
      <c r="Z372" s="400" t="s">
        <v>869</v>
      </c>
      <c r="AA372" s="409">
        <v>44593</v>
      </c>
      <c r="AC372" s="402" t="e">
        <f>IF(#REF!="", O372,#REF!)</f>
        <v>#REF!</v>
      </c>
      <c r="AE372" s="400" t="s">
        <v>1605</v>
      </c>
      <c r="AF372" s="400" t="s">
        <v>2577</v>
      </c>
      <c r="AG372" s="400" t="s">
        <v>2578</v>
      </c>
      <c r="AH372" s="400" t="s">
        <v>856</v>
      </c>
      <c r="AM372" s="400" t="s">
        <v>1978</v>
      </c>
      <c r="AN372" s="400" t="s">
        <v>3498</v>
      </c>
      <c r="AO372" s="400" t="s">
        <v>1027</v>
      </c>
      <c r="AP372" s="400" t="s">
        <v>3098</v>
      </c>
      <c r="AS372" s="409">
        <v>44593</v>
      </c>
      <c r="AT372" s="400" t="s">
        <v>3886</v>
      </c>
      <c r="AU372" s="406"/>
      <c r="AV372" s="406">
        <v>28</v>
      </c>
      <c r="AW372" s="406"/>
    </row>
    <row r="373" spans="1:49" ht="50.15" customHeight="1" x14ac:dyDescent="0.3">
      <c r="A373" s="404" t="s">
        <v>3958</v>
      </c>
      <c r="B373" s="404" t="s">
        <v>3959</v>
      </c>
      <c r="C373" s="424" t="s">
        <v>2174</v>
      </c>
      <c r="D373" s="404" t="s">
        <v>3960</v>
      </c>
      <c r="E373" s="408" t="s">
        <v>2324</v>
      </c>
      <c r="F373" s="400" t="s">
        <v>3961</v>
      </c>
      <c r="H373" s="400" t="s">
        <v>1596</v>
      </c>
      <c r="I373" s="400" t="s">
        <v>2300</v>
      </c>
      <c r="J373" s="400" t="s">
        <v>2341</v>
      </c>
      <c r="K373" s="411" t="s">
        <v>3962</v>
      </c>
      <c r="N373" s="400" t="s">
        <v>1636</v>
      </c>
      <c r="O373" s="401" t="s">
        <v>1647</v>
      </c>
      <c r="P373" s="407" t="str">
        <f>IFERROR(INDEX(LOVs!L:L,MATCH(O373, LOVs!J:J,0)), "")</f>
        <v>Gap</v>
      </c>
      <c r="Q373" s="407" t="str">
        <f>IFERROR(INDEX(LOVs!M:M,MATCH(O373,LOVs!J:J,0)),"")</f>
        <v>Build</v>
      </c>
      <c r="R373" s="407" t="str">
        <f>IFERROR(INDEX(LOVs!N:N,MATCH(O373,LOVs!J:J,0)),"")</f>
        <v>Report</v>
      </c>
      <c r="S373" s="401" t="s">
        <v>2352</v>
      </c>
      <c r="T373" s="401" t="s">
        <v>3963</v>
      </c>
      <c r="U373" s="401" t="s">
        <v>3964</v>
      </c>
      <c r="V373" s="401"/>
      <c r="X373" s="400" t="s">
        <v>2324</v>
      </c>
      <c r="Y373" s="400" t="s">
        <v>1348</v>
      </c>
      <c r="Z373" s="400" t="s">
        <v>1603</v>
      </c>
      <c r="AA373" s="413">
        <v>44413</v>
      </c>
      <c r="AC373" s="402" t="e">
        <f>IF(#REF!="", O373,#REF!)</f>
        <v>#REF!</v>
      </c>
      <c r="AE373" s="400" t="s">
        <v>1605</v>
      </c>
      <c r="AF373" s="400" t="s">
        <v>1606</v>
      </c>
      <c r="AG373" s="400" t="s">
        <v>2305</v>
      </c>
      <c r="AH373" s="400" t="s">
        <v>2083</v>
      </c>
      <c r="AK373" s="439" t="s">
        <v>1608</v>
      </c>
      <c r="AP373" s="400"/>
      <c r="AR373" s="401" t="s">
        <v>2345</v>
      </c>
      <c r="AT373" s="400" t="s">
        <v>2346</v>
      </c>
      <c r="AV373" s="406"/>
      <c r="AW373" s="406"/>
    </row>
    <row r="374" spans="1:49" ht="50.15" customHeight="1" x14ac:dyDescent="0.3">
      <c r="A374" s="404" t="s">
        <v>3958</v>
      </c>
      <c r="B374" s="404" t="s">
        <v>3965</v>
      </c>
      <c r="C374" s="424" t="s">
        <v>2174</v>
      </c>
      <c r="D374" s="404" t="s">
        <v>3966</v>
      </c>
      <c r="E374" s="408" t="s">
        <v>2324</v>
      </c>
      <c r="F374" s="400" t="s">
        <v>3967</v>
      </c>
      <c r="H374" s="400" t="s">
        <v>1596</v>
      </c>
      <c r="I374" s="400" t="s">
        <v>2300</v>
      </c>
      <c r="J374" s="400" t="s">
        <v>2341</v>
      </c>
      <c r="K374" s="411" t="s">
        <v>3962</v>
      </c>
      <c r="N374" s="400" t="s">
        <v>1636</v>
      </c>
      <c r="O374" s="401" t="s">
        <v>1647</v>
      </c>
      <c r="P374" s="407" t="str">
        <f>IFERROR(INDEX(LOVs!L:L,MATCH(O374, LOVs!J:J,0)), "")</f>
        <v>Gap</v>
      </c>
      <c r="Q374" s="407" t="str">
        <f>IFERROR(INDEX(LOVs!M:M,MATCH(O374,LOVs!J:J,0)),"")</f>
        <v>Build</v>
      </c>
      <c r="R374" s="407" t="str">
        <f>IFERROR(INDEX(LOVs!N:N,MATCH(O374,LOVs!J:J,0)),"")</f>
        <v>Report</v>
      </c>
      <c r="S374" s="401" t="s">
        <v>2358</v>
      </c>
      <c r="T374" s="401" t="s">
        <v>3963</v>
      </c>
      <c r="U374" s="401" t="s">
        <v>3964</v>
      </c>
      <c r="V374" s="401"/>
      <c r="X374" s="400" t="s">
        <v>2324</v>
      </c>
      <c r="Y374" s="400" t="s">
        <v>1348</v>
      </c>
      <c r="Z374" s="400" t="s">
        <v>1603</v>
      </c>
      <c r="AA374" s="413">
        <v>44413</v>
      </c>
      <c r="AC374" s="402" t="e">
        <f>IF(#REF!="", O374,#REF!)</f>
        <v>#REF!</v>
      </c>
      <c r="AE374" s="400" t="s">
        <v>1605</v>
      </c>
      <c r="AF374" s="400" t="s">
        <v>1606</v>
      </c>
      <c r="AG374" s="400" t="s">
        <v>2305</v>
      </c>
      <c r="AH374" s="400" t="s">
        <v>2083</v>
      </c>
      <c r="AK374" s="439" t="s">
        <v>1608</v>
      </c>
      <c r="AP374" s="400"/>
      <c r="AR374" s="401" t="s">
        <v>2345</v>
      </c>
      <c r="AT374" s="400" t="s">
        <v>2346</v>
      </c>
      <c r="AV374" s="406"/>
      <c r="AW374" s="406"/>
    </row>
    <row r="375" spans="1:49" ht="50.15" customHeight="1" x14ac:dyDescent="0.3">
      <c r="A375" s="404" t="s">
        <v>3968</v>
      </c>
      <c r="B375" s="404" t="s">
        <v>3969</v>
      </c>
      <c r="C375" s="404"/>
      <c r="D375" s="404"/>
      <c r="E375" s="408" t="s">
        <v>3969</v>
      </c>
      <c r="F375" s="400" t="s">
        <v>3970</v>
      </c>
      <c r="H375" s="400" t="s">
        <v>1596</v>
      </c>
      <c r="I375" s="400" t="s">
        <v>2300</v>
      </c>
      <c r="J375" s="400" t="s">
        <v>2341</v>
      </c>
      <c r="K375" s="444" t="s">
        <v>3971</v>
      </c>
      <c r="N375" s="400" t="s">
        <v>1636</v>
      </c>
      <c r="O375" s="401" t="s">
        <v>1452</v>
      </c>
      <c r="P375" s="407" t="str">
        <f>IFERROR(INDEX(LOVs!L:L,MATCH(O375, LOVs!J:J,0)), "")</f>
        <v>Fit</v>
      </c>
      <c r="Q375" s="407" t="str">
        <f>IFERROR(INDEX(LOVs!M:M,MATCH(O375,LOVs!J:J,0)),"")</f>
        <v>Configuration</v>
      </c>
      <c r="R375" s="407" t="str">
        <f>IFERROR(INDEX(LOVs!N:N,MATCH(O375,LOVs!J:J,0)),"")</f>
        <v>Functional</v>
      </c>
      <c r="T375" s="401" t="s">
        <v>2303</v>
      </c>
      <c r="U375" s="401" t="s">
        <v>3972</v>
      </c>
      <c r="V375" s="401"/>
      <c r="X375" s="400" t="s">
        <v>2181</v>
      </c>
      <c r="Y375" s="400" t="s">
        <v>1348</v>
      </c>
      <c r="Z375" s="400" t="s">
        <v>1603</v>
      </c>
      <c r="AA375" s="413">
        <v>44388</v>
      </c>
      <c r="AC375" s="402" t="e">
        <f>IF(#REF!="", O375,#REF!)</f>
        <v>#REF!</v>
      </c>
      <c r="AE375" s="400" t="s">
        <v>1605</v>
      </c>
      <c r="AF375" s="400" t="s">
        <v>1606</v>
      </c>
      <c r="AG375" s="400" t="s">
        <v>2305</v>
      </c>
      <c r="AH375" s="400" t="s">
        <v>2083</v>
      </c>
      <c r="AK375" s="439" t="s">
        <v>1608</v>
      </c>
      <c r="AP375" s="400"/>
      <c r="AT375" s="400" t="s">
        <v>1986</v>
      </c>
      <c r="AV375" s="406"/>
      <c r="AW375" s="406"/>
    </row>
    <row r="376" spans="1:49" ht="50.15" customHeight="1" x14ac:dyDescent="0.3">
      <c r="A376" s="404" t="s">
        <v>3973</v>
      </c>
      <c r="B376" s="404" t="s">
        <v>3974</v>
      </c>
      <c r="C376" s="404"/>
      <c r="D376" s="404"/>
      <c r="E376" s="408" t="s">
        <v>3974</v>
      </c>
      <c r="F376" s="400" t="s">
        <v>3975</v>
      </c>
      <c r="H376" s="400" t="s">
        <v>1596</v>
      </c>
      <c r="I376" s="400" t="s">
        <v>2300</v>
      </c>
      <c r="J376" s="400" t="s">
        <v>2341</v>
      </c>
      <c r="K376" s="444" t="s">
        <v>3976</v>
      </c>
      <c r="N376" s="400" t="s">
        <v>1636</v>
      </c>
      <c r="O376" s="401" t="s">
        <v>1452</v>
      </c>
      <c r="P376" s="407" t="str">
        <f>IFERROR(INDEX(LOVs!L:L,MATCH(O376, LOVs!J:J,0)), "")</f>
        <v>Fit</v>
      </c>
      <c r="Q376" s="407" t="str">
        <f>IFERROR(INDEX(LOVs!M:M,MATCH(O376,LOVs!J:J,0)),"")</f>
        <v>Configuration</v>
      </c>
      <c r="R376" s="407" t="str">
        <f>IFERROR(INDEX(LOVs!N:N,MATCH(O376,LOVs!J:J,0)),"")</f>
        <v>Functional</v>
      </c>
      <c r="T376" s="401" t="s">
        <v>3977</v>
      </c>
      <c r="U376" s="401" t="s">
        <v>3978</v>
      </c>
      <c r="V376" s="401"/>
      <c r="X376" s="400" t="s">
        <v>2181</v>
      </c>
      <c r="Y376" s="400" t="s">
        <v>1348</v>
      </c>
      <c r="Z376" s="400" t="s">
        <v>1603</v>
      </c>
      <c r="AA376" s="413">
        <v>44395</v>
      </c>
      <c r="AC376" s="402" t="e">
        <f>IF(#REF!="", O376,#REF!)</f>
        <v>#REF!</v>
      </c>
      <c r="AE376" s="400" t="s">
        <v>1605</v>
      </c>
      <c r="AF376" s="400" t="s">
        <v>1606</v>
      </c>
      <c r="AG376" s="400" t="s">
        <v>2305</v>
      </c>
      <c r="AH376" s="400" t="s">
        <v>2083</v>
      </c>
      <c r="AK376" s="439" t="s">
        <v>1608</v>
      </c>
      <c r="AP376" s="400"/>
      <c r="AT376" s="400" t="s">
        <v>1986</v>
      </c>
      <c r="AV376" s="406"/>
      <c r="AW376" s="406"/>
    </row>
    <row r="377" spans="1:49" ht="50.15" customHeight="1" x14ac:dyDescent="0.3">
      <c r="A377" s="404" t="s">
        <v>3979</v>
      </c>
      <c r="B377" s="404" t="s">
        <v>3980</v>
      </c>
      <c r="C377" s="404"/>
      <c r="D377" s="404"/>
      <c r="E377" s="408" t="s">
        <v>3980</v>
      </c>
      <c r="F377" s="400" t="s">
        <v>3981</v>
      </c>
      <c r="H377" s="400" t="s">
        <v>1596</v>
      </c>
      <c r="I377" s="400" t="s">
        <v>2300</v>
      </c>
      <c r="J377" s="400" t="s">
        <v>2341</v>
      </c>
      <c r="K377" s="444" t="s">
        <v>3982</v>
      </c>
      <c r="N377" s="400" t="s">
        <v>1636</v>
      </c>
      <c r="O377" s="401" t="s">
        <v>1452</v>
      </c>
      <c r="P377" s="407" t="str">
        <f>IFERROR(INDEX(LOVs!L:L,MATCH(O377, LOVs!J:J,0)), "")</f>
        <v>Fit</v>
      </c>
      <c r="Q377" s="407" t="str">
        <f>IFERROR(INDEX(LOVs!M:M,MATCH(O377,LOVs!J:J,0)),"")</f>
        <v>Configuration</v>
      </c>
      <c r="R377" s="407" t="str">
        <f>IFERROR(INDEX(LOVs!N:N,MATCH(O377,LOVs!J:J,0)),"")</f>
        <v>Functional</v>
      </c>
      <c r="T377" s="401" t="s">
        <v>3983</v>
      </c>
      <c r="U377" s="401" t="s">
        <v>3984</v>
      </c>
      <c r="V377" s="401"/>
      <c r="X377" s="400" t="s">
        <v>2181</v>
      </c>
      <c r="Y377" s="400" t="s">
        <v>1348</v>
      </c>
      <c r="Z377" s="400" t="s">
        <v>1603</v>
      </c>
      <c r="AA377" s="413">
        <v>44388</v>
      </c>
      <c r="AC377" s="402" t="e">
        <f>IF(#REF!="", O377,#REF!)</f>
        <v>#REF!</v>
      </c>
      <c r="AE377" s="400" t="s">
        <v>1605</v>
      </c>
      <c r="AF377" s="400" t="s">
        <v>1606</v>
      </c>
      <c r="AG377" s="400" t="s">
        <v>2305</v>
      </c>
      <c r="AH377" s="400" t="s">
        <v>2083</v>
      </c>
      <c r="AK377" s="439" t="s">
        <v>1608</v>
      </c>
      <c r="AP377" s="400"/>
      <c r="AT377" s="400" t="s">
        <v>1986</v>
      </c>
      <c r="AV377" s="406"/>
      <c r="AW377" s="406"/>
    </row>
    <row r="378" spans="1:49" ht="50.15" customHeight="1" x14ac:dyDescent="0.3">
      <c r="A378" s="404" t="s">
        <v>3985</v>
      </c>
      <c r="B378" s="404" t="s">
        <v>3986</v>
      </c>
      <c r="C378" s="404"/>
      <c r="D378" s="404"/>
      <c r="E378" s="408" t="s">
        <v>3986</v>
      </c>
      <c r="F378" s="400" t="s">
        <v>3987</v>
      </c>
      <c r="H378" s="400" t="s">
        <v>1596</v>
      </c>
      <c r="I378" s="400" t="s">
        <v>2300</v>
      </c>
      <c r="J378" s="400" t="s">
        <v>2341</v>
      </c>
      <c r="K378" s="444" t="s">
        <v>3988</v>
      </c>
      <c r="N378" s="400" t="s">
        <v>1636</v>
      </c>
      <c r="O378" s="401" t="s">
        <v>1452</v>
      </c>
      <c r="P378" s="407" t="str">
        <f>IFERROR(INDEX(LOVs!L:L,MATCH(O378, LOVs!J:J,0)), "")</f>
        <v>Fit</v>
      </c>
      <c r="Q378" s="407" t="str">
        <f>IFERROR(INDEX(LOVs!M:M,MATCH(O378,LOVs!J:J,0)),"")</f>
        <v>Configuration</v>
      </c>
      <c r="R378" s="407" t="str">
        <f>IFERROR(INDEX(LOVs!N:N,MATCH(O378,LOVs!J:J,0)),"")</f>
        <v>Functional</v>
      </c>
      <c r="T378" s="401" t="s">
        <v>3989</v>
      </c>
      <c r="U378" s="401" t="s">
        <v>3990</v>
      </c>
      <c r="V378" s="401"/>
      <c r="X378" s="400" t="s">
        <v>2181</v>
      </c>
      <c r="Y378" s="400" t="s">
        <v>1348</v>
      </c>
      <c r="Z378" s="400" t="s">
        <v>1603</v>
      </c>
      <c r="AA378" s="413">
        <v>44388</v>
      </c>
      <c r="AC378" s="402" t="e">
        <f>IF(#REF!="", O378,#REF!)</f>
        <v>#REF!</v>
      </c>
      <c r="AE378" s="400" t="s">
        <v>1605</v>
      </c>
      <c r="AF378" s="400" t="s">
        <v>1606</v>
      </c>
      <c r="AG378" s="400" t="s">
        <v>2305</v>
      </c>
      <c r="AH378" s="400" t="s">
        <v>2083</v>
      </c>
      <c r="AK378" s="439" t="s">
        <v>1608</v>
      </c>
      <c r="AP378" s="400"/>
      <c r="AT378" s="400" t="s">
        <v>1986</v>
      </c>
      <c r="AV378" s="406"/>
      <c r="AW378" s="406"/>
    </row>
    <row r="379" spans="1:49" s="406" customFormat="1" ht="50.15" customHeight="1" x14ac:dyDescent="0.3">
      <c r="A379" s="406" t="s">
        <v>3991</v>
      </c>
      <c r="E379" s="408" t="s">
        <v>3992</v>
      </c>
      <c r="F379" s="400" t="s">
        <v>3993</v>
      </c>
      <c r="G379" s="400"/>
      <c r="H379" s="400" t="s">
        <v>1596</v>
      </c>
      <c r="I379" s="400" t="s">
        <v>2300</v>
      </c>
      <c r="J379" s="400" t="s">
        <v>2341</v>
      </c>
      <c r="K379" s="410" t="s">
        <v>3994</v>
      </c>
      <c r="L379" s="400"/>
      <c r="M379" s="400"/>
      <c r="N379" s="400" t="s">
        <v>1636</v>
      </c>
      <c r="O379" s="401" t="s">
        <v>1759</v>
      </c>
      <c r="P379" s="407" t="str">
        <f>IFERROR(INDEX(LOVs!L:L,MATCH(O379, LOVs!J:J,0)), "")</f>
        <v>Not Required</v>
      </c>
      <c r="Q379" s="407" t="str">
        <f>IFERROR(INDEX(LOVs!M:M,MATCH(O379,LOVs!J:J,0)),"")</f>
        <v>Not Required</v>
      </c>
      <c r="R379" s="407" t="str">
        <f>IFERROR(INDEX(LOVs!N:N,MATCH(O379,LOVs!J:J,0)),"")</f>
        <v>Not Required</v>
      </c>
      <c r="S379" s="404"/>
      <c r="T379" s="401" t="s">
        <v>3995</v>
      </c>
      <c r="U379" s="401" t="s">
        <v>3996</v>
      </c>
      <c r="V379" s="401"/>
      <c r="W379" s="400"/>
      <c r="X379" s="400"/>
      <c r="Y379" s="400" t="s">
        <v>1348</v>
      </c>
      <c r="Z379" s="400" t="s">
        <v>2258</v>
      </c>
      <c r="AA379" s="409">
        <v>44392</v>
      </c>
      <c r="AB379" s="400"/>
      <c r="AC379" s="402" t="e">
        <f>IF(#REF!="", O379,#REF!)</f>
        <v>#REF!</v>
      </c>
      <c r="AD379" s="402"/>
      <c r="AE379" s="400" t="s">
        <v>1605</v>
      </c>
      <c r="AF379" s="400" t="s">
        <v>1606</v>
      </c>
      <c r="AG379" s="400" t="s">
        <v>2305</v>
      </c>
      <c r="AH379" s="400" t="s">
        <v>2083</v>
      </c>
      <c r="AI379" s="400"/>
      <c r="AJ379" s="400"/>
      <c r="AK379" s="400" t="s">
        <v>1608</v>
      </c>
      <c r="AL379" s="400"/>
      <c r="AM379" s="400"/>
      <c r="AN379" s="400"/>
      <c r="AO379" s="400"/>
      <c r="AP379" s="400"/>
      <c r="AQ379" s="400"/>
      <c r="AR379" s="401"/>
      <c r="AS379" s="400"/>
      <c r="AT379" s="400" t="s">
        <v>1986</v>
      </c>
    </row>
    <row r="380" spans="1:49" ht="50.15" customHeight="1" x14ac:dyDescent="0.3">
      <c r="A380" s="404" t="s">
        <v>3997</v>
      </c>
      <c r="B380" s="404" t="s">
        <v>3992</v>
      </c>
      <c r="C380" s="404"/>
      <c r="D380" s="404"/>
      <c r="E380" s="408" t="s">
        <v>3998</v>
      </c>
      <c r="F380" s="400" t="s">
        <v>3999</v>
      </c>
      <c r="H380" s="400" t="s">
        <v>1596</v>
      </c>
      <c r="I380" s="400" t="s">
        <v>2300</v>
      </c>
      <c r="J380" s="400" t="s">
        <v>2341</v>
      </c>
      <c r="K380" s="444" t="s">
        <v>4000</v>
      </c>
      <c r="N380" s="400" t="s">
        <v>1636</v>
      </c>
      <c r="O380" s="401" t="s">
        <v>1452</v>
      </c>
      <c r="P380" s="407" t="str">
        <f>IFERROR(INDEX(LOVs!L:L,MATCH(O380, LOVs!J:J,0)), "")</f>
        <v>Fit</v>
      </c>
      <c r="Q380" s="407" t="str">
        <f>IFERROR(INDEX(LOVs!M:M,MATCH(O380,LOVs!J:J,0)),"")</f>
        <v>Configuration</v>
      </c>
      <c r="R380" s="407" t="str">
        <f>IFERROR(INDEX(LOVs!N:N,MATCH(O380,LOVs!J:J,0)),"")</f>
        <v>Functional</v>
      </c>
      <c r="T380" s="401" t="s">
        <v>4001</v>
      </c>
      <c r="U380" s="401" t="s">
        <v>4002</v>
      </c>
      <c r="V380" s="401"/>
      <c r="X380" s="400" t="s">
        <v>2181</v>
      </c>
      <c r="Y380" s="400" t="s">
        <v>1348</v>
      </c>
      <c r="Z380" s="400" t="s">
        <v>1603</v>
      </c>
      <c r="AA380" s="413">
        <v>44388</v>
      </c>
      <c r="AC380" s="402" t="e">
        <f>IF(#REF!="", O380,#REF!)</f>
        <v>#REF!</v>
      </c>
      <c r="AE380" s="400" t="s">
        <v>1605</v>
      </c>
      <c r="AF380" s="400" t="s">
        <v>1606</v>
      </c>
      <c r="AG380" s="400" t="s">
        <v>2305</v>
      </c>
      <c r="AH380" s="400" t="s">
        <v>2083</v>
      </c>
      <c r="AK380" s="439" t="s">
        <v>1608</v>
      </c>
      <c r="AP380" s="400"/>
      <c r="AT380" s="400" t="s">
        <v>1986</v>
      </c>
      <c r="AV380" s="406"/>
      <c r="AW380" s="406"/>
    </row>
    <row r="381" spans="1:49" ht="50.15" customHeight="1" x14ac:dyDescent="0.3">
      <c r="A381" s="404" t="s">
        <v>4003</v>
      </c>
      <c r="B381" s="404" t="s">
        <v>3998</v>
      </c>
      <c r="C381" s="404"/>
      <c r="D381" s="404"/>
      <c r="E381" s="408" t="s">
        <v>4004</v>
      </c>
      <c r="F381" s="400" t="s">
        <v>4005</v>
      </c>
      <c r="H381" s="400" t="s">
        <v>1596</v>
      </c>
      <c r="I381" s="400" t="s">
        <v>2300</v>
      </c>
      <c r="J381" s="400" t="s">
        <v>2341</v>
      </c>
      <c r="K381" s="444" t="s">
        <v>4006</v>
      </c>
      <c r="N381" s="400" t="s">
        <v>1636</v>
      </c>
      <c r="O381" s="401" t="s">
        <v>1452</v>
      </c>
      <c r="P381" s="407" t="str">
        <f>IFERROR(INDEX(LOVs!L:L,MATCH(O381, LOVs!J:J,0)), "")</f>
        <v>Fit</v>
      </c>
      <c r="Q381" s="407" t="str">
        <f>IFERROR(INDEX(LOVs!M:M,MATCH(O381,LOVs!J:J,0)),"")</f>
        <v>Configuration</v>
      </c>
      <c r="R381" s="407" t="str">
        <f>IFERROR(INDEX(LOVs!N:N,MATCH(O381,LOVs!J:J,0)),"")</f>
        <v>Functional</v>
      </c>
      <c r="T381" s="401" t="s">
        <v>4007</v>
      </c>
      <c r="U381" s="401" t="s">
        <v>4008</v>
      </c>
      <c r="V381" s="401"/>
      <c r="X381" s="400" t="s">
        <v>2181</v>
      </c>
      <c r="Y381" s="400" t="s">
        <v>1348</v>
      </c>
      <c r="Z381" s="400" t="s">
        <v>1603</v>
      </c>
      <c r="AA381" s="413">
        <v>44388</v>
      </c>
      <c r="AC381" s="402" t="e">
        <f>IF(#REF!="", O381,#REF!)</f>
        <v>#REF!</v>
      </c>
      <c r="AE381" s="400" t="s">
        <v>1605</v>
      </c>
      <c r="AF381" s="400" t="s">
        <v>1606</v>
      </c>
      <c r="AG381" s="400" t="s">
        <v>2305</v>
      </c>
      <c r="AH381" s="400" t="s">
        <v>2083</v>
      </c>
      <c r="AK381" s="439" t="s">
        <v>1608</v>
      </c>
      <c r="AP381" s="400"/>
      <c r="AT381" s="400" t="s">
        <v>1986</v>
      </c>
      <c r="AV381" s="406"/>
      <c r="AW381" s="406"/>
    </row>
    <row r="382" spans="1:49" ht="50.15" customHeight="1" x14ac:dyDescent="0.3">
      <c r="A382" s="404" t="s">
        <v>4009</v>
      </c>
      <c r="B382" s="404" t="s">
        <v>4004</v>
      </c>
      <c r="C382" s="404"/>
      <c r="D382" s="404"/>
      <c r="E382" s="408" t="s">
        <v>4004</v>
      </c>
      <c r="F382" s="400" t="s">
        <v>4010</v>
      </c>
      <c r="H382" s="400" t="s">
        <v>1596</v>
      </c>
      <c r="I382" s="400" t="s">
        <v>2300</v>
      </c>
      <c r="J382" s="400" t="s">
        <v>2341</v>
      </c>
      <c r="K382" s="444" t="s">
        <v>4011</v>
      </c>
      <c r="N382" s="400" t="s">
        <v>1636</v>
      </c>
      <c r="O382" s="401" t="s">
        <v>1452</v>
      </c>
      <c r="P382" s="407" t="str">
        <f>IFERROR(INDEX(LOVs!L:L,MATCH(O382, LOVs!J:J,0)), "")</f>
        <v>Fit</v>
      </c>
      <c r="Q382" s="407" t="str">
        <f>IFERROR(INDEX(LOVs!M:M,MATCH(O382,LOVs!J:J,0)),"")</f>
        <v>Configuration</v>
      </c>
      <c r="R382" s="407" t="str">
        <f>IFERROR(INDEX(LOVs!N:N,MATCH(O382,LOVs!J:J,0)),"")</f>
        <v>Functional</v>
      </c>
      <c r="T382" s="401" t="s">
        <v>4012</v>
      </c>
      <c r="U382" s="401" t="s">
        <v>4013</v>
      </c>
      <c r="V382" s="401"/>
      <c r="X382" s="400" t="s">
        <v>2181</v>
      </c>
      <c r="Y382" s="400" t="s">
        <v>1348</v>
      </c>
      <c r="Z382" s="400" t="s">
        <v>1603</v>
      </c>
      <c r="AA382" s="413">
        <v>44388</v>
      </c>
      <c r="AC382" s="402" t="e">
        <f>IF(#REF!="", O382,#REF!)</f>
        <v>#REF!</v>
      </c>
      <c r="AE382" s="400" t="s">
        <v>1605</v>
      </c>
      <c r="AF382" s="400" t="s">
        <v>1606</v>
      </c>
      <c r="AG382" s="400" t="s">
        <v>2305</v>
      </c>
      <c r="AH382" s="400" t="s">
        <v>2083</v>
      </c>
      <c r="AK382" s="439" t="s">
        <v>1608</v>
      </c>
      <c r="AP382" s="400"/>
      <c r="AT382" s="400" t="s">
        <v>1986</v>
      </c>
      <c r="AV382" s="406"/>
      <c r="AW382" s="406"/>
    </row>
    <row r="383" spans="1:49" ht="50.15" customHeight="1" x14ac:dyDescent="0.3">
      <c r="A383" s="404" t="s">
        <v>4014</v>
      </c>
      <c r="B383" s="404" t="s">
        <v>4015</v>
      </c>
      <c r="C383" s="424" t="s">
        <v>2174</v>
      </c>
      <c r="D383" s="424" t="s">
        <v>2174</v>
      </c>
      <c r="E383" s="408" t="s">
        <v>2324</v>
      </c>
      <c r="F383" s="400" t="s">
        <v>4016</v>
      </c>
      <c r="H383" s="400" t="s">
        <v>1596</v>
      </c>
      <c r="I383" s="400" t="s">
        <v>2300</v>
      </c>
      <c r="J383" s="400" t="s">
        <v>2341</v>
      </c>
      <c r="K383" s="444" t="s">
        <v>4017</v>
      </c>
      <c r="N383" s="400" t="s">
        <v>1636</v>
      </c>
      <c r="O383" s="401" t="s">
        <v>1647</v>
      </c>
      <c r="P383" s="407" t="str">
        <f>IFERROR(INDEX(LOVs!L:L,MATCH(O383, LOVs!J:J,0)), "")</f>
        <v>Gap</v>
      </c>
      <c r="Q383" s="407" t="str">
        <f>IFERROR(INDEX(LOVs!M:M,MATCH(O383,LOVs!J:J,0)),"")</f>
        <v>Build</v>
      </c>
      <c r="R383" s="407" t="str">
        <f>IFERROR(INDEX(LOVs!N:N,MATCH(O383,LOVs!J:J,0)),"")</f>
        <v>Report</v>
      </c>
      <c r="S383" s="400" t="s">
        <v>4018</v>
      </c>
      <c r="T383" s="401" t="s">
        <v>4019</v>
      </c>
      <c r="U383" s="401" t="s">
        <v>4020</v>
      </c>
      <c r="V383" s="401"/>
      <c r="X383" s="400" t="s">
        <v>2324</v>
      </c>
      <c r="Y383" s="400" t="s">
        <v>1348</v>
      </c>
      <c r="Z383" s="400" t="s">
        <v>2258</v>
      </c>
      <c r="AA383" s="413">
        <v>44392</v>
      </c>
      <c r="AC383" s="402" t="e">
        <f>IF(#REF!="", O383,#REF!)</f>
        <v>#REF!</v>
      </c>
      <c r="AE383" s="400" t="s">
        <v>1605</v>
      </c>
      <c r="AF383" s="400" t="s">
        <v>1606</v>
      </c>
      <c r="AG383" s="400" t="s">
        <v>2305</v>
      </c>
      <c r="AH383" s="400" t="s">
        <v>2083</v>
      </c>
      <c r="AK383" s="400" t="s">
        <v>1608</v>
      </c>
      <c r="AP383" s="400"/>
      <c r="AT383" s="400" t="s">
        <v>1986</v>
      </c>
      <c r="AV383" s="406"/>
      <c r="AW383" s="406"/>
    </row>
    <row r="384" spans="1:49" ht="50.15" customHeight="1" x14ac:dyDescent="0.3">
      <c r="A384" s="404" t="s">
        <v>4021</v>
      </c>
      <c r="B384" s="404" t="s">
        <v>4022</v>
      </c>
      <c r="C384" s="424" t="s">
        <v>2174</v>
      </c>
      <c r="D384" s="424" t="s">
        <v>2174</v>
      </c>
      <c r="E384" s="408" t="s">
        <v>2324</v>
      </c>
      <c r="F384" s="400" t="s">
        <v>4023</v>
      </c>
      <c r="H384" s="400" t="s">
        <v>1596</v>
      </c>
      <c r="I384" s="400" t="s">
        <v>2300</v>
      </c>
      <c r="J384" s="400" t="s">
        <v>2341</v>
      </c>
      <c r="K384" s="444" t="s">
        <v>4024</v>
      </c>
      <c r="N384" s="400" t="s">
        <v>1636</v>
      </c>
      <c r="O384" s="401" t="s">
        <v>1647</v>
      </c>
      <c r="P384" s="407" t="str">
        <f>IFERROR(INDEX(LOVs!L:L,MATCH(O384, LOVs!J:J,0)), "")</f>
        <v>Gap</v>
      </c>
      <c r="Q384" s="407" t="str">
        <f>IFERROR(INDEX(LOVs!M:M,MATCH(O384,LOVs!J:J,0)),"")</f>
        <v>Build</v>
      </c>
      <c r="R384" s="407" t="str">
        <f>IFERROR(INDEX(LOVs!N:N,MATCH(O384,LOVs!J:J,0)),"")</f>
        <v>Report</v>
      </c>
      <c r="S384" s="400" t="s">
        <v>4025</v>
      </c>
      <c r="T384" s="401" t="s">
        <v>4019</v>
      </c>
      <c r="U384" s="401" t="s">
        <v>4026</v>
      </c>
      <c r="V384" s="401"/>
      <c r="X384" s="400" t="s">
        <v>2324</v>
      </c>
      <c r="Y384" s="400" t="s">
        <v>1348</v>
      </c>
      <c r="Z384" s="400" t="s">
        <v>2258</v>
      </c>
      <c r="AA384" s="413">
        <v>44392</v>
      </c>
      <c r="AC384" s="402" t="e">
        <f>IF(#REF!="", O384,#REF!)</f>
        <v>#REF!</v>
      </c>
      <c r="AE384" s="400" t="s">
        <v>1605</v>
      </c>
      <c r="AF384" s="400" t="s">
        <v>1606</v>
      </c>
      <c r="AG384" s="400" t="s">
        <v>2305</v>
      </c>
      <c r="AH384" s="400" t="s">
        <v>2083</v>
      </c>
      <c r="AK384" s="400" t="s">
        <v>1608</v>
      </c>
      <c r="AP384" s="400"/>
      <c r="AT384" s="400" t="s">
        <v>1986</v>
      </c>
      <c r="AV384" s="406"/>
      <c r="AW384" s="406"/>
    </row>
    <row r="385" spans="1:49" s="402" customFormat="1" ht="50.15" customHeight="1" x14ac:dyDescent="0.3">
      <c r="A385" s="424" t="s">
        <v>4027</v>
      </c>
      <c r="B385" s="424" t="s">
        <v>4028</v>
      </c>
      <c r="C385" s="424"/>
      <c r="D385" s="424"/>
      <c r="E385" s="420" t="s">
        <v>4028</v>
      </c>
      <c r="F385" s="402" t="s">
        <v>4029</v>
      </c>
      <c r="H385" s="402" t="s">
        <v>1596</v>
      </c>
      <c r="I385" s="402" t="s">
        <v>2300</v>
      </c>
      <c r="J385" s="402" t="s">
        <v>2341</v>
      </c>
      <c r="K385" s="446" t="s">
        <v>4030</v>
      </c>
      <c r="N385" s="402" t="s">
        <v>1636</v>
      </c>
      <c r="O385" s="418" t="s">
        <v>1452</v>
      </c>
      <c r="P385" s="402" t="str">
        <f>IFERROR(INDEX(LOVs!L:L,MATCH(O385, LOVs!J:J,0)), "")</f>
        <v>Fit</v>
      </c>
      <c r="Q385" s="402" t="str">
        <f>IFERROR(INDEX(LOVs!M:M,MATCH(O385,LOVs!J:J,0)),"")</f>
        <v>Configuration</v>
      </c>
      <c r="R385" s="402" t="str">
        <f>IFERROR(INDEX(LOVs!N:N,MATCH(O385,LOVs!J:J,0)),"")</f>
        <v>Functional</v>
      </c>
      <c r="S385" s="424"/>
      <c r="T385" s="418" t="s">
        <v>4031</v>
      </c>
      <c r="U385" s="418" t="s">
        <v>4032</v>
      </c>
      <c r="V385" s="418"/>
      <c r="X385" s="402" t="s">
        <v>2181</v>
      </c>
      <c r="Y385" s="402" t="s">
        <v>1348</v>
      </c>
      <c r="Z385" s="402" t="s">
        <v>2258</v>
      </c>
      <c r="AA385" s="445">
        <v>44392</v>
      </c>
      <c r="AC385" s="402" t="e">
        <f>IF(#REF!="", O385,#REF!)</f>
        <v>#REF!</v>
      </c>
      <c r="AE385" s="402" t="s">
        <v>1605</v>
      </c>
      <c r="AF385" s="402" t="s">
        <v>1606</v>
      </c>
      <c r="AG385" s="402" t="s">
        <v>2305</v>
      </c>
      <c r="AH385" s="402" t="s">
        <v>2083</v>
      </c>
      <c r="AK385" s="402" t="s">
        <v>1608</v>
      </c>
      <c r="AQ385" s="418"/>
      <c r="AR385" s="418"/>
      <c r="AT385" s="402" t="s">
        <v>1986</v>
      </c>
      <c r="AV385" s="419"/>
      <c r="AW385" s="419"/>
    </row>
    <row r="386" spans="1:49" ht="50.15" customHeight="1" x14ac:dyDescent="0.3">
      <c r="A386" s="404" t="s">
        <v>4033</v>
      </c>
      <c r="B386" s="404" t="s">
        <v>4034</v>
      </c>
      <c r="C386" s="404"/>
      <c r="D386" s="404"/>
      <c r="E386" s="408" t="s">
        <v>4034</v>
      </c>
      <c r="F386" s="400" t="s">
        <v>4035</v>
      </c>
      <c r="H386" s="400" t="s">
        <v>1596</v>
      </c>
      <c r="I386" s="400" t="s">
        <v>2300</v>
      </c>
      <c r="J386" s="400" t="s">
        <v>2341</v>
      </c>
      <c r="K386" s="411" t="s">
        <v>4036</v>
      </c>
      <c r="N386" s="400" t="s">
        <v>1636</v>
      </c>
      <c r="O386" s="401" t="s">
        <v>1452</v>
      </c>
      <c r="P386" s="407" t="str">
        <f>IFERROR(INDEX(LOVs!L:L,MATCH(O386, LOVs!J:J,0)), "")</f>
        <v>Fit</v>
      </c>
      <c r="Q386" s="407" t="str">
        <f>IFERROR(INDEX(LOVs!M:M,MATCH(O386,LOVs!J:J,0)),"")</f>
        <v>Configuration</v>
      </c>
      <c r="R386" s="407" t="str">
        <f>IFERROR(INDEX(LOVs!N:N,MATCH(O386,LOVs!J:J,0)),"")</f>
        <v>Functional</v>
      </c>
      <c r="T386" s="401" t="s">
        <v>4037</v>
      </c>
      <c r="U386" s="401" t="s">
        <v>4038</v>
      </c>
      <c r="V386" s="401"/>
      <c r="X386" s="400" t="s">
        <v>2181</v>
      </c>
      <c r="Y386" s="400" t="s">
        <v>1348</v>
      </c>
      <c r="Z386" s="400" t="s">
        <v>2258</v>
      </c>
      <c r="AA386" s="413">
        <v>44392</v>
      </c>
      <c r="AC386" s="402" t="e">
        <f>IF(#REF!="", O386,#REF!)</f>
        <v>#REF!</v>
      </c>
      <c r="AE386" s="400" t="s">
        <v>1605</v>
      </c>
      <c r="AF386" s="400" t="s">
        <v>1606</v>
      </c>
      <c r="AG386" s="400" t="s">
        <v>2305</v>
      </c>
      <c r="AH386" s="400" t="s">
        <v>2083</v>
      </c>
      <c r="AK386" s="400" t="s">
        <v>1608</v>
      </c>
      <c r="AP386" s="400"/>
      <c r="AT386" s="400" t="s">
        <v>1986</v>
      </c>
      <c r="AV386" s="406"/>
      <c r="AW386" s="406"/>
    </row>
    <row r="387" spans="1:49" ht="50.15" customHeight="1" x14ac:dyDescent="0.3">
      <c r="A387" s="404" t="s">
        <v>4039</v>
      </c>
      <c r="B387" s="404" t="s">
        <v>4040</v>
      </c>
      <c r="C387" s="404"/>
      <c r="D387" s="404"/>
      <c r="E387" s="408" t="s">
        <v>4040</v>
      </c>
      <c r="F387" s="400" t="s">
        <v>4041</v>
      </c>
      <c r="H387" s="400" t="s">
        <v>1596</v>
      </c>
      <c r="I387" s="400" t="s">
        <v>2300</v>
      </c>
      <c r="J387" s="400" t="s">
        <v>2341</v>
      </c>
      <c r="K387" s="411" t="s">
        <v>4042</v>
      </c>
      <c r="N387" s="400" t="s">
        <v>1636</v>
      </c>
      <c r="O387" s="401" t="s">
        <v>1452</v>
      </c>
      <c r="P387" s="407" t="str">
        <f>IFERROR(INDEX(LOVs!L:L,MATCH(O387, LOVs!J:J,0)), "")</f>
        <v>Fit</v>
      </c>
      <c r="Q387" s="407" t="str">
        <f>IFERROR(INDEX(LOVs!M:M,MATCH(O387,LOVs!J:J,0)),"")</f>
        <v>Configuration</v>
      </c>
      <c r="R387" s="407" t="str">
        <f>IFERROR(INDEX(LOVs!N:N,MATCH(O387,LOVs!J:J,0)),"")</f>
        <v>Functional</v>
      </c>
      <c r="T387" s="401" t="s">
        <v>4043</v>
      </c>
      <c r="U387" s="401" t="s">
        <v>4044</v>
      </c>
      <c r="V387" s="401"/>
      <c r="X387" s="400" t="s">
        <v>2181</v>
      </c>
      <c r="Y387" s="400" t="s">
        <v>1348</v>
      </c>
      <c r="Z387" s="400" t="s">
        <v>2258</v>
      </c>
      <c r="AA387" s="413">
        <v>44392</v>
      </c>
      <c r="AC387" s="402" t="e">
        <f>IF(#REF!="", O387,#REF!)</f>
        <v>#REF!</v>
      </c>
      <c r="AE387" s="400" t="s">
        <v>1605</v>
      </c>
      <c r="AF387" s="400" t="s">
        <v>1606</v>
      </c>
      <c r="AG387" s="400" t="s">
        <v>2305</v>
      </c>
      <c r="AH387" s="400" t="s">
        <v>2083</v>
      </c>
      <c r="AK387" s="400" t="s">
        <v>1608</v>
      </c>
      <c r="AP387" s="400"/>
      <c r="AT387" s="400" t="s">
        <v>1986</v>
      </c>
      <c r="AV387" s="406"/>
      <c r="AW387" s="406"/>
    </row>
    <row r="388" spans="1:49" ht="50.15" customHeight="1" x14ac:dyDescent="0.3">
      <c r="A388" s="404" t="s">
        <v>4045</v>
      </c>
      <c r="B388" s="404" t="s">
        <v>4046</v>
      </c>
      <c r="C388" s="424" t="s">
        <v>2174</v>
      </c>
      <c r="D388" s="424" t="s">
        <v>2174</v>
      </c>
      <c r="E388" s="408" t="s">
        <v>2324</v>
      </c>
      <c r="F388" s="400" t="s">
        <v>4047</v>
      </c>
      <c r="H388" s="400" t="s">
        <v>1596</v>
      </c>
      <c r="I388" s="400" t="s">
        <v>2300</v>
      </c>
      <c r="J388" s="400" t="s">
        <v>2341</v>
      </c>
      <c r="K388" s="411" t="s">
        <v>4048</v>
      </c>
      <c r="N388" s="400" t="s">
        <v>1636</v>
      </c>
      <c r="O388" s="401" t="s">
        <v>1647</v>
      </c>
      <c r="P388" s="407" t="str">
        <f>IFERROR(INDEX(LOVs!L:L,MATCH(O388, LOVs!J:J,0)), "")</f>
        <v>Gap</v>
      </c>
      <c r="Q388" s="407" t="str">
        <f>IFERROR(INDEX(LOVs!M:M,MATCH(O388,LOVs!J:J,0)),"")</f>
        <v>Build</v>
      </c>
      <c r="R388" s="407" t="str">
        <f>IFERROR(INDEX(LOVs!N:N,MATCH(O388,LOVs!J:J,0)),"")</f>
        <v>Report</v>
      </c>
      <c r="S388" s="400" t="s">
        <v>4049</v>
      </c>
      <c r="T388" s="401" t="s">
        <v>4050</v>
      </c>
      <c r="U388" s="401" t="s">
        <v>4051</v>
      </c>
      <c r="V388" s="401"/>
      <c r="X388" s="400" t="s">
        <v>2324</v>
      </c>
      <c r="Y388" s="400" t="s">
        <v>1348</v>
      </c>
      <c r="Z388" s="400" t="s">
        <v>2258</v>
      </c>
      <c r="AA388" s="413">
        <v>44392</v>
      </c>
      <c r="AC388" s="402" t="e">
        <f>IF(#REF!="", O388,#REF!)</f>
        <v>#REF!</v>
      </c>
      <c r="AE388" s="400" t="s">
        <v>1605</v>
      </c>
      <c r="AF388" s="400" t="s">
        <v>1606</v>
      </c>
      <c r="AG388" s="400" t="s">
        <v>2305</v>
      </c>
      <c r="AH388" s="400" t="s">
        <v>2083</v>
      </c>
      <c r="AK388" s="400" t="s">
        <v>1608</v>
      </c>
      <c r="AP388" s="400"/>
      <c r="AT388" s="400" t="s">
        <v>1986</v>
      </c>
      <c r="AV388" s="406"/>
      <c r="AW388" s="406"/>
    </row>
    <row r="389" spans="1:49" ht="50.15" customHeight="1" x14ac:dyDescent="0.3">
      <c r="A389" s="404" t="s">
        <v>4052</v>
      </c>
      <c r="B389" s="404" t="s">
        <v>4053</v>
      </c>
      <c r="C389" s="404"/>
      <c r="D389" s="404"/>
      <c r="E389" s="408" t="s">
        <v>4053</v>
      </c>
      <c r="F389" s="400" t="s">
        <v>4054</v>
      </c>
      <c r="H389" s="400" t="s">
        <v>1596</v>
      </c>
      <c r="I389" s="400" t="s">
        <v>2300</v>
      </c>
      <c r="J389" s="400" t="s">
        <v>2341</v>
      </c>
      <c r="K389" s="411" t="s">
        <v>4055</v>
      </c>
      <c r="N389" s="400" t="s">
        <v>1636</v>
      </c>
      <c r="O389" s="401" t="s">
        <v>1452</v>
      </c>
      <c r="P389" s="407" t="str">
        <f>IFERROR(INDEX(LOVs!L:L,MATCH(O389, LOVs!J:J,0)), "")</f>
        <v>Fit</v>
      </c>
      <c r="Q389" s="407" t="str">
        <f>IFERROR(INDEX(LOVs!M:M,MATCH(O389,LOVs!J:J,0)),"")</f>
        <v>Configuration</v>
      </c>
      <c r="R389" s="407" t="str">
        <f>IFERROR(INDEX(LOVs!N:N,MATCH(O389,LOVs!J:J,0)),"")</f>
        <v>Functional</v>
      </c>
      <c r="T389" s="401" t="s">
        <v>4056</v>
      </c>
      <c r="U389" s="401" t="s">
        <v>4057</v>
      </c>
      <c r="V389" s="401"/>
      <c r="X389" s="400" t="s">
        <v>2181</v>
      </c>
      <c r="Y389" s="400" t="s">
        <v>1348</v>
      </c>
      <c r="Z389" s="400" t="s">
        <v>1603</v>
      </c>
      <c r="AA389" s="413">
        <v>44395</v>
      </c>
      <c r="AC389" s="402" t="e">
        <f>IF(#REF!="", O389,#REF!)</f>
        <v>#REF!</v>
      </c>
      <c r="AE389" s="400" t="s">
        <v>1605</v>
      </c>
      <c r="AF389" s="400" t="s">
        <v>1606</v>
      </c>
      <c r="AG389" s="400" t="s">
        <v>2305</v>
      </c>
      <c r="AH389" s="400" t="s">
        <v>2083</v>
      </c>
      <c r="AK389" s="400" t="s">
        <v>1608</v>
      </c>
      <c r="AP389" s="400"/>
      <c r="AT389" s="400" t="s">
        <v>1986</v>
      </c>
      <c r="AV389" s="406"/>
      <c r="AW389" s="406"/>
    </row>
    <row r="390" spans="1:49" ht="50.15" customHeight="1" x14ac:dyDescent="0.3">
      <c r="A390" s="404" t="s">
        <v>4058</v>
      </c>
      <c r="B390" s="404" t="s">
        <v>4059</v>
      </c>
      <c r="C390" s="404"/>
      <c r="D390" s="404"/>
      <c r="E390" s="408" t="s">
        <v>4059</v>
      </c>
      <c r="F390" s="400" t="s">
        <v>4060</v>
      </c>
      <c r="H390" s="400" t="s">
        <v>1596</v>
      </c>
      <c r="I390" s="400" t="s">
        <v>2300</v>
      </c>
      <c r="J390" s="400" t="s">
        <v>2341</v>
      </c>
      <c r="K390" s="411" t="s">
        <v>4061</v>
      </c>
      <c r="N390" s="400" t="s">
        <v>1636</v>
      </c>
      <c r="O390" s="401" t="s">
        <v>1452</v>
      </c>
      <c r="P390" s="407" t="str">
        <f>IFERROR(INDEX(LOVs!L:L,MATCH(O390, LOVs!J:J,0)), "")</f>
        <v>Fit</v>
      </c>
      <c r="Q390" s="407" t="str">
        <f>IFERROR(INDEX(LOVs!M:M,MATCH(O390,LOVs!J:J,0)),"")</f>
        <v>Configuration</v>
      </c>
      <c r="R390" s="407" t="str">
        <f>IFERROR(INDEX(LOVs!N:N,MATCH(O390,LOVs!J:J,0)),"")</f>
        <v>Functional</v>
      </c>
      <c r="T390" s="401" t="s">
        <v>4062</v>
      </c>
      <c r="U390" s="401" t="s">
        <v>4063</v>
      </c>
      <c r="V390" s="401"/>
      <c r="X390" s="400" t="s">
        <v>2181</v>
      </c>
      <c r="Y390" s="400" t="s">
        <v>1348</v>
      </c>
      <c r="Z390" s="400" t="s">
        <v>2258</v>
      </c>
      <c r="AA390" s="413">
        <v>44392</v>
      </c>
      <c r="AC390" s="402" t="e">
        <f>IF(#REF!="", O390,#REF!)</f>
        <v>#REF!</v>
      </c>
      <c r="AE390" s="400" t="s">
        <v>1605</v>
      </c>
      <c r="AF390" s="400" t="s">
        <v>1606</v>
      </c>
      <c r="AG390" s="400" t="s">
        <v>2305</v>
      </c>
      <c r="AH390" s="400" t="s">
        <v>2083</v>
      </c>
      <c r="AK390" s="400" t="s">
        <v>1608</v>
      </c>
      <c r="AP390" s="400"/>
      <c r="AT390" s="400" t="s">
        <v>1986</v>
      </c>
      <c r="AV390" s="406"/>
      <c r="AW390" s="406"/>
    </row>
    <row r="391" spans="1:49" ht="50.15" customHeight="1" x14ac:dyDescent="0.3">
      <c r="A391" s="404" t="s">
        <v>4064</v>
      </c>
      <c r="B391" s="404" t="s">
        <v>4065</v>
      </c>
      <c r="C391" s="404"/>
      <c r="D391" s="404"/>
      <c r="E391" s="408" t="s">
        <v>4065</v>
      </c>
      <c r="F391" s="400" t="s">
        <v>4066</v>
      </c>
      <c r="H391" s="400" t="s">
        <v>1596</v>
      </c>
      <c r="I391" s="400" t="s">
        <v>2300</v>
      </c>
      <c r="J391" s="400" t="s">
        <v>2341</v>
      </c>
      <c r="K391" s="411" t="s">
        <v>4067</v>
      </c>
      <c r="N391" s="400" t="s">
        <v>1636</v>
      </c>
      <c r="O391" s="401" t="s">
        <v>1452</v>
      </c>
      <c r="P391" s="407" t="str">
        <f>IFERROR(INDEX(LOVs!L:L,MATCH(O391, LOVs!J:J,0)), "")</f>
        <v>Fit</v>
      </c>
      <c r="Q391" s="407" t="str">
        <f>IFERROR(INDEX(LOVs!M:M,MATCH(O391,LOVs!J:J,0)),"")</f>
        <v>Configuration</v>
      </c>
      <c r="R391" s="407" t="str">
        <f>IFERROR(INDEX(LOVs!N:N,MATCH(O391,LOVs!J:J,0)),"")</f>
        <v>Functional</v>
      </c>
      <c r="T391" s="401" t="s">
        <v>4068</v>
      </c>
      <c r="U391" s="401" t="s">
        <v>4063</v>
      </c>
      <c r="V391" s="401"/>
      <c r="X391" s="400" t="s">
        <v>2181</v>
      </c>
      <c r="Y391" s="400" t="s">
        <v>1348</v>
      </c>
      <c r="Z391" s="400" t="s">
        <v>2258</v>
      </c>
      <c r="AA391" s="413">
        <v>44392</v>
      </c>
      <c r="AC391" s="402" t="e">
        <f>IF(#REF!="", O391,#REF!)</f>
        <v>#REF!</v>
      </c>
      <c r="AE391" s="400" t="s">
        <v>1605</v>
      </c>
      <c r="AF391" s="400" t="s">
        <v>1606</v>
      </c>
      <c r="AG391" s="400" t="s">
        <v>2305</v>
      </c>
      <c r="AH391" s="400" t="s">
        <v>2083</v>
      </c>
      <c r="AK391" s="400" t="s">
        <v>1608</v>
      </c>
      <c r="AP391" s="400"/>
      <c r="AT391" s="400" t="s">
        <v>1986</v>
      </c>
      <c r="AV391" s="406"/>
      <c r="AW391" s="406"/>
    </row>
    <row r="392" spans="1:49" ht="50.15" customHeight="1" x14ac:dyDescent="0.3">
      <c r="A392" s="404" t="s">
        <v>4069</v>
      </c>
      <c r="B392" s="404" t="s">
        <v>4070</v>
      </c>
      <c r="C392" s="404"/>
      <c r="D392" s="404"/>
      <c r="E392" s="408" t="s">
        <v>4070</v>
      </c>
      <c r="F392" s="400" t="s">
        <v>4071</v>
      </c>
      <c r="H392" s="400" t="s">
        <v>1596</v>
      </c>
      <c r="I392" s="400" t="s">
        <v>2300</v>
      </c>
      <c r="J392" s="400" t="s">
        <v>2341</v>
      </c>
      <c r="K392" s="411" t="s">
        <v>4072</v>
      </c>
      <c r="N392" s="400" t="s">
        <v>1636</v>
      </c>
      <c r="O392" s="401" t="s">
        <v>1452</v>
      </c>
      <c r="P392" s="407" t="str">
        <f>IFERROR(INDEX(LOVs!L:L,MATCH(O392, LOVs!J:J,0)), "")</f>
        <v>Fit</v>
      </c>
      <c r="Q392" s="407" t="str">
        <f>IFERROR(INDEX(LOVs!M:M,MATCH(O392,LOVs!J:J,0)),"")</f>
        <v>Configuration</v>
      </c>
      <c r="R392" s="407" t="str">
        <f>IFERROR(INDEX(LOVs!N:N,MATCH(O392,LOVs!J:J,0)),"")</f>
        <v>Functional</v>
      </c>
      <c r="T392" s="401" t="s">
        <v>4068</v>
      </c>
      <c r="U392" s="401" t="s">
        <v>4063</v>
      </c>
      <c r="V392" s="401"/>
      <c r="X392" s="400" t="s">
        <v>2181</v>
      </c>
      <c r="Y392" s="400" t="s">
        <v>1348</v>
      </c>
      <c r="Z392" s="400" t="s">
        <v>2258</v>
      </c>
      <c r="AA392" s="413">
        <v>44392</v>
      </c>
      <c r="AC392" s="402" t="e">
        <f>IF(#REF!="", O392,#REF!)</f>
        <v>#REF!</v>
      </c>
      <c r="AE392" s="400" t="s">
        <v>1605</v>
      </c>
      <c r="AF392" s="400" t="s">
        <v>1606</v>
      </c>
      <c r="AG392" s="400" t="s">
        <v>2305</v>
      </c>
      <c r="AH392" s="400" t="s">
        <v>2083</v>
      </c>
      <c r="AK392" s="400" t="s">
        <v>1608</v>
      </c>
      <c r="AP392" s="400"/>
      <c r="AT392" s="400" t="s">
        <v>1986</v>
      </c>
      <c r="AV392" s="406"/>
      <c r="AW392" s="406"/>
    </row>
    <row r="393" spans="1:49" ht="50.15" customHeight="1" x14ac:dyDescent="0.3">
      <c r="A393" s="404" t="s">
        <v>4073</v>
      </c>
      <c r="B393" s="404" t="s">
        <v>4074</v>
      </c>
      <c r="C393" s="404" t="s">
        <v>4075</v>
      </c>
      <c r="D393" s="404" t="s">
        <v>4076</v>
      </c>
      <c r="E393" s="408" t="s">
        <v>4074</v>
      </c>
      <c r="F393" s="400" t="s">
        <v>4077</v>
      </c>
      <c r="H393" s="400" t="s">
        <v>1596</v>
      </c>
      <c r="I393" s="400" t="s">
        <v>2300</v>
      </c>
      <c r="J393" s="400" t="s">
        <v>2341</v>
      </c>
      <c r="K393" s="411" t="s">
        <v>4078</v>
      </c>
      <c r="N393" s="400" t="s">
        <v>1636</v>
      </c>
      <c r="O393" s="401" t="s">
        <v>2621</v>
      </c>
      <c r="P393" s="407" t="str">
        <f>IFERROR(INDEX(LOVs!L:L,MATCH(O393, LOVs!J:J,0)), "")</f>
        <v>Gap</v>
      </c>
      <c r="Q393" s="407" t="str">
        <f>IFERROR(INDEX(LOVs!M:M,MATCH(O393,LOVs!J:J,0)),"")</f>
        <v>Build</v>
      </c>
      <c r="R393" s="407" t="str">
        <f>IFERROR(INDEX(LOVs!N:N,MATCH(O393,LOVs!J:J,0)),"")</f>
        <v>Interface</v>
      </c>
      <c r="S393" s="404" t="s">
        <v>4079</v>
      </c>
      <c r="T393" s="401" t="s">
        <v>4080</v>
      </c>
      <c r="U393" s="401" t="s">
        <v>4063</v>
      </c>
      <c r="V393" s="401"/>
      <c r="X393" s="400" t="s">
        <v>2182</v>
      </c>
      <c r="Y393" s="400" t="s">
        <v>1348</v>
      </c>
      <c r="Z393" s="400" t="s">
        <v>2258</v>
      </c>
      <c r="AA393" s="413">
        <v>44392</v>
      </c>
      <c r="AC393" s="402" t="e">
        <f>IF(#REF!="", O393,#REF!)</f>
        <v>#REF!</v>
      </c>
      <c r="AE393" s="400" t="s">
        <v>1605</v>
      </c>
      <c r="AF393" s="400" t="s">
        <v>1606</v>
      </c>
      <c r="AG393" s="400" t="s">
        <v>2305</v>
      </c>
      <c r="AH393" s="400" t="s">
        <v>2083</v>
      </c>
      <c r="AK393" s="400" t="s">
        <v>1608</v>
      </c>
      <c r="AP393" s="400"/>
      <c r="AT393" s="400" t="s">
        <v>1986</v>
      </c>
      <c r="AV393" s="406"/>
      <c r="AW393" s="406"/>
    </row>
    <row r="394" spans="1:49" ht="50.15" customHeight="1" x14ac:dyDescent="0.3">
      <c r="A394" s="404" t="s">
        <v>4081</v>
      </c>
      <c r="B394" s="404" t="s">
        <v>4082</v>
      </c>
      <c r="C394" s="404" t="s">
        <v>4083</v>
      </c>
      <c r="D394" s="404" t="s">
        <v>4084</v>
      </c>
      <c r="E394" s="408" t="s">
        <v>4082</v>
      </c>
      <c r="F394" s="400" t="s">
        <v>4085</v>
      </c>
      <c r="H394" s="400" t="s">
        <v>1596</v>
      </c>
      <c r="I394" s="400" t="s">
        <v>2300</v>
      </c>
      <c r="J394" s="400" t="s">
        <v>2341</v>
      </c>
      <c r="K394" s="411" t="s">
        <v>4078</v>
      </c>
      <c r="N394" s="400" t="s">
        <v>1636</v>
      </c>
      <c r="O394" s="401" t="s">
        <v>2621</v>
      </c>
      <c r="P394" s="407" t="str">
        <f>IFERROR(INDEX(LOVs!L:L,MATCH(O394, LOVs!J:J,0)), "")</f>
        <v>Gap</v>
      </c>
      <c r="Q394" s="407" t="str">
        <f>IFERROR(INDEX(LOVs!M:M,MATCH(O394,LOVs!J:J,0)),"")</f>
        <v>Build</v>
      </c>
      <c r="R394" s="407" t="str">
        <f>IFERROR(INDEX(LOVs!N:N,MATCH(O394,LOVs!J:J,0)),"")</f>
        <v>Interface</v>
      </c>
      <c r="S394" s="404" t="s">
        <v>4086</v>
      </c>
      <c r="T394" s="401" t="s">
        <v>4080</v>
      </c>
      <c r="U394" s="401" t="s">
        <v>4063</v>
      </c>
      <c r="V394" s="401"/>
      <c r="X394" s="400" t="s">
        <v>2182</v>
      </c>
      <c r="Y394" s="400" t="s">
        <v>1348</v>
      </c>
      <c r="Z394" s="400" t="s">
        <v>2258</v>
      </c>
      <c r="AA394" s="413">
        <v>44392</v>
      </c>
      <c r="AC394" s="402" t="e">
        <f>IF(#REF!="", O394,#REF!)</f>
        <v>#REF!</v>
      </c>
      <c r="AE394" s="400" t="s">
        <v>1605</v>
      </c>
      <c r="AF394" s="400" t="s">
        <v>1606</v>
      </c>
      <c r="AG394" s="400" t="s">
        <v>2305</v>
      </c>
      <c r="AH394" s="400" t="s">
        <v>2083</v>
      </c>
      <c r="AK394" s="400" t="s">
        <v>1608</v>
      </c>
      <c r="AP394" s="400"/>
      <c r="AT394" s="400" t="s">
        <v>1986</v>
      </c>
      <c r="AV394" s="406"/>
      <c r="AW394" s="406"/>
    </row>
    <row r="395" spans="1:49" ht="50.15" customHeight="1" x14ac:dyDescent="0.3">
      <c r="A395" s="404" t="s">
        <v>4087</v>
      </c>
      <c r="B395" s="404" t="s">
        <v>4088</v>
      </c>
      <c r="C395" s="404" t="s">
        <v>4089</v>
      </c>
      <c r="D395" s="404" t="s">
        <v>4090</v>
      </c>
      <c r="E395" s="408" t="s">
        <v>4088</v>
      </c>
      <c r="F395" s="400" t="s">
        <v>4091</v>
      </c>
      <c r="H395" s="400" t="s">
        <v>1596</v>
      </c>
      <c r="I395" s="400" t="s">
        <v>2300</v>
      </c>
      <c r="J395" s="400" t="s">
        <v>2341</v>
      </c>
      <c r="K395" s="411" t="s">
        <v>4078</v>
      </c>
      <c r="N395" s="400" t="s">
        <v>1636</v>
      </c>
      <c r="O395" s="401" t="s">
        <v>2621</v>
      </c>
      <c r="P395" s="407" t="str">
        <f>IFERROR(INDEX(LOVs!L:L,MATCH(O395, LOVs!J:J,0)), "")</f>
        <v>Gap</v>
      </c>
      <c r="Q395" s="407" t="str">
        <f>IFERROR(INDEX(LOVs!M:M,MATCH(O395,LOVs!J:J,0)),"")</f>
        <v>Build</v>
      </c>
      <c r="R395" s="407" t="str">
        <f>IFERROR(INDEX(LOVs!N:N,MATCH(O395,LOVs!J:J,0)),"")</f>
        <v>Interface</v>
      </c>
      <c r="S395" s="404" t="s">
        <v>4092</v>
      </c>
      <c r="T395" s="401" t="s">
        <v>4080</v>
      </c>
      <c r="U395" s="401" t="s">
        <v>4063</v>
      </c>
      <c r="V395" s="401"/>
      <c r="X395" s="400" t="s">
        <v>2182</v>
      </c>
      <c r="Y395" s="400" t="s">
        <v>1348</v>
      </c>
      <c r="Z395" s="400" t="s">
        <v>2258</v>
      </c>
      <c r="AA395" s="413">
        <v>44392</v>
      </c>
      <c r="AC395" s="402" t="e">
        <f>IF(#REF!="", O395,#REF!)</f>
        <v>#REF!</v>
      </c>
      <c r="AE395" s="400" t="s">
        <v>1605</v>
      </c>
      <c r="AF395" s="400" t="s">
        <v>1606</v>
      </c>
      <c r="AG395" s="400" t="s">
        <v>2305</v>
      </c>
      <c r="AH395" s="400" t="s">
        <v>2083</v>
      </c>
      <c r="AK395" s="400" t="s">
        <v>1608</v>
      </c>
      <c r="AP395" s="400"/>
      <c r="AT395" s="400" t="s">
        <v>1986</v>
      </c>
      <c r="AV395" s="406"/>
      <c r="AW395" s="406"/>
    </row>
    <row r="396" spans="1:49" ht="50.15" customHeight="1" x14ac:dyDescent="0.3">
      <c r="A396" s="404" t="s">
        <v>4093</v>
      </c>
      <c r="B396" s="404" t="s">
        <v>4094</v>
      </c>
      <c r="C396" s="404" t="s">
        <v>4095</v>
      </c>
      <c r="D396" s="404" t="s">
        <v>4096</v>
      </c>
      <c r="E396" s="408" t="s">
        <v>4094</v>
      </c>
      <c r="F396" s="400" t="s">
        <v>4097</v>
      </c>
      <c r="H396" s="400" t="s">
        <v>1596</v>
      </c>
      <c r="I396" s="400" t="s">
        <v>2300</v>
      </c>
      <c r="J396" s="400" t="s">
        <v>2341</v>
      </c>
      <c r="K396" s="411" t="s">
        <v>4078</v>
      </c>
      <c r="N396" s="400" t="s">
        <v>1636</v>
      </c>
      <c r="O396" s="401" t="s">
        <v>2621</v>
      </c>
      <c r="P396" s="407" t="str">
        <f>IFERROR(INDEX(LOVs!L:L,MATCH(O396, LOVs!J:J,0)), "")</f>
        <v>Gap</v>
      </c>
      <c r="Q396" s="407" t="str">
        <f>IFERROR(INDEX(LOVs!M:M,MATCH(O396,LOVs!J:J,0)),"")</f>
        <v>Build</v>
      </c>
      <c r="R396" s="407" t="str">
        <f>IFERROR(INDEX(LOVs!N:N,MATCH(O396,LOVs!J:J,0)),"")</f>
        <v>Interface</v>
      </c>
      <c r="S396" s="404" t="s">
        <v>4098</v>
      </c>
      <c r="T396" s="401" t="s">
        <v>4080</v>
      </c>
      <c r="U396" s="401" t="s">
        <v>4063</v>
      </c>
      <c r="V396" s="401"/>
      <c r="X396" s="400" t="s">
        <v>2182</v>
      </c>
      <c r="Y396" s="400" t="s">
        <v>1348</v>
      </c>
      <c r="Z396" s="400" t="s">
        <v>2258</v>
      </c>
      <c r="AA396" s="413">
        <v>44392</v>
      </c>
      <c r="AC396" s="402" t="e">
        <f>IF(#REF!="", O396,#REF!)</f>
        <v>#REF!</v>
      </c>
      <c r="AE396" s="400" t="s">
        <v>1605</v>
      </c>
      <c r="AF396" s="400" t="s">
        <v>1606</v>
      </c>
      <c r="AG396" s="400" t="s">
        <v>2305</v>
      </c>
      <c r="AH396" s="400" t="s">
        <v>2083</v>
      </c>
      <c r="AK396" s="400" t="s">
        <v>1608</v>
      </c>
      <c r="AP396" s="400"/>
      <c r="AT396" s="400" t="s">
        <v>1986</v>
      </c>
      <c r="AV396" s="406"/>
      <c r="AW396" s="406"/>
    </row>
    <row r="397" spans="1:49" ht="50.15" customHeight="1" x14ac:dyDescent="0.3">
      <c r="A397" s="404" t="s">
        <v>4099</v>
      </c>
      <c r="B397" s="404" t="s">
        <v>4100</v>
      </c>
      <c r="C397" s="404" t="s">
        <v>4101</v>
      </c>
      <c r="D397" s="404" t="s">
        <v>4102</v>
      </c>
      <c r="E397" s="408" t="s">
        <v>4100</v>
      </c>
      <c r="F397" s="400" t="s">
        <v>4103</v>
      </c>
      <c r="H397" s="400" t="s">
        <v>1596</v>
      </c>
      <c r="I397" s="400" t="s">
        <v>2300</v>
      </c>
      <c r="J397" s="400" t="s">
        <v>2341</v>
      </c>
      <c r="K397" s="411" t="s">
        <v>4078</v>
      </c>
      <c r="N397" s="400" t="s">
        <v>1636</v>
      </c>
      <c r="O397" s="401" t="s">
        <v>2621</v>
      </c>
      <c r="P397" s="407" t="str">
        <f>IFERROR(INDEX(LOVs!L:L,MATCH(O397, LOVs!J:J,0)), "")</f>
        <v>Gap</v>
      </c>
      <c r="Q397" s="407" t="str">
        <f>IFERROR(INDEX(LOVs!M:M,MATCH(O397,LOVs!J:J,0)),"")</f>
        <v>Build</v>
      </c>
      <c r="R397" s="407" t="str">
        <f>IFERROR(INDEX(LOVs!N:N,MATCH(O397,LOVs!J:J,0)),"")</f>
        <v>Interface</v>
      </c>
      <c r="S397" s="404" t="s">
        <v>4104</v>
      </c>
      <c r="T397" s="401" t="s">
        <v>4080</v>
      </c>
      <c r="U397" s="401" t="s">
        <v>4063</v>
      </c>
      <c r="V397" s="401"/>
      <c r="X397" s="400" t="s">
        <v>2182</v>
      </c>
      <c r="Y397" s="400" t="s">
        <v>1348</v>
      </c>
      <c r="Z397" s="400" t="s">
        <v>2258</v>
      </c>
      <c r="AA397" s="413">
        <v>44392</v>
      </c>
      <c r="AC397" s="402" t="e">
        <f>IF(#REF!="", O397,#REF!)</f>
        <v>#REF!</v>
      </c>
      <c r="AE397" s="400" t="s">
        <v>1605</v>
      </c>
      <c r="AF397" s="400" t="s">
        <v>1606</v>
      </c>
      <c r="AG397" s="400" t="s">
        <v>2305</v>
      </c>
      <c r="AH397" s="400" t="s">
        <v>2083</v>
      </c>
      <c r="AK397" s="400" t="s">
        <v>1608</v>
      </c>
      <c r="AP397" s="400"/>
      <c r="AT397" s="400" t="s">
        <v>1986</v>
      </c>
      <c r="AV397" s="406"/>
      <c r="AW397" s="406"/>
    </row>
    <row r="398" spans="1:49" ht="50.15" customHeight="1" x14ac:dyDescent="0.3">
      <c r="A398" s="404" t="s">
        <v>4105</v>
      </c>
      <c r="B398" s="404" t="s">
        <v>4106</v>
      </c>
      <c r="C398" s="404" t="s">
        <v>4107</v>
      </c>
      <c r="D398" s="404" t="s">
        <v>4108</v>
      </c>
      <c r="E398" s="408" t="s">
        <v>4106</v>
      </c>
      <c r="F398" s="400" t="s">
        <v>4109</v>
      </c>
      <c r="H398" s="400" t="s">
        <v>1596</v>
      </c>
      <c r="I398" s="400" t="s">
        <v>2300</v>
      </c>
      <c r="J398" s="400" t="s">
        <v>2341</v>
      </c>
      <c r="K398" s="411" t="s">
        <v>4078</v>
      </c>
      <c r="N398" s="400" t="s">
        <v>1636</v>
      </c>
      <c r="O398" s="401" t="s">
        <v>2621</v>
      </c>
      <c r="P398" s="407" t="str">
        <f>IFERROR(INDEX(LOVs!L:L,MATCH(O398, LOVs!J:J,0)), "")</f>
        <v>Gap</v>
      </c>
      <c r="Q398" s="407" t="str">
        <f>IFERROR(INDEX(LOVs!M:M,MATCH(O398,LOVs!J:J,0)),"")</f>
        <v>Build</v>
      </c>
      <c r="R398" s="407" t="str">
        <f>IFERROR(INDEX(LOVs!N:N,MATCH(O398,LOVs!J:J,0)),"")</f>
        <v>Interface</v>
      </c>
      <c r="S398" s="404" t="s">
        <v>4110</v>
      </c>
      <c r="T398" s="401" t="s">
        <v>4080</v>
      </c>
      <c r="U398" s="401" t="s">
        <v>4063</v>
      </c>
      <c r="V398" s="401"/>
      <c r="X398" s="400" t="s">
        <v>2182</v>
      </c>
      <c r="Y398" s="400" t="s">
        <v>1348</v>
      </c>
      <c r="Z398" s="400" t="s">
        <v>2258</v>
      </c>
      <c r="AA398" s="413">
        <v>44392</v>
      </c>
      <c r="AC398" s="402" t="e">
        <f>IF(#REF!="", O398,#REF!)</f>
        <v>#REF!</v>
      </c>
      <c r="AE398" s="400" t="s">
        <v>1605</v>
      </c>
      <c r="AF398" s="400" t="s">
        <v>1606</v>
      </c>
      <c r="AG398" s="400" t="s">
        <v>2305</v>
      </c>
      <c r="AH398" s="400" t="s">
        <v>2083</v>
      </c>
      <c r="AK398" s="400" t="s">
        <v>1608</v>
      </c>
      <c r="AP398" s="400"/>
      <c r="AT398" s="400" t="s">
        <v>1986</v>
      </c>
      <c r="AV398" s="406"/>
      <c r="AW398" s="406"/>
    </row>
    <row r="399" spans="1:49" ht="50.15" customHeight="1" x14ac:dyDescent="0.3">
      <c r="A399" s="404" t="s">
        <v>4111</v>
      </c>
      <c r="B399" s="404" t="s">
        <v>4112</v>
      </c>
      <c r="C399" s="404" t="s">
        <v>4113</v>
      </c>
      <c r="D399" s="404" t="s">
        <v>4114</v>
      </c>
      <c r="E399" s="408" t="s">
        <v>4112</v>
      </c>
      <c r="F399" s="400" t="s">
        <v>4115</v>
      </c>
      <c r="H399" s="400" t="s">
        <v>1596</v>
      </c>
      <c r="I399" s="400" t="s">
        <v>2300</v>
      </c>
      <c r="J399" s="400" t="s">
        <v>2341</v>
      </c>
      <c r="K399" s="411" t="s">
        <v>4078</v>
      </c>
      <c r="N399" s="400" t="s">
        <v>1636</v>
      </c>
      <c r="O399" s="401" t="s">
        <v>1647</v>
      </c>
      <c r="P399" s="407" t="str">
        <f>IFERROR(INDEX(LOVs!L:L,MATCH(O399, LOVs!J:J,0)), "")</f>
        <v>Gap</v>
      </c>
      <c r="Q399" s="407" t="str">
        <f>IFERROR(INDEX(LOVs!M:M,MATCH(O399,LOVs!J:J,0)),"")</f>
        <v>Build</v>
      </c>
      <c r="R399" s="407" t="str">
        <f>IFERROR(INDEX(LOVs!N:N,MATCH(O399,LOVs!J:J,0)),"")</f>
        <v>Report</v>
      </c>
      <c r="S399" s="404" t="s">
        <v>4116</v>
      </c>
      <c r="T399" s="401" t="s">
        <v>4080</v>
      </c>
      <c r="U399" s="401" t="s">
        <v>4063</v>
      </c>
      <c r="V399" s="401"/>
      <c r="X399" s="400" t="s">
        <v>2182</v>
      </c>
      <c r="Y399" s="400" t="s">
        <v>1348</v>
      </c>
      <c r="Z399" s="400" t="s">
        <v>2258</v>
      </c>
      <c r="AA399" s="413">
        <v>44392</v>
      </c>
      <c r="AC399" s="402" t="e">
        <f>IF(#REF!="", O399,#REF!)</f>
        <v>#REF!</v>
      </c>
      <c r="AE399" s="400" t="s">
        <v>1605</v>
      </c>
      <c r="AF399" s="400" t="s">
        <v>1606</v>
      </c>
      <c r="AG399" s="400" t="s">
        <v>2305</v>
      </c>
      <c r="AH399" s="400" t="s">
        <v>2083</v>
      </c>
      <c r="AK399" s="400" t="s">
        <v>1608</v>
      </c>
      <c r="AP399" s="400"/>
      <c r="AT399" s="400" t="s">
        <v>1986</v>
      </c>
      <c r="AV399" s="406"/>
      <c r="AW399" s="406"/>
    </row>
    <row r="400" spans="1:49" ht="50.15" customHeight="1" x14ac:dyDescent="0.3">
      <c r="A400" s="404" t="s">
        <v>4117</v>
      </c>
      <c r="B400" s="404" t="s">
        <v>4118</v>
      </c>
      <c r="C400" s="404" t="s">
        <v>4119</v>
      </c>
      <c r="D400" s="404" t="s">
        <v>4120</v>
      </c>
      <c r="E400" s="408" t="s">
        <v>4118</v>
      </c>
      <c r="F400" s="400" t="s">
        <v>4121</v>
      </c>
      <c r="H400" s="400" t="s">
        <v>1596</v>
      </c>
      <c r="I400" s="400" t="s">
        <v>2300</v>
      </c>
      <c r="J400" s="400" t="s">
        <v>2341</v>
      </c>
      <c r="K400" s="411" t="s">
        <v>4078</v>
      </c>
      <c r="N400" s="400" t="s">
        <v>1636</v>
      </c>
      <c r="O400" s="401" t="s">
        <v>2371</v>
      </c>
      <c r="P400" s="407" t="str">
        <f>IFERROR(INDEX(LOVs!L:L,MATCH(O400, LOVs!J:J,0)), "")</f>
        <v>Gap</v>
      </c>
      <c r="Q400" s="407" t="str">
        <f>IFERROR(INDEX(LOVs!M:M,MATCH(O400,LOVs!J:J,0)),"")</f>
        <v>Build</v>
      </c>
      <c r="R400" s="407" t="str">
        <f>IFERROR(INDEX(LOVs!N:N,MATCH(O400,LOVs!J:J,0)),"")</f>
        <v>Extension</v>
      </c>
      <c r="S400" s="404" t="s">
        <v>4122</v>
      </c>
      <c r="T400" s="401" t="s">
        <v>4080</v>
      </c>
      <c r="U400" s="401" t="s">
        <v>4063</v>
      </c>
      <c r="V400" s="401"/>
      <c r="X400" s="400" t="s">
        <v>2182</v>
      </c>
      <c r="Y400" s="400" t="s">
        <v>1348</v>
      </c>
      <c r="Z400" s="400" t="s">
        <v>2258</v>
      </c>
      <c r="AA400" s="413">
        <v>44392</v>
      </c>
      <c r="AC400" s="402" t="e">
        <f>IF(#REF!="", O400,#REF!)</f>
        <v>#REF!</v>
      </c>
      <c r="AE400" s="400" t="s">
        <v>1605</v>
      </c>
      <c r="AF400" s="400" t="s">
        <v>1606</v>
      </c>
      <c r="AG400" s="400" t="s">
        <v>2305</v>
      </c>
      <c r="AH400" s="400" t="s">
        <v>2083</v>
      </c>
      <c r="AK400" s="400" t="s">
        <v>1608</v>
      </c>
      <c r="AP400" s="400"/>
      <c r="AT400" s="400" t="s">
        <v>1986</v>
      </c>
      <c r="AV400" s="406"/>
      <c r="AW400" s="406"/>
    </row>
    <row r="401" spans="1:49" ht="50.15" customHeight="1" x14ac:dyDescent="0.3">
      <c r="A401" s="404" t="s">
        <v>4123</v>
      </c>
      <c r="B401" s="404" t="s">
        <v>4124</v>
      </c>
      <c r="C401" s="404" t="s">
        <v>4125</v>
      </c>
      <c r="D401" s="404" t="s">
        <v>4126</v>
      </c>
      <c r="E401" s="408" t="s">
        <v>4124</v>
      </c>
      <c r="F401" s="400" t="s">
        <v>4127</v>
      </c>
      <c r="H401" s="400" t="s">
        <v>1596</v>
      </c>
      <c r="I401" s="400" t="s">
        <v>2300</v>
      </c>
      <c r="J401" s="400" t="s">
        <v>2341</v>
      </c>
      <c r="K401" s="444" t="s">
        <v>4128</v>
      </c>
      <c r="N401" s="400" t="s">
        <v>1636</v>
      </c>
      <c r="O401" s="401" t="s">
        <v>2371</v>
      </c>
      <c r="P401" s="407" t="str">
        <f>IFERROR(INDEX(LOVs!L:L,MATCH(O401, LOVs!J:J,0)), "")</f>
        <v>Gap</v>
      </c>
      <c r="Q401" s="407" t="str">
        <f>IFERROR(INDEX(LOVs!M:M,MATCH(O401,LOVs!J:J,0)),"")</f>
        <v>Build</v>
      </c>
      <c r="R401" s="407" t="str">
        <f>IFERROR(INDEX(LOVs!N:N,MATCH(O401,LOVs!J:J,0)),"")</f>
        <v>Extension</v>
      </c>
      <c r="S401" s="404" t="s">
        <v>4129</v>
      </c>
      <c r="T401" s="401" t="s">
        <v>4130</v>
      </c>
      <c r="U401" s="401" t="s">
        <v>4131</v>
      </c>
      <c r="V401" s="401"/>
      <c r="X401" s="400" t="s">
        <v>2182</v>
      </c>
      <c r="Y401" s="400" t="s">
        <v>1348</v>
      </c>
      <c r="Z401" s="400" t="s">
        <v>2258</v>
      </c>
      <c r="AA401" s="413">
        <v>44392</v>
      </c>
      <c r="AC401" s="402" t="e">
        <f>IF(#REF!="", O401,#REF!)</f>
        <v>#REF!</v>
      </c>
      <c r="AE401" s="400" t="s">
        <v>1605</v>
      </c>
      <c r="AF401" s="400" t="s">
        <v>1606</v>
      </c>
      <c r="AG401" s="400" t="s">
        <v>2305</v>
      </c>
      <c r="AH401" s="400" t="s">
        <v>2083</v>
      </c>
      <c r="AK401" s="400" t="s">
        <v>1608</v>
      </c>
      <c r="AP401" s="400"/>
      <c r="AT401" s="400" t="s">
        <v>1986</v>
      </c>
      <c r="AV401" s="406"/>
      <c r="AW401" s="406"/>
    </row>
    <row r="402" spans="1:49" ht="50.15" customHeight="1" x14ac:dyDescent="0.3">
      <c r="A402" s="404" t="s">
        <v>4132</v>
      </c>
      <c r="B402" s="404" t="s">
        <v>4133</v>
      </c>
      <c r="C402" s="404" t="s">
        <v>4134</v>
      </c>
      <c r="D402" s="404" t="s">
        <v>4135</v>
      </c>
      <c r="E402" s="408" t="s">
        <v>4133</v>
      </c>
      <c r="F402" s="400" t="s">
        <v>4136</v>
      </c>
      <c r="H402" s="400" t="s">
        <v>1596</v>
      </c>
      <c r="I402" s="400" t="s">
        <v>2300</v>
      </c>
      <c r="J402" s="400" t="s">
        <v>2341</v>
      </c>
      <c r="K402" s="444" t="s">
        <v>4128</v>
      </c>
      <c r="N402" s="400" t="s">
        <v>1636</v>
      </c>
      <c r="O402" s="401" t="s">
        <v>2371</v>
      </c>
      <c r="P402" s="407" t="str">
        <f>IFERROR(INDEX(LOVs!L:L,MATCH(O402, LOVs!J:J,0)), "")</f>
        <v>Gap</v>
      </c>
      <c r="Q402" s="407" t="str">
        <f>IFERROR(INDEX(LOVs!M:M,MATCH(O402,LOVs!J:J,0)),"")</f>
        <v>Build</v>
      </c>
      <c r="R402" s="407" t="str">
        <f>IFERROR(INDEX(LOVs!N:N,MATCH(O402,LOVs!J:J,0)),"")</f>
        <v>Extension</v>
      </c>
      <c r="S402" s="404" t="s">
        <v>4137</v>
      </c>
      <c r="T402" s="401" t="s">
        <v>4130</v>
      </c>
      <c r="U402" s="401" t="s">
        <v>4131</v>
      </c>
      <c r="V402" s="401"/>
      <c r="X402" s="400" t="s">
        <v>2182</v>
      </c>
      <c r="Y402" s="400" t="s">
        <v>1348</v>
      </c>
      <c r="Z402" s="400" t="s">
        <v>2258</v>
      </c>
      <c r="AA402" s="413">
        <v>44392</v>
      </c>
      <c r="AC402" s="402" t="e">
        <f>IF(#REF!="", O402,#REF!)</f>
        <v>#REF!</v>
      </c>
      <c r="AE402" s="400" t="s">
        <v>1605</v>
      </c>
      <c r="AF402" s="400" t="s">
        <v>1606</v>
      </c>
      <c r="AG402" s="400" t="s">
        <v>2305</v>
      </c>
      <c r="AH402" s="400" t="s">
        <v>2083</v>
      </c>
      <c r="AK402" s="400" t="s">
        <v>1608</v>
      </c>
      <c r="AP402" s="400"/>
      <c r="AT402" s="400" t="s">
        <v>1986</v>
      </c>
      <c r="AV402" s="406"/>
      <c r="AW402" s="406"/>
    </row>
    <row r="403" spans="1:49" ht="50.15" customHeight="1" x14ac:dyDescent="0.3">
      <c r="A403" s="404" t="s">
        <v>4138</v>
      </c>
      <c r="B403" s="404" t="s">
        <v>4139</v>
      </c>
      <c r="C403" s="404" t="s">
        <v>4134</v>
      </c>
      <c r="D403" s="404" t="s">
        <v>4140</v>
      </c>
      <c r="E403" s="408" t="s">
        <v>4139</v>
      </c>
      <c r="F403" s="400" t="s">
        <v>4141</v>
      </c>
      <c r="H403" s="400" t="s">
        <v>1596</v>
      </c>
      <c r="I403" s="400" t="s">
        <v>2300</v>
      </c>
      <c r="J403" s="400" t="s">
        <v>2341</v>
      </c>
      <c r="K403" s="444" t="s">
        <v>4128</v>
      </c>
      <c r="N403" s="400" t="s">
        <v>1636</v>
      </c>
      <c r="O403" s="401" t="s">
        <v>2621</v>
      </c>
      <c r="P403" s="407" t="str">
        <f>IFERROR(INDEX(LOVs!L:L,MATCH(O403, LOVs!J:J,0)), "")</f>
        <v>Gap</v>
      </c>
      <c r="Q403" s="407" t="str">
        <f>IFERROR(INDEX(LOVs!M:M,MATCH(O403,LOVs!J:J,0)),"")</f>
        <v>Build</v>
      </c>
      <c r="R403" s="407" t="str">
        <f>IFERROR(INDEX(LOVs!N:N,MATCH(O403,LOVs!J:J,0)),"")</f>
        <v>Interface</v>
      </c>
      <c r="S403" s="404" t="s">
        <v>4142</v>
      </c>
      <c r="T403" s="401" t="s">
        <v>4130</v>
      </c>
      <c r="U403" s="401" t="s">
        <v>4131</v>
      </c>
      <c r="V403" s="401"/>
      <c r="X403" s="400" t="s">
        <v>2182</v>
      </c>
      <c r="Y403" s="400" t="s">
        <v>1348</v>
      </c>
      <c r="Z403" s="400" t="s">
        <v>2258</v>
      </c>
      <c r="AA403" s="413">
        <v>44392</v>
      </c>
      <c r="AC403" s="402" t="e">
        <f>IF(#REF!="", O403,#REF!)</f>
        <v>#REF!</v>
      </c>
      <c r="AE403" s="400" t="s">
        <v>1605</v>
      </c>
      <c r="AF403" s="400" t="s">
        <v>1606</v>
      </c>
      <c r="AG403" s="400" t="s">
        <v>2305</v>
      </c>
      <c r="AH403" s="400" t="s">
        <v>2083</v>
      </c>
      <c r="AK403" s="400" t="s">
        <v>1608</v>
      </c>
      <c r="AP403" s="400"/>
      <c r="AT403" s="400" t="s">
        <v>1986</v>
      </c>
      <c r="AV403" s="406"/>
      <c r="AW403" s="406"/>
    </row>
    <row r="404" spans="1:49" ht="50.15" customHeight="1" x14ac:dyDescent="0.3">
      <c r="A404" s="404" t="s">
        <v>4143</v>
      </c>
      <c r="B404" s="404" t="s">
        <v>4144</v>
      </c>
      <c r="C404" s="404" t="s">
        <v>4145</v>
      </c>
      <c r="D404" s="404" t="s">
        <v>4146</v>
      </c>
      <c r="E404" s="408" t="s">
        <v>4144</v>
      </c>
      <c r="F404" s="400" t="s">
        <v>4147</v>
      </c>
      <c r="H404" s="400" t="s">
        <v>1596</v>
      </c>
      <c r="I404" s="400" t="s">
        <v>2300</v>
      </c>
      <c r="J404" s="400" t="s">
        <v>2341</v>
      </c>
      <c r="K404" s="444" t="s">
        <v>4128</v>
      </c>
      <c r="N404" s="400" t="s">
        <v>1636</v>
      </c>
      <c r="O404" s="401" t="s">
        <v>2621</v>
      </c>
      <c r="P404" s="407" t="str">
        <f>IFERROR(INDEX(LOVs!L:L,MATCH(O404, LOVs!J:J,0)), "")</f>
        <v>Gap</v>
      </c>
      <c r="Q404" s="407" t="str">
        <f>IFERROR(INDEX(LOVs!M:M,MATCH(O404,LOVs!J:J,0)),"")</f>
        <v>Build</v>
      </c>
      <c r="R404" s="407" t="str">
        <f>IFERROR(INDEX(LOVs!N:N,MATCH(O404,LOVs!J:J,0)),"")</f>
        <v>Interface</v>
      </c>
      <c r="S404" s="404" t="s">
        <v>4148</v>
      </c>
      <c r="T404" s="401" t="s">
        <v>4130</v>
      </c>
      <c r="U404" s="401" t="s">
        <v>4131</v>
      </c>
      <c r="V404" s="401"/>
      <c r="X404" s="400" t="s">
        <v>2182</v>
      </c>
      <c r="Y404" s="400" t="s">
        <v>1348</v>
      </c>
      <c r="Z404" s="400" t="s">
        <v>2258</v>
      </c>
      <c r="AA404" s="413">
        <v>44392</v>
      </c>
      <c r="AC404" s="402" t="e">
        <f>IF(#REF!="", O404,#REF!)</f>
        <v>#REF!</v>
      </c>
      <c r="AE404" s="400" t="s">
        <v>1605</v>
      </c>
      <c r="AF404" s="400" t="s">
        <v>1606</v>
      </c>
      <c r="AG404" s="400" t="s">
        <v>2305</v>
      </c>
      <c r="AH404" s="400" t="s">
        <v>2083</v>
      </c>
      <c r="AK404" s="400" t="s">
        <v>1608</v>
      </c>
      <c r="AP404" s="400"/>
      <c r="AT404" s="400" t="s">
        <v>1986</v>
      </c>
      <c r="AV404" s="406"/>
      <c r="AW404" s="406"/>
    </row>
    <row r="405" spans="1:49" ht="50.15" customHeight="1" x14ac:dyDescent="0.3">
      <c r="A405" s="404" t="s">
        <v>4149</v>
      </c>
      <c r="B405" s="404" t="s">
        <v>4150</v>
      </c>
      <c r="C405" s="404" t="s">
        <v>4151</v>
      </c>
      <c r="D405" s="404" t="s">
        <v>4152</v>
      </c>
      <c r="E405" s="408" t="s">
        <v>4150</v>
      </c>
      <c r="F405" s="400" t="s">
        <v>4153</v>
      </c>
      <c r="H405" s="400" t="s">
        <v>1596</v>
      </c>
      <c r="I405" s="400" t="s">
        <v>2300</v>
      </c>
      <c r="J405" s="400" t="s">
        <v>2341</v>
      </c>
      <c r="K405" s="444" t="s">
        <v>4128</v>
      </c>
      <c r="N405" s="400" t="s">
        <v>1636</v>
      </c>
      <c r="O405" s="401" t="s">
        <v>2371</v>
      </c>
      <c r="P405" s="407" t="str">
        <f>IFERROR(INDEX(LOVs!L:L,MATCH(O405, LOVs!J:J,0)), "")</f>
        <v>Gap</v>
      </c>
      <c r="Q405" s="407" t="str">
        <f>IFERROR(INDEX(LOVs!M:M,MATCH(O405,LOVs!J:J,0)),"")</f>
        <v>Build</v>
      </c>
      <c r="R405" s="407" t="str">
        <f>IFERROR(INDEX(LOVs!N:N,MATCH(O405,LOVs!J:J,0)),"")</f>
        <v>Extension</v>
      </c>
      <c r="S405" s="404" t="s">
        <v>4154</v>
      </c>
      <c r="T405" s="401" t="s">
        <v>4130</v>
      </c>
      <c r="U405" s="401" t="s">
        <v>4131</v>
      </c>
      <c r="V405" s="401"/>
      <c r="X405" s="400" t="s">
        <v>2182</v>
      </c>
      <c r="Y405" s="400" t="s">
        <v>1348</v>
      </c>
      <c r="Z405" s="400" t="s">
        <v>2258</v>
      </c>
      <c r="AA405" s="413">
        <v>44392</v>
      </c>
      <c r="AC405" s="402" t="e">
        <f>IF(#REF!="", O405,#REF!)</f>
        <v>#REF!</v>
      </c>
      <c r="AE405" s="400" t="s">
        <v>1605</v>
      </c>
      <c r="AF405" s="400" t="s">
        <v>1606</v>
      </c>
      <c r="AG405" s="400" t="s">
        <v>2305</v>
      </c>
      <c r="AH405" s="400" t="s">
        <v>2083</v>
      </c>
      <c r="AK405" s="400" t="s">
        <v>1608</v>
      </c>
      <c r="AP405" s="400"/>
      <c r="AT405" s="400" t="s">
        <v>1986</v>
      </c>
      <c r="AV405" s="406"/>
      <c r="AW405" s="406"/>
    </row>
    <row r="406" spans="1:49" ht="50.15" customHeight="1" x14ac:dyDescent="0.3">
      <c r="A406" s="404" t="s">
        <v>4155</v>
      </c>
      <c r="B406" s="404" t="s">
        <v>4156</v>
      </c>
      <c r="C406" s="404" t="s">
        <v>4157</v>
      </c>
      <c r="D406" s="404" t="s">
        <v>4158</v>
      </c>
      <c r="E406" s="408" t="s">
        <v>4156</v>
      </c>
      <c r="F406" s="400" t="s">
        <v>4159</v>
      </c>
      <c r="H406" s="400" t="s">
        <v>1596</v>
      </c>
      <c r="I406" s="400" t="s">
        <v>2300</v>
      </c>
      <c r="J406" s="400" t="s">
        <v>2341</v>
      </c>
      <c r="K406" s="444" t="s">
        <v>4128</v>
      </c>
      <c r="N406" s="400" t="s">
        <v>1636</v>
      </c>
      <c r="O406" s="401" t="s">
        <v>2371</v>
      </c>
      <c r="P406" s="407" t="str">
        <f>IFERROR(INDEX(LOVs!L:L,MATCH(O406, LOVs!J:J,0)), "")</f>
        <v>Gap</v>
      </c>
      <c r="Q406" s="407" t="str">
        <f>IFERROR(INDEX(LOVs!M:M,MATCH(O406,LOVs!J:J,0)),"")</f>
        <v>Build</v>
      </c>
      <c r="R406" s="407" t="str">
        <f>IFERROR(INDEX(LOVs!N:N,MATCH(O406,LOVs!J:J,0)),"")</f>
        <v>Extension</v>
      </c>
      <c r="S406" s="404" t="s">
        <v>4160</v>
      </c>
      <c r="T406" s="401" t="s">
        <v>4130</v>
      </c>
      <c r="U406" s="401" t="s">
        <v>4131</v>
      </c>
      <c r="V406" s="401"/>
      <c r="X406" s="400" t="s">
        <v>2182</v>
      </c>
      <c r="Y406" s="400" t="s">
        <v>1348</v>
      </c>
      <c r="Z406" s="400" t="s">
        <v>2258</v>
      </c>
      <c r="AA406" s="413">
        <v>44392</v>
      </c>
      <c r="AC406" s="402" t="e">
        <f>IF(#REF!="", O406,#REF!)</f>
        <v>#REF!</v>
      </c>
      <c r="AE406" s="400" t="s">
        <v>1605</v>
      </c>
      <c r="AF406" s="400" t="s">
        <v>1606</v>
      </c>
      <c r="AG406" s="400" t="s">
        <v>2305</v>
      </c>
      <c r="AH406" s="400" t="s">
        <v>2083</v>
      </c>
      <c r="AK406" s="400" t="s">
        <v>1608</v>
      </c>
      <c r="AP406" s="400"/>
      <c r="AT406" s="400" t="s">
        <v>1986</v>
      </c>
      <c r="AV406" s="406"/>
      <c r="AW406" s="406"/>
    </row>
    <row r="407" spans="1:49" ht="50.15" customHeight="1" x14ac:dyDescent="0.3">
      <c r="A407" s="400" t="s">
        <v>4161</v>
      </c>
      <c r="B407" s="404" t="s">
        <v>4162</v>
      </c>
      <c r="C407" s="400" t="s">
        <v>196</v>
      </c>
      <c r="D407" s="400" t="s">
        <v>196</v>
      </c>
      <c r="E407" s="408" t="s">
        <v>196</v>
      </c>
      <c r="F407" s="400" t="s">
        <v>4163</v>
      </c>
      <c r="H407" s="400" t="s">
        <v>1596</v>
      </c>
      <c r="I407" s="400" t="s">
        <v>2300</v>
      </c>
      <c r="J407" s="400" t="s">
        <v>2341</v>
      </c>
      <c r="K407" s="444" t="s">
        <v>4128</v>
      </c>
      <c r="N407" s="400" t="s">
        <v>1636</v>
      </c>
      <c r="O407" s="401" t="s">
        <v>1939</v>
      </c>
      <c r="P407" s="407" t="str">
        <f>IFERROR(INDEX(LOVs!L:L,MATCH(O407, LOVs!J:J,0)), "")</f>
        <v>Out of Scope</v>
      </c>
      <c r="Q407" s="407" t="str">
        <f>IFERROR(INDEX(LOVs!M:M,MATCH(O407,LOVs!J:J,0)),"")</f>
        <v>Out of Scope</v>
      </c>
      <c r="R407" s="407" t="str">
        <f>IFERROR(INDEX(LOVs!N:N,MATCH(O407,LOVs!J:J,0)),"")</f>
        <v>Out of Scope</v>
      </c>
      <c r="S407" s="404" t="s">
        <v>4164</v>
      </c>
      <c r="T407" s="401" t="s">
        <v>4130</v>
      </c>
      <c r="U407" s="401" t="s">
        <v>4131</v>
      </c>
      <c r="V407" s="401"/>
      <c r="X407" s="400" t="s">
        <v>2182</v>
      </c>
      <c r="Y407" s="400" t="s">
        <v>1348</v>
      </c>
      <c r="Z407" s="400" t="s">
        <v>2258</v>
      </c>
      <c r="AA407" s="413">
        <v>44392</v>
      </c>
      <c r="AC407" s="402" t="e">
        <f>IF(#REF!="", O407,#REF!)</f>
        <v>#REF!</v>
      </c>
      <c r="AE407" s="400" t="s">
        <v>1605</v>
      </c>
      <c r="AF407" s="400" t="s">
        <v>1606</v>
      </c>
      <c r="AG407" s="400" t="s">
        <v>2305</v>
      </c>
      <c r="AH407" s="400" t="s">
        <v>2083</v>
      </c>
      <c r="AK407" s="400" t="s">
        <v>1608</v>
      </c>
      <c r="AP407" s="400"/>
      <c r="AT407" s="400" t="s">
        <v>1986</v>
      </c>
      <c r="AV407" s="406"/>
      <c r="AW407" s="406"/>
    </row>
    <row r="408" spans="1:49" ht="50.15" customHeight="1" x14ac:dyDescent="0.3">
      <c r="A408" s="404" t="s">
        <v>4165</v>
      </c>
      <c r="B408" s="404" t="s">
        <v>4166</v>
      </c>
      <c r="C408" s="404" t="s">
        <v>4167</v>
      </c>
      <c r="D408" s="404" t="s">
        <v>4168</v>
      </c>
      <c r="E408" s="408" t="s">
        <v>4166</v>
      </c>
      <c r="F408" s="400" t="s">
        <v>4169</v>
      </c>
      <c r="H408" s="400" t="s">
        <v>1596</v>
      </c>
      <c r="I408" s="400" t="s">
        <v>2300</v>
      </c>
      <c r="J408" s="400" t="s">
        <v>2341</v>
      </c>
      <c r="K408" s="444" t="s">
        <v>4128</v>
      </c>
      <c r="N408" s="400" t="s">
        <v>1636</v>
      </c>
      <c r="O408" s="401" t="s">
        <v>1647</v>
      </c>
      <c r="P408" s="407" t="str">
        <f>IFERROR(INDEX(LOVs!L:L,MATCH(O408, LOVs!J:J,0)), "")</f>
        <v>Gap</v>
      </c>
      <c r="Q408" s="407" t="str">
        <f>IFERROR(INDEX(LOVs!M:M,MATCH(O408,LOVs!J:J,0)),"")</f>
        <v>Build</v>
      </c>
      <c r="R408" s="407" t="str">
        <f>IFERROR(INDEX(LOVs!N:N,MATCH(O408,LOVs!J:J,0)),"")</f>
        <v>Report</v>
      </c>
      <c r="S408" s="404" t="s">
        <v>4170</v>
      </c>
      <c r="T408" s="401" t="s">
        <v>4130</v>
      </c>
      <c r="U408" s="401" t="s">
        <v>4131</v>
      </c>
      <c r="V408" s="401"/>
      <c r="X408" s="400" t="s">
        <v>2182</v>
      </c>
      <c r="Y408" s="400" t="s">
        <v>1348</v>
      </c>
      <c r="Z408" s="400" t="s">
        <v>2258</v>
      </c>
      <c r="AA408" s="413">
        <v>44392</v>
      </c>
      <c r="AC408" s="402" t="e">
        <f>IF(#REF!="", O408,#REF!)</f>
        <v>#REF!</v>
      </c>
      <c r="AE408" s="400" t="s">
        <v>1605</v>
      </c>
      <c r="AF408" s="400" t="s">
        <v>1606</v>
      </c>
      <c r="AG408" s="400" t="s">
        <v>2305</v>
      </c>
      <c r="AH408" s="400" t="s">
        <v>2083</v>
      </c>
      <c r="AK408" s="400" t="s">
        <v>1608</v>
      </c>
      <c r="AP408" s="400"/>
      <c r="AT408" s="400" t="s">
        <v>1986</v>
      </c>
      <c r="AV408" s="406"/>
      <c r="AW408" s="406"/>
    </row>
    <row r="409" spans="1:49" ht="50.15" customHeight="1" x14ac:dyDescent="0.3">
      <c r="A409" s="404" t="s">
        <v>4171</v>
      </c>
      <c r="B409" s="404" t="s">
        <v>4172</v>
      </c>
      <c r="C409" s="404" t="s">
        <v>4173</v>
      </c>
      <c r="D409" s="404" t="s">
        <v>4174</v>
      </c>
      <c r="E409" s="408" t="s">
        <v>2097</v>
      </c>
      <c r="F409" s="400" t="s">
        <v>4175</v>
      </c>
      <c r="H409" s="400" t="s">
        <v>1596</v>
      </c>
      <c r="I409" s="400" t="s">
        <v>2300</v>
      </c>
      <c r="J409" s="400" t="s">
        <v>2341</v>
      </c>
      <c r="K409" s="444" t="s">
        <v>4176</v>
      </c>
      <c r="N409" s="400" t="s">
        <v>1636</v>
      </c>
      <c r="O409" s="401" t="s">
        <v>1647</v>
      </c>
      <c r="P409" s="407" t="str">
        <f>IFERROR(INDEX(LOVs!L:L,MATCH(O409, LOVs!J:J,0)), "")</f>
        <v>Gap</v>
      </c>
      <c r="Q409" s="407" t="str">
        <f>IFERROR(INDEX(LOVs!M:M,MATCH(O409,LOVs!J:J,0)),"")</f>
        <v>Build</v>
      </c>
      <c r="R409" s="407" t="str">
        <f>IFERROR(INDEX(LOVs!N:N,MATCH(O409,LOVs!J:J,0)),"")</f>
        <v>Report</v>
      </c>
      <c r="S409" s="400" t="s">
        <v>4177</v>
      </c>
      <c r="T409" s="401" t="s">
        <v>4178</v>
      </c>
      <c r="U409" s="401" t="s">
        <v>4179</v>
      </c>
      <c r="V409" s="401"/>
      <c r="X409" s="400" t="s">
        <v>2097</v>
      </c>
      <c r="Y409" s="400" t="s">
        <v>1348</v>
      </c>
      <c r="Z409" s="400" t="s">
        <v>1603</v>
      </c>
      <c r="AA409" s="413">
        <v>44395</v>
      </c>
      <c r="AC409" s="402" t="e">
        <f>IF(#REF!="", O409,#REF!)</f>
        <v>#REF!</v>
      </c>
      <c r="AE409" s="400" t="s">
        <v>1605</v>
      </c>
      <c r="AF409" s="400" t="s">
        <v>1606</v>
      </c>
      <c r="AG409" s="400" t="s">
        <v>2305</v>
      </c>
      <c r="AH409" s="400" t="s">
        <v>2083</v>
      </c>
      <c r="AK409" s="400" t="s">
        <v>1608</v>
      </c>
      <c r="AP409" s="400"/>
      <c r="AT409" s="400" t="s">
        <v>1986</v>
      </c>
      <c r="AV409" s="406"/>
      <c r="AW409" s="406"/>
    </row>
    <row r="410" spans="1:49" ht="50.15" customHeight="1" x14ac:dyDescent="0.3">
      <c r="A410" s="404" t="s">
        <v>4180</v>
      </c>
      <c r="B410" s="404" t="s">
        <v>4181</v>
      </c>
      <c r="C410" s="404" t="s">
        <v>4182</v>
      </c>
      <c r="D410" s="404" t="s">
        <v>4183</v>
      </c>
      <c r="E410" s="408" t="s">
        <v>2097</v>
      </c>
      <c r="F410" s="400" t="s">
        <v>4184</v>
      </c>
      <c r="H410" s="400" t="s">
        <v>1596</v>
      </c>
      <c r="I410" s="400" t="s">
        <v>2300</v>
      </c>
      <c r="J410" s="400" t="s">
        <v>2341</v>
      </c>
      <c r="K410" s="444" t="s">
        <v>4185</v>
      </c>
      <c r="N410" s="400" t="s">
        <v>1636</v>
      </c>
      <c r="O410" s="401" t="s">
        <v>1647</v>
      </c>
      <c r="P410" s="407" t="str">
        <f>IFERROR(INDEX(LOVs!L:L,MATCH(O410, LOVs!J:J,0)), "")</f>
        <v>Gap</v>
      </c>
      <c r="Q410" s="407" t="str">
        <f>IFERROR(INDEX(LOVs!M:M,MATCH(O410,LOVs!J:J,0)),"")</f>
        <v>Build</v>
      </c>
      <c r="R410" s="407" t="str">
        <f>IFERROR(INDEX(LOVs!N:N,MATCH(O410,LOVs!J:J,0)),"")</f>
        <v>Report</v>
      </c>
      <c r="S410" s="400" t="s">
        <v>4186</v>
      </c>
      <c r="T410" s="401" t="s">
        <v>4178</v>
      </c>
      <c r="U410" s="401" t="s">
        <v>4179</v>
      </c>
      <c r="V410" s="401"/>
      <c r="X410" s="400" t="s">
        <v>2097</v>
      </c>
      <c r="Y410" s="400" t="s">
        <v>1348</v>
      </c>
      <c r="Z410" s="400" t="s">
        <v>1603</v>
      </c>
      <c r="AA410" s="413">
        <v>44395</v>
      </c>
      <c r="AC410" s="402" t="e">
        <f>IF(#REF!="", O410,#REF!)</f>
        <v>#REF!</v>
      </c>
      <c r="AE410" s="400" t="s">
        <v>1605</v>
      </c>
      <c r="AF410" s="400" t="s">
        <v>1606</v>
      </c>
      <c r="AG410" s="400" t="s">
        <v>2305</v>
      </c>
      <c r="AH410" s="400" t="s">
        <v>2083</v>
      </c>
      <c r="AK410" s="400" t="s">
        <v>1608</v>
      </c>
      <c r="AP410" s="400"/>
      <c r="AT410" s="400" t="s">
        <v>1986</v>
      </c>
      <c r="AV410" s="406"/>
      <c r="AW410" s="406"/>
    </row>
    <row r="411" spans="1:49" ht="50.15" customHeight="1" x14ac:dyDescent="0.3">
      <c r="A411" s="404" t="s">
        <v>4187</v>
      </c>
      <c r="B411" s="404" t="s">
        <v>4188</v>
      </c>
      <c r="C411" s="404" t="s">
        <v>4189</v>
      </c>
      <c r="D411" s="404" t="s">
        <v>4190</v>
      </c>
      <c r="E411" s="408" t="s">
        <v>2097</v>
      </c>
      <c r="F411" s="400" t="s">
        <v>4191</v>
      </c>
      <c r="H411" s="400" t="s">
        <v>1596</v>
      </c>
      <c r="I411" s="400" t="s">
        <v>2300</v>
      </c>
      <c r="J411" s="400" t="s">
        <v>2341</v>
      </c>
      <c r="K411" s="444" t="s">
        <v>4192</v>
      </c>
      <c r="N411" s="400" t="s">
        <v>1636</v>
      </c>
      <c r="O411" s="401" t="s">
        <v>1647</v>
      </c>
      <c r="P411" s="407" t="str">
        <f>IFERROR(INDEX(LOVs!L:L,MATCH(O411, LOVs!J:J,0)), "")</f>
        <v>Gap</v>
      </c>
      <c r="Q411" s="407" t="str">
        <f>IFERROR(INDEX(LOVs!M:M,MATCH(O411,LOVs!J:J,0)),"")</f>
        <v>Build</v>
      </c>
      <c r="R411" s="407" t="str">
        <f>IFERROR(INDEX(LOVs!N:N,MATCH(O411,LOVs!J:J,0)),"")</f>
        <v>Report</v>
      </c>
      <c r="S411" s="400" t="s">
        <v>4193</v>
      </c>
      <c r="T411" s="401" t="s">
        <v>4194</v>
      </c>
      <c r="U411" s="401" t="s">
        <v>4179</v>
      </c>
      <c r="V411" s="401"/>
      <c r="X411" s="400" t="s">
        <v>2097</v>
      </c>
      <c r="Y411" s="400" t="s">
        <v>1348</v>
      </c>
      <c r="Z411" s="400" t="s">
        <v>1603</v>
      </c>
      <c r="AA411" s="413">
        <v>44395</v>
      </c>
      <c r="AC411" s="402" t="e">
        <f>IF(#REF!="", O411,#REF!)</f>
        <v>#REF!</v>
      </c>
      <c r="AE411" s="400" t="s">
        <v>1605</v>
      </c>
      <c r="AF411" s="400" t="s">
        <v>1606</v>
      </c>
      <c r="AG411" s="400" t="s">
        <v>2305</v>
      </c>
      <c r="AH411" s="400" t="s">
        <v>2083</v>
      </c>
      <c r="AK411" s="400" t="s">
        <v>1608</v>
      </c>
      <c r="AP411" s="400"/>
      <c r="AT411" s="400" t="s">
        <v>1986</v>
      </c>
      <c r="AV411" s="406"/>
      <c r="AW411" s="406"/>
    </row>
    <row r="412" spans="1:49" ht="50.15" customHeight="1" x14ac:dyDescent="0.3">
      <c r="A412" s="404" t="s">
        <v>4195</v>
      </c>
      <c r="B412" s="404" t="s">
        <v>4196</v>
      </c>
      <c r="C412" s="404" t="s">
        <v>4197</v>
      </c>
      <c r="D412" s="404" t="s">
        <v>4198</v>
      </c>
      <c r="E412" s="408" t="s">
        <v>2097</v>
      </c>
      <c r="F412" s="400" t="s">
        <v>4199</v>
      </c>
      <c r="H412" s="400" t="s">
        <v>1596</v>
      </c>
      <c r="I412" s="400" t="s">
        <v>2300</v>
      </c>
      <c r="J412" s="400" t="s">
        <v>2341</v>
      </c>
      <c r="K412" s="444" t="s">
        <v>4200</v>
      </c>
      <c r="N412" s="400" t="s">
        <v>1636</v>
      </c>
      <c r="O412" s="401" t="s">
        <v>1647</v>
      </c>
      <c r="P412" s="407" t="str">
        <f>IFERROR(INDEX(LOVs!L:L,MATCH(O412, LOVs!J:J,0)), "")</f>
        <v>Gap</v>
      </c>
      <c r="Q412" s="407" t="str">
        <f>IFERROR(INDEX(LOVs!M:M,MATCH(O412,LOVs!J:J,0)),"")</f>
        <v>Build</v>
      </c>
      <c r="R412" s="407" t="str">
        <f>IFERROR(INDEX(LOVs!N:N,MATCH(O412,LOVs!J:J,0)),"")</f>
        <v>Report</v>
      </c>
      <c r="S412" s="400" t="s">
        <v>4201</v>
      </c>
      <c r="T412" s="401" t="s">
        <v>4194</v>
      </c>
      <c r="U412" s="401" t="s">
        <v>4179</v>
      </c>
      <c r="V412" s="401"/>
      <c r="X412" s="400" t="s">
        <v>2097</v>
      </c>
      <c r="Y412" s="400" t="s">
        <v>1348</v>
      </c>
      <c r="Z412" s="400" t="s">
        <v>1603</v>
      </c>
      <c r="AA412" s="413">
        <v>44395</v>
      </c>
      <c r="AC412" s="402" t="e">
        <f>IF(#REF!="", O412,#REF!)</f>
        <v>#REF!</v>
      </c>
      <c r="AE412" s="400" t="s">
        <v>1605</v>
      </c>
      <c r="AF412" s="400" t="s">
        <v>1606</v>
      </c>
      <c r="AG412" s="400" t="s">
        <v>2305</v>
      </c>
      <c r="AH412" s="400" t="s">
        <v>2083</v>
      </c>
      <c r="AK412" s="400" t="s">
        <v>1608</v>
      </c>
      <c r="AP412" s="400"/>
      <c r="AT412" s="400" t="s">
        <v>1986</v>
      </c>
      <c r="AV412" s="406"/>
      <c r="AW412" s="406"/>
    </row>
    <row r="413" spans="1:49" ht="50.15" customHeight="1" x14ac:dyDescent="0.3">
      <c r="A413" s="404" t="s">
        <v>4202</v>
      </c>
      <c r="B413" s="404" t="s">
        <v>4203</v>
      </c>
      <c r="C413" s="424" t="s">
        <v>2174</v>
      </c>
      <c r="D413" s="404" t="s">
        <v>4204</v>
      </c>
      <c r="E413" s="408" t="s">
        <v>2324</v>
      </c>
      <c r="F413" s="400" t="s">
        <v>4205</v>
      </c>
      <c r="H413" s="400" t="s">
        <v>1596</v>
      </c>
      <c r="I413" s="400" t="s">
        <v>2300</v>
      </c>
      <c r="J413" s="400" t="s">
        <v>2341</v>
      </c>
      <c r="K413" s="444" t="s">
        <v>4206</v>
      </c>
      <c r="N413" s="400" t="s">
        <v>1636</v>
      </c>
      <c r="O413" s="401" t="s">
        <v>1647</v>
      </c>
      <c r="P413" s="407" t="str">
        <f>IFERROR(INDEX(LOVs!L:L,MATCH(O413, LOVs!J:J,0)), "")</f>
        <v>Gap</v>
      </c>
      <c r="Q413" s="407" t="str">
        <f>IFERROR(INDEX(LOVs!M:M,MATCH(O413,LOVs!J:J,0)),"")</f>
        <v>Build</v>
      </c>
      <c r="R413" s="407" t="str">
        <f>IFERROR(INDEX(LOVs!N:N,MATCH(O413,LOVs!J:J,0)),"")</f>
        <v>Report</v>
      </c>
      <c r="S413" s="400" t="s">
        <v>4207</v>
      </c>
      <c r="T413" s="401" t="s">
        <v>4208</v>
      </c>
      <c r="U413" s="401" t="s">
        <v>4209</v>
      </c>
      <c r="V413" s="401"/>
      <c r="X413" s="400" t="s">
        <v>2324</v>
      </c>
      <c r="Y413" s="400" t="s">
        <v>1348</v>
      </c>
      <c r="Z413" s="400" t="s">
        <v>1603</v>
      </c>
      <c r="AA413" s="413">
        <v>44395</v>
      </c>
      <c r="AC413" s="402" t="e">
        <f>IF(#REF!="", O413,#REF!)</f>
        <v>#REF!</v>
      </c>
      <c r="AE413" s="400" t="s">
        <v>1605</v>
      </c>
      <c r="AF413" s="400" t="s">
        <v>1606</v>
      </c>
      <c r="AG413" s="400" t="s">
        <v>2305</v>
      </c>
      <c r="AH413" s="400" t="s">
        <v>2083</v>
      </c>
      <c r="AK413" s="400" t="s">
        <v>1608</v>
      </c>
      <c r="AP413" s="400"/>
      <c r="AT413" s="400" t="s">
        <v>1986</v>
      </c>
      <c r="AV413" s="406"/>
      <c r="AW413" s="406"/>
    </row>
    <row r="414" spans="1:49" ht="50.15" customHeight="1" x14ac:dyDescent="0.3">
      <c r="A414" s="406" t="s">
        <v>4210</v>
      </c>
      <c r="B414" s="406"/>
      <c r="E414" s="408" t="s">
        <v>196</v>
      </c>
      <c r="F414" s="400" t="s">
        <v>4211</v>
      </c>
      <c r="H414" s="400" t="s">
        <v>1596</v>
      </c>
      <c r="I414" s="400" t="s">
        <v>2300</v>
      </c>
      <c r="J414" s="400" t="s">
        <v>2341</v>
      </c>
      <c r="K414" s="444" t="s">
        <v>4212</v>
      </c>
      <c r="N414" s="400" t="s">
        <v>1636</v>
      </c>
      <c r="O414" s="401" t="s">
        <v>1759</v>
      </c>
      <c r="P414" s="407" t="str">
        <f>IFERROR(INDEX(LOVs!L:L,MATCH(O414, LOVs!J:J,0)), "")</f>
        <v>Not Required</v>
      </c>
      <c r="Q414" s="407" t="str">
        <f>IFERROR(INDEX(LOVs!M:M,MATCH(O414,LOVs!J:J,0)),"")</f>
        <v>Not Required</v>
      </c>
      <c r="R414" s="407" t="str">
        <f>IFERROR(INDEX(LOVs!N:N,MATCH(O414,LOVs!J:J,0)),"")</f>
        <v>Not Required</v>
      </c>
      <c r="T414" s="401" t="s">
        <v>4213</v>
      </c>
      <c r="U414" s="401"/>
      <c r="V414" s="401"/>
      <c r="Y414" s="400" t="s">
        <v>1348</v>
      </c>
      <c r="Z414" s="400" t="s">
        <v>2258</v>
      </c>
      <c r="AA414" s="409">
        <v>44392</v>
      </c>
      <c r="AC414" s="402" t="e">
        <f>IF(#REF!="", O414,#REF!)</f>
        <v>#REF!</v>
      </c>
      <c r="AE414" s="400" t="s">
        <v>1605</v>
      </c>
      <c r="AF414" s="400" t="s">
        <v>1606</v>
      </c>
      <c r="AG414" s="400" t="s">
        <v>2305</v>
      </c>
      <c r="AH414" s="400" t="s">
        <v>2083</v>
      </c>
      <c r="AK414" s="439" t="s">
        <v>1608</v>
      </c>
      <c r="AP414" s="400"/>
      <c r="AT414" s="400" t="s">
        <v>1986</v>
      </c>
      <c r="AV414" s="406"/>
      <c r="AW414" s="406"/>
    </row>
    <row r="415" spans="1:49" ht="50.15" customHeight="1" x14ac:dyDescent="0.3">
      <c r="A415" s="404" t="s">
        <v>4214</v>
      </c>
      <c r="B415" s="404" t="s">
        <v>4215</v>
      </c>
      <c r="C415" s="424" t="s">
        <v>2174</v>
      </c>
      <c r="D415" s="404" t="s">
        <v>4216</v>
      </c>
      <c r="E415" s="408" t="s">
        <v>2324</v>
      </c>
      <c r="F415" s="400" t="s">
        <v>4217</v>
      </c>
      <c r="H415" s="400" t="s">
        <v>1596</v>
      </c>
      <c r="I415" s="400" t="s">
        <v>2300</v>
      </c>
      <c r="J415" s="400" t="s">
        <v>2341</v>
      </c>
      <c r="K415" s="444" t="s">
        <v>4218</v>
      </c>
      <c r="N415" s="400" t="s">
        <v>1636</v>
      </c>
      <c r="O415" s="401" t="s">
        <v>1647</v>
      </c>
      <c r="P415" s="407" t="str">
        <f>IFERROR(INDEX(LOVs!L:L,MATCH(O415, LOVs!J:J,0)), "")</f>
        <v>Gap</v>
      </c>
      <c r="Q415" s="407" t="str">
        <f>IFERROR(INDEX(LOVs!M:M,MATCH(O415,LOVs!J:J,0)),"")</f>
        <v>Build</v>
      </c>
      <c r="R415" s="407" t="str">
        <f>IFERROR(INDEX(LOVs!N:N,MATCH(O415,LOVs!J:J,0)),"")</f>
        <v>Report</v>
      </c>
      <c r="S415" s="400" t="s">
        <v>4207</v>
      </c>
      <c r="T415" s="401" t="s">
        <v>4208</v>
      </c>
      <c r="U415" s="401" t="s">
        <v>4209</v>
      </c>
      <c r="V415" s="401"/>
      <c r="X415" s="400" t="s">
        <v>2324</v>
      </c>
      <c r="Y415" s="400" t="s">
        <v>1348</v>
      </c>
      <c r="Z415" s="400" t="s">
        <v>1603</v>
      </c>
      <c r="AA415" s="413">
        <v>44395</v>
      </c>
      <c r="AC415" s="402" t="e">
        <f>IF(#REF!="", O415,#REF!)</f>
        <v>#REF!</v>
      </c>
      <c r="AE415" s="400" t="s">
        <v>1605</v>
      </c>
      <c r="AF415" s="400" t="s">
        <v>1606</v>
      </c>
      <c r="AG415" s="400" t="s">
        <v>2305</v>
      </c>
      <c r="AH415" s="400" t="s">
        <v>2083</v>
      </c>
      <c r="AK415" s="400" t="s">
        <v>1608</v>
      </c>
      <c r="AP415" s="400"/>
      <c r="AT415" s="400" t="s">
        <v>1986</v>
      </c>
      <c r="AV415" s="406"/>
      <c r="AW415" s="406"/>
    </row>
    <row r="416" spans="1:49" ht="50.15" customHeight="1" x14ac:dyDescent="0.3">
      <c r="A416" s="404" t="s">
        <v>4219</v>
      </c>
      <c r="B416" s="404" t="s">
        <v>4220</v>
      </c>
      <c r="C416" s="404"/>
      <c r="D416" s="404"/>
      <c r="E416" s="408" t="s">
        <v>4220</v>
      </c>
      <c r="F416" s="400" t="s">
        <v>4221</v>
      </c>
      <c r="H416" s="400" t="s">
        <v>1596</v>
      </c>
      <c r="I416" s="400" t="s">
        <v>2300</v>
      </c>
      <c r="J416" s="400" t="s">
        <v>2341</v>
      </c>
      <c r="K416" s="444" t="s">
        <v>4222</v>
      </c>
      <c r="N416" s="400" t="s">
        <v>1636</v>
      </c>
      <c r="O416" s="401" t="s">
        <v>1452</v>
      </c>
      <c r="P416" s="407" t="str">
        <f>IFERROR(INDEX(LOVs!L:L,MATCH(O416, LOVs!J:J,0)), "")</f>
        <v>Fit</v>
      </c>
      <c r="Q416" s="407" t="str">
        <f>IFERROR(INDEX(LOVs!M:M,MATCH(O416,LOVs!J:J,0)),"")</f>
        <v>Configuration</v>
      </c>
      <c r="R416" s="407" t="str">
        <f>IFERROR(INDEX(LOVs!N:N,MATCH(O416,LOVs!J:J,0)),"")</f>
        <v>Functional</v>
      </c>
      <c r="T416" s="401" t="s">
        <v>4223</v>
      </c>
      <c r="U416" s="401" t="s">
        <v>4224</v>
      </c>
      <c r="V416" s="401"/>
      <c r="X416" s="400" t="s">
        <v>2181</v>
      </c>
      <c r="Y416" s="400" t="s">
        <v>1348</v>
      </c>
      <c r="Z416" s="400" t="s">
        <v>1603</v>
      </c>
      <c r="AA416" s="413">
        <v>44395</v>
      </c>
      <c r="AC416" s="402" t="e">
        <f>IF(#REF!="", O416,#REF!)</f>
        <v>#REF!</v>
      </c>
      <c r="AE416" s="400" t="s">
        <v>1605</v>
      </c>
      <c r="AF416" s="400" t="s">
        <v>1606</v>
      </c>
      <c r="AG416" s="400" t="s">
        <v>2305</v>
      </c>
      <c r="AH416" s="400" t="s">
        <v>2083</v>
      </c>
      <c r="AK416" s="400" t="s">
        <v>1608</v>
      </c>
      <c r="AP416" s="400"/>
      <c r="AT416" s="400" t="s">
        <v>1986</v>
      </c>
      <c r="AV416" s="406"/>
      <c r="AW416" s="406"/>
    </row>
    <row r="417" spans="1:49" ht="50.15" customHeight="1" x14ac:dyDescent="0.3">
      <c r="A417" s="404" t="s">
        <v>4225</v>
      </c>
      <c r="B417" s="404" t="s">
        <v>4226</v>
      </c>
      <c r="C417" s="404"/>
      <c r="D417" s="404"/>
      <c r="E417" s="408" t="s">
        <v>4226</v>
      </c>
      <c r="F417" s="400" t="s">
        <v>4227</v>
      </c>
      <c r="H417" s="400" t="s">
        <v>1596</v>
      </c>
      <c r="I417" s="400" t="s">
        <v>2300</v>
      </c>
      <c r="J417" s="400" t="s">
        <v>2341</v>
      </c>
      <c r="K417" s="444" t="s">
        <v>4228</v>
      </c>
      <c r="N417" s="400" t="s">
        <v>1636</v>
      </c>
      <c r="O417" s="401" t="s">
        <v>1452</v>
      </c>
      <c r="P417" s="407" t="str">
        <f>IFERROR(INDEX(LOVs!L:L,MATCH(O417, LOVs!J:J,0)), "")</f>
        <v>Fit</v>
      </c>
      <c r="Q417" s="407" t="str">
        <f>IFERROR(INDEX(LOVs!M:M,MATCH(O417,LOVs!J:J,0)),"")</f>
        <v>Configuration</v>
      </c>
      <c r="R417" s="407" t="str">
        <f>IFERROR(INDEX(LOVs!N:N,MATCH(O417,LOVs!J:J,0)),"")</f>
        <v>Functional</v>
      </c>
      <c r="T417" s="401" t="s">
        <v>4223</v>
      </c>
      <c r="U417" s="401" t="s">
        <v>4229</v>
      </c>
      <c r="V417" s="401"/>
      <c r="X417" s="400" t="s">
        <v>2181</v>
      </c>
      <c r="Y417" s="400" t="s">
        <v>1348</v>
      </c>
      <c r="Z417" s="400" t="s">
        <v>1603</v>
      </c>
      <c r="AA417" s="413">
        <v>44395</v>
      </c>
      <c r="AC417" s="402" t="e">
        <f>IF(#REF!="", O417,#REF!)</f>
        <v>#REF!</v>
      </c>
      <c r="AE417" s="400" t="s">
        <v>1605</v>
      </c>
      <c r="AF417" s="400" t="s">
        <v>1606</v>
      </c>
      <c r="AG417" s="400" t="s">
        <v>2305</v>
      </c>
      <c r="AH417" s="400" t="s">
        <v>2083</v>
      </c>
      <c r="AK417" s="400" t="s">
        <v>1608</v>
      </c>
      <c r="AP417" s="400"/>
      <c r="AT417" s="400" t="s">
        <v>1986</v>
      </c>
      <c r="AV417" s="406"/>
      <c r="AW417" s="406"/>
    </row>
    <row r="418" spans="1:49" ht="50.15" customHeight="1" x14ac:dyDescent="0.3">
      <c r="A418" s="404" t="s">
        <v>4230</v>
      </c>
      <c r="B418" s="404" t="s">
        <v>4231</v>
      </c>
      <c r="C418" s="404"/>
      <c r="D418" s="404"/>
      <c r="E418" s="408" t="s">
        <v>4231</v>
      </c>
      <c r="F418" s="400" t="s">
        <v>4232</v>
      </c>
      <c r="H418" s="400" t="s">
        <v>1596</v>
      </c>
      <c r="I418" s="400" t="s">
        <v>2300</v>
      </c>
      <c r="J418" s="400" t="s">
        <v>2341</v>
      </c>
      <c r="K418" s="444" t="s">
        <v>4233</v>
      </c>
      <c r="N418" s="400" t="s">
        <v>1636</v>
      </c>
      <c r="O418" s="401" t="s">
        <v>1452</v>
      </c>
      <c r="P418" s="407" t="str">
        <f>IFERROR(INDEX(LOVs!L:L,MATCH(O418, LOVs!J:J,0)), "")</f>
        <v>Fit</v>
      </c>
      <c r="Q418" s="407" t="str">
        <f>IFERROR(INDEX(LOVs!M:M,MATCH(O418,LOVs!J:J,0)),"")</f>
        <v>Configuration</v>
      </c>
      <c r="R418" s="407" t="str">
        <f>IFERROR(INDEX(LOVs!N:N,MATCH(O418,LOVs!J:J,0)),"")</f>
        <v>Functional</v>
      </c>
      <c r="T418" s="401" t="s">
        <v>4223</v>
      </c>
      <c r="U418" s="401" t="s">
        <v>4234</v>
      </c>
      <c r="V418" s="401"/>
      <c r="X418" s="400" t="s">
        <v>2181</v>
      </c>
      <c r="Y418" s="400" t="s">
        <v>1348</v>
      </c>
      <c r="Z418" s="400" t="s">
        <v>1603</v>
      </c>
      <c r="AA418" s="413">
        <v>44395</v>
      </c>
      <c r="AC418" s="402" t="e">
        <f>IF(#REF!="", O418,#REF!)</f>
        <v>#REF!</v>
      </c>
      <c r="AE418" s="400" t="s">
        <v>1605</v>
      </c>
      <c r="AF418" s="400" t="s">
        <v>1606</v>
      </c>
      <c r="AG418" s="400" t="s">
        <v>2305</v>
      </c>
      <c r="AH418" s="400" t="s">
        <v>2083</v>
      </c>
      <c r="AK418" s="400" t="s">
        <v>1608</v>
      </c>
      <c r="AP418" s="400"/>
      <c r="AT418" s="400" t="s">
        <v>1986</v>
      </c>
      <c r="AV418" s="406"/>
      <c r="AW418" s="406"/>
    </row>
    <row r="419" spans="1:49" ht="50.15" customHeight="1" x14ac:dyDescent="0.3">
      <c r="A419" s="404" t="s">
        <v>4235</v>
      </c>
      <c r="B419" s="404" t="s">
        <v>4236</v>
      </c>
      <c r="C419" s="404"/>
      <c r="D419" s="404"/>
      <c r="E419" s="408" t="s">
        <v>4236</v>
      </c>
      <c r="F419" s="400" t="s">
        <v>4237</v>
      </c>
      <c r="H419" s="400" t="s">
        <v>1596</v>
      </c>
      <c r="I419" s="400" t="s">
        <v>2300</v>
      </c>
      <c r="J419" s="400" t="s">
        <v>2341</v>
      </c>
      <c r="K419" s="444" t="s">
        <v>4238</v>
      </c>
      <c r="N419" s="400" t="s">
        <v>1636</v>
      </c>
      <c r="O419" s="401" t="s">
        <v>1452</v>
      </c>
      <c r="P419" s="407" t="str">
        <f>IFERROR(INDEX(LOVs!L:L,MATCH(O419, LOVs!J:J,0)), "")</f>
        <v>Fit</v>
      </c>
      <c r="Q419" s="407" t="str">
        <f>IFERROR(INDEX(LOVs!M:M,MATCH(O419,LOVs!J:J,0)),"")</f>
        <v>Configuration</v>
      </c>
      <c r="R419" s="407" t="str">
        <f>IFERROR(INDEX(LOVs!N:N,MATCH(O419,LOVs!J:J,0)),"")</f>
        <v>Functional</v>
      </c>
      <c r="T419" s="401" t="s">
        <v>4239</v>
      </c>
      <c r="U419" s="401" t="s">
        <v>4240</v>
      </c>
      <c r="V419" s="401"/>
      <c r="X419" s="400" t="s">
        <v>1640</v>
      </c>
      <c r="Y419" s="400" t="s">
        <v>1348</v>
      </c>
      <c r="Z419" s="400" t="s">
        <v>2258</v>
      </c>
      <c r="AA419" s="413">
        <v>44392</v>
      </c>
      <c r="AC419" s="402" t="e">
        <f>IF(#REF!="", O419,#REF!)</f>
        <v>#REF!</v>
      </c>
      <c r="AE419" s="400" t="s">
        <v>1605</v>
      </c>
      <c r="AF419" s="400" t="s">
        <v>1606</v>
      </c>
      <c r="AG419" s="400" t="s">
        <v>2305</v>
      </c>
      <c r="AH419" s="400" t="s">
        <v>2083</v>
      </c>
      <c r="AK419" s="439" t="s">
        <v>1608</v>
      </c>
      <c r="AP419" s="400"/>
      <c r="AT419" s="400" t="s">
        <v>1986</v>
      </c>
      <c r="AV419" s="406"/>
      <c r="AW419" s="406"/>
    </row>
    <row r="420" spans="1:49" ht="50.15" customHeight="1" x14ac:dyDescent="0.3">
      <c r="A420" s="406" t="s">
        <v>4241</v>
      </c>
      <c r="B420" s="406"/>
      <c r="E420" s="408" t="s">
        <v>196</v>
      </c>
      <c r="F420" s="400" t="s">
        <v>4242</v>
      </c>
      <c r="H420" s="400" t="s">
        <v>1596</v>
      </c>
      <c r="I420" s="400" t="s">
        <v>2300</v>
      </c>
      <c r="J420" s="400" t="s">
        <v>2341</v>
      </c>
      <c r="K420" s="444" t="s">
        <v>2412</v>
      </c>
      <c r="N420" s="400" t="s">
        <v>1636</v>
      </c>
      <c r="O420" s="401" t="s">
        <v>1759</v>
      </c>
      <c r="P420" s="407" t="str">
        <f>IFERROR(INDEX(LOVs!L:L,MATCH(O420, LOVs!J:J,0)), "")</f>
        <v>Not Required</v>
      </c>
      <c r="Q420" s="407" t="str">
        <f>IFERROR(INDEX(LOVs!M:M,MATCH(O420,LOVs!J:J,0)),"")</f>
        <v>Not Required</v>
      </c>
      <c r="R420" s="407" t="str">
        <f>IFERROR(INDEX(LOVs!N:N,MATCH(O420,LOVs!J:J,0)),"")</f>
        <v>Not Required</v>
      </c>
      <c r="T420" s="401" t="s">
        <v>4243</v>
      </c>
      <c r="U420" s="401" t="s">
        <v>2415</v>
      </c>
      <c r="V420" s="401"/>
      <c r="Y420" s="400" t="s">
        <v>1348</v>
      </c>
      <c r="Z420" s="400" t="s">
        <v>2258</v>
      </c>
      <c r="AA420" s="409">
        <v>44392</v>
      </c>
      <c r="AC420" s="402" t="e">
        <f>IF(#REF!="", O420,#REF!)</f>
        <v>#REF!</v>
      </c>
      <c r="AE420" s="400" t="s">
        <v>1605</v>
      </c>
      <c r="AF420" s="400" t="s">
        <v>1606</v>
      </c>
      <c r="AG420" s="400" t="s">
        <v>2305</v>
      </c>
      <c r="AH420" s="400" t="s">
        <v>2083</v>
      </c>
      <c r="AK420" s="400" t="s">
        <v>1608</v>
      </c>
      <c r="AP420" s="400"/>
      <c r="AT420" s="400" t="s">
        <v>1986</v>
      </c>
      <c r="AV420" s="406"/>
      <c r="AW420" s="406"/>
    </row>
    <row r="421" spans="1:49" ht="50.15" customHeight="1" x14ac:dyDescent="0.3">
      <c r="A421" s="404" t="s">
        <v>4244</v>
      </c>
      <c r="B421" s="404" t="s">
        <v>4245</v>
      </c>
      <c r="C421" s="404"/>
      <c r="D421" s="404"/>
      <c r="E421" s="408" t="s">
        <v>4245</v>
      </c>
      <c r="F421" s="400" t="s">
        <v>4246</v>
      </c>
      <c r="H421" s="400" t="s">
        <v>1596</v>
      </c>
      <c r="I421" s="400" t="s">
        <v>2300</v>
      </c>
      <c r="J421" s="400" t="s">
        <v>4247</v>
      </c>
      <c r="K421" s="401" t="s">
        <v>4248</v>
      </c>
      <c r="N421" s="400" t="s">
        <v>1636</v>
      </c>
      <c r="O421" s="401" t="s">
        <v>1452</v>
      </c>
      <c r="P421" s="407" t="str">
        <f>IFERROR(INDEX(LOVs!L:L,MATCH(O421, LOVs!J:J,0)), "")</f>
        <v>Fit</v>
      </c>
      <c r="Q421" s="407" t="str">
        <f>IFERROR(INDEX(LOVs!M:M,MATCH(O421,LOVs!J:J,0)),"")</f>
        <v>Configuration</v>
      </c>
      <c r="R421" s="407" t="str">
        <f>IFERROR(INDEX(LOVs!N:N,MATCH(O421,LOVs!J:J,0)),"")</f>
        <v>Functional</v>
      </c>
      <c r="T421" s="401" t="s">
        <v>4249</v>
      </c>
      <c r="U421" s="401" t="s">
        <v>4250</v>
      </c>
      <c r="V421" s="401"/>
      <c r="X421" s="400" t="s">
        <v>2181</v>
      </c>
      <c r="Y421" s="400" t="s">
        <v>1348</v>
      </c>
      <c r="Z421" s="400" t="s">
        <v>1603</v>
      </c>
      <c r="AA421" s="413">
        <v>44395</v>
      </c>
      <c r="AC421" s="402" t="e">
        <f>IF(#REF!="", O421,#REF!)</f>
        <v>#REF!</v>
      </c>
      <c r="AE421" s="400" t="s">
        <v>1605</v>
      </c>
      <c r="AF421" s="400" t="s">
        <v>1606</v>
      </c>
      <c r="AG421" s="400" t="s">
        <v>2305</v>
      </c>
      <c r="AH421" s="400" t="s">
        <v>856</v>
      </c>
      <c r="AK421" s="400" t="s">
        <v>1608</v>
      </c>
      <c r="AP421" s="400"/>
      <c r="AT421" s="400" t="s">
        <v>1986</v>
      </c>
      <c r="AV421" s="406"/>
      <c r="AW421" s="406"/>
    </row>
    <row r="422" spans="1:49" ht="50.15" customHeight="1" x14ac:dyDescent="0.3">
      <c r="A422" s="404" t="s">
        <v>4251</v>
      </c>
      <c r="B422" s="404" t="s">
        <v>4252</v>
      </c>
      <c r="C422" s="404"/>
      <c r="D422" s="404"/>
      <c r="E422" s="408" t="s">
        <v>4252</v>
      </c>
      <c r="F422" s="400" t="s">
        <v>4253</v>
      </c>
      <c r="H422" s="400" t="s">
        <v>1596</v>
      </c>
      <c r="I422" s="400" t="s">
        <v>2300</v>
      </c>
      <c r="J422" s="400" t="s">
        <v>4247</v>
      </c>
      <c r="K422" s="401" t="s">
        <v>4254</v>
      </c>
      <c r="N422" s="400" t="s">
        <v>1636</v>
      </c>
      <c r="O422" s="401" t="s">
        <v>1452</v>
      </c>
      <c r="P422" s="407" t="str">
        <f>IFERROR(INDEX(LOVs!L:L,MATCH(O422, LOVs!J:J,0)), "")</f>
        <v>Fit</v>
      </c>
      <c r="Q422" s="407" t="str">
        <f>IFERROR(INDEX(LOVs!M:M,MATCH(O422,LOVs!J:J,0)),"")</f>
        <v>Configuration</v>
      </c>
      <c r="R422" s="407" t="str">
        <f>IFERROR(INDEX(LOVs!N:N,MATCH(O422,LOVs!J:J,0)),"")</f>
        <v>Functional</v>
      </c>
      <c r="T422" s="401" t="s">
        <v>4255</v>
      </c>
      <c r="U422" s="401" t="s">
        <v>4256</v>
      </c>
      <c r="V422" s="401"/>
      <c r="X422" s="400" t="s">
        <v>2181</v>
      </c>
      <c r="Y422" s="400" t="s">
        <v>1348</v>
      </c>
      <c r="Z422" s="400" t="s">
        <v>1603</v>
      </c>
      <c r="AA422" s="413">
        <v>44395</v>
      </c>
      <c r="AC422" s="402" t="e">
        <f>IF(#REF!="", O422,#REF!)</f>
        <v>#REF!</v>
      </c>
      <c r="AE422" s="400" t="s">
        <v>1605</v>
      </c>
      <c r="AF422" s="400" t="s">
        <v>1606</v>
      </c>
      <c r="AG422" s="400" t="s">
        <v>2305</v>
      </c>
      <c r="AH422" s="400" t="s">
        <v>856</v>
      </c>
      <c r="AK422" s="400" t="s">
        <v>1608</v>
      </c>
      <c r="AP422" s="400"/>
      <c r="AT422" s="400" t="s">
        <v>1986</v>
      </c>
      <c r="AV422" s="406"/>
      <c r="AW422" s="406"/>
    </row>
    <row r="423" spans="1:49" ht="50.15" customHeight="1" x14ac:dyDescent="0.3">
      <c r="A423" s="404" t="s">
        <v>4257</v>
      </c>
      <c r="B423" s="404" t="s">
        <v>4258</v>
      </c>
      <c r="C423" s="404"/>
      <c r="D423" s="404"/>
      <c r="E423" s="408" t="s">
        <v>4258</v>
      </c>
      <c r="F423" s="400" t="s">
        <v>4259</v>
      </c>
      <c r="H423" s="400" t="s">
        <v>1596</v>
      </c>
      <c r="I423" s="400" t="s">
        <v>2300</v>
      </c>
      <c r="J423" s="400" t="s">
        <v>4247</v>
      </c>
      <c r="K423" s="401" t="s">
        <v>4260</v>
      </c>
      <c r="N423" s="400" t="s">
        <v>1636</v>
      </c>
      <c r="O423" s="401" t="s">
        <v>1452</v>
      </c>
      <c r="P423" s="407" t="str">
        <f>IFERROR(INDEX(LOVs!L:L,MATCH(O423, LOVs!J:J,0)), "")</f>
        <v>Fit</v>
      </c>
      <c r="Q423" s="407" t="str">
        <f>IFERROR(INDEX(LOVs!M:M,MATCH(O423,LOVs!J:J,0)),"")</f>
        <v>Configuration</v>
      </c>
      <c r="R423" s="407" t="str">
        <f>IFERROR(INDEX(LOVs!N:N,MATCH(O423,LOVs!J:J,0)),"")</f>
        <v>Functional</v>
      </c>
      <c r="T423" s="401" t="s">
        <v>4261</v>
      </c>
      <c r="U423" s="401" t="s">
        <v>4262</v>
      </c>
      <c r="V423" s="401"/>
      <c r="X423" s="400" t="s">
        <v>2181</v>
      </c>
      <c r="Y423" s="400" t="s">
        <v>1348</v>
      </c>
      <c r="Z423" s="400" t="s">
        <v>1603</v>
      </c>
      <c r="AA423" s="413">
        <v>44395</v>
      </c>
      <c r="AC423" s="402" t="e">
        <f>IF(#REF!="", O423,#REF!)</f>
        <v>#REF!</v>
      </c>
      <c r="AE423" s="400" t="s">
        <v>1605</v>
      </c>
      <c r="AF423" s="400" t="s">
        <v>1606</v>
      </c>
      <c r="AG423" s="400" t="s">
        <v>2305</v>
      </c>
      <c r="AH423" s="400" t="s">
        <v>856</v>
      </c>
      <c r="AK423" s="400" t="s">
        <v>1608</v>
      </c>
      <c r="AP423" s="400"/>
      <c r="AT423" s="400" t="s">
        <v>1986</v>
      </c>
      <c r="AV423" s="406"/>
      <c r="AW423" s="406"/>
    </row>
    <row r="424" spans="1:49" ht="50.15" customHeight="1" x14ac:dyDescent="0.3">
      <c r="A424" s="404" t="s">
        <v>4263</v>
      </c>
      <c r="B424" s="404" t="s">
        <v>4264</v>
      </c>
      <c r="C424" s="404"/>
      <c r="D424" s="404"/>
      <c r="E424" s="408" t="s">
        <v>4264</v>
      </c>
      <c r="F424" s="400" t="s">
        <v>4265</v>
      </c>
      <c r="H424" s="400" t="s">
        <v>1596</v>
      </c>
      <c r="I424" s="400" t="s">
        <v>2300</v>
      </c>
      <c r="J424" s="400" t="s">
        <v>4247</v>
      </c>
      <c r="K424" s="401" t="s">
        <v>4266</v>
      </c>
      <c r="N424" s="400" t="s">
        <v>1636</v>
      </c>
      <c r="O424" s="401" t="s">
        <v>1452</v>
      </c>
      <c r="P424" s="407" t="str">
        <f>IFERROR(INDEX(LOVs!L:L,MATCH(O424, LOVs!J:J,0)), "")</f>
        <v>Fit</v>
      </c>
      <c r="Q424" s="407" t="str">
        <f>IFERROR(INDEX(LOVs!M:M,MATCH(O424,LOVs!J:J,0)),"")</f>
        <v>Configuration</v>
      </c>
      <c r="R424" s="407" t="str">
        <f>IFERROR(INDEX(LOVs!N:N,MATCH(O424,LOVs!J:J,0)),"")</f>
        <v>Functional</v>
      </c>
      <c r="T424" s="401" t="s">
        <v>4267</v>
      </c>
      <c r="U424" s="401" t="s">
        <v>4268</v>
      </c>
      <c r="V424" s="401"/>
      <c r="X424" s="400" t="s">
        <v>2181</v>
      </c>
      <c r="Y424" s="400" t="s">
        <v>1348</v>
      </c>
      <c r="Z424" s="400" t="s">
        <v>1603</v>
      </c>
      <c r="AA424" s="413">
        <v>44395</v>
      </c>
      <c r="AC424" s="402" t="e">
        <f>IF(#REF!="", O424,#REF!)</f>
        <v>#REF!</v>
      </c>
      <c r="AE424" s="400" t="s">
        <v>1605</v>
      </c>
      <c r="AF424" s="400" t="s">
        <v>1606</v>
      </c>
      <c r="AG424" s="400" t="s">
        <v>2305</v>
      </c>
      <c r="AH424" s="400" t="s">
        <v>856</v>
      </c>
      <c r="AK424" s="400" t="s">
        <v>1608</v>
      </c>
      <c r="AP424" s="400"/>
      <c r="AT424" s="400" t="s">
        <v>1986</v>
      </c>
      <c r="AV424" s="406"/>
      <c r="AW424" s="406"/>
    </row>
    <row r="425" spans="1:49" ht="50.15" customHeight="1" x14ac:dyDescent="0.3">
      <c r="A425" s="404" t="s">
        <v>4269</v>
      </c>
      <c r="B425" s="404" t="s">
        <v>4270</v>
      </c>
      <c r="C425" s="404"/>
      <c r="D425" s="404"/>
      <c r="E425" s="408" t="s">
        <v>4270</v>
      </c>
      <c r="F425" s="400" t="s">
        <v>4271</v>
      </c>
      <c r="H425" s="400" t="s">
        <v>1596</v>
      </c>
      <c r="I425" s="400" t="s">
        <v>2300</v>
      </c>
      <c r="J425" s="400" t="s">
        <v>4272</v>
      </c>
      <c r="K425" s="401" t="s">
        <v>4273</v>
      </c>
      <c r="N425" s="400" t="s">
        <v>1636</v>
      </c>
      <c r="O425" s="401" t="s">
        <v>1452</v>
      </c>
      <c r="P425" s="407" t="str">
        <f>IFERROR(INDEX(LOVs!L:L,MATCH(O425, LOVs!J:J,0)), "")</f>
        <v>Fit</v>
      </c>
      <c r="Q425" s="407" t="str">
        <f>IFERROR(INDEX(LOVs!M:M,MATCH(O425,LOVs!J:J,0)),"")</f>
        <v>Configuration</v>
      </c>
      <c r="R425" s="407" t="str">
        <f>IFERROR(INDEX(LOVs!N:N,MATCH(O425,LOVs!J:J,0)),"")</f>
        <v>Functional</v>
      </c>
      <c r="T425" s="401" t="s">
        <v>4274</v>
      </c>
      <c r="U425" s="401" t="s">
        <v>4275</v>
      </c>
      <c r="V425" s="401"/>
      <c r="X425" s="400" t="s">
        <v>2181</v>
      </c>
      <c r="Y425" s="400" t="s">
        <v>1348</v>
      </c>
      <c r="Z425" s="400" t="s">
        <v>1603</v>
      </c>
      <c r="AA425" s="413">
        <v>44395</v>
      </c>
      <c r="AC425" s="402" t="e">
        <f>IF(#REF!="", O425,#REF!)</f>
        <v>#REF!</v>
      </c>
      <c r="AE425" s="400" t="s">
        <v>1605</v>
      </c>
      <c r="AF425" s="400" t="s">
        <v>1606</v>
      </c>
      <c r="AG425" s="400" t="s">
        <v>2305</v>
      </c>
      <c r="AH425" s="400" t="s">
        <v>856</v>
      </c>
      <c r="AK425" s="400" t="s">
        <v>1608</v>
      </c>
      <c r="AP425" s="400"/>
      <c r="AT425" s="400" t="s">
        <v>1986</v>
      </c>
      <c r="AV425" s="406"/>
      <c r="AW425" s="406"/>
    </row>
    <row r="426" spans="1:49" ht="50.15" customHeight="1" x14ac:dyDescent="0.3">
      <c r="A426" s="404" t="s">
        <v>4276</v>
      </c>
      <c r="B426" s="404" t="s">
        <v>4277</v>
      </c>
      <c r="C426" s="404"/>
      <c r="D426" s="404"/>
      <c r="E426" s="408" t="s">
        <v>4277</v>
      </c>
      <c r="F426" s="400" t="s">
        <v>4278</v>
      </c>
      <c r="H426" s="400" t="s">
        <v>1596</v>
      </c>
      <c r="I426" s="400" t="s">
        <v>2300</v>
      </c>
      <c r="J426" s="400" t="s">
        <v>4272</v>
      </c>
      <c r="K426" s="401" t="s">
        <v>4279</v>
      </c>
      <c r="N426" s="400" t="s">
        <v>1636</v>
      </c>
      <c r="O426" s="401" t="s">
        <v>1452</v>
      </c>
      <c r="P426" s="407" t="str">
        <f>IFERROR(INDEX(LOVs!L:L,MATCH(O426, LOVs!J:J,0)), "")</f>
        <v>Fit</v>
      </c>
      <c r="Q426" s="407" t="str">
        <f>IFERROR(INDEX(LOVs!M:M,MATCH(O426,LOVs!J:J,0)),"")</f>
        <v>Configuration</v>
      </c>
      <c r="R426" s="407" t="str">
        <f>IFERROR(INDEX(LOVs!N:N,MATCH(O426,LOVs!J:J,0)),"")</f>
        <v>Functional</v>
      </c>
      <c r="T426" s="401" t="s">
        <v>4280</v>
      </c>
      <c r="U426" s="401" t="s">
        <v>4281</v>
      </c>
      <c r="V426" s="401"/>
      <c r="X426" s="400" t="s">
        <v>2181</v>
      </c>
      <c r="Y426" s="400" t="s">
        <v>1348</v>
      </c>
      <c r="Z426" s="400" t="s">
        <v>1603</v>
      </c>
      <c r="AA426" s="413">
        <v>44395</v>
      </c>
      <c r="AC426" s="402" t="e">
        <f>IF(#REF!="", O426,#REF!)</f>
        <v>#REF!</v>
      </c>
      <c r="AE426" s="400" t="s">
        <v>1605</v>
      </c>
      <c r="AF426" s="400" t="s">
        <v>1606</v>
      </c>
      <c r="AG426" s="400" t="s">
        <v>2305</v>
      </c>
      <c r="AH426" s="400" t="s">
        <v>856</v>
      </c>
      <c r="AK426" s="400" t="s">
        <v>1608</v>
      </c>
      <c r="AP426" s="400"/>
      <c r="AT426" s="400" t="s">
        <v>1986</v>
      </c>
      <c r="AV426" s="406"/>
      <c r="AW426" s="406"/>
    </row>
    <row r="427" spans="1:49" ht="50.15" customHeight="1" x14ac:dyDescent="0.3">
      <c r="A427" s="404" t="s">
        <v>4282</v>
      </c>
      <c r="B427" s="404" t="s">
        <v>4283</v>
      </c>
      <c r="C427" s="404"/>
      <c r="D427" s="404"/>
      <c r="E427" s="408" t="s">
        <v>4283</v>
      </c>
      <c r="F427" s="400" t="s">
        <v>4284</v>
      </c>
      <c r="H427" s="400" t="s">
        <v>1596</v>
      </c>
      <c r="I427" s="400" t="s">
        <v>2300</v>
      </c>
      <c r="J427" s="400" t="s">
        <v>4272</v>
      </c>
      <c r="K427" s="401" t="s">
        <v>4285</v>
      </c>
      <c r="N427" s="400" t="s">
        <v>1636</v>
      </c>
      <c r="O427" s="401" t="s">
        <v>1452</v>
      </c>
      <c r="P427" s="407" t="str">
        <f>IFERROR(INDEX(LOVs!L:L,MATCH(O427, LOVs!J:J,0)), "")</f>
        <v>Fit</v>
      </c>
      <c r="Q427" s="407" t="str">
        <f>IFERROR(INDEX(LOVs!M:M,MATCH(O427,LOVs!J:J,0)),"")</f>
        <v>Configuration</v>
      </c>
      <c r="R427" s="407" t="str">
        <f>IFERROR(INDEX(LOVs!N:N,MATCH(O427,LOVs!J:J,0)),"")</f>
        <v>Functional</v>
      </c>
      <c r="T427" s="401" t="s">
        <v>4286</v>
      </c>
      <c r="U427" s="401" t="s">
        <v>4287</v>
      </c>
      <c r="V427" s="401"/>
      <c r="X427" s="400" t="s">
        <v>2181</v>
      </c>
      <c r="Y427" s="400" t="s">
        <v>1348</v>
      </c>
      <c r="Z427" s="400" t="s">
        <v>1603</v>
      </c>
      <c r="AA427" s="413">
        <v>44395</v>
      </c>
      <c r="AC427" s="402" t="e">
        <f>IF(#REF!="", O427,#REF!)</f>
        <v>#REF!</v>
      </c>
      <c r="AE427" s="400" t="s">
        <v>1605</v>
      </c>
      <c r="AF427" s="400" t="s">
        <v>1606</v>
      </c>
      <c r="AG427" s="400" t="s">
        <v>2305</v>
      </c>
      <c r="AH427" s="400" t="s">
        <v>856</v>
      </c>
      <c r="AK427" s="400" t="s">
        <v>1608</v>
      </c>
      <c r="AP427" s="400"/>
      <c r="AT427" s="400" t="s">
        <v>1986</v>
      </c>
      <c r="AV427" s="406"/>
      <c r="AW427" s="406"/>
    </row>
    <row r="428" spans="1:49" ht="50.15" customHeight="1" x14ac:dyDescent="0.3">
      <c r="A428" s="404" t="s">
        <v>4288</v>
      </c>
      <c r="B428" s="404" t="s">
        <v>4289</v>
      </c>
      <c r="C428" s="404"/>
      <c r="D428" s="404"/>
      <c r="E428" s="408" t="s">
        <v>4289</v>
      </c>
      <c r="F428" s="400" t="s">
        <v>4290</v>
      </c>
      <c r="H428" s="400" t="s">
        <v>1596</v>
      </c>
      <c r="I428" s="400" t="s">
        <v>2300</v>
      </c>
      <c r="J428" s="400" t="s">
        <v>4272</v>
      </c>
      <c r="K428" s="401" t="s">
        <v>4291</v>
      </c>
      <c r="N428" s="400" t="s">
        <v>1636</v>
      </c>
      <c r="O428" s="401" t="s">
        <v>1452</v>
      </c>
      <c r="P428" s="407" t="str">
        <f>IFERROR(INDEX(LOVs!L:L,MATCH(O428, LOVs!J:J,0)), "")</f>
        <v>Fit</v>
      </c>
      <c r="Q428" s="407" t="str">
        <f>IFERROR(INDEX(LOVs!M:M,MATCH(O428,LOVs!J:J,0)),"")</f>
        <v>Configuration</v>
      </c>
      <c r="R428" s="407" t="str">
        <f>IFERROR(INDEX(LOVs!N:N,MATCH(O428,LOVs!J:J,0)),"")</f>
        <v>Functional</v>
      </c>
      <c r="T428" s="401" t="s">
        <v>4255</v>
      </c>
      <c r="U428" s="401" t="s">
        <v>4256</v>
      </c>
      <c r="V428" s="401"/>
      <c r="X428" s="400" t="s">
        <v>2181</v>
      </c>
      <c r="Y428" s="400" t="s">
        <v>1348</v>
      </c>
      <c r="Z428" s="400" t="s">
        <v>1603</v>
      </c>
      <c r="AA428" s="413">
        <v>44395</v>
      </c>
      <c r="AC428" s="402" t="e">
        <f>IF(#REF!="", O428,#REF!)</f>
        <v>#REF!</v>
      </c>
      <c r="AE428" s="400" t="s">
        <v>1605</v>
      </c>
      <c r="AF428" s="400" t="s">
        <v>1606</v>
      </c>
      <c r="AG428" s="400" t="s">
        <v>2305</v>
      </c>
      <c r="AH428" s="400" t="s">
        <v>856</v>
      </c>
      <c r="AK428" s="400" t="s">
        <v>1608</v>
      </c>
      <c r="AP428" s="400"/>
      <c r="AT428" s="400" t="s">
        <v>1986</v>
      </c>
      <c r="AV428" s="406"/>
      <c r="AW428" s="406"/>
    </row>
    <row r="429" spans="1:49" ht="50.15" customHeight="1" x14ac:dyDescent="0.3">
      <c r="A429" s="404" t="s">
        <v>4292</v>
      </c>
      <c r="B429" s="404" t="s">
        <v>4293</v>
      </c>
      <c r="C429" s="404"/>
      <c r="D429" s="404"/>
      <c r="E429" s="408" t="s">
        <v>4293</v>
      </c>
      <c r="F429" s="400" t="s">
        <v>4294</v>
      </c>
      <c r="H429" s="400" t="s">
        <v>1596</v>
      </c>
      <c r="I429" s="400" t="s">
        <v>2300</v>
      </c>
      <c r="J429" s="400" t="s">
        <v>4272</v>
      </c>
      <c r="K429" s="401" t="s">
        <v>4295</v>
      </c>
      <c r="N429" s="400" t="s">
        <v>1636</v>
      </c>
      <c r="O429" s="401" t="s">
        <v>1452</v>
      </c>
      <c r="P429" s="407" t="str">
        <f>IFERROR(INDEX(LOVs!L:L,MATCH(O429, LOVs!J:J,0)), "")</f>
        <v>Fit</v>
      </c>
      <c r="Q429" s="407" t="str">
        <f>IFERROR(INDEX(LOVs!M:M,MATCH(O429,LOVs!J:J,0)),"")</f>
        <v>Configuration</v>
      </c>
      <c r="R429" s="407" t="str">
        <f>IFERROR(INDEX(LOVs!N:N,MATCH(O429,LOVs!J:J,0)),"")</f>
        <v>Functional</v>
      </c>
      <c r="T429" s="401" t="s">
        <v>4261</v>
      </c>
      <c r="U429" s="401" t="s">
        <v>4262</v>
      </c>
      <c r="V429" s="401"/>
      <c r="X429" s="400" t="s">
        <v>2181</v>
      </c>
      <c r="Y429" s="400" t="s">
        <v>1348</v>
      </c>
      <c r="Z429" s="400" t="s">
        <v>1603</v>
      </c>
      <c r="AA429" s="413">
        <v>44395</v>
      </c>
      <c r="AC429" s="402" t="e">
        <f>IF(#REF!="", O429,#REF!)</f>
        <v>#REF!</v>
      </c>
      <c r="AE429" s="400" t="s">
        <v>1605</v>
      </c>
      <c r="AF429" s="400" t="s">
        <v>1606</v>
      </c>
      <c r="AG429" s="400" t="s">
        <v>2305</v>
      </c>
      <c r="AH429" s="400" t="s">
        <v>856</v>
      </c>
      <c r="AK429" s="400" t="s">
        <v>1608</v>
      </c>
      <c r="AP429" s="400"/>
      <c r="AT429" s="400" t="s">
        <v>1986</v>
      </c>
      <c r="AV429" s="406"/>
      <c r="AW429" s="406"/>
    </row>
    <row r="430" spans="1:49" ht="50.15" customHeight="1" x14ac:dyDescent="0.3">
      <c r="A430" s="404" t="s">
        <v>4296</v>
      </c>
      <c r="B430" s="404" t="s">
        <v>4297</v>
      </c>
      <c r="C430" s="404"/>
      <c r="D430" s="404"/>
      <c r="E430" s="408" t="s">
        <v>4297</v>
      </c>
      <c r="F430" s="400" t="s">
        <v>4298</v>
      </c>
      <c r="H430" s="400" t="s">
        <v>1596</v>
      </c>
      <c r="I430" s="400" t="s">
        <v>2300</v>
      </c>
      <c r="J430" s="400" t="s">
        <v>4272</v>
      </c>
      <c r="K430" s="401" t="s">
        <v>4299</v>
      </c>
      <c r="N430" s="400" t="s">
        <v>1636</v>
      </c>
      <c r="O430" s="401" t="s">
        <v>1452</v>
      </c>
      <c r="P430" s="407" t="str">
        <f>IFERROR(INDEX(LOVs!L:L,MATCH(O430, LOVs!J:J,0)), "")</f>
        <v>Fit</v>
      </c>
      <c r="Q430" s="407" t="str">
        <f>IFERROR(INDEX(LOVs!M:M,MATCH(O430,LOVs!J:J,0)),"")</f>
        <v>Configuration</v>
      </c>
      <c r="R430" s="407" t="str">
        <f>IFERROR(INDEX(LOVs!N:N,MATCH(O430,LOVs!J:J,0)),"")</f>
        <v>Functional</v>
      </c>
      <c r="T430" s="401" t="s">
        <v>4267</v>
      </c>
      <c r="U430" s="401" t="s">
        <v>4268</v>
      </c>
      <c r="V430" s="401"/>
      <c r="X430" s="400" t="s">
        <v>2181</v>
      </c>
      <c r="Y430" s="400" t="s">
        <v>1348</v>
      </c>
      <c r="Z430" s="400" t="s">
        <v>1603</v>
      </c>
      <c r="AA430" s="413">
        <v>44395</v>
      </c>
      <c r="AC430" s="402" t="e">
        <f>IF(#REF!="", O430,#REF!)</f>
        <v>#REF!</v>
      </c>
      <c r="AE430" s="400" t="s">
        <v>1605</v>
      </c>
      <c r="AF430" s="400" t="s">
        <v>1606</v>
      </c>
      <c r="AG430" s="400" t="s">
        <v>2305</v>
      </c>
      <c r="AH430" s="400" t="s">
        <v>856</v>
      </c>
      <c r="AK430" s="400" t="s">
        <v>1608</v>
      </c>
      <c r="AP430" s="400"/>
      <c r="AT430" s="400" t="s">
        <v>1986</v>
      </c>
      <c r="AV430" s="406"/>
      <c r="AW430" s="406"/>
    </row>
    <row r="431" spans="1:49" ht="50.15" customHeight="1" x14ac:dyDescent="0.3">
      <c r="A431" s="406" t="s">
        <v>4300</v>
      </c>
      <c r="E431" s="408"/>
      <c r="F431" s="400" t="s">
        <v>4301</v>
      </c>
      <c r="H431" s="400" t="s">
        <v>1596</v>
      </c>
      <c r="I431" s="400" t="s">
        <v>2571</v>
      </c>
      <c r="J431" s="400" t="s">
        <v>2742</v>
      </c>
      <c r="K431" s="401" t="s">
        <v>4302</v>
      </c>
      <c r="L431" s="400" t="s">
        <v>2671</v>
      </c>
      <c r="M431" s="400" t="s">
        <v>4303</v>
      </c>
      <c r="N431" s="400" t="s">
        <v>1636</v>
      </c>
      <c r="O431" s="401" t="s">
        <v>1452</v>
      </c>
      <c r="P431" s="407" t="str">
        <f>IFERROR(INDEX(LOVs!L:L,MATCH(O431, LOVs!J:J,0)), "")</f>
        <v>Fit</v>
      </c>
      <c r="Q431" s="407" t="str">
        <f>IFERROR(INDEX(LOVs!M:M,MATCH(O431,LOVs!J:J,0)),"")</f>
        <v>Configuration</v>
      </c>
      <c r="R431" s="407" t="str">
        <f>IFERROR(INDEX(LOVs!N:N,MATCH(O431,LOVs!J:J,0)),"")</f>
        <v>Functional</v>
      </c>
      <c r="T431" s="401" t="s">
        <v>4304</v>
      </c>
      <c r="U431" s="401" t="s">
        <v>4305</v>
      </c>
      <c r="V431" s="414" t="s">
        <v>4306</v>
      </c>
      <c r="Y431" s="400" t="s">
        <v>1348</v>
      </c>
      <c r="Z431" s="400" t="s">
        <v>869</v>
      </c>
      <c r="AA431" s="409">
        <v>44578</v>
      </c>
      <c r="AC431" s="402" t="e">
        <f>IF(#REF!="", O431,#REF!)</f>
        <v>#REF!</v>
      </c>
      <c r="AE431" s="400" t="s">
        <v>1605</v>
      </c>
      <c r="AF431" s="400" t="s">
        <v>2577</v>
      </c>
      <c r="AG431" s="400" t="s">
        <v>2578</v>
      </c>
      <c r="AH431" s="400" t="s">
        <v>856</v>
      </c>
      <c r="AM431" s="400" t="s">
        <v>4307</v>
      </c>
      <c r="AO431" s="400" t="s">
        <v>196</v>
      </c>
      <c r="AP431" s="400"/>
      <c r="AT431" s="400" t="s">
        <v>3919</v>
      </c>
      <c r="AV431" s="406">
        <v>28</v>
      </c>
      <c r="AW431" s="406"/>
    </row>
    <row r="432" spans="1:49" ht="50.15" customHeight="1" x14ac:dyDescent="0.3">
      <c r="A432" s="400" t="s">
        <v>4308</v>
      </c>
      <c r="B432" s="404" t="s">
        <v>4309</v>
      </c>
      <c r="C432" s="404" t="s">
        <v>4310</v>
      </c>
      <c r="D432" s="404" t="s">
        <v>4311</v>
      </c>
      <c r="E432" s="408" t="s">
        <v>196</v>
      </c>
      <c r="F432" s="400" t="s">
        <v>4312</v>
      </c>
      <c r="H432" s="400" t="s">
        <v>1596</v>
      </c>
      <c r="I432" s="400" t="s">
        <v>2300</v>
      </c>
      <c r="J432" s="400" t="s">
        <v>4272</v>
      </c>
      <c r="K432" s="401" t="s">
        <v>4313</v>
      </c>
      <c r="N432" s="400" t="s">
        <v>1636</v>
      </c>
      <c r="O432" s="401" t="s">
        <v>1759</v>
      </c>
      <c r="P432" s="407" t="str">
        <f>IFERROR(INDEX(LOVs!L:L,MATCH(O432, LOVs!J:J,0)), "")</f>
        <v>Not Required</v>
      </c>
      <c r="Q432" s="407" t="str">
        <f>IFERROR(INDEX(LOVs!M:M,MATCH(O432,LOVs!J:J,0)),"")</f>
        <v>Not Required</v>
      </c>
      <c r="R432" s="407" t="str">
        <f>IFERROR(INDEX(LOVs!N:N,MATCH(O432,LOVs!J:J,0)),"")</f>
        <v>Not Required</v>
      </c>
      <c r="S432" s="404" t="s">
        <v>4314</v>
      </c>
      <c r="U432" s="401"/>
      <c r="V432" s="401"/>
      <c r="X432" s="400" t="s">
        <v>2181</v>
      </c>
      <c r="Y432" s="400" t="s">
        <v>1348</v>
      </c>
      <c r="AC432" s="402" t="e">
        <f>IF(#REF!="", O432,#REF!)</f>
        <v>#REF!</v>
      </c>
      <c r="AE432" s="400" t="s">
        <v>1605</v>
      </c>
      <c r="AF432" s="400" t="s">
        <v>1606</v>
      </c>
      <c r="AG432" s="400" t="s">
        <v>2305</v>
      </c>
      <c r="AH432" s="400" t="s">
        <v>856</v>
      </c>
      <c r="AK432" s="400" t="s">
        <v>1608</v>
      </c>
      <c r="AT432" s="400" t="s">
        <v>4315</v>
      </c>
      <c r="AV432" s="406"/>
      <c r="AW432" s="406"/>
    </row>
    <row r="433" spans="1:49" ht="50.15" customHeight="1" x14ac:dyDescent="0.3">
      <c r="A433" s="404" t="s">
        <v>4316</v>
      </c>
      <c r="B433" s="404" t="s">
        <v>4317</v>
      </c>
      <c r="C433" s="404" t="s">
        <v>4318</v>
      </c>
      <c r="D433" s="404" t="s">
        <v>4319</v>
      </c>
      <c r="E433" s="408" t="s">
        <v>4317</v>
      </c>
      <c r="F433" s="400" t="s">
        <v>4320</v>
      </c>
      <c r="H433" s="400" t="s">
        <v>1596</v>
      </c>
      <c r="I433" s="400" t="s">
        <v>2300</v>
      </c>
      <c r="J433" s="400" t="s">
        <v>4272</v>
      </c>
      <c r="K433" s="401" t="s">
        <v>4321</v>
      </c>
      <c r="N433" s="400" t="s">
        <v>1636</v>
      </c>
      <c r="O433" s="401" t="s">
        <v>2177</v>
      </c>
      <c r="P433" s="407" t="str">
        <f>IFERROR(INDEX(LOVs!L:L,MATCH(O433, LOVs!J:J,0)), "")</f>
        <v>Gap</v>
      </c>
      <c r="Q433" s="407" t="str">
        <f>IFERROR(INDEX(LOVs!M:M,MATCH(O433,LOVs!J:J,0)),"")</f>
        <v>Build</v>
      </c>
      <c r="R433" s="407" t="str">
        <f>IFERROR(INDEX(LOVs!N:N,MATCH(O433,LOVs!J:J,0)),"")</f>
        <v>Conversions</v>
      </c>
      <c r="S433" s="404" t="s">
        <v>4322</v>
      </c>
      <c r="U433" s="401"/>
      <c r="V433" s="401"/>
      <c r="X433" s="400" t="s">
        <v>2269</v>
      </c>
      <c r="Y433" s="400" t="s">
        <v>1348</v>
      </c>
      <c r="AC433" s="402" t="e">
        <f>IF(#REF!="", O433,#REF!)</f>
        <v>#REF!</v>
      </c>
      <c r="AE433" s="400" t="s">
        <v>1605</v>
      </c>
      <c r="AF433" s="400" t="s">
        <v>1606</v>
      </c>
      <c r="AG433" s="400" t="s">
        <v>2305</v>
      </c>
      <c r="AH433" s="400" t="s">
        <v>856</v>
      </c>
      <c r="AK433" s="400" t="s">
        <v>1608</v>
      </c>
      <c r="AT433" s="400" t="s">
        <v>4315</v>
      </c>
      <c r="AV433" s="406"/>
      <c r="AW433" s="406"/>
    </row>
    <row r="434" spans="1:49" ht="50.15" customHeight="1" x14ac:dyDescent="0.3">
      <c r="A434" s="404" t="s">
        <v>4323</v>
      </c>
      <c r="B434" s="404" t="s">
        <v>4324</v>
      </c>
      <c r="C434" s="404" t="s">
        <v>4325</v>
      </c>
      <c r="D434" s="404" t="s">
        <v>4326</v>
      </c>
      <c r="E434" s="408" t="s">
        <v>4324</v>
      </c>
      <c r="F434" s="400" t="s">
        <v>4327</v>
      </c>
      <c r="H434" s="400" t="s">
        <v>1596</v>
      </c>
      <c r="I434" s="400" t="s">
        <v>2300</v>
      </c>
      <c r="J434" s="400" t="s">
        <v>4272</v>
      </c>
      <c r="K434" s="401" t="s">
        <v>4328</v>
      </c>
      <c r="N434" s="400" t="s">
        <v>1636</v>
      </c>
      <c r="O434" s="401" t="s">
        <v>2177</v>
      </c>
      <c r="P434" s="407" t="str">
        <f>IFERROR(INDEX(LOVs!L:L,MATCH(O434, LOVs!J:J,0)), "")</f>
        <v>Gap</v>
      </c>
      <c r="Q434" s="407" t="str">
        <f>IFERROR(INDEX(LOVs!M:M,MATCH(O434,LOVs!J:J,0)),"")</f>
        <v>Build</v>
      </c>
      <c r="R434" s="407" t="str">
        <f>IFERROR(INDEX(LOVs!N:N,MATCH(O434,LOVs!J:J,0)),"")</f>
        <v>Conversions</v>
      </c>
      <c r="S434" s="404" t="s">
        <v>4329</v>
      </c>
      <c r="U434" s="401"/>
      <c r="V434" s="401"/>
      <c r="X434" s="400" t="s">
        <v>2269</v>
      </c>
      <c r="Y434" s="400" t="s">
        <v>1348</v>
      </c>
      <c r="AC434" s="402" t="e">
        <f>IF(#REF!="", O434,#REF!)</f>
        <v>#REF!</v>
      </c>
      <c r="AE434" s="400" t="s">
        <v>1605</v>
      </c>
      <c r="AF434" s="400" t="s">
        <v>1606</v>
      </c>
      <c r="AG434" s="400" t="s">
        <v>2305</v>
      </c>
      <c r="AH434" s="400" t="s">
        <v>856</v>
      </c>
      <c r="AK434" s="400" t="s">
        <v>1608</v>
      </c>
      <c r="AT434" s="400" t="s">
        <v>4315</v>
      </c>
      <c r="AV434" s="406"/>
      <c r="AW434" s="406"/>
    </row>
    <row r="435" spans="1:49" ht="50.15" customHeight="1" x14ac:dyDescent="0.3">
      <c r="A435" s="404" t="s">
        <v>4330</v>
      </c>
      <c r="B435" s="404" t="s">
        <v>4331</v>
      </c>
      <c r="C435" s="404" t="s">
        <v>4332</v>
      </c>
      <c r="D435" s="404" t="s">
        <v>4333</v>
      </c>
      <c r="E435" s="408" t="s">
        <v>4331</v>
      </c>
      <c r="F435" s="400" t="s">
        <v>4334</v>
      </c>
      <c r="H435" s="400" t="s">
        <v>1596</v>
      </c>
      <c r="I435" s="400" t="s">
        <v>2300</v>
      </c>
      <c r="J435" s="400" t="s">
        <v>4272</v>
      </c>
      <c r="K435" s="401" t="s">
        <v>4335</v>
      </c>
      <c r="N435" s="400" t="s">
        <v>1636</v>
      </c>
      <c r="O435" s="401" t="s">
        <v>2177</v>
      </c>
      <c r="P435" s="407" t="str">
        <f>IFERROR(INDEX(LOVs!L:L,MATCH(O435, LOVs!J:J,0)), "")</f>
        <v>Gap</v>
      </c>
      <c r="Q435" s="407" t="str">
        <f>IFERROR(INDEX(LOVs!M:M,MATCH(O435,LOVs!J:J,0)),"")</f>
        <v>Build</v>
      </c>
      <c r="R435" s="407" t="str">
        <f>IFERROR(INDEX(LOVs!N:N,MATCH(O435,LOVs!J:J,0)),"")</f>
        <v>Conversions</v>
      </c>
      <c r="S435" s="404" t="s">
        <v>4336</v>
      </c>
      <c r="U435" s="401"/>
      <c r="V435" s="401"/>
      <c r="X435" s="400" t="s">
        <v>2269</v>
      </c>
      <c r="Y435" s="400" t="s">
        <v>1348</v>
      </c>
      <c r="AC435" s="402" t="e">
        <f>IF(#REF!="", O435,#REF!)</f>
        <v>#REF!</v>
      </c>
      <c r="AE435" s="400" t="s">
        <v>1605</v>
      </c>
      <c r="AF435" s="400" t="s">
        <v>1606</v>
      </c>
      <c r="AG435" s="400" t="s">
        <v>2305</v>
      </c>
      <c r="AH435" s="400" t="s">
        <v>856</v>
      </c>
      <c r="AK435" s="400" t="s">
        <v>1608</v>
      </c>
      <c r="AT435" s="400" t="s">
        <v>4315</v>
      </c>
      <c r="AV435" s="406"/>
      <c r="AW435" s="406"/>
    </row>
    <row r="436" spans="1:49" ht="50.15" customHeight="1" x14ac:dyDescent="0.3">
      <c r="A436" s="404" t="s">
        <v>4337</v>
      </c>
      <c r="B436" s="404" t="s">
        <v>4338</v>
      </c>
      <c r="C436" s="404" t="s">
        <v>4339</v>
      </c>
      <c r="D436" s="404" t="s">
        <v>4340</v>
      </c>
      <c r="E436" s="408" t="s">
        <v>4338</v>
      </c>
      <c r="F436" s="400" t="s">
        <v>4341</v>
      </c>
      <c r="H436" s="400" t="s">
        <v>1596</v>
      </c>
      <c r="I436" s="400" t="s">
        <v>2300</v>
      </c>
      <c r="J436" s="400" t="s">
        <v>4272</v>
      </c>
      <c r="K436" s="401" t="s">
        <v>4342</v>
      </c>
      <c r="N436" s="400" t="s">
        <v>1636</v>
      </c>
      <c r="O436" s="401" t="s">
        <v>2177</v>
      </c>
      <c r="P436" s="407" t="str">
        <f>IFERROR(INDEX(LOVs!L:L,MATCH(O436, LOVs!J:J,0)), "")</f>
        <v>Gap</v>
      </c>
      <c r="Q436" s="407" t="str">
        <f>IFERROR(INDEX(LOVs!M:M,MATCH(O436,LOVs!J:J,0)),"")</f>
        <v>Build</v>
      </c>
      <c r="R436" s="407" t="str">
        <f>IFERROR(INDEX(LOVs!N:N,MATCH(O436,LOVs!J:J,0)),"")</f>
        <v>Conversions</v>
      </c>
      <c r="S436" s="404" t="s">
        <v>4343</v>
      </c>
      <c r="U436" s="401"/>
      <c r="V436" s="401"/>
      <c r="X436" s="400" t="s">
        <v>2269</v>
      </c>
      <c r="Y436" s="400" t="s">
        <v>1348</v>
      </c>
      <c r="AC436" s="402" t="e">
        <f>IF(#REF!="", O436,#REF!)</f>
        <v>#REF!</v>
      </c>
      <c r="AE436" s="400" t="s">
        <v>1605</v>
      </c>
      <c r="AF436" s="400" t="s">
        <v>1606</v>
      </c>
      <c r="AG436" s="400" t="s">
        <v>2305</v>
      </c>
      <c r="AH436" s="400" t="s">
        <v>856</v>
      </c>
      <c r="AK436" s="400" t="s">
        <v>1608</v>
      </c>
      <c r="AT436" s="400" t="s">
        <v>4315</v>
      </c>
      <c r="AV436" s="406"/>
      <c r="AW436" s="406"/>
    </row>
    <row r="437" spans="1:49" ht="50.15" customHeight="1" x14ac:dyDescent="0.3">
      <c r="A437" s="404" t="s">
        <v>4344</v>
      </c>
      <c r="B437" s="404" t="s">
        <v>4345</v>
      </c>
      <c r="C437" s="404" t="s">
        <v>4346</v>
      </c>
      <c r="D437" s="404" t="s">
        <v>4347</v>
      </c>
      <c r="E437" s="408" t="s">
        <v>4345</v>
      </c>
      <c r="F437" s="400" t="s">
        <v>4348</v>
      </c>
      <c r="H437" s="400" t="s">
        <v>1596</v>
      </c>
      <c r="I437" s="400" t="s">
        <v>2300</v>
      </c>
      <c r="J437" s="400" t="s">
        <v>4272</v>
      </c>
      <c r="K437" s="401" t="s">
        <v>4349</v>
      </c>
      <c r="N437" s="400" t="s">
        <v>1636</v>
      </c>
      <c r="O437" s="401" t="s">
        <v>2177</v>
      </c>
      <c r="P437" s="407" t="str">
        <f>IFERROR(INDEX(LOVs!L:L,MATCH(O437, LOVs!J:J,0)), "")</f>
        <v>Gap</v>
      </c>
      <c r="Q437" s="407" t="str">
        <f>IFERROR(INDEX(LOVs!M:M,MATCH(O437,LOVs!J:J,0)),"")</f>
        <v>Build</v>
      </c>
      <c r="R437" s="407" t="str">
        <f>IFERROR(INDEX(LOVs!N:N,MATCH(O437,LOVs!J:J,0)),"")</f>
        <v>Conversions</v>
      </c>
      <c r="S437" s="404" t="s">
        <v>4350</v>
      </c>
      <c r="U437" s="401"/>
      <c r="V437" s="401"/>
      <c r="X437" s="400" t="s">
        <v>2269</v>
      </c>
      <c r="Y437" s="400" t="s">
        <v>1348</v>
      </c>
      <c r="AC437" s="402" t="e">
        <f>IF(#REF!="", O437,#REF!)</f>
        <v>#REF!</v>
      </c>
      <c r="AE437" s="400" t="s">
        <v>1605</v>
      </c>
      <c r="AF437" s="400" t="s">
        <v>1606</v>
      </c>
      <c r="AG437" s="400" t="s">
        <v>2305</v>
      </c>
      <c r="AH437" s="400" t="s">
        <v>856</v>
      </c>
      <c r="AK437" s="400" t="s">
        <v>1608</v>
      </c>
      <c r="AT437" s="400" t="s">
        <v>4315</v>
      </c>
      <c r="AV437" s="406"/>
      <c r="AW437" s="406"/>
    </row>
    <row r="438" spans="1:49" ht="50.15" customHeight="1" x14ac:dyDescent="0.3">
      <c r="A438" s="404" t="s">
        <v>4351</v>
      </c>
      <c r="B438" s="404" t="s">
        <v>4352</v>
      </c>
      <c r="C438" s="404" t="s">
        <v>4353</v>
      </c>
      <c r="D438" s="404" t="s">
        <v>4354</v>
      </c>
      <c r="E438" s="408" t="s">
        <v>4352</v>
      </c>
      <c r="F438" s="400" t="s">
        <v>4355</v>
      </c>
      <c r="H438" s="400" t="s">
        <v>1596</v>
      </c>
      <c r="I438" s="400" t="s">
        <v>2300</v>
      </c>
      <c r="J438" s="400" t="s">
        <v>4272</v>
      </c>
      <c r="K438" s="401" t="s">
        <v>4356</v>
      </c>
      <c r="N438" s="400" t="s">
        <v>1636</v>
      </c>
      <c r="O438" s="401" t="s">
        <v>2177</v>
      </c>
      <c r="P438" s="407" t="str">
        <f>IFERROR(INDEX(LOVs!L:L,MATCH(O438, LOVs!J:J,0)), "")</f>
        <v>Gap</v>
      </c>
      <c r="Q438" s="407" t="str">
        <f>IFERROR(INDEX(LOVs!M:M,MATCH(O438,LOVs!J:J,0)),"")</f>
        <v>Build</v>
      </c>
      <c r="R438" s="407" t="str">
        <f>IFERROR(INDEX(LOVs!N:N,MATCH(O438,LOVs!J:J,0)),"")</f>
        <v>Conversions</v>
      </c>
      <c r="S438" s="404" t="s">
        <v>4357</v>
      </c>
      <c r="U438" s="401"/>
      <c r="V438" s="401"/>
      <c r="X438" s="400" t="s">
        <v>2269</v>
      </c>
      <c r="Y438" s="400" t="s">
        <v>1348</v>
      </c>
      <c r="AC438" s="402" t="e">
        <f>IF(#REF!="", O438,#REF!)</f>
        <v>#REF!</v>
      </c>
      <c r="AE438" s="400" t="s">
        <v>1605</v>
      </c>
      <c r="AF438" s="400" t="s">
        <v>1606</v>
      </c>
      <c r="AG438" s="400" t="s">
        <v>2305</v>
      </c>
      <c r="AH438" s="400" t="s">
        <v>856</v>
      </c>
      <c r="AK438" s="400" t="s">
        <v>1608</v>
      </c>
      <c r="AT438" s="400" t="s">
        <v>4315</v>
      </c>
      <c r="AV438" s="406"/>
      <c r="AW438" s="406"/>
    </row>
    <row r="439" spans="1:49" ht="50.15" customHeight="1" x14ac:dyDescent="0.3">
      <c r="A439" s="404" t="s">
        <v>4358</v>
      </c>
      <c r="B439" s="404" t="s">
        <v>4359</v>
      </c>
      <c r="C439" s="404" t="s">
        <v>4360</v>
      </c>
      <c r="D439" s="404" t="s">
        <v>4361</v>
      </c>
      <c r="E439" s="408" t="s">
        <v>4359</v>
      </c>
      <c r="F439" s="400" t="s">
        <v>4362</v>
      </c>
      <c r="H439" s="400" t="s">
        <v>1596</v>
      </c>
      <c r="I439" s="400" t="s">
        <v>2300</v>
      </c>
      <c r="J439" s="400" t="s">
        <v>4272</v>
      </c>
      <c r="K439" s="401" t="s">
        <v>4363</v>
      </c>
      <c r="N439" s="400" t="s">
        <v>1636</v>
      </c>
      <c r="O439" s="401" t="s">
        <v>2177</v>
      </c>
      <c r="P439" s="407" t="str">
        <f>IFERROR(INDEX(LOVs!L:L,MATCH(O439, LOVs!J:J,0)), "")</f>
        <v>Gap</v>
      </c>
      <c r="Q439" s="407" t="str">
        <f>IFERROR(INDEX(LOVs!M:M,MATCH(O439,LOVs!J:J,0)),"")</f>
        <v>Build</v>
      </c>
      <c r="R439" s="407" t="str">
        <f>IFERROR(INDEX(LOVs!N:N,MATCH(O439,LOVs!J:J,0)),"")</f>
        <v>Conversions</v>
      </c>
      <c r="S439" s="404" t="s">
        <v>4364</v>
      </c>
      <c r="U439" s="401"/>
      <c r="V439" s="401"/>
      <c r="X439" s="400" t="s">
        <v>2269</v>
      </c>
      <c r="Y439" s="400" t="s">
        <v>1348</v>
      </c>
      <c r="AC439" s="402" t="e">
        <f>IF(#REF!="", O439,#REF!)</f>
        <v>#REF!</v>
      </c>
      <c r="AE439" s="400" t="s">
        <v>1605</v>
      </c>
      <c r="AF439" s="400" t="s">
        <v>1606</v>
      </c>
      <c r="AG439" s="400" t="s">
        <v>2305</v>
      </c>
      <c r="AH439" s="400" t="s">
        <v>856</v>
      </c>
      <c r="AK439" s="400" t="s">
        <v>1608</v>
      </c>
      <c r="AT439" s="400" t="s">
        <v>4315</v>
      </c>
      <c r="AV439" s="406"/>
      <c r="AW439" s="406"/>
    </row>
    <row r="440" spans="1:49" ht="50.15" customHeight="1" x14ac:dyDescent="0.3">
      <c r="A440" s="404" t="s">
        <v>4365</v>
      </c>
      <c r="B440" s="404" t="s">
        <v>4366</v>
      </c>
      <c r="C440" s="404" t="s">
        <v>4367</v>
      </c>
      <c r="D440" s="404" t="s">
        <v>4368</v>
      </c>
      <c r="E440" s="408" t="s">
        <v>4366</v>
      </c>
      <c r="F440" s="400" t="s">
        <v>4369</v>
      </c>
      <c r="H440" s="400" t="s">
        <v>1596</v>
      </c>
      <c r="I440" s="400" t="s">
        <v>2300</v>
      </c>
      <c r="J440" s="400" t="s">
        <v>4272</v>
      </c>
      <c r="K440" s="401" t="s">
        <v>4370</v>
      </c>
      <c r="N440" s="400" t="s">
        <v>1636</v>
      </c>
      <c r="O440" s="401" t="s">
        <v>2177</v>
      </c>
      <c r="P440" s="407" t="str">
        <f>IFERROR(INDEX(LOVs!L:L,MATCH(O440, LOVs!J:J,0)), "")</f>
        <v>Gap</v>
      </c>
      <c r="Q440" s="407" t="str">
        <f>IFERROR(INDEX(LOVs!M:M,MATCH(O440,LOVs!J:J,0)),"")</f>
        <v>Build</v>
      </c>
      <c r="R440" s="407" t="str">
        <f>IFERROR(INDEX(LOVs!N:N,MATCH(O440,LOVs!J:J,0)),"")</f>
        <v>Conversions</v>
      </c>
      <c r="S440" s="404" t="s">
        <v>4371</v>
      </c>
      <c r="U440" s="401"/>
      <c r="V440" s="401"/>
      <c r="X440" s="400" t="s">
        <v>2269</v>
      </c>
      <c r="Y440" s="400" t="s">
        <v>1348</v>
      </c>
      <c r="AC440" s="402" t="e">
        <f>IF(#REF!="", O440,#REF!)</f>
        <v>#REF!</v>
      </c>
      <c r="AE440" s="400" t="s">
        <v>1605</v>
      </c>
      <c r="AF440" s="400" t="s">
        <v>1606</v>
      </c>
      <c r="AG440" s="400" t="s">
        <v>2305</v>
      </c>
      <c r="AH440" s="400" t="s">
        <v>856</v>
      </c>
      <c r="AK440" s="400" t="s">
        <v>1608</v>
      </c>
      <c r="AT440" s="400" t="s">
        <v>4315</v>
      </c>
      <c r="AV440" s="406"/>
      <c r="AW440" s="406"/>
    </row>
    <row r="441" spans="1:49" ht="50.15" customHeight="1" x14ac:dyDescent="0.3">
      <c r="A441" s="404" t="s">
        <v>4372</v>
      </c>
      <c r="B441" s="404" t="s">
        <v>4373</v>
      </c>
      <c r="C441" s="404" t="s">
        <v>4374</v>
      </c>
      <c r="D441" s="404" t="s">
        <v>4375</v>
      </c>
      <c r="E441" s="408" t="s">
        <v>4374</v>
      </c>
      <c r="F441" s="400" t="s">
        <v>4376</v>
      </c>
      <c r="H441" s="400" t="s">
        <v>1596</v>
      </c>
      <c r="I441" s="400" t="s">
        <v>2300</v>
      </c>
      <c r="J441" s="400" t="s">
        <v>4272</v>
      </c>
      <c r="K441" s="401" t="s">
        <v>4377</v>
      </c>
      <c r="N441" s="400" t="s">
        <v>1636</v>
      </c>
      <c r="O441" s="401" t="s">
        <v>2621</v>
      </c>
      <c r="P441" s="407" t="str">
        <f>IFERROR(INDEX(LOVs!L:L,MATCH(O441, LOVs!J:J,0)), "")</f>
        <v>Gap</v>
      </c>
      <c r="Q441" s="407" t="str">
        <f>IFERROR(INDEX(LOVs!M:M,MATCH(O441,LOVs!J:J,0)),"")</f>
        <v>Build</v>
      </c>
      <c r="R441" s="407" t="str">
        <f>IFERROR(INDEX(LOVs!N:N,MATCH(O441,LOVs!J:J,0)),"")</f>
        <v>Interface</v>
      </c>
      <c r="S441" s="404" t="s">
        <v>4378</v>
      </c>
      <c r="U441" s="401"/>
      <c r="V441" s="401"/>
      <c r="X441" s="400" t="s">
        <v>2269</v>
      </c>
      <c r="Y441" s="400" t="s">
        <v>1348</v>
      </c>
      <c r="AC441" s="402" t="e">
        <f>IF(#REF!="", O441,#REF!)</f>
        <v>#REF!</v>
      </c>
      <c r="AE441" s="400" t="s">
        <v>1605</v>
      </c>
      <c r="AF441" s="400" t="s">
        <v>1606</v>
      </c>
      <c r="AG441" s="400" t="s">
        <v>2305</v>
      </c>
      <c r="AH441" s="400" t="s">
        <v>856</v>
      </c>
      <c r="AK441" s="400" t="s">
        <v>1608</v>
      </c>
      <c r="AT441" s="400" t="s">
        <v>4315</v>
      </c>
      <c r="AV441" s="406"/>
      <c r="AW441" s="406"/>
    </row>
    <row r="442" spans="1:49" ht="50.15" customHeight="1" x14ac:dyDescent="0.3">
      <c r="A442" s="404" t="s">
        <v>4379</v>
      </c>
      <c r="B442" s="404" t="s">
        <v>4380</v>
      </c>
      <c r="C442" s="424" t="s">
        <v>2174</v>
      </c>
      <c r="D442" s="404" t="s">
        <v>4381</v>
      </c>
      <c r="E442" s="408" t="s">
        <v>4382</v>
      </c>
      <c r="F442" s="400" t="s">
        <v>4383</v>
      </c>
      <c r="H442" s="400" t="s">
        <v>1596</v>
      </c>
      <c r="I442" s="400" t="s">
        <v>2300</v>
      </c>
      <c r="J442" s="400" t="s">
        <v>4272</v>
      </c>
      <c r="K442" s="401" t="s">
        <v>4384</v>
      </c>
      <c r="N442" s="400" t="s">
        <v>1636</v>
      </c>
      <c r="O442" s="401" t="s">
        <v>2621</v>
      </c>
      <c r="P442" s="407" t="str">
        <f>IFERROR(INDEX(LOVs!L:L,MATCH(O442, LOVs!J:J,0)), "")</f>
        <v>Gap</v>
      </c>
      <c r="Q442" s="407" t="str">
        <f>IFERROR(INDEX(LOVs!M:M,MATCH(O442,LOVs!J:J,0)),"")</f>
        <v>Build</v>
      </c>
      <c r="R442" s="407" t="str">
        <f>IFERROR(INDEX(LOVs!N:N,MATCH(O442,LOVs!J:J,0)),"")</f>
        <v>Interface</v>
      </c>
      <c r="S442" s="404" t="s">
        <v>4385</v>
      </c>
      <c r="V442" s="401"/>
      <c r="X442" s="400" t="s">
        <v>2269</v>
      </c>
      <c r="Y442" s="400" t="s">
        <v>1348</v>
      </c>
      <c r="AC442" s="402" t="e">
        <f>IF(#REF!="", O442,#REF!)</f>
        <v>#REF!</v>
      </c>
      <c r="AE442" s="400" t="s">
        <v>1605</v>
      </c>
      <c r="AF442" s="400" t="s">
        <v>1606</v>
      </c>
      <c r="AG442" s="400" t="s">
        <v>2305</v>
      </c>
      <c r="AH442" s="400" t="s">
        <v>856</v>
      </c>
      <c r="AK442" s="400" t="s">
        <v>1608</v>
      </c>
      <c r="AT442" s="400" t="s">
        <v>4315</v>
      </c>
      <c r="AV442" s="406"/>
      <c r="AW442" s="406"/>
    </row>
    <row r="443" spans="1:49" ht="50.15" customHeight="1" x14ac:dyDescent="0.3">
      <c r="A443" s="404" t="s">
        <v>4386</v>
      </c>
      <c r="B443" s="404" t="s">
        <v>4387</v>
      </c>
      <c r="C443" s="404" t="s">
        <v>4388</v>
      </c>
      <c r="D443" s="404" t="s">
        <v>4389</v>
      </c>
      <c r="E443" s="408" t="s">
        <v>4387</v>
      </c>
      <c r="F443" s="400" t="s">
        <v>4390</v>
      </c>
      <c r="H443" s="400" t="s">
        <v>1596</v>
      </c>
      <c r="I443" s="400" t="s">
        <v>2300</v>
      </c>
      <c r="J443" s="400" t="s">
        <v>4272</v>
      </c>
      <c r="K443" s="401" t="s">
        <v>4391</v>
      </c>
      <c r="N443" s="400" t="s">
        <v>1636</v>
      </c>
      <c r="O443" s="401" t="s">
        <v>2621</v>
      </c>
      <c r="P443" s="407" t="str">
        <f>IFERROR(INDEX(LOVs!L:L,MATCH(O443, LOVs!J:J,0)), "")</f>
        <v>Gap</v>
      </c>
      <c r="Q443" s="407" t="str">
        <f>IFERROR(INDEX(LOVs!M:M,MATCH(O443,LOVs!J:J,0)),"")</f>
        <v>Build</v>
      </c>
      <c r="R443" s="407" t="str">
        <f>IFERROR(INDEX(LOVs!N:N,MATCH(O443,LOVs!J:J,0)),"")</f>
        <v>Interface</v>
      </c>
      <c r="S443" s="404" t="s">
        <v>4392</v>
      </c>
      <c r="V443" s="401"/>
      <c r="X443" s="400" t="s">
        <v>2269</v>
      </c>
      <c r="Y443" s="400" t="s">
        <v>1348</v>
      </c>
      <c r="AC443" s="402" t="e">
        <f>IF(#REF!="", O443,#REF!)</f>
        <v>#REF!</v>
      </c>
      <c r="AE443" s="400" t="s">
        <v>1605</v>
      </c>
      <c r="AF443" s="400" t="s">
        <v>1606</v>
      </c>
      <c r="AG443" s="400" t="s">
        <v>2305</v>
      </c>
      <c r="AH443" s="400" t="s">
        <v>856</v>
      </c>
      <c r="AK443" s="400" t="s">
        <v>1608</v>
      </c>
      <c r="AT443" s="400" t="s">
        <v>4315</v>
      </c>
      <c r="AV443" s="406"/>
      <c r="AW443" s="406"/>
    </row>
    <row r="444" spans="1:49" ht="50.15" customHeight="1" x14ac:dyDescent="0.3">
      <c r="A444" s="404" t="s">
        <v>4393</v>
      </c>
      <c r="B444" s="404" t="s">
        <v>4394</v>
      </c>
      <c r="C444" s="404" t="s">
        <v>4382</v>
      </c>
      <c r="D444" s="404" t="s">
        <v>4395</v>
      </c>
      <c r="E444" s="408" t="s">
        <v>4394</v>
      </c>
      <c r="F444" s="400" t="s">
        <v>4396</v>
      </c>
      <c r="H444" s="400" t="s">
        <v>1596</v>
      </c>
      <c r="I444" s="400" t="s">
        <v>2300</v>
      </c>
      <c r="J444" s="400" t="s">
        <v>4272</v>
      </c>
      <c r="K444" s="401" t="s">
        <v>4397</v>
      </c>
      <c r="N444" s="400" t="s">
        <v>1636</v>
      </c>
      <c r="O444" s="401" t="s">
        <v>2621</v>
      </c>
      <c r="P444" s="407" t="str">
        <f>IFERROR(INDEX(LOVs!L:L,MATCH(O444, LOVs!J:J,0)), "")</f>
        <v>Gap</v>
      </c>
      <c r="Q444" s="407" t="str">
        <f>IFERROR(INDEX(LOVs!M:M,MATCH(O444,LOVs!J:J,0)),"")</f>
        <v>Build</v>
      </c>
      <c r="R444" s="407" t="str">
        <f>IFERROR(INDEX(LOVs!N:N,MATCH(O444,LOVs!J:J,0)),"")</f>
        <v>Interface</v>
      </c>
      <c r="S444" s="404" t="s">
        <v>4398</v>
      </c>
      <c r="V444" s="401"/>
      <c r="X444" s="400" t="s">
        <v>2269</v>
      </c>
      <c r="Y444" s="400" t="s">
        <v>1348</v>
      </c>
      <c r="AC444" s="402" t="e">
        <f>IF(#REF!="", O444,#REF!)</f>
        <v>#REF!</v>
      </c>
      <c r="AE444" s="400" t="s">
        <v>1605</v>
      </c>
      <c r="AF444" s="400" t="s">
        <v>1606</v>
      </c>
      <c r="AG444" s="400" t="s">
        <v>2305</v>
      </c>
      <c r="AH444" s="400" t="s">
        <v>856</v>
      </c>
      <c r="AK444" s="400" t="s">
        <v>1608</v>
      </c>
      <c r="AT444" s="400" t="s">
        <v>4315</v>
      </c>
      <c r="AV444" s="406"/>
      <c r="AW444" s="406"/>
    </row>
    <row r="445" spans="1:49" ht="50.15" customHeight="1" x14ac:dyDescent="0.3">
      <c r="A445" s="406" t="e">
        <v>#N/A</v>
      </c>
      <c r="E445" s="408"/>
      <c r="F445" s="400" t="s">
        <v>4399</v>
      </c>
      <c r="H445" s="400" t="s">
        <v>1596</v>
      </c>
      <c r="I445" s="400" t="s">
        <v>2571</v>
      </c>
      <c r="J445" s="400" t="s">
        <v>2742</v>
      </c>
      <c r="K445" s="401" t="s">
        <v>4400</v>
      </c>
      <c r="L445" s="400" t="s">
        <v>2671</v>
      </c>
      <c r="N445" s="400" t="s">
        <v>1636</v>
      </c>
      <c r="O445" s="401" t="s">
        <v>1939</v>
      </c>
      <c r="P445" s="407" t="str">
        <f>IFERROR(INDEX(LOVs!L:L,MATCH(O445, LOVs!J:J,0)), "")</f>
        <v>Out of Scope</v>
      </c>
      <c r="Q445" s="407" t="str">
        <f>IFERROR(INDEX(LOVs!M:M,MATCH(O445,LOVs!J:J,0)),"")</f>
        <v>Out of Scope</v>
      </c>
      <c r="R445" s="407" t="str">
        <f>IFERROR(INDEX(LOVs!N:N,MATCH(O445,LOVs!J:J,0)),"")</f>
        <v>Out of Scope</v>
      </c>
      <c r="S445" s="400" t="s">
        <v>3723</v>
      </c>
      <c r="T445" s="401" t="s">
        <v>4401</v>
      </c>
      <c r="U445" s="401" t="s">
        <v>4402</v>
      </c>
      <c r="V445" s="414" t="s">
        <v>3918</v>
      </c>
      <c r="Y445" s="400" t="s">
        <v>1348</v>
      </c>
      <c r="Z445" s="400" t="s">
        <v>869</v>
      </c>
      <c r="AA445" s="409">
        <v>44578</v>
      </c>
      <c r="AC445" s="402" t="e">
        <f>IF(#REF!="", O445,#REF!)</f>
        <v>#REF!</v>
      </c>
      <c r="AE445" s="400" t="s">
        <v>1605</v>
      </c>
      <c r="AF445" s="400" t="s">
        <v>2577</v>
      </c>
      <c r="AG445" s="400" t="s">
        <v>2578</v>
      </c>
      <c r="AH445" s="400" t="s">
        <v>856</v>
      </c>
      <c r="AT445" s="400" t="s">
        <v>3919</v>
      </c>
      <c r="AV445" s="406">
        <v>28</v>
      </c>
      <c r="AW445" s="406"/>
    </row>
    <row r="446" spans="1:49" ht="50.15" customHeight="1" x14ac:dyDescent="0.3">
      <c r="A446" s="406" t="e">
        <v>#N/A</v>
      </c>
      <c r="B446" s="406"/>
      <c r="E446" s="408"/>
      <c r="F446" s="400" t="s">
        <v>4403</v>
      </c>
      <c r="H446" s="404" t="s">
        <v>1596</v>
      </c>
      <c r="I446" s="404" t="s">
        <v>2571</v>
      </c>
      <c r="J446" s="400" t="s">
        <v>2742</v>
      </c>
      <c r="K446" s="401" t="s">
        <v>4404</v>
      </c>
      <c r="L446" s="400" t="s">
        <v>3712</v>
      </c>
      <c r="N446" s="400" t="s">
        <v>1636</v>
      </c>
      <c r="O446" s="401" t="s">
        <v>1939</v>
      </c>
      <c r="P446" s="407" t="str">
        <f>IFERROR(INDEX(LOVs!L:L,MATCH(O446, LOVs!J:J,0)), "")</f>
        <v>Out of Scope</v>
      </c>
      <c r="Q446" s="407" t="str">
        <f>IFERROR(INDEX(LOVs!M:M,MATCH(O446,LOVs!J:J,0)),"")</f>
        <v>Out of Scope</v>
      </c>
      <c r="R446" s="407" t="str">
        <f>IFERROR(INDEX(LOVs!N:N,MATCH(O446,LOVs!J:J,0)),"")</f>
        <v>Out of Scope</v>
      </c>
      <c r="T446" s="401" t="s">
        <v>4405</v>
      </c>
      <c r="U446" s="401" t="s">
        <v>4406</v>
      </c>
      <c r="V446" s="401"/>
      <c r="Y446" s="400" t="s">
        <v>250</v>
      </c>
      <c r="Z446" s="400" t="s">
        <v>4407</v>
      </c>
      <c r="AA446" s="409">
        <v>44675</v>
      </c>
      <c r="AE446" s="400" t="s">
        <v>1605</v>
      </c>
      <c r="AF446" s="400" t="s">
        <v>2577</v>
      </c>
      <c r="AG446" s="400" t="s">
        <v>2578</v>
      </c>
      <c r="AH446" s="400" t="s">
        <v>856</v>
      </c>
      <c r="AP446" s="400"/>
      <c r="AU446" s="406"/>
      <c r="AV446" s="406">
        <v>31</v>
      </c>
      <c r="AW446" s="406"/>
    </row>
    <row r="447" spans="1:49" s="406" customFormat="1" ht="50.15" customHeight="1" x14ac:dyDescent="0.3">
      <c r="A447" s="406" t="e">
        <v>#N/A</v>
      </c>
      <c r="E447" s="408"/>
      <c r="F447" s="400" t="s">
        <v>4408</v>
      </c>
      <c r="G447" s="400"/>
      <c r="H447" s="400" t="s">
        <v>1596</v>
      </c>
      <c r="I447" s="400" t="s">
        <v>2571</v>
      </c>
      <c r="J447" s="400" t="s">
        <v>2742</v>
      </c>
      <c r="K447" s="401" t="s">
        <v>4409</v>
      </c>
      <c r="L447" s="400" t="s">
        <v>2671</v>
      </c>
      <c r="M447" s="400"/>
      <c r="N447" s="400" t="s">
        <v>1636</v>
      </c>
      <c r="O447" s="401" t="s">
        <v>1939</v>
      </c>
      <c r="P447" s="407" t="str">
        <f>IFERROR(INDEX(LOVs!L:L,MATCH(O447, LOVs!J:J,0)), "")</f>
        <v>Out of Scope</v>
      </c>
      <c r="Q447" s="407" t="str">
        <f>IFERROR(INDEX(LOVs!M:M,MATCH(O447,LOVs!J:J,0)),"")</f>
        <v>Out of Scope</v>
      </c>
      <c r="R447" s="407" t="str">
        <f>IFERROR(INDEX(LOVs!N:N,MATCH(O447,LOVs!J:J,0)),"")</f>
        <v>Out of Scope</v>
      </c>
      <c r="S447" s="400" t="s">
        <v>3723</v>
      </c>
      <c r="T447" s="401" t="s">
        <v>4410</v>
      </c>
      <c r="U447" s="401" t="s">
        <v>4411</v>
      </c>
      <c r="V447" s="417" t="s">
        <v>4412</v>
      </c>
      <c r="W447" s="400"/>
      <c r="X447" s="400"/>
      <c r="Y447" s="400" t="s">
        <v>1348</v>
      </c>
      <c r="Z447" s="400" t="s">
        <v>869</v>
      </c>
      <c r="AA447" s="409">
        <v>44595</v>
      </c>
      <c r="AB447" s="400"/>
      <c r="AC447" s="402" t="e">
        <f>IF(#REF!="", O447,#REF!)</f>
        <v>#REF!</v>
      </c>
      <c r="AD447" s="402"/>
      <c r="AE447" s="400" t="s">
        <v>1605</v>
      </c>
      <c r="AF447" s="400" t="s">
        <v>2577</v>
      </c>
      <c r="AG447" s="400" t="s">
        <v>2578</v>
      </c>
      <c r="AH447" s="400" t="s">
        <v>856</v>
      </c>
      <c r="AI447" s="400"/>
      <c r="AJ447" s="400"/>
      <c r="AK447" s="400"/>
      <c r="AL447" s="400"/>
      <c r="AM447" s="400"/>
      <c r="AN447" s="400"/>
      <c r="AO447" s="400"/>
      <c r="AP447" s="400"/>
      <c r="AQ447" s="401"/>
      <c r="AR447" s="401"/>
      <c r="AS447" s="400"/>
      <c r="AT447" s="400" t="s">
        <v>3716</v>
      </c>
      <c r="AV447" s="406">
        <v>31</v>
      </c>
    </row>
    <row r="448" spans="1:49" s="406" customFormat="1" ht="50.15" customHeight="1" x14ac:dyDescent="0.3">
      <c r="A448" s="406" t="e">
        <v>#N/A</v>
      </c>
      <c r="E448" s="408"/>
      <c r="F448" s="400" t="s">
        <v>4413</v>
      </c>
      <c r="G448" s="400"/>
      <c r="H448" s="400" t="s">
        <v>1596</v>
      </c>
      <c r="I448" s="400" t="s">
        <v>2571</v>
      </c>
      <c r="J448" s="400" t="s">
        <v>2742</v>
      </c>
      <c r="K448" s="401" t="s">
        <v>4414</v>
      </c>
      <c r="L448" s="400" t="s">
        <v>2671</v>
      </c>
      <c r="M448" s="400"/>
      <c r="N448" s="400" t="s">
        <v>1636</v>
      </c>
      <c r="O448" s="400" t="s">
        <v>1647</v>
      </c>
      <c r="P448" s="407" t="str">
        <f>IFERROR(INDEX(LOVs!L:L,MATCH(O448, LOVs!J:J,0)), "")</f>
        <v>Gap</v>
      </c>
      <c r="Q448" s="407" t="str">
        <f>IFERROR(INDEX(LOVs!M:M,MATCH(O448,LOVs!J:J,0)),"")</f>
        <v>Build</v>
      </c>
      <c r="R448" s="407" t="str">
        <f>IFERROR(INDEX(LOVs!N:N,MATCH(O448,LOVs!J:J,0)),"")</f>
        <v>Report</v>
      </c>
      <c r="S448" s="400" t="s">
        <v>4415</v>
      </c>
      <c r="T448" s="401" t="s">
        <v>4416</v>
      </c>
      <c r="U448" s="401" t="s">
        <v>4417</v>
      </c>
      <c r="V448" s="414" t="s">
        <v>3918</v>
      </c>
      <c r="W448" s="400"/>
      <c r="X448" s="400"/>
      <c r="Y448" s="400" t="s">
        <v>1348</v>
      </c>
      <c r="Z448" s="400" t="s">
        <v>869</v>
      </c>
      <c r="AA448" s="409">
        <v>44578</v>
      </c>
      <c r="AB448" s="400"/>
      <c r="AC448" s="402" t="e">
        <f>IF(#REF!="", O448,#REF!)</f>
        <v>#REF!</v>
      </c>
      <c r="AD448" s="402"/>
      <c r="AE448" s="400" t="s">
        <v>1605</v>
      </c>
      <c r="AF448" s="400" t="s">
        <v>2577</v>
      </c>
      <c r="AG448" s="400" t="s">
        <v>2578</v>
      </c>
      <c r="AH448" s="400" t="s">
        <v>856</v>
      </c>
      <c r="AI448" s="400"/>
      <c r="AJ448" s="400"/>
      <c r="AK448" s="400"/>
      <c r="AL448" s="401"/>
      <c r="AM448" s="400" t="s">
        <v>1978</v>
      </c>
      <c r="AN448" s="401" t="s">
        <v>3498</v>
      </c>
      <c r="AO448" s="401" t="s">
        <v>1027</v>
      </c>
      <c r="AP448" s="400" t="s">
        <v>3098</v>
      </c>
      <c r="AQ448" s="401"/>
      <c r="AR448" s="401"/>
      <c r="AS448" s="400"/>
      <c r="AT448" s="400" t="s">
        <v>3919</v>
      </c>
      <c r="AV448" s="406">
        <v>28</v>
      </c>
    </row>
    <row r="449" spans="1:49" ht="50.15" customHeight="1" x14ac:dyDescent="0.3">
      <c r="A449" s="406" t="e">
        <v>#N/A</v>
      </c>
      <c r="B449" s="406"/>
      <c r="C449" s="406"/>
      <c r="D449" s="406"/>
      <c r="E449" s="408"/>
      <c r="F449" s="400" t="s">
        <v>4418</v>
      </c>
      <c r="H449" s="400" t="s">
        <v>1596</v>
      </c>
      <c r="I449" s="400" t="s">
        <v>2571</v>
      </c>
      <c r="J449" s="400" t="s">
        <v>2742</v>
      </c>
      <c r="K449" s="401" t="s">
        <v>3434</v>
      </c>
      <c r="L449" s="400" t="s">
        <v>2671</v>
      </c>
      <c r="N449" s="400" t="s">
        <v>1636</v>
      </c>
      <c r="O449" s="401" t="s">
        <v>1647</v>
      </c>
      <c r="P449" s="407" t="str">
        <f>IFERROR(INDEX(LOVs!L:L,MATCH(O449, LOVs!J:J,0)), "")</f>
        <v>Gap</v>
      </c>
      <c r="Q449" s="407" t="str">
        <f>IFERROR(INDEX(LOVs!M:M,MATCH(O449,LOVs!J:J,0)),"")</f>
        <v>Build</v>
      </c>
      <c r="R449" s="407" t="str">
        <f>IFERROR(INDEX(LOVs!N:N,MATCH(O449,LOVs!J:J,0)),"")</f>
        <v>Report</v>
      </c>
      <c r="S449" s="400" t="s">
        <v>4415</v>
      </c>
      <c r="T449" s="401" t="s">
        <v>4419</v>
      </c>
      <c r="U449" s="401" t="s">
        <v>3436</v>
      </c>
      <c r="V449" s="414" t="s">
        <v>3918</v>
      </c>
      <c r="Y449" s="400" t="s">
        <v>1348</v>
      </c>
      <c r="Z449" s="400" t="s">
        <v>869</v>
      </c>
      <c r="AA449" s="409">
        <v>44578</v>
      </c>
      <c r="AC449" s="402" t="e">
        <f>IF(#REF!="", O449,#REF!)</f>
        <v>#REF!</v>
      </c>
      <c r="AE449" s="400" t="s">
        <v>1605</v>
      </c>
      <c r="AF449" s="400" t="s">
        <v>2577</v>
      </c>
      <c r="AG449" s="400" t="s">
        <v>2578</v>
      </c>
      <c r="AH449" s="400" t="s">
        <v>856</v>
      </c>
      <c r="AK449" s="439"/>
      <c r="AM449" s="400" t="s">
        <v>1978</v>
      </c>
      <c r="AN449" s="400" t="s">
        <v>3498</v>
      </c>
      <c r="AO449" s="400" t="s">
        <v>1027</v>
      </c>
      <c r="AP449" s="400" t="s">
        <v>4420</v>
      </c>
      <c r="AQ449" s="410" t="s">
        <v>4421</v>
      </c>
      <c r="AT449" s="400" t="s">
        <v>3919</v>
      </c>
      <c r="AV449" s="406">
        <v>28</v>
      </c>
      <c r="AW449" s="406"/>
    </row>
    <row r="450" spans="1:49" ht="50.15" customHeight="1" x14ac:dyDescent="0.3">
      <c r="A450" s="406" t="e">
        <v>#N/A</v>
      </c>
      <c r="B450" s="400" t="s">
        <v>2174</v>
      </c>
      <c r="E450" s="408"/>
      <c r="F450" s="400" t="s">
        <v>4422</v>
      </c>
      <c r="H450" s="400" t="s">
        <v>1596</v>
      </c>
      <c r="I450" s="400" t="s">
        <v>2571</v>
      </c>
      <c r="J450" s="400" t="s">
        <v>2572</v>
      </c>
      <c r="K450" s="401" t="s">
        <v>4423</v>
      </c>
      <c r="L450" s="400" t="s">
        <v>2671</v>
      </c>
      <c r="N450" s="400" t="s">
        <v>1636</v>
      </c>
      <c r="O450" s="401" t="s">
        <v>1647</v>
      </c>
      <c r="P450" s="407" t="str">
        <f>IFERROR(INDEX(LOVs!L:L,MATCH(O450, LOVs!J:J,0)), "")</f>
        <v>Gap</v>
      </c>
      <c r="Q450" s="407" t="str">
        <f>IFERROR(INDEX(LOVs!M:M,MATCH(O450,LOVs!J:J,0)),"")</f>
        <v>Build</v>
      </c>
      <c r="R450" s="407" t="str">
        <f>IFERROR(INDEX(LOVs!N:N,MATCH(O450,LOVs!J:J,0)),"")</f>
        <v>Report</v>
      </c>
      <c r="S450" s="421" t="s">
        <v>4424</v>
      </c>
      <c r="T450" s="401" t="s">
        <v>4425</v>
      </c>
      <c r="U450" s="401" t="s">
        <v>4426</v>
      </c>
      <c r="V450" s="401" t="s">
        <v>4427</v>
      </c>
      <c r="Y450" s="400" t="s">
        <v>1348</v>
      </c>
      <c r="Z450" s="400" t="s">
        <v>3884</v>
      </c>
      <c r="AA450" s="400"/>
      <c r="AC450" s="402" t="e">
        <f>IF(#REF!="", O450,#REF!)</f>
        <v>#REF!</v>
      </c>
      <c r="AE450" s="400" t="s">
        <v>1605</v>
      </c>
      <c r="AF450" s="400" t="s">
        <v>2577</v>
      </c>
      <c r="AG450" s="400" t="s">
        <v>2578</v>
      </c>
      <c r="AH450" s="400" t="s">
        <v>856</v>
      </c>
      <c r="AK450" s="401" t="s">
        <v>4428</v>
      </c>
      <c r="AM450" s="400" t="s">
        <v>1978</v>
      </c>
      <c r="AN450" s="400" t="s">
        <v>3498</v>
      </c>
      <c r="AO450" s="401" t="s">
        <v>1027</v>
      </c>
      <c r="AP450" s="401" t="s">
        <v>4429</v>
      </c>
      <c r="AT450" s="400" t="s">
        <v>3266</v>
      </c>
      <c r="AV450" s="406">
        <v>31</v>
      </c>
      <c r="AW450" s="406"/>
    </row>
    <row r="451" spans="1:49" ht="50.15" customHeight="1" x14ac:dyDescent="0.3">
      <c r="A451" s="406" t="s">
        <v>4430</v>
      </c>
      <c r="B451" s="406"/>
      <c r="E451" s="408"/>
      <c r="F451" s="400" t="s">
        <v>4431</v>
      </c>
      <c r="H451" s="400" t="s">
        <v>1596</v>
      </c>
      <c r="I451" s="400" t="s">
        <v>2571</v>
      </c>
      <c r="J451" s="400" t="s">
        <v>2572</v>
      </c>
      <c r="K451" s="443" t="s">
        <v>11788</v>
      </c>
      <c r="L451" s="400" t="s">
        <v>2671</v>
      </c>
      <c r="N451" s="400" t="s">
        <v>1636</v>
      </c>
      <c r="O451" s="401" t="s">
        <v>2621</v>
      </c>
      <c r="P451" s="407" t="str">
        <f>IFERROR(INDEX(LOVs!L:L,MATCH(O451, LOVs!J:J,0)), "")</f>
        <v>Gap</v>
      </c>
      <c r="Q451" s="407" t="str">
        <f>IFERROR(INDEX(LOVs!M:M,MATCH(O451,LOVs!J:J,0)),"")</f>
        <v>Build</v>
      </c>
      <c r="R451" s="407" t="str">
        <f>IFERROR(INDEX(LOVs!N:N,MATCH(O451,LOVs!J:J,0)),"")</f>
        <v>Interface</v>
      </c>
      <c r="S451" s="400" t="s">
        <v>4432</v>
      </c>
      <c r="T451" s="401" t="s">
        <v>4433</v>
      </c>
      <c r="U451" s="401" t="s">
        <v>3775</v>
      </c>
      <c r="V451" s="401" t="s">
        <v>3471</v>
      </c>
      <c r="Y451" s="400" t="s">
        <v>1348</v>
      </c>
      <c r="Z451" s="401" t="s">
        <v>3549</v>
      </c>
      <c r="AA451" s="409">
        <v>44528</v>
      </c>
      <c r="AC451" s="402" t="e">
        <f>IF(#REF!="", O451,#REF!)</f>
        <v>#REF!</v>
      </c>
      <c r="AE451" s="400" t="s">
        <v>1605</v>
      </c>
      <c r="AF451" s="400" t="s">
        <v>2577</v>
      </c>
      <c r="AG451" s="400" t="s">
        <v>2578</v>
      </c>
      <c r="AH451" s="400" t="s">
        <v>856</v>
      </c>
      <c r="AK451" s="439"/>
      <c r="AM451" s="401" t="s">
        <v>4434</v>
      </c>
      <c r="AN451" s="400" t="s">
        <v>196</v>
      </c>
      <c r="AO451" s="400" t="s">
        <v>1027</v>
      </c>
      <c r="AP451" s="401" t="s">
        <v>2657</v>
      </c>
      <c r="AQ451" s="442" t="s">
        <v>4435</v>
      </c>
      <c r="AR451" s="401" t="s">
        <v>4436</v>
      </c>
      <c r="AT451" s="400" t="s">
        <v>3466</v>
      </c>
      <c r="AV451" s="406">
        <v>26.1</v>
      </c>
      <c r="AW451" s="406"/>
    </row>
    <row r="452" spans="1:49" s="406" customFormat="1" ht="50.15" customHeight="1" x14ac:dyDescent="0.3">
      <c r="A452" s="406" t="e">
        <v>#N/A</v>
      </c>
      <c r="E452" s="408"/>
      <c r="F452" s="400" t="s">
        <v>4437</v>
      </c>
      <c r="G452" s="400"/>
      <c r="H452" s="400" t="s">
        <v>1596</v>
      </c>
      <c r="I452" s="400" t="s">
        <v>2571</v>
      </c>
      <c r="J452" s="400" t="s">
        <v>2572</v>
      </c>
      <c r="K452" s="441" t="s">
        <v>4438</v>
      </c>
      <c r="L452" s="400" t="s">
        <v>2671</v>
      </c>
      <c r="M452" s="400"/>
      <c r="N452" s="400" t="s">
        <v>1636</v>
      </c>
      <c r="O452" s="401" t="s">
        <v>1452</v>
      </c>
      <c r="P452" s="407" t="str">
        <f>IFERROR(INDEX(LOVs!L:L,MATCH(O452, LOVs!J:J,0)), "")</f>
        <v>Fit</v>
      </c>
      <c r="Q452" s="407" t="str">
        <f>IFERROR(INDEX(LOVs!M:M,MATCH(O452,LOVs!J:J,0)),"")</f>
        <v>Configuration</v>
      </c>
      <c r="R452" s="407" t="str">
        <f>IFERROR(INDEX(LOVs!N:N,MATCH(O452,LOVs!J:J,0)),"")</f>
        <v>Functional</v>
      </c>
      <c r="S452" s="400"/>
      <c r="T452" s="401" t="s">
        <v>3675</v>
      </c>
      <c r="U452" s="440" t="s">
        <v>3676</v>
      </c>
      <c r="V452" s="401" t="s">
        <v>3677</v>
      </c>
      <c r="W452" s="400"/>
      <c r="X452" s="400"/>
      <c r="Y452" s="400" t="s">
        <v>1348</v>
      </c>
      <c r="Z452" s="400" t="s">
        <v>869</v>
      </c>
      <c r="AA452" s="409">
        <v>44533</v>
      </c>
      <c r="AB452" s="400"/>
      <c r="AC452" s="402" t="e">
        <f>IF(#REF!="", O452,#REF!)</f>
        <v>#REF!</v>
      </c>
      <c r="AD452" s="402"/>
      <c r="AE452" s="400" t="s">
        <v>1605</v>
      </c>
      <c r="AF452" s="400" t="s">
        <v>2577</v>
      </c>
      <c r="AG452" s="400" t="s">
        <v>2578</v>
      </c>
      <c r="AH452" s="400" t="s">
        <v>856</v>
      </c>
      <c r="AI452" s="400"/>
      <c r="AJ452" s="400"/>
      <c r="AK452" s="439"/>
      <c r="AL452" s="400" t="s">
        <v>3678</v>
      </c>
      <c r="AM452" s="400" t="s">
        <v>1978</v>
      </c>
      <c r="AN452" s="400" t="s">
        <v>196</v>
      </c>
      <c r="AO452" s="400" t="s">
        <v>196</v>
      </c>
      <c r="AP452" s="400" t="s">
        <v>196</v>
      </c>
      <c r="AQ452" s="401"/>
      <c r="AR452" s="401"/>
      <c r="AS452" s="400"/>
      <c r="AT452" s="400" t="s">
        <v>3586</v>
      </c>
      <c r="AV452" s="406">
        <v>27</v>
      </c>
    </row>
    <row r="453" spans="1:49" ht="50.15" customHeight="1" x14ac:dyDescent="0.3">
      <c r="A453" s="406" t="e">
        <v>#N/A</v>
      </c>
      <c r="E453" s="408"/>
      <c r="F453" s="400" t="s">
        <v>4439</v>
      </c>
      <c r="H453" s="400" t="s">
        <v>1596</v>
      </c>
      <c r="I453" s="400" t="s">
        <v>2571</v>
      </c>
      <c r="J453" s="400" t="s">
        <v>2742</v>
      </c>
      <c r="K453" s="401" t="s">
        <v>4440</v>
      </c>
      <c r="L453" s="400" t="s">
        <v>2671</v>
      </c>
      <c r="N453" s="400" t="s">
        <v>1636</v>
      </c>
      <c r="O453" s="401" t="s">
        <v>2371</v>
      </c>
      <c r="P453" s="407" t="str">
        <f>IFERROR(INDEX(LOVs!L:L,MATCH(O453, LOVs!J:J,0)), "")</f>
        <v>Gap</v>
      </c>
      <c r="Q453" s="407" t="str">
        <f>IFERROR(INDEX(LOVs!M:M,MATCH(O453,LOVs!J:J,0)),"")</f>
        <v>Build</v>
      </c>
      <c r="R453" s="407" t="str">
        <f>IFERROR(INDEX(LOVs!N:N,MATCH(O453,LOVs!J:J,0)),"")</f>
        <v>Extension</v>
      </c>
      <c r="S453" s="400" t="s">
        <v>4441</v>
      </c>
      <c r="T453" s="401" t="s">
        <v>4442</v>
      </c>
      <c r="U453" s="401" t="s">
        <v>4443</v>
      </c>
      <c r="V453" s="401" t="s">
        <v>4444</v>
      </c>
      <c r="Y453" s="400" t="s">
        <v>1348</v>
      </c>
      <c r="Z453" s="401" t="s">
        <v>3955</v>
      </c>
      <c r="AA453" s="400"/>
      <c r="AC453" s="681" t="s">
        <v>1452</v>
      </c>
      <c r="AD453" s="402" t="s">
        <v>2270</v>
      </c>
      <c r="AE453" s="400" t="s">
        <v>1605</v>
      </c>
      <c r="AF453" s="400" t="s">
        <v>2577</v>
      </c>
      <c r="AG453" s="400" t="s">
        <v>2578</v>
      </c>
      <c r="AH453" s="400" t="s">
        <v>856</v>
      </c>
      <c r="AM453" s="400" t="s">
        <v>1978</v>
      </c>
      <c r="AN453" s="400" t="s">
        <v>3498</v>
      </c>
      <c r="AO453" s="400" t="s">
        <v>1027</v>
      </c>
      <c r="AT453" s="400" t="s">
        <v>3586</v>
      </c>
      <c r="AV453" s="406">
        <v>26.2</v>
      </c>
      <c r="AW453" s="406"/>
    </row>
    <row r="454" spans="1:49" ht="50.15" customHeight="1" x14ac:dyDescent="0.3">
      <c r="A454" s="406" t="e">
        <v>#N/A</v>
      </c>
      <c r="E454" s="408"/>
      <c r="F454" s="400" t="s">
        <v>4445</v>
      </c>
      <c r="H454" s="400" t="s">
        <v>1596</v>
      </c>
      <c r="I454" s="400" t="s">
        <v>2571</v>
      </c>
      <c r="J454" s="400" t="s">
        <v>2572</v>
      </c>
      <c r="K454" s="401" t="s">
        <v>4446</v>
      </c>
      <c r="L454" s="400" t="s">
        <v>2671</v>
      </c>
      <c r="N454" s="400" t="s">
        <v>1636</v>
      </c>
      <c r="O454" s="401" t="s">
        <v>2621</v>
      </c>
      <c r="P454" s="407" t="str">
        <f>IFERROR(INDEX(LOVs!L:L,MATCH(O454, LOVs!J:J,0)), "")</f>
        <v>Gap</v>
      </c>
      <c r="Q454" s="407" t="str">
        <f>IFERROR(INDEX(LOVs!M:M,MATCH(O454,LOVs!J:J,0)),"")</f>
        <v>Build</v>
      </c>
      <c r="R454" s="407" t="str">
        <f>IFERROR(INDEX(LOVs!N:N,MATCH(O454,LOVs!J:J,0)),"")</f>
        <v>Interface</v>
      </c>
      <c r="S454" s="404" t="s">
        <v>122</v>
      </c>
      <c r="T454" s="401" t="s">
        <v>4447</v>
      </c>
      <c r="U454" s="401" t="s">
        <v>4448</v>
      </c>
      <c r="V454" s="438" t="s">
        <v>4449</v>
      </c>
      <c r="Y454" s="400" t="s">
        <v>1348</v>
      </c>
      <c r="Z454" s="400" t="s">
        <v>869</v>
      </c>
      <c r="AA454" s="409">
        <v>44579</v>
      </c>
      <c r="AC454" s="402" t="e">
        <f>IF(#REF!="", O454,#REF!)</f>
        <v>#REF!</v>
      </c>
      <c r="AE454" s="400" t="s">
        <v>1605</v>
      </c>
      <c r="AF454" s="400" t="s">
        <v>2577</v>
      </c>
      <c r="AG454" s="400" t="s">
        <v>2578</v>
      </c>
      <c r="AH454" s="400" t="s">
        <v>856</v>
      </c>
      <c r="AM454" s="400" t="s">
        <v>1978</v>
      </c>
      <c r="AN454" s="400" t="s">
        <v>3498</v>
      </c>
      <c r="AO454" s="400" t="s">
        <v>1027</v>
      </c>
      <c r="AP454" s="401" t="s">
        <v>3098</v>
      </c>
      <c r="AQ454" s="401" t="s">
        <v>4450</v>
      </c>
      <c r="AR454" s="401" t="s">
        <v>4451</v>
      </c>
      <c r="AT454" s="400" t="s">
        <v>3266</v>
      </c>
      <c r="AV454" s="406">
        <v>28</v>
      </c>
      <c r="AW454" s="406"/>
    </row>
    <row r="455" spans="1:49" ht="50.15" customHeight="1" x14ac:dyDescent="0.3">
      <c r="A455" s="406" t="e">
        <v>#N/A</v>
      </c>
      <c r="E455" s="408"/>
      <c r="F455" s="400" t="s">
        <v>4452</v>
      </c>
      <c r="H455" s="400" t="s">
        <v>1596</v>
      </c>
      <c r="I455" s="400" t="s">
        <v>2571</v>
      </c>
      <c r="J455" s="400" t="s">
        <v>2572</v>
      </c>
      <c r="K455" s="401" t="s">
        <v>4453</v>
      </c>
      <c r="L455" s="400" t="s">
        <v>2671</v>
      </c>
      <c r="N455" s="400" t="s">
        <v>1636</v>
      </c>
      <c r="O455" s="401" t="s">
        <v>2621</v>
      </c>
      <c r="P455" s="407" t="str">
        <f>IFERROR(INDEX(LOVs!L:L,MATCH(O455, LOVs!J:J,0)), "")</f>
        <v>Gap</v>
      </c>
      <c r="Q455" s="407" t="str">
        <f>IFERROR(INDEX(LOVs!M:M,MATCH(O455,LOVs!J:J,0)),"")</f>
        <v>Build</v>
      </c>
      <c r="R455" s="407" t="str">
        <f>IFERROR(INDEX(LOVs!N:N,MATCH(O455,LOVs!J:J,0)),"")</f>
        <v>Interface</v>
      </c>
      <c r="S455" s="404" t="s">
        <v>478</v>
      </c>
      <c r="T455" s="401" t="s">
        <v>4454</v>
      </c>
      <c r="U455" s="401" t="s">
        <v>4455</v>
      </c>
      <c r="V455" s="437" t="s">
        <v>4456</v>
      </c>
      <c r="Y455" s="400" t="s">
        <v>1348</v>
      </c>
      <c r="Z455" s="400" t="s">
        <v>869</v>
      </c>
      <c r="AA455" s="409">
        <v>44579</v>
      </c>
      <c r="AC455" s="402" t="e">
        <f>IF(#REF!="", O455,#REF!)</f>
        <v>#REF!</v>
      </c>
      <c r="AE455" s="400" t="s">
        <v>1605</v>
      </c>
      <c r="AF455" s="400" t="s">
        <v>2577</v>
      </c>
      <c r="AG455" s="400" t="s">
        <v>2578</v>
      </c>
      <c r="AH455" s="400" t="s">
        <v>856</v>
      </c>
      <c r="AM455" s="400" t="s">
        <v>1978</v>
      </c>
      <c r="AN455" s="400" t="s">
        <v>3498</v>
      </c>
      <c r="AO455" s="400" t="s">
        <v>1027</v>
      </c>
      <c r="AP455" s="401" t="s">
        <v>3098</v>
      </c>
      <c r="AQ455" s="401" t="s">
        <v>4450</v>
      </c>
      <c r="AR455" s="401" t="s">
        <v>4451</v>
      </c>
      <c r="AT455" s="400" t="s">
        <v>3266</v>
      </c>
      <c r="AV455" s="406">
        <v>28</v>
      </c>
      <c r="AW455" s="406"/>
    </row>
    <row r="456" spans="1:49" ht="50.15" customHeight="1" x14ac:dyDescent="0.3">
      <c r="A456" s="406" t="e">
        <v>#N/A</v>
      </c>
      <c r="E456" s="408"/>
      <c r="F456" s="400" t="s">
        <v>4457</v>
      </c>
      <c r="H456" s="400" t="s">
        <v>1596</v>
      </c>
      <c r="I456" s="400" t="s">
        <v>2571</v>
      </c>
      <c r="J456" s="400" t="s">
        <v>2572</v>
      </c>
      <c r="K456" s="401" t="s">
        <v>4458</v>
      </c>
      <c r="N456" s="400" t="s">
        <v>1758</v>
      </c>
      <c r="O456" s="401" t="s">
        <v>1939</v>
      </c>
      <c r="P456" s="407"/>
      <c r="Q456" s="407"/>
      <c r="R456" s="407"/>
      <c r="T456" s="401" t="s">
        <v>4459</v>
      </c>
      <c r="AA456" s="400"/>
      <c r="AE456" s="400" t="s">
        <v>1605</v>
      </c>
      <c r="AF456" s="400" t="s">
        <v>2577</v>
      </c>
      <c r="AG456" s="400" t="s">
        <v>2578</v>
      </c>
      <c r="AV456" s="406">
        <v>21</v>
      </c>
      <c r="AW456" s="406"/>
    </row>
    <row r="457" spans="1:49" ht="50.15" customHeight="1" x14ac:dyDescent="0.3">
      <c r="A457" s="406" t="e">
        <v>#N/A</v>
      </c>
      <c r="E457" s="408"/>
      <c r="F457" s="399" t="s">
        <v>4460</v>
      </c>
      <c r="H457" s="400" t="s">
        <v>1596</v>
      </c>
      <c r="I457" s="400" t="s">
        <v>2571</v>
      </c>
      <c r="J457" s="400" t="s">
        <v>2572</v>
      </c>
      <c r="K457" s="401" t="s">
        <v>4461</v>
      </c>
      <c r="N457" s="400" t="s">
        <v>1758</v>
      </c>
      <c r="O457" s="401" t="s">
        <v>1939</v>
      </c>
      <c r="P457" s="407"/>
      <c r="Q457" s="407"/>
      <c r="R457" s="407"/>
      <c r="T457" s="401" t="s">
        <v>4459</v>
      </c>
      <c r="Y457" s="400" t="s">
        <v>3092</v>
      </c>
      <c r="AA457" s="400"/>
      <c r="AE457" s="400" t="s">
        <v>1605</v>
      </c>
      <c r="AF457" s="400" t="s">
        <v>2577</v>
      </c>
      <c r="AG457" s="400" t="s">
        <v>2578</v>
      </c>
      <c r="AV457" s="406">
        <v>22</v>
      </c>
      <c r="AW457" s="406"/>
    </row>
    <row r="458" spans="1:49" ht="50.15" customHeight="1" x14ac:dyDescent="0.3">
      <c r="A458" s="406" t="e">
        <v>#N/A</v>
      </c>
      <c r="B458" s="400" t="s">
        <v>4462</v>
      </c>
      <c r="E458" s="408"/>
      <c r="F458" s="400" t="s">
        <v>4463</v>
      </c>
      <c r="H458" s="400" t="s">
        <v>1596</v>
      </c>
      <c r="I458" s="400" t="s">
        <v>2571</v>
      </c>
      <c r="J458" s="400" t="s">
        <v>2572</v>
      </c>
      <c r="K458" s="401" t="s">
        <v>4464</v>
      </c>
      <c r="L458" s="400" t="s">
        <v>2671</v>
      </c>
      <c r="N458" s="400" t="s">
        <v>1636</v>
      </c>
      <c r="O458" s="401" t="s">
        <v>2621</v>
      </c>
      <c r="P458" s="407" t="s">
        <v>3458</v>
      </c>
      <c r="Q458" s="407" t="s">
        <v>3459</v>
      </c>
      <c r="R458" s="407" t="s">
        <v>174</v>
      </c>
      <c r="S458" s="404" t="s">
        <v>4465</v>
      </c>
      <c r="T458" s="401" t="s">
        <v>11789</v>
      </c>
      <c r="U458" s="401" t="s">
        <v>4466</v>
      </c>
      <c r="V458" s="401" t="s">
        <v>4467</v>
      </c>
      <c r="Y458" s="400" t="s">
        <v>1348</v>
      </c>
      <c r="Z458" s="400" t="s">
        <v>3884</v>
      </c>
      <c r="AA458" s="400"/>
      <c r="AC458" s="402" t="e">
        <f>IF(#REF!="", O458,#REF!)</f>
        <v>#REF!</v>
      </c>
      <c r="AE458" s="400" t="s">
        <v>1605</v>
      </c>
      <c r="AF458" s="400" t="s">
        <v>2577</v>
      </c>
      <c r="AG458" s="400" t="s">
        <v>2578</v>
      </c>
      <c r="AH458" s="400" t="s">
        <v>856</v>
      </c>
      <c r="AM458" s="400" t="s">
        <v>1978</v>
      </c>
      <c r="AO458" s="400" t="s">
        <v>1027</v>
      </c>
      <c r="AT458" s="400" t="s">
        <v>3266</v>
      </c>
      <c r="AV458" s="406">
        <v>24</v>
      </c>
      <c r="AW458" s="406"/>
    </row>
    <row r="459" spans="1:49" ht="50.15" customHeight="1" x14ac:dyDescent="0.3">
      <c r="A459" s="406" t="e">
        <v>#N/A</v>
      </c>
      <c r="E459" s="408"/>
      <c r="F459" s="400" t="s">
        <v>4468</v>
      </c>
      <c r="H459" s="400" t="s">
        <v>1596</v>
      </c>
      <c r="I459" s="400" t="s">
        <v>2571</v>
      </c>
      <c r="J459" s="400" t="s">
        <v>2572</v>
      </c>
      <c r="K459" s="401" t="s">
        <v>4469</v>
      </c>
      <c r="N459" s="400" t="s">
        <v>1758</v>
      </c>
      <c r="O459" s="401" t="s">
        <v>1759</v>
      </c>
      <c r="P459" s="407" t="str">
        <f>IFERROR(INDEX(LOVs!L:L,MATCH(O459, LOVs!J:J,0)), "")</f>
        <v>Not Required</v>
      </c>
      <c r="Q459" s="407" t="str">
        <f>IFERROR(INDEX(LOVs!M:M,MATCH(O459,LOVs!J:J,0)),"")</f>
        <v>Not Required</v>
      </c>
      <c r="R459" s="407" t="str">
        <f>IFERROR(INDEX(LOVs!N:N,MATCH(O459,LOVs!J:J,0)),"")</f>
        <v>Not Required</v>
      </c>
      <c r="T459" s="401" t="s">
        <v>3849</v>
      </c>
      <c r="AA459" s="400"/>
      <c r="AC459" s="400"/>
      <c r="AD459" s="400"/>
      <c r="AE459" s="400" t="s">
        <v>1605</v>
      </c>
      <c r="AF459" s="400" t="s">
        <v>2577</v>
      </c>
      <c r="AG459" s="400" t="s">
        <v>2578</v>
      </c>
      <c r="AV459" s="406">
        <v>28</v>
      </c>
      <c r="AW459" s="406"/>
    </row>
    <row r="460" spans="1:49" ht="50.15" customHeight="1" x14ac:dyDescent="0.3">
      <c r="A460" s="406" t="e">
        <v>#N/A</v>
      </c>
      <c r="E460" s="408"/>
      <c r="F460" s="400" t="s">
        <v>4470</v>
      </c>
      <c r="H460" s="400" t="s">
        <v>1596</v>
      </c>
      <c r="I460" s="400" t="s">
        <v>2571</v>
      </c>
      <c r="J460" s="400" t="s">
        <v>2572</v>
      </c>
      <c r="K460" s="401" t="s">
        <v>4471</v>
      </c>
      <c r="N460" s="400" t="s">
        <v>1758</v>
      </c>
      <c r="O460" s="401" t="s">
        <v>1759</v>
      </c>
      <c r="P460" s="407" t="str">
        <f>IFERROR(INDEX(LOVs!L:L,MATCH(O460, LOVs!J:J,0)), "")</f>
        <v>Not Required</v>
      </c>
      <c r="Q460" s="407" t="str">
        <f>IFERROR(INDEX(LOVs!M:M,MATCH(O460,LOVs!J:J,0)),"")</f>
        <v>Not Required</v>
      </c>
      <c r="R460" s="407" t="str">
        <f>IFERROR(INDEX(LOVs!N:N,MATCH(O460,LOVs!J:J,0)),"")</f>
        <v>Not Required</v>
      </c>
      <c r="T460" s="401" t="s">
        <v>3849</v>
      </c>
      <c r="AA460" s="400"/>
      <c r="AC460" s="400"/>
      <c r="AD460" s="400"/>
      <c r="AE460" s="400" t="s">
        <v>1605</v>
      </c>
      <c r="AF460" s="400" t="s">
        <v>2577</v>
      </c>
      <c r="AG460" s="400" t="s">
        <v>2578</v>
      </c>
      <c r="AV460" s="406">
        <v>28</v>
      </c>
      <c r="AW460" s="406"/>
    </row>
    <row r="461" spans="1:49" ht="50.15" customHeight="1" x14ac:dyDescent="0.3">
      <c r="A461" s="406" t="e">
        <v>#N/A</v>
      </c>
      <c r="E461" s="408"/>
      <c r="F461" s="400" t="s">
        <v>4472</v>
      </c>
      <c r="H461" s="400" t="s">
        <v>1596</v>
      </c>
      <c r="I461" s="400" t="s">
        <v>2571</v>
      </c>
      <c r="J461" s="400" t="s">
        <v>2572</v>
      </c>
      <c r="K461" s="401" t="s">
        <v>4473</v>
      </c>
      <c r="L461" s="400" t="s">
        <v>2671</v>
      </c>
      <c r="N461" s="400" t="s">
        <v>1636</v>
      </c>
      <c r="O461" s="401" t="s">
        <v>1939</v>
      </c>
      <c r="P461" s="407" t="s">
        <v>3458</v>
      </c>
      <c r="Q461" s="407" t="s">
        <v>3459</v>
      </c>
      <c r="R461" s="407" t="s">
        <v>174</v>
      </c>
      <c r="S461" s="436"/>
      <c r="T461" s="401" t="s">
        <v>4474</v>
      </c>
      <c r="U461" s="401" t="s">
        <v>4475</v>
      </c>
      <c r="V461" s="401" t="s">
        <v>4476</v>
      </c>
      <c r="Y461" s="400" t="s">
        <v>250</v>
      </c>
      <c r="Z461" s="401" t="s">
        <v>3463</v>
      </c>
      <c r="AA461" s="409">
        <v>44675</v>
      </c>
      <c r="AE461" s="400" t="s">
        <v>1605</v>
      </c>
      <c r="AF461" s="400" t="s">
        <v>2577</v>
      </c>
      <c r="AG461" s="400" t="s">
        <v>2578</v>
      </c>
      <c r="AH461" s="400" t="s">
        <v>856</v>
      </c>
      <c r="AU461" s="406"/>
      <c r="AV461" s="406">
        <v>26.2</v>
      </c>
      <c r="AW461" s="406"/>
    </row>
    <row r="462" spans="1:49" ht="50.15" customHeight="1" x14ac:dyDescent="0.3">
      <c r="A462" s="406" t="e">
        <v>#N/A</v>
      </c>
      <c r="E462" s="408"/>
      <c r="F462" s="400" t="s">
        <v>4477</v>
      </c>
      <c r="H462" s="400" t="s">
        <v>1596</v>
      </c>
      <c r="I462" s="400" t="s">
        <v>2571</v>
      </c>
      <c r="J462" s="400" t="s">
        <v>2572</v>
      </c>
      <c r="K462" s="401" t="s">
        <v>4478</v>
      </c>
      <c r="L462" s="400" t="s">
        <v>2671</v>
      </c>
      <c r="N462" s="400" t="s">
        <v>1636</v>
      </c>
      <c r="O462" s="401" t="s">
        <v>1939</v>
      </c>
      <c r="P462" s="407" t="s">
        <v>3458</v>
      </c>
      <c r="Q462" s="407" t="s">
        <v>3459</v>
      </c>
      <c r="R462" s="407" t="s">
        <v>174</v>
      </c>
      <c r="S462" s="424"/>
      <c r="T462" s="401" t="s">
        <v>4474</v>
      </c>
      <c r="U462" s="401" t="s">
        <v>4475</v>
      </c>
      <c r="V462" s="401" t="s">
        <v>4479</v>
      </c>
      <c r="Y462" s="400" t="s">
        <v>250</v>
      </c>
      <c r="Z462" s="401" t="s">
        <v>3463</v>
      </c>
      <c r="AA462" s="409">
        <v>44675</v>
      </c>
      <c r="AE462" s="400" t="s">
        <v>1605</v>
      </c>
      <c r="AF462" s="400" t="s">
        <v>2577</v>
      </c>
      <c r="AG462" s="400" t="s">
        <v>2578</v>
      </c>
      <c r="AH462" s="400" t="s">
        <v>856</v>
      </c>
      <c r="AU462" s="406"/>
      <c r="AV462" s="406">
        <v>26.2</v>
      </c>
      <c r="AW462" s="406"/>
    </row>
    <row r="463" spans="1:49" ht="50.15" customHeight="1" thickBot="1" x14ac:dyDescent="0.35">
      <c r="A463" s="406" t="e">
        <v>#N/A</v>
      </c>
      <c r="E463" s="408"/>
      <c r="F463" s="400" t="s">
        <v>4480</v>
      </c>
      <c r="H463" s="400" t="s">
        <v>1596</v>
      </c>
      <c r="I463" s="400" t="s">
        <v>2571</v>
      </c>
      <c r="J463" s="400" t="s">
        <v>2572</v>
      </c>
      <c r="K463" s="435" t="s">
        <v>4481</v>
      </c>
      <c r="L463" s="400" t="s">
        <v>2671</v>
      </c>
      <c r="N463" s="400" t="s">
        <v>1636</v>
      </c>
      <c r="O463" s="401" t="s">
        <v>1939</v>
      </c>
      <c r="P463" s="407" t="str">
        <f>IFERROR(INDEX(LOVs!L:L,MATCH(O463, LOVs!J:J,0)), "")</f>
        <v>Out of Scope</v>
      </c>
      <c r="Q463" s="407" t="str">
        <f>IFERROR(INDEX(LOVs!M:M,MATCH(O463,LOVs!J:J,0)),"")</f>
        <v>Out of Scope</v>
      </c>
      <c r="R463" s="407" t="str">
        <f>IFERROR(INDEX(LOVs!N:N,MATCH(O463,LOVs!J:J,0)),"")</f>
        <v>Out of Scope</v>
      </c>
      <c r="T463" s="401" t="s">
        <v>4474</v>
      </c>
      <c r="U463" s="401" t="s">
        <v>3775</v>
      </c>
      <c r="V463" s="414" t="s">
        <v>4482</v>
      </c>
      <c r="Y463" s="400" t="s">
        <v>250</v>
      </c>
      <c r="Z463" s="401" t="s">
        <v>4483</v>
      </c>
      <c r="AA463" s="432" t="s">
        <v>4484</v>
      </c>
      <c r="AE463" s="400" t="s">
        <v>1605</v>
      </c>
      <c r="AF463" s="400" t="s">
        <v>2577</v>
      </c>
      <c r="AG463" s="400" t="s">
        <v>2578</v>
      </c>
      <c r="AH463" s="400" t="s">
        <v>856</v>
      </c>
      <c r="AM463" s="400" t="s">
        <v>4485</v>
      </c>
      <c r="AN463" s="400" t="s">
        <v>196</v>
      </c>
      <c r="AO463" s="400" t="s">
        <v>1027</v>
      </c>
      <c r="AP463" s="401" t="s">
        <v>196</v>
      </c>
      <c r="AU463" s="406"/>
      <c r="AV463" s="406">
        <v>26.2</v>
      </c>
      <c r="AW463" s="406"/>
    </row>
    <row r="464" spans="1:49" ht="50.15" customHeight="1" x14ac:dyDescent="0.3">
      <c r="A464" s="406" t="e">
        <v>#N/A</v>
      </c>
      <c r="E464" s="408"/>
      <c r="F464" s="400" t="s">
        <v>4486</v>
      </c>
      <c r="H464" s="400" t="s">
        <v>1596</v>
      </c>
      <c r="I464" s="400" t="s">
        <v>2571</v>
      </c>
      <c r="J464" s="400" t="s">
        <v>2742</v>
      </c>
      <c r="K464" s="434" t="s">
        <v>4487</v>
      </c>
      <c r="L464" s="400" t="s">
        <v>2671</v>
      </c>
      <c r="N464" s="400" t="s">
        <v>1636</v>
      </c>
      <c r="O464" s="401" t="s">
        <v>1939</v>
      </c>
      <c r="P464" s="407" t="str">
        <f>IFERROR(INDEX(LOVs!L:L,MATCH(O464, LOVs!J:J,0)), "")</f>
        <v>Out of Scope</v>
      </c>
      <c r="Q464" s="407" t="str">
        <f>IFERROR(INDEX(LOVs!M:M,MATCH(O464,LOVs!J:J,0)),"")</f>
        <v>Out of Scope</v>
      </c>
      <c r="R464" s="407" t="str">
        <f>IFERROR(INDEX(LOVs!N:N,MATCH(O464,LOVs!J:J,0)),"")</f>
        <v>Out of Scope</v>
      </c>
      <c r="T464" s="401" t="s">
        <v>4488</v>
      </c>
      <c r="Y464" s="400" t="s">
        <v>250</v>
      </c>
      <c r="Z464" s="400" t="s">
        <v>4407</v>
      </c>
      <c r="AA464" s="409">
        <v>44675</v>
      </c>
      <c r="AE464" s="400" t="s">
        <v>1605</v>
      </c>
      <c r="AF464" s="400" t="s">
        <v>2577</v>
      </c>
      <c r="AG464" s="400" t="s">
        <v>2578</v>
      </c>
      <c r="AH464" s="400" t="s">
        <v>856</v>
      </c>
      <c r="AU464" s="406"/>
      <c r="AV464" s="406">
        <v>31</v>
      </c>
      <c r="AW464" s="406"/>
    </row>
    <row r="465" spans="1:49" ht="50.15" customHeight="1" x14ac:dyDescent="0.3">
      <c r="A465" s="406" t="e">
        <v>#N/A</v>
      </c>
      <c r="E465" s="408"/>
      <c r="F465" s="400" t="s">
        <v>4489</v>
      </c>
      <c r="H465" s="400" t="s">
        <v>1596</v>
      </c>
      <c r="I465" s="400" t="s">
        <v>2571</v>
      </c>
      <c r="J465" s="400" t="s">
        <v>2742</v>
      </c>
      <c r="K465" s="434" t="s">
        <v>4490</v>
      </c>
      <c r="L465" s="400" t="s">
        <v>2671</v>
      </c>
      <c r="N465" s="400" t="s">
        <v>1636</v>
      </c>
      <c r="O465" s="401" t="s">
        <v>1939</v>
      </c>
      <c r="P465" s="407" t="str">
        <f>IFERROR(INDEX(LOVs!L:L,MATCH(O465, LOVs!J:J,0)), "")</f>
        <v>Out of Scope</v>
      </c>
      <c r="Q465" s="407" t="str">
        <f>IFERROR(INDEX(LOVs!M:M,MATCH(O465,LOVs!J:J,0)),"")</f>
        <v>Out of Scope</v>
      </c>
      <c r="R465" s="407" t="str">
        <f>IFERROR(INDEX(LOVs!N:N,MATCH(O465,LOVs!J:J,0)),"")</f>
        <v>Out of Scope</v>
      </c>
      <c r="T465" s="401" t="s">
        <v>4488</v>
      </c>
      <c r="Y465" s="400" t="s">
        <v>250</v>
      </c>
      <c r="Z465" s="400" t="s">
        <v>4407</v>
      </c>
      <c r="AA465" s="409">
        <v>44675</v>
      </c>
      <c r="AE465" s="400" t="s">
        <v>1605</v>
      </c>
      <c r="AF465" s="400" t="s">
        <v>2577</v>
      </c>
      <c r="AG465" s="400" t="s">
        <v>2578</v>
      </c>
      <c r="AH465" s="400" t="s">
        <v>856</v>
      </c>
      <c r="AU465" s="406"/>
      <c r="AV465" s="406">
        <v>31</v>
      </c>
      <c r="AW465" s="406"/>
    </row>
    <row r="466" spans="1:49" ht="50.15" customHeight="1" x14ac:dyDescent="0.3">
      <c r="A466" s="406" t="e">
        <v>#N/A</v>
      </c>
      <c r="E466" s="408"/>
      <c r="F466" s="400" t="s">
        <v>4491</v>
      </c>
      <c r="H466" s="400" t="s">
        <v>1596</v>
      </c>
      <c r="I466" s="400" t="s">
        <v>2571</v>
      </c>
      <c r="J466" s="400" t="s">
        <v>2742</v>
      </c>
      <c r="K466" s="434" t="s">
        <v>4492</v>
      </c>
      <c r="L466" s="400" t="s">
        <v>2671</v>
      </c>
      <c r="N466" s="400" t="s">
        <v>1636</v>
      </c>
      <c r="O466" s="401" t="s">
        <v>1939</v>
      </c>
      <c r="P466" s="407" t="str">
        <f>IFERROR(INDEX(LOVs!L:L,MATCH(O466, LOVs!J:J,0)), "")</f>
        <v>Out of Scope</v>
      </c>
      <c r="Q466" s="407" t="str">
        <f>IFERROR(INDEX(LOVs!M:M,MATCH(O466,LOVs!J:J,0)),"")</f>
        <v>Out of Scope</v>
      </c>
      <c r="R466" s="407" t="str">
        <f>IFERROR(INDEX(LOVs!N:N,MATCH(O466,LOVs!J:J,0)),"")</f>
        <v>Out of Scope</v>
      </c>
      <c r="T466" s="401" t="s">
        <v>4488</v>
      </c>
      <c r="Y466" s="400" t="s">
        <v>250</v>
      </c>
      <c r="Z466" s="400" t="s">
        <v>4407</v>
      </c>
      <c r="AA466" s="409">
        <v>44675</v>
      </c>
      <c r="AE466" s="400" t="s">
        <v>1605</v>
      </c>
      <c r="AF466" s="400" t="s">
        <v>2577</v>
      </c>
      <c r="AG466" s="400" t="s">
        <v>2578</v>
      </c>
      <c r="AH466" s="400" t="s">
        <v>856</v>
      </c>
      <c r="AU466" s="406"/>
      <c r="AV466" s="406">
        <v>31</v>
      </c>
      <c r="AW466" s="406"/>
    </row>
    <row r="467" spans="1:49" ht="50.15" customHeight="1" x14ac:dyDescent="0.3">
      <c r="A467" s="406" t="e">
        <v>#N/A</v>
      </c>
      <c r="E467" s="408"/>
      <c r="F467" s="400" t="s">
        <v>4493</v>
      </c>
      <c r="H467" s="400" t="s">
        <v>1596</v>
      </c>
      <c r="I467" s="400" t="s">
        <v>2571</v>
      </c>
      <c r="J467" s="400" t="s">
        <v>2742</v>
      </c>
      <c r="K467" s="434" t="s">
        <v>4494</v>
      </c>
      <c r="L467" s="400" t="s">
        <v>2671</v>
      </c>
      <c r="N467" s="400" t="s">
        <v>1636</v>
      </c>
      <c r="O467" s="401" t="s">
        <v>1939</v>
      </c>
      <c r="P467" s="407" t="str">
        <f>IFERROR(INDEX(LOVs!L:L,MATCH(O467, LOVs!J:J,0)), "")</f>
        <v>Out of Scope</v>
      </c>
      <c r="Q467" s="407" t="str">
        <f>IFERROR(INDEX(LOVs!M:M,MATCH(O467,LOVs!J:J,0)),"")</f>
        <v>Out of Scope</v>
      </c>
      <c r="R467" s="407" t="str">
        <f>IFERROR(INDEX(LOVs!N:N,MATCH(O467,LOVs!J:J,0)),"")</f>
        <v>Out of Scope</v>
      </c>
      <c r="T467" s="401" t="s">
        <v>4488</v>
      </c>
      <c r="Y467" s="400" t="s">
        <v>250</v>
      </c>
      <c r="Z467" s="400" t="s">
        <v>4407</v>
      </c>
      <c r="AA467" s="409">
        <v>44675</v>
      </c>
      <c r="AE467" s="400" t="s">
        <v>1605</v>
      </c>
      <c r="AF467" s="400" t="s">
        <v>2577</v>
      </c>
      <c r="AG467" s="400" t="s">
        <v>2578</v>
      </c>
      <c r="AH467" s="400" t="s">
        <v>856</v>
      </c>
      <c r="AU467" s="406"/>
      <c r="AV467" s="406">
        <v>31</v>
      </c>
      <c r="AW467" s="406"/>
    </row>
    <row r="468" spans="1:49" ht="50.15" customHeight="1" x14ac:dyDescent="0.3">
      <c r="A468" s="406" t="e">
        <v>#N/A</v>
      </c>
      <c r="B468" s="406"/>
      <c r="C468" s="406" t="s">
        <v>4495</v>
      </c>
      <c r="D468" s="406"/>
      <c r="E468" s="408"/>
      <c r="F468" s="400" t="s">
        <v>4496</v>
      </c>
      <c r="H468" s="400" t="s">
        <v>1596</v>
      </c>
      <c r="I468" s="400" t="s">
        <v>2571</v>
      </c>
      <c r="J468" s="400" t="s">
        <v>2572</v>
      </c>
      <c r="K468" s="401" t="s">
        <v>4497</v>
      </c>
      <c r="L468" s="400" t="s">
        <v>2671</v>
      </c>
      <c r="N468" s="400" t="s">
        <v>1636</v>
      </c>
      <c r="O468" s="401" t="s">
        <v>1452</v>
      </c>
      <c r="P468" s="407" t="s">
        <v>3511</v>
      </c>
      <c r="Q468" s="407" t="s">
        <v>3512</v>
      </c>
      <c r="R468" s="407" t="s">
        <v>3513</v>
      </c>
      <c r="S468" s="400"/>
      <c r="T468" s="401" t="s">
        <v>2599</v>
      </c>
      <c r="U468" s="401" t="s">
        <v>2600</v>
      </c>
      <c r="V468" s="401" t="s">
        <v>3515</v>
      </c>
      <c r="W468" s="414" t="s">
        <v>4498</v>
      </c>
      <c r="Y468" s="400" t="s">
        <v>1348</v>
      </c>
      <c r="Z468" s="400" t="s">
        <v>869</v>
      </c>
      <c r="AA468" s="409">
        <v>44579</v>
      </c>
      <c r="AC468" s="402" t="e">
        <f>IF(#REF!="", O468,#REF!)</f>
        <v>#REF!</v>
      </c>
      <c r="AE468" s="400" t="s">
        <v>1605</v>
      </c>
      <c r="AF468" s="400" t="s">
        <v>2577</v>
      </c>
      <c r="AG468" s="400" t="s">
        <v>2578</v>
      </c>
      <c r="AH468" s="400" t="s">
        <v>856</v>
      </c>
      <c r="AM468" s="400" t="s">
        <v>4485</v>
      </c>
      <c r="AN468" s="400" t="s">
        <v>196</v>
      </c>
      <c r="AO468" s="400" t="s">
        <v>1027</v>
      </c>
      <c r="AP468" s="401" t="s">
        <v>196</v>
      </c>
      <c r="AT468" s="400" t="s">
        <v>3266</v>
      </c>
      <c r="AV468" s="406">
        <v>21</v>
      </c>
      <c r="AW468" s="406"/>
    </row>
    <row r="469" spans="1:49" ht="50.15" customHeight="1" x14ac:dyDescent="0.3">
      <c r="A469" s="406" t="e">
        <v>#N/A</v>
      </c>
      <c r="B469" s="406"/>
      <c r="C469" s="406" t="s">
        <v>4499</v>
      </c>
      <c r="D469" s="406"/>
      <c r="E469" s="408"/>
      <c r="F469" s="400" t="s">
        <v>4500</v>
      </c>
      <c r="H469" s="400" t="s">
        <v>1596</v>
      </c>
      <c r="I469" s="400" t="s">
        <v>2571</v>
      </c>
      <c r="J469" s="400" t="s">
        <v>2572</v>
      </c>
      <c r="K469" s="401" t="s">
        <v>4501</v>
      </c>
      <c r="L469" s="400" t="s">
        <v>2671</v>
      </c>
      <c r="N469" s="400" t="s">
        <v>1636</v>
      </c>
      <c r="O469" s="401" t="s">
        <v>1452</v>
      </c>
      <c r="P469" s="407" t="s">
        <v>3511</v>
      </c>
      <c r="Q469" s="407" t="s">
        <v>3512</v>
      </c>
      <c r="R469" s="407" t="s">
        <v>3513</v>
      </c>
      <c r="S469" s="400"/>
      <c r="T469" s="401" t="s">
        <v>2599</v>
      </c>
      <c r="U469" s="401" t="s">
        <v>2600</v>
      </c>
      <c r="V469" s="401" t="s">
        <v>3515</v>
      </c>
      <c r="W469" s="414" t="s">
        <v>4498</v>
      </c>
      <c r="Y469" s="400" t="s">
        <v>1348</v>
      </c>
      <c r="Z469" s="400" t="s">
        <v>869</v>
      </c>
      <c r="AA469" s="409">
        <v>44579</v>
      </c>
      <c r="AC469" s="402" t="e">
        <f>IF(#REF!="", O469,#REF!)</f>
        <v>#REF!</v>
      </c>
      <c r="AE469" s="400" t="s">
        <v>1605</v>
      </c>
      <c r="AF469" s="400" t="s">
        <v>2577</v>
      </c>
      <c r="AG469" s="400" t="s">
        <v>2578</v>
      </c>
      <c r="AH469" s="400" t="s">
        <v>856</v>
      </c>
      <c r="AM469" s="400" t="s">
        <v>4485</v>
      </c>
      <c r="AN469" s="400" t="s">
        <v>196</v>
      </c>
      <c r="AO469" s="400" t="s">
        <v>1027</v>
      </c>
      <c r="AP469" s="401" t="s">
        <v>196</v>
      </c>
      <c r="AT469" s="400" t="s">
        <v>3266</v>
      </c>
      <c r="AV469" s="406">
        <v>22</v>
      </c>
      <c r="AW469" s="406"/>
    </row>
    <row r="470" spans="1:49" ht="50.15" customHeight="1" x14ac:dyDescent="0.3">
      <c r="A470" s="406" t="e">
        <v>#N/A</v>
      </c>
      <c r="B470" s="406"/>
      <c r="C470" s="406" t="s">
        <v>4502</v>
      </c>
      <c r="D470" s="406"/>
      <c r="E470" s="408"/>
      <c r="F470" s="400" t="s">
        <v>4503</v>
      </c>
      <c r="H470" s="400" t="s">
        <v>1596</v>
      </c>
      <c r="I470" s="400" t="s">
        <v>2571</v>
      </c>
      <c r="J470" s="400" t="s">
        <v>2572</v>
      </c>
      <c r="K470" s="401" t="s">
        <v>4504</v>
      </c>
      <c r="L470" s="400" t="s">
        <v>2671</v>
      </c>
      <c r="N470" s="400" t="s">
        <v>1636</v>
      </c>
      <c r="O470" s="401" t="s">
        <v>1452</v>
      </c>
      <c r="P470" s="407" t="s">
        <v>3511</v>
      </c>
      <c r="Q470" s="407" t="s">
        <v>3512</v>
      </c>
      <c r="R470" s="407" t="s">
        <v>3513</v>
      </c>
      <c r="S470" s="400"/>
      <c r="T470" s="401" t="s">
        <v>2599</v>
      </c>
      <c r="U470" s="401" t="s">
        <v>2600</v>
      </c>
      <c r="V470" s="401" t="s">
        <v>3515</v>
      </c>
      <c r="W470" s="414" t="s">
        <v>4498</v>
      </c>
      <c r="Y470" s="400" t="s">
        <v>1348</v>
      </c>
      <c r="Z470" s="400" t="s">
        <v>869</v>
      </c>
      <c r="AA470" s="409">
        <v>44579</v>
      </c>
      <c r="AC470" s="402" t="e">
        <f>IF(#REF!="", O470,#REF!)</f>
        <v>#REF!</v>
      </c>
      <c r="AE470" s="400" t="s">
        <v>1605</v>
      </c>
      <c r="AF470" s="400" t="s">
        <v>2577</v>
      </c>
      <c r="AG470" s="400" t="s">
        <v>2578</v>
      </c>
      <c r="AH470" s="400" t="s">
        <v>856</v>
      </c>
      <c r="AM470" s="400" t="s">
        <v>4485</v>
      </c>
      <c r="AN470" s="400" t="s">
        <v>196</v>
      </c>
      <c r="AO470" s="400" t="s">
        <v>1027</v>
      </c>
      <c r="AP470" s="401" t="s">
        <v>4505</v>
      </c>
      <c r="AT470" s="400" t="s">
        <v>3266</v>
      </c>
      <c r="AV470" s="406">
        <v>20</v>
      </c>
      <c r="AW470" s="406"/>
    </row>
    <row r="471" spans="1:49" ht="50.15" customHeight="1" x14ac:dyDescent="0.3">
      <c r="A471" s="406" t="e">
        <v>#N/A</v>
      </c>
      <c r="B471" s="406"/>
      <c r="C471" s="406" t="s">
        <v>4506</v>
      </c>
      <c r="D471" s="406"/>
      <c r="E471" s="408"/>
      <c r="F471" s="400" t="s">
        <v>4507</v>
      </c>
      <c r="H471" s="400" t="s">
        <v>1596</v>
      </c>
      <c r="I471" s="400" t="s">
        <v>2571</v>
      </c>
      <c r="J471" s="400" t="s">
        <v>2572</v>
      </c>
      <c r="K471" s="401" t="s">
        <v>4508</v>
      </c>
      <c r="L471" s="400" t="s">
        <v>2671</v>
      </c>
      <c r="N471" s="400" t="s">
        <v>1636</v>
      </c>
      <c r="O471" s="401" t="s">
        <v>1452</v>
      </c>
      <c r="P471" s="407" t="s">
        <v>3511</v>
      </c>
      <c r="Q471" s="407" t="s">
        <v>3512</v>
      </c>
      <c r="R471" s="407" t="s">
        <v>3513</v>
      </c>
      <c r="S471" s="400"/>
      <c r="T471" s="401" t="s">
        <v>4509</v>
      </c>
      <c r="U471" s="401" t="s">
        <v>2600</v>
      </c>
      <c r="V471" s="401" t="s">
        <v>3515</v>
      </c>
      <c r="W471" s="414" t="s">
        <v>4498</v>
      </c>
      <c r="Y471" s="400" t="s">
        <v>1348</v>
      </c>
      <c r="Z471" s="400" t="s">
        <v>869</v>
      </c>
      <c r="AA471" s="409">
        <v>44579</v>
      </c>
      <c r="AC471" s="402" t="e">
        <f>IF(#REF!="", O471,#REF!)</f>
        <v>#REF!</v>
      </c>
      <c r="AE471" s="400" t="s">
        <v>1605</v>
      </c>
      <c r="AF471" s="400" t="s">
        <v>2577</v>
      </c>
      <c r="AG471" s="400" t="s">
        <v>2578</v>
      </c>
      <c r="AH471" s="400" t="s">
        <v>856</v>
      </c>
      <c r="AM471" s="400" t="s">
        <v>1978</v>
      </c>
      <c r="AN471" s="400" t="s">
        <v>3498</v>
      </c>
      <c r="AO471" s="400" t="s">
        <v>1027</v>
      </c>
      <c r="AP471" s="401" t="s">
        <v>3098</v>
      </c>
      <c r="AT471" s="400" t="s">
        <v>3266</v>
      </c>
      <c r="AV471" s="406">
        <v>24</v>
      </c>
      <c r="AW471" s="406"/>
    </row>
    <row r="472" spans="1:49" ht="50.15" customHeight="1" x14ac:dyDescent="0.3">
      <c r="A472" s="406" t="e">
        <v>#N/A</v>
      </c>
      <c r="B472" s="406"/>
      <c r="E472" s="408"/>
      <c r="F472" s="400" t="s">
        <v>4510</v>
      </c>
      <c r="H472" s="400" t="s">
        <v>1596</v>
      </c>
      <c r="I472" s="400" t="s">
        <v>2571</v>
      </c>
      <c r="J472" s="400" t="s">
        <v>2742</v>
      </c>
      <c r="K472" s="401" t="s">
        <v>4511</v>
      </c>
      <c r="L472" s="400" t="s">
        <v>2671</v>
      </c>
      <c r="N472" s="400" t="s">
        <v>1636</v>
      </c>
      <c r="O472" s="401" t="s">
        <v>1939</v>
      </c>
      <c r="P472" s="407" t="str">
        <f>IFERROR(INDEX(LOVs!L:L,MATCH(O472, LOVs!J:J,0)), "")</f>
        <v>Out of Scope</v>
      </c>
      <c r="Q472" s="407" t="str">
        <f>IFERROR(INDEX(LOVs!M:M,MATCH(O472,LOVs!J:J,0)),"")</f>
        <v>Out of Scope</v>
      </c>
      <c r="R472" s="407" t="str">
        <f>IFERROR(INDEX(LOVs!N:N,MATCH(O472,LOVs!J:J,0)),"")</f>
        <v>Out of Scope</v>
      </c>
      <c r="S472" s="400" t="s">
        <v>3723</v>
      </c>
      <c r="T472" s="433" t="s">
        <v>4512</v>
      </c>
      <c r="U472" s="401" t="s">
        <v>4513</v>
      </c>
      <c r="V472" s="414" t="s">
        <v>3918</v>
      </c>
      <c r="Y472" s="400" t="s">
        <v>1348</v>
      </c>
      <c r="Z472" s="400" t="s">
        <v>869</v>
      </c>
      <c r="AA472" s="409">
        <v>44578</v>
      </c>
      <c r="AC472" s="402" t="e">
        <f>IF(#REF!="", O472,#REF!)</f>
        <v>#REF!</v>
      </c>
      <c r="AE472" s="400" t="s">
        <v>1605</v>
      </c>
      <c r="AF472" s="400" t="s">
        <v>2577</v>
      </c>
      <c r="AG472" s="400" t="s">
        <v>2578</v>
      </c>
      <c r="AH472" s="400" t="s">
        <v>856</v>
      </c>
      <c r="AQ472" s="418"/>
      <c r="AT472" s="400" t="s">
        <v>2711</v>
      </c>
      <c r="AU472" s="406"/>
      <c r="AV472" s="406">
        <v>28</v>
      </c>
      <c r="AW472" s="406"/>
    </row>
    <row r="473" spans="1:49" ht="50.15" customHeight="1" x14ac:dyDescent="0.3">
      <c r="A473" s="406" t="e">
        <v>#N/A</v>
      </c>
      <c r="E473" s="408"/>
      <c r="F473" s="400" t="s">
        <v>4514</v>
      </c>
      <c r="H473" s="400" t="s">
        <v>1596</v>
      </c>
      <c r="I473" s="400" t="s">
        <v>2571</v>
      </c>
      <c r="J473" s="400" t="s">
        <v>2742</v>
      </c>
      <c r="K473" s="401" t="s">
        <v>4515</v>
      </c>
      <c r="N473" s="400" t="s">
        <v>1758</v>
      </c>
      <c r="O473" s="401" t="s">
        <v>1939</v>
      </c>
      <c r="P473" s="407" t="str">
        <f>IFERROR(INDEX(LOVs!L:L,MATCH(O473, LOVs!J:J,0)), "")</f>
        <v>Out of Scope</v>
      </c>
      <c r="Q473" s="407" t="str">
        <f>IFERROR(INDEX(LOVs!M:M,MATCH(O473,LOVs!J:J,0)),"")</f>
        <v>Out of Scope</v>
      </c>
      <c r="R473" s="407" t="str">
        <f>IFERROR(INDEX(LOVs!N:N,MATCH(O473,LOVs!J:J,0)),"")</f>
        <v>Out of Scope</v>
      </c>
      <c r="T473" s="401" t="s">
        <v>4516</v>
      </c>
      <c r="U473" s="401" t="s">
        <v>4517</v>
      </c>
      <c r="Y473" s="400" t="s">
        <v>1348</v>
      </c>
      <c r="AA473" s="400"/>
      <c r="AE473" s="400" t="s">
        <v>1605</v>
      </c>
      <c r="AF473" s="400" t="s">
        <v>2577</v>
      </c>
      <c r="AG473" s="400" t="s">
        <v>2578</v>
      </c>
      <c r="AM473" s="400" t="s">
        <v>1978</v>
      </c>
      <c r="AN473" s="400" t="s">
        <v>3498</v>
      </c>
      <c r="AO473" s="400" t="s">
        <v>1027</v>
      </c>
      <c r="AP473" s="401" t="s">
        <v>3098</v>
      </c>
      <c r="AV473" s="406">
        <v>28</v>
      </c>
      <c r="AW473" s="406"/>
    </row>
    <row r="474" spans="1:49" ht="50.15" customHeight="1" x14ac:dyDescent="0.3">
      <c r="A474" s="406" t="e">
        <v>#N/A</v>
      </c>
      <c r="E474" s="408"/>
      <c r="F474" s="400" t="s">
        <v>4518</v>
      </c>
      <c r="H474" s="400" t="s">
        <v>1596</v>
      </c>
      <c r="I474" s="400" t="s">
        <v>2571</v>
      </c>
      <c r="J474" s="400" t="s">
        <v>2742</v>
      </c>
      <c r="K474" s="401" t="s">
        <v>4519</v>
      </c>
      <c r="L474" s="400" t="s">
        <v>2671</v>
      </c>
      <c r="N474" s="400" t="s">
        <v>1636</v>
      </c>
      <c r="O474" s="401" t="s">
        <v>1939</v>
      </c>
      <c r="P474" s="407" t="str">
        <f>IFERROR(INDEX(LOVs!L:L,MATCH(O474, LOVs!J:J,0)), "")</f>
        <v>Out of Scope</v>
      </c>
      <c r="Q474" s="407" t="str">
        <f>IFERROR(INDEX(LOVs!M:M,MATCH(O474,LOVs!J:J,0)),"")</f>
        <v>Out of Scope</v>
      </c>
      <c r="R474" s="407" t="str">
        <f>IFERROR(INDEX(LOVs!N:N,MATCH(O474,LOVs!J:J,0)),"")</f>
        <v>Out of Scope</v>
      </c>
      <c r="S474" s="404" t="s">
        <v>4520</v>
      </c>
      <c r="T474" s="401" t="s">
        <v>4521</v>
      </c>
      <c r="U474" s="401" t="s">
        <v>4522</v>
      </c>
      <c r="V474" s="414" t="s">
        <v>4523</v>
      </c>
      <c r="Y474" s="400" t="s">
        <v>1348</v>
      </c>
      <c r="Z474" s="400" t="s">
        <v>869</v>
      </c>
      <c r="AA474" s="409">
        <v>44578</v>
      </c>
      <c r="AC474" s="402" t="e">
        <f>IF(#REF!="", O474,#REF!)</f>
        <v>#REF!</v>
      </c>
      <c r="AE474" s="400" t="s">
        <v>1605</v>
      </c>
      <c r="AF474" s="400" t="s">
        <v>2577</v>
      </c>
      <c r="AG474" s="400" t="s">
        <v>2578</v>
      </c>
      <c r="AH474" s="400" t="s">
        <v>856</v>
      </c>
      <c r="AM474" s="400" t="s">
        <v>1978</v>
      </c>
      <c r="AN474" s="400" t="s">
        <v>3498</v>
      </c>
      <c r="AO474" s="400" t="s">
        <v>1027</v>
      </c>
      <c r="AP474" s="401" t="s">
        <v>3098</v>
      </c>
      <c r="AT474" s="400" t="s">
        <v>3919</v>
      </c>
      <c r="AV474" s="406">
        <v>28</v>
      </c>
      <c r="AW474" s="406"/>
    </row>
    <row r="475" spans="1:49" ht="50.15" customHeight="1" x14ac:dyDescent="0.3">
      <c r="A475" s="406" t="e">
        <v>#N/A</v>
      </c>
      <c r="E475" s="408"/>
      <c r="F475" s="400" t="s">
        <v>4524</v>
      </c>
      <c r="H475" s="400" t="s">
        <v>1596</v>
      </c>
      <c r="I475" s="400" t="s">
        <v>2571</v>
      </c>
      <c r="J475" s="400" t="s">
        <v>2742</v>
      </c>
      <c r="K475" s="401" t="s">
        <v>4525</v>
      </c>
      <c r="L475" s="400" t="s">
        <v>2671</v>
      </c>
      <c r="N475" s="400" t="s">
        <v>1636</v>
      </c>
      <c r="O475" s="401" t="s">
        <v>1939</v>
      </c>
      <c r="P475" s="407" t="str">
        <f>IFERROR(INDEX(LOVs!L:L,MATCH(O475, LOVs!J:J,0)), "")</f>
        <v>Out of Scope</v>
      </c>
      <c r="Q475" s="407" t="str">
        <f>IFERROR(INDEX(LOVs!M:M,MATCH(O475,LOVs!J:J,0)),"")</f>
        <v>Out of Scope</v>
      </c>
      <c r="R475" s="407" t="str">
        <f>IFERROR(INDEX(LOVs!N:N,MATCH(O475,LOVs!J:J,0)),"")</f>
        <v>Out of Scope</v>
      </c>
      <c r="S475" s="404" t="s">
        <v>4526</v>
      </c>
      <c r="T475" s="401" t="s">
        <v>4527</v>
      </c>
      <c r="U475" s="401" t="s">
        <v>4528</v>
      </c>
      <c r="V475" s="414" t="s">
        <v>4523</v>
      </c>
      <c r="Y475" s="400" t="s">
        <v>1348</v>
      </c>
      <c r="Z475" s="400" t="s">
        <v>869</v>
      </c>
      <c r="AA475" s="409">
        <v>44578</v>
      </c>
      <c r="AC475" s="402" t="e">
        <f>IF(#REF!="", O475,#REF!)</f>
        <v>#REF!</v>
      </c>
      <c r="AE475" s="400" t="s">
        <v>1605</v>
      </c>
      <c r="AF475" s="400" t="s">
        <v>2577</v>
      </c>
      <c r="AG475" s="400" t="s">
        <v>2578</v>
      </c>
      <c r="AH475" s="400" t="s">
        <v>856</v>
      </c>
      <c r="AM475" s="400" t="s">
        <v>1978</v>
      </c>
      <c r="AN475" s="400" t="s">
        <v>3498</v>
      </c>
      <c r="AO475" s="400" t="s">
        <v>1027</v>
      </c>
      <c r="AP475" s="401" t="s">
        <v>3098</v>
      </c>
      <c r="AT475" s="400" t="s">
        <v>3919</v>
      </c>
      <c r="AV475" s="406">
        <v>28</v>
      </c>
      <c r="AW475" s="406"/>
    </row>
    <row r="476" spans="1:49" ht="50.15" customHeight="1" x14ac:dyDescent="0.3">
      <c r="A476" s="406" t="e">
        <v>#N/A</v>
      </c>
      <c r="E476" s="408"/>
      <c r="F476" s="400" t="s">
        <v>4529</v>
      </c>
      <c r="H476" s="400" t="s">
        <v>1596</v>
      </c>
      <c r="I476" s="400" t="s">
        <v>2571</v>
      </c>
      <c r="J476" s="400" t="s">
        <v>2742</v>
      </c>
      <c r="K476" s="401" t="s">
        <v>4530</v>
      </c>
      <c r="L476" s="400" t="s">
        <v>2671</v>
      </c>
      <c r="N476" s="400" t="s">
        <v>1636</v>
      </c>
      <c r="O476" s="401" t="s">
        <v>1939</v>
      </c>
      <c r="P476" s="407" t="str">
        <f>IFERROR(INDEX(LOVs!L:L,MATCH(O476, LOVs!J:J,0)), "")</f>
        <v>Out of Scope</v>
      </c>
      <c r="Q476" s="407" t="str">
        <f>IFERROR(INDEX(LOVs!M:M,MATCH(O476,LOVs!J:J,0)),"")</f>
        <v>Out of Scope</v>
      </c>
      <c r="R476" s="407" t="str">
        <f>IFERROR(INDEX(LOVs!N:N,MATCH(O476,LOVs!J:J,0)),"")</f>
        <v>Out of Scope</v>
      </c>
      <c r="S476" s="400" t="s">
        <v>4531</v>
      </c>
      <c r="T476" s="401" t="s">
        <v>4532</v>
      </c>
      <c r="U476" s="401" t="s">
        <v>4533</v>
      </c>
      <c r="V476" s="414" t="s">
        <v>4523</v>
      </c>
      <c r="Y476" s="400" t="s">
        <v>1348</v>
      </c>
      <c r="Z476" s="400" t="s">
        <v>869</v>
      </c>
      <c r="AA476" s="409">
        <v>44578</v>
      </c>
      <c r="AC476" s="402" t="e">
        <f>IF(#REF!="", O476,#REF!)</f>
        <v>#REF!</v>
      </c>
      <c r="AE476" s="400" t="s">
        <v>1605</v>
      </c>
      <c r="AF476" s="400" t="s">
        <v>2577</v>
      </c>
      <c r="AG476" s="400" t="s">
        <v>2578</v>
      </c>
      <c r="AH476" s="400" t="s">
        <v>856</v>
      </c>
      <c r="AM476" s="400" t="s">
        <v>1978</v>
      </c>
      <c r="AN476" s="400" t="s">
        <v>3498</v>
      </c>
      <c r="AO476" s="400" t="s">
        <v>1027</v>
      </c>
      <c r="AP476" s="401" t="s">
        <v>3098</v>
      </c>
      <c r="AT476" s="400" t="s">
        <v>3919</v>
      </c>
      <c r="AV476" s="406">
        <v>28</v>
      </c>
      <c r="AW476" s="406"/>
    </row>
    <row r="477" spans="1:49" ht="50.15" customHeight="1" x14ac:dyDescent="0.3">
      <c r="A477" s="406" t="e">
        <v>#N/A</v>
      </c>
      <c r="E477" s="408"/>
      <c r="F477" s="400" t="s">
        <v>4534</v>
      </c>
      <c r="H477" s="400" t="s">
        <v>1596</v>
      </c>
      <c r="I477" s="400" t="s">
        <v>2571</v>
      </c>
      <c r="J477" s="400" t="s">
        <v>2742</v>
      </c>
      <c r="K477" s="401" t="s">
        <v>4535</v>
      </c>
      <c r="L477" s="400" t="s">
        <v>2671</v>
      </c>
      <c r="N477" s="400" t="s">
        <v>1636</v>
      </c>
      <c r="O477" s="401" t="s">
        <v>1939</v>
      </c>
      <c r="P477" s="407" t="str">
        <f>IFERROR(INDEX(LOVs!L:L,MATCH(O477, LOVs!J:J,0)), "")</f>
        <v>Out of Scope</v>
      </c>
      <c r="Q477" s="407" t="str">
        <f>IFERROR(INDEX(LOVs!M:M,MATCH(O477,LOVs!J:J,0)),"")</f>
        <v>Out of Scope</v>
      </c>
      <c r="R477" s="407" t="str">
        <f>IFERROR(INDEX(LOVs!N:N,MATCH(O477,LOVs!J:J,0)),"")</f>
        <v>Out of Scope</v>
      </c>
      <c r="S477" s="404" t="s">
        <v>4536</v>
      </c>
      <c r="T477" s="401" t="s">
        <v>4537</v>
      </c>
      <c r="U477" s="401" t="s">
        <v>4538</v>
      </c>
      <c r="V477" s="414" t="s">
        <v>4523</v>
      </c>
      <c r="Y477" s="400" t="s">
        <v>1348</v>
      </c>
      <c r="Z477" s="400" t="s">
        <v>869</v>
      </c>
      <c r="AA477" s="409">
        <v>44578</v>
      </c>
      <c r="AC477" s="402" t="e">
        <f>IF(#REF!="", O477,#REF!)</f>
        <v>#REF!</v>
      </c>
      <c r="AE477" s="400" t="s">
        <v>1605</v>
      </c>
      <c r="AF477" s="400" t="s">
        <v>2577</v>
      </c>
      <c r="AG477" s="400" t="s">
        <v>2578</v>
      </c>
      <c r="AH477" s="400" t="s">
        <v>856</v>
      </c>
      <c r="AM477" s="400" t="s">
        <v>1978</v>
      </c>
      <c r="AN477" s="400" t="s">
        <v>3498</v>
      </c>
      <c r="AO477" s="400" t="s">
        <v>1027</v>
      </c>
      <c r="AP477" s="401" t="s">
        <v>3098</v>
      </c>
      <c r="AT477" s="400" t="s">
        <v>3919</v>
      </c>
      <c r="AV477" s="406">
        <v>28</v>
      </c>
      <c r="AW477" s="406"/>
    </row>
    <row r="478" spans="1:49" ht="50.15" customHeight="1" x14ac:dyDescent="0.3">
      <c r="A478" s="406" t="e">
        <v>#N/A</v>
      </c>
      <c r="E478" s="408"/>
      <c r="F478" s="400" t="s">
        <v>4539</v>
      </c>
      <c r="H478" s="400" t="s">
        <v>1596</v>
      </c>
      <c r="I478" s="400" t="s">
        <v>2571</v>
      </c>
      <c r="J478" s="400" t="s">
        <v>2742</v>
      </c>
      <c r="K478" s="401" t="s">
        <v>4540</v>
      </c>
      <c r="L478" s="400" t="s">
        <v>2671</v>
      </c>
      <c r="N478" s="400" t="s">
        <v>1636</v>
      </c>
      <c r="O478" s="401" t="s">
        <v>1939</v>
      </c>
      <c r="P478" s="407" t="str">
        <f>IFERROR(INDEX(LOVs!L:L,MATCH(O478, LOVs!J:J,0)), "")</f>
        <v>Out of Scope</v>
      </c>
      <c r="Q478" s="407" t="str">
        <f>IFERROR(INDEX(LOVs!M:M,MATCH(O478,LOVs!J:J,0)),"")</f>
        <v>Out of Scope</v>
      </c>
      <c r="R478" s="407" t="str">
        <f>IFERROR(INDEX(LOVs!N:N,MATCH(O478,LOVs!J:J,0)),"")</f>
        <v>Out of Scope</v>
      </c>
      <c r="S478" s="400" t="s">
        <v>4541</v>
      </c>
      <c r="T478" s="401" t="s">
        <v>4542</v>
      </c>
      <c r="U478" s="401" t="s">
        <v>4543</v>
      </c>
      <c r="V478" s="414" t="s">
        <v>4523</v>
      </c>
      <c r="Y478" s="400" t="s">
        <v>1348</v>
      </c>
      <c r="Z478" s="400" t="s">
        <v>869</v>
      </c>
      <c r="AA478" s="409">
        <v>44578</v>
      </c>
      <c r="AC478" s="402" t="e">
        <f>IF(#REF!="", O478,#REF!)</f>
        <v>#REF!</v>
      </c>
      <c r="AE478" s="400" t="s">
        <v>1605</v>
      </c>
      <c r="AF478" s="400" t="s">
        <v>2577</v>
      </c>
      <c r="AG478" s="400" t="s">
        <v>2578</v>
      </c>
      <c r="AH478" s="400" t="s">
        <v>856</v>
      </c>
      <c r="AM478" s="400" t="s">
        <v>1978</v>
      </c>
      <c r="AN478" s="400" t="s">
        <v>3498</v>
      </c>
      <c r="AO478" s="400" t="s">
        <v>1027</v>
      </c>
      <c r="AP478" s="401" t="s">
        <v>3098</v>
      </c>
      <c r="AT478" s="400" t="s">
        <v>3919</v>
      </c>
      <c r="AV478" s="406">
        <v>28</v>
      </c>
      <c r="AW478" s="406"/>
    </row>
    <row r="479" spans="1:49" ht="50.15" customHeight="1" x14ac:dyDescent="0.3">
      <c r="A479" s="406" t="e">
        <v>#N/A</v>
      </c>
      <c r="E479" s="408"/>
      <c r="F479" s="400" t="s">
        <v>4544</v>
      </c>
      <c r="H479" s="400" t="s">
        <v>1596</v>
      </c>
      <c r="I479" s="400" t="s">
        <v>2571</v>
      </c>
      <c r="J479" s="400" t="s">
        <v>2742</v>
      </c>
      <c r="K479" s="401" t="s">
        <v>4545</v>
      </c>
      <c r="L479" s="400" t="s">
        <v>2671</v>
      </c>
      <c r="N479" s="400" t="s">
        <v>1636</v>
      </c>
      <c r="O479" s="401" t="s">
        <v>1939</v>
      </c>
      <c r="P479" s="407" t="str">
        <f>IFERROR(INDEX(LOVs!L:L,MATCH(O479, LOVs!J:J,0)), "")</f>
        <v>Out of Scope</v>
      </c>
      <c r="Q479" s="407" t="str">
        <f>IFERROR(INDEX(LOVs!M:M,MATCH(O479,LOVs!J:J,0)),"")</f>
        <v>Out of Scope</v>
      </c>
      <c r="R479" s="407" t="str">
        <f>IFERROR(INDEX(LOVs!N:N,MATCH(O479,LOVs!J:J,0)),"")</f>
        <v>Out of Scope</v>
      </c>
      <c r="S479" s="404" t="s">
        <v>4546</v>
      </c>
      <c r="T479" s="401" t="s">
        <v>4547</v>
      </c>
      <c r="U479" s="401" t="s">
        <v>4548</v>
      </c>
      <c r="V479" s="414" t="s">
        <v>4523</v>
      </c>
      <c r="Y479" s="400" t="s">
        <v>1348</v>
      </c>
      <c r="Z479" s="400" t="s">
        <v>869</v>
      </c>
      <c r="AA479" s="409">
        <v>44578</v>
      </c>
      <c r="AC479" s="402" t="e">
        <f>IF(#REF!="", O479,#REF!)</f>
        <v>#REF!</v>
      </c>
      <c r="AE479" s="400" t="s">
        <v>1605</v>
      </c>
      <c r="AF479" s="400" t="s">
        <v>2577</v>
      </c>
      <c r="AG479" s="400" t="s">
        <v>2578</v>
      </c>
      <c r="AH479" s="400" t="s">
        <v>856</v>
      </c>
      <c r="AM479" s="400" t="s">
        <v>1978</v>
      </c>
      <c r="AN479" s="400" t="s">
        <v>3498</v>
      </c>
      <c r="AO479" s="400" t="s">
        <v>196</v>
      </c>
      <c r="AP479" s="401" t="s">
        <v>3098</v>
      </c>
      <c r="AT479" s="400" t="s">
        <v>3919</v>
      </c>
      <c r="AV479" s="406">
        <v>28</v>
      </c>
      <c r="AW479" s="406"/>
    </row>
    <row r="480" spans="1:49" ht="50.15" customHeight="1" x14ac:dyDescent="0.3">
      <c r="A480" s="406" t="e">
        <v>#N/A</v>
      </c>
      <c r="E480" s="408"/>
      <c r="F480" s="400" t="s">
        <v>4549</v>
      </c>
      <c r="H480" s="400" t="s">
        <v>1596</v>
      </c>
      <c r="I480" s="400" t="s">
        <v>2571</v>
      </c>
      <c r="J480" s="400" t="s">
        <v>2742</v>
      </c>
      <c r="K480" s="401" t="s">
        <v>4550</v>
      </c>
      <c r="L480" s="400" t="s">
        <v>2671</v>
      </c>
      <c r="N480" s="400" t="s">
        <v>1636</v>
      </c>
      <c r="O480" s="401" t="s">
        <v>1939</v>
      </c>
      <c r="P480" s="407" t="str">
        <f>IFERROR(INDEX(LOVs!L:L,MATCH(O480, LOVs!J:J,0)), "")</f>
        <v>Out of Scope</v>
      </c>
      <c r="Q480" s="407" t="str">
        <f>IFERROR(INDEX(LOVs!M:M,MATCH(O480,LOVs!J:J,0)),"")</f>
        <v>Out of Scope</v>
      </c>
      <c r="R480" s="407" t="str">
        <f>IFERROR(INDEX(LOVs!N:N,MATCH(O480,LOVs!J:J,0)),"")</f>
        <v>Out of Scope</v>
      </c>
      <c r="S480" s="404" t="s">
        <v>4551</v>
      </c>
      <c r="T480" s="401" t="s">
        <v>4552</v>
      </c>
      <c r="U480" s="401" t="s">
        <v>4553</v>
      </c>
      <c r="V480" s="414" t="s">
        <v>4523</v>
      </c>
      <c r="Y480" s="400" t="s">
        <v>1348</v>
      </c>
      <c r="Z480" s="400" t="s">
        <v>869</v>
      </c>
      <c r="AA480" s="409">
        <v>44578</v>
      </c>
      <c r="AC480" s="402" t="e">
        <f>IF(#REF!="", O480,#REF!)</f>
        <v>#REF!</v>
      </c>
      <c r="AE480" s="400" t="s">
        <v>1605</v>
      </c>
      <c r="AF480" s="400" t="s">
        <v>2577</v>
      </c>
      <c r="AG480" s="400" t="s">
        <v>2578</v>
      </c>
      <c r="AH480" s="400" t="s">
        <v>856</v>
      </c>
      <c r="AM480" s="400" t="s">
        <v>1978</v>
      </c>
      <c r="AN480" s="400" t="s">
        <v>3498</v>
      </c>
      <c r="AO480" s="400" t="s">
        <v>196</v>
      </c>
      <c r="AP480" s="401" t="s">
        <v>3098</v>
      </c>
      <c r="AT480" s="400" t="s">
        <v>3919</v>
      </c>
      <c r="AV480" s="406">
        <v>28</v>
      </c>
      <c r="AW480" s="406"/>
    </row>
    <row r="481" spans="1:49" ht="50.15" customHeight="1" x14ac:dyDescent="0.3">
      <c r="A481" s="406" t="e">
        <v>#N/A</v>
      </c>
      <c r="E481" s="408"/>
      <c r="F481" s="400" t="s">
        <v>4554</v>
      </c>
      <c r="H481" s="400" t="s">
        <v>1596</v>
      </c>
      <c r="I481" s="400" t="s">
        <v>2571</v>
      </c>
      <c r="J481" s="400" t="s">
        <v>2742</v>
      </c>
      <c r="K481" s="401" t="s">
        <v>4555</v>
      </c>
      <c r="L481" s="400" t="s">
        <v>2671</v>
      </c>
      <c r="N481" s="400" t="s">
        <v>1636</v>
      </c>
      <c r="O481" s="401" t="s">
        <v>1939</v>
      </c>
      <c r="P481" s="407" t="str">
        <f>IFERROR(INDEX(LOVs!L:L,MATCH(O481, LOVs!J:J,0)), "")</f>
        <v>Out of Scope</v>
      </c>
      <c r="Q481" s="407" t="str">
        <f>IFERROR(INDEX(LOVs!M:M,MATCH(O481,LOVs!J:J,0)),"")</f>
        <v>Out of Scope</v>
      </c>
      <c r="R481" s="407" t="str">
        <f>IFERROR(INDEX(LOVs!N:N,MATCH(O481,LOVs!J:J,0)),"")</f>
        <v>Out of Scope</v>
      </c>
      <c r="S481" s="404" t="s">
        <v>4556</v>
      </c>
      <c r="T481" s="401" t="s">
        <v>4557</v>
      </c>
      <c r="U481" s="401" t="s">
        <v>4558</v>
      </c>
      <c r="V481" s="414" t="s">
        <v>4523</v>
      </c>
      <c r="Y481" s="400" t="s">
        <v>1348</v>
      </c>
      <c r="Z481" s="400" t="s">
        <v>869</v>
      </c>
      <c r="AA481" s="409">
        <v>44578</v>
      </c>
      <c r="AC481" s="402" t="e">
        <f>IF(#REF!="", O481,#REF!)</f>
        <v>#REF!</v>
      </c>
      <c r="AE481" s="400" t="s">
        <v>1605</v>
      </c>
      <c r="AF481" s="400" t="s">
        <v>2577</v>
      </c>
      <c r="AG481" s="400" t="s">
        <v>2578</v>
      </c>
      <c r="AH481" s="400" t="s">
        <v>856</v>
      </c>
      <c r="AM481" s="400" t="s">
        <v>4559</v>
      </c>
      <c r="AN481" s="400" t="s">
        <v>196</v>
      </c>
      <c r="AO481" s="400" t="s">
        <v>196</v>
      </c>
      <c r="AP481" s="401" t="s">
        <v>196</v>
      </c>
      <c r="AT481" s="400" t="s">
        <v>3919</v>
      </c>
      <c r="AV481" s="406">
        <v>28</v>
      </c>
      <c r="AW481" s="406"/>
    </row>
    <row r="482" spans="1:49" ht="50.15" customHeight="1" x14ac:dyDescent="0.3">
      <c r="A482" s="406" t="e">
        <v>#N/A</v>
      </c>
      <c r="E482" s="408"/>
      <c r="F482" s="400" t="s">
        <v>4560</v>
      </c>
      <c r="H482" s="400" t="s">
        <v>1596</v>
      </c>
      <c r="I482" s="400" t="s">
        <v>2571</v>
      </c>
      <c r="J482" s="400" t="s">
        <v>2742</v>
      </c>
      <c r="K482" s="401" t="s">
        <v>4561</v>
      </c>
      <c r="L482" s="400" t="s">
        <v>2671</v>
      </c>
      <c r="N482" s="400" t="s">
        <v>1636</v>
      </c>
      <c r="O482" s="401" t="s">
        <v>1939</v>
      </c>
      <c r="P482" s="407" t="str">
        <f>IFERROR(INDEX(LOVs!L:L,MATCH(O482, LOVs!J:J,0)), "")</f>
        <v>Out of Scope</v>
      </c>
      <c r="Q482" s="407" t="str">
        <f>IFERROR(INDEX(LOVs!M:M,MATCH(O482,LOVs!J:J,0)),"")</f>
        <v>Out of Scope</v>
      </c>
      <c r="R482" s="407" t="str">
        <f>IFERROR(INDEX(LOVs!N:N,MATCH(O482,LOVs!J:J,0)),"")</f>
        <v>Out of Scope</v>
      </c>
      <c r="S482" s="404" t="s">
        <v>4562</v>
      </c>
      <c r="T482" s="401" t="s">
        <v>4563</v>
      </c>
      <c r="U482" s="401" t="s">
        <v>4564</v>
      </c>
      <c r="V482" s="414" t="s">
        <v>4523</v>
      </c>
      <c r="Y482" s="400" t="s">
        <v>1348</v>
      </c>
      <c r="Z482" s="400" t="s">
        <v>869</v>
      </c>
      <c r="AA482" s="409">
        <v>44578</v>
      </c>
      <c r="AC482" s="402" t="e">
        <f>IF(#REF!="", O482,#REF!)</f>
        <v>#REF!</v>
      </c>
      <c r="AE482" s="400" t="s">
        <v>1605</v>
      </c>
      <c r="AF482" s="400" t="s">
        <v>2577</v>
      </c>
      <c r="AG482" s="400" t="s">
        <v>2578</v>
      </c>
      <c r="AH482" s="400" t="s">
        <v>856</v>
      </c>
      <c r="AM482" s="400" t="s">
        <v>1978</v>
      </c>
      <c r="AN482" s="400" t="s">
        <v>3498</v>
      </c>
      <c r="AO482" s="400" t="s">
        <v>1027</v>
      </c>
      <c r="AP482" s="401" t="s">
        <v>3098</v>
      </c>
      <c r="AT482" s="400" t="s">
        <v>3919</v>
      </c>
      <c r="AV482" s="406">
        <v>28</v>
      </c>
      <c r="AW482" s="406"/>
    </row>
    <row r="483" spans="1:49" ht="50.15" customHeight="1" x14ac:dyDescent="0.3">
      <c r="A483" s="406" t="e">
        <v>#N/A</v>
      </c>
      <c r="E483" s="408"/>
      <c r="F483" s="400" t="s">
        <v>4565</v>
      </c>
      <c r="H483" s="400" t="s">
        <v>1596</v>
      </c>
      <c r="I483" s="400" t="s">
        <v>2571</v>
      </c>
      <c r="J483" s="400" t="s">
        <v>2742</v>
      </c>
      <c r="K483" s="401" t="s">
        <v>4566</v>
      </c>
      <c r="L483" s="400" t="s">
        <v>2671</v>
      </c>
      <c r="N483" s="400" t="s">
        <v>1636</v>
      </c>
      <c r="O483" s="401" t="s">
        <v>1939</v>
      </c>
      <c r="P483" s="407" t="str">
        <f>IFERROR(INDEX(LOVs!L:L,MATCH(O483, LOVs!J:J,0)), "")</f>
        <v>Out of Scope</v>
      </c>
      <c r="Q483" s="407" t="str">
        <f>IFERROR(INDEX(LOVs!M:M,MATCH(O483,LOVs!J:J,0)),"")</f>
        <v>Out of Scope</v>
      </c>
      <c r="R483" s="407" t="str">
        <f>IFERROR(INDEX(LOVs!N:N,MATCH(O483,LOVs!J:J,0)),"")</f>
        <v>Out of Scope</v>
      </c>
      <c r="S483" s="404" t="s">
        <v>4567</v>
      </c>
      <c r="T483" s="401" t="s">
        <v>4568</v>
      </c>
      <c r="U483" s="401" t="s">
        <v>4569</v>
      </c>
      <c r="V483" s="414" t="s">
        <v>4523</v>
      </c>
      <c r="Y483" s="400" t="s">
        <v>1348</v>
      </c>
      <c r="Z483" s="400" t="s">
        <v>869</v>
      </c>
      <c r="AA483" s="409">
        <v>44578</v>
      </c>
      <c r="AC483" s="402" t="e">
        <f>IF(#REF!="", O483,#REF!)</f>
        <v>#REF!</v>
      </c>
      <c r="AE483" s="400" t="s">
        <v>1605</v>
      </c>
      <c r="AF483" s="400" t="s">
        <v>2577</v>
      </c>
      <c r="AG483" s="400" t="s">
        <v>2578</v>
      </c>
      <c r="AH483" s="400" t="s">
        <v>856</v>
      </c>
      <c r="AM483" s="400" t="s">
        <v>1978</v>
      </c>
      <c r="AN483" s="400" t="s">
        <v>3498</v>
      </c>
      <c r="AO483" s="400" t="s">
        <v>196</v>
      </c>
      <c r="AP483" s="401" t="s">
        <v>3098</v>
      </c>
      <c r="AT483" s="400" t="s">
        <v>2711</v>
      </c>
      <c r="AU483" s="406"/>
      <c r="AV483" s="406">
        <v>28</v>
      </c>
      <c r="AW483" s="406"/>
    </row>
    <row r="484" spans="1:49" ht="50.15" customHeight="1" x14ac:dyDescent="0.3">
      <c r="A484" s="406" t="e">
        <v>#N/A</v>
      </c>
      <c r="E484" s="408"/>
      <c r="F484" s="400" t="s">
        <v>4570</v>
      </c>
      <c r="H484" s="400" t="s">
        <v>1596</v>
      </c>
      <c r="I484" s="400" t="s">
        <v>2571</v>
      </c>
      <c r="J484" s="400" t="s">
        <v>2742</v>
      </c>
      <c r="K484" s="401" t="s">
        <v>4571</v>
      </c>
      <c r="L484" s="400" t="s">
        <v>2671</v>
      </c>
      <c r="N484" s="400" t="s">
        <v>1636</v>
      </c>
      <c r="O484" s="401" t="s">
        <v>1939</v>
      </c>
      <c r="P484" s="407" t="str">
        <f>IFERROR(INDEX(LOVs!L:L,MATCH(O484, LOVs!J:J,0)), "")</f>
        <v>Out of Scope</v>
      </c>
      <c r="Q484" s="407" t="str">
        <f>IFERROR(INDEX(LOVs!M:M,MATCH(O484,LOVs!J:J,0)),"")</f>
        <v>Out of Scope</v>
      </c>
      <c r="R484" s="407" t="str">
        <f>IFERROR(INDEX(LOVs!N:N,MATCH(O484,LOVs!J:J,0)),"")</f>
        <v>Out of Scope</v>
      </c>
      <c r="S484" s="404" t="s">
        <v>4572</v>
      </c>
      <c r="T484" s="401" t="s">
        <v>4573</v>
      </c>
      <c r="U484" s="401" t="s">
        <v>4574</v>
      </c>
      <c r="V484" s="401" t="s">
        <v>4575</v>
      </c>
      <c r="W484" s="414" t="s">
        <v>4523</v>
      </c>
      <c r="Y484" s="400" t="s">
        <v>1348</v>
      </c>
      <c r="Z484" s="400" t="s">
        <v>869</v>
      </c>
      <c r="AA484" s="409">
        <v>44578</v>
      </c>
      <c r="AC484" s="402" t="e">
        <f>IF(#REF!="", O484,#REF!)</f>
        <v>#REF!</v>
      </c>
      <c r="AE484" s="400" t="s">
        <v>1605</v>
      </c>
      <c r="AF484" s="400" t="s">
        <v>2577</v>
      </c>
      <c r="AG484" s="400" t="s">
        <v>2578</v>
      </c>
      <c r="AH484" s="400" t="s">
        <v>856</v>
      </c>
      <c r="AM484" s="400" t="s">
        <v>1978</v>
      </c>
      <c r="AN484" s="400" t="s">
        <v>3498</v>
      </c>
      <c r="AO484" s="400" t="s">
        <v>1027</v>
      </c>
      <c r="AP484" s="401" t="s">
        <v>3098</v>
      </c>
      <c r="AT484" s="400" t="s">
        <v>3919</v>
      </c>
      <c r="AV484" s="406">
        <v>28</v>
      </c>
      <c r="AW484" s="406"/>
    </row>
    <row r="485" spans="1:49" ht="50.15" customHeight="1" x14ac:dyDescent="0.3">
      <c r="A485" s="406" t="e">
        <v>#N/A</v>
      </c>
      <c r="E485" s="408"/>
      <c r="F485" s="400" t="s">
        <v>4576</v>
      </c>
      <c r="H485" s="400" t="s">
        <v>1596</v>
      </c>
      <c r="I485" s="400" t="s">
        <v>2571</v>
      </c>
      <c r="J485" s="400" t="s">
        <v>2742</v>
      </c>
      <c r="K485" s="401" t="s">
        <v>4577</v>
      </c>
      <c r="L485" s="400" t="s">
        <v>2671</v>
      </c>
      <c r="N485" s="400" t="s">
        <v>1636</v>
      </c>
      <c r="O485" s="401" t="s">
        <v>1939</v>
      </c>
      <c r="P485" s="407" t="str">
        <f>IFERROR(INDEX(LOVs!L:L,MATCH(O485, LOVs!J:J,0)), "")</f>
        <v>Out of Scope</v>
      </c>
      <c r="Q485" s="407" t="str">
        <f>IFERROR(INDEX(LOVs!M:M,MATCH(O485,LOVs!J:J,0)),"")</f>
        <v>Out of Scope</v>
      </c>
      <c r="R485" s="407" t="str">
        <f>IFERROR(INDEX(LOVs!N:N,MATCH(O485,LOVs!J:J,0)),"")</f>
        <v>Out of Scope</v>
      </c>
      <c r="S485" s="404" t="s">
        <v>4578</v>
      </c>
      <c r="T485" s="401" t="s">
        <v>4579</v>
      </c>
      <c r="U485" s="401" t="s">
        <v>4580</v>
      </c>
      <c r="V485" s="414" t="s">
        <v>4523</v>
      </c>
      <c r="Y485" s="400" t="s">
        <v>1348</v>
      </c>
      <c r="Z485" s="400" t="s">
        <v>869</v>
      </c>
      <c r="AA485" s="409">
        <v>44579</v>
      </c>
      <c r="AC485" s="402" t="e">
        <f>IF(#REF!="", O485,#REF!)</f>
        <v>#REF!</v>
      </c>
      <c r="AE485" s="400" t="s">
        <v>1605</v>
      </c>
      <c r="AF485" s="400" t="s">
        <v>2577</v>
      </c>
      <c r="AG485" s="400" t="s">
        <v>2578</v>
      </c>
      <c r="AH485" s="400" t="s">
        <v>856</v>
      </c>
      <c r="AM485" s="400" t="s">
        <v>1978</v>
      </c>
      <c r="AN485" s="400" t="s">
        <v>3498</v>
      </c>
      <c r="AO485" s="400" t="s">
        <v>196</v>
      </c>
      <c r="AP485" s="401" t="s">
        <v>3098</v>
      </c>
      <c r="AQ485" s="414" t="s">
        <v>4581</v>
      </c>
      <c r="AT485" s="400" t="s">
        <v>2711</v>
      </c>
      <c r="AU485" s="406"/>
      <c r="AV485" s="406">
        <v>28</v>
      </c>
      <c r="AW485" s="406"/>
    </row>
    <row r="486" spans="1:49" ht="50.15" customHeight="1" x14ac:dyDescent="0.3">
      <c r="A486" s="406" t="e">
        <v>#N/A</v>
      </c>
      <c r="E486" s="408"/>
      <c r="F486" s="400" t="s">
        <v>4582</v>
      </c>
      <c r="H486" s="400" t="s">
        <v>1596</v>
      </c>
      <c r="I486" s="400" t="s">
        <v>2571</v>
      </c>
      <c r="J486" s="400" t="s">
        <v>2742</v>
      </c>
      <c r="K486" s="401" t="s">
        <v>4583</v>
      </c>
      <c r="L486" s="400" t="s">
        <v>2671</v>
      </c>
      <c r="N486" s="400" t="s">
        <v>1636</v>
      </c>
      <c r="O486" s="401" t="s">
        <v>1939</v>
      </c>
      <c r="P486" s="400" t="str">
        <f>IFERROR(INDEX(LOVs!L:L,MATCH(O486, LOVs!J:J,0)), "")</f>
        <v>Out of Scope</v>
      </c>
      <c r="Q486" s="400" t="str">
        <f>IFERROR(INDEX(LOVs!M:M,MATCH(O486,LOVs!J:J,0)),"")</f>
        <v>Out of Scope</v>
      </c>
      <c r="R486" s="400" t="str">
        <f>IFERROR(INDEX(LOVs!N:N,MATCH(O486,LOVs!J:J,0)),"")</f>
        <v>Out of Scope</v>
      </c>
      <c r="S486" s="421" t="s">
        <v>4584</v>
      </c>
      <c r="T486" s="401" t="s">
        <v>4585</v>
      </c>
      <c r="U486" s="401" t="s">
        <v>4586</v>
      </c>
      <c r="V486" s="414" t="s">
        <v>4523</v>
      </c>
      <c r="Y486" s="400" t="s">
        <v>1348</v>
      </c>
      <c r="Z486" s="400" t="s">
        <v>869</v>
      </c>
      <c r="AA486" s="409">
        <v>44578</v>
      </c>
      <c r="AC486" s="402" t="e">
        <f>IF(#REF!="", O486,#REF!)</f>
        <v>#REF!</v>
      </c>
      <c r="AE486" s="400" t="s">
        <v>1605</v>
      </c>
      <c r="AF486" s="400" t="s">
        <v>2577</v>
      </c>
      <c r="AG486" s="400" t="s">
        <v>2578</v>
      </c>
      <c r="AH486" s="400" t="s">
        <v>856</v>
      </c>
      <c r="AM486" s="400" t="s">
        <v>4587</v>
      </c>
      <c r="AN486" s="400" t="s">
        <v>3498</v>
      </c>
      <c r="AO486" s="400" t="s">
        <v>196</v>
      </c>
      <c r="AP486" s="401" t="s">
        <v>3098</v>
      </c>
      <c r="AQ486" s="414" t="s">
        <v>4581</v>
      </c>
      <c r="AT486" s="400" t="s">
        <v>2711</v>
      </c>
      <c r="AU486" s="406"/>
      <c r="AV486" s="406">
        <v>28</v>
      </c>
      <c r="AW486" s="406"/>
    </row>
    <row r="487" spans="1:49" ht="50.15" customHeight="1" x14ac:dyDescent="0.3">
      <c r="A487" s="406" t="e">
        <v>#N/A</v>
      </c>
      <c r="E487" s="408"/>
      <c r="F487" s="400" t="s">
        <v>4588</v>
      </c>
      <c r="H487" s="400" t="s">
        <v>1596</v>
      </c>
      <c r="I487" s="400" t="s">
        <v>2571</v>
      </c>
      <c r="J487" s="400" t="s">
        <v>2742</v>
      </c>
      <c r="K487" s="401" t="s">
        <v>4589</v>
      </c>
      <c r="L487" s="400" t="s">
        <v>2671</v>
      </c>
      <c r="N487" s="400" t="s">
        <v>1636</v>
      </c>
      <c r="O487" s="401" t="s">
        <v>1939</v>
      </c>
      <c r="P487" s="407" t="str">
        <f>IFERROR(INDEX(LOVs!L:L,MATCH(O487, LOVs!J:J,0)), "")</f>
        <v>Out of Scope</v>
      </c>
      <c r="Q487" s="407" t="str">
        <f>IFERROR(INDEX(LOVs!M:M,MATCH(O487,LOVs!J:J,0)),"")</f>
        <v>Out of Scope</v>
      </c>
      <c r="R487" s="407" t="str">
        <f>IFERROR(INDEX(LOVs!N:N,MATCH(O487,LOVs!J:J,0)),"")</f>
        <v>Out of Scope</v>
      </c>
      <c r="S487" s="400" t="s">
        <v>4590</v>
      </c>
      <c r="T487" s="401" t="s">
        <v>4591</v>
      </c>
      <c r="U487" s="401" t="s">
        <v>4592</v>
      </c>
      <c r="V487" s="414" t="s">
        <v>3918</v>
      </c>
      <c r="Y487" s="400" t="s">
        <v>1348</v>
      </c>
      <c r="Z487" s="400" t="s">
        <v>869</v>
      </c>
      <c r="AA487" s="409">
        <v>44578</v>
      </c>
      <c r="AC487" s="402" t="e">
        <f>IF(#REF!="", O487,#REF!)</f>
        <v>#REF!</v>
      </c>
      <c r="AE487" s="400" t="s">
        <v>1605</v>
      </c>
      <c r="AF487" s="400" t="s">
        <v>2577</v>
      </c>
      <c r="AG487" s="400" t="s">
        <v>2578</v>
      </c>
      <c r="AH487" s="400" t="s">
        <v>856</v>
      </c>
      <c r="AM487" s="400" t="s">
        <v>4593</v>
      </c>
      <c r="AN487" s="400" t="s">
        <v>3498</v>
      </c>
      <c r="AO487" s="400" t="s">
        <v>1027</v>
      </c>
      <c r="AP487" s="401" t="s">
        <v>3098</v>
      </c>
      <c r="AT487" s="400" t="s">
        <v>3919</v>
      </c>
      <c r="AV487" s="406">
        <v>28</v>
      </c>
      <c r="AW487" s="406"/>
    </row>
    <row r="488" spans="1:49" ht="50.15" customHeight="1" x14ac:dyDescent="0.3">
      <c r="A488" s="406" t="e">
        <v>#N/A</v>
      </c>
      <c r="E488" s="408"/>
      <c r="F488" s="400" t="s">
        <v>4594</v>
      </c>
      <c r="H488" s="400" t="s">
        <v>1596</v>
      </c>
      <c r="I488" s="400" t="s">
        <v>2571</v>
      </c>
      <c r="J488" s="400" t="s">
        <v>2742</v>
      </c>
      <c r="K488" s="401" t="s">
        <v>4595</v>
      </c>
      <c r="L488" s="400" t="s">
        <v>2671</v>
      </c>
      <c r="N488" s="400" t="s">
        <v>1758</v>
      </c>
      <c r="O488" s="401" t="s">
        <v>1759</v>
      </c>
      <c r="P488" s="407" t="str">
        <f>IFERROR(INDEX(LOVs!L:L,MATCH(O488, LOVs!J:J,0)), "")</f>
        <v>Not Required</v>
      </c>
      <c r="Q488" s="407" t="str">
        <f>IFERROR(INDEX(LOVs!M:M,MATCH(O488,LOVs!J:J,0)),"")</f>
        <v>Not Required</v>
      </c>
      <c r="R488" s="407" t="str">
        <f>IFERROR(INDEX(LOVs!N:N,MATCH(O488,LOVs!J:J,0)),"")</f>
        <v>Not Required</v>
      </c>
      <c r="T488" s="401" t="s">
        <v>4596</v>
      </c>
      <c r="U488" s="401" t="s">
        <v>4597</v>
      </c>
      <c r="Y488" s="400" t="s">
        <v>1348</v>
      </c>
      <c r="AA488" s="400"/>
      <c r="AE488" s="400" t="s">
        <v>1605</v>
      </c>
      <c r="AF488" s="400" t="s">
        <v>2577</v>
      </c>
      <c r="AG488" s="400" t="s">
        <v>2578</v>
      </c>
      <c r="AM488" s="400" t="s">
        <v>4598</v>
      </c>
      <c r="AN488" s="400" t="s">
        <v>4599</v>
      </c>
      <c r="AO488" s="400" t="s">
        <v>1027</v>
      </c>
      <c r="AP488" s="401" t="s">
        <v>3098</v>
      </c>
      <c r="AV488" s="406">
        <v>28</v>
      </c>
      <c r="AW488" s="406"/>
    </row>
    <row r="489" spans="1:49" ht="50.15" customHeight="1" x14ac:dyDescent="0.3">
      <c r="A489" s="406" t="e">
        <v>#N/A</v>
      </c>
      <c r="E489" s="408"/>
      <c r="F489" s="400" t="s">
        <v>4600</v>
      </c>
      <c r="H489" s="400" t="s">
        <v>1596</v>
      </c>
      <c r="I489" s="400" t="s">
        <v>2571</v>
      </c>
      <c r="J489" s="400" t="s">
        <v>2742</v>
      </c>
      <c r="K489" s="401" t="s">
        <v>4601</v>
      </c>
      <c r="L489" s="400" t="s">
        <v>2671</v>
      </c>
      <c r="N489" s="400" t="s">
        <v>1636</v>
      </c>
      <c r="O489" s="401" t="s">
        <v>1939</v>
      </c>
      <c r="P489" s="407" t="str">
        <f>IFERROR(INDEX(LOVs!L:L,MATCH(O489, LOVs!J:J,0)), "")</f>
        <v>Out of Scope</v>
      </c>
      <c r="Q489" s="407" t="str">
        <f>IFERROR(INDEX(LOVs!M:M,MATCH(O489,LOVs!J:J,0)),"")</f>
        <v>Out of Scope</v>
      </c>
      <c r="R489" s="407" t="str">
        <f>IFERROR(INDEX(LOVs!N:N,MATCH(O489,LOVs!J:J,0)),"")</f>
        <v>Out of Scope</v>
      </c>
      <c r="S489" s="400" t="s">
        <v>4602</v>
      </c>
      <c r="T489" s="401" t="s">
        <v>4603</v>
      </c>
      <c r="U489" s="401" t="s">
        <v>4604</v>
      </c>
      <c r="V489" s="414" t="s">
        <v>3918</v>
      </c>
      <c r="Y489" s="400" t="s">
        <v>1348</v>
      </c>
      <c r="Z489" s="400" t="s">
        <v>869</v>
      </c>
      <c r="AA489" s="409">
        <v>44578</v>
      </c>
      <c r="AC489" s="402" t="e">
        <f>IF(#REF!="", O489,#REF!)</f>
        <v>#REF!</v>
      </c>
      <c r="AE489" s="400" t="s">
        <v>1605</v>
      </c>
      <c r="AF489" s="400" t="s">
        <v>2577</v>
      </c>
      <c r="AG489" s="400" t="s">
        <v>2578</v>
      </c>
      <c r="AH489" s="400" t="s">
        <v>856</v>
      </c>
      <c r="AM489" s="400" t="s">
        <v>1978</v>
      </c>
      <c r="AN489" s="400" t="s">
        <v>3498</v>
      </c>
      <c r="AO489" s="400" t="s">
        <v>196</v>
      </c>
      <c r="AP489" s="401" t="s">
        <v>3098</v>
      </c>
      <c r="AT489" s="400" t="s">
        <v>3919</v>
      </c>
      <c r="AV489" s="406">
        <v>28</v>
      </c>
      <c r="AW489" s="406"/>
    </row>
    <row r="490" spans="1:49" ht="50.15" customHeight="1" x14ac:dyDescent="0.3">
      <c r="A490" s="406" t="e">
        <v>#N/A</v>
      </c>
      <c r="E490" s="408"/>
      <c r="F490" s="400" t="s">
        <v>4605</v>
      </c>
      <c r="H490" s="400" t="s">
        <v>1596</v>
      </c>
      <c r="I490" s="400" t="s">
        <v>2571</v>
      </c>
      <c r="J490" s="400" t="s">
        <v>2742</v>
      </c>
      <c r="K490" s="401" t="s">
        <v>4606</v>
      </c>
      <c r="L490" s="400" t="s">
        <v>2671</v>
      </c>
      <c r="N490" s="400" t="s">
        <v>1636</v>
      </c>
      <c r="O490" s="401" t="s">
        <v>1939</v>
      </c>
      <c r="P490" s="407" t="str">
        <f>IFERROR(INDEX(LOVs!L:L,MATCH(O490, LOVs!J:J,0)), "")</f>
        <v>Out of Scope</v>
      </c>
      <c r="Q490" s="407" t="str">
        <f>IFERROR(INDEX(LOVs!M:M,MATCH(O490,LOVs!J:J,0)),"")</f>
        <v>Out of Scope</v>
      </c>
      <c r="R490" s="407" t="str">
        <f>IFERROR(INDEX(LOVs!N:N,MATCH(O490,LOVs!J:J,0)),"")</f>
        <v>Out of Scope</v>
      </c>
      <c r="S490" s="400" t="s">
        <v>4607</v>
      </c>
      <c r="T490" s="401" t="s">
        <v>4608</v>
      </c>
      <c r="U490" s="401" t="s">
        <v>4609</v>
      </c>
      <c r="V490" s="414" t="s">
        <v>4523</v>
      </c>
      <c r="Y490" s="400" t="s">
        <v>1348</v>
      </c>
      <c r="Z490" s="400" t="s">
        <v>869</v>
      </c>
      <c r="AA490" s="409">
        <v>44578</v>
      </c>
      <c r="AC490" s="402" t="e">
        <f>IF(#REF!="", O490,#REF!)</f>
        <v>#REF!</v>
      </c>
      <c r="AE490" s="400" t="s">
        <v>1605</v>
      </c>
      <c r="AF490" s="400" t="s">
        <v>2577</v>
      </c>
      <c r="AG490" s="400" t="s">
        <v>2578</v>
      </c>
      <c r="AH490" s="400" t="s">
        <v>856</v>
      </c>
      <c r="AM490" s="400" t="s">
        <v>1978</v>
      </c>
      <c r="AN490" s="400" t="s">
        <v>3498</v>
      </c>
      <c r="AO490" s="400" t="s">
        <v>1027</v>
      </c>
      <c r="AP490" s="401" t="s">
        <v>3098</v>
      </c>
      <c r="AT490" s="400" t="s">
        <v>3266</v>
      </c>
      <c r="AV490" s="406">
        <v>28</v>
      </c>
      <c r="AW490" s="406"/>
    </row>
    <row r="491" spans="1:49" ht="50.15" customHeight="1" x14ac:dyDescent="0.3">
      <c r="A491" s="406" t="e">
        <v>#N/A</v>
      </c>
      <c r="E491" s="408"/>
      <c r="F491" s="400" t="s">
        <v>4610</v>
      </c>
      <c r="H491" s="400" t="s">
        <v>1596</v>
      </c>
      <c r="I491" s="400" t="s">
        <v>2571</v>
      </c>
      <c r="J491" s="400" t="s">
        <v>2742</v>
      </c>
      <c r="K491" s="401" t="s">
        <v>4611</v>
      </c>
      <c r="L491" s="400" t="s">
        <v>2671</v>
      </c>
      <c r="N491" s="400" t="s">
        <v>1758</v>
      </c>
      <c r="O491" s="401" t="s">
        <v>1759</v>
      </c>
      <c r="P491" s="407" t="str">
        <f>IFERROR(INDEX(LOVs!L:L,MATCH(O491, LOVs!J:J,0)), "")</f>
        <v>Not Required</v>
      </c>
      <c r="Q491" s="407" t="str">
        <f>IFERROR(INDEX(LOVs!M:M,MATCH(O491,LOVs!J:J,0)),"")</f>
        <v>Not Required</v>
      </c>
      <c r="R491" s="407" t="str">
        <f>IFERROR(INDEX(LOVs!N:N,MATCH(O491,LOVs!J:J,0)),"")</f>
        <v>Not Required</v>
      </c>
      <c r="T491" s="401" t="s">
        <v>4612</v>
      </c>
      <c r="U491" s="401" t="s">
        <v>4613</v>
      </c>
      <c r="Y491" s="400" t="s">
        <v>3092</v>
      </c>
      <c r="AA491" s="400"/>
      <c r="AE491" s="400" t="s">
        <v>1605</v>
      </c>
      <c r="AF491" s="400" t="s">
        <v>2577</v>
      </c>
      <c r="AG491" s="400" t="s">
        <v>2578</v>
      </c>
      <c r="AM491" s="400" t="s">
        <v>1978</v>
      </c>
      <c r="AN491" s="400" t="s">
        <v>3498</v>
      </c>
      <c r="AO491" s="400" t="s">
        <v>196</v>
      </c>
      <c r="AP491" s="401" t="s">
        <v>3098</v>
      </c>
      <c r="AV491" s="406">
        <v>28</v>
      </c>
      <c r="AW491" s="406"/>
    </row>
    <row r="492" spans="1:49" ht="50.15" customHeight="1" x14ac:dyDescent="0.3">
      <c r="A492" s="406" t="e">
        <v>#N/A</v>
      </c>
      <c r="E492" s="408"/>
      <c r="F492" s="400" t="s">
        <v>4614</v>
      </c>
      <c r="H492" s="400" t="s">
        <v>1596</v>
      </c>
      <c r="I492" s="400" t="s">
        <v>2571</v>
      </c>
      <c r="J492" s="400" t="s">
        <v>2742</v>
      </c>
      <c r="K492" s="401" t="s">
        <v>4615</v>
      </c>
      <c r="L492" s="400" t="s">
        <v>2671</v>
      </c>
      <c r="N492" s="400" t="s">
        <v>1636</v>
      </c>
      <c r="O492" s="401" t="s">
        <v>1939</v>
      </c>
      <c r="P492" s="407" t="str">
        <f>IFERROR(INDEX(LOVs!L:L,MATCH(O492, LOVs!J:J,0)), "")</f>
        <v>Out of Scope</v>
      </c>
      <c r="Q492" s="407" t="str">
        <f>IFERROR(INDEX(LOVs!M:M,MATCH(O492,LOVs!J:J,0)),"")</f>
        <v>Out of Scope</v>
      </c>
      <c r="R492" s="407" t="str">
        <f>IFERROR(INDEX(LOVs!N:N,MATCH(O492,LOVs!J:J,0)),"")</f>
        <v>Out of Scope</v>
      </c>
      <c r="S492" s="400" t="s">
        <v>4616</v>
      </c>
      <c r="T492" s="401" t="s">
        <v>4617</v>
      </c>
      <c r="U492" s="401" t="s">
        <v>4618</v>
      </c>
      <c r="V492" s="414" t="s">
        <v>3918</v>
      </c>
      <c r="Y492" s="400" t="s">
        <v>1348</v>
      </c>
      <c r="Z492" s="400" t="s">
        <v>869</v>
      </c>
      <c r="AA492" s="409">
        <v>44578</v>
      </c>
      <c r="AC492" s="402" t="e">
        <f>IF(#REF!="", O492,#REF!)</f>
        <v>#REF!</v>
      </c>
      <c r="AE492" s="400" t="s">
        <v>1605</v>
      </c>
      <c r="AF492" s="400" t="s">
        <v>2577</v>
      </c>
      <c r="AG492" s="400" t="s">
        <v>2578</v>
      </c>
      <c r="AH492" s="400" t="s">
        <v>856</v>
      </c>
      <c r="AM492" s="400" t="s">
        <v>1978</v>
      </c>
      <c r="AN492" s="400" t="s">
        <v>3498</v>
      </c>
      <c r="AO492" s="400" t="s">
        <v>1027</v>
      </c>
      <c r="AP492" s="401" t="s">
        <v>3098</v>
      </c>
      <c r="AT492" s="400" t="s">
        <v>3266</v>
      </c>
      <c r="AV492" s="406">
        <v>28</v>
      </c>
      <c r="AW492" s="406"/>
    </row>
    <row r="493" spans="1:49" ht="50.15" customHeight="1" x14ac:dyDescent="0.3">
      <c r="A493" s="406" t="e">
        <v>#N/A</v>
      </c>
      <c r="E493" s="408"/>
      <c r="F493" s="400" t="s">
        <v>4619</v>
      </c>
      <c r="H493" s="400" t="s">
        <v>1596</v>
      </c>
      <c r="I493" s="400" t="s">
        <v>2571</v>
      </c>
      <c r="J493" s="400" t="s">
        <v>2742</v>
      </c>
      <c r="K493" s="401" t="s">
        <v>4620</v>
      </c>
      <c r="L493" s="400" t="s">
        <v>2671</v>
      </c>
      <c r="N493" s="400" t="s">
        <v>1636</v>
      </c>
      <c r="O493" s="401" t="s">
        <v>1939</v>
      </c>
      <c r="P493" s="407" t="str">
        <f>IFERROR(INDEX(LOVs!L:L,MATCH(O493, LOVs!J:J,0)), "")</f>
        <v>Out of Scope</v>
      </c>
      <c r="Q493" s="407" t="str">
        <f>IFERROR(INDEX(LOVs!M:M,MATCH(O493,LOVs!J:J,0)),"")</f>
        <v>Out of Scope</v>
      </c>
      <c r="R493" s="407" t="str">
        <f>IFERROR(INDEX(LOVs!N:N,MATCH(O493,LOVs!J:J,0)),"")</f>
        <v>Out of Scope</v>
      </c>
      <c r="S493" s="400" t="s">
        <v>4621</v>
      </c>
      <c r="T493" s="401" t="s">
        <v>4622</v>
      </c>
      <c r="U493" s="401" t="s">
        <v>4623</v>
      </c>
      <c r="V493" s="414" t="s">
        <v>3918</v>
      </c>
      <c r="Y493" s="400" t="s">
        <v>1348</v>
      </c>
      <c r="Z493" s="400" t="s">
        <v>869</v>
      </c>
      <c r="AA493" s="409">
        <v>44578</v>
      </c>
      <c r="AC493" s="402" t="e">
        <f>IF(#REF!="", O493,#REF!)</f>
        <v>#REF!</v>
      </c>
      <c r="AE493" s="400" t="s">
        <v>1605</v>
      </c>
      <c r="AF493" s="400" t="s">
        <v>2577</v>
      </c>
      <c r="AG493" s="400" t="s">
        <v>2578</v>
      </c>
      <c r="AH493" s="400" t="s">
        <v>856</v>
      </c>
      <c r="AM493" s="400" t="s">
        <v>1978</v>
      </c>
      <c r="AN493" s="400" t="s">
        <v>3498</v>
      </c>
      <c r="AO493" s="401" t="s">
        <v>4624</v>
      </c>
      <c r="AP493" s="401" t="s">
        <v>3098</v>
      </c>
      <c r="AT493" s="400" t="s">
        <v>2711</v>
      </c>
      <c r="AU493" s="406"/>
      <c r="AV493" s="406">
        <v>28</v>
      </c>
      <c r="AW493" s="406"/>
    </row>
    <row r="494" spans="1:49" ht="50.15" customHeight="1" x14ac:dyDescent="0.3">
      <c r="A494" s="406" t="e">
        <v>#N/A</v>
      </c>
      <c r="E494" s="408"/>
      <c r="F494" s="400" t="s">
        <v>4625</v>
      </c>
      <c r="H494" s="400" t="s">
        <v>1596</v>
      </c>
      <c r="I494" s="400" t="s">
        <v>2571</v>
      </c>
      <c r="J494" s="400" t="s">
        <v>2742</v>
      </c>
      <c r="K494" s="401" t="s">
        <v>4626</v>
      </c>
      <c r="L494" s="400" t="s">
        <v>2671</v>
      </c>
      <c r="N494" s="400" t="s">
        <v>1636</v>
      </c>
      <c r="O494" s="401" t="s">
        <v>1939</v>
      </c>
      <c r="P494" s="407" t="str">
        <f>IFERROR(INDEX(LOVs!L:L,MATCH(O494, LOVs!J:J,0)), "")</f>
        <v>Out of Scope</v>
      </c>
      <c r="Q494" s="407" t="str">
        <f>IFERROR(INDEX(LOVs!M:M,MATCH(O494,LOVs!J:J,0)),"")</f>
        <v>Out of Scope</v>
      </c>
      <c r="R494" s="407" t="str">
        <f>IFERROR(INDEX(LOVs!N:N,MATCH(O494,LOVs!J:J,0)),"")</f>
        <v>Out of Scope</v>
      </c>
      <c r="S494" s="400" t="s">
        <v>4627</v>
      </c>
      <c r="T494" s="401" t="s">
        <v>4628</v>
      </c>
      <c r="U494" s="401" t="s">
        <v>4629</v>
      </c>
      <c r="V494" s="414" t="s">
        <v>3918</v>
      </c>
      <c r="Y494" s="400" t="s">
        <v>1348</v>
      </c>
      <c r="Z494" s="400" t="s">
        <v>869</v>
      </c>
      <c r="AA494" s="409">
        <v>44578</v>
      </c>
      <c r="AC494" s="402" t="e">
        <f>IF(#REF!="", O494,#REF!)</f>
        <v>#REF!</v>
      </c>
      <c r="AE494" s="400" t="s">
        <v>1605</v>
      </c>
      <c r="AF494" s="400" t="s">
        <v>2577</v>
      </c>
      <c r="AG494" s="400" t="s">
        <v>2578</v>
      </c>
      <c r="AH494" s="400" t="s">
        <v>856</v>
      </c>
      <c r="AM494" s="400" t="s">
        <v>1978</v>
      </c>
      <c r="AN494" s="400" t="s">
        <v>3498</v>
      </c>
      <c r="AO494" s="400" t="s">
        <v>1027</v>
      </c>
      <c r="AP494" s="401" t="s">
        <v>3098</v>
      </c>
      <c r="AT494" s="400" t="s">
        <v>4630</v>
      </c>
      <c r="AV494" s="406">
        <v>28</v>
      </c>
      <c r="AW494" s="406"/>
    </row>
    <row r="495" spans="1:49" ht="50.15" customHeight="1" x14ac:dyDescent="0.3">
      <c r="A495" s="406" t="e">
        <v>#N/A</v>
      </c>
      <c r="E495" s="408"/>
      <c r="F495" s="400" t="s">
        <v>4631</v>
      </c>
      <c r="H495" s="400" t="s">
        <v>1596</v>
      </c>
      <c r="I495" s="400" t="s">
        <v>2571</v>
      </c>
      <c r="J495" s="400" t="s">
        <v>2742</v>
      </c>
      <c r="K495" s="401" t="s">
        <v>4632</v>
      </c>
      <c r="L495" s="400" t="s">
        <v>2671</v>
      </c>
      <c r="N495" s="400" t="s">
        <v>1758</v>
      </c>
      <c r="O495" s="401" t="s">
        <v>1759</v>
      </c>
      <c r="P495" s="407" t="str">
        <f>IFERROR(INDEX(LOVs!L:L,MATCH(O495, LOVs!J:J,0)), "")</f>
        <v>Not Required</v>
      </c>
      <c r="Q495" s="407" t="str">
        <f>IFERROR(INDEX(LOVs!M:M,MATCH(O495,LOVs!J:J,0)),"")</f>
        <v>Not Required</v>
      </c>
      <c r="R495" s="407" t="str">
        <f>IFERROR(INDEX(LOVs!N:N,MATCH(O495,LOVs!J:J,0)),"")</f>
        <v>Not Required</v>
      </c>
      <c r="T495" s="401" t="s">
        <v>4633</v>
      </c>
      <c r="U495" s="401" t="s">
        <v>4634</v>
      </c>
      <c r="Y495" s="400" t="s">
        <v>1348</v>
      </c>
      <c r="AA495" s="400"/>
      <c r="AE495" s="400" t="s">
        <v>1605</v>
      </c>
      <c r="AF495" s="400" t="s">
        <v>2577</v>
      </c>
      <c r="AG495" s="400" t="s">
        <v>2578</v>
      </c>
      <c r="AM495" s="400" t="s">
        <v>4485</v>
      </c>
      <c r="AN495" s="400" t="s">
        <v>196</v>
      </c>
      <c r="AO495" s="401" t="s">
        <v>4635</v>
      </c>
      <c r="AP495" s="401" t="s">
        <v>4636</v>
      </c>
      <c r="AV495" s="406">
        <v>28</v>
      </c>
      <c r="AW495" s="406"/>
    </row>
    <row r="496" spans="1:49" ht="50.15" customHeight="1" x14ac:dyDescent="0.3">
      <c r="A496" s="406" t="e">
        <v>#N/A</v>
      </c>
      <c r="E496" s="408"/>
      <c r="F496" s="400" t="s">
        <v>4637</v>
      </c>
      <c r="H496" s="400" t="s">
        <v>1596</v>
      </c>
      <c r="I496" s="400" t="s">
        <v>2571</v>
      </c>
      <c r="J496" s="400" t="s">
        <v>2742</v>
      </c>
      <c r="K496" s="401" t="s">
        <v>4638</v>
      </c>
      <c r="L496" s="400" t="s">
        <v>2671</v>
      </c>
      <c r="N496" s="400" t="s">
        <v>1758</v>
      </c>
      <c r="O496" s="401" t="s">
        <v>1759</v>
      </c>
      <c r="P496" s="407" t="str">
        <f>IFERROR(INDEX(LOVs!L:L,MATCH(O496, LOVs!J:J,0)), "")</f>
        <v>Not Required</v>
      </c>
      <c r="Q496" s="407" t="str">
        <f>IFERROR(INDEX(LOVs!M:M,MATCH(O496,LOVs!J:J,0)),"")</f>
        <v>Not Required</v>
      </c>
      <c r="R496" s="407" t="str">
        <f>IFERROR(INDEX(LOVs!N:N,MATCH(O496,LOVs!J:J,0)),"")</f>
        <v>Not Required</v>
      </c>
      <c r="T496" s="401" t="s">
        <v>4639</v>
      </c>
      <c r="U496" s="401" t="s">
        <v>4640</v>
      </c>
      <c r="Y496" s="400" t="s">
        <v>1348</v>
      </c>
      <c r="AA496" s="400"/>
      <c r="AE496" s="400" t="s">
        <v>1605</v>
      </c>
      <c r="AF496" s="400" t="s">
        <v>2577</v>
      </c>
      <c r="AG496" s="400" t="s">
        <v>2578</v>
      </c>
      <c r="AM496" s="400" t="s">
        <v>4485</v>
      </c>
      <c r="AN496" s="400" t="s">
        <v>196</v>
      </c>
      <c r="AO496" s="401" t="s">
        <v>4635</v>
      </c>
      <c r="AP496" s="401" t="s">
        <v>4636</v>
      </c>
      <c r="AV496" s="406">
        <v>28</v>
      </c>
      <c r="AW496" s="406"/>
    </row>
    <row r="497" spans="1:49" ht="50.15" customHeight="1" x14ac:dyDescent="0.3">
      <c r="A497" s="406" t="e">
        <v>#N/A</v>
      </c>
      <c r="E497" s="408"/>
      <c r="F497" s="400" t="s">
        <v>4641</v>
      </c>
      <c r="H497" s="400" t="s">
        <v>1596</v>
      </c>
      <c r="I497" s="400" t="s">
        <v>2571</v>
      </c>
      <c r="J497" s="400" t="s">
        <v>2742</v>
      </c>
      <c r="K497" s="401" t="s">
        <v>4642</v>
      </c>
      <c r="L497" s="400" t="s">
        <v>2671</v>
      </c>
      <c r="N497" s="400" t="s">
        <v>1636</v>
      </c>
      <c r="O497" s="401" t="s">
        <v>1939</v>
      </c>
      <c r="P497" s="407" t="str">
        <f>IFERROR(INDEX(LOVs!L:L,MATCH(O497, LOVs!J:J,0)), "")</f>
        <v>Out of Scope</v>
      </c>
      <c r="Q497" s="407" t="str">
        <f>IFERROR(INDEX(LOVs!M:M,MATCH(O497,LOVs!J:J,0)),"")</f>
        <v>Out of Scope</v>
      </c>
      <c r="R497" s="407" t="str">
        <f>IFERROR(INDEX(LOVs!N:N,MATCH(O497,LOVs!J:J,0)),"")</f>
        <v>Out of Scope</v>
      </c>
      <c r="S497" s="400" t="s">
        <v>4643</v>
      </c>
      <c r="T497" s="401" t="s">
        <v>4644</v>
      </c>
      <c r="U497" s="401" t="s">
        <v>4645</v>
      </c>
      <c r="V497" s="414" t="s">
        <v>3918</v>
      </c>
      <c r="Y497" s="400" t="s">
        <v>1348</v>
      </c>
      <c r="Z497" s="400" t="s">
        <v>869</v>
      </c>
      <c r="AA497" s="409">
        <v>44578</v>
      </c>
      <c r="AC497" s="402" t="e">
        <f>IF(#REF!="", O497,#REF!)</f>
        <v>#REF!</v>
      </c>
      <c r="AE497" s="400" t="s">
        <v>1605</v>
      </c>
      <c r="AF497" s="400" t="s">
        <v>2577</v>
      </c>
      <c r="AG497" s="400" t="s">
        <v>2578</v>
      </c>
      <c r="AH497" s="400" t="s">
        <v>856</v>
      </c>
      <c r="AM497" s="400" t="s">
        <v>1978</v>
      </c>
      <c r="AN497" s="400" t="s">
        <v>3498</v>
      </c>
      <c r="AO497" s="400" t="s">
        <v>1027</v>
      </c>
      <c r="AP497" s="401" t="s">
        <v>3098</v>
      </c>
      <c r="AT497" s="400" t="s">
        <v>3919</v>
      </c>
      <c r="AV497" s="406">
        <v>28</v>
      </c>
      <c r="AW497" s="406"/>
    </row>
    <row r="498" spans="1:49" ht="50.15" customHeight="1" x14ac:dyDescent="0.3">
      <c r="A498" s="404" t="s">
        <v>3297</v>
      </c>
      <c r="B498" s="404" t="s">
        <v>4646</v>
      </c>
      <c r="C498" s="424" t="s">
        <v>2174</v>
      </c>
      <c r="D498" s="404" t="s">
        <v>4647</v>
      </c>
      <c r="E498" s="408" t="s">
        <v>2324</v>
      </c>
      <c r="F498" s="400" t="s">
        <v>4648</v>
      </c>
      <c r="H498" s="400" t="s">
        <v>1596</v>
      </c>
      <c r="I498" s="400" t="s">
        <v>1597</v>
      </c>
      <c r="J498" s="400" t="s">
        <v>2301</v>
      </c>
      <c r="K498" s="401" t="s">
        <v>4649</v>
      </c>
      <c r="L498" s="400" t="s">
        <v>2671</v>
      </c>
      <c r="N498" s="400" t="s">
        <v>1636</v>
      </c>
      <c r="O498" s="401" t="s">
        <v>1647</v>
      </c>
      <c r="P498" s="407" t="str">
        <f>IFERROR(INDEX(LOVs!L:L,MATCH(O498, LOVs!J:J,0)), "")</f>
        <v>Gap</v>
      </c>
      <c r="Q498" s="407" t="str">
        <f>IFERROR(INDEX(LOVs!M:M,MATCH(O498,LOVs!J:J,0)),"")</f>
        <v>Build</v>
      </c>
      <c r="R498" s="407" t="str">
        <f>IFERROR(INDEX(LOVs!N:N,MATCH(O498,LOVs!J:J,0)),"")</f>
        <v>Report</v>
      </c>
      <c r="S498" s="404" t="s">
        <v>4207</v>
      </c>
      <c r="T498" s="401" t="s">
        <v>4650</v>
      </c>
      <c r="U498" s="401" t="s">
        <v>4651</v>
      </c>
      <c r="X498" s="400" t="s">
        <v>2324</v>
      </c>
      <c r="Y498" s="400" t="s">
        <v>1348</v>
      </c>
      <c r="Z498" s="400" t="s">
        <v>4652</v>
      </c>
      <c r="AA498" s="413">
        <v>44600</v>
      </c>
      <c r="AC498" s="402" t="e">
        <f>IF(#REF!="", O498,#REF!)</f>
        <v>#REF!</v>
      </c>
      <c r="AE498" s="400" t="s">
        <v>1605</v>
      </c>
      <c r="AF498" s="400" t="s">
        <v>1606</v>
      </c>
      <c r="AG498" s="400" t="s">
        <v>2305</v>
      </c>
      <c r="AV498" s="406"/>
      <c r="AW498" s="406"/>
    </row>
    <row r="499" spans="1:49" ht="50.15" customHeight="1" x14ac:dyDescent="0.3">
      <c r="A499" s="404" t="s">
        <v>3305</v>
      </c>
      <c r="B499" s="404" t="s">
        <v>4653</v>
      </c>
      <c r="C499" s="404" t="s">
        <v>4654</v>
      </c>
      <c r="D499" s="404" t="s">
        <v>4655</v>
      </c>
      <c r="E499" s="408" t="s">
        <v>2324</v>
      </c>
      <c r="F499" s="400" t="s">
        <v>4656</v>
      </c>
      <c r="H499" s="400" t="s">
        <v>1596</v>
      </c>
      <c r="I499" s="400" t="s">
        <v>1597</v>
      </c>
      <c r="J499" s="400" t="s">
        <v>1655</v>
      </c>
      <c r="K499" s="401" t="s">
        <v>4657</v>
      </c>
      <c r="L499" s="400" t="s">
        <v>2671</v>
      </c>
      <c r="N499" s="400" t="s">
        <v>1636</v>
      </c>
      <c r="O499" s="401" t="s">
        <v>1647</v>
      </c>
      <c r="P499" s="407" t="str">
        <f>IFERROR(INDEX(LOVs!L:L,MATCH(O499, LOVs!J:J,0)), "")</f>
        <v>Gap</v>
      </c>
      <c r="Q499" s="407" t="str">
        <f>IFERROR(INDEX(LOVs!M:M,MATCH(O499,LOVs!J:J,0)),"")</f>
        <v>Build</v>
      </c>
      <c r="R499" s="407" t="str">
        <f>IFERROR(INDEX(LOVs!N:N,MATCH(O499,LOVs!J:J,0)),"")</f>
        <v>Report</v>
      </c>
      <c r="S499" s="404" t="s">
        <v>2266</v>
      </c>
      <c r="T499" s="401" t="s">
        <v>4658</v>
      </c>
      <c r="U499" s="401" t="s">
        <v>4659</v>
      </c>
      <c r="X499" s="400" t="s">
        <v>2324</v>
      </c>
      <c r="Y499" s="400" t="s">
        <v>1348</v>
      </c>
      <c r="Z499" s="400" t="s">
        <v>4652</v>
      </c>
      <c r="AA499" s="413">
        <v>44600</v>
      </c>
      <c r="AC499" s="402" t="e">
        <f>IF(#REF!="", O499,#REF!)</f>
        <v>#REF!</v>
      </c>
      <c r="AE499" s="400" t="s">
        <v>1605</v>
      </c>
      <c r="AF499" s="400" t="s">
        <v>1606</v>
      </c>
      <c r="AG499" s="400" t="s">
        <v>1607</v>
      </c>
      <c r="AV499" s="406"/>
      <c r="AW499" s="406"/>
    </row>
    <row r="500" spans="1:49" s="402" customFormat="1" ht="50.15" customHeight="1" x14ac:dyDescent="0.3">
      <c r="A500" s="419" t="e">
        <v>#N/A</v>
      </c>
      <c r="E500" s="420"/>
      <c r="H500" s="402" t="s">
        <v>4660</v>
      </c>
      <c r="I500" s="402" t="s">
        <v>4661</v>
      </c>
      <c r="J500" s="402" t="s">
        <v>1598</v>
      </c>
      <c r="K500" s="418" t="s">
        <v>4662</v>
      </c>
      <c r="L500" s="402" t="s">
        <v>2671</v>
      </c>
      <c r="N500" s="402" t="s">
        <v>1636</v>
      </c>
      <c r="O500" s="418"/>
      <c r="S500" s="424"/>
      <c r="T500" s="418"/>
      <c r="V500" s="418"/>
      <c r="AM500" s="402" t="s">
        <v>1978</v>
      </c>
      <c r="AP500" s="418"/>
      <c r="AQ500" s="418"/>
      <c r="AR500" s="418"/>
      <c r="AV500" s="419"/>
      <c r="AW500" s="419"/>
    </row>
    <row r="501" spans="1:49" ht="50.15" customHeight="1" x14ac:dyDescent="0.3">
      <c r="A501" s="406" t="e">
        <v>#N/A</v>
      </c>
      <c r="E501" s="408"/>
      <c r="F501" s="400" t="s">
        <v>4663</v>
      </c>
      <c r="H501" s="400" t="s">
        <v>1596</v>
      </c>
      <c r="I501" s="400" t="s">
        <v>2571</v>
      </c>
      <c r="J501" s="400" t="s">
        <v>2572</v>
      </c>
      <c r="K501" s="401" t="str">
        <f>K513</f>
        <v>As GL Accountant, I want the ability to Import Material Intercompany Opening Balances into AHCS MF AR Subledger and mechanism to differentaite opening balances from daily transactions</v>
      </c>
      <c r="L501" s="400" t="s">
        <v>2671</v>
      </c>
      <c r="N501" s="400" t="s">
        <v>1636</v>
      </c>
      <c r="O501" s="401" t="s">
        <v>2177</v>
      </c>
      <c r="P501" s="407" t="str">
        <f>IFERROR(INDEX(LOVs!L:L,MATCH(O501, LOVs!J:J,0)), "")</f>
        <v>Gap</v>
      </c>
      <c r="Q501" s="407" t="str">
        <f>IFERROR(INDEX(LOVs!M:M,MATCH(O501,LOVs!J:J,0)),"")</f>
        <v>Build</v>
      </c>
      <c r="R501" s="407" t="str">
        <f>IFERROR(INDEX(LOVs!N:N,MATCH(O501,LOVs!J:J,0)),"")</f>
        <v>Conversions</v>
      </c>
      <c r="S501" s="404" t="s">
        <v>4664</v>
      </c>
      <c r="T501" s="401" t="s">
        <v>4665</v>
      </c>
      <c r="U501" s="401" t="s">
        <v>4666</v>
      </c>
      <c r="V501" s="401" t="s">
        <v>4667</v>
      </c>
      <c r="Y501" s="400" t="s">
        <v>1348</v>
      </c>
      <c r="Z501" s="400" t="s">
        <v>869</v>
      </c>
      <c r="AA501" s="409">
        <v>44579</v>
      </c>
      <c r="AC501" s="402" t="e">
        <f>IF(#REF!="", O501,#REF!)</f>
        <v>#REF!</v>
      </c>
      <c r="AE501" s="400" t="s">
        <v>1605</v>
      </c>
      <c r="AF501" s="400" t="s">
        <v>2577</v>
      </c>
      <c r="AG501" s="400" t="s">
        <v>2578</v>
      </c>
      <c r="AH501" s="400" t="s">
        <v>856</v>
      </c>
      <c r="AM501" s="400" t="s">
        <v>1978</v>
      </c>
      <c r="AN501" s="400" t="s">
        <v>3498</v>
      </c>
      <c r="AO501" s="400" t="s">
        <v>1027</v>
      </c>
      <c r="AP501" s="401" t="s">
        <v>3098</v>
      </c>
      <c r="AT501" s="400" t="s">
        <v>3266</v>
      </c>
      <c r="AW501" s="406"/>
    </row>
    <row r="502" spans="1:49" ht="50.15" customHeight="1" x14ac:dyDescent="0.3">
      <c r="A502" s="406" t="e">
        <v>#N/A</v>
      </c>
      <c r="B502" s="406"/>
      <c r="C502" s="406" t="s">
        <v>2174</v>
      </c>
      <c r="D502" s="406"/>
      <c r="E502" s="408"/>
      <c r="F502" s="400" t="s">
        <v>4668</v>
      </c>
      <c r="H502" s="400" t="s">
        <v>1596</v>
      </c>
      <c r="I502" s="400" t="s">
        <v>2571</v>
      </c>
      <c r="J502" s="400" t="s">
        <v>2572</v>
      </c>
      <c r="K502" s="401" t="s">
        <v>4669</v>
      </c>
      <c r="L502" s="400" t="s">
        <v>2671</v>
      </c>
      <c r="N502" s="400" t="s">
        <v>1636</v>
      </c>
      <c r="O502" s="401" t="s">
        <v>1452</v>
      </c>
      <c r="P502" s="407" t="str">
        <f>IFERROR(INDEX(LOVs!L:L,MATCH(O502, LOVs!J:J,0)), "")</f>
        <v>Fit</v>
      </c>
      <c r="Q502" s="407" t="str">
        <f>IFERROR(INDEX(LOVs!M:M,MATCH(O502,LOVs!J:J,0)),"")</f>
        <v>Configuration</v>
      </c>
      <c r="R502" s="407" t="str">
        <f>IFERROR(INDEX(LOVs!N:N,MATCH(O502,LOVs!J:J,0)),"")</f>
        <v>Functional</v>
      </c>
      <c r="T502" s="401" t="s">
        <v>4670</v>
      </c>
      <c r="U502" s="401" t="s">
        <v>4671</v>
      </c>
      <c r="V502" s="421" t="s">
        <v>4672</v>
      </c>
      <c r="Y502" s="400" t="s">
        <v>1348</v>
      </c>
      <c r="Z502" s="401" t="s">
        <v>4673</v>
      </c>
      <c r="AA502" s="432" t="s">
        <v>4674</v>
      </c>
      <c r="AC502" s="402" t="e">
        <f>IF(#REF!="", O502,#REF!)</f>
        <v>#REF!</v>
      </c>
      <c r="AE502" s="400" t="s">
        <v>1605</v>
      </c>
      <c r="AF502" s="400" t="s">
        <v>2577</v>
      </c>
      <c r="AG502" s="400" t="s">
        <v>2578</v>
      </c>
      <c r="AH502" s="400" t="s">
        <v>856</v>
      </c>
      <c r="AK502" s="431" t="s">
        <v>4675</v>
      </c>
      <c r="AM502" s="400" t="s">
        <v>1978</v>
      </c>
      <c r="AN502" s="400" t="s">
        <v>3498</v>
      </c>
      <c r="AO502" s="400" t="s">
        <v>1027</v>
      </c>
      <c r="AP502" s="401" t="s">
        <v>3098</v>
      </c>
      <c r="AQ502" s="401" t="s">
        <v>4676</v>
      </c>
      <c r="AR502" s="401" t="s">
        <v>4677</v>
      </c>
      <c r="AS502" s="409">
        <v>44593</v>
      </c>
      <c r="AT502" s="400" t="s">
        <v>4678</v>
      </c>
      <c r="AU502" s="406"/>
      <c r="AW502" s="406"/>
    </row>
    <row r="503" spans="1:49" ht="50.15" customHeight="1" x14ac:dyDescent="0.3">
      <c r="A503" s="406" t="e">
        <v>#N/A</v>
      </c>
      <c r="E503" s="408"/>
      <c r="F503" s="400" t="s">
        <v>4679</v>
      </c>
      <c r="H503" s="400" t="s">
        <v>1596</v>
      </c>
      <c r="I503" s="400" t="s">
        <v>2571</v>
      </c>
      <c r="J503" s="400" t="s">
        <v>2572</v>
      </c>
      <c r="K503" s="401" t="s">
        <v>4680</v>
      </c>
      <c r="L503" s="400" t="s">
        <v>2671</v>
      </c>
      <c r="N503" s="400" t="s">
        <v>1636</v>
      </c>
      <c r="O503" s="401" t="s">
        <v>2177</v>
      </c>
      <c r="P503" s="407" t="str">
        <f>IFERROR(INDEX(LOVs!L:L,MATCH(O503, LOVs!J:J,0)), "")</f>
        <v>Gap</v>
      </c>
      <c r="Q503" s="407" t="str">
        <f>IFERROR(INDEX(LOVs!M:M,MATCH(O503,LOVs!J:J,0)),"")</f>
        <v>Build</v>
      </c>
      <c r="R503" s="407" t="str">
        <f>IFERROR(INDEX(LOVs!N:N,MATCH(O503,LOVs!J:J,0)),"")</f>
        <v>Conversions</v>
      </c>
      <c r="S503" s="404" t="s">
        <v>4664</v>
      </c>
      <c r="T503" s="401" t="s">
        <v>4681</v>
      </c>
      <c r="U503" s="401" t="s">
        <v>4682</v>
      </c>
      <c r="V503" s="401" t="s">
        <v>4683</v>
      </c>
      <c r="Y503" s="400" t="s">
        <v>1348</v>
      </c>
      <c r="Z503" s="400" t="s">
        <v>869</v>
      </c>
      <c r="AA503" s="409">
        <v>44579</v>
      </c>
      <c r="AC503" s="402" t="e">
        <f>IF(#REF!="", O503,#REF!)</f>
        <v>#REF!</v>
      </c>
      <c r="AE503" s="400" t="s">
        <v>1605</v>
      </c>
      <c r="AF503" s="400" t="s">
        <v>2577</v>
      </c>
      <c r="AG503" s="400" t="s">
        <v>2578</v>
      </c>
      <c r="AH503" s="400" t="s">
        <v>856</v>
      </c>
      <c r="AM503" s="400" t="s">
        <v>1978</v>
      </c>
      <c r="AN503" s="400" t="s">
        <v>3498</v>
      </c>
      <c r="AO503" s="400" t="s">
        <v>1027</v>
      </c>
      <c r="AP503" s="401" t="s">
        <v>3098</v>
      </c>
      <c r="AT503" s="400" t="s">
        <v>3266</v>
      </c>
      <c r="AW503" s="406"/>
    </row>
    <row r="504" spans="1:49" ht="50.15" customHeight="1" x14ac:dyDescent="0.3">
      <c r="A504" s="406" t="e">
        <v>#N/A</v>
      </c>
      <c r="B504" s="406"/>
      <c r="C504" s="406" t="s">
        <v>2174</v>
      </c>
      <c r="D504" s="406"/>
      <c r="E504" s="408"/>
      <c r="F504" s="400" t="s">
        <v>4684</v>
      </c>
      <c r="H504" s="400" t="s">
        <v>1596</v>
      </c>
      <c r="I504" s="400" t="s">
        <v>2571</v>
      </c>
      <c r="J504" s="400" t="s">
        <v>2572</v>
      </c>
      <c r="K504" s="401" t="s">
        <v>4685</v>
      </c>
      <c r="L504" s="400" t="s">
        <v>2671</v>
      </c>
      <c r="N504" s="400" t="s">
        <v>1636</v>
      </c>
      <c r="O504" s="401" t="s">
        <v>1452</v>
      </c>
      <c r="P504" s="407" t="str">
        <f>IFERROR(INDEX(LOVs!L:L,MATCH(O504, LOVs!J:J,0)), "")</f>
        <v>Fit</v>
      </c>
      <c r="Q504" s="407" t="str">
        <f>IFERROR(INDEX(LOVs!M:M,MATCH(O504,LOVs!J:J,0)),"")</f>
        <v>Configuration</v>
      </c>
      <c r="R504" s="407" t="str">
        <f>IFERROR(INDEX(LOVs!N:N,MATCH(O504,LOVs!J:J,0)),"")</f>
        <v>Functional</v>
      </c>
      <c r="T504" s="401" t="s">
        <v>4686</v>
      </c>
      <c r="U504" s="401" t="s">
        <v>4687</v>
      </c>
      <c r="V504" s="421" t="s">
        <v>4688</v>
      </c>
      <c r="Y504" s="400" t="s">
        <v>1348</v>
      </c>
      <c r="Z504" s="401" t="s">
        <v>4673</v>
      </c>
      <c r="AA504" s="432" t="s">
        <v>4674</v>
      </c>
      <c r="AC504" s="402" t="e">
        <f>IF(#REF!="", O504,#REF!)</f>
        <v>#REF!</v>
      </c>
      <c r="AE504" s="400" t="s">
        <v>1605</v>
      </c>
      <c r="AF504" s="400" t="s">
        <v>2577</v>
      </c>
      <c r="AG504" s="400" t="s">
        <v>2578</v>
      </c>
      <c r="AH504" s="400" t="s">
        <v>856</v>
      </c>
      <c r="AK504" s="431" t="s">
        <v>4675</v>
      </c>
      <c r="AM504" s="400" t="s">
        <v>1978</v>
      </c>
      <c r="AN504" s="400" t="s">
        <v>3498</v>
      </c>
      <c r="AO504" s="400" t="s">
        <v>1027</v>
      </c>
      <c r="AP504" s="401" t="s">
        <v>3098</v>
      </c>
      <c r="AQ504" s="401" t="s">
        <v>4676</v>
      </c>
      <c r="AR504" s="401" t="s">
        <v>4689</v>
      </c>
      <c r="AS504" s="409">
        <v>44593</v>
      </c>
      <c r="AT504" s="400" t="s">
        <v>4678</v>
      </c>
      <c r="AU504" s="406"/>
      <c r="AW504" s="406"/>
    </row>
    <row r="505" spans="1:49" ht="50.15" customHeight="1" x14ac:dyDescent="0.3">
      <c r="A505" s="406" t="e">
        <v>#N/A</v>
      </c>
      <c r="E505" s="408"/>
      <c r="F505" s="400" t="s">
        <v>4690</v>
      </c>
      <c r="H505" s="400" t="s">
        <v>1596</v>
      </c>
      <c r="I505" s="400" t="s">
        <v>2571</v>
      </c>
      <c r="J505" s="400" t="s">
        <v>2572</v>
      </c>
      <c r="K505" s="401" t="s">
        <v>4691</v>
      </c>
      <c r="L505" s="400" t="s">
        <v>2671</v>
      </c>
      <c r="N505" s="400" t="s">
        <v>1636</v>
      </c>
      <c r="O505" s="401" t="s">
        <v>2177</v>
      </c>
      <c r="P505" s="407" t="str">
        <f>IFERROR(INDEX(LOVs!L:L,MATCH(O505, LOVs!J:J,0)), "")</f>
        <v>Gap</v>
      </c>
      <c r="Q505" s="407" t="str">
        <f>IFERROR(INDEX(LOVs!M:M,MATCH(O505,LOVs!J:J,0)),"")</f>
        <v>Build</v>
      </c>
      <c r="R505" s="407" t="str">
        <f>IFERROR(INDEX(LOVs!N:N,MATCH(O505,LOVs!J:J,0)),"")</f>
        <v>Conversions</v>
      </c>
      <c r="S505" s="404" t="s">
        <v>4692</v>
      </c>
      <c r="T505" s="401" t="s">
        <v>4693</v>
      </c>
      <c r="U505" s="401" t="s">
        <v>4694</v>
      </c>
      <c r="V505" s="401" t="s">
        <v>4695</v>
      </c>
      <c r="Y505" s="400" t="s">
        <v>1348</v>
      </c>
      <c r="Z505" s="400" t="s">
        <v>869</v>
      </c>
      <c r="AA505" s="409">
        <v>44579</v>
      </c>
      <c r="AC505" s="402" t="e">
        <f>IF(#REF!="", O505,#REF!)</f>
        <v>#REF!</v>
      </c>
      <c r="AE505" s="400" t="s">
        <v>1605</v>
      </c>
      <c r="AF505" s="400" t="s">
        <v>2577</v>
      </c>
      <c r="AG505" s="400" t="s">
        <v>2578</v>
      </c>
      <c r="AH505" s="400" t="s">
        <v>856</v>
      </c>
      <c r="AM505" s="400" t="s">
        <v>1978</v>
      </c>
      <c r="AN505" s="400" t="s">
        <v>3498</v>
      </c>
      <c r="AO505" s="400" t="s">
        <v>1027</v>
      </c>
      <c r="AP505" s="401" t="s">
        <v>3098</v>
      </c>
      <c r="AT505" s="400" t="s">
        <v>3266</v>
      </c>
      <c r="AW505" s="406"/>
    </row>
    <row r="506" spans="1:49" ht="50.15" customHeight="1" x14ac:dyDescent="0.3">
      <c r="A506" s="406" t="e">
        <v>#N/A</v>
      </c>
      <c r="B506" s="406"/>
      <c r="C506" s="406" t="s">
        <v>2174</v>
      </c>
      <c r="D506" s="406"/>
      <c r="E506" s="408"/>
      <c r="F506" s="400" t="s">
        <v>4696</v>
      </c>
      <c r="H506" s="400" t="s">
        <v>1596</v>
      </c>
      <c r="I506" s="400" t="s">
        <v>2571</v>
      </c>
      <c r="J506" s="400" t="s">
        <v>2572</v>
      </c>
      <c r="K506" s="401" t="s">
        <v>4697</v>
      </c>
      <c r="L506" s="400" t="s">
        <v>2671</v>
      </c>
      <c r="N506" s="400" t="s">
        <v>1636</v>
      </c>
      <c r="O506" s="401" t="s">
        <v>1452</v>
      </c>
      <c r="P506" s="407" t="str">
        <f>IFERROR(INDEX(LOVs!L:L,MATCH(O506, LOVs!J:J,0)), "")</f>
        <v>Fit</v>
      </c>
      <c r="Q506" s="407" t="str">
        <f>IFERROR(INDEX(LOVs!M:M,MATCH(O506,LOVs!J:J,0)),"")</f>
        <v>Configuration</v>
      </c>
      <c r="R506" s="407" t="str">
        <f>IFERROR(INDEX(LOVs!N:N,MATCH(O506,LOVs!J:J,0)),"")</f>
        <v>Functional</v>
      </c>
      <c r="T506" s="401" t="s">
        <v>4698</v>
      </c>
      <c r="U506" s="401" t="s">
        <v>4699</v>
      </c>
      <c r="V506" s="421" t="s">
        <v>4700</v>
      </c>
      <c r="Y506" s="400" t="s">
        <v>1348</v>
      </c>
      <c r="Z506" s="401" t="s">
        <v>4673</v>
      </c>
      <c r="AA506" s="432" t="s">
        <v>4674</v>
      </c>
      <c r="AC506" s="402" t="e">
        <f>IF(#REF!="", O506,#REF!)</f>
        <v>#REF!</v>
      </c>
      <c r="AE506" s="400" t="s">
        <v>1605</v>
      </c>
      <c r="AF506" s="400" t="s">
        <v>2577</v>
      </c>
      <c r="AG506" s="400" t="s">
        <v>2578</v>
      </c>
      <c r="AH506" s="400" t="s">
        <v>856</v>
      </c>
      <c r="AK506" s="431" t="s">
        <v>4675</v>
      </c>
      <c r="AM506" s="400" t="s">
        <v>1978</v>
      </c>
      <c r="AN506" s="400" t="s">
        <v>3498</v>
      </c>
      <c r="AO506" s="400" t="s">
        <v>1027</v>
      </c>
      <c r="AP506" s="401" t="s">
        <v>3098</v>
      </c>
      <c r="AQ506" s="401" t="s">
        <v>4676</v>
      </c>
      <c r="AR506" s="401" t="s">
        <v>4701</v>
      </c>
      <c r="AS506" s="409">
        <v>44593</v>
      </c>
      <c r="AT506" s="400" t="s">
        <v>4678</v>
      </c>
      <c r="AU506" s="406"/>
      <c r="AW506" s="406"/>
    </row>
    <row r="507" spans="1:49" ht="50.15" customHeight="1" x14ac:dyDescent="0.3">
      <c r="A507" s="406" t="e">
        <v>#N/A</v>
      </c>
      <c r="E507" s="408"/>
      <c r="F507" s="400" t="s">
        <v>4702</v>
      </c>
      <c r="H507" s="400" t="s">
        <v>1596</v>
      </c>
      <c r="I507" s="400" t="s">
        <v>2571</v>
      </c>
      <c r="J507" s="400" t="s">
        <v>2572</v>
      </c>
      <c r="K507" s="401" t="s">
        <v>4703</v>
      </c>
      <c r="L507" s="400" t="s">
        <v>2671</v>
      </c>
      <c r="N507" s="400" t="s">
        <v>1636</v>
      </c>
      <c r="O507" s="401" t="s">
        <v>2177</v>
      </c>
      <c r="P507" s="407" t="str">
        <f>IFERROR(INDEX(LOVs!L:L,MATCH(O507, LOVs!J:J,0)), "")</f>
        <v>Gap</v>
      </c>
      <c r="Q507" s="407" t="str">
        <f>IFERROR(INDEX(LOVs!M:M,MATCH(O507,LOVs!J:J,0)),"")</f>
        <v>Build</v>
      </c>
      <c r="R507" s="407" t="str">
        <f>IFERROR(INDEX(LOVs!N:N,MATCH(O507,LOVs!J:J,0)),"")</f>
        <v>Conversions</v>
      </c>
      <c r="S507" s="404" t="s">
        <v>4704</v>
      </c>
      <c r="T507" s="401" t="s">
        <v>4705</v>
      </c>
      <c r="U507" s="401" t="s">
        <v>4706</v>
      </c>
      <c r="V507" s="401" t="s">
        <v>4707</v>
      </c>
      <c r="Y507" s="400" t="s">
        <v>1348</v>
      </c>
      <c r="Z507" s="400" t="s">
        <v>869</v>
      </c>
      <c r="AA507" s="409">
        <v>44579</v>
      </c>
      <c r="AC507" s="402" t="e">
        <f>IF(#REF!="", O507,#REF!)</f>
        <v>#REF!</v>
      </c>
      <c r="AE507" s="400" t="s">
        <v>1605</v>
      </c>
      <c r="AF507" s="400" t="s">
        <v>2577</v>
      </c>
      <c r="AG507" s="400" t="s">
        <v>2578</v>
      </c>
      <c r="AH507" s="400" t="s">
        <v>856</v>
      </c>
      <c r="AM507" s="400" t="s">
        <v>1978</v>
      </c>
      <c r="AN507" s="400" t="s">
        <v>3498</v>
      </c>
      <c r="AO507" s="400" t="s">
        <v>1027</v>
      </c>
      <c r="AP507" s="401" t="s">
        <v>3098</v>
      </c>
      <c r="AT507" s="400" t="s">
        <v>3266</v>
      </c>
      <c r="AW507" s="406"/>
    </row>
    <row r="508" spans="1:49" ht="50.15" customHeight="1" x14ac:dyDescent="0.3">
      <c r="A508" s="406" t="e">
        <v>#N/A</v>
      </c>
      <c r="B508" s="406"/>
      <c r="C508" s="406" t="s">
        <v>2174</v>
      </c>
      <c r="D508" s="406"/>
      <c r="E508" s="408"/>
      <c r="F508" s="400" t="s">
        <v>4708</v>
      </c>
      <c r="H508" s="400" t="s">
        <v>1596</v>
      </c>
      <c r="I508" s="400" t="s">
        <v>2571</v>
      </c>
      <c r="J508" s="400" t="s">
        <v>2572</v>
      </c>
      <c r="K508" s="401" t="s">
        <v>4709</v>
      </c>
      <c r="L508" s="400" t="s">
        <v>2671</v>
      </c>
      <c r="N508" s="400" t="s">
        <v>1636</v>
      </c>
      <c r="O508" s="401" t="s">
        <v>1452</v>
      </c>
      <c r="P508" s="407" t="str">
        <f>IFERROR(INDEX(LOVs!L:L,MATCH(O508, LOVs!J:J,0)), "")</f>
        <v>Fit</v>
      </c>
      <c r="Q508" s="407" t="str">
        <f>IFERROR(INDEX(LOVs!M:M,MATCH(O508,LOVs!J:J,0)),"")</f>
        <v>Configuration</v>
      </c>
      <c r="R508" s="407" t="str">
        <f>IFERROR(INDEX(LOVs!N:N,MATCH(O508,LOVs!J:J,0)),"")</f>
        <v>Functional</v>
      </c>
      <c r="T508" s="401" t="s">
        <v>4710</v>
      </c>
      <c r="U508" s="401" t="s">
        <v>4711</v>
      </c>
      <c r="V508" s="421" t="s">
        <v>4712</v>
      </c>
      <c r="Y508" s="400" t="s">
        <v>1348</v>
      </c>
      <c r="Z508" s="401" t="s">
        <v>4673</v>
      </c>
      <c r="AA508" s="432" t="s">
        <v>4674</v>
      </c>
      <c r="AC508" s="402" t="e">
        <f>IF(#REF!="", O508,#REF!)</f>
        <v>#REF!</v>
      </c>
      <c r="AE508" s="400" t="s">
        <v>1605</v>
      </c>
      <c r="AF508" s="400" t="s">
        <v>2577</v>
      </c>
      <c r="AG508" s="400" t="s">
        <v>2578</v>
      </c>
      <c r="AH508" s="400" t="s">
        <v>856</v>
      </c>
      <c r="AK508" s="431" t="s">
        <v>4675</v>
      </c>
      <c r="AM508" s="400" t="s">
        <v>1978</v>
      </c>
      <c r="AN508" s="400" t="s">
        <v>3498</v>
      </c>
      <c r="AO508" s="400" t="s">
        <v>1027</v>
      </c>
      <c r="AP508" s="401" t="s">
        <v>3098</v>
      </c>
      <c r="AQ508" s="401" t="s">
        <v>4676</v>
      </c>
      <c r="AR508" s="401" t="s">
        <v>4701</v>
      </c>
      <c r="AS508" s="409">
        <v>44593</v>
      </c>
      <c r="AT508" s="400" t="s">
        <v>4678</v>
      </c>
      <c r="AU508" s="406"/>
      <c r="AW508" s="406"/>
    </row>
    <row r="509" spans="1:49" ht="50.15" customHeight="1" x14ac:dyDescent="0.3">
      <c r="A509" s="406" t="e">
        <v>#N/A</v>
      </c>
      <c r="E509" s="408"/>
      <c r="F509" s="400" t="s">
        <v>4713</v>
      </c>
      <c r="H509" s="400" t="s">
        <v>1596</v>
      </c>
      <c r="I509" s="400" t="s">
        <v>2571</v>
      </c>
      <c r="J509" s="400" t="s">
        <v>2572</v>
      </c>
      <c r="K509" s="401" t="s">
        <v>4714</v>
      </c>
      <c r="L509" s="400" t="s">
        <v>2671</v>
      </c>
      <c r="N509" s="400" t="s">
        <v>1636</v>
      </c>
      <c r="O509" s="401" t="s">
        <v>2177</v>
      </c>
      <c r="P509" s="407" t="str">
        <f>IFERROR(INDEX(LOVs!L:L,MATCH(O509, LOVs!J:J,0)), "")</f>
        <v>Gap</v>
      </c>
      <c r="Q509" s="407" t="str">
        <f>IFERROR(INDEX(LOVs!M:M,MATCH(O509,LOVs!J:J,0)),"")</f>
        <v>Build</v>
      </c>
      <c r="R509" s="407" t="str">
        <f>IFERROR(INDEX(LOVs!N:N,MATCH(O509,LOVs!J:J,0)),"")</f>
        <v>Conversions</v>
      </c>
      <c r="S509" s="404" t="s">
        <v>4692</v>
      </c>
      <c r="T509" s="401" t="s">
        <v>4715</v>
      </c>
      <c r="U509" s="401" t="s">
        <v>4716</v>
      </c>
      <c r="V509" s="401" t="s">
        <v>4717</v>
      </c>
      <c r="Y509" s="400" t="s">
        <v>1348</v>
      </c>
      <c r="Z509" s="400" t="s">
        <v>869</v>
      </c>
      <c r="AA509" s="409">
        <v>44579</v>
      </c>
      <c r="AC509" s="402" t="e">
        <f>IF(#REF!="", O509,#REF!)</f>
        <v>#REF!</v>
      </c>
      <c r="AE509" s="400" t="s">
        <v>1605</v>
      </c>
      <c r="AF509" s="400" t="s">
        <v>2577</v>
      </c>
      <c r="AG509" s="400" t="s">
        <v>2578</v>
      </c>
      <c r="AH509" s="400" t="s">
        <v>856</v>
      </c>
      <c r="AM509" s="400" t="s">
        <v>1978</v>
      </c>
      <c r="AN509" s="400" t="s">
        <v>3498</v>
      </c>
      <c r="AO509" s="400" t="s">
        <v>1027</v>
      </c>
      <c r="AP509" s="401" t="s">
        <v>3098</v>
      </c>
      <c r="AT509" s="400" t="s">
        <v>3266</v>
      </c>
      <c r="AW509" s="406"/>
    </row>
    <row r="510" spans="1:49" ht="50.15" customHeight="1" x14ac:dyDescent="0.3">
      <c r="A510" s="406" t="e">
        <v>#N/A</v>
      </c>
      <c r="B510" s="406"/>
      <c r="C510" s="406" t="s">
        <v>2174</v>
      </c>
      <c r="D510" s="406"/>
      <c r="E510" s="408"/>
      <c r="F510" s="400" t="s">
        <v>4718</v>
      </c>
      <c r="H510" s="400" t="s">
        <v>1596</v>
      </c>
      <c r="I510" s="400" t="s">
        <v>2571</v>
      </c>
      <c r="J510" s="400" t="s">
        <v>2572</v>
      </c>
      <c r="K510" s="401" t="s">
        <v>4719</v>
      </c>
      <c r="L510" s="400" t="s">
        <v>2671</v>
      </c>
      <c r="N510" s="400" t="s">
        <v>1636</v>
      </c>
      <c r="O510" s="401" t="s">
        <v>1452</v>
      </c>
      <c r="P510" s="407" t="str">
        <f>IFERROR(INDEX(LOVs!L:L,MATCH(O510, LOVs!J:J,0)), "")</f>
        <v>Fit</v>
      </c>
      <c r="Q510" s="407" t="str">
        <f>IFERROR(INDEX(LOVs!M:M,MATCH(O510,LOVs!J:J,0)),"")</f>
        <v>Configuration</v>
      </c>
      <c r="R510" s="407" t="str">
        <f>IFERROR(INDEX(LOVs!N:N,MATCH(O510,LOVs!J:J,0)),"")</f>
        <v>Functional</v>
      </c>
      <c r="T510" s="401" t="s">
        <v>4720</v>
      </c>
      <c r="U510" s="401" t="s">
        <v>4721</v>
      </c>
      <c r="V510" s="421" t="s">
        <v>4722</v>
      </c>
      <c r="Y510" s="400" t="s">
        <v>1348</v>
      </c>
      <c r="Z510" s="401" t="s">
        <v>4673</v>
      </c>
      <c r="AA510" s="432" t="s">
        <v>4674</v>
      </c>
      <c r="AC510" s="402" t="e">
        <f>IF(#REF!="", O510,#REF!)</f>
        <v>#REF!</v>
      </c>
      <c r="AE510" s="400" t="s">
        <v>1605</v>
      </c>
      <c r="AF510" s="400" t="s">
        <v>2577</v>
      </c>
      <c r="AG510" s="400" t="s">
        <v>2578</v>
      </c>
      <c r="AH510" s="400" t="s">
        <v>856</v>
      </c>
      <c r="AK510" s="431" t="s">
        <v>4675</v>
      </c>
      <c r="AM510" s="400" t="s">
        <v>1978</v>
      </c>
      <c r="AN510" s="400" t="s">
        <v>3498</v>
      </c>
      <c r="AO510" s="400" t="s">
        <v>1027</v>
      </c>
      <c r="AP510" s="401" t="s">
        <v>3098</v>
      </c>
      <c r="AQ510" s="401" t="s">
        <v>4676</v>
      </c>
      <c r="AR510" s="401" t="s">
        <v>4701</v>
      </c>
      <c r="AS510" s="409">
        <v>44593</v>
      </c>
      <c r="AT510" s="400" t="s">
        <v>4678</v>
      </c>
      <c r="AU510" s="406"/>
      <c r="AW510" s="406"/>
    </row>
    <row r="511" spans="1:49" ht="50.15" customHeight="1" x14ac:dyDescent="0.3">
      <c r="A511" s="406" t="e">
        <v>#N/A</v>
      </c>
      <c r="E511" s="408"/>
      <c r="F511" s="400" t="s">
        <v>4723</v>
      </c>
      <c r="H511" s="400" t="s">
        <v>1596</v>
      </c>
      <c r="I511" s="400" t="s">
        <v>2571</v>
      </c>
      <c r="J511" s="400" t="s">
        <v>2572</v>
      </c>
      <c r="K511" s="401" t="s">
        <v>4724</v>
      </c>
      <c r="L511" s="400" t="s">
        <v>2671</v>
      </c>
      <c r="N511" s="400" t="s">
        <v>1636</v>
      </c>
      <c r="O511" s="401" t="s">
        <v>2177</v>
      </c>
      <c r="P511" s="407" t="str">
        <f>IFERROR(INDEX(LOVs!L:L,MATCH(O511, LOVs!J:J,0)), "")</f>
        <v>Gap</v>
      </c>
      <c r="Q511" s="407" t="str">
        <f>IFERROR(INDEX(LOVs!M:M,MATCH(O511,LOVs!J:J,0)),"")</f>
        <v>Build</v>
      </c>
      <c r="R511" s="407" t="str">
        <f>IFERROR(INDEX(LOVs!N:N,MATCH(O511,LOVs!J:J,0)),"")</f>
        <v>Conversions</v>
      </c>
      <c r="S511" s="404" t="s">
        <v>4704</v>
      </c>
      <c r="T511" s="401" t="s">
        <v>4725</v>
      </c>
      <c r="U511" s="401" t="s">
        <v>4726</v>
      </c>
      <c r="V511" s="401" t="s">
        <v>4727</v>
      </c>
      <c r="Y511" s="400" t="s">
        <v>1348</v>
      </c>
      <c r="Z511" s="400" t="s">
        <v>869</v>
      </c>
      <c r="AA511" s="409">
        <v>44579</v>
      </c>
      <c r="AC511" s="402" t="e">
        <f>IF(#REF!="", O511,#REF!)</f>
        <v>#REF!</v>
      </c>
      <c r="AE511" s="400" t="s">
        <v>1605</v>
      </c>
      <c r="AF511" s="400" t="s">
        <v>2577</v>
      </c>
      <c r="AG511" s="400" t="s">
        <v>2578</v>
      </c>
      <c r="AH511" s="400" t="s">
        <v>856</v>
      </c>
      <c r="AM511" s="400" t="s">
        <v>4728</v>
      </c>
      <c r="AN511" s="400" t="s">
        <v>3498</v>
      </c>
      <c r="AO511" s="400" t="s">
        <v>1027</v>
      </c>
      <c r="AP511" s="401" t="s">
        <v>3098</v>
      </c>
      <c r="AT511" s="400" t="s">
        <v>3266</v>
      </c>
      <c r="AW511" s="406"/>
    </row>
    <row r="512" spans="1:49" ht="50.15" customHeight="1" x14ac:dyDescent="0.3">
      <c r="A512" s="406" t="e">
        <v>#N/A</v>
      </c>
      <c r="B512" s="406"/>
      <c r="C512" s="406" t="s">
        <v>2174</v>
      </c>
      <c r="D512" s="406"/>
      <c r="E512" s="408"/>
      <c r="F512" s="400" t="s">
        <v>4729</v>
      </c>
      <c r="H512" s="400" t="s">
        <v>1596</v>
      </c>
      <c r="I512" s="400" t="s">
        <v>2571</v>
      </c>
      <c r="J512" s="400" t="s">
        <v>2572</v>
      </c>
      <c r="K512" s="401" t="s">
        <v>4730</v>
      </c>
      <c r="L512" s="400" t="s">
        <v>2671</v>
      </c>
      <c r="N512" s="400" t="s">
        <v>1636</v>
      </c>
      <c r="O512" s="401" t="s">
        <v>1452</v>
      </c>
      <c r="P512" s="407" t="str">
        <f>IFERROR(INDEX(LOVs!L:L,MATCH(O512, LOVs!J:J,0)), "")</f>
        <v>Fit</v>
      </c>
      <c r="Q512" s="407" t="str">
        <f>IFERROR(INDEX(LOVs!M:M,MATCH(O512,LOVs!J:J,0)),"")</f>
        <v>Configuration</v>
      </c>
      <c r="R512" s="407" t="str">
        <f>IFERROR(INDEX(LOVs!N:N,MATCH(O512,LOVs!J:J,0)),"")</f>
        <v>Functional</v>
      </c>
      <c r="T512" s="401" t="s">
        <v>4731</v>
      </c>
      <c r="U512" s="401" t="s">
        <v>4732</v>
      </c>
      <c r="V512" s="421" t="s">
        <v>4733</v>
      </c>
      <c r="Y512" s="400" t="s">
        <v>1348</v>
      </c>
      <c r="Z512" s="401" t="s">
        <v>4673</v>
      </c>
      <c r="AA512" s="432" t="s">
        <v>4674</v>
      </c>
      <c r="AC512" s="402" t="e">
        <f>IF(#REF!="", O512,#REF!)</f>
        <v>#REF!</v>
      </c>
      <c r="AE512" s="400" t="s">
        <v>1605</v>
      </c>
      <c r="AF512" s="400" t="s">
        <v>2577</v>
      </c>
      <c r="AG512" s="400" t="s">
        <v>2578</v>
      </c>
      <c r="AH512" s="400" t="s">
        <v>856</v>
      </c>
      <c r="AK512" s="431" t="s">
        <v>4675</v>
      </c>
      <c r="AM512" s="400" t="s">
        <v>1978</v>
      </c>
      <c r="AN512" s="400" t="s">
        <v>3498</v>
      </c>
      <c r="AO512" s="400" t="s">
        <v>1027</v>
      </c>
      <c r="AP512" s="401" t="s">
        <v>3098</v>
      </c>
      <c r="AQ512" s="401" t="s">
        <v>4676</v>
      </c>
      <c r="AR512" s="401" t="s">
        <v>4701</v>
      </c>
      <c r="AS512" s="409">
        <v>44593</v>
      </c>
      <c r="AT512" s="400" t="s">
        <v>4678</v>
      </c>
      <c r="AU512" s="406"/>
      <c r="AW512" s="406"/>
    </row>
    <row r="513" spans="1:49" ht="50.15" customHeight="1" x14ac:dyDescent="0.3">
      <c r="A513" s="406" t="e">
        <v>#N/A</v>
      </c>
      <c r="E513" s="408"/>
      <c r="F513" s="400" t="s">
        <v>4734</v>
      </c>
      <c r="H513" s="400" t="s">
        <v>1596</v>
      </c>
      <c r="I513" s="400" t="s">
        <v>2571</v>
      </c>
      <c r="J513" s="400" t="s">
        <v>2572</v>
      </c>
      <c r="K513" s="401" t="s">
        <v>4735</v>
      </c>
      <c r="L513" s="400" t="s">
        <v>2671</v>
      </c>
      <c r="N513" s="400" t="s">
        <v>1636</v>
      </c>
      <c r="O513" s="401" t="s">
        <v>2177</v>
      </c>
      <c r="P513" s="407" t="str">
        <f>IFERROR(INDEX(LOVs!L:L,MATCH(O513, LOVs!J:J,0)), "")</f>
        <v>Gap</v>
      </c>
      <c r="Q513" s="407" t="str">
        <f>IFERROR(INDEX(LOVs!M:M,MATCH(O513,LOVs!J:J,0)),"")</f>
        <v>Build</v>
      </c>
      <c r="R513" s="407" t="str">
        <f>IFERROR(INDEX(LOVs!N:N,MATCH(O513,LOVs!J:J,0)),"")</f>
        <v>Conversions</v>
      </c>
      <c r="S513" s="404" t="s">
        <v>4664</v>
      </c>
      <c r="T513" s="401" t="s">
        <v>4736</v>
      </c>
      <c r="U513" s="401" t="s">
        <v>4737</v>
      </c>
      <c r="V513" s="401" t="s">
        <v>4738</v>
      </c>
      <c r="Y513" s="400" t="s">
        <v>1348</v>
      </c>
      <c r="Z513" s="400" t="s">
        <v>869</v>
      </c>
      <c r="AA513" s="409">
        <v>44579</v>
      </c>
      <c r="AC513" s="402" t="e">
        <f>IF(#REF!="", O513,#REF!)</f>
        <v>#REF!</v>
      </c>
      <c r="AE513" s="400" t="s">
        <v>1605</v>
      </c>
      <c r="AF513" s="400" t="s">
        <v>2577</v>
      </c>
      <c r="AG513" s="400" t="s">
        <v>2578</v>
      </c>
      <c r="AH513" s="400" t="s">
        <v>856</v>
      </c>
      <c r="AM513" s="400" t="s">
        <v>4739</v>
      </c>
      <c r="AN513" s="400" t="s">
        <v>3498</v>
      </c>
      <c r="AO513" s="400" t="s">
        <v>1027</v>
      </c>
      <c r="AP513" s="401" t="s">
        <v>3098</v>
      </c>
      <c r="AT513" s="400" t="s">
        <v>3266</v>
      </c>
      <c r="AW513" s="406"/>
    </row>
    <row r="514" spans="1:49" ht="50.15" customHeight="1" x14ac:dyDescent="0.3">
      <c r="A514" s="406" t="e">
        <v>#N/A</v>
      </c>
      <c r="B514" s="406"/>
      <c r="C514" s="406" t="s">
        <v>2174</v>
      </c>
      <c r="D514" s="406"/>
      <c r="E514" s="408"/>
      <c r="F514" s="400" t="s">
        <v>4740</v>
      </c>
      <c r="H514" s="400" t="s">
        <v>1596</v>
      </c>
      <c r="I514" s="400" t="s">
        <v>2571</v>
      </c>
      <c r="J514" s="400" t="s">
        <v>2572</v>
      </c>
      <c r="K514" s="401" t="s">
        <v>4741</v>
      </c>
      <c r="L514" s="400" t="s">
        <v>2671</v>
      </c>
      <c r="N514" s="400" t="s">
        <v>1636</v>
      </c>
      <c r="O514" s="401" t="s">
        <v>1452</v>
      </c>
      <c r="P514" s="407" t="str">
        <f>IFERROR(INDEX(LOVs!L:L,MATCH(O514, LOVs!J:J,0)), "")</f>
        <v>Fit</v>
      </c>
      <c r="Q514" s="407" t="str">
        <f>IFERROR(INDEX(LOVs!M:M,MATCH(O514,LOVs!J:J,0)),"")</f>
        <v>Configuration</v>
      </c>
      <c r="R514" s="407" t="str">
        <f>IFERROR(INDEX(LOVs!N:N,MATCH(O514,LOVs!J:J,0)),"")</f>
        <v>Functional</v>
      </c>
      <c r="T514" s="401" t="s">
        <v>4742</v>
      </c>
      <c r="U514" s="401" t="s">
        <v>4743</v>
      </c>
      <c r="V514" s="421" t="s">
        <v>4744</v>
      </c>
      <c r="Y514" s="400" t="s">
        <v>1348</v>
      </c>
      <c r="Z514" s="401" t="s">
        <v>4673</v>
      </c>
      <c r="AA514" s="432" t="s">
        <v>4674</v>
      </c>
      <c r="AC514" s="402" t="e">
        <f>IF(#REF!="", O514,#REF!)</f>
        <v>#REF!</v>
      </c>
      <c r="AE514" s="400" t="s">
        <v>1605</v>
      </c>
      <c r="AF514" s="400" t="s">
        <v>2577</v>
      </c>
      <c r="AG514" s="400" t="s">
        <v>2578</v>
      </c>
      <c r="AH514" s="400" t="s">
        <v>856</v>
      </c>
      <c r="AK514" s="431" t="s">
        <v>4675</v>
      </c>
      <c r="AM514" s="400" t="s">
        <v>1978</v>
      </c>
      <c r="AN514" s="400" t="s">
        <v>3498</v>
      </c>
      <c r="AO514" s="400" t="s">
        <v>1027</v>
      </c>
      <c r="AP514" s="401" t="s">
        <v>3098</v>
      </c>
      <c r="AQ514" s="401" t="s">
        <v>4676</v>
      </c>
      <c r="AR514" s="401" t="s">
        <v>4701</v>
      </c>
      <c r="AS514" s="409">
        <v>44593</v>
      </c>
      <c r="AT514" s="400" t="s">
        <v>4678</v>
      </c>
      <c r="AU514" s="406"/>
      <c r="AW514" s="406"/>
    </row>
    <row r="515" spans="1:49" ht="50.15" customHeight="1" x14ac:dyDescent="0.3">
      <c r="A515" s="406" t="e">
        <v>#N/A</v>
      </c>
      <c r="E515" s="408"/>
      <c r="F515" s="400" t="s">
        <v>4745</v>
      </c>
      <c r="H515" s="400" t="s">
        <v>1596</v>
      </c>
      <c r="I515" s="400" t="s">
        <v>2571</v>
      </c>
      <c r="J515" s="400" t="s">
        <v>2572</v>
      </c>
      <c r="K515" s="401" t="s">
        <v>4746</v>
      </c>
      <c r="N515" s="400" t="s">
        <v>1758</v>
      </c>
      <c r="O515" s="401" t="s">
        <v>1759</v>
      </c>
      <c r="P515" s="407" t="str">
        <f>IFERROR(INDEX(LOVs!L:L,MATCH(O515, LOVs!J:J,0)), "")</f>
        <v>Not Required</v>
      </c>
      <c r="Q515" s="407" t="str">
        <f>IFERROR(INDEX(LOVs!M:M,MATCH(O515,LOVs!J:J,0)),"")</f>
        <v>Not Required</v>
      </c>
      <c r="R515" s="407" t="str">
        <f>IFERROR(INDEX(LOVs!N:N,MATCH(O515,LOVs!J:J,0)),"")</f>
        <v>Not Required</v>
      </c>
      <c r="T515" s="401" t="s">
        <v>4747</v>
      </c>
      <c r="U515" s="401" t="s">
        <v>4748</v>
      </c>
      <c r="AA515" s="400"/>
      <c r="AE515" s="400" t="s">
        <v>1605</v>
      </c>
      <c r="AF515" s="400" t="s">
        <v>2577</v>
      </c>
      <c r="AG515" s="400" t="s">
        <v>2578</v>
      </c>
      <c r="AM515" s="400" t="s">
        <v>1978</v>
      </c>
      <c r="AN515" s="400" t="s">
        <v>196</v>
      </c>
      <c r="AO515" s="400" t="s">
        <v>196</v>
      </c>
      <c r="AP515" s="401" t="s">
        <v>196</v>
      </c>
      <c r="AQ515" s="401" t="s">
        <v>4749</v>
      </c>
      <c r="AR515" s="401" t="s">
        <v>4750</v>
      </c>
      <c r="AW515" s="406"/>
    </row>
    <row r="516" spans="1:49" ht="50.15" customHeight="1" x14ac:dyDescent="0.3">
      <c r="A516" s="406" t="e">
        <v>#N/A</v>
      </c>
      <c r="E516" s="408"/>
      <c r="F516" s="400" t="s">
        <v>4751</v>
      </c>
      <c r="H516" s="400" t="s">
        <v>1596</v>
      </c>
      <c r="I516" s="400" t="s">
        <v>2571</v>
      </c>
      <c r="J516" s="400" t="s">
        <v>2572</v>
      </c>
      <c r="K516" s="401" t="s">
        <v>4752</v>
      </c>
      <c r="N516" s="400" t="s">
        <v>1758</v>
      </c>
      <c r="O516" s="401" t="s">
        <v>1759</v>
      </c>
      <c r="P516" s="407" t="str">
        <f>IFERROR(INDEX(LOVs!L:L,MATCH(O516, LOVs!J:J,0)), "")</f>
        <v>Not Required</v>
      </c>
      <c r="Q516" s="407" t="str">
        <f>IFERROR(INDEX(LOVs!M:M,MATCH(O516,LOVs!J:J,0)),"")</f>
        <v>Not Required</v>
      </c>
      <c r="R516" s="407" t="str">
        <f>IFERROR(INDEX(LOVs!N:N,MATCH(O516,LOVs!J:J,0)),"")</f>
        <v>Not Required</v>
      </c>
      <c r="T516" s="401" t="s">
        <v>4753</v>
      </c>
      <c r="U516" s="401" t="s">
        <v>4754</v>
      </c>
      <c r="AA516" s="400"/>
      <c r="AE516" s="400" t="s">
        <v>1605</v>
      </c>
      <c r="AF516" s="400" t="s">
        <v>2577</v>
      </c>
      <c r="AG516" s="400" t="s">
        <v>2578</v>
      </c>
      <c r="AM516" s="400" t="s">
        <v>1978</v>
      </c>
      <c r="AN516" s="400" t="s">
        <v>196</v>
      </c>
      <c r="AO516" s="400" t="s">
        <v>196</v>
      </c>
      <c r="AP516" s="401" t="s">
        <v>196</v>
      </c>
      <c r="AQ516" s="401" t="s">
        <v>4749</v>
      </c>
      <c r="AR516" s="401" t="s">
        <v>4750</v>
      </c>
      <c r="AW516" s="406"/>
    </row>
    <row r="517" spans="1:49" ht="50.15" customHeight="1" x14ac:dyDescent="0.3">
      <c r="A517" s="406" t="e">
        <v>#N/A</v>
      </c>
      <c r="E517" s="408"/>
      <c r="F517" s="400" t="s">
        <v>4755</v>
      </c>
      <c r="H517" s="400" t="s">
        <v>1596</v>
      </c>
      <c r="I517" s="400" t="s">
        <v>2571</v>
      </c>
      <c r="J517" s="400" t="s">
        <v>2572</v>
      </c>
      <c r="K517" s="401" t="s">
        <v>4756</v>
      </c>
      <c r="N517" s="400" t="s">
        <v>1758</v>
      </c>
      <c r="O517" s="401" t="s">
        <v>1759</v>
      </c>
      <c r="P517" s="407" t="str">
        <f>IFERROR(INDEX(LOVs!L:L,MATCH(O517, LOVs!J:J,0)), "")</f>
        <v>Not Required</v>
      </c>
      <c r="Q517" s="407" t="str">
        <f>IFERROR(INDEX(LOVs!M:M,MATCH(O517,LOVs!J:J,0)),"")</f>
        <v>Not Required</v>
      </c>
      <c r="R517" s="407" t="str">
        <f>IFERROR(INDEX(LOVs!N:N,MATCH(O517,LOVs!J:J,0)),"")</f>
        <v>Not Required</v>
      </c>
      <c r="T517" s="401" t="s">
        <v>4757</v>
      </c>
      <c r="U517" s="401" t="s">
        <v>4758</v>
      </c>
      <c r="AA517" s="400"/>
      <c r="AE517" s="400" t="s">
        <v>1605</v>
      </c>
      <c r="AF517" s="400" t="s">
        <v>2577</v>
      </c>
      <c r="AG517" s="400" t="s">
        <v>2578</v>
      </c>
      <c r="AM517" s="400" t="s">
        <v>1978</v>
      </c>
      <c r="AN517" s="400" t="s">
        <v>196</v>
      </c>
      <c r="AO517" s="400" t="s">
        <v>196</v>
      </c>
      <c r="AP517" s="401" t="s">
        <v>196</v>
      </c>
      <c r="AQ517" s="401" t="s">
        <v>4749</v>
      </c>
      <c r="AR517" s="401" t="s">
        <v>4750</v>
      </c>
      <c r="AW517" s="406"/>
    </row>
    <row r="518" spans="1:49" ht="50.15" customHeight="1" x14ac:dyDescent="0.3">
      <c r="A518" s="406" t="e">
        <v>#N/A</v>
      </c>
      <c r="E518" s="408"/>
      <c r="F518" s="400" t="s">
        <v>4759</v>
      </c>
      <c r="H518" s="400" t="s">
        <v>1596</v>
      </c>
      <c r="I518" s="400" t="s">
        <v>2571</v>
      </c>
      <c r="J518" s="400" t="s">
        <v>2572</v>
      </c>
      <c r="K518" s="401" t="s">
        <v>4760</v>
      </c>
      <c r="N518" s="400" t="s">
        <v>1758</v>
      </c>
      <c r="O518" s="401" t="s">
        <v>1759</v>
      </c>
      <c r="P518" s="407" t="str">
        <f>IFERROR(INDEX(LOVs!L:L,MATCH(O518, LOVs!J:J,0)), "")</f>
        <v>Not Required</v>
      </c>
      <c r="Q518" s="407" t="str">
        <f>IFERROR(INDEX(LOVs!M:M,MATCH(O518,LOVs!J:J,0)),"")</f>
        <v>Not Required</v>
      </c>
      <c r="R518" s="407" t="str">
        <f>IFERROR(INDEX(LOVs!N:N,MATCH(O518,LOVs!J:J,0)),"")</f>
        <v>Not Required</v>
      </c>
      <c r="T518" s="401" t="s">
        <v>4761</v>
      </c>
      <c r="U518" s="401" t="s">
        <v>4762</v>
      </c>
      <c r="AA518" s="400"/>
      <c r="AE518" s="400" t="s">
        <v>1605</v>
      </c>
      <c r="AF518" s="400" t="s">
        <v>2577</v>
      </c>
      <c r="AG518" s="400" t="s">
        <v>2578</v>
      </c>
      <c r="AM518" s="400" t="s">
        <v>1978</v>
      </c>
      <c r="AN518" s="400" t="s">
        <v>196</v>
      </c>
      <c r="AO518" s="400" t="s">
        <v>196</v>
      </c>
      <c r="AP518" s="401" t="s">
        <v>196</v>
      </c>
      <c r="AQ518" s="401" t="s">
        <v>4749</v>
      </c>
      <c r="AR518" s="401" t="s">
        <v>4750</v>
      </c>
      <c r="AW518" s="406"/>
    </row>
    <row r="519" spans="1:49" ht="50.15" customHeight="1" x14ac:dyDescent="0.3">
      <c r="A519" s="406" t="e">
        <v>#N/A</v>
      </c>
      <c r="E519" s="408"/>
      <c r="F519" s="400" t="s">
        <v>4763</v>
      </c>
      <c r="H519" s="400" t="s">
        <v>1596</v>
      </c>
      <c r="I519" s="400" t="s">
        <v>2571</v>
      </c>
      <c r="J519" s="400" t="s">
        <v>2572</v>
      </c>
      <c r="K519" s="401" t="s">
        <v>4764</v>
      </c>
      <c r="N519" s="400" t="s">
        <v>1758</v>
      </c>
      <c r="O519" s="401" t="s">
        <v>1759</v>
      </c>
      <c r="P519" s="407" t="str">
        <f>IFERROR(INDEX(LOVs!L:L,MATCH(O519, LOVs!J:J,0)), "")</f>
        <v>Not Required</v>
      </c>
      <c r="Q519" s="407" t="str">
        <f>IFERROR(INDEX(LOVs!M:M,MATCH(O519,LOVs!J:J,0)),"")</f>
        <v>Not Required</v>
      </c>
      <c r="R519" s="407" t="str">
        <f>IFERROR(INDEX(LOVs!N:N,MATCH(O519,LOVs!J:J,0)),"")</f>
        <v>Not Required</v>
      </c>
      <c r="T519" s="401" t="s">
        <v>4765</v>
      </c>
      <c r="U519" s="401" t="s">
        <v>4766</v>
      </c>
      <c r="AA519" s="400"/>
      <c r="AE519" s="400" t="s">
        <v>1605</v>
      </c>
      <c r="AF519" s="400" t="s">
        <v>2577</v>
      </c>
      <c r="AG519" s="400" t="s">
        <v>2578</v>
      </c>
      <c r="AM519" s="400" t="s">
        <v>4485</v>
      </c>
      <c r="AN519" s="400" t="s">
        <v>196</v>
      </c>
      <c r="AO519" s="401" t="s">
        <v>4767</v>
      </c>
      <c r="AP519" s="401" t="s">
        <v>196</v>
      </c>
      <c r="AQ519" s="401" t="s">
        <v>4768</v>
      </c>
      <c r="AR519" s="401" t="s">
        <v>4750</v>
      </c>
      <c r="AW519" s="406"/>
    </row>
    <row r="520" spans="1:49" ht="50.15" customHeight="1" x14ac:dyDescent="0.3">
      <c r="A520" s="406" t="e">
        <v>#N/A</v>
      </c>
      <c r="E520" s="408"/>
      <c r="F520" s="400" t="s">
        <v>4769</v>
      </c>
      <c r="H520" s="400" t="s">
        <v>1596</v>
      </c>
      <c r="I520" s="400" t="s">
        <v>2571</v>
      </c>
      <c r="J520" s="400" t="s">
        <v>2572</v>
      </c>
      <c r="K520" s="401" t="s">
        <v>4770</v>
      </c>
      <c r="N520" s="400" t="s">
        <v>1758</v>
      </c>
      <c r="O520" s="401" t="s">
        <v>1759</v>
      </c>
      <c r="P520" s="407" t="str">
        <f>IFERROR(INDEX(LOVs!L:L,MATCH(O520, LOVs!J:J,0)), "")</f>
        <v>Not Required</v>
      </c>
      <c r="Q520" s="407" t="str">
        <f>IFERROR(INDEX(LOVs!M:M,MATCH(O520,LOVs!J:J,0)),"")</f>
        <v>Not Required</v>
      </c>
      <c r="R520" s="407" t="str">
        <f>IFERROR(INDEX(LOVs!N:N,MATCH(O520,LOVs!J:J,0)),"")</f>
        <v>Not Required</v>
      </c>
      <c r="T520" s="401" t="s">
        <v>4771</v>
      </c>
      <c r="U520" s="401" t="s">
        <v>4772</v>
      </c>
      <c r="AA520" s="400"/>
      <c r="AE520" s="400" t="s">
        <v>1605</v>
      </c>
      <c r="AF520" s="400" t="s">
        <v>2577</v>
      </c>
      <c r="AG520" s="400" t="s">
        <v>2578</v>
      </c>
      <c r="AM520" s="400" t="s">
        <v>4485</v>
      </c>
      <c r="AN520" s="400" t="s">
        <v>196</v>
      </c>
      <c r="AO520" s="401" t="s">
        <v>4767</v>
      </c>
      <c r="AP520" s="401" t="s">
        <v>196</v>
      </c>
      <c r="AQ520" s="401" t="s">
        <v>4768</v>
      </c>
      <c r="AR520" s="401" t="s">
        <v>4750</v>
      </c>
      <c r="AW520" s="406"/>
    </row>
    <row r="521" spans="1:49" ht="50.15" customHeight="1" x14ac:dyDescent="0.3">
      <c r="A521" s="406" t="e">
        <v>#N/A</v>
      </c>
      <c r="E521" s="408"/>
      <c r="F521" s="400" t="s">
        <v>4773</v>
      </c>
      <c r="H521" s="400" t="s">
        <v>1596</v>
      </c>
      <c r="I521" s="400" t="s">
        <v>2571</v>
      </c>
      <c r="J521" s="400" t="s">
        <v>2572</v>
      </c>
      <c r="K521" s="401" t="s">
        <v>4774</v>
      </c>
      <c r="L521" s="400" t="s">
        <v>2671</v>
      </c>
      <c r="N521" s="400" t="s">
        <v>1636</v>
      </c>
      <c r="O521" s="401" t="s">
        <v>1759</v>
      </c>
      <c r="P521" s="407" t="str">
        <f>IFERROR(INDEX(LOVs!L:L,MATCH(O521, LOVs!J:J,0)), "")</f>
        <v>Not Required</v>
      </c>
      <c r="Q521" s="407" t="str">
        <f>IFERROR(INDEX(LOVs!M:M,MATCH(O521,LOVs!J:J,0)),"")</f>
        <v>Not Required</v>
      </c>
      <c r="R521" s="407" t="str">
        <f>IFERROR(INDEX(LOVs!N:N,MATCH(O521,LOVs!J:J,0)),"")</f>
        <v>Not Required</v>
      </c>
      <c r="T521" s="401" t="s">
        <v>4775</v>
      </c>
      <c r="U521" s="401" t="s">
        <v>4776</v>
      </c>
      <c r="Y521" s="400" t="s">
        <v>1348</v>
      </c>
      <c r="Z521" s="400" t="s">
        <v>4777</v>
      </c>
      <c r="AA521" s="409">
        <v>44582</v>
      </c>
      <c r="AC521" s="402" t="e">
        <f>IF(#REF!="", O521,#REF!)</f>
        <v>#REF!</v>
      </c>
      <c r="AE521" s="400" t="s">
        <v>1605</v>
      </c>
      <c r="AF521" s="400" t="s">
        <v>2577</v>
      </c>
      <c r="AG521" s="400" t="s">
        <v>2578</v>
      </c>
      <c r="AH521" s="400" t="s">
        <v>856</v>
      </c>
      <c r="AK521" s="400" t="s">
        <v>4778</v>
      </c>
      <c r="AT521" s="400" t="s">
        <v>4678</v>
      </c>
      <c r="AU521" s="406"/>
      <c r="AW521" s="406"/>
    </row>
    <row r="522" spans="1:49" ht="50.15" customHeight="1" x14ac:dyDescent="0.3">
      <c r="A522" s="406" t="e">
        <v>#N/A</v>
      </c>
      <c r="E522" s="408"/>
      <c r="F522" s="400" t="s">
        <v>4779</v>
      </c>
      <c r="H522" s="400" t="s">
        <v>1596</v>
      </c>
      <c r="I522" s="400" t="s">
        <v>2571</v>
      </c>
      <c r="J522" s="400" t="s">
        <v>2572</v>
      </c>
      <c r="K522" s="401" t="s">
        <v>4780</v>
      </c>
      <c r="L522" s="400" t="s">
        <v>2671</v>
      </c>
      <c r="N522" s="400" t="s">
        <v>1636</v>
      </c>
      <c r="O522" s="401" t="s">
        <v>1759</v>
      </c>
      <c r="P522" s="407" t="str">
        <f>IFERROR(INDEX(LOVs!L:L,MATCH(O522, LOVs!J:J,0)), "")</f>
        <v>Not Required</v>
      </c>
      <c r="Q522" s="407" t="str">
        <f>IFERROR(INDEX(LOVs!M:M,MATCH(O522,LOVs!J:J,0)),"")</f>
        <v>Not Required</v>
      </c>
      <c r="R522" s="407" t="str">
        <f>IFERROR(INDEX(LOVs!N:N,MATCH(O522,LOVs!J:J,0)),"")</f>
        <v>Not Required</v>
      </c>
      <c r="T522" s="401" t="s">
        <v>4781</v>
      </c>
      <c r="U522" s="401" t="s">
        <v>4776</v>
      </c>
      <c r="Y522" s="400" t="s">
        <v>1348</v>
      </c>
      <c r="Z522" s="400" t="s">
        <v>4777</v>
      </c>
      <c r="AA522" s="409">
        <v>44582</v>
      </c>
      <c r="AC522" s="402" t="e">
        <f>IF(#REF!="", O522,#REF!)</f>
        <v>#REF!</v>
      </c>
      <c r="AE522" s="400" t="s">
        <v>1605</v>
      </c>
      <c r="AF522" s="400" t="s">
        <v>2577</v>
      </c>
      <c r="AG522" s="400" t="s">
        <v>2578</v>
      </c>
      <c r="AH522" s="400" t="s">
        <v>856</v>
      </c>
      <c r="AK522" s="400" t="s">
        <v>4782</v>
      </c>
      <c r="AT522" s="400" t="s">
        <v>4678</v>
      </c>
      <c r="AU522" s="406"/>
      <c r="AW522" s="406"/>
    </row>
    <row r="523" spans="1:49" ht="50.15" customHeight="1" x14ac:dyDescent="0.3">
      <c r="A523" s="406" t="e">
        <v>#N/A</v>
      </c>
      <c r="E523" s="408"/>
      <c r="F523" s="400" t="s">
        <v>4783</v>
      </c>
      <c r="H523" s="400" t="s">
        <v>1596</v>
      </c>
      <c r="I523" s="400" t="s">
        <v>2571</v>
      </c>
      <c r="J523" s="400" t="s">
        <v>2572</v>
      </c>
      <c r="K523" s="401" t="s">
        <v>4784</v>
      </c>
      <c r="L523" s="400" t="s">
        <v>2671</v>
      </c>
      <c r="N523" s="400" t="s">
        <v>1636</v>
      </c>
      <c r="O523" s="401" t="s">
        <v>1759</v>
      </c>
      <c r="P523" s="407" t="str">
        <f>IFERROR(INDEX(LOVs!L:L,MATCH(O523, LOVs!J:J,0)), "")</f>
        <v>Not Required</v>
      </c>
      <c r="Q523" s="407" t="str">
        <f>IFERROR(INDEX(LOVs!M:M,MATCH(O523,LOVs!J:J,0)),"")</f>
        <v>Not Required</v>
      </c>
      <c r="R523" s="407" t="str">
        <f>IFERROR(INDEX(LOVs!N:N,MATCH(O523,LOVs!J:J,0)),"")</f>
        <v>Not Required</v>
      </c>
      <c r="T523" s="401" t="s">
        <v>4785</v>
      </c>
      <c r="U523" s="401" t="s">
        <v>4776</v>
      </c>
      <c r="Y523" s="400" t="s">
        <v>1348</v>
      </c>
      <c r="Z523" s="400" t="s">
        <v>4777</v>
      </c>
      <c r="AA523" s="409">
        <v>44582</v>
      </c>
      <c r="AC523" s="402" t="e">
        <f>IF(#REF!="", O523,#REF!)</f>
        <v>#REF!</v>
      </c>
      <c r="AE523" s="400" t="s">
        <v>1605</v>
      </c>
      <c r="AF523" s="400" t="s">
        <v>2577</v>
      </c>
      <c r="AG523" s="400" t="s">
        <v>2578</v>
      </c>
      <c r="AH523" s="400" t="s">
        <v>856</v>
      </c>
      <c r="AK523" s="400" t="s">
        <v>4782</v>
      </c>
      <c r="AT523" s="400" t="s">
        <v>4678</v>
      </c>
      <c r="AU523" s="406"/>
      <c r="AW523" s="406"/>
    </row>
    <row r="524" spans="1:49" ht="50.15" customHeight="1" x14ac:dyDescent="0.3">
      <c r="A524" s="406" t="e">
        <v>#N/A</v>
      </c>
      <c r="E524" s="408"/>
      <c r="F524" s="400" t="s">
        <v>4786</v>
      </c>
      <c r="H524" s="400" t="s">
        <v>1596</v>
      </c>
      <c r="I524" s="400" t="s">
        <v>2571</v>
      </c>
      <c r="J524" s="400" t="s">
        <v>2572</v>
      </c>
      <c r="K524" s="401" t="s">
        <v>4787</v>
      </c>
      <c r="L524" s="400" t="s">
        <v>2671</v>
      </c>
      <c r="N524" s="400" t="s">
        <v>1636</v>
      </c>
      <c r="O524" s="401" t="s">
        <v>1759</v>
      </c>
      <c r="P524" s="407" t="str">
        <f>IFERROR(INDEX(LOVs!L:L,MATCH(O524, LOVs!J:J,0)), "")</f>
        <v>Not Required</v>
      </c>
      <c r="Q524" s="407" t="str">
        <f>IFERROR(INDEX(LOVs!M:M,MATCH(O524,LOVs!J:J,0)),"")</f>
        <v>Not Required</v>
      </c>
      <c r="R524" s="407" t="str">
        <f>IFERROR(INDEX(LOVs!N:N,MATCH(O524,LOVs!J:J,0)),"")</f>
        <v>Not Required</v>
      </c>
      <c r="T524" s="401" t="s">
        <v>4788</v>
      </c>
      <c r="U524" s="401" t="s">
        <v>4776</v>
      </c>
      <c r="Y524" s="400" t="s">
        <v>1348</v>
      </c>
      <c r="Z524" s="400" t="s">
        <v>4777</v>
      </c>
      <c r="AA524" s="409">
        <v>44582</v>
      </c>
      <c r="AC524" s="402" t="e">
        <f>IF(#REF!="", O524,#REF!)</f>
        <v>#REF!</v>
      </c>
      <c r="AE524" s="400" t="s">
        <v>1605</v>
      </c>
      <c r="AF524" s="400" t="s">
        <v>2577</v>
      </c>
      <c r="AG524" s="400" t="s">
        <v>2578</v>
      </c>
      <c r="AH524" s="400" t="s">
        <v>856</v>
      </c>
      <c r="AK524" s="400" t="s">
        <v>4782</v>
      </c>
      <c r="AT524" s="400" t="s">
        <v>4678</v>
      </c>
      <c r="AU524" s="406"/>
      <c r="AW524" s="406"/>
    </row>
    <row r="525" spans="1:49" ht="50.15" customHeight="1" x14ac:dyDescent="0.3">
      <c r="A525" s="406" t="e">
        <v>#N/A</v>
      </c>
      <c r="E525" s="408"/>
      <c r="F525" s="400" t="s">
        <v>4789</v>
      </c>
      <c r="H525" s="400" t="s">
        <v>1596</v>
      </c>
      <c r="I525" s="400" t="s">
        <v>2571</v>
      </c>
      <c r="J525" s="400" t="s">
        <v>2572</v>
      </c>
      <c r="K525" s="401" t="s">
        <v>4790</v>
      </c>
      <c r="L525" s="400" t="s">
        <v>2671</v>
      </c>
      <c r="N525" s="400" t="s">
        <v>1636</v>
      </c>
      <c r="O525" s="401" t="s">
        <v>1759</v>
      </c>
      <c r="P525" s="407" t="str">
        <f>IFERROR(INDEX(LOVs!L:L,MATCH(O525, LOVs!J:J,0)), "")</f>
        <v>Not Required</v>
      </c>
      <c r="Q525" s="407" t="str">
        <f>IFERROR(INDEX(LOVs!M:M,MATCH(O525,LOVs!J:J,0)),"")</f>
        <v>Not Required</v>
      </c>
      <c r="R525" s="407" t="str">
        <f>IFERROR(INDEX(LOVs!N:N,MATCH(O525,LOVs!J:J,0)),"")</f>
        <v>Not Required</v>
      </c>
      <c r="T525" s="401" t="s">
        <v>4791</v>
      </c>
      <c r="U525" s="401" t="s">
        <v>4776</v>
      </c>
      <c r="Y525" s="400" t="s">
        <v>1348</v>
      </c>
      <c r="Z525" s="400" t="s">
        <v>4777</v>
      </c>
      <c r="AA525" s="409">
        <v>44582</v>
      </c>
      <c r="AC525" s="402" t="e">
        <f>IF(#REF!="", O525,#REF!)</f>
        <v>#REF!</v>
      </c>
      <c r="AE525" s="400" t="s">
        <v>1605</v>
      </c>
      <c r="AF525" s="400" t="s">
        <v>2577</v>
      </c>
      <c r="AG525" s="400" t="s">
        <v>2578</v>
      </c>
      <c r="AH525" s="400" t="s">
        <v>856</v>
      </c>
      <c r="AK525" s="400" t="s">
        <v>4782</v>
      </c>
      <c r="AT525" s="400" t="s">
        <v>4678</v>
      </c>
      <c r="AU525" s="406"/>
      <c r="AW525" s="406"/>
    </row>
    <row r="526" spans="1:49" ht="50.15" customHeight="1" x14ac:dyDescent="0.3">
      <c r="A526" s="406" t="e">
        <v>#N/A</v>
      </c>
      <c r="E526" s="408"/>
      <c r="F526" s="400" t="s">
        <v>4792</v>
      </c>
      <c r="H526" s="400" t="s">
        <v>1596</v>
      </c>
      <c r="I526" s="400" t="s">
        <v>2571</v>
      </c>
      <c r="J526" s="400" t="s">
        <v>2572</v>
      </c>
      <c r="K526" s="401" t="s">
        <v>4793</v>
      </c>
      <c r="L526" s="400" t="s">
        <v>2671</v>
      </c>
      <c r="N526" s="400" t="s">
        <v>1636</v>
      </c>
      <c r="O526" s="401" t="s">
        <v>1759</v>
      </c>
      <c r="P526" s="407" t="str">
        <f>IFERROR(INDEX(LOVs!L:L,MATCH(O526, LOVs!J:J,0)), "")</f>
        <v>Not Required</v>
      </c>
      <c r="Q526" s="407" t="str">
        <f>IFERROR(INDEX(LOVs!M:M,MATCH(O526,LOVs!J:J,0)),"")</f>
        <v>Not Required</v>
      </c>
      <c r="R526" s="407" t="str">
        <f>IFERROR(INDEX(LOVs!N:N,MATCH(O526,LOVs!J:J,0)),"")</f>
        <v>Not Required</v>
      </c>
      <c r="T526" s="401" t="s">
        <v>4794</v>
      </c>
      <c r="U526" s="401" t="s">
        <v>4776</v>
      </c>
      <c r="Y526" s="400" t="s">
        <v>1348</v>
      </c>
      <c r="Z526" s="400" t="s">
        <v>4777</v>
      </c>
      <c r="AA526" s="409">
        <v>44582</v>
      </c>
      <c r="AC526" s="402" t="e">
        <f>IF(#REF!="", O526,#REF!)</f>
        <v>#REF!</v>
      </c>
      <c r="AE526" s="400" t="s">
        <v>1605</v>
      </c>
      <c r="AF526" s="400" t="s">
        <v>2577</v>
      </c>
      <c r="AG526" s="400" t="s">
        <v>2578</v>
      </c>
      <c r="AH526" s="400" t="s">
        <v>856</v>
      </c>
      <c r="AK526" s="400" t="s">
        <v>4782</v>
      </c>
      <c r="AT526" s="400" t="s">
        <v>4678</v>
      </c>
      <c r="AU526" s="406"/>
      <c r="AW526" s="406"/>
    </row>
    <row r="527" spans="1:49" ht="50.15" customHeight="1" x14ac:dyDescent="0.3">
      <c r="A527" s="406" t="e">
        <v>#N/A</v>
      </c>
      <c r="B527" s="400" t="s">
        <v>4795</v>
      </c>
      <c r="E527" s="408"/>
      <c r="F527" s="400" t="s">
        <v>4796</v>
      </c>
      <c r="H527" s="400" t="s">
        <v>1596</v>
      </c>
      <c r="I527" s="400" t="s">
        <v>2571</v>
      </c>
      <c r="J527" s="400" t="s">
        <v>2572</v>
      </c>
      <c r="K527" s="421" t="s">
        <v>4797</v>
      </c>
      <c r="L527" s="400" t="s">
        <v>2671</v>
      </c>
      <c r="M527" s="404"/>
      <c r="N527" s="400" t="s">
        <v>1636</v>
      </c>
      <c r="O527" s="421" t="s">
        <v>2621</v>
      </c>
      <c r="P527" s="407" t="str">
        <f>IFERROR(INDEX(LOVs!L:L,MATCH(O527, LOVs!J:J,0)), "")</f>
        <v>Gap</v>
      </c>
      <c r="Q527" s="407" t="str">
        <f>IFERROR(INDEX(LOVs!M:M,MATCH(O527,LOVs!J:J,0)),"")</f>
        <v>Build</v>
      </c>
      <c r="R527" s="407" t="str">
        <f>IFERROR(INDEX(LOVs!N:N,MATCH(O527,LOVs!J:J,0)),"")</f>
        <v>Interface</v>
      </c>
      <c r="S527" s="400" t="s">
        <v>4798</v>
      </c>
      <c r="T527" s="401" t="s">
        <v>3478</v>
      </c>
      <c r="U527" s="421" t="s">
        <v>4799</v>
      </c>
      <c r="V527" s="401" t="s">
        <v>3479</v>
      </c>
      <c r="W527" s="404"/>
      <c r="X527" s="404"/>
      <c r="Y527" s="404" t="s">
        <v>1348</v>
      </c>
      <c r="Z527" s="404" t="s">
        <v>3884</v>
      </c>
      <c r="AA527" s="404"/>
      <c r="AB527" s="404"/>
      <c r="AC527" s="402" t="e">
        <f>IF(#REF!="", O527,#REF!)</f>
        <v>#REF!</v>
      </c>
      <c r="AE527" s="400" t="s">
        <v>1605</v>
      </c>
      <c r="AF527" s="400" t="s">
        <v>2577</v>
      </c>
      <c r="AG527" s="400" t="s">
        <v>2578</v>
      </c>
      <c r="AH527" s="400" t="s">
        <v>856</v>
      </c>
      <c r="AI527" s="404"/>
      <c r="AJ527" s="404"/>
      <c r="AM527" s="400" t="s">
        <v>4485</v>
      </c>
      <c r="AN527" s="400" t="s">
        <v>196</v>
      </c>
      <c r="AO527" s="401" t="s">
        <v>4800</v>
      </c>
      <c r="AP527" s="401" t="s">
        <v>196</v>
      </c>
      <c r="AQ527" s="401" t="s">
        <v>4801</v>
      </c>
      <c r="AT527" s="400" t="s">
        <v>3266</v>
      </c>
      <c r="AW527" s="406"/>
    </row>
    <row r="528" spans="1:49" ht="50.15" customHeight="1" x14ac:dyDescent="0.3">
      <c r="A528" s="404" t="e">
        <v>#N/A</v>
      </c>
      <c r="B528" s="404" t="s">
        <v>4802</v>
      </c>
      <c r="C528" s="404" t="s">
        <v>4803</v>
      </c>
      <c r="D528" s="399"/>
      <c r="E528" s="408" t="s">
        <v>4804</v>
      </c>
      <c r="F528" s="405" t="s">
        <v>4805</v>
      </c>
      <c r="G528" s="405"/>
      <c r="H528" s="423" t="s">
        <v>1596</v>
      </c>
      <c r="I528" s="427" t="s">
        <v>1597</v>
      </c>
      <c r="J528" s="427" t="s">
        <v>1598</v>
      </c>
      <c r="K528" s="427" t="s">
        <v>4806</v>
      </c>
      <c r="L528" s="404"/>
      <c r="M528" s="404"/>
      <c r="N528" s="423" t="s">
        <v>4807</v>
      </c>
      <c r="O528" s="423" t="s">
        <v>1647</v>
      </c>
      <c r="P528" s="428" t="s">
        <v>3458</v>
      </c>
      <c r="Q528" s="428" t="s">
        <v>3459</v>
      </c>
      <c r="R528" s="428" t="s">
        <v>4808</v>
      </c>
      <c r="T528" s="427" t="s">
        <v>4809</v>
      </c>
      <c r="U528" s="423" t="s">
        <v>4810</v>
      </c>
      <c r="V528" s="423"/>
      <c r="W528" s="423"/>
      <c r="X528" s="426">
        <v>44416</v>
      </c>
      <c r="Y528" s="425" t="s">
        <v>4811</v>
      </c>
      <c r="Z528" s="423" t="s">
        <v>4812</v>
      </c>
      <c r="AA528" s="426">
        <v>44421</v>
      </c>
      <c r="AB528" s="423" t="s">
        <v>4813</v>
      </c>
      <c r="AC528" s="424"/>
      <c r="AD528" s="424"/>
      <c r="AE528" s="423" t="s">
        <v>1605</v>
      </c>
      <c r="AF528" s="423" t="s">
        <v>4814</v>
      </c>
      <c r="AG528" s="423" t="s">
        <v>40</v>
      </c>
      <c r="AH528" s="423" t="s">
        <v>856</v>
      </c>
      <c r="AI528" s="423"/>
      <c r="AJ528" s="423"/>
      <c r="AW528" s="406"/>
    </row>
    <row r="529" spans="1:49" ht="50.15" customHeight="1" x14ac:dyDescent="0.3">
      <c r="A529" s="404" t="e">
        <v>#N/A</v>
      </c>
      <c r="B529" s="404" t="s">
        <v>4815</v>
      </c>
      <c r="C529" s="404" t="s">
        <v>4816</v>
      </c>
      <c r="D529" s="399"/>
      <c r="E529" s="408" t="s">
        <v>4817</v>
      </c>
      <c r="F529" s="405" t="s">
        <v>4818</v>
      </c>
      <c r="G529" s="405"/>
      <c r="H529" s="423" t="s">
        <v>1596</v>
      </c>
      <c r="I529" s="427" t="s">
        <v>1597</v>
      </c>
      <c r="J529" s="427" t="s">
        <v>1598</v>
      </c>
      <c r="K529" s="427" t="s">
        <v>4819</v>
      </c>
      <c r="L529" s="404"/>
      <c r="M529" s="404"/>
      <c r="N529" s="423" t="s">
        <v>4807</v>
      </c>
      <c r="O529" s="423" t="s">
        <v>1647</v>
      </c>
      <c r="P529" s="428" t="s">
        <v>3458</v>
      </c>
      <c r="Q529" s="428" t="s">
        <v>3459</v>
      </c>
      <c r="R529" s="428" t="s">
        <v>4808</v>
      </c>
      <c r="T529" s="427" t="s">
        <v>4820</v>
      </c>
      <c r="U529" s="423" t="s">
        <v>4810</v>
      </c>
      <c r="V529" s="423"/>
      <c r="W529" s="423"/>
      <c r="X529" s="426">
        <v>44416</v>
      </c>
      <c r="Y529" s="425" t="s">
        <v>4811</v>
      </c>
      <c r="Z529" s="423" t="s">
        <v>4812</v>
      </c>
      <c r="AA529" s="426">
        <v>44421</v>
      </c>
      <c r="AB529" s="423" t="s">
        <v>4813</v>
      </c>
      <c r="AC529" s="424"/>
      <c r="AD529" s="424"/>
      <c r="AE529" s="423" t="s">
        <v>1605</v>
      </c>
      <c r="AF529" s="423" t="s">
        <v>4814</v>
      </c>
      <c r="AG529" s="423" t="s">
        <v>40</v>
      </c>
      <c r="AH529" s="423" t="s">
        <v>856</v>
      </c>
      <c r="AI529" s="423"/>
      <c r="AJ529" s="423"/>
      <c r="AW529" s="406"/>
    </row>
    <row r="530" spans="1:49" ht="50.15" customHeight="1" x14ac:dyDescent="0.3">
      <c r="A530" s="404" t="s">
        <v>3267</v>
      </c>
      <c r="B530" s="404" t="s">
        <v>3268</v>
      </c>
      <c r="C530" s="404" t="s">
        <v>3269</v>
      </c>
      <c r="D530" s="404" t="s">
        <v>4821</v>
      </c>
      <c r="E530" s="408" t="s">
        <v>4822</v>
      </c>
      <c r="F530" s="405" t="s">
        <v>3270</v>
      </c>
      <c r="G530" s="405" t="s">
        <v>4823</v>
      </c>
      <c r="H530" s="423" t="s">
        <v>1596</v>
      </c>
      <c r="I530" s="427" t="s">
        <v>1597</v>
      </c>
      <c r="J530" s="427" t="s">
        <v>1598</v>
      </c>
      <c r="K530" s="427" t="s">
        <v>4824</v>
      </c>
      <c r="L530" s="404"/>
      <c r="M530" s="404"/>
      <c r="N530" s="423" t="s">
        <v>4807</v>
      </c>
      <c r="O530" s="423" t="s">
        <v>1647</v>
      </c>
      <c r="P530" s="428" t="s">
        <v>3458</v>
      </c>
      <c r="Q530" s="428" t="s">
        <v>3459</v>
      </c>
      <c r="R530" s="428" t="s">
        <v>4808</v>
      </c>
      <c r="T530" s="427" t="s">
        <v>4825</v>
      </c>
      <c r="U530" s="423" t="s">
        <v>4810</v>
      </c>
      <c r="V530" s="423"/>
      <c r="W530" s="423"/>
      <c r="X530" s="426"/>
      <c r="Y530" s="425"/>
      <c r="Z530" s="423"/>
      <c r="AA530" s="426"/>
      <c r="AB530" s="423" t="s">
        <v>4813</v>
      </c>
      <c r="AC530" s="424"/>
      <c r="AD530" s="424"/>
      <c r="AE530" s="423" t="s">
        <v>1605</v>
      </c>
      <c r="AF530" s="423" t="s">
        <v>4814</v>
      </c>
      <c r="AG530" s="423" t="s">
        <v>40</v>
      </c>
      <c r="AH530" s="423" t="s">
        <v>856</v>
      </c>
      <c r="AI530" s="423"/>
      <c r="AJ530" s="423"/>
      <c r="AW530" s="406"/>
    </row>
    <row r="531" spans="1:49" ht="50.15" customHeight="1" x14ac:dyDescent="0.3">
      <c r="A531" s="404" t="s">
        <v>3256</v>
      </c>
      <c r="B531" s="404" t="s">
        <v>3257</v>
      </c>
      <c r="C531" s="404" t="s">
        <v>3258</v>
      </c>
      <c r="D531" s="404" t="s">
        <v>4826</v>
      </c>
      <c r="E531" s="408" t="s">
        <v>4827</v>
      </c>
      <c r="F531" s="405" t="s">
        <v>3259</v>
      </c>
      <c r="G531" s="405" t="s">
        <v>4828</v>
      </c>
      <c r="H531" s="423" t="s">
        <v>1596</v>
      </c>
      <c r="I531" s="427" t="s">
        <v>1597</v>
      </c>
      <c r="J531" s="427" t="s">
        <v>1598</v>
      </c>
      <c r="K531" s="427" t="s">
        <v>4829</v>
      </c>
      <c r="L531" s="404"/>
      <c r="M531" s="404"/>
      <c r="N531" s="423" t="s">
        <v>4807</v>
      </c>
      <c r="O531" s="423" t="s">
        <v>1647</v>
      </c>
      <c r="P531" s="428" t="s">
        <v>3458</v>
      </c>
      <c r="Q531" s="428" t="s">
        <v>3459</v>
      </c>
      <c r="R531" s="428" t="s">
        <v>4808</v>
      </c>
      <c r="T531" s="427" t="s">
        <v>4830</v>
      </c>
      <c r="U531" s="423" t="s">
        <v>4810</v>
      </c>
      <c r="V531" s="423"/>
      <c r="W531" s="423"/>
      <c r="X531" s="426"/>
      <c r="Y531" s="425"/>
      <c r="Z531" s="423"/>
      <c r="AA531" s="426"/>
      <c r="AB531" s="423" t="s">
        <v>4813</v>
      </c>
      <c r="AC531" s="424"/>
      <c r="AD531" s="424"/>
      <c r="AE531" s="423" t="s">
        <v>1605</v>
      </c>
      <c r="AF531" s="423" t="s">
        <v>4814</v>
      </c>
      <c r="AG531" s="423" t="s">
        <v>40</v>
      </c>
      <c r="AH531" s="423" t="s">
        <v>856</v>
      </c>
      <c r="AI531" s="423"/>
      <c r="AJ531" s="423"/>
      <c r="AW531" s="406"/>
    </row>
    <row r="532" spans="1:49" ht="50.15" customHeight="1" x14ac:dyDescent="0.3">
      <c r="A532" s="404" t="s">
        <v>3372</v>
      </c>
      <c r="B532" s="404"/>
      <c r="C532" s="404"/>
      <c r="D532" s="404"/>
      <c r="E532" s="408" t="s">
        <v>196</v>
      </c>
      <c r="F532" s="405" t="s">
        <v>3375</v>
      </c>
      <c r="G532" s="405" t="s">
        <v>4831</v>
      </c>
      <c r="H532" s="423" t="s">
        <v>1596</v>
      </c>
      <c r="I532" s="427" t="s">
        <v>1597</v>
      </c>
      <c r="J532" s="427" t="s">
        <v>1598</v>
      </c>
      <c r="K532" s="427" t="s">
        <v>4832</v>
      </c>
      <c r="L532" s="404"/>
      <c r="M532" s="404"/>
      <c r="N532" s="423" t="s">
        <v>4807</v>
      </c>
      <c r="O532" s="423" t="s">
        <v>1647</v>
      </c>
      <c r="P532" s="428" t="s">
        <v>3458</v>
      </c>
      <c r="Q532" s="428" t="s">
        <v>3459</v>
      </c>
      <c r="R532" s="428" t="s">
        <v>4808</v>
      </c>
      <c r="S532" s="404" t="s">
        <v>4833</v>
      </c>
      <c r="T532" s="427" t="s">
        <v>4834</v>
      </c>
      <c r="U532" s="423" t="s">
        <v>4835</v>
      </c>
      <c r="V532" s="423" t="s">
        <v>1605</v>
      </c>
      <c r="W532" s="423" t="s">
        <v>1607</v>
      </c>
      <c r="X532" s="426">
        <v>8</v>
      </c>
      <c r="Y532" s="425"/>
      <c r="Z532" s="423"/>
      <c r="AA532" s="426"/>
      <c r="AB532" s="423" t="s">
        <v>4813</v>
      </c>
      <c r="AC532" s="424"/>
      <c r="AD532" s="424"/>
      <c r="AE532" s="423" t="s">
        <v>1605</v>
      </c>
      <c r="AF532" s="423" t="s">
        <v>4814</v>
      </c>
      <c r="AG532" s="423" t="s">
        <v>40</v>
      </c>
      <c r="AH532" s="423" t="s">
        <v>856</v>
      </c>
      <c r="AI532" s="423"/>
      <c r="AJ532" s="423"/>
      <c r="AW532" s="406"/>
    </row>
    <row r="533" spans="1:49" ht="50.15" customHeight="1" x14ac:dyDescent="0.3">
      <c r="A533" s="404" t="s">
        <v>3372</v>
      </c>
      <c r="B533" s="404"/>
      <c r="C533" s="404"/>
      <c r="D533" s="404"/>
      <c r="E533" s="408" t="s">
        <v>196</v>
      </c>
      <c r="F533" s="405" t="s">
        <v>3375</v>
      </c>
      <c r="G533" s="405" t="s">
        <v>4836</v>
      </c>
      <c r="H533" s="423" t="s">
        <v>1596</v>
      </c>
      <c r="I533" s="427" t="s">
        <v>1597</v>
      </c>
      <c r="J533" s="427" t="s">
        <v>1598</v>
      </c>
      <c r="K533" s="427" t="s">
        <v>4832</v>
      </c>
      <c r="L533" s="404"/>
      <c r="M533" s="404"/>
      <c r="N533" s="423" t="s">
        <v>4807</v>
      </c>
      <c r="O533" s="423" t="s">
        <v>1647</v>
      </c>
      <c r="P533" s="428" t="s">
        <v>3458</v>
      </c>
      <c r="Q533" s="428" t="s">
        <v>3459</v>
      </c>
      <c r="R533" s="428" t="s">
        <v>4808</v>
      </c>
      <c r="S533" s="404" t="s">
        <v>4833</v>
      </c>
      <c r="T533" s="427" t="s">
        <v>4834</v>
      </c>
      <c r="U533" s="423" t="s">
        <v>4835</v>
      </c>
      <c r="V533" s="423" t="s">
        <v>1605</v>
      </c>
      <c r="W533" s="423" t="s">
        <v>1607</v>
      </c>
      <c r="X533" s="426">
        <v>8</v>
      </c>
      <c r="Y533" s="425"/>
      <c r="Z533" s="423"/>
      <c r="AA533" s="426"/>
      <c r="AB533" s="423" t="s">
        <v>4813</v>
      </c>
      <c r="AC533" s="424"/>
      <c r="AD533" s="424"/>
      <c r="AE533" s="423" t="s">
        <v>1605</v>
      </c>
      <c r="AF533" s="423" t="s">
        <v>4814</v>
      </c>
      <c r="AG533" s="423" t="s">
        <v>40</v>
      </c>
      <c r="AH533" s="423" t="s">
        <v>856</v>
      </c>
      <c r="AI533" s="423"/>
      <c r="AJ533" s="423"/>
      <c r="AW533" s="406"/>
    </row>
    <row r="534" spans="1:49" ht="50.15" customHeight="1" x14ac:dyDescent="0.3">
      <c r="A534" s="404" t="s">
        <v>3385</v>
      </c>
      <c r="B534" s="404"/>
      <c r="C534" s="404" t="s">
        <v>3387</v>
      </c>
      <c r="D534" s="404" t="s">
        <v>3388</v>
      </c>
      <c r="E534" s="408" t="s">
        <v>3388</v>
      </c>
      <c r="F534" s="405" t="s">
        <v>3389</v>
      </c>
      <c r="G534" s="405" t="s">
        <v>4837</v>
      </c>
      <c r="H534" s="423" t="s">
        <v>1596</v>
      </c>
      <c r="I534" s="427" t="s">
        <v>1597</v>
      </c>
      <c r="J534" s="427" t="s">
        <v>1598</v>
      </c>
      <c r="K534" s="427" t="s">
        <v>4838</v>
      </c>
      <c r="L534" s="404"/>
      <c r="M534" s="404"/>
      <c r="N534" s="423" t="s">
        <v>4807</v>
      </c>
      <c r="O534" s="423" t="s">
        <v>1647</v>
      </c>
      <c r="P534" s="428" t="s">
        <v>3458</v>
      </c>
      <c r="Q534" s="428" t="s">
        <v>3459</v>
      </c>
      <c r="R534" s="428" t="s">
        <v>4808</v>
      </c>
      <c r="T534" s="427" t="s">
        <v>4839</v>
      </c>
      <c r="U534" s="423" t="s">
        <v>4835</v>
      </c>
      <c r="V534" s="423" t="s">
        <v>1605</v>
      </c>
      <c r="W534" s="423" t="s">
        <v>1607</v>
      </c>
      <c r="X534" s="426" t="s">
        <v>4840</v>
      </c>
      <c r="Y534" s="425" t="s">
        <v>4835</v>
      </c>
      <c r="Z534" s="423" t="s">
        <v>1605</v>
      </c>
      <c r="AA534" s="426" t="s">
        <v>1607</v>
      </c>
      <c r="AB534" s="423" t="s">
        <v>4813</v>
      </c>
      <c r="AC534" s="424"/>
      <c r="AD534" s="424"/>
      <c r="AE534" s="423" t="s">
        <v>1605</v>
      </c>
      <c r="AF534" s="423" t="s">
        <v>4814</v>
      </c>
      <c r="AG534" s="423" t="s">
        <v>40</v>
      </c>
      <c r="AH534" s="423" t="s">
        <v>856</v>
      </c>
      <c r="AI534" s="423"/>
      <c r="AJ534" s="423"/>
      <c r="AW534" s="406"/>
    </row>
    <row r="535" spans="1:49" ht="50.15" customHeight="1" x14ac:dyDescent="0.3">
      <c r="A535" s="404" t="s">
        <v>3385</v>
      </c>
      <c r="B535" s="404"/>
      <c r="C535" s="404" t="s">
        <v>3387</v>
      </c>
      <c r="D535" s="404" t="s">
        <v>3388</v>
      </c>
      <c r="E535" s="408" t="s">
        <v>3388</v>
      </c>
      <c r="F535" s="405" t="s">
        <v>3389</v>
      </c>
      <c r="G535" s="405" t="s">
        <v>4841</v>
      </c>
      <c r="H535" s="423" t="s">
        <v>1596</v>
      </c>
      <c r="I535" s="427" t="s">
        <v>1597</v>
      </c>
      <c r="J535" s="427" t="s">
        <v>1598</v>
      </c>
      <c r="K535" s="427" t="s">
        <v>4838</v>
      </c>
      <c r="L535" s="404"/>
      <c r="M535" s="404"/>
      <c r="N535" s="423" t="s">
        <v>4807</v>
      </c>
      <c r="O535" s="423" t="s">
        <v>1647</v>
      </c>
      <c r="P535" s="428" t="s">
        <v>3458</v>
      </c>
      <c r="Q535" s="428" t="s">
        <v>3459</v>
      </c>
      <c r="R535" s="428" t="s">
        <v>4808</v>
      </c>
      <c r="T535" s="427" t="s">
        <v>4839</v>
      </c>
      <c r="U535" s="423" t="s">
        <v>4835</v>
      </c>
      <c r="V535" s="423" t="s">
        <v>1605</v>
      </c>
      <c r="W535" s="423" t="s">
        <v>1607</v>
      </c>
      <c r="X535" s="426" t="s">
        <v>4840</v>
      </c>
      <c r="Y535" s="425" t="s">
        <v>4835</v>
      </c>
      <c r="Z535" s="423" t="s">
        <v>1605</v>
      </c>
      <c r="AA535" s="426" t="s">
        <v>1607</v>
      </c>
      <c r="AB535" s="423" t="s">
        <v>4813</v>
      </c>
      <c r="AC535" s="424"/>
      <c r="AD535" s="424"/>
      <c r="AE535" s="423" t="s">
        <v>1605</v>
      </c>
      <c r="AF535" s="423" t="s">
        <v>4814</v>
      </c>
      <c r="AG535" s="423" t="s">
        <v>40</v>
      </c>
      <c r="AH535" s="423" t="s">
        <v>856</v>
      </c>
      <c r="AI535" s="423"/>
      <c r="AJ535" s="423"/>
      <c r="AW535" s="406"/>
    </row>
    <row r="536" spans="1:49" ht="50.15" customHeight="1" x14ac:dyDescent="0.3">
      <c r="A536" s="404" t="s">
        <v>3385</v>
      </c>
      <c r="B536" s="404"/>
      <c r="C536" s="404" t="s">
        <v>3387</v>
      </c>
      <c r="D536" s="404" t="s">
        <v>3388</v>
      </c>
      <c r="E536" s="408" t="s">
        <v>3388</v>
      </c>
      <c r="F536" s="405" t="s">
        <v>3389</v>
      </c>
      <c r="G536" s="405" t="s">
        <v>4842</v>
      </c>
      <c r="H536" s="423" t="s">
        <v>1596</v>
      </c>
      <c r="I536" s="427" t="s">
        <v>1597</v>
      </c>
      <c r="J536" s="427" t="s">
        <v>1598</v>
      </c>
      <c r="K536" s="427" t="s">
        <v>4838</v>
      </c>
      <c r="L536" s="404"/>
      <c r="M536" s="404"/>
      <c r="N536" s="423" t="s">
        <v>4807</v>
      </c>
      <c r="O536" s="423" t="s">
        <v>1647</v>
      </c>
      <c r="P536" s="428" t="s">
        <v>3458</v>
      </c>
      <c r="Q536" s="428" t="s">
        <v>3459</v>
      </c>
      <c r="R536" s="428" t="s">
        <v>4808</v>
      </c>
      <c r="T536" s="427" t="s">
        <v>4839</v>
      </c>
      <c r="U536" s="423" t="s">
        <v>4835</v>
      </c>
      <c r="V536" s="423" t="s">
        <v>1605</v>
      </c>
      <c r="W536" s="423" t="s">
        <v>1607</v>
      </c>
      <c r="X536" s="426" t="s">
        <v>4840</v>
      </c>
      <c r="Y536" s="425" t="s">
        <v>4835</v>
      </c>
      <c r="Z536" s="423" t="s">
        <v>1605</v>
      </c>
      <c r="AA536" s="426" t="s">
        <v>1607</v>
      </c>
      <c r="AB536" s="423" t="s">
        <v>4813</v>
      </c>
      <c r="AC536" s="424"/>
      <c r="AD536" s="424"/>
      <c r="AE536" s="423" t="s">
        <v>1605</v>
      </c>
      <c r="AF536" s="423" t="s">
        <v>4814</v>
      </c>
      <c r="AG536" s="423" t="s">
        <v>40</v>
      </c>
      <c r="AH536" s="423" t="s">
        <v>856</v>
      </c>
      <c r="AI536" s="423"/>
      <c r="AJ536" s="423"/>
      <c r="AW536" s="406"/>
    </row>
    <row r="537" spans="1:49" ht="50.15" customHeight="1" x14ac:dyDescent="0.3">
      <c r="A537" s="404" t="s">
        <v>2771</v>
      </c>
      <c r="B537" s="404" t="s">
        <v>2772</v>
      </c>
      <c r="C537" s="404"/>
      <c r="D537" s="404"/>
      <c r="E537" s="408" t="s">
        <v>4843</v>
      </c>
      <c r="F537" s="405" t="s">
        <v>2773</v>
      </c>
      <c r="G537" s="405" t="s">
        <v>4844</v>
      </c>
      <c r="H537" s="423" t="s">
        <v>1596</v>
      </c>
      <c r="I537" s="427" t="s">
        <v>2571</v>
      </c>
      <c r="J537" s="427" t="s">
        <v>1598</v>
      </c>
      <c r="K537" s="427" t="s">
        <v>4845</v>
      </c>
      <c r="L537" s="404"/>
      <c r="M537" s="404"/>
      <c r="N537" s="423" t="s">
        <v>4807</v>
      </c>
      <c r="O537" s="423" t="s">
        <v>1647</v>
      </c>
      <c r="P537" s="428" t="s">
        <v>3458</v>
      </c>
      <c r="Q537" s="428" t="s">
        <v>3459</v>
      </c>
      <c r="R537" s="428" t="s">
        <v>4808</v>
      </c>
      <c r="T537" s="427" t="s">
        <v>4846</v>
      </c>
      <c r="U537" s="423" t="s">
        <v>4810</v>
      </c>
      <c r="V537" s="423"/>
      <c r="W537" s="423"/>
      <c r="X537" s="426"/>
      <c r="Y537" s="425"/>
      <c r="Z537" s="423"/>
      <c r="AA537" s="426"/>
      <c r="AB537" s="423" t="s">
        <v>4813</v>
      </c>
      <c r="AC537" s="424"/>
      <c r="AD537" s="424"/>
      <c r="AE537" s="423" t="s">
        <v>1605</v>
      </c>
      <c r="AF537" s="423" t="s">
        <v>4814</v>
      </c>
      <c r="AG537" s="423" t="s">
        <v>40</v>
      </c>
      <c r="AH537" s="423" t="s">
        <v>856</v>
      </c>
      <c r="AI537" s="423"/>
      <c r="AJ537" s="423"/>
      <c r="AW537" s="406"/>
    </row>
    <row r="538" spans="1:49" ht="50.15" customHeight="1" x14ac:dyDescent="0.3">
      <c r="A538" s="404" t="s">
        <v>2778</v>
      </c>
      <c r="B538" s="404" t="s">
        <v>4847</v>
      </c>
      <c r="C538" s="404"/>
      <c r="D538" s="404"/>
      <c r="E538" s="408" t="s">
        <v>2779</v>
      </c>
      <c r="F538" s="405" t="s">
        <v>2780</v>
      </c>
      <c r="G538" s="405" t="s">
        <v>4848</v>
      </c>
      <c r="H538" s="423" t="s">
        <v>1596</v>
      </c>
      <c r="I538" s="427" t="s">
        <v>2571</v>
      </c>
      <c r="J538" s="427" t="s">
        <v>1598</v>
      </c>
      <c r="K538" s="427" t="s">
        <v>4849</v>
      </c>
      <c r="L538" s="404"/>
      <c r="M538" s="404"/>
      <c r="N538" s="423" t="s">
        <v>4807</v>
      </c>
      <c r="O538" s="423" t="s">
        <v>1647</v>
      </c>
      <c r="P538" s="428" t="s">
        <v>3458</v>
      </c>
      <c r="Q538" s="428" t="s">
        <v>3459</v>
      </c>
      <c r="R538" s="428" t="s">
        <v>4808</v>
      </c>
      <c r="T538" s="427" t="s">
        <v>4846</v>
      </c>
      <c r="U538" s="423" t="s">
        <v>4810</v>
      </c>
      <c r="V538" s="423"/>
      <c r="W538" s="423"/>
      <c r="X538" s="426"/>
      <c r="Y538" s="425"/>
      <c r="Z538" s="423"/>
      <c r="AA538" s="426"/>
      <c r="AB538" s="423" t="s">
        <v>4813</v>
      </c>
      <c r="AC538" s="424"/>
      <c r="AD538" s="424"/>
      <c r="AE538" s="423" t="s">
        <v>1605</v>
      </c>
      <c r="AF538" s="423" t="s">
        <v>4814</v>
      </c>
      <c r="AG538" s="423" t="s">
        <v>40</v>
      </c>
      <c r="AH538" s="423" t="s">
        <v>856</v>
      </c>
      <c r="AI538" s="423"/>
      <c r="AJ538" s="423"/>
      <c r="AW538" s="406"/>
    </row>
    <row r="539" spans="1:49" ht="50.15" customHeight="1" x14ac:dyDescent="0.3">
      <c r="A539" s="404" t="s">
        <v>2785</v>
      </c>
      <c r="B539" s="404" t="s">
        <v>2786</v>
      </c>
      <c r="C539" s="404"/>
      <c r="D539" s="404"/>
      <c r="E539" s="408" t="s">
        <v>4850</v>
      </c>
      <c r="F539" s="405" t="s">
        <v>2787</v>
      </c>
      <c r="G539" s="405" t="s">
        <v>4851</v>
      </c>
      <c r="H539" s="423" t="s">
        <v>1596</v>
      </c>
      <c r="I539" s="427" t="s">
        <v>2571</v>
      </c>
      <c r="J539" s="427" t="s">
        <v>1598</v>
      </c>
      <c r="K539" s="427" t="s">
        <v>4852</v>
      </c>
      <c r="L539" s="404"/>
      <c r="M539" s="404"/>
      <c r="N539" s="423" t="s">
        <v>4807</v>
      </c>
      <c r="O539" s="423" t="s">
        <v>1647</v>
      </c>
      <c r="P539" s="428" t="s">
        <v>3458</v>
      </c>
      <c r="Q539" s="428" t="s">
        <v>3459</v>
      </c>
      <c r="R539" s="428" t="s">
        <v>4808</v>
      </c>
      <c r="T539" s="427" t="s">
        <v>4846</v>
      </c>
      <c r="U539" s="423" t="s">
        <v>4810</v>
      </c>
      <c r="V539" s="423"/>
      <c r="W539" s="423"/>
      <c r="X539" s="426"/>
      <c r="Y539" s="425"/>
      <c r="Z539" s="423"/>
      <c r="AA539" s="426"/>
      <c r="AB539" s="423" t="s">
        <v>4813</v>
      </c>
      <c r="AC539" s="424"/>
      <c r="AD539" s="424"/>
      <c r="AE539" s="423" t="s">
        <v>1605</v>
      </c>
      <c r="AF539" s="423" t="s">
        <v>4814</v>
      </c>
      <c r="AG539" s="423" t="s">
        <v>40</v>
      </c>
      <c r="AH539" s="423" t="s">
        <v>856</v>
      </c>
      <c r="AI539" s="423"/>
      <c r="AJ539" s="423"/>
      <c r="AW539" s="406"/>
    </row>
    <row r="540" spans="1:49" ht="50.15" customHeight="1" x14ac:dyDescent="0.3">
      <c r="A540" s="404" t="s">
        <v>3226</v>
      </c>
      <c r="B540" s="404" t="s">
        <v>3228</v>
      </c>
      <c r="C540" s="404" t="s">
        <v>3227</v>
      </c>
      <c r="D540" s="404" t="s">
        <v>4853</v>
      </c>
      <c r="E540" s="408" t="s">
        <v>4853</v>
      </c>
      <c r="F540" s="405" t="s">
        <v>3229</v>
      </c>
      <c r="G540" s="405" t="s">
        <v>4854</v>
      </c>
      <c r="H540" s="423" t="s">
        <v>1596</v>
      </c>
      <c r="I540" s="427" t="s">
        <v>1597</v>
      </c>
      <c r="J540" s="427" t="s">
        <v>1598</v>
      </c>
      <c r="K540" s="427" t="s">
        <v>4855</v>
      </c>
      <c r="L540" s="404"/>
      <c r="M540" s="404"/>
      <c r="N540" s="423" t="s">
        <v>4807</v>
      </c>
      <c r="O540" s="423" t="s">
        <v>1647</v>
      </c>
      <c r="P540" s="428" t="s">
        <v>3458</v>
      </c>
      <c r="Q540" s="428" t="s">
        <v>3459</v>
      </c>
      <c r="R540" s="428" t="s">
        <v>4808</v>
      </c>
      <c r="T540" s="427" t="s">
        <v>4856</v>
      </c>
      <c r="U540" s="423" t="s">
        <v>4810</v>
      </c>
      <c r="V540" s="423"/>
      <c r="W540" s="423"/>
      <c r="X540" s="426"/>
      <c r="Y540" s="425"/>
      <c r="Z540" s="423"/>
      <c r="AA540" s="426"/>
      <c r="AB540" s="423" t="s">
        <v>4813</v>
      </c>
      <c r="AC540" s="424"/>
      <c r="AD540" s="424"/>
      <c r="AE540" s="423" t="s">
        <v>1605</v>
      </c>
      <c r="AF540" s="423" t="s">
        <v>4814</v>
      </c>
      <c r="AG540" s="423" t="s">
        <v>40</v>
      </c>
      <c r="AH540" s="423" t="s">
        <v>856</v>
      </c>
      <c r="AI540" s="423"/>
      <c r="AJ540" s="423"/>
      <c r="AW540" s="406"/>
    </row>
    <row r="541" spans="1:49" ht="50.15" customHeight="1" x14ac:dyDescent="0.3">
      <c r="A541" s="404" t="s">
        <v>3226</v>
      </c>
      <c r="B541" s="404" t="s">
        <v>3228</v>
      </c>
      <c r="C541" s="404" t="s">
        <v>3227</v>
      </c>
      <c r="D541" s="404" t="s">
        <v>4853</v>
      </c>
      <c r="E541" s="408" t="s">
        <v>4853</v>
      </c>
      <c r="F541" s="405" t="s">
        <v>3229</v>
      </c>
      <c r="G541" s="405" t="s">
        <v>4857</v>
      </c>
      <c r="H541" s="423" t="s">
        <v>1596</v>
      </c>
      <c r="I541" s="427" t="s">
        <v>1597</v>
      </c>
      <c r="J541" s="427" t="s">
        <v>1598</v>
      </c>
      <c r="K541" s="427" t="s">
        <v>4855</v>
      </c>
      <c r="L541" s="404"/>
      <c r="M541" s="404"/>
      <c r="N541" s="423" t="s">
        <v>4807</v>
      </c>
      <c r="O541" s="423" t="s">
        <v>1647</v>
      </c>
      <c r="P541" s="428" t="s">
        <v>3458</v>
      </c>
      <c r="Q541" s="428" t="s">
        <v>3459</v>
      </c>
      <c r="R541" s="428" t="s">
        <v>4808</v>
      </c>
      <c r="T541" s="427" t="s">
        <v>4856</v>
      </c>
      <c r="U541" s="423" t="s">
        <v>4810</v>
      </c>
      <c r="V541" s="423"/>
      <c r="W541" s="423"/>
      <c r="X541" s="426"/>
      <c r="Y541" s="425"/>
      <c r="Z541" s="423"/>
      <c r="AA541" s="426"/>
      <c r="AB541" s="423" t="s">
        <v>4813</v>
      </c>
      <c r="AC541" s="424"/>
      <c r="AD541" s="424"/>
      <c r="AE541" s="423" t="s">
        <v>1605</v>
      </c>
      <c r="AF541" s="423" t="s">
        <v>4814</v>
      </c>
      <c r="AG541" s="423" t="s">
        <v>40</v>
      </c>
      <c r="AH541" s="423" t="s">
        <v>856</v>
      </c>
      <c r="AI541" s="423"/>
      <c r="AJ541" s="423"/>
      <c r="AW541" s="406"/>
    </row>
    <row r="542" spans="1:49" ht="50.15" customHeight="1" x14ac:dyDescent="0.3">
      <c r="A542" s="404" t="s">
        <v>3242</v>
      </c>
      <c r="B542" s="404" t="s">
        <v>3244</v>
      </c>
      <c r="C542" s="404" t="s">
        <v>3243</v>
      </c>
      <c r="D542" s="404" t="s">
        <v>4858</v>
      </c>
      <c r="E542" s="408" t="s">
        <v>4858</v>
      </c>
      <c r="F542" s="405" t="s">
        <v>3245</v>
      </c>
      <c r="G542" s="405" t="s">
        <v>4859</v>
      </c>
      <c r="H542" s="423" t="s">
        <v>1596</v>
      </c>
      <c r="I542" s="427" t="s">
        <v>1597</v>
      </c>
      <c r="J542" s="427" t="s">
        <v>1598</v>
      </c>
      <c r="K542" s="427" t="s">
        <v>4860</v>
      </c>
      <c r="L542" s="404"/>
      <c r="M542" s="404"/>
      <c r="N542" s="423" t="s">
        <v>4807</v>
      </c>
      <c r="O542" s="423" t="s">
        <v>1647</v>
      </c>
      <c r="P542" s="428" t="s">
        <v>3458</v>
      </c>
      <c r="Q542" s="428" t="s">
        <v>3459</v>
      </c>
      <c r="R542" s="428" t="s">
        <v>4808</v>
      </c>
      <c r="T542" s="427" t="s">
        <v>4856</v>
      </c>
      <c r="U542" s="423" t="s">
        <v>4810</v>
      </c>
      <c r="V542" s="423"/>
      <c r="W542" s="423"/>
      <c r="X542" s="426"/>
      <c r="Y542" s="425"/>
      <c r="Z542" s="423"/>
      <c r="AA542" s="426"/>
      <c r="AB542" s="423" t="s">
        <v>4813</v>
      </c>
      <c r="AC542" s="424"/>
      <c r="AD542" s="424"/>
      <c r="AE542" s="423" t="s">
        <v>1605</v>
      </c>
      <c r="AF542" s="423" t="s">
        <v>4814</v>
      </c>
      <c r="AG542" s="423" t="s">
        <v>40</v>
      </c>
      <c r="AH542" s="423" t="s">
        <v>856</v>
      </c>
      <c r="AI542" s="423"/>
      <c r="AJ542" s="423"/>
      <c r="AW542" s="406"/>
    </row>
    <row r="543" spans="1:49" ht="50.15" customHeight="1" x14ac:dyDescent="0.3">
      <c r="A543" s="404" t="s">
        <v>3242</v>
      </c>
      <c r="B543" s="404" t="s">
        <v>3244</v>
      </c>
      <c r="C543" s="404" t="s">
        <v>3243</v>
      </c>
      <c r="D543" s="404" t="s">
        <v>4858</v>
      </c>
      <c r="E543" s="408" t="s">
        <v>4858</v>
      </c>
      <c r="F543" s="405" t="s">
        <v>3245</v>
      </c>
      <c r="G543" s="405" t="s">
        <v>4861</v>
      </c>
      <c r="H543" s="423" t="s">
        <v>1596</v>
      </c>
      <c r="I543" s="427" t="s">
        <v>1597</v>
      </c>
      <c r="J543" s="427" t="s">
        <v>1598</v>
      </c>
      <c r="K543" s="427" t="s">
        <v>4860</v>
      </c>
      <c r="L543" s="404"/>
      <c r="M543" s="404"/>
      <c r="N543" s="423" t="s">
        <v>4807</v>
      </c>
      <c r="O543" s="423" t="s">
        <v>1647</v>
      </c>
      <c r="P543" s="428" t="s">
        <v>3458</v>
      </c>
      <c r="Q543" s="428" t="s">
        <v>3459</v>
      </c>
      <c r="R543" s="428" t="s">
        <v>4808</v>
      </c>
      <c r="T543" s="427" t="s">
        <v>4856</v>
      </c>
      <c r="U543" s="423" t="s">
        <v>4810</v>
      </c>
      <c r="V543" s="423"/>
      <c r="W543" s="423"/>
      <c r="X543" s="426"/>
      <c r="Y543" s="425"/>
      <c r="Z543" s="423"/>
      <c r="AA543" s="426"/>
      <c r="AB543" s="423" t="s">
        <v>4813</v>
      </c>
      <c r="AC543" s="424"/>
      <c r="AD543" s="424"/>
      <c r="AE543" s="423" t="s">
        <v>1605</v>
      </c>
      <c r="AF543" s="423" t="s">
        <v>4814</v>
      </c>
      <c r="AG543" s="423" t="s">
        <v>40</v>
      </c>
      <c r="AH543" s="423" t="s">
        <v>856</v>
      </c>
      <c r="AI543" s="423"/>
      <c r="AJ543" s="423"/>
      <c r="AW543" s="406"/>
    </row>
    <row r="544" spans="1:49" ht="50.15" customHeight="1" x14ac:dyDescent="0.3">
      <c r="A544" s="404" t="e">
        <v>#N/A</v>
      </c>
      <c r="B544" s="404" t="s">
        <v>4862</v>
      </c>
      <c r="C544" s="404" t="s">
        <v>4863</v>
      </c>
      <c r="D544" s="404"/>
      <c r="E544" s="408" t="s">
        <v>4864</v>
      </c>
      <c r="F544" s="405" t="s">
        <v>4865</v>
      </c>
      <c r="G544" s="405"/>
      <c r="H544" s="423" t="s">
        <v>1596</v>
      </c>
      <c r="I544" s="427" t="s">
        <v>1597</v>
      </c>
      <c r="J544" s="427" t="s">
        <v>1598</v>
      </c>
      <c r="K544" s="427" t="s">
        <v>4866</v>
      </c>
      <c r="L544" s="404"/>
      <c r="M544" s="404"/>
      <c r="N544" s="423" t="s">
        <v>4807</v>
      </c>
      <c r="O544" s="423" t="s">
        <v>1647</v>
      </c>
      <c r="P544" s="428" t="s">
        <v>3458</v>
      </c>
      <c r="Q544" s="428" t="s">
        <v>3459</v>
      </c>
      <c r="R544" s="428" t="s">
        <v>4808</v>
      </c>
      <c r="T544" s="427" t="s">
        <v>4809</v>
      </c>
      <c r="U544" s="423" t="s">
        <v>4810</v>
      </c>
      <c r="V544" s="423"/>
      <c r="W544" s="423"/>
      <c r="X544" s="426">
        <v>44416</v>
      </c>
      <c r="Y544" s="425" t="s">
        <v>4811</v>
      </c>
      <c r="Z544" s="423" t="s">
        <v>4812</v>
      </c>
      <c r="AA544" s="426">
        <v>44421</v>
      </c>
      <c r="AB544" s="423" t="s">
        <v>4813</v>
      </c>
      <c r="AC544" s="424"/>
      <c r="AD544" s="424"/>
      <c r="AE544" s="423" t="s">
        <v>1605</v>
      </c>
      <c r="AF544" s="423" t="s">
        <v>4814</v>
      </c>
      <c r="AG544" s="423" t="s">
        <v>40</v>
      </c>
      <c r="AH544" s="423" t="s">
        <v>856</v>
      </c>
      <c r="AI544" s="423"/>
      <c r="AJ544" s="423"/>
      <c r="AW544" s="406"/>
    </row>
    <row r="545" spans="1:49" ht="50.15" customHeight="1" x14ac:dyDescent="0.3">
      <c r="A545" s="404" t="e">
        <v>#N/A</v>
      </c>
      <c r="B545" s="404"/>
      <c r="C545" s="404"/>
      <c r="D545" s="404"/>
      <c r="E545" s="408" t="s">
        <v>4867</v>
      </c>
      <c r="F545" s="405" t="s">
        <v>4868</v>
      </c>
      <c r="G545" s="405"/>
      <c r="H545" s="423" t="s">
        <v>1596</v>
      </c>
      <c r="I545" s="427" t="s">
        <v>1597</v>
      </c>
      <c r="J545" s="427" t="s">
        <v>1598</v>
      </c>
      <c r="K545" s="427" t="s">
        <v>4869</v>
      </c>
      <c r="L545" s="404"/>
      <c r="M545" s="404"/>
      <c r="N545" s="423" t="s">
        <v>4807</v>
      </c>
      <c r="O545" s="423" t="s">
        <v>1647</v>
      </c>
      <c r="P545" s="404" t="s">
        <v>3458</v>
      </c>
      <c r="Q545" s="404" t="s">
        <v>3459</v>
      </c>
      <c r="R545" s="404" t="s">
        <v>4808</v>
      </c>
      <c r="T545" s="427" t="s">
        <v>4870</v>
      </c>
      <c r="U545" s="423" t="s">
        <v>4810</v>
      </c>
      <c r="V545" s="423"/>
      <c r="W545" s="423"/>
      <c r="X545" s="426"/>
      <c r="Y545" s="430"/>
      <c r="Z545" s="423"/>
      <c r="AA545" s="426"/>
      <c r="AB545" s="423" t="s">
        <v>4813</v>
      </c>
      <c r="AC545" s="404"/>
      <c r="AD545" s="404"/>
      <c r="AE545" s="423" t="s">
        <v>1605</v>
      </c>
      <c r="AF545" s="423" t="s">
        <v>4814</v>
      </c>
      <c r="AG545" s="423" t="s">
        <v>40</v>
      </c>
      <c r="AH545" s="423" t="s">
        <v>856</v>
      </c>
      <c r="AI545" s="423"/>
      <c r="AJ545" s="423"/>
      <c r="AW545" s="406"/>
    </row>
    <row r="546" spans="1:49" ht="50.15" customHeight="1" x14ac:dyDescent="0.3">
      <c r="A546" s="404" t="e">
        <v>#N/A</v>
      </c>
      <c r="B546" s="404"/>
      <c r="C546" s="404"/>
      <c r="D546" s="404"/>
      <c r="E546" s="429"/>
      <c r="F546" s="405" t="s">
        <v>4871</v>
      </c>
      <c r="G546" s="405" t="s">
        <v>4872</v>
      </c>
      <c r="H546" s="423" t="s">
        <v>1596</v>
      </c>
      <c r="I546" s="427" t="s">
        <v>1597</v>
      </c>
      <c r="J546" s="427" t="s">
        <v>1598</v>
      </c>
      <c r="K546" s="427" t="s">
        <v>4873</v>
      </c>
      <c r="L546" s="404"/>
      <c r="M546" s="404"/>
      <c r="N546" s="423" t="s">
        <v>4807</v>
      </c>
      <c r="O546" s="423" t="s">
        <v>1647</v>
      </c>
      <c r="P546" s="428" t="s">
        <v>3458</v>
      </c>
      <c r="Q546" s="428" t="s">
        <v>3459</v>
      </c>
      <c r="R546" s="428" t="s">
        <v>4808</v>
      </c>
      <c r="T546" s="427" t="s">
        <v>4874</v>
      </c>
      <c r="U546" s="423" t="s">
        <v>4810</v>
      </c>
      <c r="V546" s="423"/>
      <c r="W546" s="423"/>
      <c r="X546" s="426"/>
      <c r="Y546" s="425"/>
      <c r="Z546" s="423"/>
      <c r="AA546" s="426"/>
      <c r="AB546" s="423" t="s">
        <v>4813</v>
      </c>
      <c r="AC546" s="424"/>
      <c r="AD546" s="424"/>
      <c r="AE546" s="423" t="s">
        <v>1605</v>
      </c>
      <c r="AF546" s="423" t="s">
        <v>4814</v>
      </c>
      <c r="AG546" s="423" t="s">
        <v>40</v>
      </c>
      <c r="AH546" s="423" t="s">
        <v>856</v>
      </c>
      <c r="AI546" s="423"/>
      <c r="AJ546" s="423"/>
      <c r="AW546" s="406"/>
    </row>
    <row r="547" spans="1:49" ht="50.15" customHeight="1" x14ac:dyDescent="0.3">
      <c r="A547" s="404" t="e">
        <v>#N/A</v>
      </c>
      <c r="B547" s="404"/>
      <c r="C547" s="404"/>
      <c r="D547" s="404"/>
      <c r="E547" s="429"/>
      <c r="F547" s="405" t="s">
        <v>4871</v>
      </c>
      <c r="G547" s="405" t="s">
        <v>4875</v>
      </c>
      <c r="H547" s="423" t="s">
        <v>1596</v>
      </c>
      <c r="I547" s="427" t="s">
        <v>1597</v>
      </c>
      <c r="J547" s="427" t="s">
        <v>1598</v>
      </c>
      <c r="K547" s="427" t="s">
        <v>4873</v>
      </c>
      <c r="L547" s="404"/>
      <c r="M547" s="404"/>
      <c r="N547" s="423" t="s">
        <v>4807</v>
      </c>
      <c r="O547" s="423" t="s">
        <v>1647</v>
      </c>
      <c r="P547" s="428" t="s">
        <v>3458</v>
      </c>
      <c r="Q547" s="428" t="s">
        <v>3459</v>
      </c>
      <c r="R547" s="428" t="s">
        <v>4808</v>
      </c>
      <c r="T547" s="427" t="s">
        <v>4874</v>
      </c>
      <c r="U547" s="423" t="s">
        <v>4810</v>
      </c>
      <c r="V547" s="423"/>
      <c r="W547" s="423"/>
      <c r="X547" s="426"/>
      <c r="Y547" s="425"/>
      <c r="Z547" s="423"/>
      <c r="AA547" s="426"/>
      <c r="AB547" s="423" t="s">
        <v>4813</v>
      </c>
      <c r="AC547" s="424"/>
      <c r="AD547" s="424"/>
      <c r="AE547" s="423" t="s">
        <v>1605</v>
      </c>
      <c r="AF547" s="423" t="s">
        <v>4814</v>
      </c>
      <c r="AG547" s="423" t="s">
        <v>40</v>
      </c>
      <c r="AH547" s="423" t="s">
        <v>856</v>
      </c>
      <c r="AI547" s="423"/>
      <c r="AJ547" s="423"/>
      <c r="AW547" s="406"/>
    </row>
    <row r="548" spans="1:49" ht="50.15" customHeight="1" x14ac:dyDescent="0.3">
      <c r="A548" s="404" t="e">
        <v>#N/A</v>
      </c>
      <c r="B548" s="404"/>
      <c r="C548" s="404"/>
      <c r="D548" s="404"/>
      <c r="E548" s="429"/>
      <c r="F548" s="405" t="s">
        <v>4871</v>
      </c>
      <c r="G548" s="405" t="s">
        <v>4876</v>
      </c>
      <c r="H548" s="423" t="s">
        <v>1596</v>
      </c>
      <c r="I548" s="427" t="s">
        <v>1597</v>
      </c>
      <c r="J548" s="427" t="s">
        <v>1598</v>
      </c>
      <c r="K548" s="427" t="s">
        <v>4873</v>
      </c>
      <c r="L548" s="404"/>
      <c r="M548" s="404"/>
      <c r="N548" s="423" t="s">
        <v>4807</v>
      </c>
      <c r="O548" s="423" t="s">
        <v>1647</v>
      </c>
      <c r="P548" s="428" t="s">
        <v>3458</v>
      </c>
      <c r="Q548" s="428" t="s">
        <v>3459</v>
      </c>
      <c r="R548" s="428" t="s">
        <v>4808</v>
      </c>
      <c r="T548" s="427" t="s">
        <v>4874</v>
      </c>
      <c r="U548" s="423" t="s">
        <v>4810</v>
      </c>
      <c r="V548" s="423"/>
      <c r="W548" s="423"/>
      <c r="X548" s="426"/>
      <c r="Y548" s="425"/>
      <c r="Z548" s="423"/>
      <c r="AA548" s="426"/>
      <c r="AB548" s="423" t="s">
        <v>4813</v>
      </c>
      <c r="AC548" s="424"/>
      <c r="AD548" s="424"/>
      <c r="AE548" s="423" t="s">
        <v>1605</v>
      </c>
      <c r="AF548" s="423" t="s">
        <v>4814</v>
      </c>
      <c r="AG548" s="423" t="s">
        <v>40</v>
      </c>
      <c r="AH548" s="423" t="s">
        <v>856</v>
      </c>
      <c r="AI548" s="423"/>
      <c r="AJ548" s="423"/>
      <c r="AW548" s="406"/>
    </row>
    <row r="549" spans="1:49" ht="50.15" customHeight="1" x14ac:dyDescent="0.3">
      <c r="A549" s="404" t="e">
        <v>#N/A</v>
      </c>
      <c r="B549" s="404"/>
      <c r="C549" s="404"/>
      <c r="D549" s="404"/>
      <c r="E549" s="429"/>
      <c r="F549" s="405" t="s">
        <v>4871</v>
      </c>
      <c r="G549" s="405" t="s">
        <v>4877</v>
      </c>
      <c r="H549" s="423" t="s">
        <v>1596</v>
      </c>
      <c r="I549" s="427" t="s">
        <v>1597</v>
      </c>
      <c r="J549" s="427" t="s">
        <v>1598</v>
      </c>
      <c r="K549" s="427" t="s">
        <v>4873</v>
      </c>
      <c r="L549" s="404"/>
      <c r="M549" s="404"/>
      <c r="N549" s="423" t="s">
        <v>4807</v>
      </c>
      <c r="O549" s="423" t="s">
        <v>1647</v>
      </c>
      <c r="P549" s="428" t="s">
        <v>3458</v>
      </c>
      <c r="Q549" s="428" t="s">
        <v>3459</v>
      </c>
      <c r="R549" s="428" t="s">
        <v>4808</v>
      </c>
      <c r="T549" s="427" t="s">
        <v>4874</v>
      </c>
      <c r="U549" s="423" t="s">
        <v>4810</v>
      </c>
      <c r="V549" s="423"/>
      <c r="W549" s="423"/>
      <c r="X549" s="426"/>
      <c r="Y549" s="425"/>
      <c r="Z549" s="423"/>
      <c r="AA549" s="426"/>
      <c r="AB549" s="423" t="s">
        <v>4813</v>
      </c>
      <c r="AC549" s="424"/>
      <c r="AD549" s="424"/>
      <c r="AE549" s="423" t="s">
        <v>1605</v>
      </c>
      <c r="AF549" s="423" t="s">
        <v>4814</v>
      </c>
      <c r="AG549" s="423" t="s">
        <v>40</v>
      </c>
      <c r="AH549" s="423" t="s">
        <v>856</v>
      </c>
      <c r="AI549" s="423"/>
      <c r="AJ549" s="423"/>
      <c r="AW549" s="406"/>
    </row>
    <row r="550" spans="1:49" ht="50.15" customHeight="1" x14ac:dyDescent="0.3">
      <c r="A550" s="404" t="e">
        <v>#N/A</v>
      </c>
      <c r="B550" s="404"/>
      <c r="C550" s="404"/>
      <c r="D550" s="404"/>
      <c r="E550" s="429"/>
      <c r="F550" s="405" t="s">
        <v>4871</v>
      </c>
      <c r="G550" s="405" t="s">
        <v>4878</v>
      </c>
      <c r="H550" s="423" t="s">
        <v>1596</v>
      </c>
      <c r="I550" s="427" t="s">
        <v>1597</v>
      </c>
      <c r="J550" s="427" t="s">
        <v>1598</v>
      </c>
      <c r="K550" s="427" t="s">
        <v>4873</v>
      </c>
      <c r="L550" s="404"/>
      <c r="M550" s="404"/>
      <c r="N550" s="423" t="s">
        <v>4807</v>
      </c>
      <c r="O550" s="423" t="s">
        <v>1647</v>
      </c>
      <c r="P550" s="428" t="s">
        <v>3458</v>
      </c>
      <c r="Q550" s="428" t="s">
        <v>3459</v>
      </c>
      <c r="R550" s="428" t="s">
        <v>4808</v>
      </c>
      <c r="T550" s="427" t="s">
        <v>4874</v>
      </c>
      <c r="U550" s="423" t="s">
        <v>4810</v>
      </c>
      <c r="V550" s="423"/>
      <c r="W550" s="423"/>
      <c r="X550" s="426"/>
      <c r="Y550" s="425"/>
      <c r="Z550" s="423"/>
      <c r="AA550" s="426"/>
      <c r="AB550" s="423" t="s">
        <v>4813</v>
      </c>
      <c r="AC550" s="424"/>
      <c r="AD550" s="424"/>
      <c r="AE550" s="423" t="s">
        <v>1605</v>
      </c>
      <c r="AF550" s="423" t="s">
        <v>4814</v>
      </c>
      <c r="AG550" s="423" t="s">
        <v>40</v>
      </c>
      <c r="AH550" s="423" t="s">
        <v>856</v>
      </c>
      <c r="AI550" s="423"/>
      <c r="AJ550" s="423"/>
      <c r="AW550" s="406"/>
    </row>
    <row r="551" spans="1:49" ht="50.15" customHeight="1" x14ac:dyDescent="0.3">
      <c r="A551" s="404" t="e">
        <v>#N/A</v>
      </c>
      <c r="B551" s="404"/>
      <c r="C551" s="404"/>
      <c r="D551" s="404"/>
      <c r="E551" s="429"/>
      <c r="F551" s="405" t="s">
        <v>4871</v>
      </c>
      <c r="G551" s="405" t="s">
        <v>4879</v>
      </c>
      <c r="H551" s="423" t="s">
        <v>1596</v>
      </c>
      <c r="I551" s="427" t="s">
        <v>1597</v>
      </c>
      <c r="J551" s="427" t="s">
        <v>1598</v>
      </c>
      <c r="K551" s="427" t="s">
        <v>4873</v>
      </c>
      <c r="L551" s="404"/>
      <c r="M551" s="404"/>
      <c r="N551" s="423" t="s">
        <v>4807</v>
      </c>
      <c r="O551" s="423" t="s">
        <v>1647</v>
      </c>
      <c r="P551" s="428" t="s">
        <v>3458</v>
      </c>
      <c r="Q551" s="428" t="s">
        <v>3459</v>
      </c>
      <c r="R551" s="428" t="s">
        <v>4808</v>
      </c>
      <c r="T551" s="427" t="s">
        <v>4874</v>
      </c>
      <c r="U551" s="423" t="s">
        <v>4810</v>
      </c>
      <c r="V551" s="423"/>
      <c r="W551" s="423"/>
      <c r="X551" s="426"/>
      <c r="Y551" s="425"/>
      <c r="Z551" s="423"/>
      <c r="AA551" s="426"/>
      <c r="AB551" s="423" t="s">
        <v>4813</v>
      </c>
      <c r="AC551" s="424"/>
      <c r="AD551" s="424"/>
      <c r="AE551" s="423" t="s">
        <v>1605</v>
      </c>
      <c r="AF551" s="423" t="s">
        <v>4814</v>
      </c>
      <c r="AG551" s="423" t="s">
        <v>40</v>
      </c>
      <c r="AH551" s="423" t="s">
        <v>856</v>
      </c>
      <c r="AI551" s="423"/>
      <c r="AJ551" s="423"/>
      <c r="AW551" s="406"/>
    </row>
    <row r="552" spans="1:49" ht="50.15" customHeight="1" x14ac:dyDescent="0.3">
      <c r="A552" s="404" t="e">
        <v>#N/A</v>
      </c>
      <c r="B552" s="404"/>
      <c r="C552" s="404"/>
      <c r="D552" s="404"/>
      <c r="E552" s="429" t="s">
        <v>4880</v>
      </c>
      <c r="F552" s="405" t="s">
        <v>4871</v>
      </c>
      <c r="G552" s="405" t="s">
        <v>4881</v>
      </c>
      <c r="H552" s="423" t="s">
        <v>1596</v>
      </c>
      <c r="I552" s="427" t="s">
        <v>1597</v>
      </c>
      <c r="J552" s="427" t="s">
        <v>1598</v>
      </c>
      <c r="K552" s="427" t="s">
        <v>4873</v>
      </c>
      <c r="L552" s="404"/>
      <c r="M552" s="404"/>
      <c r="N552" s="423" t="s">
        <v>4807</v>
      </c>
      <c r="O552" s="423" t="s">
        <v>1647</v>
      </c>
      <c r="P552" s="428" t="s">
        <v>3458</v>
      </c>
      <c r="Q552" s="428" t="s">
        <v>3459</v>
      </c>
      <c r="R552" s="428" t="s">
        <v>4808</v>
      </c>
      <c r="T552" s="427" t="s">
        <v>4874</v>
      </c>
      <c r="U552" s="423" t="s">
        <v>4810</v>
      </c>
      <c r="V552" s="423"/>
      <c r="W552" s="423"/>
      <c r="X552" s="426"/>
      <c r="Y552" s="425"/>
      <c r="Z552" s="423"/>
      <c r="AA552" s="426"/>
      <c r="AB552" s="423" t="s">
        <v>4813</v>
      </c>
      <c r="AC552" s="424"/>
      <c r="AD552" s="424"/>
      <c r="AE552" s="423" t="s">
        <v>1605</v>
      </c>
      <c r="AF552" s="423" t="s">
        <v>4814</v>
      </c>
      <c r="AG552" s="423" t="s">
        <v>40</v>
      </c>
      <c r="AH552" s="423" t="s">
        <v>856</v>
      </c>
      <c r="AI552" s="423"/>
      <c r="AJ552" s="423"/>
      <c r="AW552" s="406"/>
    </row>
    <row r="553" spans="1:49" ht="50.15" customHeight="1" x14ac:dyDescent="0.3">
      <c r="A553" s="404" t="e">
        <v>#N/A</v>
      </c>
      <c r="B553" s="404"/>
      <c r="C553" s="404"/>
      <c r="D553" s="404"/>
      <c r="E553" s="429" t="s">
        <v>4882</v>
      </c>
      <c r="F553" s="405" t="s">
        <v>4871</v>
      </c>
      <c r="G553" s="405" t="s">
        <v>4883</v>
      </c>
      <c r="H553" s="423" t="s">
        <v>1596</v>
      </c>
      <c r="I553" s="427" t="s">
        <v>1597</v>
      </c>
      <c r="J553" s="427" t="s">
        <v>1598</v>
      </c>
      <c r="K553" s="427" t="s">
        <v>4873</v>
      </c>
      <c r="L553" s="404"/>
      <c r="M553" s="404"/>
      <c r="N553" s="423" t="s">
        <v>4807</v>
      </c>
      <c r="O553" s="423" t="s">
        <v>1647</v>
      </c>
      <c r="P553" s="428" t="s">
        <v>3458</v>
      </c>
      <c r="Q553" s="428" t="s">
        <v>3459</v>
      </c>
      <c r="R553" s="428" t="s">
        <v>4808</v>
      </c>
      <c r="T553" s="427" t="s">
        <v>4874</v>
      </c>
      <c r="U553" s="423" t="s">
        <v>4810</v>
      </c>
      <c r="V553" s="423"/>
      <c r="W553" s="423"/>
      <c r="X553" s="426"/>
      <c r="Y553" s="425"/>
      <c r="Z553" s="423"/>
      <c r="AA553" s="426"/>
      <c r="AB553" s="423" t="s">
        <v>4813</v>
      </c>
      <c r="AC553" s="424"/>
      <c r="AD553" s="424"/>
      <c r="AE553" s="423" t="s">
        <v>1605</v>
      </c>
      <c r="AF553" s="423" t="s">
        <v>4814</v>
      </c>
      <c r="AG553" s="423" t="s">
        <v>40</v>
      </c>
      <c r="AH553" s="423" t="s">
        <v>856</v>
      </c>
      <c r="AI553" s="423"/>
      <c r="AJ553" s="423"/>
      <c r="AW553" s="406"/>
    </row>
    <row r="554" spans="1:49" ht="50.15" customHeight="1" x14ac:dyDescent="0.3">
      <c r="A554" s="404" t="e">
        <v>#N/A</v>
      </c>
      <c r="B554" s="404"/>
      <c r="C554" s="404"/>
      <c r="D554" s="404"/>
      <c r="E554" s="429" t="s">
        <v>4884</v>
      </c>
      <c r="F554" s="405" t="s">
        <v>4871</v>
      </c>
      <c r="G554" s="405" t="s">
        <v>4885</v>
      </c>
      <c r="H554" s="423" t="s">
        <v>1596</v>
      </c>
      <c r="I554" s="427" t="s">
        <v>1597</v>
      </c>
      <c r="J554" s="427" t="s">
        <v>1598</v>
      </c>
      <c r="K554" s="427" t="s">
        <v>4873</v>
      </c>
      <c r="L554" s="404"/>
      <c r="M554" s="404"/>
      <c r="N554" s="423" t="s">
        <v>4807</v>
      </c>
      <c r="O554" s="423" t="s">
        <v>1647</v>
      </c>
      <c r="P554" s="428" t="s">
        <v>3458</v>
      </c>
      <c r="Q554" s="428" t="s">
        <v>3459</v>
      </c>
      <c r="R554" s="428" t="s">
        <v>4808</v>
      </c>
      <c r="T554" s="427" t="s">
        <v>4874</v>
      </c>
      <c r="U554" s="423" t="s">
        <v>4810</v>
      </c>
      <c r="V554" s="423"/>
      <c r="W554" s="423"/>
      <c r="X554" s="426"/>
      <c r="Y554" s="425"/>
      <c r="Z554" s="423"/>
      <c r="AA554" s="426"/>
      <c r="AB554" s="423" t="s">
        <v>4813</v>
      </c>
      <c r="AC554" s="424"/>
      <c r="AD554" s="424"/>
      <c r="AE554" s="423" t="s">
        <v>1605</v>
      </c>
      <c r="AF554" s="423" t="s">
        <v>4814</v>
      </c>
      <c r="AG554" s="423" t="s">
        <v>40</v>
      </c>
      <c r="AH554" s="423" t="s">
        <v>856</v>
      </c>
      <c r="AI554" s="423"/>
      <c r="AJ554" s="423"/>
      <c r="AW554" s="406"/>
    </row>
    <row r="555" spans="1:49" ht="50.15" customHeight="1" x14ac:dyDescent="0.3">
      <c r="A555" s="404" t="e">
        <v>#N/A</v>
      </c>
      <c r="B555" s="404"/>
      <c r="C555" s="404"/>
      <c r="D555" s="404"/>
      <c r="E555" s="429"/>
      <c r="F555" s="405" t="s">
        <v>4871</v>
      </c>
      <c r="G555" s="405" t="s">
        <v>4886</v>
      </c>
      <c r="H555" s="423" t="s">
        <v>1596</v>
      </c>
      <c r="I555" s="427" t="s">
        <v>1597</v>
      </c>
      <c r="J555" s="427" t="s">
        <v>1598</v>
      </c>
      <c r="K555" s="427" t="s">
        <v>4873</v>
      </c>
      <c r="L555" s="404"/>
      <c r="M555" s="404"/>
      <c r="N555" s="423" t="s">
        <v>4807</v>
      </c>
      <c r="O555" s="423" t="s">
        <v>1647</v>
      </c>
      <c r="P555" s="428" t="s">
        <v>3458</v>
      </c>
      <c r="Q555" s="428" t="s">
        <v>3459</v>
      </c>
      <c r="R555" s="428" t="s">
        <v>4808</v>
      </c>
      <c r="T555" s="427" t="s">
        <v>4874</v>
      </c>
      <c r="U555" s="423" t="s">
        <v>4810</v>
      </c>
      <c r="V555" s="423"/>
      <c r="W555" s="423"/>
      <c r="X555" s="426"/>
      <c r="Y555" s="425"/>
      <c r="Z555" s="423"/>
      <c r="AA555" s="426"/>
      <c r="AB555" s="423" t="s">
        <v>4813</v>
      </c>
      <c r="AC555" s="424"/>
      <c r="AD555" s="424"/>
      <c r="AE555" s="423" t="s">
        <v>1605</v>
      </c>
      <c r="AF555" s="423" t="s">
        <v>4814</v>
      </c>
      <c r="AG555" s="423" t="s">
        <v>40</v>
      </c>
      <c r="AH555" s="423" t="s">
        <v>856</v>
      </c>
      <c r="AI555" s="423"/>
      <c r="AJ555" s="423"/>
      <c r="AW555" s="406"/>
    </row>
    <row r="556" spans="1:49" ht="50.15" customHeight="1" x14ac:dyDescent="0.3">
      <c r="A556" s="404" t="e">
        <v>#N/A</v>
      </c>
      <c r="B556" s="404"/>
      <c r="C556" s="404"/>
      <c r="D556" s="404"/>
      <c r="E556" s="429"/>
      <c r="F556" s="405" t="s">
        <v>4871</v>
      </c>
      <c r="G556" s="405" t="s">
        <v>4887</v>
      </c>
      <c r="H556" s="423" t="s">
        <v>1596</v>
      </c>
      <c r="I556" s="427" t="s">
        <v>1597</v>
      </c>
      <c r="J556" s="427" t="s">
        <v>1598</v>
      </c>
      <c r="K556" s="427" t="s">
        <v>4873</v>
      </c>
      <c r="L556" s="404"/>
      <c r="M556" s="404"/>
      <c r="N556" s="423" t="s">
        <v>4807</v>
      </c>
      <c r="O556" s="423" t="s">
        <v>1647</v>
      </c>
      <c r="P556" s="428" t="s">
        <v>3458</v>
      </c>
      <c r="Q556" s="428" t="s">
        <v>3459</v>
      </c>
      <c r="R556" s="428" t="s">
        <v>4808</v>
      </c>
      <c r="T556" s="427" t="s">
        <v>4874</v>
      </c>
      <c r="U556" s="423" t="s">
        <v>4810</v>
      </c>
      <c r="V556" s="423"/>
      <c r="W556" s="423"/>
      <c r="X556" s="426"/>
      <c r="Y556" s="425"/>
      <c r="Z556" s="423"/>
      <c r="AA556" s="426"/>
      <c r="AB556" s="423" t="s">
        <v>4813</v>
      </c>
      <c r="AC556" s="424"/>
      <c r="AD556" s="424"/>
      <c r="AE556" s="423" t="s">
        <v>1605</v>
      </c>
      <c r="AF556" s="423" t="s">
        <v>4814</v>
      </c>
      <c r="AG556" s="423" t="s">
        <v>40</v>
      </c>
      <c r="AH556" s="423" t="s">
        <v>856</v>
      </c>
      <c r="AI556" s="423"/>
      <c r="AJ556" s="423"/>
      <c r="AW556" s="406"/>
    </row>
    <row r="557" spans="1:49" ht="50.15" customHeight="1" x14ac:dyDescent="0.3">
      <c r="A557" s="404" t="e">
        <v>#N/A</v>
      </c>
      <c r="B557" s="404"/>
      <c r="C557" s="404"/>
      <c r="D557" s="404"/>
      <c r="E557" s="429"/>
      <c r="F557" s="405" t="s">
        <v>4871</v>
      </c>
      <c r="G557" s="405" t="s">
        <v>4888</v>
      </c>
      <c r="H557" s="423" t="s">
        <v>1596</v>
      </c>
      <c r="I557" s="427" t="s">
        <v>1597</v>
      </c>
      <c r="J557" s="427" t="s">
        <v>1598</v>
      </c>
      <c r="K557" s="427" t="s">
        <v>4873</v>
      </c>
      <c r="L557" s="404"/>
      <c r="M557" s="404"/>
      <c r="N557" s="423" t="s">
        <v>4807</v>
      </c>
      <c r="O557" s="423" t="s">
        <v>1647</v>
      </c>
      <c r="P557" s="428" t="s">
        <v>3458</v>
      </c>
      <c r="Q557" s="428" t="s">
        <v>3459</v>
      </c>
      <c r="R557" s="428" t="s">
        <v>4808</v>
      </c>
      <c r="T557" s="427" t="s">
        <v>4874</v>
      </c>
      <c r="U557" s="423" t="s">
        <v>4810</v>
      </c>
      <c r="V557" s="423"/>
      <c r="W557" s="423"/>
      <c r="X557" s="426"/>
      <c r="Y557" s="425"/>
      <c r="Z557" s="423"/>
      <c r="AA557" s="426"/>
      <c r="AB557" s="423" t="s">
        <v>4813</v>
      </c>
      <c r="AC557" s="424"/>
      <c r="AD557" s="424"/>
      <c r="AE557" s="423" t="s">
        <v>1605</v>
      </c>
      <c r="AF557" s="423" t="s">
        <v>4814</v>
      </c>
      <c r="AG557" s="423" t="s">
        <v>40</v>
      </c>
      <c r="AH557" s="423" t="s">
        <v>856</v>
      </c>
      <c r="AI557" s="423"/>
      <c r="AJ557" s="423"/>
      <c r="AW557" s="406"/>
    </row>
    <row r="558" spans="1:49" ht="50.15" customHeight="1" x14ac:dyDescent="0.3">
      <c r="A558" s="404" t="e">
        <v>#N/A</v>
      </c>
      <c r="B558" s="404"/>
      <c r="C558" s="404"/>
      <c r="D558" s="404"/>
      <c r="E558" s="429"/>
      <c r="F558" s="405" t="s">
        <v>4871</v>
      </c>
      <c r="G558" s="405" t="s">
        <v>4889</v>
      </c>
      <c r="H558" s="423" t="s">
        <v>1596</v>
      </c>
      <c r="I558" s="427" t="s">
        <v>1597</v>
      </c>
      <c r="J558" s="427" t="s">
        <v>1598</v>
      </c>
      <c r="K558" s="427" t="s">
        <v>4873</v>
      </c>
      <c r="L558" s="404"/>
      <c r="M558" s="404"/>
      <c r="N558" s="423" t="s">
        <v>4807</v>
      </c>
      <c r="O558" s="423" t="s">
        <v>1647</v>
      </c>
      <c r="P558" s="428" t="s">
        <v>3458</v>
      </c>
      <c r="Q558" s="428" t="s">
        <v>3459</v>
      </c>
      <c r="R558" s="428" t="s">
        <v>4808</v>
      </c>
      <c r="T558" s="427" t="s">
        <v>4874</v>
      </c>
      <c r="U558" s="423" t="s">
        <v>4810</v>
      </c>
      <c r="V558" s="423"/>
      <c r="W558" s="423"/>
      <c r="X558" s="426"/>
      <c r="Y558" s="425"/>
      <c r="Z558" s="423"/>
      <c r="AA558" s="426"/>
      <c r="AB558" s="423" t="s">
        <v>4813</v>
      </c>
      <c r="AC558" s="424"/>
      <c r="AD558" s="424"/>
      <c r="AE558" s="423" t="s">
        <v>1605</v>
      </c>
      <c r="AF558" s="423" t="s">
        <v>4814</v>
      </c>
      <c r="AG558" s="423" t="s">
        <v>40</v>
      </c>
      <c r="AH558" s="423" t="s">
        <v>856</v>
      </c>
      <c r="AI558" s="423"/>
      <c r="AJ558" s="423"/>
      <c r="AW558" s="406"/>
    </row>
    <row r="559" spans="1:49" ht="50.15" customHeight="1" x14ac:dyDescent="0.3">
      <c r="A559" s="404" t="e">
        <v>#N/A</v>
      </c>
      <c r="B559" s="404"/>
      <c r="C559" s="404"/>
      <c r="D559" s="404"/>
      <c r="E559" s="429"/>
      <c r="F559" s="405" t="s">
        <v>4871</v>
      </c>
      <c r="G559" s="405" t="s">
        <v>4890</v>
      </c>
      <c r="H559" s="423" t="s">
        <v>1596</v>
      </c>
      <c r="I559" s="427" t="s">
        <v>1597</v>
      </c>
      <c r="J559" s="427" t="s">
        <v>1598</v>
      </c>
      <c r="K559" s="427" t="s">
        <v>4873</v>
      </c>
      <c r="L559" s="404"/>
      <c r="M559" s="404"/>
      <c r="N559" s="423" t="s">
        <v>4807</v>
      </c>
      <c r="O559" s="423" t="s">
        <v>1647</v>
      </c>
      <c r="P559" s="428" t="s">
        <v>3458</v>
      </c>
      <c r="Q559" s="428" t="s">
        <v>3459</v>
      </c>
      <c r="R559" s="428" t="s">
        <v>4808</v>
      </c>
      <c r="T559" s="427" t="s">
        <v>4874</v>
      </c>
      <c r="U559" s="423" t="s">
        <v>4810</v>
      </c>
      <c r="V559" s="423"/>
      <c r="W559" s="423"/>
      <c r="X559" s="426"/>
      <c r="Y559" s="425"/>
      <c r="Z559" s="423"/>
      <c r="AA559" s="426"/>
      <c r="AB559" s="423" t="s">
        <v>4813</v>
      </c>
      <c r="AC559" s="424"/>
      <c r="AD559" s="424"/>
      <c r="AE559" s="423" t="s">
        <v>1605</v>
      </c>
      <c r="AF559" s="423" t="s">
        <v>4814</v>
      </c>
      <c r="AG559" s="423" t="s">
        <v>40</v>
      </c>
      <c r="AH559" s="423" t="s">
        <v>856</v>
      </c>
      <c r="AI559" s="423"/>
      <c r="AJ559" s="423"/>
      <c r="AW559" s="406"/>
    </row>
    <row r="560" spans="1:49" ht="50.15" customHeight="1" x14ac:dyDescent="0.3">
      <c r="A560" s="404" t="e">
        <v>#N/A</v>
      </c>
      <c r="B560" s="404" t="s">
        <v>4891</v>
      </c>
      <c r="C560" s="404" t="s">
        <v>4892</v>
      </c>
      <c r="D560" s="404"/>
      <c r="E560" s="408" t="s">
        <v>4893</v>
      </c>
      <c r="F560" s="405" t="s">
        <v>4894</v>
      </c>
      <c r="G560" s="405"/>
      <c r="H560" s="423" t="s">
        <v>1596</v>
      </c>
      <c r="I560" s="427" t="s">
        <v>1597</v>
      </c>
      <c r="J560" s="427" t="s">
        <v>1598</v>
      </c>
      <c r="K560" s="427" t="s">
        <v>4895</v>
      </c>
      <c r="L560" s="404"/>
      <c r="M560" s="404"/>
      <c r="N560" s="423" t="s">
        <v>4807</v>
      </c>
      <c r="O560" s="423" t="s">
        <v>1647</v>
      </c>
      <c r="P560" s="428" t="s">
        <v>3458</v>
      </c>
      <c r="Q560" s="428" t="s">
        <v>3459</v>
      </c>
      <c r="R560" s="428" t="s">
        <v>4808</v>
      </c>
      <c r="T560" s="427" t="s">
        <v>4896</v>
      </c>
      <c r="U560" s="423" t="s">
        <v>4810</v>
      </c>
      <c r="V560" s="423"/>
      <c r="W560" s="423"/>
      <c r="X560" s="426">
        <v>44416</v>
      </c>
      <c r="Y560" s="425" t="s">
        <v>4811</v>
      </c>
      <c r="Z560" s="423" t="s">
        <v>4812</v>
      </c>
      <c r="AA560" s="426">
        <v>44421</v>
      </c>
      <c r="AB560" s="423" t="s">
        <v>4813</v>
      </c>
      <c r="AC560" s="424"/>
      <c r="AD560" s="424"/>
      <c r="AE560" s="423" t="s">
        <v>1605</v>
      </c>
      <c r="AF560" s="423" t="s">
        <v>4814</v>
      </c>
      <c r="AG560" s="423" t="s">
        <v>40</v>
      </c>
      <c r="AH560" s="423" t="s">
        <v>856</v>
      </c>
      <c r="AI560" s="423"/>
      <c r="AJ560" s="423"/>
      <c r="AW560" s="406"/>
    </row>
    <row r="561" spans="1:49" ht="50.15" customHeight="1" x14ac:dyDescent="0.3">
      <c r="A561" s="404" t="e">
        <v>#N/A</v>
      </c>
      <c r="B561" s="404" t="s">
        <v>4897</v>
      </c>
      <c r="C561" s="404" t="s">
        <v>4898</v>
      </c>
      <c r="D561" s="404"/>
      <c r="E561" s="408" t="s">
        <v>4898</v>
      </c>
      <c r="F561" s="405" t="s">
        <v>4899</v>
      </c>
      <c r="G561" s="405"/>
      <c r="H561" s="423" t="s">
        <v>1596</v>
      </c>
      <c r="I561" s="427" t="s">
        <v>1597</v>
      </c>
      <c r="J561" s="427" t="s">
        <v>1598</v>
      </c>
      <c r="K561" s="427" t="s">
        <v>4900</v>
      </c>
      <c r="L561" s="404"/>
      <c r="M561" s="404"/>
      <c r="N561" s="423" t="s">
        <v>4807</v>
      </c>
      <c r="O561" s="423" t="s">
        <v>1647</v>
      </c>
      <c r="P561" s="428" t="s">
        <v>3458</v>
      </c>
      <c r="Q561" s="428" t="s">
        <v>3459</v>
      </c>
      <c r="R561" s="428" t="s">
        <v>4808</v>
      </c>
      <c r="T561" s="427" t="s">
        <v>4901</v>
      </c>
      <c r="U561" s="423" t="s">
        <v>4810</v>
      </c>
      <c r="V561" s="423"/>
      <c r="W561" s="423"/>
      <c r="X561" s="426">
        <v>44416</v>
      </c>
      <c r="Y561" s="425" t="s">
        <v>4902</v>
      </c>
      <c r="Z561" s="423" t="s">
        <v>4812</v>
      </c>
      <c r="AA561" s="426">
        <v>44421</v>
      </c>
      <c r="AB561" s="423" t="s">
        <v>4813</v>
      </c>
      <c r="AC561" s="424"/>
      <c r="AD561" s="424"/>
      <c r="AE561" s="423" t="s">
        <v>1605</v>
      </c>
      <c r="AF561" s="423" t="s">
        <v>4814</v>
      </c>
      <c r="AG561" s="423" t="s">
        <v>40</v>
      </c>
      <c r="AH561" s="423" t="s">
        <v>856</v>
      </c>
      <c r="AI561" s="423"/>
      <c r="AJ561" s="423"/>
      <c r="AW561" s="406"/>
    </row>
    <row r="562" spans="1:49" ht="50.15" customHeight="1" x14ac:dyDescent="0.3">
      <c r="A562" s="404" t="e">
        <v>#N/A</v>
      </c>
      <c r="B562" s="404" t="s">
        <v>4903</v>
      </c>
      <c r="C562" s="404" t="s">
        <v>4904</v>
      </c>
      <c r="D562" s="404"/>
      <c r="E562" s="408"/>
      <c r="F562" s="405" t="s">
        <v>4905</v>
      </c>
      <c r="G562" s="405"/>
      <c r="H562" s="423" t="s">
        <v>1596</v>
      </c>
      <c r="I562" s="427" t="s">
        <v>1597</v>
      </c>
      <c r="J562" s="427" t="s">
        <v>1598</v>
      </c>
      <c r="K562" s="427" t="s">
        <v>4906</v>
      </c>
      <c r="L562" s="404"/>
      <c r="M562" s="404"/>
      <c r="N562" s="423" t="s">
        <v>4807</v>
      </c>
      <c r="O562" s="423" t="s">
        <v>1647</v>
      </c>
      <c r="P562" s="428" t="s">
        <v>3458</v>
      </c>
      <c r="Q562" s="428" t="s">
        <v>3459</v>
      </c>
      <c r="R562" s="428" t="s">
        <v>4808</v>
      </c>
      <c r="T562" s="427" t="s">
        <v>4907</v>
      </c>
      <c r="U562" s="423" t="s">
        <v>4810</v>
      </c>
      <c r="V562" s="423"/>
      <c r="W562" s="423"/>
      <c r="X562" s="426">
        <v>44416</v>
      </c>
      <c r="Y562" s="425" t="s">
        <v>4902</v>
      </c>
      <c r="Z562" s="423" t="s">
        <v>4812</v>
      </c>
      <c r="AA562" s="426">
        <v>44421</v>
      </c>
      <c r="AB562" s="423" t="s">
        <v>4813</v>
      </c>
      <c r="AC562" s="424"/>
      <c r="AD562" s="424"/>
      <c r="AE562" s="423" t="s">
        <v>1605</v>
      </c>
      <c r="AF562" s="423" t="s">
        <v>4814</v>
      </c>
      <c r="AG562" s="423" t="s">
        <v>40</v>
      </c>
      <c r="AH562" s="423" t="s">
        <v>856</v>
      </c>
      <c r="AI562" s="423"/>
      <c r="AJ562" s="423"/>
      <c r="AW562" s="406"/>
    </row>
    <row r="563" spans="1:49" ht="50.15" customHeight="1" x14ac:dyDescent="0.3">
      <c r="A563" s="404" t="e">
        <v>#N/A</v>
      </c>
      <c r="B563" s="404" t="s">
        <v>4908</v>
      </c>
      <c r="C563" s="404" t="s">
        <v>4909</v>
      </c>
      <c r="D563" s="404"/>
      <c r="E563" s="408" t="s">
        <v>4910</v>
      </c>
      <c r="F563" s="405" t="s">
        <v>4911</v>
      </c>
      <c r="G563" s="405"/>
      <c r="H563" s="423" t="s">
        <v>1596</v>
      </c>
      <c r="I563" s="427" t="s">
        <v>1597</v>
      </c>
      <c r="J563" s="427" t="s">
        <v>1598</v>
      </c>
      <c r="K563" s="427" t="s">
        <v>4912</v>
      </c>
      <c r="L563" s="404"/>
      <c r="M563" s="404"/>
      <c r="N563" s="423" t="s">
        <v>4807</v>
      </c>
      <c r="O563" s="423" t="s">
        <v>1647</v>
      </c>
      <c r="P563" s="428" t="s">
        <v>3458</v>
      </c>
      <c r="Q563" s="428" t="s">
        <v>3459</v>
      </c>
      <c r="R563" s="428" t="s">
        <v>4808</v>
      </c>
      <c r="T563" s="427" t="s">
        <v>4907</v>
      </c>
      <c r="U563" s="423" t="s">
        <v>4810</v>
      </c>
      <c r="V563" s="423"/>
      <c r="W563" s="423"/>
      <c r="X563" s="426">
        <v>44416</v>
      </c>
      <c r="Y563" s="425" t="s">
        <v>4902</v>
      </c>
      <c r="Z563" s="423" t="s">
        <v>4812</v>
      </c>
      <c r="AA563" s="426">
        <v>44421</v>
      </c>
      <c r="AB563" s="423" t="s">
        <v>4813</v>
      </c>
      <c r="AC563" s="424"/>
      <c r="AD563" s="424"/>
      <c r="AE563" s="423" t="s">
        <v>1605</v>
      </c>
      <c r="AF563" s="423" t="s">
        <v>4814</v>
      </c>
      <c r="AG563" s="423" t="s">
        <v>40</v>
      </c>
      <c r="AH563" s="423" t="s">
        <v>856</v>
      </c>
      <c r="AI563" s="423"/>
      <c r="AJ563" s="423"/>
      <c r="AW563" s="406"/>
    </row>
    <row r="564" spans="1:49" ht="50.15" customHeight="1" x14ac:dyDescent="0.3">
      <c r="A564" s="404" t="e">
        <v>#N/A</v>
      </c>
      <c r="B564" s="404" t="s">
        <v>4913</v>
      </c>
      <c r="C564" s="404" t="s">
        <v>4914</v>
      </c>
      <c r="D564" s="404"/>
      <c r="E564" s="408"/>
      <c r="F564" s="405" t="s">
        <v>4915</v>
      </c>
      <c r="G564" s="405"/>
      <c r="H564" s="423" t="s">
        <v>1596</v>
      </c>
      <c r="I564" s="427" t="s">
        <v>1597</v>
      </c>
      <c r="J564" s="427" t="s">
        <v>1598</v>
      </c>
      <c r="K564" s="427" t="s">
        <v>4916</v>
      </c>
      <c r="L564" s="404"/>
      <c r="M564" s="404"/>
      <c r="N564" s="423" t="s">
        <v>4807</v>
      </c>
      <c r="O564" s="423" t="s">
        <v>1647</v>
      </c>
      <c r="P564" s="428" t="s">
        <v>3458</v>
      </c>
      <c r="Q564" s="428" t="s">
        <v>3459</v>
      </c>
      <c r="R564" s="428" t="s">
        <v>4808</v>
      </c>
      <c r="T564" s="427" t="s">
        <v>4907</v>
      </c>
      <c r="U564" s="423" t="s">
        <v>4810</v>
      </c>
      <c r="V564" s="423"/>
      <c r="W564" s="423"/>
      <c r="X564" s="426">
        <v>44416</v>
      </c>
      <c r="Y564" s="425" t="s">
        <v>4902</v>
      </c>
      <c r="Z564" s="423" t="s">
        <v>4812</v>
      </c>
      <c r="AA564" s="426">
        <v>44421</v>
      </c>
      <c r="AB564" s="423" t="s">
        <v>4813</v>
      </c>
      <c r="AC564" s="424"/>
      <c r="AD564" s="424"/>
      <c r="AE564" s="423" t="s">
        <v>1605</v>
      </c>
      <c r="AF564" s="423" t="s">
        <v>4814</v>
      </c>
      <c r="AG564" s="423" t="s">
        <v>40</v>
      </c>
      <c r="AH564" s="423" t="s">
        <v>856</v>
      </c>
      <c r="AI564" s="423"/>
      <c r="AJ564" s="423"/>
      <c r="AW564" s="406"/>
    </row>
    <row r="565" spans="1:49" ht="50.15" customHeight="1" x14ac:dyDescent="0.3">
      <c r="A565" s="404" t="e">
        <v>#N/A</v>
      </c>
      <c r="B565" s="404" t="s">
        <v>4917</v>
      </c>
      <c r="C565" s="404" t="s">
        <v>4918</v>
      </c>
      <c r="D565" s="404"/>
      <c r="E565" s="408"/>
      <c r="F565" s="405" t="s">
        <v>4919</v>
      </c>
      <c r="G565" s="405"/>
      <c r="H565" s="423" t="s">
        <v>1596</v>
      </c>
      <c r="I565" s="427" t="s">
        <v>1597</v>
      </c>
      <c r="J565" s="427" t="s">
        <v>1598</v>
      </c>
      <c r="K565" s="427" t="s">
        <v>4920</v>
      </c>
      <c r="L565" s="404"/>
      <c r="M565" s="404"/>
      <c r="N565" s="423" t="s">
        <v>4807</v>
      </c>
      <c r="O565" s="423" t="s">
        <v>1647</v>
      </c>
      <c r="P565" s="428" t="s">
        <v>3458</v>
      </c>
      <c r="Q565" s="428" t="s">
        <v>3459</v>
      </c>
      <c r="R565" s="428" t="s">
        <v>4808</v>
      </c>
      <c r="T565" s="427" t="s">
        <v>4907</v>
      </c>
      <c r="U565" s="423" t="s">
        <v>4810</v>
      </c>
      <c r="V565" s="423"/>
      <c r="W565" s="423"/>
      <c r="X565" s="426">
        <v>44416</v>
      </c>
      <c r="Y565" s="425" t="s">
        <v>4902</v>
      </c>
      <c r="Z565" s="423" t="s">
        <v>4812</v>
      </c>
      <c r="AA565" s="426">
        <v>44421</v>
      </c>
      <c r="AB565" s="423" t="s">
        <v>4813</v>
      </c>
      <c r="AC565" s="424"/>
      <c r="AD565" s="424"/>
      <c r="AE565" s="423" t="s">
        <v>1605</v>
      </c>
      <c r="AF565" s="423" t="s">
        <v>4814</v>
      </c>
      <c r="AG565" s="423" t="s">
        <v>40</v>
      </c>
      <c r="AH565" s="423" t="s">
        <v>856</v>
      </c>
      <c r="AI565" s="423"/>
      <c r="AJ565" s="423"/>
      <c r="AW565" s="406"/>
    </row>
    <row r="566" spans="1:49" ht="50.15" customHeight="1" x14ac:dyDescent="0.3">
      <c r="A566" s="404" t="e">
        <v>#N/A</v>
      </c>
      <c r="B566" s="404" t="s">
        <v>4921</v>
      </c>
      <c r="C566" s="404"/>
      <c r="D566" s="404"/>
      <c r="E566" s="408"/>
      <c r="F566" s="405" t="s">
        <v>4922</v>
      </c>
      <c r="G566" s="405"/>
      <c r="H566" s="423" t="s">
        <v>1596</v>
      </c>
      <c r="I566" s="427" t="s">
        <v>1597</v>
      </c>
      <c r="J566" s="427" t="s">
        <v>1598</v>
      </c>
      <c r="K566" s="427" t="s">
        <v>4923</v>
      </c>
      <c r="L566" s="404"/>
      <c r="M566" s="404"/>
      <c r="N566" s="423" t="s">
        <v>4807</v>
      </c>
      <c r="O566" s="423" t="s">
        <v>1647</v>
      </c>
      <c r="P566" s="428" t="s">
        <v>3458</v>
      </c>
      <c r="Q566" s="428" t="s">
        <v>3459</v>
      </c>
      <c r="R566" s="428" t="s">
        <v>4808</v>
      </c>
      <c r="T566" s="427" t="s">
        <v>4907</v>
      </c>
      <c r="U566" s="423" t="s">
        <v>4810</v>
      </c>
      <c r="V566" s="423"/>
      <c r="W566" s="423"/>
      <c r="X566" s="426">
        <v>44416</v>
      </c>
      <c r="Y566" s="425" t="s">
        <v>4902</v>
      </c>
      <c r="Z566" s="423" t="s">
        <v>4812</v>
      </c>
      <c r="AA566" s="426">
        <v>44421</v>
      </c>
      <c r="AB566" s="423" t="s">
        <v>4813</v>
      </c>
      <c r="AC566" s="424"/>
      <c r="AD566" s="424"/>
      <c r="AE566" s="423" t="s">
        <v>1605</v>
      </c>
      <c r="AF566" s="423" t="s">
        <v>4814</v>
      </c>
      <c r="AG566" s="423" t="s">
        <v>40</v>
      </c>
      <c r="AH566" s="423" t="s">
        <v>856</v>
      </c>
      <c r="AI566" s="423"/>
      <c r="AJ566" s="423"/>
      <c r="AW566" s="406"/>
    </row>
    <row r="567" spans="1:49" ht="50.15" customHeight="1" x14ac:dyDescent="0.3">
      <c r="A567" s="404" t="e">
        <v>#N/A</v>
      </c>
      <c r="B567" s="404" t="s">
        <v>4924</v>
      </c>
      <c r="C567" s="404"/>
      <c r="D567" s="404"/>
      <c r="E567" s="408"/>
      <c r="F567" s="405" t="s">
        <v>4925</v>
      </c>
      <c r="G567" s="405"/>
      <c r="H567" s="423" t="s">
        <v>1596</v>
      </c>
      <c r="I567" s="427" t="s">
        <v>1597</v>
      </c>
      <c r="J567" s="427" t="s">
        <v>1598</v>
      </c>
      <c r="K567" s="427" t="s">
        <v>4926</v>
      </c>
      <c r="L567" s="404"/>
      <c r="M567" s="404"/>
      <c r="N567" s="423" t="s">
        <v>4807</v>
      </c>
      <c r="O567" s="423" t="s">
        <v>1647</v>
      </c>
      <c r="P567" s="428" t="s">
        <v>3458</v>
      </c>
      <c r="Q567" s="428" t="s">
        <v>3459</v>
      </c>
      <c r="R567" s="428" t="s">
        <v>4808</v>
      </c>
      <c r="T567" s="427" t="s">
        <v>4907</v>
      </c>
      <c r="U567" s="423" t="s">
        <v>4810</v>
      </c>
      <c r="V567" s="423"/>
      <c r="W567" s="423"/>
      <c r="X567" s="426">
        <v>44416</v>
      </c>
      <c r="Y567" s="425" t="s">
        <v>4902</v>
      </c>
      <c r="Z567" s="423" t="s">
        <v>4812</v>
      </c>
      <c r="AA567" s="426">
        <v>44421</v>
      </c>
      <c r="AB567" s="423" t="s">
        <v>4813</v>
      </c>
      <c r="AC567" s="424"/>
      <c r="AD567" s="424"/>
      <c r="AE567" s="423" t="s">
        <v>1605</v>
      </c>
      <c r="AF567" s="423" t="s">
        <v>4814</v>
      </c>
      <c r="AG567" s="423" t="s">
        <v>40</v>
      </c>
      <c r="AH567" s="423" t="s">
        <v>856</v>
      </c>
      <c r="AI567" s="423"/>
      <c r="AJ567" s="423"/>
      <c r="AW567" s="406"/>
    </row>
    <row r="568" spans="1:49" ht="50.15" customHeight="1" x14ac:dyDescent="0.3">
      <c r="A568" s="404" t="e">
        <v>#N/A</v>
      </c>
      <c r="B568" s="404" t="s">
        <v>4927</v>
      </c>
      <c r="C568" s="404"/>
      <c r="D568" s="404"/>
      <c r="E568" s="408"/>
      <c r="F568" s="405" t="s">
        <v>4928</v>
      </c>
      <c r="G568" s="405"/>
      <c r="H568" s="423" t="s">
        <v>1596</v>
      </c>
      <c r="I568" s="427" t="s">
        <v>1597</v>
      </c>
      <c r="J568" s="427" t="s">
        <v>1598</v>
      </c>
      <c r="K568" s="427" t="s">
        <v>4929</v>
      </c>
      <c r="L568" s="404"/>
      <c r="M568" s="404"/>
      <c r="N568" s="423" t="s">
        <v>4807</v>
      </c>
      <c r="O568" s="423" t="s">
        <v>1647</v>
      </c>
      <c r="P568" s="428" t="s">
        <v>3458</v>
      </c>
      <c r="Q568" s="428" t="s">
        <v>3459</v>
      </c>
      <c r="R568" s="428" t="s">
        <v>4808</v>
      </c>
      <c r="T568" s="427" t="s">
        <v>4907</v>
      </c>
      <c r="U568" s="423" t="s">
        <v>4810</v>
      </c>
      <c r="V568" s="423"/>
      <c r="W568" s="423"/>
      <c r="X568" s="426">
        <v>44416</v>
      </c>
      <c r="Y568" s="425" t="s">
        <v>4902</v>
      </c>
      <c r="Z568" s="423" t="s">
        <v>4812</v>
      </c>
      <c r="AA568" s="426">
        <v>44421</v>
      </c>
      <c r="AB568" s="423" t="s">
        <v>4813</v>
      </c>
      <c r="AC568" s="424"/>
      <c r="AD568" s="424"/>
      <c r="AE568" s="423" t="s">
        <v>1605</v>
      </c>
      <c r="AF568" s="423" t="s">
        <v>4814</v>
      </c>
      <c r="AG568" s="423" t="s">
        <v>40</v>
      </c>
      <c r="AH568" s="423" t="s">
        <v>856</v>
      </c>
      <c r="AI568" s="423"/>
      <c r="AJ568" s="423"/>
      <c r="AW568" s="406"/>
    </row>
    <row r="569" spans="1:49" ht="50.15" customHeight="1" x14ac:dyDescent="0.3">
      <c r="A569" s="404" t="e">
        <v>#N/A</v>
      </c>
      <c r="B569" s="404" t="s">
        <v>4930</v>
      </c>
      <c r="C569" s="404"/>
      <c r="D569" s="404"/>
      <c r="E569" s="408"/>
      <c r="F569" s="405" t="s">
        <v>4931</v>
      </c>
      <c r="G569" s="405"/>
      <c r="H569" s="423" t="s">
        <v>1596</v>
      </c>
      <c r="I569" s="427" t="s">
        <v>1597</v>
      </c>
      <c r="J569" s="427" t="s">
        <v>1598</v>
      </c>
      <c r="K569" s="427" t="s">
        <v>4932</v>
      </c>
      <c r="L569" s="404"/>
      <c r="M569" s="404"/>
      <c r="N569" s="423" t="s">
        <v>4807</v>
      </c>
      <c r="O569" s="423" t="s">
        <v>1647</v>
      </c>
      <c r="P569" s="428" t="s">
        <v>3458</v>
      </c>
      <c r="Q569" s="428" t="s">
        <v>3459</v>
      </c>
      <c r="R569" s="428" t="s">
        <v>4808</v>
      </c>
      <c r="T569" s="427" t="s">
        <v>4907</v>
      </c>
      <c r="U569" s="423" t="s">
        <v>4810</v>
      </c>
      <c r="V569" s="423"/>
      <c r="W569" s="423"/>
      <c r="X569" s="426">
        <v>44416</v>
      </c>
      <c r="Y569" s="425" t="s">
        <v>4902</v>
      </c>
      <c r="Z569" s="423" t="s">
        <v>4812</v>
      </c>
      <c r="AA569" s="426">
        <v>44421</v>
      </c>
      <c r="AB569" s="423" t="s">
        <v>4813</v>
      </c>
      <c r="AC569" s="424"/>
      <c r="AD569" s="424"/>
      <c r="AE569" s="423" t="s">
        <v>1605</v>
      </c>
      <c r="AF569" s="423" t="s">
        <v>4814</v>
      </c>
      <c r="AG569" s="423" t="s">
        <v>40</v>
      </c>
      <c r="AH569" s="423" t="s">
        <v>856</v>
      </c>
      <c r="AI569" s="423"/>
      <c r="AJ569" s="423"/>
      <c r="AW569" s="406"/>
    </row>
    <row r="570" spans="1:49" ht="50.15" customHeight="1" x14ac:dyDescent="0.3">
      <c r="A570" s="404" t="e">
        <v>#N/A</v>
      </c>
      <c r="B570" s="404" t="s">
        <v>4933</v>
      </c>
      <c r="C570" s="404"/>
      <c r="D570" s="404"/>
      <c r="E570" s="408"/>
      <c r="F570" s="405" t="s">
        <v>4934</v>
      </c>
      <c r="G570" s="405"/>
      <c r="H570" s="423" t="s">
        <v>1596</v>
      </c>
      <c r="I570" s="427" t="s">
        <v>1597</v>
      </c>
      <c r="J570" s="427" t="s">
        <v>1598</v>
      </c>
      <c r="K570" s="427" t="s">
        <v>4935</v>
      </c>
      <c r="L570" s="404"/>
      <c r="M570" s="404"/>
      <c r="N570" s="423" t="s">
        <v>4807</v>
      </c>
      <c r="O570" s="423" t="s">
        <v>1647</v>
      </c>
      <c r="P570" s="428" t="s">
        <v>3458</v>
      </c>
      <c r="Q570" s="428" t="s">
        <v>3459</v>
      </c>
      <c r="R570" s="428" t="s">
        <v>4808</v>
      </c>
      <c r="T570" s="427" t="s">
        <v>4907</v>
      </c>
      <c r="U570" s="423" t="s">
        <v>4810</v>
      </c>
      <c r="V570" s="423"/>
      <c r="W570" s="423"/>
      <c r="X570" s="426">
        <v>44416</v>
      </c>
      <c r="Y570" s="425" t="s">
        <v>4902</v>
      </c>
      <c r="Z570" s="423" t="s">
        <v>4812</v>
      </c>
      <c r="AA570" s="426">
        <v>44421</v>
      </c>
      <c r="AB570" s="423" t="s">
        <v>4813</v>
      </c>
      <c r="AC570" s="424"/>
      <c r="AD570" s="424"/>
      <c r="AE570" s="423" t="s">
        <v>1605</v>
      </c>
      <c r="AF570" s="423" t="s">
        <v>4814</v>
      </c>
      <c r="AG570" s="423" t="s">
        <v>40</v>
      </c>
      <c r="AH570" s="423" t="s">
        <v>856</v>
      </c>
      <c r="AI570" s="423"/>
      <c r="AJ570" s="423"/>
      <c r="AW570" s="406"/>
    </row>
    <row r="571" spans="1:49" ht="50.15" customHeight="1" x14ac:dyDescent="0.3">
      <c r="A571" s="404" t="e">
        <v>#N/A</v>
      </c>
      <c r="B571" s="404" t="s">
        <v>4936</v>
      </c>
      <c r="C571" s="404"/>
      <c r="D571" s="404"/>
      <c r="E571" s="408"/>
      <c r="F571" s="405" t="s">
        <v>4937</v>
      </c>
      <c r="G571" s="405"/>
      <c r="H571" s="423" t="s">
        <v>1596</v>
      </c>
      <c r="I571" s="427" t="s">
        <v>1597</v>
      </c>
      <c r="J571" s="427" t="s">
        <v>1598</v>
      </c>
      <c r="K571" s="427" t="s">
        <v>4938</v>
      </c>
      <c r="L571" s="404"/>
      <c r="M571" s="404"/>
      <c r="N571" s="423" t="s">
        <v>4807</v>
      </c>
      <c r="O571" s="423" t="s">
        <v>1647</v>
      </c>
      <c r="P571" s="428" t="s">
        <v>3458</v>
      </c>
      <c r="Q571" s="428" t="s">
        <v>3459</v>
      </c>
      <c r="R571" s="428" t="s">
        <v>4808</v>
      </c>
      <c r="T571" s="427" t="s">
        <v>4907</v>
      </c>
      <c r="U571" s="423" t="s">
        <v>4810</v>
      </c>
      <c r="V571" s="423"/>
      <c r="W571" s="423"/>
      <c r="X571" s="426">
        <v>44416</v>
      </c>
      <c r="Y571" s="425" t="s">
        <v>4902</v>
      </c>
      <c r="Z571" s="423" t="s">
        <v>4812</v>
      </c>
      <c r="AA571" s="426">
        <v>44421</v>
      </c>
      <c r="AB571" s="423" t="s">
        <v>4813</v>
      </c>
      <c r="AC571" s="424"/>
      <c r="AD571" s="424"/>
      <c r="AE571" s="423" t="s">
        <v>1605</v>
      </c>
      <c r="AF571" s="423" t="s">
        <v>4814</v>
      </c>
      <c r="AG571" s="423" t="s">
        <v>40</v>
      </c>
      <c r="AH571" s="423" t="s">
        <v>856</v>
      </c>
      <c r="AI571" s="423"/>
      <c r="AJ571" s="423"/>
      <c r="AW571" s="406"/>
    </row>
    <row r="572" spans="1:49" ht="50.15" customHeight="1" x14ac:dyDescent="0.3">
      <c r="A572" s="404" t="e">
        <v>#N/A</v>
      </c>
      <c r="B572" s="404"/>
      <c r="C572" s="404"/>
      <c r="D572" s="404"/>
      <c r="E572" s="408" t="s">
        <v>4939</v>
      </c>
      <c r="F572" s="405" t="s">
        <v>4940</v>
      </c>
      <c r="G572" s="405"/>
      <c r="H572" s="423" t="s">
        <v>1596</v>
      </c>
      <c r="I572" s="427" t="s">
        <v>2571</v>
      </c>
      <c r="J572" s="427" t="s">
        <v>1598</v>
      </c>
      <c r="K572" s="427" t="s">
        <v>4941</v>
      </c>
      <c r="L572" s="404"/>
      <c r="M572" s="404"/>
      <c r="N572" s="423" t="s">
        <v>4807</v>
      </c>
      <c r="O572" s="423" t="s">
        <v>1647</v>
      </c>
      <c r="P572" s="428" t="s">
        <v>3458</v>
      </c>
      <c r="Q572" s="428" t="s">
        <v>3459</v>
      </c>
      <c r="R572" s="428" t="s">
        <v>4808</v>
      </c>
      <c r="T572" s="427" t="s">
        <v>4942</v>
      </c>
      <c r="U572" s="423" t="s">
        <v>4810</v>
      </c>
      <c r="V572" s="423"/>
      <c r="W572" s="423"/>
      <c r="X572" s="426">
        <v>44425</v>
      </c>
      <c r="Y572" s="425" t="s">
        <v>4902</v>
      </c>
      <c r="Z572" s="423" t="s">
        <v>4812</v>
      </c>
      <c r="AA572" s="426">
        <v>44428</v>
      </c>
      <c r="AB572" s="423" t="s">
        <v>4813</v>
      </c>
      <c r="AC572" s="424"/>
      <c r="AD572" s="424"/>
      <c r="AE572" s="423" t="s">
        <v>4660</v>
      </c>
      <c r="AF572" s="423" t="s">
        <v>4943</v>
      </c>
      <c r="AG572" s="423" t="s">
        <v>40</v>
      </c>
      <c r="AH572" s="423" t="s">
        <v>856</v>
      </c>
      <c r="AI572" s="423"/>
      <c r="AJ572" s="423"/>
      <c r="AW572" s="406"/>
    </row>
    <row r="573" spans="1:49" ht="50.15" customHeight="1" x14ac:dyDescent="0.3">
      <c r="A573" s="404" t="e">
        <v>#N/A</v>
      </c>
      <c r="B573" s="404"/>
      <c r="C573" s="404"/>
      <c r="D573" s="404"/>
      <c r="E573" s="408" t="s">
        <v>4944</v>
      </c>
      <c r="F573" s="405" t="s">
        <v>4945</v>
      </c>
      <c r="G573" s="405"/>
      <c r="H573" s="423" t="s">
        <v>1596</v>
      </c>
      <c r="I573" s="427" t="s">
        <v>2571</v>
      </c>
      <c r="J573" s="427" t="s">
        <v>1598</v>
      </c>
      <c r="K573" s="427" t="s">
        <v>4946</v>
      </c>
      <c r="L573" s="404"/>
      <c r="M573" s="404"/>
      <c r="N573" s="423" t="s">
        <v>4807</v>
      </c>
      <c r="O573" s="423" t="s">
        <v>1647</v>
      </c>
      <c r="P573" s="428" t="s">
        <v>3458</v>
      </c>
      <c r="Q573" s="428" t="s">
        <v>3459</v>
      </c>
      <c r="R573" s="428" t="s">
        <v>4808</v>
      </c>
      <c r="T573" s="427" t="s">
        <v>4942</v>
      </c>
      <c r="U573" s="423" t="s">
        <v>4810</v>
      </c>
      <c r="V573" s="423"/>
      <c r="W573" s="423"/>
      <c r="X573" s="426">
        <v>44425</v>
      </c>
      <c r="Y573" s="425" t="s">
        <v>4902</v>
      </c>
      <c r="Z573" s="423" t="s">
        <v>4812</v>
      </c>
      <c r="AA573" s="426">
        <v>44428</v>
      </c>
      <c r="AB573" s="423" t="s">
        <v>4813</v>
      </c>
      <c r="AC573" s="424"/>
      <c r="AD573" s="424"/>
      <c r="AE573" s="423" t="s">
        <v>4660</v>
      </c>
      <c r="AF573" s="423" t="s">
        <v>4943</v>
      </c>
      <c r="AG573" s="423" t="s">
        <v>40</v>
      </c>
      <c r="AH573" s="423" t="s">
        <v>856</v>
      </c>
      <c r="AI573" s="423"/>
      <c r="AJ573" s="423"/>
      <c r="AW573" s="406"/>
    </row>
    <row r="574" spans="1:49" ht="50.15" customHeight="1" x14ac:dyDescent="0.3">
      <c r="A574" s="404" t="e">
        <v>#N/A</v>
      </c>
      <c r="B574" s="404"/>
      <c r="C574" s="404"/>
      <c r="D574" s="404"/>
      <c r="E574" s="408" t="s">
        <v>4947</v>
      </c>
      <c r="F574" s="405" t="s">
        <v>4948</v>
      </c>
      <c r="G574" s="405"/>
      <c r="H574" s="423" t="s">
        <v>1596</v>
      </c>
      <c r="I574" s="427" t="s">
        <v>2571</v>
      </c>
      <c r="J574" s="427" t="s">
        <v>1598</v>
      </c>
      <c r="K574" s="427" t="s">
        <v>4949</v>
      </c>
      <c r="L574" s="404"/>
      <c r="M574" s="404"/>
      <c r="N574" s="423" t="s">
        <v>4807</v>
      </c>
      <c r="O574" s="423" t="s">
        <v>1647</v>
      </c>
      <c r="P574" s="428" t="s">
        <v>3458</v>
      </c>
      <c r="Q574" s="428" t="s">
        <v>3459</v>
      </c>
      <c r="R574" s="428" t="s">
        <v>4808</v>
      </c>
      <c r="T574" s="427" t="s">
        <v>4942</v>
      </c>
      <c r="U574" s="423" t="s">
        <v>4810</v>
      </c>
      <c r="V574" s="423"/>
      <c r="W574" s="423"/>
      <c r="X574" s="426">
        <v>44425</v>
      </c>
      <c r="Y574" s="425" t="s">
        <v>4902</v>
      </c>
      <c r="Z574" s="423" t="s">
        <v>4812</v>
      </c>
      <c r="AA574" s="426">
        <v>44428</v>
      </c>
      <c r="AB574" s="423" t="s">
        <v>4813</v>
      </c>
      <c r="AC574" s="424"/>
      <c r="AD574" s="424"/>
      <c r="AE574" s="423" t="s">
        <v>4660</v>
      </c>
      <c r="AF574" s="423" t="s">
        <v>4943</v>
      </c>
      <c r="AG574" s="423" t="s">
        <v>40</v>
      </c>
      <c r="AH574" s="423" t="s">
        <v>856</v>
      </c>
      <c r="AI574" s="423"/>
      <c r="AJ574" s="423"/>
      <c r="AW574" s="406"/>
    </row>
    <row r="575" spans="1:49" ht="50.15" customHeight="1" x14ac:dyDescent="0.3">
      <c r="A575" s="404" t="e">
        <v>#N/A</v>
      </c>
      <c r="B575" s="404"/>
      <c r="C575" s="404"/>
      <c r="D575" s="404"/>
      <c r="E575" s="408" t="s">
        <v>4950</v>
      </c>
      <c r="F575" s="405" t="s">
        <v>4951</v>
      </c>
      <c r="G575" s="405"/>
      <c r="H575" s="423" t="s">
        <v>1596</v>
      </c>
      <c r="I575" s="427" t="s">
        <v>2571</v>
      </c>
      <c r="J575" s="427" t="s">
        <v>1598</v>
      </c>
      <c r="K575" s="427" t="s">
        <v>4952</v>
      </c>
      <c r="L575" s="404"/>
      <c r="M575" s="404"/>
      <c r="N575" s="423" t="s">
        <v>4807</v>
      </c>
      <c r="O575" s="423" t="s">
        <v>1647</v>
      </c>
      <c r="P575" s="428" t="s">
        <v>3458</v>
      </c>
      <c r="Q575" s="428" t="s">
        <v>3459</v>
      </c>
      <c r="R575" s="428" t="s">
        <v>4808</v>
      </c>
      <c r="T575" s="427" t="s">
        <v>4942</v>
      </c>
      <c r="U575" s="423" t="s">
        <v>4810</v>
      </c>
      <c r="V575" s="423"/>
      <c r="W575" s="423"/>
      <c r="X575" s="426">
        <v>44425</v>
      </c>
      <c r="Y575" s="425" t="s">
        <v>4902</v>
      </c>
      <c r="Z575" s="423" t="s">
        <v>4812</v>
      </c>
      <c r="AA575" s="426">
        <v>44428</v>
      </c>
      <c r="AB575" s="423" t="s">
        <v>4813</v>
      </c>
      <c r="AC575" s="424"/>
      <c r="AD575" s="424"/>
      <c r="AE575" s="423" t="s">
        <v>4660</v>
      </c>
      <c r="AF575" s="423" t="s">
        <v>4943</v>
      </c>
      <c r="AG575" s="423" t="s">
        <v>40</v>
      </c>
      <c r="AH575" s="423" t="s">
        <v>856</v>
      </c>
      <c r="AI575" s="423"/>
      <c r="AJ575" s="423"/>
      <c r="AW575" s="406"/>
    </row>
    <row r="576" spans="1:49" ht="50.15" customHeight="1" x14ac:dyDescent="0.3">
      <c r="A576" s="404" t="e">
        <v>#N/A</v>
      </c>
      <c r="B576" s="404"/>
      <c r="C576" s="404"/>
      <c r="D576" s="404"/>
      <c r="E576" s="408" t="s">
        <v>4953</v>
      </c>
      <c r="F576" s="405" t="s">
        <v>4954</v>
      </c>
      <c r="G576" s="405"/>
      <c r="H576" s="423" t="s">
        <v>1596</v>
      </c>
      <c r="I576" s="427" t="s">
        <v>2571</v>
      </c>
      <c r="J576" s="427" t="s">
        <v>1598</v>
      </c>
      <c r="K576" s="427" t="s">
        <v>4955</v>
      </c>
      <c r="L576" s="404"/>
      <c r="M576" s="404"/>
      <c r="N576" s="423" t="s">
        <v>4807</v>
      </c>
      <c r="O576" s="423" t="s">
        <v>1647</v>
      </c>
      <c r="P576" s="428" t="s">
        <v>3458</v>
      </c>
      <c r="Q576" s="428" t="s">
        <v>3459</v>
      </c>
      <c r="R576" s="428" t="s">
        <v>4808</v>
      </c>
      <c r="T576" s="427" t="s">
        <v>4942</v>
      </c>
      <c r="U576" s="423" t="s">
        <v>4810</v>
      </c>
      <c r="V576" s="423"/>
      <c r="W576" s="423"/>
      <c r="X576" s="426">
        <v>44425</v>
      </c>
      <c r="Y576" s="425" t="s">
        <v>4902</v>
      </c>
      <c r="Z576" s="423" t="s">
        <v>4812</v>
      </c>
      <c r="AA576" s="426">
        <v>44428</v>
      </c>
      <c r="AB576" s="423" t="s">
        <v>4813</v>
      </c>
      <c r="AC576" s="424"/>
      <c r="AD576" s="424"/>
      <c r="AE576" s="423" t="s">
        <v>4660</v>
      </c>
      <c r="AF576" s="423" t="s">
        <v>4943</v>
      </c>
      <c r="AG576" s="423" t="s">
        <v>40</v>
      </c>
      <c r="AH576" s="423" t="s">
        <v>856</v>
      </c>
      <c r="AI576" s="423"/>
      <c r="AJ576" s="423"/>
      <c r="AW576" s="406"/>
    </row>
    <row r="577" spans="1:49" ht="50.15" customHeight="1" x14ac:dyDescent="0.3">
      <c r="A577" s="404" t="e">
        <v>#N/A</v>
      </c>
      <c r="B577" s="404" t="s">
        <v>4956</v>
      </c>
      <c r="C577" s="404"/>
      <c r="D577" s="404"/>
      <c r="E577" s="408"/>
      <c r="F577" s="405" t="s">
        <v>4957</v>
      </c>
      <c r="G577" s="405"/>
      <c r="H577" s="423" t="s">
        <v>1596</v>
      </c>
      <c r="I577" s="427" t="s">
        <v>1597</v>
      </c>
      <c r="J577" s="427" t="s">
        <v>1598</v>
      </c>
      <c r="K577" s="427" t="s">
        <v>4958</v>
      </c>
      <c r="L577" s="404"/>
      <c r="M577" s="404"/>
      <c r="N577" s="423" t="s">
        <v>4807</v>
      </c>
      <c r="O577" s="423" t="s">
        <v>1647</v>
      </c>
      <c r="P577" s="428" t="s">
        <v>3458</v>
      </c>
      <c r="Q577" s="428" t="s">
        <v>3459</v>
      </c>
      <c r="R577" s="428" t="s">
        <v>4808</v>
      </c>
      <c r="T577" s="427" t="s">
        <v>4907</v>
      </c>
      <c r="U577" s="423" t="s">
        <v>4810</v>
      </c>
      <c r="V577" s="423"/>
      <c r="W577" s="423"/>
      <c r="X577" s="426">
        <v>44416</v>
      </c>
      <c r="Y577" s="425" t="s">
        <v>4902</v>
      </c>
      <c r="Z577" s="423" t="s">
        <v>4812</v>
      </c>
      <c r="AA577" s="426">
        <v>44421</v>
      </c>
      <c r="AB577" s="423" t="s">
        <v>4813</v>
      </c>
      <c r="AC577" s="424"/>
      <c r="AD577" s="424"/>
      <c r="AE577" s="423" t="s">
        <v>1605</v>
      </c>
      <c r="AF577" s="423" t="s">
        <v>4814</v>
      </c>
      <c r="AG577" s="423" t="s">
        <v>40</v>
      </c>
      <c r="AH577" s="423" t="s">
        <v>856</v>
      </c>
      <c r="AI577" s="423"/>
      <c r="AJ577" s="423"/>
      <c r="AW577" s="406"/>
    </row>
    <row r="578" spans="1:49" ht="50.15" customHeight="1" x14ac:dyDescent="0.3">
      <c r="A578" s="404" t="e">
        <v>#N/A</v>
      </c>
      <c r="B578" s="404" t="s">
        <v>4959</v>
      </c>
      <c r="C578" s="404"/>
      <c r="D578" s="404"/>
      <c r="E578" s="408"/>
      <c r="F578" s="405" t="s">
        <v>4960</v>
      </c>
      <c r="G578" s="405"/>
      <c r="H578" s="423" t="s">
        <v>1596</v>
      </c>
      <c r="I578" s="427" t="s">
        <v>1597</v>
      </c>
      <c r="J578" s="427" t="s">
        <v>1598</v>
      </c>
      <c r="K578" s="427" t="s">
        <v>4961</v>
      </c>
      <c r="L578" s="404"/>
      <c r="M578" s="404"/>
      <c r="N578" s="423" t="s">
        <v>4807</v>
      </c>
      <c r="O578" s="423" t="s">
        <v>1647</v>
      </c>
      <c r="P578" s="428" t="s">
        <v>3458</v>
      </c>
      <c r="Q578" s="428" t="s">
        <v>3459</v>
      </c>
      <c r="R578" s="428" t="s">
        <v>4808</v>
      </c>
      <c r="T578" s="427" t="s">
        <v>4907</v>
      </c>
      <c r="U578" s="423" t="s">
        <v>4810</v>
      </c>
      <c r="V578" s="423"/>
      <c r="W578" s="423"/>
      <c r="X578" s="426">
        <v>44416</v>
      </c>
      <c r="Y578" s="425" t="s">
        <v>4902</v>
      </c>
      <c r="Z578" s="423"/>
      <c r="AA578" s="426">
        <v>44421</v>
      </c>
      <c r="AB578" s="423" t="s">
        <v>4813</v>
      </c>
      <c r="AC578" s="424"/>
      <c r="AD578" s="424"/>
      <c r="AE578" s="423" t="s">
        <v>1605</v>
      </c>
      <c r="AF578" s="423" t="s">
        <v>4814</v>
      </c>
      <c r="AG578" s="423" t="s">
        <v>40</v>
      </c>
      <c r="AH578" s="423" t="s">
        <v>856</v>
      </c>
      <c r="AI578" s="423"/>
      <c r="AJ578" s="423"/>
      <c r="AW578" s="406"/>
    </row>
    <row r="579" spans="1:49" ht="50.15" customHeight="1" x14ac:dyDescent="0.3">
      <c r="A579" s="406" t="e">
        <v>#N/A</v>
      </c>
      <c r="E579" s="400" t="s">
        <v>4734</v>
      </c>
      <c r="F579" s="400" t="s">
        <v>4962</v>
      </c>
      <c r="H579" s="400" t="s">
        <v>1596</v>
      </c>
      <c r="I579" s="400" t="s">
        <v>2571</v>
      </c>
      <c r="J579" s="400" t="s">
        <v>2572</v>
      </c>
      <c r="K579" s="401" t="s">
        <v>4963</v>
      </c>
      <c r="L579" s="400" t="s">
        <v>2671</v>
      </c>
      <c r="N579" s="400" t="s">
        <v>1636</v>
      </c>
      <c r="O579" s="401" t="s">
        <v>1759</v>
      </c>
      <c r="P579" s="407" t="str">
        <f>IFERROR(INDEX(LOVs!L:L,MATCH(O579, LOVs!J:J,0)), "")</f>
        <v>Not Required</v>
      </c>
      <c r="Q579" s="407" t="str">
        <f>IFERROR(INDEX(LOVs!M:M,MATCH(O579,LOVs!J:J,0)),"")</f>
        <v>Not Required</v>
      </c>
      <c r="R579" s="407" t="str">
        <f>IFERROR(INDEX(LOVs!N:N,MATCH(O579,LOVs!J:J,0)),"")</f>
        <v>Not Required</v>
      </c>
      <c r="T579" s="401" t="s">
        <v>4964</v>
      </c>
      <c r="U579" s="401" t="s">
        <v>4737</v>
      </c>
      <c r="V579" s="401"/>
      <c r="Y579" s="400" t="s">
        <v>1348</v>
      </c>
      <c r="Z579" s="400" t="s">
        <v>4777</v>
      </c>
      <c r="AA579" s="409">
        <v>44582</v>
      </c>
      <c r="AC579" s="402" t="e">
        <f>IF(#REF!="", O579,#REF!)</f>
        <v>#REF!</v>
      </c>
      <c r="AE579" s="400" t="s">
        <v>1605</v>
      </c>
      <c r="AF579" s="400" t="s">
        <v>2577</v>
      </c>
      <c r="AG579" s="400" t="s">
        <v>2578</v>
      </c>
      <c r="AH579" s="400" t="s">
        <v>856</v>
      </c>
      <c r="AK579" s="400" t="s">
        <v>4782</v>
      </c>
      <c r="AT579" s="400" t="s">
        <v>4678</v>
      </c>
      <c r="AU579" s="406"/>
      <c r="AW579" s="406"/>
    </row>
    <row r="580" spans="1:49" ht="50.15" customHeight="1" x14ac:dyDescent="0.3">
      <c r="A580" s="406" t="e">
        <v>#N/A</v>
      </c>
      <c r="F580" s="400" t="s">
        <v>4965</v>
      </c>
      <c r="H580" s="400" t="s">
        <v>1596</v>
      </c>
      <c r="I580" s="400" t="s">
        <v>2571</v>
      </c>
      <c r="J580" s="400" t="s">
        <v>2572</v>
      </c>
      <c r="K580" s="401" t="s">
        <v>4691</v>
      </c>
      <c r="L580" s="400" t="s">
        <v>2671</v>
      </c>
      <c r="N580" s="400" t="s">
        <v>1636</v>
      </c>
      <c r="O580" s="401" t="s">
        <v>2177</v>
      </c>
      <c r="P580" s="407" t="s">
        <v>3458</v>
      </c>
      <c r="Q580" s="407" t="s">
        <v>3459</v>
      </c>
      <c r="R580" s="407" t="s">
        <v>160</v>
      </c>
      <c r="S580" s="404" t="s">
        <v>4692</v>
      </c>
      <c r="T580" s="401" t="s">
        <v>4966</v>
      </c>
      <c r="U580" s="401" t="s">
        <v>4694</v>
      </c>
      <c r="V580" s="401"/>
      <c r="Y580" s="400" t="s">
        <v>1348</v>
      </c>
      <c r="Z580" s="400" t="s">
        <v>4777</v>
      </c>
      <c r="AA580" s="409">
        <v>44582</v>
      </c>
      <c r="AC580" s="402" t="e">
        <f>IF(#REF!="", O580,#REF!)</f>
        <v>#REF!</v>
      </c>
      <c r="AE580" s="400" t="s">
        <v>1605</v>
      </c>
      <c r="AF580" s="400" t="s">
        <v>2577</v>
      </c>
      <c r="AG580" s="400" t="s">
        <v>2578</v>
      </c>
      <c r="AH580" s="400" t="s">
        <v>856</v>
      </c>
      <c r="AK580" s="400" t="s">
        <v>4782</v>
      </c>
      <c r="AT580" s="400" t="s">
        <v>4678</v>
      </c>
      <c r="AU580" s="406"/>
      <c r="AW580" s="406"/>
    </row>
    <row r="581" spans="1:49" ht="50.15" customHeight="1" x14ac:dyDescent="0.3">
      <c r="A581" s="406" t="e">
        <v>#N/A</v>
      </c>
      <c r="F581" s="400" t="s">
        <v>4967</v>
      </c>
      <c r="H581" s="400" t="s">
        <v>1596</v>
      </c>
      <c r="I581" s="400" t="s">
        <v>2571</v>
      </c>
      <c r="J581" s="400" t="s">
        <v>2742</v>
      </c>
      <c r="K581" s="401" t="s">
        <v>4968</v>
      </c>
      <c r="L581" s="400" t="s">
        <v>2671</v>
      </c>
      <c r="N581" s="400" t="s">
        <v>1758</v>
      </c>
      <c r="O581" s="401" t="s">
        <v>1759</v>
      </c>
      <c r="P581" s="407" t="s">
        <v>3458</v>
      </c>
      <c r="Q581" s="407" t="s">
        <v>3459</v>
      </c>
      <c r="R581" s="407" t="s">
        <v>4808</v>
      </c>
      <c r="T581" s="401" t="s">
        <v>4969</v>
      </c>
      <c r="U581" s="401" t="s">
        <v>4970</v>
      </c>
      <c r="Y581" s="400" t="s">
        <v>1348</v>
      </c>
      <c r="Z581" s="423"/>
      <c r="AA581" s="400"/>
      <c r="AE581" s="400" t="s">
        <v>1605</v>
      </c>
      <c r="AF581" s="400" t="s">
        <v>2577</v>
      </c>
      <c r="AG581" s="400" t="s">
        <v>2578</v>
      </c>
    </row>
    <row r="582" spans="1:49" ht="50.15" customHeight="1" x14ac:dyDescent="0.3">
      <c r="A582" s="406" t="e">
        <v>#N/A</v>
      </c>
      <c r="F582" s="400" t="s">
        <v>4971</v>
      </c>
      <c r="H582" s="400" t="s">
        <v>1596</v>
      </c>
      <c r="I582" s="400" t="s">
        <v>2571</v>
      </c>
      <c r="J582" s="400" t="s">
        <v>2742</v>
      </c>
      <c r="K582" s="401" t="s">
        <v>4972</v>
      </c>
      <c r="L582" s="400" t="s">
        <v>2671</v>
      </c>
      <c r="N582" s="400" t="s">
        <v>1636</v>
      </c>
      <c r="O582" s="401" t="s">
        <v>1939</v>
      </c>
      <c r="P582" s="407" t="str">
        <f>IFERROR(INDEX(LOVs!L:L,MATCH(O582, LOVs!J:J,0)), "")</f>
        <v>Out of Scope</v>
      </c>
      <c r="Q582" s="407" t="str">
        <f>IFERROR(INDEX(LOVs!M:M,MATCH(O582,LOVs!J:J,0)),"")</f>
        <v>Out of Scope</v>
      </c>
      <c r="R582" s="407" t="str">
        <f>IFERROR(INDEX(LOVs!N:N,MATCH(O582,LOVs!J:J,0)),"")</f>
        <v>Out of Scope</v>
      </c>
      <c r="S582" s="404" t="s">
        <v>4973</v>
      </c>
      <c r="T582" s="401" t="s">
        <v>4974</v>
      </c>
      <c r="U582" s="401" t="s">
        <v>4975</v>
      </c>
      <c r="V582" s="414" t="s">
        <v>4523</v>
      </c>
      <c r="Y582" s="400" t="s">
        <v>1348</v>
      </c>
      <c r="Z582" s="400" t="s">
        <v>869</v>
      </c>
      <c r="AA582" s="409">
        <v>44578</v>
      </c>
      <c r="AC582" s="402" t="e">
        <f>IF(#REF!="", O582,#REF!)</f>
        <v>#REF!</v>
      </c>
      <c r="AE582" s="400" t="s">
        <v>1605</v>
      </c>
      <c r="AF582" s="400" t="s">
        <v>2577</v>
      </c>
      <c r="AG582" s="400" t="s">
        <v>2578</v>
      </c>
      <c r="AH582" s="400" t="s">
        <v>856</v>
      </c>
      <c r="AT582" s="400" t="s">
        <v>2711</v>
      </c>
      <c r="AU582" s="406"/>
      <c r="AW582" s="406"/>
    </row>
    <row r="583" spans="1:49" ht="50.15" customHeight="1" x14ac:dyDescent="0.3">
      <c r="A583" s="406" t="e">
        <v>#N/A</v>
      </c>
      <c r="F583" s="400" t="s">
        <v>4976</v>
      </c>
      <c r="H583" s="400" t="s">
        <v>1596</v>
      </c>
      <c r="I583" s="400" t="s">
        <v>2571</v>
      </c>
      <c r="J583" s="400" t="s">
        <v>2742</v>
      </c>
      <c r="K583" s="401" t="s">
        <v>4977</v>
      </c>
      <c r="L583" s="400" t="s">
        <v>2671</v>
      </c>
      <c r="N583" s="400" t="s">
        <v>1758</v>
      </c>
      <c r="O583" s="401" t="s">
        <v>1759</v>
      </c>
      <c r="P583" s="407" t="s">
        <v>3458</v>
      </c>
      <c r="Q583" s="407" t="s">
        <v>3459</v>
      </c>
      <c r="R583" s="407" t="s">
        <v>4808</v>
      </c>
      <c r="T583" s="401" t="s">
        <v>4978</v>
      </c>
      <c r="U583" s="401" t="s">
        <v>4979</v>
      </c>
      <c r="Y583" s="400" t="s">
        <v>1348</v>
      </c>
      <c r="Z583" s="423"/>
      <c r="AA583" s="400"/>
      <c r="AE583" s="400" t="s">
        <v>1605</v>
      </c>
      <c r="AF583" s="400" t="s">
        <v>2577</v>
      </c>
      <c r="AG583" s="400" t="s">
        <v>2578</v>
      </c>
    </row>
    <row r="584" spans="1:49" ht="50.15" customHeight="1" x14ac:dyDescent="0.3">
      <c r="A584" s="406" t="e">
        <v>#N/A</v>
      </c>
      <c r="F584" s="400" t="s">
        <v>4980</v>
      </c>
      <c r="H584" s="400" t="s">
        <v>1596</v>
      </c>
      <c r="I584" s="400" t="s">
        <v>2571</v>
      </c>
      <c r="J584" s="400" t="s">
        <v>2742</v>
      </c>
      <c r="K584" s="401" t="s">
        <v>4981</v>
      </c>
      <c r="L584" s="400" t="s">
        <v>2671</v>
      </c>
      <c r="N584" s="400" t="s">
        <v>1758</v>
      </c>
      <c r="O584" s="401" t="s">
        <v>1759</v>
      </c>
      <c r="P584" s="407" t="s">
        <v>3458</v>
      </c>
      <c r="Q584" s="407" t="s">
        <v>3459</v>
      </c>
      <c r="R584" s="407" t="s">
        <v>4808</v>
      </c>
      <c r="T584" s="401" t="s">
        <v>4982</v>
      </c>
      <c r="U584" s="401" t="s">
        <v>4983</v>
      </c>
      <c r="Y584" s="400" t="s">
        <v>1348</v>
      </c>
      <c r="Z584" s="423"/>
      <c r="AA584" s="400"/>
      <c r="AE584" s="400" t="s">
        <v>1605</v>
      </c>
      <c r="AF584" s="400" t="s">
        <v>2577</v>
      </c>
      <c r="AG584" s="400" t="s">
        <v>2578</v>
      </c>
    </row>
    <row r="585" spans="1:49" ht="50.15" customHeight="1" x14ac:dyDescent="0.3">
      <c r="A585" s="406" t="e">
        <v>#N/A</v>
      </c>
      <c r="F585" s="400" t="s">
        <v>4984</v>
      </c>
      <c r="H585" s="400" t="s">
        <v>1596</v>
      </c>
      <c r="I585" s="400" t="s">
        <v>2571</v>
      </c>
      <c r="J585" s="400" t="s">
        <v>2742</v>
      </c>
      <c r="K585" s="401" t="s">
        <v>4985</v>
      </c>
      <c r="L585" s="400" t="s">
        <v>2671</v>
      </c>
      <c r="N585" s="400" t="s">
        <v>1758</v>
      </c>
      <c r="O585" s="401" t="s">
        <v>1647</v>
      </c>
      <c r="P585" s="407" t="s">
        <v>3458</v>
      </c>
      <c r="Q585" s="407" t="s">
        <v>3459</v>
      </c>
      <c r="R585" s="407" t="s">
        <v>4808</v>
      </c>
      <c r="T585" s="401" t="s">
        <v>4986</v>
      </c>
      <c r="U585" s="401" t="s">
        <v>4987</v>
      </c>
      <c r="Y585" s="400" t="s">
        <v>1348</v>
      </c>
      <c r="Z585" s="423"/>
      <c r="AA585" s="400"/>
      <c r="AE585" s="400" t="s">
        <v>1605</v>
      </c>
      <c r="AF585" s="400" t="s">
        <v>2577</v>
      </c>
      <c r="AG585" s="400" t="s">
        <v>2578</v>
      </c>
    </row>
    <row r="586" spans="1:49" ht="50.15" customHeight="1" x14ac:dyDescent="0.3">
      <c r="A586" s="406" t="e">
        <v>#N/A</v>
      </c>
      <c r="F586" s="400" t="s">
        <v>4988</v>
      </c>
      <c r="H586" s="400" t="s">
        <v>1596</v>
      </c>
      <c r="I586" s="400" t="s">
        <v>2571</v>
      </c>
      <c r="J586" s="400" t="s">
        <v>2742</v>
      </c>
      <c r="K586" s="401" t="s">
        <v>4989</v>
      </c>
      <c r="L586" s="400" t="s">
        <v>2671</v>
      </c>
      <c r="N586" s="400" t="s">
        <v>1758</v>
      </c>
      <c r="O586" s="401" t="s">
        <v>1759</v>
      </c>
      <c r="P586" s="407" t="str">
        <f>IFERROR(INDEX(LOVs!L:L,MATCH(O586, LOVs!J:J,0)), "")</f>
        <v>Not Required</v>
      </c>
      <c r="Q586" s="407" t="str">
        <f>IFERROR(INDEX(LOVs!M:M,MATCH(O586,LOVs!J:J,0)),"")</f>
        <v>Not Required</v>
      </c>
      <c r="R586" s="407" t="str">
        <f>IFERROR(INDEX(LOVs!N:N,MATCH(O586,LOVs!J:J,0)),"")</f>
        <v>Not Required</v>
      </c>
      <c r="T586" s="401" t="s">
        <v>4990</v>
      </c>
      <c r="U586" s="401" t="s">
        <v>4991</v>
      </c>
      <c r="Y586" s="400" t="s">
        <v>1348</v>
      </c>
      <c r="Z586" s="423"/>
      <c r="AA586" s="400"/>
      <c r="AE586" s="400" t="s">
        <v>1605</v>
      </c>
      <c r="AF586" s="400" t="s">
        <v>2577</v>
      </c>
      <c r="AG586" s="400" t="s">
        <v>2578</v>
      </c>
    </row>
    <row r="587" spans="1:49" ht="50.15" customHeight="1" x14ac:dyDescent="0.3">
      <c r="A587" s="406" t="e">
        <v>#N/A</v>
      </c>
      <c r="F587" s="400" t="s">
        <v>4992</v>
      </c>
      <c r="H587" s="400" t="s">
        <v>1596</v>
      </c>
      <c r="I587" s="400" t="s">
        <v>2571</v>
      </c>
      <c r="J587" s="400" t="s">
        <v>2742</v>
      </c>
      <c r="K587" s="401" t="s">
        <v>4993</v>
      </c>
      <c r="L587" s="400" t="s">
        <v>2671</v>
      </c>
      <c r="N587" s="400" t="s">
        <v>1758</v>
      </c>
      <c r="O587" s="401" t="s">
        <v>1759</v>
      </c>
      <c r="P587" s="407" t="str">
        <f>IFERROR(INDEX(LOVs!L:L,MATCH(O587, LOVs!J:J,0)), "")</f>
        <v>Not Required</v>
      </c>
      <c r="Q587" s="407" t="str">
        <f>IFERROR(INDEX(LOVs!M:M,MATCH(O587,LOVs!J:J,0)),"")</f>
        <v>Not Required</v>
      </c>
      <c r="R587" s="407" t="str">
        <f>IFERROR(INDEX(LOVs!N:N,MATCH(O587,LOVs!J:J,0)),"")</f>
        <v>Not Required</v>
      </c>
      <c r="T587" s="401" t="s">
        <v>4994</v>
      </c>
      <c r="U587" s="401" t="s">
        <v>4995</v>
      </c>
      <c r="Y587" s="400" t="s">
        <v>1348</v>
      </c>
      <c r="Z587" s="423"/>
      <c r="AA587" s="400"/>
      <c r="AE587" s="400" t="s">
        <v>1605</v>
      </c>
      <c r="AF587" s="400" t="s">
        <v>2577</v>
      </c>
      <c r="AG587" s="400" t="s">
        <v>2578</v>
      </c>
    </row>
    <row r="588" spans="1:49" ht="50.15" customHeight="1" x14ac:dyDescent="0.3">
      <c r="A588" s="406" t="e">
        <v>#N/A</v>
      </c>
      <c r="F588" s="400" t="s">
        <v>4996</v>
      </c>
      <c r="H588" s="400" t="s">
        <v>1596</v>
      </c>
      <c r="I588" s="400" t="s">
        <v>2571</v>
      </c>
      <c r="J588" s="400" t="s">
        <v>2742</v>
      </c>
      <c r="K588" s="401" t="s">
        <v>4997</v>
      </c>
      <c r="L588" s="400" t="s">
        <v>2671</v>
      </c>
      <c r="N588" s="400" t="s">
        <v>1758</v>
      </c>
      <c r="O588" s="401" t="s">
        <v>1759</v>
      </c>
      <c r="P588" s="407" t="str">
        <f>IFERROR(INDEX(LOVs!L:L,MATCH(O588, LOVs!J:J,0)), "")</f>
        <v>Not Required</v>
      </c>
      <c r="Q588" s="407" t="str">
        <f>IFERROR(INDEX(LOVs!M:M,MATCH(O588,LOVs!J:J,0)),"")</f>
        <v>Not Required</v>
      </c>
      <c r="R588" s="407" t="str">
        <f>IFERROR(INDEX(LOVs!N:N,MATCH(O588,LOVs!J:J,0)),"")</f>
        <v>Not Required</v>
      </c>
      <c r="T588" s="401" t="s">
        <v>4998</v>
      </c>
      <c r="U588" s="401" t="s">
        <v>4999</v>
      </c>
      <c r="Y588" s="400" t="s">
        <v>1348</v>
      </c>
      <c r="Z588" s="423"/>
      <c r="AA588" s="400"/>
      <c r="AE588" s="400" t="s">
        <v>1605</v>
      </c>
      <c r="AF588" s="400" t="s">
        <v>2577</v>
      </c>
      <c r="AG588" s="400" t="s">
        <v>2578</v>
      </c>
    </row>
    <row r="589" spans="1:49" ht="50.15" customHeight="1" x14ac:dyDescent="0.3">
      <c r="A589" s="406" t="e">
        <v>#N/A</v>
      </c>
      <c r="F589" s="400" t="s">
        <v>5000</v>
      </c>
      <c r="H589" s="400" t="s">
        <v>1596</v>
      </c>
      <c r="I589" s="400" t="s">
        <v>2571</v>
      </c>
      <c r="J589" s="400" t="s">
        <v>2742</v>
      </c>
      <c r="K589" s="401" t="s">
        <v>5001</v>
      </c>
      <c r="L589" s="400" t="s">
        <v>2671</v>
      </c>
      <c r="N589" s="400" t="s">
        <v>1758</v>
      </c>
      <c r="O589" s="401" t="s">
        <v>1759</v>
      </c>
      <c r="P589" s="407" t="str">
        <f>IFERROR(INDEX(LOVs!L:L,MATCH(O589, LOVs!J:J,0)), "")</f>
        <v>Not Required</v>
      </c>
      <c r="Q589" s="407" t="str">
        <f>IFERROR(INDEX(LOVs!M:M,MATCH(O589,LOVs!J:J,0)),"")</f>
        <v>Not Required</v>
      </c>
      <c r="R589" s="407" t="str">
        <f>IFERROR(INDEX(LOVs!N:N,MATCH(O589,LOVs!J:J,0)),"")</f>
        <v>Not Required</v>
      </c>
      <c r="T589" s="401" t="s">
        <v>5002</v>
      </c>
      <c r="U589" s="401" t="s">
        <v>5003</v>
      </c>
      <c r="Y589" s="400" t="s">
        <v>1348</v>
      </c>
      <c r="Z589" s="423"/>
      <c r="AA589" s="400"/>
      <c r="AE589" s="400" t="s">
        <v>1605</v>
      </c>
      <c r="AF589" s="400" t="s">
        <v>2577</v>
      </c>
      <c r="AG589" s="400" t="s">
        <v>2578</v>
      </c>
    </row>
    <row r="590" spans="1:49" ht="50.15" customHeight="1" x14ac:dyDescent="0.3">
      <c r="A590" s="406" t="e">
        <v>#N/A</v>
      </c>
      <c r="F590" s="400" t="s">
        <v>5004</v>
      </c>
      <c r="H590" s="400" t="s">
        <v>1596</v>
      </c>
      <c r="I590" s="400" t="s">
        <v>2571</v>
      </c>
      <c r="J590" s="400" t="s">
        <v>2742</v>
      </c>
      <c r="K590" s="401" t="s">
        <v>5005</v>
      </c>
      <c r="L590" s="400" t="s">
        <v>2671</v>
      </c>
      <c r="N590" s="400" t="s">
        <v>1758</v>
      </c>
      <c r="O590" s="401" t="s">
        <v>1759</v>
      </c>
      <c r="P590" s="407" t="str">
        <f>IFERROR(INDEX(LOVs!L:L,MATCH(O590, LOVs!J:J,0)), "")</f>
        <v>Not Required</v>
      </c>
      <c r="Q590" s="407" t="str">
        <f>IFERROR(INDEX(LOVs!M:M,MATCH(O590,LOVs!J:J,0)),"")</f>
        <v>Not Required</v>
      </c>
      <c r="R590" s="407" t="str">
        <f>IFERROR(INDEX(LOVs!N:N,MATCH(O590,LOVs!J:J,0)),"")</f>
        <v>Not Required</v>
      </c>
      <c r="T590" s="401" t="s">
        <v>5006</v>
      </c>
      <c r="U590" s="401" t="s">
        <v>5007</v>
      </c>
      <c r="Y590" s="400" t="s">
        <v>1348</v>
      </c>
      <c r="Z590" s="423"/>
      <c r="AA590" s="400"/>
      <c r="AE590" s="400" t="s">
        <v>1605</v>
      </c>
      <c r="AF590" s="400" t="s">
        <v>2577</v>
      </c>
      <c r="AG590" s="400" t="s">
        <v>2578</v>
      </c>
    </row>
    <row r="591" spans="1:49" ht="50.15" customHeight="1" x14ac:dyDescent="0.3">
      <c r="A591" s="406" t="e">
        <v>#N/A</v>
      </c>
      <c r="F591" s="400" t="s">
        <v>5008</v>
      </c>
      <c r="H591" s="400" t="s">
        <v>1596</v>
      </c>
      <c r="I591" s="400" t="s">
        <v>2571</v>
      </c>
      <c r="J591" s="400" t="s">
        <v>2742</v>
      </c>
      <c r="K591" s="401" t="s">
        <v>5009</v>
      </c>
      <c r="L591" s="400" t="s">
        <v>2671</v>
      </c>
      <c r="N591" s="400" t="s">
        <v>1758</v>
      </c>
      <c r="O591" s="401" t="s">
        <v>1759</v>
      </c>
      <c r="P591" s="407" t="str">
        <f>IFERROR(INDEX(LOVs!L:L,MATCH(O591, LOVs!J:J,0)), "")</f>
        <v>Not Required</v>
      </c>
      <c r="Q591" s="407" t="str">
        <f>IFERROR(INDEX(LOVs!M:M,MATCH(O591,LOVs!J:J,0)),"")</f>
        <v>Not Required</v>
      </c>
      <c r="R591" s="407" t="str">
        <f>IFERROR(INDEX(LOVs!N:N,MATCH(O591,LOVs!J:J,0)),"")</f>
        <v>Not Required</v>
      </c>
      <c r="T591" s="401" t="s">
        <v>5010</v>
      </c>
      <c r="U591" s="401" t="s">
        <v>5011</v>
      </c>
      <c r="Y591" s="400" t="s">
        <v>1348</v>
      </c>
      <c r="Z591" s="423"/>
      <c r="AA591" s="400"/>
      <c r="AE591" s="400" t="s">
        <v>1605</v>
      </c>
      <c r="AF591" s="400" t="s">
        <v>2577</v>
      </c>
      <c r="AG591" s="400" t="s">
        <v>2578</v>
      </c>
    </row>
    <row r="592" spans="1:49" ht="50.15" customHeight="1" x14ac:dyDescent="0.3">
      <c r="A592" s="406" t="e">
        <v>#N/A</v>
      </c>
      <c r="F592" s="400" t="s">
        <v>5012</v>
      </c>
      <c r="H592" s="400" t="s">
        <v>1596</v>
      </c>
      <c r="I592" s="400" t="s">
        <v>2571</v>
      </c>
      <c r="J592" s="400" t="s">
        <v>2742</v>
      </c>
      <c r="K592" s="401" t="s">
        <v>5013</v>
      </c>
      <c r="L592" s="400" t="s">
        <v>2671</v>
      </c>
      <c r="N592" s="400" t="s">
        <v>1636</v>
      </c>
      <c r="O592" s="401" t="s">
        <v>1939</v>
      </c>
      <c r="P592" s="407" t="str">
        <f>IFERROR(INDEX(LOVs!L:L,MATCH(O592, LOVs!J:J,0)), "")</f>
        <v>Out of Scope</v>
      </c>
      <c r="Q592" s="407" t="str">
        <f>IFERROR(INDEX(LOVs!M:M,MATCH(O592,LOVs!J:J,0)),"")</f>
        <v>Out of Scope</v>
      </c>
      <c r="R592" s="407" t="str">
        <f>IFERROR(INDEX(LOVs!N:N,MATCH(O592,LOVs!J:J,0)),"")</f>
        <v>Out of Scope</v>
      </c>
      <c r="S592" s="404" t="s">
        <v>5014</v>
      </c>
      <c r="T592" s="401" t="s">
        <v>5015</v>
      </c>
      <c r="U592" s="401" t="s">
        <v>5016</v>
      </c>
      <c r="V592" s="414" t="s">
        <v>5017</v>
      </c>
      <c r="Y592" s="400" t="s">
        <v>1348</v>
      </c>
      <c r="Z592" s="400" t="s">
        <v>869</v>
      </c>
      <c r="AA592" s="409">
        <v>44578</v>
      </c>
      <c r="AC592" s="402" t="e">
        <f>IF(#REF!="", O592,#REF!)</f>
        <v>#REF!</v>
      </c>
      <c r="AE592" s="400" t="s">
        <v>1605</v>
      </c>
      <c r="AF592" s="400" t="s">
        <v>2577</v>
      </c>
      <c r="AG592" s="400" t="s">
        <v>2578</v>
      </c>
      <c r="AH592" s="400" t="s">
        <v>856</v>
      </c>
      <c r="AT592" s="400" t="s">
        <v>3919</v>
      </c>
      <c r="AW592" s="406"/>
    </row>
    <row r="593" spans="1:49" ht="50.15" customHeight="1" x14ac:dyDescent="0.3">
      <c r="A593" s="406" t="e">
        <v>#N/A</v>
      </c>
      <c r="F593" s="400" t="s">
        <v>5018</v>
      </c>
      <c r="H593" s="400" t="s">
        <v>1596</v>
      </c>
      <c r="I593" s="400" t="s">
        <v>2571</v>
      </c>
      <c r="J593" s="400" t="s">
        <v>2742</v>
      </c>
      <c r="K593" s="401" t="s">
        <v>5019</v>
      </c>
      <c r="L593" s="400" t="s">
        <v>2671</v>
      </c>
      <c r="N593" s="400" t="s">
        <v>1636</v>
      </c>
      <c r="O593" s="401" t="s">
        <v>1939</v>
      </c>
      <c r="P593" s="407" t="str">
        <f>IFERROR(INDEX(LOVs!L:L,MATCH(O593, LOVs!J:J,0)), "")</f>
        <v>Out of Scope</v>
      </c>
      <c r="Q593" s="407" t="str">
        <f>IFERROR(INDEX(LOVs!M:M,MATCH(O593,LOVs!J:J,0)),"")</f>
        <v>Out of Scope</v>
      </c>
      <c r="R593" s="407" t="str">
        <f>IFERROR(INDEX(LOVs!N:N,MATCH(O593,LOVs!J:J,0)),"")</f>
        <v>Out of Scope</v>
      </c>
      <c r="S593" s="404" t="s">
        <v>5014</v>
      </c>
      <c r="T593" s="401" t="s">
        <v>5020</v>
      </c>
      <c r="U593" s="401" t="s">
        <v>5021</v>
      </c>
      <c r="V593" s="414" t="s">
        <v>5022</v>
      </c>
      <c r="Y593" s="400" t="s">
        <v>1348</v>
      </c>
      <c r="Z593" s="400" t="s">
        <v>869</v>
      </c>
      <c r="AA593" s="409">
        <v>44578</v>
      </c>
      <c r="AC593" s="402" t="e">
        <f>IF(#REF!="", O593,#REF!)</f>
        <v>#REF!</v>
      </c>
      <c r="AE593" s="400" t="s">
        <v>1605</v>
      </c>
      <c r="AF593" s="400" t="s">
        <v>2577</v>
      </c>
      <c r="AG593" s="400" t="s">
        <v>2578</v>
      </c>
      <c r="AH593" s="400" t="s">
        <v>856</v>
      </c>
      <c r="AT593" s="400" t="s">
        <v>3919</v>
      </c>
      <c r="AW593" s="406"/>
    </row>
    <row r="594" spans="1:49" ht="50.15" customHeight="1" x14ac:dyDescent="0.3">
      <c r="A594" s="406" t="e">
        <v>#N/A</v>
      </c>
      <c r="F594" s="400" t="s">
        <v>5023</v>
      </c>
      <c r="H594" s="400" t="s">
        <v>1596</v>
      </c>
      <c r="I594" s="400" t="s">
        <v>2571</v>
      </c>
      <c r="J594" s="400" t="s">
        <v>2742</v>
      </c>
      <c r="K594" s="401" t="s">
        <v>5024</v>
      </c>
      <c r="L594" s="400" t="s">
        <v>2671</v>
      </c>
      <c r="N594" s="400" t="s">
        <v>1636</v>
      </c>
      <c r="O594" s="401" t="s">
        <v>1939</v>
      </c>
      <c r="P594" s="407" t="str">
        <f>IFERROR(INDEX(LOVs!L:L,MATCH(O594, LOVs!J:J,0)), "")</f>
        <v>Out of Scope</v>
      </c>
      <c r="Q594" s="407" t="str">
        <f>IFERROR(INDEX(LOVs!M:M,MATCH(O594,LOVs!J:J,0)),"")</f>
        <v>Out of Scope</v>
      </c>
      <c r="R594" s="407" t="str">
        <f>IFERROR(INDEX(LOVs!N:N,MATCH(O594,LOVs!J:J,0)),"")</f>
        <v>Out of Scope</v>
      </c>
      <c r="S594" s="404" t="s">
        <v>5014</v>
      </c>
      <c r="T594" s="401" t="s">
        <v>5025</v>
      </c>
      <c r="U594" s="401" t="s">
        <v>5026</v>
      </c>
      <c r="V594" s="414" t="s">
        <v>5027</v>
      </c>
      <c r="Y594" s="400" t="s">
        <v>1348</v>
      </c>
      <c r="Z594" s="400" t="s">
        <v>869</v>
      </c>
      <c r="AA594" s="409">
        <v>44578</v>
      </c>
      <c r="AC594" s="402" t="e">
        <f>IF(#REF!="", O594,#REF!)</f>
        <v>#REF!</v>
      </c>
      <c r="AE594" s="400" t="s">
        <v>1605</v>
      </c>
      <c r="AF594" s="400" t="s">
        <v>2577</v>
      </c>
      <c r="AG594" s="400" t="s">
        <v>2578</v>
      </c>
      <c r="AH594" s="400" t="s">
        <v>856</v>
      </c>
      <c r="AT594" s="400" t="s">
        <v>3919</v>
      </c>
      <c r="AW594" s="406"/>
    </row>
    <row r="595" spans="1:49" ht="50.15" customHeight="1" x14ac:dyDescent="0.3">
      <c r="A595" s="406" t="e">
        <v>#N/A</v>
      </c>
      <c r="F595" s="400" t="s">
        <v>5028</v>
      </c>
      <c r="H595" s="400" t="s">
        <v>1596</v>
      </c>
      <c r="I595" s="400" t="s">
        <v>2571</v>
      </c>
      <c r="J595" s="400" t="s">
        <v>2742</v>
      </c>
      <c r="K595" s="401" t="s">
        <v>5029</v>
      </c>
      <c r="L595" s="400" t="s">
        <v>2671</v>
      </c>
      <c r="N595" s="400" t="s">
        <v>1636</v>
      </c>
      <c r="O595" s="401" t="s">
        <v>1939</v>
      </c>
      <c r="P595" s="407" t="str">
        <f>IFERROR(INDEX(LOVs!L:L,MATCH(O595, LOVs!J:J,0)), "")</f>
        <v>Out of Scope</v>
      </c>
      <c r="Q595" s="407" t="str">
        <f>IFERROR(INDEX(LOVs!M:M,MATCH(O595,LOVs!J:J,0)),"")</f>
        <v>Out of Scope</v>
      </c>
      <c r="R595" s="407" t="str">
        <f>IFERROR(INDEX(LOVs!N:N,MATCH(O595,LOVs!J:J,0)),"")</f>
        <v>Out of Scope</v>
      </c>
      <c r="S595" s="404" t="s">
        <v>5014</v>
      </c>
      <c r="T595" s="401" t="s">
        <v>5030</v>
      </c>
      <c r="U595" s="401" t="s">
        <v>5031</v>
      </c>
      <c r="V595" s="414" t="s">
        <v>5032</v>
      </c>
      <c r="Y595" s="400" t="s">
        <v>1348</v>
      </c>
      <c r="Z595" s="400" t="s">
        <v>869</v>
      </c>
      <c r="AA595" s="409">
        <v>44578</v>
      </c>
      <c r="AC595" s="402" t="e">
        <f>IF(#REF!="", O595,#REF!)</f>
        <v>#REF!</v>
      </c>
      <c r="AE595" s="400" t="s">
        <v>1605</v>
      </c>
      <c r="AF595" s="400" t="s">
        <v>2577</v>
      </c>
      <c r="AG595" s="400" t="s">
        <v>2578</v>
      </c>
      <c r="AH595" s="400" t="s">
        <v>856</v>
      </c>
      <c r="AT595" s="400" t="s">
        <v>3919</v>
      </c>
      <c r="AW595" s="406"/>
    </row>
    <row r="596" spans="1:49" ht="50.15" customHeight="1" x14ac:dyDescent="0.3">
      <c r="A596" s="406" t="e">
        <v>#N/A</v>
      </c>
      <c r="F596" s="400" t="s">
        <v>5033</v>
      </c>
      <c r="H596" s="400" t="s">
        <v>1596</v>
      </c>
      <c r="I596" s="400" t="s">
        <v>2571</v>
      </c>
      <c r="J596" s="400" t="s">
        <v>2742</v>
      </c>
      <c r="K596" s="401" t="s">
        <v>5034</v>
      </c>
      <c r="L596" s="400" t="s">
        <v>2671</v>
      </c>
      <c r="N596" s="400" t="s">
        <v>1636</v>
      </c>
      <c r="O596" s="401" t="s">
        <v>1939</v>
      </c>
      <c r="P596" s="407" t="str">
        <f>IFERROR(INDEX(LOVs!L:L,MATCH(O596, LOVs!J:J,0)), "")</f>
        <v>Out of Scope</v>
      </c>
      <c r="Q596" s="407" t="str">
        <f>IFERROR(INDEX(LOVs!M:M,MATCH(O596,LOVs!J:J,0)),"")</f>
        <v>Out of Scope</v>
      </c>
      <c r="R596" s="407" t="str">
        <f>IFERROR(INDEX(LOVs!N:N,MATCH(O596,LOVs!J:J,0)),"")</f>
        <v>Out of Scope</v>
      </c>
      <c r="S596" s="404" t="s">
        <v>5014</v>
      </c>
      <c r="T596" s="401" t="s">
        <v>5035</v>
      </c>
      <c r="U596" s="401" t="s">
        <v>5036</v>
      </c>
      <c r="V596" s="414" t="s">
        <v>5037</v>
      </c>
      <c r="Y596" s="400" t="s">
        <v>1348</v>
      </c>
      <c r="Z596" s="400" t="s">
        <v>869</v>
      </c>
      <c r="AA596" s="409">
        <v>44578</v>
      </c>
      <c r="AC596" s="402" t="e">
        <f>IF(#REF!="", O596,#REF!)</f>
        <v>#REF!</v>
      </c>
      <c r="AE596" s="400" t="s">
        <v>1605</v>
      </c>
      <c r="AF596" s="400" t="s">
        <v>2577</v>
      </c>
      <c r="AG596" s="400" t="s">
        <v>2578</v>
      </c>
      <c r="AH596" s="400" t="s">
        <v>856</v>
      </c>
      <c r="AT596" s="400" t="s">
        <v>3919</v>
      </c>
      <c r="AW596" s="406"/>
    </row>
    <row r="597" spans="1:49" ht="50.15" customHeight="1" x14ac:dyDescent="0.3">
      <c r="A597" s="406" t="e">
        <v>#N/A</v>
      </c>
      <c r="F597" s="400" t="s">
        <v>5038</v>
      </c>
      <c r="H597" s="400" t="s">
        <v>1596</v>
      </c>
      <c r="I597" s="400" t="s">
        <v>2571</v>
      </c>
      <c r="J597" s="400" t="s">
        <v>2742</v>
      </c>
      <c r="K597" s="401" t="s">
        <v>5039</v>
      </c>
      <c r="L597" s="400" t="s">
        <v>2671</v>
      </c>
      <c r="N597" s="400" t="s">
        <v>1636</v>
      </c>
      <c r="O597" s="401" t="s">
        <v>1939</v>
      </c>
      <c r="P597" s="407" t="str">
        <f>IFERROR(INDEX(LOVs!L:L,MATCH(O597, LOVs!J:J,0)), "")</f>
        <v>Out of Scope</v>
      </c>
      <c r="Q597" s="407" t="str">
        <f>IFERROR(INDEX(LOVs!M:M,MATCH(O597,LOVs!J:J,0)),"")</f>
        <v>Out of Scope</v>
      </c>
      <c r="R597" s="407" t="str">
        <f>IFERROR(INDEX(LOVs!N:N,MATCH(O597,LOVs!J:J,0)),"")</f>
        <v>Out of Scope</v>
      </c>
      <c r="S597" s="404" t="s">
        <v>5040</v>
      </c>
      <c r="T597" s="401" t="s">
        <v>5041</v>
      </c>
      <c r="U597" s="401" t="s">
        <v>5042</v>
      </c>
      <c r="V597" s="414" t="s">
        <v>5017</v>
      </c>
      <c r="Y597" s="400" t="s">
        <v>1348</v>
      </c>
      <c r="Z597" s="400" t="s">
        <v>869</v>
      </c>
      <c r="AA597" s="409">
        <v>44578</v>
      </c>
      <c r="AC597" s="402" t="e">
        <f>IF(#REF!="", O597,#REF!)</f>
        <v>#REF!</v>
      </c>
      <c r="AE597" s="400" t="s">
        <v>1605</v>
      </c>
      <c r="AF597" s="400" t="s">
        <v>2577</v>
      </c>
      <c r="AG597" s="400" t="s">
        <v>2578</v>
      </c>
      <c r="AH597" s="400" t="s">
        <v>856</v>
      </c>
      <c r="AT597" s="400" t="s">
        <v>3919</v>
      </c>
      <c r="AW597" s="406"/>
    </row>
    <row r="598" spans="1:49" ht="50.15" customHeight="1" x14ac:dyDescent="0.3">
      <c r="A598" s="406" t="e">
        <v>#N/A</v>
      </c>
      <c r="F598" s="400" t="s">
        <v>5043</v>
      </c>
      <c r="H598" s="400" t="s">
        <v>1596</v>
      </c>
      <c r="I598" s="400" t="s">
        <v>2571</v>
      </c>
      <c r="J598" s="400" t="s">
        <v>2742</v>
      </c>
      <c r="K598" s="401" t="s">
        <v>5044</v>
      </c>
      <c r="L598" s="400" t="s">
        <v>2671</v>
      </c>
      <c r="N598" s="400" t="s">
        <v>1636</v>
      </c>
      <c r="O598" s="401" t="s">
        <v>1939</v>
      </c>
      <c r="P598" s="407" t="str">
        <f>IFERROR(INDEX(LOVs!L:L,MATCH(O598, LOVs!J:J,0)), "")</f>
        <v>Out of Scope</v>
      </c>
      <c r="Q598" s="407" t="str">
        <f>IFERROR(INDEX(LOVs!M:M,MATCH(O598,LOVs!J:J,0)),"")</f>
        <v>Out of Scope</v>
      </c>
      <c r="R598" s="407" t="str">
        <f>IFERROR(INDEX(LOVs!N:N,MATCH(O598,LOVs!J:J,0)),"")</f>
        <v>Out of Scope</v>
      </c>
      <c r="S598" s="404" t="s">
        <v>5040</v>
      </c>
      <c r="T598" s="401" t="s">
        <v>5045</v>
      </c>
      <c r="U598" s="401" t="s">
        <v>5046</v>
      </c>
      <c r="V598" s="414" t="s">
        <v>5022</v>
      </c>
      <c r="Y598" s="400" t="s">
        <v>1348</v>
      </c>
      <c r="Z598" s="400" t="s">
        <v>869</v>
      </c>
      <c r="AA598" s="409">
        <v>44578</v>
      </c>
      <c r="AC598" s="402" t="e">
        <f>IF(#REF!="", O598,#REF!)</f>
        <v>#REF!</v>
      </c>
      <c r="AE598" s="400" t="s">
        <v>1605</v>
      </c>
      <c r="AF598" s="400" t="s">
        <v>2577</v>
      </c>
      <c r="AG598" s="400" t="s">
        <v>2578</v>
      </c>
      <c r="AH598" s="400" t="s">
        <v>856</v>
      </c>
      <c r="AT598" s="400" t="s">
        <v>3919</v>
      </c>
      <c r="AW598" s="406"/>
    </row>
    <row r="599" spans="1:49" ht="50.15" customHeight="1" x14ac:dyDescent="0.3">
      <c r="A599" s="406" t="e">
        <v>#N/A</v>
      </c>
      <c r="F599" s="400" t="s">
        <v>5047</v>
      </c>
      <c r="H599" s="400" t="s">
        <v>1596</v>
      </c>
      <c r="I599" s="400" t="s">
        <v>2571</v>
      </c>
      <c r="J599" s="400" t="s">
        <v>2742</v>
      </c>
      <c r="K599" s="401" t="s">
        <v>5048</v>
      </c>
      <c r="L599" s="400" t="s">
        <v>2671</v>
      </c>
      <c r="N599" s="400" t="s">
        <v>1636</v>
      </c>
      <c r="O599" s="401" t="s">
        <v>1939</v>
      </c>
      <c r="P599" s="407" t="str">
        <f>IFERROR(INDEX(LOVs!L:L,MATCH(O599, LOVs!J:J,0)), "")</f>
        <v>Out of Scope</v>
      </c>
      <c r="Q599" s="407" t="str">
        <f>IFERROR(INDEX(LOVs!M:M,MATCH(O599,LOVs!J:J,0)),"")</f>
        <v>Out of Scope</v>
      </c>
      <c r="R599" s="407" t="str">
        <f>IFERROR(INDEX(LOVs!N:N,MATCH(O599,LOVs!J:J,0)),"")</f>
        <v>Out of Scope</v>
      </c>
      <c r="S599" s="404" t="s">
        <v>5040</v>
      </c>
      <c r="T599" s="401" t="s">
        <v>5049</v>
      </c>
      <c r="U599" s="401" t="s">
        <v>5050</v>
      </c>
      <c r="V599" s="414" t="s">
        <v>5032</v>
      </c>
      <c r="Y599" s="400" t="s">
        <v>1348</v>
      </c>
      <c r="Z599" s="400" t="s">
        <v>869</v>
      </c>
      <c r="AA599" s="409">
        <v>44578</v>
      </c>
      <c r="AC599" s="402" t="e">
        <f>IF(#REF!="", O599,#REF!)</f>
        <v>#REF!</v>
      </c>
      <c r="AE599" s="400" t="s">
        <v>1605</v>
      </c>
      <c r="AF599" s="400" t="s">
        <v>2577</v>
      </c>
      <c r="AG599" s="400" t="s">
        <v>2578</v>
      </c>
      <c r="AH599" s="400" t="s">
        <v>856</v>
      </c>
      <c r="AT599" s="400" t="s">
        <v>3919</v>
      </c>
      <c r="AW599" s="406"/>
    </row>
    <row r="600" spans="1:49" ht="50.15" customHeight="1" x14ac:dyDescent="0.3">
      <c r="A600" s="406" t="e">
        <v>#N/A</v>
      </c>
      <c r="F600" s="400" t="s">
        <v>5051</v>
      </c>
      <c r="H600" s="400" t="s">
        <v>1596</v>
      </c>
      <c r="I600" s="400" t="s">
        <v>2571</v>
      </c>
      <c r="J600" s="400" t="s">
        <v>2742</v>
      </c>
      <c r="K600" s="401" t="s">
        <v>5052</v>
      </c>
      <c r="L600" s="400" t="s">
        <v>2671</v>
      </c>
      <c r="N600" s="400" t="s">
        <v>1636</v>
      </c>
      <c r="O600" s="401" t="s">
        <v>1939</v>
      </c>
      <c r="P600" s="407" t="str">
        <f>IFERROR(INDEX(LOVs!L:L,MATCH(O600, LOVs!J:J,0)), "")</f>
        <v>Out of Scope</v>
      </c>
      <c r="Q600" s="407" t="str">
        <f>IFERROR(INDEX(LOVs!M:M,MATCH(O600,LOVs!J:J,0)),"")</f>
        <v>Out of Scope</v>
      </c>
      <c r="R600" s="407" t="str">
        <f>IFERROR(INDEX(LOVs!N:N,MATCH(O600,LOVs!J:J,0)),"")</f>
        <v>Out of Scope</v>
      </c>
      <c r="S600" s="404" t="s">
        <v>5040</v>
      </c>
      <c r="T600" s="401" t="s">
        <v>5053</v>
      </c>
      <c r="U600" s="401" t="s">
        <v>5054</v>
      </c>
      <c r="V600" s="414" t="s">
        <v>5027</v>
      </c>
      <c r="Y600" s="400" t="s">
        <v>1348</v>
      </c>
      <c r="Z600" s="400" t="s">
        <v>869</v>
      </c>
      <c r="AA600" s="409">
        <v>44578</v>
      </c>
      <c r="AC600" s="402" t="e">
        <f>IF(#REF!="", O600,#REF!)</f>
        <v>#REF!</v>
      </c>
      <c r="AE600" s="400" t="s">
        <v>1605</v>
      </c>
      <c r="AF600" s="400" t="s">
        <v>2577</v>
      </c>
      <c r="AG600" s="400" t="s">
        <v>2578</v>
      </c>
      <c r="AH600" s="400" t="s">
        <v>856</v>
      </c>
      <c r="AT600" s="400" t="s">
        <v>3919</v>
      </c>
      <c r="AW600" s="406"/>
    </row>
    <row r="601" spans="1:49" ht="50.15" customHeight="1" x14ac:dyDescent="0.3">
      <c r="A601" s="406" t="e">
        <v>#N/A</v>
      </c>
      <c r="F601" s="400" t="s">
        <v>5055</v>
      </c>
      <c r="H601" s="400" t="s">
        <v>1596</v>
      </c>
      <c r="I601" s="400" t="s">
        <v>2571</v>
      </c>
      <c r="J601" s="400" t="s">
        <v>2742</v>
      </c>
      <c r="K601" s="401" t="s">
        <v>5056</v>
      </c>
      <c r="L601" s="400" t="s">
        <v>2671</v>
      </c>
      <c r="N601" s="400" t="s">
        <v>1636</v>
      </c>
      <c r="O601" s="401" t="s">
        <v>1939</v>
      </c>
      <c r="P601" s="407" t="str">
        <f>IFERROR(INDEX(LOVs!L:L,MATCH(O601, LOVs!J:J,0)), "")</f>
        <v>Out of Scope</v>
      </c>
      <c r="Q601" s="407" t="str">
        <f>IFERROR(INDEX(LOVs!M:M,MATCH(O601,LOVs!J:J,0)),"")</f>
        <v>Out of Scope</v>
      </c>
      <c r="R601" s="407" t="str">
        <f>IFERROR(INDEX(LOVs!N:N,MATCH(O601,LOVs!J:J,0)),"")</f>
        <v>Out of Scope</v>
      </c>
      <c r="S601" s="404" t="s">
        <v>5040</v>
      </c>
      <c r="T601" s="422" t="s">
        <v>5057</v>
      </c>
      <c r="U601" s="401" t="s">
        <v>5058</v>
      </c>
      <c r="V601" s="414" t="s">
        <v>5037</v>
      </c>
      <c r="Y601" s="400" t="s">
        <v>1348</v>
      </c>
      <c r="Z601" s="400" t="s">
        <v>869</v>
      </c>
      <c r="AA601" s="409">
        <v>44578</v>
      </c>
      <c r="AC601" s="402" t="e">
        <f>IF(#REF!="", O601,#REF!)</f>
        <v>#REF!</v>
      </c>
      <c r="AE601" s="400" t="s">
        <v>1605</v>
      </c>
      <c r="AF601" s="400" t="s">
        <v>2577</v>
      </c>
      <c r="AG601" s="400" t="s">
        <v>2578</v>
      </c>
      <c r="AH601" s="400" t="s">
        <v>856</v>
      </c>
      <c r="AT601" s="400" t="s">
        <v>3919</v>
      </c>
      <c r="AW601" s="406"/>
    </row>
    <row r="602" spans="1:49" ht="50.15" customHeight="1" x14ac:dyDescent="0.3">
      <c r="A602" s="406" t="e">
        <v>#N/A</v>
      </c>
      <c r="F602" s="400" t="s">
        <v>5059</v>
      </c>
      <c r="H602" s="400" t="s">
        <v>1596</v>
      </c>
      <c r="I602" s="400" t="s">
        <v>2571</v>
      </c>
      <c r="J602" s="400" t="s">
        <v>2742</v>
      </c>
      <c r="K602" s="401" t="s">
        <v>5060</v>
      </c>
      <c r="L602" s="400" t="s">
        <v>2671</v>
      </c>
      <c r="N602" s="400" t="s">
        <v>1636</v>
      </c>
      <c r="O602" s="401" t="s">
        <v>1939</v>
      </c>
      <c r="P602" s="407" t="str">
        <f>IFERROR(INDEX(LOVs!L:L,MATCH(O602, LOVs!J:J,0)), "")</f>
        <v>Out of Scope</v>
      </c>
      <c r="Q602" s="407" t="str">
        <f>IFERROR(INDEX(LOVs!M:M,MATCH(O602,LOVs!J:J,0)),"")</f>
        <v>Out of Scope</v>
      </c>
      <c r="R602" s="407" t="str">
        <f>IFERROR(INDEX(LOVs!N:N,MATCH(O602,LOVs!J:J,0)),"")</f>
        <v>Out of Scope</v>
      </c>
      <c r="S602" s="404" t="s">
        <v>5061</v>
      </c>
      <c r="T602" s="401" t="s">
        <v>5062</v>
      </c>
      <c r="U602" s="401" t="s">
        <v>5063</v>
      </c>
      <c r="V602" s="414" t="s">
        <v>5017</v>
      </c>
      <c r="Y602" s="400" t="s">
        <v>1348</v>
      </c>
      <c r="Z602" s="400" t="s">
        <v>869</v>
      </c>
      <c r="AA602" s="409">
        <v>44578</v>
      </c>
      <c r="AC602" s="402" t="e">
        <f>IF(#REF!="", O602,#REF!)</f>
        <v>#REF!</v>
      </c>
      <c r="AE602" s="400" t="s">
        <v>1605</v>
      </c>
      <c r="AF602" s="400" t="s">
        <v>2577</v>
      </c>
      <c r="AG602" s="400" t="s">
        <v>2578</v>
      </c>
      <c r="AH602" s="400" t="s">
        <v>856</v>
      </c>
      <c r="AT602" s="400" t="s">
        <v>3919</v>
      </c>
      <c r="AW602" s="406"/>
    </row>
    <row r="603" spans="1:49" ht="50.15" customHeight="1" x14ac:dyDescent="0.3">
      <c r="A603" s="406" t="e">
        <v>#N/A</v>
      </c>
      <c r="F603" s="400" t="s">
        <v>5064</v>
      </c>
      <c r="H603" s="400" t="s">
        <v>1596</v>
      </c>
      <c r="I603" s="400" t="s">
        <v>2571</v>
      </c>
      <c r="J603" s="400" t="s">
        <v>2742</v>
      </c>
      <c r="K603" s="401" t="s">
        <v>5065</v>
      </c>
      <c r="L603" s="400" t="s">
        <v>2671</v>
      </c>
      <c r="N603" s="400" t="s">
        <v>1636</v>
      </c>
      <c r="O603" s="401" t="s">
        <v>1939</v>
      </c>
      <c r="P603" s="407" t="str">
        <f>IFERROR(INDEX(LOVs!L:L,MATCH(O603, LOVs!J:J,0)), "")</f>
        <v>Out of Scope</v>
      </c>
      <c r="Q603" s="407" t="str">
        <f>IFERROR(INDEX(LOVs!M:M,MATCH(O603,LOVs!J:J,0)),"")</f>
        <v>Out of Scope</v>
      </c>
      <c r="R603" s="407" t="str">
        <f>IFERROR(INDEX(LOVs!N:N,MATCH(O603,LOVs!J:J,0)),"")</f>
        <v>Out of Scope</v>
      </c>
      <c r="S603" s="404" t="s">
        <v>5061</v>
      </c>
      <c r="T603" s="401" t="s">
        <v>5066</v>
      </c>
      <c r="U603" s="401" t="s">
        <v>5067</v>
      </c>
      <c r="V603" s="414" t="s">
        <v>5022</v>
      </c>
      <c r="Y603" s="400" t="s">
        <v>1348</v>
      </c>
      <c r="Z603" s="400" t="s">
        <v>869</v>
      </c>
      <c r="AA603" s="409">
        <v>44578</v>
      </c>
      <c r="AC603" s="402" t="e">
        <f>IF(#REF!="", O603,#REF!)</f>
        <v>#REF!</v>
      </c>
      <c r="AE603" s="400" t="s">
        <v>1605</v>
      </c>
      <c r="AF603" s="400" t="s">
        <v>2577</v>
      </c>
      <c r="AG603" s="400" t="s">
        <v>2578</v>
      </c>
      <c r="AH603" s="400" t="s">
        <v>856</v>
      </c>
      <c r="AT603" s="400" t="s">
        <v>3919</v>
      </c>
      <c r="AW603" s="406"/>
    </row>
    <row r="604" spans="1:49" ht="50.15" customHeight="1" x14ac:dyDescent="0.3">
      <c r="A604" s="406" t="e">
        <v>#N/A</v>
      </c>
      <c r="F604" s="400" t="s">
        <v>5068</v>
      </c>
      <c r="H604" s="400" t="s">
        <v>1596</v>
      </c>
      <c r="I604" s="400" t="s">
        <v>2571</v>
      </c>
      <c r="J604" s="400" t="s">
        <v>2742</v>
      </c>
      <c r="K604" s="401" t="s">
        <v>5069</v>
      </c>
      <c r="L604" s="400" t="s">
        <v>2671</v>
      </c>
      <c r="N604" s="400" t="s">
        <v>1636</v>
      </c>
      <c r="O604" s="401" t="s">
        <v>1939</v>
      </c>
      <c r="P604" s="407" t="str">
        <f>IFERROR(INDEX(LOVs!L:L,MATCH(O604, LOVs!J:J,0)), "")</f>
        <v>Out of Scope</v>
      </c>
      <c r="Q604" s="407" t="str">
        <f>IFERROR(INDEX(LOVs!M:M,MATCH(O604,LOVs!J:J,0)),"")</f>
        <v>Out of Scope</v>
      </c>
      <c r="R604" s="407" t="str">
        <f>IFERROR(INDEX(LOVs!N:N,MATCH(O604,LOVs!J:J,0)),"")</f>
        <v>Out of Scope</v>
      </c>
      <c r="S604" s="404" t="s">
        <v>5061</v>
      </c>
      <c r="T604" s="401" t="s">
        <v>5070</v>
      </c>
      <c r="U604" s="401" t="s">
        <v>5071</v>
      </c>
      <c r="V604" s="414" t="s">
        <v>5032</v>
      </c>
      <c r="Y604" s="400" t="s">
        <v>1348</v>
      </c>
      <c r="Z604" s="400" t="s">
        <v>869</v>
      </c>
      <c r="AA604" s="409">
        <v>44578</v>
      </c>
      <c r="AC604" s="402" t="e">
        <f>IF(#REF!="", O604,#REF!)</f>
        <v>#REF!</v>
      </c>
      <c r="AE604" s="400" t="s">
        <v>1605</v>
      </c>
      <c r="AF604" s="400" t="s">
        <v>2577</v>
      </c>
      <c r="AG604" s="400" t="s">
        <v>2578</v>
      </c>
      <c r="AH604" s="400" t="s">
        <v>856</v>
      </c>
      <c r="AT604" s="400" t="s">
        <v>3919</v>
      </c>
      <c r="AW604" s="406"/>
    </row>
    <row r="605" spans="1:49" ht="50.15" customHeight="1" x14ac:dyDescent="0.3">
      <c r="A605" s="406" t="e">
        <v>#N/A</v>
      </c>
      <c r="F605" s="400" t="s">
        <v>5072</v>
      </c>
      <c r="H605" s="400" t="s">
        <v>1596</v>
      </c>
      <c r="I605" s="400" t="s">
        <v>2571</v>
      </c>
      <c r="J605" s="400" t="s">
        <v>2742</v>
      </c>
      <c r="K605" s="401" t="s">
        <v>5073</v>
      </c>
      <c r="L605" s="400" t="s">
        <v>2671</v>
      </c>
      <c r="N605" s="400" t="s">
        <v>1636</v>
      </c>
      <c r="O605" s="401" t="s">
        <v>1939</v>
      </c>
      <c r="P605" s="407" t="str">
        <f>IFERROR(INDEX(LOVs!L:L,MATCH(O605, LOVs!J:J,0)), "")</f>
        <v>Out of Scope</v>
      </c>
      <c r="Q605" s="407" t="str">
        <f>IFERROR(INDEX(LOVs!M:M,MATCH(O605,LOVs!J:J,0)),"")</f>
        <v>Out of Scope</v>
      </c>
      <c r="R605" s="407" t="str">
        <f>IFERROR(INDEX(LOVs!N:N,MATCH(O605,LOVs!J:J,0)),"")</f>
        <v>Out of Scope</v>
      </c>
      <c r="S605" s="404" t="s">
        <v>5061</v>
      </c>
      <c r="T605" s="401" t="s">
        <v>5074</v>
      </c>
      <c r="U605" s="401" t="s">
        <v>5075</v>
      </c>
      <c r="V605" s="414" t="s">
        <v>5027</v>
      </c>
      <c r="Y605" s="400" t="s">
        <v>1348</v>
      </c>
      <c r="Z605" s="400" t="s">
        <v>869</v>
      </c>
      <c r="AA605" s="409">
        <v>44578</v>
      </c>
      <c r="AC605" s="402" t="e">
        <f>IF(#REF!="", O605,#REF!)</f>
        <v>#REF!</v>
      </c>
      <c r="AE605" s="400" t="s">
        <v>1605</v>
      </c>
      <c r="AF605" s="400" t="s">
        <v>2577</v>
      </c>
      <c r="AG605" s="400" t="s">
        <v>2578</v>
      </c>
      <c r="AH605" s="400" t="s">
        <v>856</v>
      </c>
      <c r="AT605" s="400" t="s">
        <v>3919</v>
      </c>
      <c r="AW605" s="406"/>
    </row>
    <row r="606" spans="1:49" ht="50.15" customHeight="1" x14ac:dyDescent="0.3">
      <c r="A606" s="406" t="e">
        <v>#N/A</v>
      </c>
      <c r="F606" s="400" t="s">
        <v>5076</v>
      </c>
      <c r="H606" s="400" t="s">
        <v>1596</v>
      </c>
      <c r="I606" s="400" t="s">
        <v>2571</v>
      </c>
      <c r="J606" s="400" t="s">
        <v>2742</v>
      </c>
      <c r="K606" s="401" t="s">
        <v>5077</v>
      </c>
      <c r="L606" s="400" t="s">
        <v>2671</v>
      </c>
      <c r="N606" s="400" t="s">
        <v>1636</v>
      </c>
      <c r="O606" s="401" t="s">
        <v>1939</v>
      </c>
      <c r="P606" s="407" t="str">
        <f>IFERROR(INDEX(LOVs!L:L,MATCH(O606, LOVs!J:J,0)), "")</f>
        <v>Out of Scope</v>
      </c>
      <c r="Q606" s="407" t="str">
        <f>IFERROR(INDEX(LOVs!M:M,MATCH(O606,LOVs!J:J,0)),"")</f>
        <v>Out of Scope</v>
      </c>
      <c r="R606" s="407" t="str">
        <f>IFERROR(INDEX(LOVs!N:N,MATCH(O606,LOVs!J:J,0)),"")</f>
        <v>Out of Scope</v>
      </c>
      <c r="S606" s="404" t="s">
        <v>5061</v>
      </c>
      <c r="T606" s="401" t="s">
        <v>5078</v>
      </c>
      <c r="U606" s="401" t="s">
        <v>5079</v>
      </c>
      <c r="V606" s="414" t="s">
        <v>5037</v>
      </c>
      <c r="Y606" s="400" t="s">
        <v>1348</v>
      </c>
      <c r="Z606" s="400" t="s">
        <v>869</v>
      </c>
      <c r="AA606" s="409">
        <v>44578</v>
      </c>
      <c r="AC606" s="402" t="e">
        <f>IF(#REF!="", O606,#REF!)</f>
        <v>#REF!</v>
      </c>
      <c r="AE606" s="400" t="s">
        <v>1605</v>
      </c>
      <c r="AF606" s="400" t="s">
        <v>2577</v>
      </c>
      <c r="AG606" s="400" t="s">
        <v>2578</v>
      </c>
      <c r="AH606" s="400" t="s">
        <v>856</v>
      </c>
      <c r="AT606" s="400" t="s">
        <v>3919</v>
      </c>
      <c r="AW606" s="406"/>
    </row>
    <row r="607" spans="1:49" ht="50.15" customHeight="1" x14ac:dyDescent="0.3">
      <c r="A607" s="406" t="e">
        <v>#N/A</v>
      </c>
      <c r="F607" s="400" t="s">
        <v>5080</v>
      </c>
      <c r="H607" s="400" t="s">
        <v>1596</v>
      </c>
      <c r="I607" s="400" t="s">
        <v>2571</v>
      </c>
      <c r="J607" s="400" t="s">
        <v>2742</v>
      </c>
      <c r="K607" s="401" t="s">
        <v>5081</v>
      </c>
      <c r="L607" s="400" t="s">
        <v>2671</v>
      </c>
      <c r="N607" s="400" t="s">
        <v>1636</v>
      </c>
      <c r="O607" s="401" t="s">
        <v>1939</v>
      </c>
      <c r="P607" s="407" t="str">
        <f>IFERROR(INDEX(LOVs!L:L,MATCH(O607, LOVs!J:J,0)), "")</f>
        <v>Out of Scope</v>
      </c>
      <c r="Q607" s="407" t="str">
        <f>IFERROR(INDEX(LOVs!M:M,MATCH(O607,LOVs!J:J,0)),"")</f>
        <v>Out of Scope</v>
      </c>
      <c r="R607" s="407" t="str">
        <f>IFERROR(INDEX(LOVs!N:N,MATCH(O607,LOVs!J:J,0)),"")</f>
        <v>Out of Scope</v>
      </c>
      <c r="S607" s="404" t="s">
        <v>5082</v>
      </c>
      <c r="T607" s="401" t="s">
        <v>5083</v>
      </c>
      <c r="U607" s="401" t="s">
        <v>5084</v>
      </c>
      <c r="V607" s="414" t="s">
        <v>5017</v>
      </c>
      <c r="Y607" s="400" t="s">
        <v>1348</v>
      </c>
      <c r="Z607" s="400" t="s">
        <v>869</v>
      </c>
      <c r="AA607" s="409">
        <v>44578</v>
      </c>
      <c r="AC607" s="402" t="e">
        <f>IF(#REF!="", O607,#REF!)</f>
        <v>#REF!</v>
      </c>
      <c r="AE607" s="400" t="s">
        <v>1605</v>
      </c>
      <c r="AF607" s="400" t="s">
        <v>2577</v>
      </c>
      <c r="AG607" s="400" t="s">
        <v>2578</v>
      </c>
      <c r="AH607" s="400" t="s">
        <v>856</v>
      </c>
      <c r="AT607" s="400" t="s">
        <v>3919</v>
      </c>
      <c r="AW607" s="406"/>
    </row>
    <row r="608" spans="1:49" ht="50.15" customHeight="1" x14ac:dyDescent="0.3">
      <c r="A608" s="406" t="e">
        <v>#N/A</v>
      </c>
      <c r="F608" s="400" t="s">
        <v>5085</v>
      </c>
      <c r="H608" s="400" t="s">
        <v>1596</v>
      </c>
      <c r="I608" s="400" t="s">
        <v>2571</v>
      </c>
      <c r="J608" s="400" t="s">
        <v>2742</v>
      </c>
      <c r="K608" s="401" t="s">
        <v>5086</v>
      </c>
      <c r="L608" s="400" t="s">
        <v>2671</v>
      </c>
      <c r="N608" s="400" t="s">
        <v>1636</v>
      </c>
      <c r="O608" s="401" t="s">
        <v>1939</v>
      </c>
      <c r="P608" s="407" t="str">
        <f>IFERROR(INDEX(LOVs!L:L,MATCH(O608, LOVs!J:J,0)), "")</f>
        <v>Out of Scope</v>
      </c>
      <c r="Q608" s="407" t="str">
        <f>IFERROR(INDEX(LOVs!M:M,MATCH(O608,LOVs!J:J,0)),"")</f>
        <v>Out of Scope</v>
      </c>
      <c r="R608" s="407" t="str">
        <f>IFERROR(INDEX(LOVs!N:N,MATCH(O608,LOVs!J:J,0)),"")</f>
        <v>Out of Scope</v>
      </c>
      <c r="S608" s="404" t="s">
        <v>5082</v>
      </c>
      <c r="T608" s="401" t="s">
        <v>5087</v>
      </c>
      <c r="U608" s="401" t="s">
        <v>5088</v>
      </c>
      <c r="V608" s="414" t="s">
        <v>5032</v>
      </c>
      <c r="Y608" s="400" t="s">
        <v>1348</v>
      </c>
      <c r="Z608" s="400" t="s">
        <v>869</v>
      </c>
      <c r="AA608" s="409">
        <v>44578</v>
      </c>
      <c r="AC608" s="402" t="e">
        <f>IF(#REF!="", O608,#REF!)</f>
        <v>#REF!</v>
      </c>
      <c r="AE608" s="400" t="s">
        <v>1605</v>
      </c>
      <c r="AF608" s="400" t="s">
        <v>2577</v>
      </c>
      <c r="AG608" s="400" t="s">
        <v>2578</v>
      </c>
      <c r="AH608" s="400" t="s">
        <v>856</v>
      </c>
      <c r="AT608" s="400" t="s">
        <v>3919</v>
      </c>
      <c r="AW608" s="406"/>
    </row>
    <row r="609" spans="1:49" ht="50.15" customHeight="1" x14ac:dyDescent="0.3">
      <c r="A609" s="406" t="e">
        <v>#N/A</v>
      </c>
      <c r="F609" s="400" t="s">
        <v>5089</v>
      </c>
      <c r="H609" s="400" t="s">
        <v>1596</v>
      </c>
      <c r="I609" s="400" t="s">
        <v>2571</v>
      </c>
      <c r="J609" s="400" t="s">
        <v>2742</v>
      </c>
      <c r="K609" s="401" t="s">
        <v>5090</v>
      </c>
      <c r="L609" s="400" t="s">
        <v>2671</v>
      </c>
      <c r="N609" s="400" t="s">
        <v>1636</v>
      </c>
      <c r="O609" s="401" t="s">
        <v>1939</v>
      </c>
      <c r="P609" s="407" t="str">
        <f>IFERROR(INDEX(LOVs!L:L,MATCH(O609, LOVs!J:J,0)), "")</f>
        <v>Out of Scope</v>
      </c>
      <c r="Q609" s="407" t="str">
        <f>IFERROR(INDEX(LOVs!M:M,MATCH(O609,LOVs!J:J,0)),"")</f>
        <v>Out of Scope</v>
      </c>
      <c r="R609" s="407" t="str">
        <f>IFERROR(INDEX(LOVs!N:N,MATCH(O609,LOVs!J:J,0)),"")</f>
        <v>Out of Scope</v>
      </c>
      <c r="S609" s="404" t="s">
        <v>5082</v>
      </c>
      <c r="T609" s="401" t="s">
        <v>5091</v>
      </c>
      <c r="U609" s="401" t="s">
        <v>5092</v>
      </c>
      <c r="V609" s="414" t="s">
        <v>5022</v>
      </c>
      <c r="Y609" s="400" t="s">
        <v>1348</v>
      </c>
      <c r="Z609" s="400" t="s">
        <v>869</v>
      </c>
      <c r="AA609" s="409">
        <v>44578</v>
      </c>
      <c r="AC609" s="402" t="e">
        <f>IF(#REF!="", O609,#REF!)</f>
        <v>#REF!</v>
      </c>
      <c r="AE609" s="400" t="s">
        <v>1605</v>
      </c>
      <c r="AF609" s="400" t="s">
        <v>2577</v>
      </c>
      <c r="AG609" s="400" t="s">
        <v>2578</v>
      </c>
      <c r="AH609" s="400" t="s">
        <v>856</v>
      </c>
      <c r="AT609" s="400" t="s">
        <v>3919</v>
      </c>
      <c r="AW609" s="406"/>
    </row>
    <row r="610" spans="1:49" ht="50.15" customHeight="1" x14ac:dyDescent="0.3">
      <c r="A610" s="406" t="e">
        <v>#N/A</v>
      </c>
      <c r="F610" s="400" t="s">
        <v>5093</v>
      </c>
      <c r="H610" s="400" t="s">
        <v>1596</v>
      </c>
      <c r="I610" s="400" t="s">
        <v>2571</v>
      </c>
      <c r="J610" s="400" t="s">
        <v>2742</v>
      </c>
      <c r="K610" s="401" t="s">
        <v>5094</v>
      </c>
      <c r="L610" s="400" t="s">
        <v>2671</v>
      </c>
      <c r="N610" s="400" t="s">
        <v>1636</v>
      </c>
      <c r="O610" s="401" t="s">
        <v>1939</v>
      </c>
      <c r="P610" s="407" t="str">
        <f>IFERROR(INDEX(LOVs!L:L,MATCH(O610, LOVs!J:J,0)), "")</f>
        <v>Out of Scope</v>
      </c>
      <c r="Q610" s="407" t="str">
        <f>IFERROR(INDEX(LOVs!M:M,MATCH(O610,LOVs!J:J,0)),"")</f>
        <v>Out of Scope</v>
      </c>
      <c r="R610" s="407" t="str">
        <f>IFERROR(INDEX(LOVs!N:N,MATCH(O610,LOVs!J:J,0)),"")</f>
        <v>Out of Scope</v>
      </c>
      <c r="S610" s="404" t="s">
        <v>5082</v>
      </c>
      <c r="T610" s="401" t="s">
        <v>5095</v>
      </c>
      <c r="U610" s="401" t="s">
        <v>5096</v>
      </c>
      <c r="V610" s="414" t="s">
        <v>5027</v>
      </c>
      <c r="Y610" s="400" t="s">
        <v>1348</v>
      </c>
      <c r="Z610" s="400" t="s">
        <v>869</v>
      </c>
      <c r="AA610" s="409">
        <v>44578</v>
      </c>
      <c r="AC610" s="402" t="e">
        <f>IF(#REF!="", O610,#REF!)</f>
        <v>#REF!</v>
      </c>
      <c r="AE610" s="400" t="s">
        <v>1605</v>
      </c>
      <c r="AF610" s="400" t="s">
        <v>2577</v>
      </c>
      <c r="AG610" s="400" t="s">
        <v>2578</v>
      </c>
      <c r="AH610" s="400" t="s">
        <v>856</v>
      </c>
      <c r="AT610" s="400" t="s">
        <v>3919</v>
      </c>
      <c r="AW610" s="406"/>
    </row>
    <row r="611" spans="1:49" ht="50.15" customHeight="1" x14ac:dyDescent="0.3">
      <c r="A611" s="406" t="e">
        <v>#N/A</v>
      </c>
      <c r="F611" s="400" t="s">
        <v>5097</v>
      </c>
      <c r="H611" s="400" t="s">
        <v>1596</v>
      </c>
      <c r="I611" s="400" t="s">
        <v>2571</v>
      </c>
      <c r="J611" s="400" t="s">
        <v>2742</v>
      </c>
      <c r="K611" s="401" t="s">
        <v>5098</v>
      </c>
      <c r="L611" s="400" t="s">
        <v>2671</v>
      </c>
      <c r="N611" s="400" t="s">
        <v>1636</v>
      </c>
      <c r="O611" s="401" t="s">
        <v>1939</v>
      </c>
      <c r="P611" s="407" t="str">
        <f>IFERROR(INDEX(LOVs!L:L,MATCH(O611, LOVs!J:J,0)), "")</f>
        <v>Out of Scope</v>
      </c>
      <c r="Q611" s="407" t="str">
        <f>IFERROR(INDEX(LOVs!M:M,MATCH(O611,LOVs!J:J,0)),"")</f>
        <v>Out of Scope</v>
      </c>
      <c r="R611" s="407" t="str">
        <f>IFERROR(INDEX(LOVs!N:N,MATCH(O611,LOVs!J:J,0)),"")</f>
        <v>Out of Scope</v>
      </c>
      <c r="S611" s="404" t="s">
        <v>5082</v>
      </c>
      <c r="T611" s="401" t="s">
        <v>5099</v>
      </c>
      <c r="U611" s="401" t="s">
        <v>5100</v>
      </c>
      <c r="V611" s="414" t="s">
        <v>5037</v>
      </c>
      <c r="Y611" s="400" t="s">
        <v>1348</v>
      </c>
      <c r="Z611" s="400" t="s">
        <v>869</v>
      </c>
      <c r="AA611" s="409">
        <v>44578</v>
      </c>
      <c r="AC611" s="402" t="e">
        <f>IF(#REF!="", O611,#REF!)</f>
        <v>#REF!</v>
      </c>
      <c r="AE611" s="400" t="s">
        <v>1605</v>
      </c>
      <c r="AF611" s="400" t="s">
        <v>2577</v>
      </c>
      <c r="AG611" s="400" t="s">
        <v>2578</v>
      </c>
      <c r="AH611" s="400" t="s">
        <v>856</v>
      </c>
      <c r="AT611" s="400" t="s">
        <v>3919</v>
      </c>
      <c r="AW611" s="406"/>
    </row>
    <row r="612" spans="1:49" ht="50.15" customHeight="1" x14ac:dyDescent="0.3">
      <c r="A612" s="406" t="e">
        <v>#N/A</v>
      </c>
      <c r="F612" s="400" t="s">
        <v>5101</v>
      </c>
      <c r="H612" s="400" t="s">
        <v>1596</v>
      </c>
      <c r="I612" s="400" t="s">
        <v>2571</v>
      </c>
      <c r="J612" s="400" t="s">
        <v>2742</v>
      </c>
      <c r="K612" s="401" t="s">
        <v>5102</v>
      </c>
      <c r="L612" s="400" t="s">
        <v>2671</v>
      </c>
      <c r="N612" s="400" t="s">
        <v>1636</v>
      </c>
      <c r="O612" s="401" t="s">
        <v>1939</v>
      </c>
      <c r="P612" s="407" t="str">
        <f>IFERROR(INDEX(LOVs!L:L,MATCH(O612, LOVs!J:J,0)), "")</f>
        <v>Out of Scope</v>
      </c>
      <c r="Q612" s="407" t="str">
        <f>IFERROR(INDEX(LOVs!M:M,MATCH(O612,LOVs!J:J,0)),"")</f>
        <v>Out of Scope</v>
      </c>
      <c r="R612" s="407" t="str">
        <f>IFERROR(INDEX(LOVs!N:N,MATCH(O612,LOVs!J:J,0)),"")</f>
        <v>Out of Scope</v>
      </c>
      <c r="S612" s="404" t="s">
        <v>5103</v>
      </c>
      <c r="T612" s="401" t="s">
        <v>5104</v>
      </c>
      <c r="U612" s="401" t="s">
        <v>5105</v>
      </c>
      <c r="V612" s="414" t="s">
        <v>5017</v>
      </c>
      <c r="Y612" s="400" t="s">
        <v>1348</v>
      </c>
      <c r="Z612" s="400" t="s">
        <v>869</v>
      </c>
      <c r="AA612" s="409">
        <v>44578</v>
      </c>
      <c r="AC612" s="402" t="e">
        <f>IF(#REF!="", O612,#REF!)</f>
        <v>#REF!</v>
      </c>
      <c r="AE612" s="400" t="s">
        <v>1605</v>
      </c>
      <c r="AF612" s="400" t="s">
        <v>2577</v>
      </c>
      <c r="AG612" s="400" t="s">
        <v>2578</v>
      </c>
      <c r="AH612" s="400" t="s">
        <v>856</v>
      </c>
      <c r="AT612" s="400" t="s">
        <v>3919</v>
      </c>
      <c r="AW612" s="406"/>
    </row>
    <row r="613" spans="1:49" ht="50.15" customHeight="1" x14ac:dyDescent="0.3">
      <c r="A613" s="406" t="e">
        <v>#N/A</v>
      </c>
      <c r="F613" s="400" t="s">
        <v>5106</v>
      </c>
      <c r="H613" s="400" t="s">
        <v>1596</v>
      </c>
      <c r="I613" s="400" t="s">
        <v>2571</v>
      </c>
      <c r="J613" s="400" t="s">
        <v>2742</v>
      </c>
      <c r="K613" s="401" t="s">
        <v>5107</v>
      </c>
      <c r="L613" s="400" t="s">
        <v>2671</v>
      </c>
      <c r="N613" s="400" t="s">
        <v>1636</v>
      </c>
      <c r="O613" s="401" t="s">
        <v>1939</v>
      </c>
      <c r="P613" s="407" t="str">
        <f>IFERROR(INDEX(LOVs!L:L,MATCH(O613, LOVs!J:J,0)), "")</f>
        <v>Out of Scope</v>
      </c>
      <c r="Q613" s="407" t="str">
        <f>IFERROR(INDEX(LOVs!M:M,MATCH(O613,LOVs!J:J,0)),"")</f>
        <v>Out of Scope</v>
      </c>
      <c r="R613" s="407" t="str">
        <f>IFERROR(INDEX(LOVs!N:N,MATCH(O613,LOVs!J:J,0)),"")</f>
        <v>Out of Scope</v>
      </c>
      <c r="S613" s="404" t="s">
        <v>5103</v>
      </c>
      <c r="T613" s="401" t="s">
        <v>5108</v>
      </c>
      <c r="U613" s="401" t="s">
        <v>5109</v>
      </c>
      <c r="V613" s="414" t="s">
        <v>5032</v>
      </c>
      <c r="Y613" s="400" t="s">
        <v>1348</v>
      </c>
      <c r="Z613" s="400" t="s">
        <v>869</v>
      </c>
      <c r="AA613" s="409">
        <v>44578</v>
      </c>
      <c r="AC613" s="402" t="e">
        <f>IF(#REF!="", O613,#REF!)</f>
        <v>#REF!</v>
      </c>
      <c r="AE613" s="400" t="s">
        <v>1605</v>
      </c>
      <c r="AF613" s="400" t="s">
        <v>2577</v>
      </c>
      <c r="AG613" s="400" t="s">
        <v>2578</v>
      </c>
      <c r="AH613" s="400" t="s">
        <v>856</v>
      </c>
      <c r="AT613" s="400" t="s">
        <v>3919</v>
      </c>
      <c r="AW613" s="406"/>
    </row>
    <row r="614" spans="1:49" ht="50.15" customHeight="1" x14ac:dyDescent="0.3">
      <c r="A614" s="406" t="e">
        <v>#N/A</v>
      </c>
      <c r="F614" s="400" t="s">
        <v>5110</v>
      </c>
      <c r="H614" s="400" t="s">
        <v>1596</v>
      </c>
      <c r="I614" s="400" t="s">
        <v>2571</v>
      </c>
      <c r="J614" s="400" t="s">
        <v>2742</v>
      </c>
      <c r="K614" s="401" t="s">
        <v>5111</v>
      </c>
      <c r="L614" s="400" t="s">
        <v>2671</v>
      </c>
      <c r="N614" s="400" t="s">
        <v>1636</v>
      </c>
      <c r="O614" s="401" t="s">
        <v>1939</v>
      </c>
      <c r="P614" s="407" t="str">
        <f>IFERROR(INDEX(LOVs!L:L,MATCH(O614, LOVs!J:J,0)), "")</f>
        <v>Out of Scope</v>
      </c>
      <c r="Q614" s="407" t="str">
        <f>IFERROR(INDEX(LOVs!M:M,MATCH(O614,LOVs!J:J,0)),"")</f>
        <v>Out of Scope</v>
      </c>
      <c r="R614" s="407" t="str">
        <f>IFERROR(INDEX(LOVs!N:N,MATCH(O614,LOVs!J:J,0)),"")</f>
        <v>Out of Scope</v>
      </c>
      <c r="S614" s="404" t="s">
        <v>5103</v>
      </c>
      <c r="T614" s="401" t="s">
        <v>5112</v>
      </c>
      <c r="U614" s="401" t="s">
        <v>5113</v>
      </c>
      <c r="V614" s="414" t="s">
        <v>5022</v>
      </c>
      <c r="Y614" s="400" t="s">
        <v>1348</v>
      </c>
      <c r="Z614" s="400" t="s">
        <v>869</v>
      </c>
      <c r="AA614" s="409">
        <v>44578</v>
      </c>
      <c r="AC614" s="402" t="e">
        <f>IF(#REF!="", O614,#REF!)</f>
        <v>#REF!</v>
      </c>
      <c r="AE614" s="400" t="s">
        <v>1605</v>
      </c>
      <c r="AF614" s="400" t="s">
        <v>2577</v>
      </c>
      <c r="AG614" s="400" t="s">
        <v>2578</v>
      </c>
      <c r="AH614" s="400" t="s">
        <v>856</v>
      </c>
      <c r="AT614" s="400" t="s">
        <v>3919</v>
      </c>
      <c r="AW614" s="406"/>
    </row>
    <row r="615" spans="1:49" ht="50.15" customHeight="1" x14ac:dyDescent="0.3">
      <c r="A615" s="406" t="e">
        <v>#N/A</v>
      </c>
      <c r="F615" s="400" t="s">
        <v>5114</v>
      </c>
      <c r="H615" s="400" t="s">
        <v>1596</v>
      </c>
      <c r="I615" s="400" t="s">
        <v>2571</v>
      </c>
      <c r="J615" s="400" t="s">
        <v>2742</v>
      </c>
      <c r="K615" s="401" t="s">
        <v>5115</v>
      </c>
      <c r="L615" s="400" t="s">
        <v>2671</v>
      </c>
      <c r="N615" s="400" t="s">
        <v>1636</v>
      </c>
      <c r="O615" s="401" t="s">
        <v>1939</v>
      </c>
      <c r="P615" s="407" t="str">
        <f>IFERROR(INDEX(LOVs!L:L,MATCH(O615, LOVs!J:J,0)), "")</f>
        <v>Out of Scope</v>
      </c>
      <c r="Q615" s="407" t="str">
        <f>IFERROR(INDEX(LOVs!M:M,MATCH(O615,LOVs!J:J,0)),"")</f>
        <v>Out of Scope</v>
      </c>
      <c r="R615" s="407" t="str">
        <f>IFERROR(INDEX(LOVs!N:N,MATCH(O615,LOVs!J:J,0)),"")</f>
        <v>Out of Scope</v>
      </c>
      <c r="S615" s="404" t="s">
        <v>5103</v>
      </c>
      <c r="T615" s="401" t="s">
        <v>5116</v>
      </c>
      <c r="U615" s="401" t="s">
        <v>5117</v>
      </c>
      <c r="V615" s="414" t="s">
        <v>5027</v>
      </c>
      <c r="Y615" s="400" t="s">
        <v>1348</v>
      </c>
      <c r="Z615" s="400" t="s">
        <v>869</v>
      </c>
      <c r="AA615" s="409">
        <v>44578</v>
      </c>
      <c r="AC615" s="402" t="e">
        <f>IF(#REF!="", O615,#REF!)</f>
        <v>#REF!</v>
      </c>
      <c r="AE615" s="400" t="s">
        <v>1605</v>
      </c>
      <c r="AF615" s="400" t="s">
        <v>2577</v>
      </c>
      <c r="AG615" s="400" t="s">
        <v>2578</v>
      </c>
      <c r="AH615" s="400" t="s">
        <v>856</v>
      </c>
      <c r="AT615" s="400" t="s">
        <v>3919</v>
      </c>
      <c r="AW615" s="406"/>
    </row>
    <row r="616" spans="1:49" ht="50.15" customHeight="1" x14ac:dyDescent="0.3">
      <c r="A616" s="406" t="e">
        <v>#N/A</v>
      </c>
      <c r="F616" s="400" t="s">
        <v>5118</v>
      </c>
      <c r="H616" s="400" t="s">
        <v>1596</v>
      </c>
      <c r="I616" s="400" t="s">
        <v>2571</v>
      </c>
      <c r="J616" s="400" t="s">
        <v>2742</v>
      </c>
      <c r="K616" s="401" t="s">
        <v>5119</v>
      </c>
      <c r="L616" s="400" t="s">
        <v>2671</v>
      </c>
      <c r="N616" s="400" t="s">
        <v>1636</v>
      </c>
      <c r="O616" s="401" t="s">
        <v>1939</v>
      </c>
      <c r="P616" s="407" t="str">
        <f>IFERROR(INDEX(LOVs!L:L,MATCH(O616, LOVs!J:J,0)), "")</f>
        <v>Out of Scope</v>
      </c>
      <c r="Q616" s="407" t="str">
        <f>IFERROR(INDEX(LOVs!M:M,MATCH(O616,LOVs!J:J,0)),"")</f>
        <v>Out of Scope</v>
      </c>
      <c r="R616" s="407" t="str">
        <f>IFERROR(INDEX(LOVs!N:N,MATCH(O616,LOVs!J:J,0)),"")</f>
        <v>Out of Scope</v>
      </c>
      <c r="S616" s="404" t="s">
        <v>5103</v>
      </c>
      <c r="T616" s="401" t="s">
        <v>5120</v>
      </c>
      <c r="U616" s="401" t="s">
        <v>5121</v>
      </c>
      <c r="V616" s="414" t="s">
        <v>5037</v>
      </c>
      <c r="Y616" s="400" t="s">
        <v>1348</v>
      </c>
      <c r="Z616" s="400" t="s">
        <v>869</v>
      </c>
      <c r="AA616" s="409">
        <v>44578</v>
      </c>
      <c r="AC616" s="402" t="e">
        <f>IF(#REF!="", O616,#REF!)</f>
        <v>#REF!</v>
      </c>
      <c r="AE616" s="400" t="s">
        <v>1605</v>
      </c>
      <c r="AF616" s="400" t="s">
        <v>2577</v>
      </c>
      <c r="AG616" s="400" t="s">
        <v>2578</v>
      </c>
      <c r="AH616" s="400" t="s">
        <v>856</v>
      </c>
      <c r="AT616" s="400" t="s">
        <v>3919</v>
      </c>
      <c r="AW616" s="406"/>
    </row>
    <row r="617" spans="1:49" ht="50.15" customHeight="1" x14ac:dyDescent="0.3">
      <c r="A617" s="406" t="e">
        <v>#N/A</v>
      </c>
      <c r="F617" s="400" t="s">
        <v>5122</v>
      </c>
      <c r="H617" s="400" t="s">
        <v>1596</v>
      </c>
      <c r="I617" s="400" t="s">
        <v>2571</v>
      </c>
      <c r="J617" s="400" t="s">
        <v>2742</v>
      </c>
      <c r="K617" s="401" t="s">
        <v>5123</v>
      </c>
      <c r="L617" s="400" t="s">
        <v>2671</v>
      </c>
      <c r="N617" s="400" t="s">
        <v>1636</v>
      </c>
      <c r="O617" s="401" t="s">
        <v>1939</v>
      </c>
      <c r="P617" s="407" t="str">
        <f>IFERROR(INDEX(LOVs!L:L,MATCH(O617, LOVs!J:J,0)), "")</f>
        <v>Out of Scope</v>
      </c>
      <c r="Q617" s="407" t="str">
        <f>IFERROR(INDEX(LOVs!M:M,MATCH(O617,LOVs!J:J,0)),"")</f>
        <v>Out of Scope</v>
      </c>
      <c r="R617" s="407" t="str">
        <f>IFERROR(INDEX(LOVs!N:N,MATCH(O617,LOVs!J:J,0)),"")</f>
        <v>Out of Scope</v>
      </c>
      <c r="S617" s="404" t="s">
        <v>5124</v>
      </c>
      <c r="T617" s="401" t="s">
        <v>5125</v>
      </c>
      <c r="U617" s="401" t="s">
        <v>5126</v>
      </c>
      <c r="V617" s="414" t="s">
        <v>5017</v>
      </c>
      <c r="Y617" s="400" t="s">
        <v>1348</v>
      </c>
      <c r="Z617" s="400" t="s">
        <v>869</v>
      </c>
      <c r="AA617" s="409">
        <v>44578</v>
      </c>
      <c r="AC617" s="402" t="e">
        <f>IF(#REF!="", O617,#REF!)</f>
        <v>#REF!</v>
      </c>
      <c r="AE617" s="400" t="s">
        <v>1605</v>
      </c>
      <c r="AF617" s="400" t="s">
        <v>2577</v>
      </c>
      <c r="AG617" s="400" t="s">
        <v>2578</v>
      </c>
      <c r="AH617" s="400" t="s">
        <v>856</v>
      </c>
      <c r="AT617" s="400" t="s">
        <v>3919</v>
      </c>
      <c r="AW617" s="406"/>
    </row>
    <row r="618" spans="1:49" ht="50.15" customHeight="1" x14ac:dyDescent="0.3">
      <c r="A618" s="406" t="e">
        <v>#N/A</v>
      </c>
      <c r="F618" s="400" t="s">
        <v>5127</v>
      </c>
      <c r="H618" s="400" t="s">
        <v>1596</v>
      </c>
      <c r="I618" s="400" t="s">
        <v>2571</v>
      </c>
      <c r="J618" s="400" t="s">
        <v>2742</v>
      </c>
      <c r="K618" s="401" t="s">
        <v>5128</v>
      </c>
      <c r="L618" s="400" t="s">
        <v>2671</v>
      </c>
      <c r="N618" s="400" t="s">
        <v>1636</v>
      </c>
      <c r="O618" s="401" t="s">
        <v>1939</v>
      </c>
      <c r="P618" s="407" t="str">
        <f>IFERROR(INDEX(LOVs!L:L,MATCH(O618, LOVs!J:J,0)), "")</f>
        <v>Out of Scope</v>
      </c>
      <c r="Q618" s="407" t="str">
        <f>IFERROR(INDEX(LOVs!M:M,MATCH(O618,LOVs!J:J,0)),"")</f>
        <v>Out of Scope</v>
      </c>
      <c r="R618" s="407" t="str">
        <f>IFERROR(INDEX(LOVs!N:N,MATCH(O618,LOVs!J:J,0)),"")</f>
        <v>Out of Scope</v>
      </c>
      <c r="S618" s="404" t="s">
        <v>5124</v>
      </c>
      <c r="T618" s="401" t="s">
        <v>5129</v>
      </c>
      <c r="U618" s="401" t="s">
        <v>5130</v>
      </c>
      <c r="V618" s="414" t="s">
        <v>5032</v>
      </c>
      <c r="Y618" s="400" t="s">
        <v>1348</v>
      </c>
      <c r="Z618" s="400" t="s">
        <v>869</v>
      </c>
      <c r="AA618" s="409">
        <v>44578</v>
      </c>
      <c r="AC618" s="402" t="e">
        <f>IF(#REF!="", O618,#REF!)</f>
        <v>#REF!</v>
      </c>
      <c r="AE618" s="400" t="s">
        <v>1605</v>
      </c>
      <c r="AF618" s="400" t="s">
        <v>2577</v>
      </c>
      <c r="AG618" s="400" t="s">
        <v>2578</v>
      </c>
      <c r="AH618" s="400" t="s">
        <v>856</v>
      </c>
      <c r="AT618" s="400" t="s">
        <v>3919</v>
      </c>
      <c r="AW618" s="406"/>
    </row>
    <row r="619" spans="1:49" ht="50.15" customHeight="1" x14ac:dyDescent="0.3">
      <c r="A619" s="406" t="e">
        <v>#N/A</v>
      </c>
      <c r="F619" s="400" t="s">
        <v>5131</v>
      </c>
      <c r="H619" s="400" t="s">
        <v>1596</v>
      </c>
      <c r="I619" s="400" t="s">
        <v>2571</v>
      </c>
      <c r="J619" s="400" t="s">
        <v>2742</v>
      </c>
      <c r="K619" s="401" t="s">
        <v>5132</v>
      </c>
      <c r="L619" s="400" t="s">
        <v>2671</v>
      </c>
      <c r="N619" s="400" t="s">
        <v>1636</v>
      </c>
      <c r="O619" s="401" t="s">
        <v>1939</v>
      </c>
      <c r="P619" s="407" t="str">
        <f>IFERROR(INDEX(LOVs!L:L,MATCH(O619, LOVs!J:J,0)), "")</f>
        <v>Out of Scope</v>
      </c>
      <c r="Q619" s="407" t="str">
        <f>IFERROR(INDEX(LOVs!M:M,MATCH(O619,LOVs!J:J,0)),"")</f>
        <v>Out of Scope</v>
      </c>
      <c r="R619" s="407" t="str">
        <f>IFERROR(INDEX(LOVs!N:N,MATCH(O619,LOVs!J:J,0)),"")</f>
        <v>Out of Scope</v>
      </c>
      <c r="S619" s="404" t="s">
        <v>5124</v>
      </c>
      <c r="T619" s="401" t="s">
        <v>5133</v>
      </c>
      <c r="U619" s="401" t="s">
        <v>5134</v>
      </c>
      <c r="V619" s="414" t="s">
        <v>5022</v>
      </c>
      <c r="Y619" s="400" t="s">
        <v>1348</v>
      </c>
      <c r="Z619" s="400" t="s">
        <v>869</v>
      </c>
      <c r="AA619" s="409">
        <v>44578</v>
      </c>
      <c r="AC619" s="402" t="e">
        <f>IF(#REF!="", O619,#REF!)</f>
        <v>#REF!</v>
      </c>
      <c r="AE619" s="400" t="s">
        <v>1605</v>
      </c>
      <c r="AF619" s="400" t="s">
        <v>2577</v>
      </c>
      <c r="AG619" s="400" t="s">
        <v>2578</v>
      </c>
      <c r="AH619" s="400" t="s">
        <v>856</v>
      </c>
      <c r="AT619" s="400" t="s">
        <v>3919</v>
      </c>
      <c r="AW619" s="406"/>
    </row>
    <row r="620" spans="1:49" ht="50.15" customHeight="1" x14ac:dyDescent="0.3">
      <c r="A620" s="406" t="e">
        <v>#N/A</v>
      </c>
      <c r="F620" s="400" t="s">
        <v>5135</v>
      </c>
      <c r="H620" s="400" t="s">
        <v>1596</v>
      </c>
      <c r="I620" s="400" t="s">
        <v>2571</v>
      </c>
      <c r="J620" s="400" t="s">
        <v>2742</v>
      </c>
      <c r="K620" s="401" t="s">
        <v>5136</v>
      </c>
      <c r="L620" s="400" t="s">
        <v>2671</v>
      </c>
      <c r="N620" s="400" t="s">
        <v>1636</v>
      </c>
      <c r="O620" s="401" t="s">
        <v>1939</v>
      </c>
      <c r="P620" s="407" t="str">
        <f>IFERROR(INDEX(LOVs!L:L,MATCH(O620, LOVs!J:J,0)), "")</f>
        <v>Out of Scope</v>
      </c>
      <c r="Q620" s="407" t="str">
        <f>IFERROR(INDEX(LOVs!M:M,MATCH(O620,LOVs!J:J,0)),"")</f>
        <v>Out of Scope</v>
      </c>
      <c r="R620" s="407" t="str">
        <f>IFERROR(INDEX(LOVs!N:N,MATCH(O620,LOVs!J:J,0)),"")</f>
        <v>Out of Scope</v>
      </c>
      <c r="S620" s="404" t="s">
        <v>5124</v>
      </c>
      <c r="T620" s="401" t="s">
        <v>5137</v>
      </c>
      <c r="U620" s="401" t="s">
        <v>5138</v>
      </c>
      <c r="V620" s="414" t="s">
        <v>5027</v>
      </c>
      <c r="Y620" s="400" t="s">
        <v>1348</v>
      </c>
      <c r="Z620" s="400" t="s">
        <v>869</v>
      </c>
      <c r="AA620" s="409">
        <v>44578</v>
      </c>
      <c r="AC620" s="402" t="e">
        <f>IF(#REF!="", O620,#REF!)</f>
        <v>#REF!</v>
      </c>
      <c r="AE620" s="400" t="s">
        <v>1605</v>
      </c>
      <c r="AF620" s="400" t="s">
        <v>2577</v>
      </c>
      <c r="AG620" s="400" t="s">
        <v>2578</v>
      </c>
      <c r="AH620" s="400" t="s">
        <v>856</v>
      </c>
      <c r="AT620" s="400" t="s">
        <v>3919</v>
      </c>
      <c r="AW620" s="406"/>
    </row>
    <row r="621" spans="1:49" ht="50.15" customHeight="1" x14ac:dyDescent="0.3">
      <c r="A621" s="406" t="e">
        <v>#N/A</v>
      </c>
      <c r="F621" s="400" t="s">
        <v>5139</v>
      </c>
      <c r="H621" s="400" t="s">
        <v>1596</v>
      </c>
      <c r="I621" s="400" t="s">
        <v>2571</v>
      </c>
      <c r="J621" s="400" t="s">
        <v>2742</v>
      </c>
      <c r="K621" s="401" t="s">
        <v>5140</v>
      </c>
      <c r="L621" s="400" t="s">
        <v>2671</v>
      </c>
      <c r="N621" s="400" t="s">
        <v>1636</v>
      </c>
      <c r="O621" s="401" t="s">
        <v>1939</v>
      </c>
      <c r="P621" s="407" t="str">
        <f>IFERROR(INDEX(LOVs!L:L,MATCH(O621, LOVs!J:J,0)), "")</f>
        <v>Out of Scope</v>
      </c>
      <c r="Q621" s="407" t="str">
        <f>IFERROR(INDEX(LOVs!M:M,MATCH(O621,LOVs!J:J,0)),"")</f>
        <v>Out of Scope</v>
      </c>
      <c r="R621" s="407" t="str">
        <f>IFERROR(INDEX(LOVs!N:N,MATCH(O621,LOVs!J:J,0)),"")</f>
        <v>Out of Scope</v>
      </c>
      <c r="S621" s="404" t="s">
        <v>5124</v>
      </c>
      <c r="T621" s="401" t="s">
        <v>5141</v>
      </c>
      <c r="U621" s="401" t="s">
        <v>5142</v>
      </c>
      <c r="V621" s="414" t="s">
        <v>5037</v>
      </c>
      <c r="Y621" s="400" t="s">
        <v>1348</v>
      </c>
      <c r="Z621" s="400" t="s">
        <v>869</v>
      </c>
      <c r="AA621" s="409">
        <v>44578</v>
      </c>
      <c r="AC621" s="402" t="e">
        <f>IF(#REF!="", O621,#REF!)</f>
        <v>#REF!</v>
      </c>
      <c r="AE621" s="400" t="s">
        <v>1605</v>
      </c>
      <c r="AF621" s="400" t="s">
        <v>2577</v>
      </c>
      <c r="AG621" s="400" t="s">
        <v>2578</v>
      </c>
      <c r="AH621" s="400" t="s">
        <v>856</v>
      </c>
      <c r="AT621" s="400" t="s">
        <v>3919</v>
      </c>
      <c r="AW621" s="406"/>
    </row>
    <row r="622" spans="1:49" ht="50.15" customHeight="1" x14ac:dyDescent="0.3">
      <c r="A622" s="406" t="e">
        <v>#N/A</v>
      </c>
      <c r="F622" s="400" t="s">
        <v>5143</v>
      </c>
      <c r="H622" s="400" t="s">
        <v>1596</v>
      </c>
      <c r="I622" s="400" t="s">
        <v>2571</v>
      </c>
      <c r="J622" s="400" t="s">
        <v>2742</v>
      </c>
      <c r="K622" s="401" t="s">
        <v>5144</v>
      </c>
      <c r="L622" s="400" t="s">
        <v>2671</v>
      </c>
      <c r="N622" s="400" t="s">
        <v>1636</v>
      </c>
      <c r="O622" s="401" t="s">
        <v>1939</v>
      </c>
      <c r="P622" s="407" t="str">
        <f>IFERROR(INDEX(LOVs!L:L,MATCH(O622, LOVs!J:J,0)), "")</f>
        <v>Out of Scope</v>
      </c>
      <c r="Q622" s="407" t="str">
        <f>IFERROR(INDEX(LOVs!M:M,MATCH(O622,LOVs!J:J,0)),"")</f>
        <v>Out of Scope</v>
      </c>
      <c r="R622" s="407" t="str">
        <f>IFERROR(INDEX(LOVs!N:N,MATCH(O622,LOVs!J:J,0)),"")</f>
        <v>Out of Scope</v>
      </c>
      <c r="S622" s="404" t="s">
        <v>5145</v>
      </c>
      <c r="T622" s="401" t="s">
        <v>5146</v>
      </c>
      <c r="U622" s="401" t="s">
        <v>5147</v>
      </c>
      <c r="V622" s="414" t="s">
        <v>5017</v>
      </c>
      <c r="Y622" s="400" t="s">
        <v>1348</v>
      </c>
      <c r="Z622" s="400" t="s">
        <v>869</v>
      </c>
      <c r="AA622" s="409">
        <v>44578</v>
      </c>
      <c r="AC622" s="402" t="e">
        <f>IF(#REF!="", O622,#REF!)</f>
        <v>#REF!</v>
      </c>
      <c r="AE622" s="400" t="s">
        <v>1605</v>
      </c>
      <c r="AF622" s="400" t="s">
        <v>2577</v>
      </c>
      <c r="AG622" s="400" t="s">
        <v>2578</v>
      </c>
      <c r="AH622" s="400" t="s">
        <v>856</v>
      </c>
      <c r="AT622" s="400" t="s">
        <v>3919</v>
      </c>
      <c r="AW622" s="406"/>
    </row>
    <row r="623" spans="1:49" ht="50.15" customHeight="1" x14ac:dyDescent="0.3">
      <c r="A623" s="406" t="e">
        <v>#N/A</v>
      </c>
      <c r="F623" s="400" t="s">
        <v>5148</v>
      </c>
      <c r="H623" s="400" t="s">
        <v>1596</v>
      </c>
      <c r="I623" s="400" t="s">
        <v>2571</v>
      </c>
      <c r="J623" s="400" t="s">
        <v>2742</v>
      </c>
      <c r="K623" s="401" t="s">
        <v>5149</v>
      </c>
      <c r="L623" s="400" t="s">
        <v>2671</v>
      </c>
      <c r="N623" s="400" t="s">
        <v>1636</v>
      </c>
      <c r="O623" s="401" t="s">
        <v>1939</v>
      </c>
      <c r="P623" s="407" t="str">
        <f>IFERROR(INDEX(LOVs!L:L,MATCH(O623, LOVs!J:J,0)), "")</f>
        <v>Out of Scope</v>
      </c>
      <c r="Q623" s="407" t="str">
        <f>IFERROR(INDEX(LOVs!M:M,MATCH(O623,LOVs!J:J,0)),"")</f>
        <v>Out of Scope</v>
      </c>
      <c r="R623" s="407" t="str">
        <f>IFERROR(INDEX(LOVs!N:N,MATCH(O623,LOVs!J:J,0)),"")</f>
        <v>Out of Scope</v>
      </c>
      <c r="S623" s="404" t="s">
        <v>5145</v>
      </c>
      <c r="T623" s="401" t="s">
        <v>5150</v>
      </c>
      <c r="U623" s="401" t="s">
        <v>5151</v>
      </c>
      <c r="V623" s="414" t="s">
        <v>5032</v>
      </c>
      <c r="Y623" s="400" t="s">
        <v>1348</v>
      </c>
      <c r="Z623" s="400" t="s">
        <v>869</v>
      </c>
      <c r="AA623" s="409">
        <v>44578</v>
      </c>
      <c r="AC623" s="402" t="e">
        <f>IF(#REF!="", O623,#REF!)</f>
        <v>#REF!</v>
      </c>
      <c r="AE623" s="400" t="s">
        <v>1605</v>
      </c>
      <c r="AF623" s="400" t="s">
        <v>2577</v>
      </c>
      <c r="AG623" s="400" t="s">
        <v>2578</v>
      </c>
      <c r="AH623" s="400" t="s">
        <v>856</v>
      </c>
      <c r="AT623" s="400" t="s">
        <v>3919</v>
      </c>
      <c r="AW623" s="406"/>
    </row>
    <row r="624" spans="1:49" ht="50.15" customHeight="1" x14ac:dyDescent="0.3">
      <c r="A624" s="406" t="e">
        <v>#N/A</v>
      </c>
      <c r="F624" s="400" t="s">
        <v>5152</v>
      </c>
      <c r="H624" s="400" t="s">
        <v>1596</v>
      </c>
      <c r="I624" s="400" t="s">
        <v>2571</v>
      </c>
      <c r="J624" s="400" t="s">
        <v>2742</v>
      </c>
      <c r="K624" s="401" t="s">
        <v>5153</v>
      </c>
      <c r="L624" s="400" t="s">
        <v>2671</v>
      </c>
      <c r="N624" s="400" t="s">
        <v>1636</v>
      </c>
      <c r="O624" s="401" t="s">
        <v>1939</v>
      </c>
      <c r="P624" s="407" t="str">
        <f>IFERROR(INDEX(LOVs!L:L,MATCH(O624, LOVs!J:J,0)), "")</f>
        <v>Out of Scope</v>
      </c>
      <c r="Q624" s="407" t="str">
        <f>IFERROR(INDEX(LOVs!M:M,MATCH(O624,LOVs!J:J,0)),"")</f>
        <v>Out of Scope</v>
      </c>
      <c r="R624" s="407" t="str">
        <f>IFERROR(INDEX(LOVs!N:N,MATCH(O624,LOVs!J:J,0)),"")</f>
        <v>Out of Scope</v>
      </c>
      <c r="S624" s="404" t="s">
        <v>5145</v>
      </c>
      <c r="T624" s="401" t="s">
        <v>5154</v>
      </c>
      <c r="U624" s="401" t="s">
        <v>5155</v>
      </c>
      <c r="V624" s="414" t="s">
        <v>5022</v>
      </c>
      <c r="Y624" s="400" t="s">
        <v>1348</v>
      </c>
      <c r="Z624" s="400" t="s">
        <v>869</v>
      </c>
      <c r="AA624" s="409">
        <v>44578</v>
      </c>
      <c r="AC624" s="402" t="e">
        <f>IF(#REF!="", O624,#REF!)</f>
        <v>#REF!</v>
      </c>
      <c r="AE624" s="400" t="s">
        <v>1605</v>
      </c>
      <c r="AF624" s="400" t="s">
        <v>2577</v>
      </c>
      <c r="AG624" s="400" t="s">
        <v>2578</v>
      </c>
      <c r="AH624" s="400" t="s">
        <v>856</v>
      </c>
      <c r="AT624" s="400" t="s">
        <v>3919</v>
      </c>
      <c r="AW624" s="406"/>
    </row>
    <row r="625" spans="1:49" ht="50.15" customHeight="1" x14ac:dyDescent="0.3">
      <c r="A625" s="406" t="e">
        <v>#N/A</v>
      </c>
      <c r="F625" s="400" t="s">
        <v>5156</v>
      </c>
      <c r="H625" s="400" t="s">
        <v>1596</v>
      </c>
      <c r="I625" s="400" t="s">
        <v>2571</v>
      </c>
      <c r="J625" s="400" t="s">
        <v>2742</v>
      </c>
      <c r="K625" s="401" t="s">
        <v>5157</v>
      </c>
      <c r="L625" s="400" t="s">
        <v>2671</v>
      </c>
      <c r="N625" s="400" t="s">
        <v>1636</v>
      </c>
      <c r="O625" s="401" t="s">
        <v>1939</v>
      </c>
      <c r="P625" s="407" t="str">
        <f>IFERROR(INDEX(LOVs!L:L,MATCH(O625, LOVs!J:J,0)), "")</f>
        <v>Out of Scope</v>
      </c>
      <c r="Q625" s="407" t="str">
        <f>IFERROR(INDEX(LOVs!M:M,MATCH(O625,LOVs!J:J,0)),"")</f>
        <v>Out of Scope</v>
      </c>
      <c r="R625" s="407" t="str">
        <f>IFERROR(INDEX(LOVs!N:N,MATCH(O625,LOVs!J:J,0)),"")</f>
        <v>Out of Scope</v>
      </c>
      <c r="S625" s="404" t="s">
        <v>5145</v>
      </c>
      <c r="T625" s="401" t="s">
        <v>5158</v>
      </c>
      <c r="U625" s="401" t="s">
        <v>5159</v>
      </c>
      <c r="V625" s="414" t="s">
        <v>5027</v>
      </c>
      <c r="Y625" s="400" t="s">
        <v>1348</v>
      </c>
      <c r="Z625" s="400" t="s">
        <v>869</v>
      </c>
      <c r="AA625" s="409">
        <v>44578</v>
      </c>
      <c r="AC625" s="402" t="e">
        <f>IF(#REF!="", O625,#REF!)</f>
        <v>#REF!</v>
      </c>
      <c r="AE625" s="400" t="s">
        <v>1605</v>
      </c>
      <c r="AF625" s="400" t="s">
        <v>2577</v>
      </c>
      <c r="AG625" s="400" t="s">
        <v>2578</v>
      </c>
      <c r="AH625" s="400" t="s">
        <v>856</v>
      </c>
      <c r="AT625" s="400" t="s">
        <v>3919</v>
      </c>
      <c r="AW625" s="406"/>
    </row>
    <row r="626" spans="1:49" ht="50.15" customHeight="1" x14ac:dyDescent="0.3">
      <c r="A626" s="406" t="e">
        <v>#N/A</v>
      </c>
      <c r="F626" s="400" t="s">
        <v>5160</v>
      </c>
      <c r="H626" s="400" t="s">
        <v>1596</v>
      </c>
      <c r="I626" s="400" t="s">
        <v>2571</v>
      </c>
      <c r="J626" s="400" t="s">
        <v>2742</v>
      </c>
      <c r="K626" s="401" t="s">
        <v>5161</v>
      </c>
      <c r="L626" s="400" t="s">
        <v>2671</v>
      </c>
      <c r="N626" s="400" t="s">
        <v>1636</v>
      </c>
      <c r="O626" s="401" t="s">
        <v>1939</v>
      </c>
      <c r="P626" s="407" t="str">
        <f>IFERROR(INDEX(LOVs!L:L,MATCH(O626, LOVs!J:J,0)), "")</f>
        <v>Out of Scope</v>
      </c>
      <c r="Q626" s="407" t="str">
        <f>IFERROR(INDEX(LOVs!M:M,MATCH(O626,LOVs!J:J,0)),"")</f>
        <v>Out of Scope</v>
      </c>
      <c r="R626" s="407" t="str">
        <f>IFERROR(INDEX(LOVs!N:N,MATCH(O626,LOVs!J:J,0)),"")</f>
        <v>Out of Scope</v>
      </c>
      <c r="S626" s="404" t="s">
        <v>5145</v>
      </c>
      <c r="T626" s="401" t="s">
        <v>5162</v>
      </c>
      <c r="U626" s="401" t="s">
        <v>5163</v>
      </c>
      <c r="V626" s="414" t="s">
        <v>5037</v>
      </c>
      <c r="Y626" s="400" t="s">
        <v>1348</v>
      </c>
      <c r="Z626" s="400" t="s">
        <v>869</v>
      </c>
      <c r="AA626" s="409">
        <v>44578</v>
      </c>
      <c r="AC626" s="402" t="e">
        <f>IF(#REF!="", O626,#REF!)</f>
        <v>#REF!</v>
      </c>
      <c r="AE626" s="400" t="s">
        <v>1605</v>
      </c>
      <c r="AF626" s="400" t="s">
        <v>2577</v>
      </c>
      <c r="AG626" s="400" t="s">
        <v>2578</v>
      </c>
      <c r="AH626" s="400" t="s">
        <v>856</v>
      </c>
      <c r="AT626" s="400" t="s">
        <v>3919</v>
      </c>
      <c r="AW626" s="406"/>
    </row>
    <row r="627" spans="1:49" ht="50.15" customHeight="1" x14ac:dyDescent="0.3">
      <c r="A627" s="406" t="e">
        <v>#N/A</v>
      </c>
      <c r="F627" s="400" t="s">
        <v>5164</v>
      </c>
      <c r="H627" s="400" t="s">
        <v>1596</v>
      </c>
      <c r="I627" s="400" t="s">
        <v>2571</v>
      </c>
      <c r="J627" s="400" t="s">
        <v>2742</v>
      </c>
      <c r="K627" s="401" t="s">
        <v>5165</v>
      </c>
      <c r="L627" s="400" t="s">
        <v>2671</v>
      </c>
      <c r="N627" s="400" t="s">
        <v>1636</v>
      </c>
      <c r="O627" s="401" t="s">
        <v>1939</v>
      </c>
      <c r="P627" s="407" t="str">
        <f>IFERROR(INDEX(LOVs!L:L,MATCH(O627, LOVs!J:J,0)), "")</f>
        <v>Out of Scope</v>
      </c>
      <c r="Q627" s="407" t="str">
        <f>IFERROR(INDEX(LOVs!M:M,MATCH(O627,LOVs!J:J,0)),"")</f>
        <v>Out of Scope</v>
      </c>
      <c r="R627" s="407" t="str">
        <f>IFERROR(INDEX(LOVs!N:N,MATCH(O627,LOVs!J:J,0)),"")</f>
        <v>Out of Scope</v>
      </c>
      <c r="S627" s="404" t="s">
        <v>5166</v>
      </c>
      <c r="T627" s="401" t="s">
        <v>5167</v>
      </c>
      <c r="U627" s="401" t="s">
        <v>5168</v>
      </c>
      <c r="V627" s="414" t="s">
        <v>5017</v>
      </c>
      <c r="Y627" s="400" t="s">
        <v>1348</v>
      </c>
      <c r="Z627" s="400" t="s">
        <v>869</v>
      </c>
      <c r="AA627" s="409">
        <v>44578</v>
      </c>
      <c r="AC627" s="402" t="e">
        <f>IF(#REF!="", O627,#REF!)</f>
        <v>#REF!</v>
      </c>
      <c r="AE627" s="400" t="s">
        <v>1605</v>
      </c>
      <c r="AF627" s="400" t="s">
        <v>2577</v>
      </c>
      <c r="AG627" s="400" t="s">
        <v>2578</v>
      </c>
      <c r="AH627" s="400" t="s">
        <v>856</v>
      </c>
      <c r="AT627" s="400" t="s">
        <v>3919</v>
      </c>
      <c r="AW627" s="406"/>
    </row>
    <row r="628" spans="1:49" ht="50.15" customHeight="1" x14ac:dyDescent="0.3">
      <c r="A628" s="406" t="e">
        <v>#N/A</v>
      </c>
      <c r="F628" s="400" t="s">
        <v>5169</v>
      </c>
      <c r="H628" s="400" t="s">
        <v>1596</v>
      </c>
      <c r="I628" s="400" t="s">
        <v>2571</v>
      </c>
      <c r="J628" s="400" t="s">
        <v>2742</v>
      </c>
      <c r="K628" s="401" t="s">
        <v>5170</v>
      </c>
      <c r="L628" s="400" t="s">
        <v>2671</v>
      </c>
      <c r="N628" s="400" t="s">
        <v>1636</v>
      </c>
      <c r="O628" s="401" t="s">
        <v>1939</v>
      </c>
      <c r="P628" s="407" t="str">
        <f>IFERROR(INDEX(LOVs!L:L,MATCH(O628, LOVs!J:J,0)), "")</f>
        <v>Out of Scope</v>
      </c>
      <c r="Q628" s="407" t="str">
        <f>IFERROR(INDEX(LOVs!M:M,MATCH(O628,LOVs!J:J,0)),"")</f>
        <v>Out of Scope</v>
      </c>
      <c r="R628" s="407" t="str">
        <f>IFERROR(INDEX(LOVs!N:N,MATCH(O628,LOVs!J:J,0)),"")</f>
        <v>Out of Scope</v>
      </c>
      <c r="S628" s="404" t="s">
        <v>5166</v>
      </c>
      <c r="T628" s="401" t="s">
        <v>5171</v>
      </c>
      <c r="U628" s="401" t="s">
        <v>5172</v>
      </c>
      <c r="V628" s="414" t="s">
        <v>5032</v>
      </c>
      <c r="Y628" s="400" t="s">
        <v>1348</v>
      </c>
      <c r="Z628" s="400" t="s">
        <v>869</v>
      </c>
      <c r="AA628" s="409">
        <v>44578</v>
      </c>
      <c r="AC628" s="402" t="e">
        <f>IF(#REF!="", O628,#REF!)</f>
        <v>#REF!</v>
      </c>
      <c r="AE628" s="400" t="s">
        <v>1605</v>
      </c>
      <c r="AF628" s="400" t="s">
        <v>2577</v>
      </c>
      <c r="AG628" s="400" t="s">
        <v>2578</v>
      </c>
      <c r="AH628" s="400" t="s">
        <v>856</v>
      </c>
      <c r="AT628" s="400" t="s">
        <v>3919</v>
      </c>
      <c r="AW628" s="406"/>
    </row>
    <row r="629" spans="1:49" ht="50.15" customHeight="1" x14ac:dyDescent="0.3">
      <c r="A629" s="406" t="e">
        <v>#N/A</v>
      </c>
      <c r="F629" s="400" t="s">
        <v>5173</v>
      </c>
      <c r="H629" s="400" t="s">
        <v>1596</v>
      </c>
      <c r="I629" s="400" t="s">
        <v>2571</v>
      </c>
      <c r="J629" s="400" t="s">
        <v>2742</v>
      </c>
      <c r="K629" s="401" t="s">
        <v>5174</v>
      </c>
      <c r="L629" s="400" t="s">
        <v>2671</v>
      </c>
      <c r="N629" s="400" t="s">
        <v>1636</v>
      </c>
      <c r="O629" s="401" t="s">
        <v>1939</v>
      </c>
      <c r="P629" s="407" t="str">
        <f>IFERROR(INDEX(LOVs!L:L,MATCH(O629, LOVs!J:J,0)), "")</f>
        <v>Out of Scope</v>
      </c>
      <c r="Q629" s="407" t="str">
        <f>IFERROR(INDEX(LOVs!M:M,MATCH(O629,LOVs!J:J,0)),"")</f>
        <v>Out of Scope</v>
      </c>
      <c r="R629" s="407" t="str">
        <f>IFERROR(INDEX(LOVs!N:N,MATCH(O629,LOVs!J:J,0)),"")</f>
        <v>Out of Scope</v>
      </c>
      <c r="S629" s="404" t="s">
        <v>5166</v>
      </c>
      <c r="T629" s="401" t="s">
        <v>5175</v>
      </c>
      <c r="U629" s="401" t="s">
        <v>5176</v>
      </c>
      <c r="V629" s="414" t="s">
        <v>5022</v>
      </c>
      <c r="Y629" s="400" t="s">
        <v>1348</v>
      </c>
      <c r="Z629" s="400" t="s">
        <v>869</v>
      </c>
      <c r="AA629" s="409">
        <v>44578</v>
      </c>
      <c r="AC629" s="402" t="e">
        <f>IF(#REF!="", O629,#REF!)</f>
        <v>#REF!</v>
      </c>
      <c r="AE629" s="400" t="s">
        <v>1605</v>
      </c>
      <c r="AF629" s="400" t="s">
        <v>2577</v>
      </c>
      <c r="AG629" s="400" t="s">
        <v>2578</v>
      </c>
      <c r="AH629" s="400" t="s">
        <v>856</v>
      </c>
      <c r="AT629" s="400" t="s">
        <v>3919</v>
      </c>
      <c r="AW629" s="406"/>
    </row>
    <row r="630" spans="1:49" ht="50.15" customHeight="1" x14ac:dyDescent="0.3">
      <c r="A630" s="406" t="e">
        <v>#N/A</v>
      </c>
      <c r="F630" s="400" t="s">
        <v>5177</v>
      </c>
      <c r="H630" s="400" t="s">
        <v>1596</v>
      </c>
      <c r="I630" s="400" t="s">
        <v>2571</v>
      </c>
      <c r="J630" s="400" t="s">
        <v>2742</v>
      </c>
      <c r="K630" s="401" t="s">
        <v>5178</v>
      </c>
      <c r="L630" s="400" t="s">
        <v>2671</v>
      </c>
      <c r="N630" s="400" t="s">
        <v>1636</v>
      </c>
      <c r="O630" s="401" t="s">
        <v>1939</v>
      </c>
      <c r="P630" s="407" t="str">
        <f>IFERROR(INDEX(LOVs!L:L,MATCH(O630, LOVs!J:J,0)), "")</f>
        <v>Out of Scope</v>
      </c>
      <c r="Q630" s="407" t="str">
        <f>IFERROR(INDEX(LOVs!M:M,MATCH(O630,LOVs!J:J,0)),"")</f>
        <v>Out of Scope</v>
      </c>
      <c r="R630" s="407" t="str">
        <f>IFERROR(INDEX(LOVs!N:N,MATCH(O630,LOVs!J:J,0)),"")</f>
        <v>Out of Scope</v>
      </c>
      <c r="S630" s="404" t="s">
        <v>5166</v>
      </c>
      <c r="T630" s="401" t="s">
        <v>5179</v>
      </c>
      <c r="U630" s="401" t="s">
        <v>5180</v>
      </c>
      <c r="V630" s="414" t="s">
        <v>5027</v>
      </c>
      <c r="Y630" s="400" t="s">
        <v>1348</v>
      </c>
      <c r="Z630" s="400" t="s">
        <v>869</v>
      </c>
      <c r="AA630" s="409">
        <v>44578</v>
      </c>
      <c r="AC630" s="402" t="e">
        <f>IF(#REF!="", O630,#REF!)</f>
        <v>#REF!</v>
      </c>
      <c r="AE630" s="400" t="s">
        <v>1605</v>
      </c>
      <c r="AF630" s="400" t="s">
        <v>2577</v>
      </c>
      <c r="AG630" s="400" t="s">
        <v>2578</v>
      </c>
      <c r="AH630" s="400" t="s">
        <v>856</v>
      </c>
      <c r="AT630" s="400" t="s">
        <v>3919</v>
      </c>
      <c r="AW630" s="406"/>
    </row>
    <row r="631" spans="1:49" ht="50.15" customHeight="1" x14ac:dyDescent="0.3">
      <c r="A631" s="406" t="e">
        <v>#N/A</v>
      </c>
      <c r="F631" s="400" t="s">
        <v>5181</v>
      </c>
      <c r="H631" s="400" t="s">
        <v>1596</v>
      </c>
      <c r="I631" s="400" t="s">
        <v>2571</v>
      </c>
      <c r="J631" s="400" t="s">
        <v>2742</v>
      </c>
      <c r="K631" s="401" t="s">
        <v>5182</v>
      </c>
      <c r="L631" s="400" t="s">
        <v>2671</v>
      </c>
      <c r="N631" s="400" t="s">
        <v>1636</v>
      </c>
      <c r="O631" s="401" t="s">
        <v>1939</v>
      </c>
      <c r="P631" s="407" t="str">
        <f>IFERROR(INDEX(LOVs!L:L,MATCH(O631, LOVs!J:J,0)), "")</f>
        <v>Out of Scope</v>
      </c>
      <c r="Q631" s="407" t="str">
        <f>IFERROR(INDEX(LOVs!M:M,MATCH(O631,LOVs!J:J,0)),"")</f>
        <v>Out of Scope</v>
      </c>
      <c r="R631" s="407" t="str">
        <f>IFERROR(INDEX(LOVs!N:N,MATCH(O631,LOVs!J:J,0)),"")</f>
        <v>Out of Scope</v>
      </c>
      <c r="S631" s="404" t="s">
        <v>5166</v>
      </c>
      <c r="T631" s="401" t="s">
        <v>5183</v>
      </c>
      <c r="U631" s="401" t="s">
        <v>5184</v>
      </c>
      <c r="V631" s="414" t="s">
        <v>5037</v>
      </c>
      <c r="Y631" s="400" t="s">
        <v>1348</v>
      </c>
      <c r="Z631" s="400" t="s">
        <v>869</v>
      </c>
      <c r="AA631" s="409">
        <v>44578</v>
      </c>
      <c r="AC631" s="402" t="e">
        <f>IF(#REF!="", O631,#REF!)</f>
        <v>#REF!</v>
      </c>
      <c r="AE631" s="400" t="s">
        <v>1605</v>
      </c>
      <c r="AF631" s="400" t="s">
        <v>2577</v>
      </c>
      <c r="AG631" s="400" t="s">
        <v>2578</v>
      </c>
      <c r="AH631" s="400" t="s">
        <v>856</v>
      </c>
      <c r="AT631" s="400" t="s">
        <v>3919</v>
      </c>
      <c r="AW631" s="406"/>
    </row>
    <row r="632" spans="1:49" ht="50.15" customHeight="1" x14ac:dyDescent="0.3">
      <c r="A632" s="406" t="e">
        <v>#N/A</v>
      </c>
      <c r="F632" s="400" t="s">
        <v>5185</v>
      </c>
      <c r="H632" s="400" t="s">
        <v>1596</v>
      </c>
      <c r="I632" s="400" t="s">
        <v>2571</v>
      </c>
      <c r="J632" s="400" t="s">
        <v>2742</v>
      </c>
      <c r="K632" s="401" t="s">
        <v>5186</v>
      </c>
      <c r="L632" s="400" t="s">
        <v>2671</v>
      </c>
      <c r="N632" s="400" t="s">
        <v>1636</v>
      </c>
      <c r="O632" s="401" t="s">
        <v>1939</v>
      </c>
      <c r="P632" s="407" t="str">
        <f>IFERROR(INDEX(LOVs!L:L,MATCH(O632, LOVs!J:J,0)), "")</f>
        <v>Out of Scope</v>
      </c>
      <c r="Q632" s="407" t="str">
        <f>IFERROR(INDEX(LOVs!M:M,MATCH(O632,LOVs!J:J,0)),"")</f>
        <v>Out of Scope</v>
      </c>
      <c r="R632" s="407" t="str">
        <f>IFERROR(INDEX(LOVs!N:N,MATCH(O632,LOVs!J:J,0)),"")</f>
        <v>Out of Scope</v>
      </c>
      <c r="S632" s="404" t="s">
        <v>5187</v>
      </c>
      <c r="T632" s="401" t="s">
        <v>5188</v>
      </c>
      <c r="U632" s="401" t="s">
        <v>5189</v>
      </c>
      <c r="V632" s="414" t="s">
        <v>5017</v>
      </c>
      <c r="Y632" s="400" t="s">
        <v>1348</v>
      </c>
      <c r="Z632" s="400" t="s">
        <v>869</v>
      </c>
      <c r="AA632" s="409">
        <v>44578</v>
      </c>
      <c r="AC632" s="402" t="e">
        <f>IF(#REF!="", O632,#REF!)</f>
        <v>#REF!</v>
      </c>
      <c r="AE632" s="400" t="s">
        <v>1605</v>
      </c>
      <c r="AF632" s="400" t="s">
        <v>2577</v>
      </c>
      <c r="AG632" s="400" t="s">
        <v>2578</v>
      </c>
      <c r="AH632" s="400" t="s">
        <v>856</v>
      </c>
      <c r="AT632" s="400" t="s">
        <v>3919</v>
      </c>
      <c r="AW632" s="406"/>
    </row>
    <row r="633" spans="1:49" ht="50.15" customHeight="1" x14ac:dyDescent="0.3">
      <c r="A633" s="406" t="e">
        <v>#N/A</v>
      </c>
      <c r="F633" s="400" t="s">
        <v>5190</v>
      </c>
      <c r="H633" s="400" t="s">
        <v>1596</v>
      </c>
      <c r="I633" s="400" t="s">
        <v>2571</v>
      </c>
      <c r="J633" s="400" t="s">
        <v>2742</v>
      </c>
      <c r="K633" s="401" t="s">
        <v>5191</v>
      </c>
      <c r="L633" s="400" t="s">
        <v>2671</v>
      </c>
      <c r="N633" s="400" t="s">
        <v>1636</v>
      </c>
      <c r="O633" s="401" t="s">
        <v>1939</v>
      </c>
      <c r="P633" s="407" t="str">
        <f>IFERROR(INDEX(LOVs!L:L,MATCH(O633, LOVs!J:J,0)), "")</f>
        <v>Out of Scope</v>
      </c>
      <c r="Q633" s="407" t="str">
        <f>IFERROR(INDEX(LOVs!M:M,MATCH(O633,LOVs!J:J,0)),"")</f>
        <v>Out of Scope</v>
      </c>
      <c r="R633" s="407" t="str">
        <f>IFERROR(INDEX(LOVs!N:N,MATCH(O633,LOVs!J:J,0)),"")</f>
        <v>Out of Scope</v>
      </c>
      <c r="S633" s="404" t="s">
        <v>5187</v>
      </c>
      <c r="T633" s="401" t="s">
        <v>5192</v>
      </c>
      <c r="U633" s="401" t="s">
        <v>5193</v>
      </c>
      <c r="V633" s="414" t="s">
        <v>5032</v>
      </c>
      <c r="Y633" s="400" t="s">
        <v>1348</v>
      </c>
      <c r="Z633" s="400" t="s">
        <v>869</v>
      </c>
      <c r="AA633" s="409">
        <v>44578</v>
      </c>
      <c r="AC633" s="402" t="e">
        <f>IF(#REF!="", O633,#REF!)</f>
        <v>#REF!</v>
      </c>
      <c r="AE633" s="400" t="s">
        <v>1605</v>
      </c>
      <c r="AF633" s="400" t="s">
        <v>2577</v>
      </c>
      <c r="AG633" s="400" t="s">
        <v>2578</v>
      </c>
      <c r="AH633" s="400" t="s">
        <v>856</v>
      </c>
      <c r="AT633" s="400" t="s">
        <v>3919</v>
      </c>
      <c r="AW633" s="406"/>
    </row>
    <row r="634" spans="1:49" ht="50.15" customHeight="1" x14ac:dyDescent="0.3">
      <c r="A634" s="406" t="e">
        <v>#N/A</v>
      </c>
      <c r="F634" s="400" t="s">
        <v>5194</v>
      </c>
      <c r="H634" s="400" t="s">
        <v>1596</v>
      </c>
      <c r="I634" s="400" t="s">
        <v>2571</v>
      </c>
      <c r="J634" s="400" t="s">
        <v>2742</v>
      </c>
      <c r="K634" s="401" t="s">
        <v>5195</v>
      </c>
      <c r="L634" s="400" t="s">
        <v>2671</v>
      </c>
      <c r="N634" s="400" t="s">
        <v>1636</v>
      </c>
      <c r="O634" s="401" t="s">
        <v>1939</v>
      </c>
      <c r="P634" s="407" t="str">
        <f>IFERROR(INDEX(LOVs!L:L,MATCH(O634, LOVs!J:J,0)), "")</f>
        <v>Out of Scope</v>
      </c>
      <c r="Q634" s="407" t="str">
        <f>IFERROR(INDEX(LOVs!M:M,MATCH(O634,LOVs!J:J,0)),"")</f>
        <v>Out of Scope</v>
      </c>
      <c r="R634" s="407" t="str">
        <f>IFERROR(INDEX(LOVs!N:N,MATCH(O634,LOVs!J:J,0)),"")</f>
        <v>Out of Scope</v>
      </c>
      <c r="S634" s="404" t="s">
        <v>5187</v>
      </c>
      <c r="T634" s="401" t="s">
        <v>5196</v>
      </c>
      <c r="U634" s="401" t="s">
        <v>5197</v>
      </c>
      <c r="V634" s="414" t="s">
        <v>5022</v>
      </c>
      <c r="Y634" s="400" t="s">
        <v>1348</v>
      </c>
      <c r="Z634" s="400" t="s">
        <v>869</v>
      </c>
      <c r="AA634" s="409">
        <v>44578</v>
      </c>
      <c r="AC634" s="402" t="e">
        <f>IF(#REF!="", O634,#REF!)</f>
        <v>#REF!</v>
      </c>
      <c r="AE634" s="400" t="s">
        <v>1605</v>
      </c>
      <c r="AF634" s="400" t="s">
        <v>2577</v>
      </c>
      <c r="AG634" s="400" t="s">
        <v>2578</v>
      </c>
      <c r="AH634" s="400" t="s">
        <v>856</v>
      </c>
      <c r="AT634" s="400" t="s">
        <v>3919</v>
      </c>
      <c r="AW634" s="406"/>
    </row>
    <row r="635" spans="1:49" ht="50.15" customHeight="1" x14ac:dyDescent="0.3">
      <c r="A635" s="406" t="e">
        <v>#N/A</v>
      </c>
      <c r="F635" s="400" t="s">
        <v>5198</v>
      </c>
      <c r="H635" s="400" t="s">
        <v>1596</v>
      </c>
      <c r="I635" s="400" t="s">
        <v>2571</v>
      </c>
      <c r="J635" s="400" t="s">
        <v>2742</v>
      </c>
      <c r="K635" s="401" t="s">
        <v>5199</v>
      </c>
      <c r="L635" s="400" t="s">
        <v>2671</v>
      </c>
      <c r="N635" s="400" t="s">
        <v>1636</v>
      </c>
      <c r="O635" s="401" t="s">
        <v>1939</v>
      </c>
      <c r="P635" s="407" t="str">
        <f>IFERROR(INDEX(LOVs!L:L,MATCH(O635, LOVs!J:J,0)), "")</f>
        <v>Out of Scope</v>
      </c>
      <c r="Q635" s="407" t="str">
        <f>IFERROR(INDEX(LOVs!M:M,MATCH(O635,LOVs!J:J,0)),"")</f>
        <v>Out of Scope</v>
      </c>
      <c r="R635" s="407" t="str">
        <f>IFERROR(INDEX(LOVs!N:N,MATCH(O635,LOVs!J:J,0)),"")</f>
        <v>Out of Scope</v>
      </c>
      <c r="S635" s="404" t="s">
        <v>5187</v>
      </c>
      <c r="T635" s="401" t="s">
        <v>5200</v>
      </c>
      <c r="U635" s="401" t="s">
        <v>5201</v>
      </c>
      <c r="V635" s="414" t="s">
        <v>5027</v>
      </c>
      <c r="Y635" s="400" t="s">
        <v>1348</v>
      </c>
      <c r="Z635" s="400" t="s">
        <v>869</v>
      </c>
      <c r="AA635" s="409">
        <v>44578</v>
      </c>
      <c r="AC635" s="402" t="e">
        <f>IF(#REF!="", O635,#REF!)</f>
        <v>#REF!</v>
      </c>
      <c r="AE635" s="400" t="s">
        <v>1605</v>
      </c>
      <c r="AF635" s="400" t="s">
        <v>2577</v>
      </c>
      <c r="AG635" s="400" t="s">
        <v>2578</v>
      </c>
      <c r="AH635" s="400" t="s">
        <v>856</v>
      </c>
      <c r="AT635" s="400" t="s">
        <v>3919</v>
      </c>
      <c r="AW635" s="406"/>
    </row>
    <row r="636" spans="1:49" ht="50.15" customHeight="1" x14ac:dyDescent="0.3">
      <c r="A636" s="406" t="e">
        <v>#N/A</v>
      </c>
      <c r="F636" s="400" t="s">
        <v>5202</v>
      </c>
      <c r="H636" s="400" t="s">
        <v>1596</v>
      </c>
      <c r="I636" s="400" t="s">
        <v>2571</v>
      </c>
      <c r="J636" s="400" t="s">
        <v>2742</v>
      </c>
      <c r="K636" s="401" t="s">
        <v>5203</v>
      </c>
      <c r="L636" s="400" t="s">
        <v>2671</v>
      </c>
      <c r="N636" s="400" t="s">
        <v>1636</v>
      </c>
      <c r="O636" s="401" t="s">
        <v>1939</v>
      </c>
      <c r="P636" s="407" t="str">
        <f>IFERROR(INDEX(LOVs!L:L,MATCH(O636, LOVs!J:J,0)), "")</f>
        <v>Out of Scope</v>
      </c>
      <c r="Q636" s="407" t="str">
        <f>IFERROR(INDEX(LOVs!M:M,MATCH(O636,LOVs!J:J,0)),"")</f>
        <v>Out of Scope</v>
      </c>
      <c r="R636" s="407" t="str">
        <f>IFERROR(INDEX(LOVs!N:N,MATCH(O636,LOVs!J:J,0)),"")</f>
        <v>Out of Scope</v>
      </c>
      <c r="S636" s="404" t="s">
        <v>5187</v>
      </c>
      <c r="T636" s="401" t="s">
        <v>5204</v>
      </c>
      <c r="U636" s="401" t="s">
        <v>5205</v>
      </c>
      <c r="V636" s="414" t="s">
        <v>5037</v>
      </c>
      <c r="Y636" s="400" t="s">
        <v>1348</v>
      </c>
      <c r="Z636" s="400" t="s">
        <v>869</v>
      </c>
      <c r="AA636" s="409">
        <v>44578</v>
      </c>
      <c r="AC636" s="402" t="e">
        <f>IF(#REF!="", O636,#REF!)</f>
        <v>#REF!</v>
      </c>
      <c r="AE636" s="400" t="s">
        <v>1605</v>
      </c>
      <c r="AF636" s="400" t="s">
        <v>2577</v>
      </c>
      <c r="AG636" s="400" t="s">
        <v>2578</v>
      </c>
      <c r="AH636" s="400" t="s">
        <v>856</v>
      </c>
      <c r="AT636" s="400" t="s">
        <v>3919</v>
      </c>
      <c r="AW636" s="406"/>
    </row>
    <row r="637" spans="1:49" ht="50.15" customHeight="1" x14ac:dyDescent="0.3">
      <c r="A637" s="406" t="e">
        <v>#N/A</v>
      </c>
      <c r="F637" s="400" t="s">
        <v>5206</v>
      </c>
      <c r="H637" s="400" t="s">
        <v>1596</v>
      </c>
      <c r="I637" s="400" t="s">
        <v>2571</v>
      </c>
      <c r="J637" s="400" t="s">
        <v>2742</v>
      </c>
      <c r="K637" s="401" t="s">
        <v>5207</v>
      </c>
      <c r="L637" s="400" t="s">
        <v>2671</v>
      </c>
      <c r="N637" s="400" t="s">
        <v>1636</v>
      </c>
      <c r="O637" s="401" t="s">
        <v>1939</v>
      </c>
      <c r="P637" s="407" t="str">
        <f>IFERROR(INDEX(LOVs!L:L,MATCH(O637, LOVs!J:J,0)), "")</f>
        <v>Out of Scope</v>
      </c>
      <c r="Q637" s="407" t="str">
        <f>IFERROR(INDEX(LOVs!M:M,MATCH(O637,LOVs!J:J,0)),"")</f>
        <v>Out of Scope</v>
      </c>
      <c r="R637" s="407" t="str">
        <f>IFERROR(INDEX(LOVs!N:N,MATCH(O637,LOVs!J:J,0)),"")</f>
        <v>Out of Scope</v>
      </c>
      <c r="S637" s="404" t="s">
        <v>5208</v>
      </c>
      <c r="T637" s="401" t="s">
        <v>5209</v>
      </c>
      <c r="U637" s="401" t="s">
        <v>5210</v>
      </c>
      <c r="V637" s="414" t="s">
        <v>5017</v>
      </c>
      <c r="Y637" s="400" t="s">
        <v>1348</v>
      </c>
      <c r="Z637" s="400" t="s">
        <v>869</v>
      </c>
      <c r="AA637" s="409">
        <v>44578</v>
      </c>
      <c r="AC637" s="402" t="e">
        <f>IF(#REF!="", O637,#REF!)</f>
        <v>#REF!</v>
      </c>
      <c r="AE637" s="400" t="s">
        <v>1605</v>
      </c>
      <c r="AF637" s="400" t="s">
        <v>2577</v>
      </c>
      <c r="AG637" s="400" t="s">
        <v>2578</v>
      </c>
      <c r="AH637" s="400" t="s">
        <v>856</v>
      </c>
      <c r="AT637" s="400" t="s">
        <v>3919</v>
      </c>
      <c r="AW637" s="406"/>
    </row>
    <row r="638" spans="1:49" ht="50.15" customHeight="1" x14ac:dyDescent="0.3">
      <c r="A638" s="406" t="e">
        <v>#N/A</v>
      </c>
      <c r="F638" s="400" t="s">
        <v>5211</v>
      </c>
      <c r="H638" s="400" t="s">
        <v>1596</v>
      </c>
      <c r="I638" s="400" t="s">
        <v>2571</v>
      </c>
      <c r="J638" s="400" t="s">
        <v>2742</v>
      </c>
      <c r="K638" s="401" t="s">
        <v>5212</v>
      </c>
      <c r="L638" s="400" t="s">
        <v>2671</v>
      </c>
      <c r="N638" s="400" t="s">
        <v>1636</v>
      </c>
      <c r="O638" s="401" t="s">
        <v>1939</v>
      </c>
      <c r="P638" s="407" t="str">
        <f>IFERROR(INDEX(LOVs!L:L,MATCH(O638, LOVs!J:J,0)), "")</f>
        <v>Out of Scope</v>
      </c>
      <c r="Q638" s="407" t="str">
        <f>IFERROR(INDEX(LOVs!M:M,MATCH(O638,LOVs!J:J,0)),"")</f>
        <v>Out of Scope</v>
      </c>
      <c r="R638" s="407" t="str">
        <f>IFERROR(INDEX(LOVs!N:N,MATCH(O638,LOVs!J:J,0)),"")</f>
        <v>Out of Scope</v>
      </c>
      <c r="S638" s="404" t="s">
        <v>5208</v>
      </c>
      <c r="T638" s="401" t="s">
        <v>5213</v>
      </c>
      <c r="U638" s="401" t="s">
        <v>5214</v>
      </c>
      <c r="V638" s="414" t="s">
        <v>5032</v>
      </c>
      <c r="Y638" s="400" t="s">
        <v>1348</v>
      </c>
      <c r="Z638" s="400" t="s">
        <v>869</v>
      </c>
      <c r="AA638" s="409">
        <v>44578</v>
      </c>
      <c r="AC638" s="402" t="e">
        <f>IF(#REF!="", O638,#REF!)</f>
        <v>#REF!</v>
      </c>
      <c r="AE638" s="400" t="s">
        <v>1605</v>
      </c>
      <c r="AF638" s="400" t="s">
        <v>2577</v>
      </c>
      <c r="AG638" s="400" t="s">
        <v>2578</v>
      </c>
      <c r="AH638" s="400" t="s">
        <v>856</v>
      </c>
      <c r="AT638" s="400" t="s">
        <v>3919</v>
      </c>
      <c r="AW638" s="406"/>
    </row>
    <row r="639" spans="1:49" ht="50.15" customHeight="1" x14ac:dyDescent="0.3">
      <c r="A639" s="406" t="e">
        <v>#N/A</v>
      </c>
      <c r="F639" s="400" t="s">
        <v>5215</v>
      </c>
      <c r="H639" s="400" t="s">
        <v>1596</v>
      </c>
      <c r="I639" s="400" t="s">
        <v>2571</v>
      </c>
      <c r="J639" s="400" t="s">
        <v>2742</v>
      </c>
      <c r="K639" s="401" t="s">
        <v>5216</v>
      </c>
      <c r="L639" s="400" t="s">
        <v>2671</v>
      </c>
      <c r="N639" s="400" t="s">
        <v>1636</v>
      </c>
      <c r="O639" s="401" t="s">
        <v>1939</v>
      </c>
      <c r="P639" s="407" t="str">
        <f>IFERROR(INDEX(LOVs!L:L,MATCH(O639, LOVs!J:J,0)), "")</f>
        <v>Out of Scope</v>
      </c>
      <c r="Q639" s="407" t="str">
        <f>IFERROR(INDEX(LOVs!M:M,MATCH(O639,LOVs!J:J,0)),"")</f>
        <v>Out of Scope</v>
      </c>
      <c r="R639" s="407" t="str">
        <f>IFERROR(INDEX(LOVs!N:N,MATCH(O639,LOVs!J:J,0)),"")</f>
        <v>Out of Scope</v>
      </c>
      <c r="S639" s="404" t="s">
        <v>5208</v>
      </c>
      <c r="T639" s="401" t="s">
        <v>5217</v>
      </c>
      <c r="U639" s="401" t="s">
        <v>5218</v>
      </c>
      <c r="V639" s="414" t="s">
        <v>5022</v>
      </c>
      <c r="Y639" s="400" t="s">
        <v>1348</v>
      </c>
      <c r="Z639" s="400" t="s">
        <v>869</v>
      </c>
      <c r="AA639" s="409">
        <v>44578</v>
      </c>
      <c r="AC639" s="402" t="e">
        <f>IF(#REF!="", O639,#REF!)</f>
        <v>#REF!</v>
      </c>
      <c r="AE639" s="400" t="s">
        <v>1605</v>
      </c>
      <c r="AF639" s="400" t="s">
        <v>2577</v>
      </c>
      <c r="AG639" s="400" t="s">
        <v>2578</v>
      </c>
      <c r="AH639" s="400" t="s">
        <v>856</v>
      </c>
      <c r="AT639" s="400" t="s">
        <v>3919</v>
      </c>
      <c r="AW639" s="406"/>
    </row>
    <row r="640" spans="1:49" ht="50.15" customHeight="1" x14ac:dyDescent="0.3">
      <c r="A640" s="406" t="e">
        <v>#N/A</v>
      </c>
      <c r="F640" s="400" t="s">
        <v>5219</v>
      </c>
      <c r="H640" s="400" t="s">
        <v>1596</v>
      </c>
      <c r="I640" s="400" t="s">
        <v>2571</v>
      </c>
      <c r="J640" s="400" t="s">
        <v>2742</v>
      </c>
      <c r="K640" s="401" t="s">
        <v>5220</v>
      </c>
      <c r="L640" s="400" t="s">
        <v>2671</v>
      </c>
      <c r="N640" s="400" t="s">
        <v>1636</v>
      </c>
      <c r="O640" s="401" t="s">
        <v>1939</v>
      </c>
      <c r="P640" s="407" t="str">
        <f>IFERROR(INDEX(LOVs!L:L,MATCH(O640, LOVs!J:J,0)), "")</f>
        <v>Out of Scope</v>
      </c>
      <c r="Q640" s="407" t="str">
        <f>IFERROR(INDEX(LOVs!M:M,MATCH(O640,LOVs!J:J,0)),"")</f>
        <v>Out of Scope</v>
      </c>
      <c r="R640" s="407" t="str">
        <f>IFERROR(INDEX(LOVs!N:N,MATCH(O640,LOVs!J:J,0)),"")</f>
        <v>Out of Scope</v>
      </c>
      <c r="S640" s="404" t="s">
        <v>5208</v>
      </c>
      <c r="T640" s="401" t="s">
        <v>5221</v>
      </c>
      <c r="U640" s="401" t="s">
        <v>5222</v>
      </c>
      <c r="V640" s="414" t="s">
        <v>5027</v>
      </c>
      <c r="Y640" s="400" t="s">
        <v>1348</v>
      </c>
      <c r="Z640" s="400" t="s">
        <v>869</v>
      </c>
      <c r="AA640" s="409">
        <v>44578</v>
      </c>
      <c r="AC640" s="402" t="e">
        <f>IF(#REF!="", O640,#REF!)</f>
        <v>#REF!</v>
      </c>
      <c r="AE640" s="400" t="s">
        <v>1605</v>
      </c>
      <c r="AF640" s="400" t="s">
        <v>2577</v>
      </c>
      <c r="AG640" s="400" t="s">
        <v>2578</v>
      </c>
      <c r="AH640" s="400" t="s">
        <v>856</v>
      </c>
      <c r="AT640" s="400" t="s">
        <v>3919</v>
      </c>
      <c r="AW640" s="406"/>
    </row>
    <row r="641" spans="1:49" ht="50.15" customHeight="1" x14ac:dyDescent="0.3">
      <c r="A641" s="406" t="e">
        <v>#N/A</v>
      </c>
      <c r="F641" s="400" t="s">
        <v>5223</v>
      </c>
      <c r="H641" s="400" t="s">
        <v>1596</v>
      </c>
      <c r="I641" s="400" t="s">
        <v>2571</v>
      </c>
      <c r="J641" s="400" t="s">
        <v>2742</v>
      </c>
      <c r="K641" s="401" t="s">
        <v>5224</v>
      </c>
      <c r="L641" s="400" t="s">
        <v>2671</v>
      </c>
      <c r="N641" s="400" t="s">
        <v>1636</v>
      </c>
      <c r="O641" s="401" t="s">
        <v>1939</v>
      </c>
      <c r="P641" s="407" t="str">
        <f>IFERROR(INDEX(LOVs!L:L,MATCH(O641, LOVs!J:J,0)), "")</f>
        <v>Out of Scope</v>
      </c>
      <c r="Q641" s="407" t="str">
        <f>IFERROR(INDEX(LOVs!M:M,MATCH(O641,LOVs!J:J,0)),"")</f>
        <v>Out of Scope</v>
      </c>
      <c r="R641" s="407" t="str">
        <f>IFERROR(INDEX(LOVs!N:N,MATCH(O641,LOVs!J:J,0)),"")</f>
        <v>Out of Scope</v>
      </c>
      <c r="S641" s="404" t="s">
        <v>5208</v>
      </c>
      <c r="T641" s="401" t="s">
        <v>5225</v>
      </c>
      <c r="U641" s="401" t="s">
        <v>5226</v>
      </c>
      <c r="V641" s="414" t="s">
        <v>5037</v>
      </c>
      <c r="Y641" s="400" t="s">
        <v>1348</v>
      </c>
      <c r="Z641" s="400" t="s">
        <v>869</v>
      </c>
      <c r="AA641" s="409">
        <v>44578</v>
      </c>
      <c r="AC641" s="402" t="e">
        <f>IF(#REF!="", O641,#REF!)</f>
        <v>#REF!</v>
      </c>
      <c r="AE641" s="400" t="s">
        <v>1605</v>
      </c>
      <c r="AF641" s="400" t="s">
        <v>2577</v>
      </c>
      <c r="AG641" s="400" t="s">
        <v>2578</v>
      </c>
      <c r="AH641" s="400" t="s">
        <v>856</v>
      </c>
      <c r="AT641" s="400" t="s">
        <v>3919</v>
      </c>
      <c r="AW641" s="406"/>
    </row>
    <row r="642" spans="1:49" ht="50.15" customHeight="1" x14ac:dyDescent="0.3">
      <c r="A642" s="406" t="e">
        <v>#N/A</v>
      </c>
      <c r="F642" s="400" t="s">
        <v>5227</v>
      </c>
      <c r="H642" s="400" t="s">
        <v>1596</v>
      </c>
      <c r="I642" s="400" t="s">
        <v>2571</v>
      </c>
      <c r="J642" s="400" t="s">
        <v>2742</v>
      </c>
      <c r="K642" s="401" t="s">
        <v>5228</v>
      </c>
      <c r="L642" s="400" t="s">
        <v>2671</v>
      </c>
      <c r="N642" s="400" t="s">
        <v>1636</v>
      </c>
      <c r="O642" s="401" t="s">
        <v>1939</v>
      </c>
      <c r="P642" s="407" t="str">
        <f>IFERROR(INDEX(LOVs!L:L,MATCH(O642, LOVs!J:J,0)), "")</f>
        <v>Out of Scope</v>
      </c>
      <c r="Q642" s="407" t="str">
        <f>IFERROR(INDEX(LOVs!M:M,MATCH(O642,LOVs!J:J,0)),"")</f>
        <v>Out of Scope</v>
      </c>
      <c r="R642" s="407" t="str">
        <f>IFERROR(INDEX(LOVs!N:N,MATCH(O642,LOVs!J:J,0)),"")</f>
        <v>Out of Scope</v>
      </c>
      <c r="S642" s="404" t="s">
        <v>5229</v>
      </c>
      <c r="T642" s="401" t="s">
        <v>5230</v>
      </c>
      <c r="U642" s="401" t="s">
        <v>5231</v>
      </c>
      <c r="V642" s="414" t="s">
        <v>5017</v>
      </c>
      <c r="Y642" s="400" t="s">
        <v>1348</v>
      </c>
      <c r="Z642" s="400" t="s">
        <v>869</v>
      </c>
      <c r="AA642" s="409">
        <v>44578</v>
      </c>
      <c r="AC642" s="402" t="e">
        <f>IF(#REF!="", O642,#REF!)</f>
        <v>#REF!</v>
      </c>
      <c r="AE642" s="400" t="s">
        <v>1605</v>
      </c>
      <c r="AF642" s="400" t="s">
        <v>2577</v>
      </c>
      <c r="AG642" s="400" t="s">
        <v>2578</v>
      </c>
      <c r="AH642" s="400" t="s">
        <v>856</v>
      </c>
      <c r="AT642" s="400" t="s">
        <v>3919</v>
      </c>
      <c r="AW642" s="406"/>
    </row>
    <row r="643" spans="1:49" ht="50.15" customHeight="1" x14ac:dyDescent="0.3">
      <c r="A643" s="406" t="e">
        <v>#N/A</v>
      </c>
      <c r="F643" s="400" t="s">
        <v>5232</v>
      </c>
      <c r="H643" s="400" t="s">
        <v>1596</v>
      </c>
      <c r="I643" s="400" t="s">
        <v>2571</v>
      </c>
      <c r="J643" s="400" t="s">
        <v>2742</v>
      </c>
      <c r="K643" s="401" t="s">
        <v>5233</v>
      </c>
      <c r="L643" s="400" t="s">
        <v>2671</v>
      </c>
      <c r="N643" s="400" t="s">
        <v>1636</v>
      </c>
      <c r="O643" s="401" t="s">
        <v>1939</v>
      </c>
      <c r="P643" s="407" t="str">
        <f>IFERROR(INDEX(LOVs!L:L,MATCH(O643, LOVs!J:J,0)), "")</f>
        <v>Out of Scope</v>
      </c>
      <c r="Q643" s="407" t="str">
        <f>IFERROR(INDEX(LOVs!M:M,MATCH(O643,LOVs!J:J,0)),"")</f>
        <v>Out of Scope</v>
      </c>
      <c r="R643" s="407" t="str">
        <f>IFERROR(INDEX(LOVs!N:N,MATCH(O643,LOVs!J:J,0)),"")</f>
        <v>Out of Scope</v>
      </c>
      <c r="S643" s="404" t="s">
        <v>5229</v>
      </c>
      <c r="T643" s="401" t="s">
        <v>5234</v>
      </c>
      <c r="U643" s="401" t="s">
        <v>5235</v>
      </c>
      <c r="V643" s="414" t="s">
        <v>5032</v>
      </c>
      <c r="Y643" s="400" t="s">
        <v>1348</v>
      </c>
      <c r="Z643" s="400" t="s">
        <v>869</v>
      </c>
      <c r="AA643" s="409">
        <v>44578</v>
      </c>
      <c r="AC643" s="402" t="e">
        <f>IF(#REF!="", O643,#REF!)</f>
        <v>#REF!</v>
      </c>
      <c r="AE643" s="400" t="s">
        <v>1605</v>
      </c>
      <c r="AF643" s="400" t="s">
        <v>2577</v>
      </c>
      <c r="AG643" s="400" t="s">
        <v>2578</v>
      </c>
      <c r="AH643" s="400" t="s">
        <v>856</v>
      </c>
      <c r="AT643" s="400" t="s">
        <v>3919</v>
      </c>
      <c r="AW643" s="406"/>
    </row>
    <row r="644" spans="1:49" ht="50.15" customHeight="1" x14ac:dyDescent="0.3">
      <c r="A644" s="406" t="e">
        <v>#N/A</v>
      </c>
      <c r="F644" s="400" t="s">
        <v>5236</v>
      </c>
      <c r="H644" s="400" t="s">
        <v>1596</v>
      </c>
      <c r="I644" s="400" t="s">
        <v>2571</v>
      </c>
      <c r="J644" s="400" t="s">
        <v>2742</v>
      </c>
      <c r="K644" s="401" t="s">
        <v>5237</v>
      </c>
      <c r="L644" s="400" t="s">
        <v>2671</v>
      </c>
      <c r="N644" s="400" t="s">
        <v>1636</v>
      </c>
      <c r="O644" s="401" t="s">
        <v>1939</v>
      </c>
      <c r="P644" s="407" t="str">
        <f>IFERROR(INDEX(LOVs!L:L,MATCH(O644, LOVs!J:J,0)), "")</f>
        <v>Out of Scope</v>
      </c>
      <c r="Q644" s="407" t="str">
        <f>IFERROR(INDEX(LOVs!M:M,MATCH(O644,LOVs!J:J,0)),"")</f>
        <v>Out of Scope</v>
      </c>
      <c r="R644" s="407" t="str">
        <f>IFERROR(INDEX(LOVs!N:N,MATCH(O644,LOVs!J:J,0)),"")</f>
        <v>Out of Scope</v>
      </c>
      <c r="S644" s="404" t="s">
        <v>5229</v>
      </c>
      <c r="T644" s="401" t="s">
        <v>5238</v>
      </c>
      <c r="U644" s="401" t="s">
        <v>5239</v>
      </c>
      <c r="V644" s="414" t="s">
        <v>5022</v>
      </c>
      <c r="Y644" s="400" t="s">
        <v>1348</v>
      </c>
      <c r="Z644" s="400" t="s">
        <v>869</v>
      </c>
      <c r="AA644" s="409">
        <v>44578</v>
      </c>
      <c r="AC644" s="402" t="e">
        <f>IF(#REF!="", O644,#REF!)</f>
        <v>#REF!</v>
      </c>
      <c r="AE644" s="400" t="s">
        <v>1605</v>
      </c>
      <c r="AF644" s="400" t="s">
        <v>2577</v>
      </c>
      <c r="AG644" s="400" t="s">
        <v>2578</v>
      </c>
      <c r="AH644" s="400" t="s">
        <v>856</v>
      </c>
      <c r="AT644" s="400" t="s">
        <v>3919</v>
      </c>
      <c r="AW644" s="406"/>
    </row>
    <row r="645" spans="1:49" ht="50.15" customHeight="1" x14ac:dyDescent="0.3">
      <c r="A645" s="406" t="e">
        <v>#N/A</v>
      </c>
      <c r="F645" s="400" t="s">
        <v>5240</v>
      </c>
      <c r="H645" s="400" t="s">
        <v>1596</v>
      </c>
      <c r="I645" s="400" t="s">
        <v>2571</v>
      </c>
      <c r="J645" s="400" t="s">
        <v>2742</v>
      </c>
      <c r="K645" s="401" t="s">
        <v>5241</v>
      </c>
      <c r="L645" s="400" t="s">
        <v>2671</v>
      </c>
      <c r="N645" s="400" t="s">
        <v>1636</v>
      </c>
      <c r="O645" s="401" t="s">
        <v>1939</v>
      </c>
      <c r="P645" s="407" t="str">
        <f>IFERROR(INDEX(LOVs!L:L,MATCH(O645, LOVs!J:J,0)), "")</f>
        <v>Out of Scope</v>
      </c>
      <c r="Q645" s="407" t="str">
        <f>IFERROR(INDEX(LOVs!M:M,MATCH(O645,LOVs!J:J,0)),"")</f>
        <v>Out of Scope</v>
      </c>
      <c r="R645" s="407" t="str">
        <f>IFERROR(INDEX(LOVs!N:N,MATCH(O645,LOVs!J:J,0)),"")</f>
        <v>Out of Scope</v>
      </c>
      <c r="S645" s="404" t="s">
        <v>5229</v>
      </c>
      <c r="T645" s="401" t="s">
        <v>5242</v>
      </c>
      <c r="U645" s="401" t="s">
        <v>5243</v>
      </c>
      <c r="V645" s="414" t="s">
        <v>5027</v>
      </c>
      <c r="Y645" s="400" t="s">
        <v>1348</v>
      </c>
      <c r="Z645" s="400" t="s">
        <v>869</v>
      </c>
      <c r="AA645" s="409">
        <v>44578</v>
      </c>
      <c r="AC645" s="402" t="e">
        <f>IF(#REF!="", O645,#REF!)</f>
        <v>#REF!</v>
      </c>
      <c r="AE645" s="400" t="s">
        <v>1605</v>
      </c>
      <c r="AF645" s="400" t="s">
        <v>2577</v>
      </c>
      <c r="AG645" s="400" t="s">
        <v>2578</v>
      </c>
      <c r="AH645" s="400" t="s">
        <v>856</v>
      </c>
      <c r="AT645" s="400" t="s">
        <v>3919</v>
      </c>
      <c r="AW645" s="406"/>
    </row>
    <row r="646" spans="1:49" ht="50.15" customHeight="1" x14ac:dyDescent="0.3">
      <c r="A646" s="406" t="e">
        <v>#N/A</v>
      </c>
      <c r="F646" s="400" t="s">
        <v>5244</v>
      </c>
      <c r="H646" s="400" t="s">
        <v>1596</v>
      </c>
      <c r="I646" s="400" t="s">
        <v>2571</v>
      </c>
      <c r="J646" s="400" t="s">
        <v>2742</v>
      </c>
      <c r="K646" s="401" t="s">
        <v>5245</v>
      </c>
      <c r="L646" s="400" t="s">
        <v>2671</v>
      </c>
      <c r="N646" s="400" t="s">
        <v>1636</v>
      </c>
      <c r="O646" s="401" t="s">
        <v>1939</v>
      </c>
      <c r="P646" s="407" t="str">
        <f>IFERROR(INDEX(LOVs!L:L,MATCH(O646, LOVs!J:J,0)), "")</f>
        <v>Out of Scope</v>
      </c>
      <c r="Q646" s="407" t="str">
        <f>IFERROR(INDEX(LOVs!M:M,MATCH(O646,LOVs!J:J,0)),"")</f>
        <v>Out of Scope</v>
      </c>
      <c r="R646" s="407" t="str">
        <f>IFERROR(INDEX(LOVs!N:N,MATCH(O646,LOVs!J:J,0)),"")</f>
        <v>Out of Scope</v>
      </c>
      <c r="S646" s="404" t="s">
        <v>5229</v>
      </c>
      <c r="T646" s="401" t="s">
        <v>5246</v>
      </c>
      <c r="U646" s="401" t="s">
        <v>5247</v>
      </c>
      <c r="V646" s="414" t="s">
        <v>5037</v>
      </c>
      <c r="Y646" s="400" t="s">
        <v>1348</v>
      </c>
      <c r="Z646" s="400" t="s">
        <v>869</v>
      </c>
      <c r="AA646" s="409">
        <v>44578</v>
      </c>
      <c r="AC646" s="402" t="e">
        <f>IF(#REF!="", O646,#REF!)</f>
        <v>#REF!</v>
      </c>
      <c r="AE646" s="400" t="s">
        <v>1605</v>
      </c>
      <c r="AF646" s="400" t="s">
        <v>2577</v>
      </c>
      <c r="AG646" s="400" t="s">
        <v>2578</v>
      </c>
      <c r="AH646" s="400" t="s">
        <v>856</v>
      </c>
      <c r="AT646" s="400" t="s">
        <v>3919</v>
      </c>
      <c r="AW646" s="406"/>
    </row>
    <row r="647" spans="1:49" ht="50.15" customHeight="1" x14ac:dyDescent="0.3">
      <c r="A647" s="406" t="e">
        <v>#N/A</v>
      </c>
      <c r="F647" s="400" t="s">
        <v>5248</v>
      </c>
      <c r="H647" s="400" t="s">
        <v>1596</v>
      </c>
      <c r="I647" s="400" t="s">
        <v>2571</v>
      </c>
      <c r="J647" s="400" t="s">
        <v>2742</v>
      </c>
      <c r="K647" s="401" t="s">
        <v>5249</v>
      </c>
      <c r="L647" s="400" t="s">
        <v>2671</v>
      </c>
      <c r="N647" s="400" t="s">
        <v>1636</v>
      </c>
      <c r="O647" s="401" t="s">
        <v>1939</v>
      </c>
      <c r="P647" s="407" t="str">
        <f>IFERROR(INDEX(LOVs!L:L,MATCH(O647, LOVs!J:J,0)), "")</f>
        <v>Out of Scope</v>
      </c>
      <c r="Q647" s="407" t="str">
        <f>IFERROR(INDEX(LOVs!M:M,MATCH(O647,LOVs!J:J,0)),"")</f>
        <v>Out of Scope</v>
      </c>
      <c r="R647" s="407" t="str">
        <f>IFERROR(INDEX(LOVs!N:N,MATCH(O647,LOVs!J:J,0)),"")</f>
        <v>Out of Scope</v>
      </c>
      <c r="S647" s="404" t="s">
        <v>5250</v>
      </c>
      <c r="T647" s="401" t="s">
        <v>5251</v>
      </c>
      <c r="U647" s="401" t="s">
        <v>5252</v>
      </c>
      <c r="V647" s="414" t="s">
        <v>5017</v>
      </c>
      <c r="Y647" s="400" t="s">
        <v>1348</v>
      </c>
      <c r="Z647" s="400" t="s">
        <v>869</v>
      </c>
      <c r="AA647" s="409">
        <v>44578</v>
      </c>
      <c r="AC647" s="402" t="e">
        <f>IF(#REF!="", O647,#REF!)</f>
        <v>#REF!</v>
      </c>
      <c r="AE647" s="400" t="s">
        <v>1605</v>
      </c>
      <c r="AF647" s="400" t="s">
        <v>2577</v>
      </c>
      <c r="AG647" s="400" t="s">
        <v>2578</v>
      </c>
      <c r="AH647" s="400" t="s">
        <v>856</v>
      </c>
      <c r="AT647" s="400" t="s">
        <v>2711</v>
      </c>
      <c r="AU647" s="406"/>
      <c r="AW647" s="406"/>
    </row>
    <row r="648" spans="1:49" ht="50.15" customHeight="1" x14ac:dyDescent="0.3">
      <c r="A648" s="406" t="e">
        <v>#N/A</v>
      </c>
      <c r="F648" s="400" t="s">
        <v>5253</v>
      </c>
      <c r="H648" s="400" t="s">
        <v>1596</v>
      </c>
      <c r="I648" s="400" t="s">
        <v>2571</v>
      </c>
      <c r="J648" s="400" t="s">
        <v>2742</v>
      </c>
      <c r="K648" s="401" t="s">
        <v>5254</v>
      </c>
      <c r="L648" s="400" t="s">
        <v>2671</v>
      </c>
      <c r="N648" s="400" t="s">
        <v>1636</v>
      </c>
      <c r="O648" s="401" t="s">
        <v>1939</v>
      </c>
      <c r="P648" s="407" t="str">
        <f>IFERROR(INDEX(LOVs!L:L,MATCH(O648, LOVs!J:J,0)), "")</f>
        <v>Out of Scope</v>
      </c>
      <c r="Q648" s="407" t="str">
        <f>IFERROR(INDEX(LOVs!M:M,MATCH(O648,LOVs!J:J,0)),"")</f>
        <v>Out of Scope</v>
      </c>
      <c r="R648" s="407" t="str">
        <f>IFERROR(INDEX(LOVs!N:N,MATCH(O648,LOVs!J:J,0)),"")</f>
        <v>Out of Scope</v>
      </c>
      <c r="S648" s="404" t="s">
        <v>5250</v>
      </c>
      <c r="T648" s="401" t="s">
        <v>5255</v>
      </c>
      <c r="U648" s="401" t="s">
        <v>5256</v>
      </c>
      <c r="V648" s="414" t="s">
        <v>5032</v>
      </c>
      <c r="Y648" s="400" t="s">
        <v>1348</v>
      </c>
      <c r="Z648" s="400" t="s">
        <v>869</v>
      </c>
      <c r="AA648" s="409">
        <v>44578</v>
      </c>
      <c r="AC648" s="402" t="e">
        <f>IF(#REF!="", O648,#REF!)</f>
        <v>#REF!</v>
      </c>
      <c r="AE648" s="400" t="s">
        <v>1605</v>
      </c>
      <c r="AF648" s="400" t="s">
        <v>2577</v>
      </c>
      <c r="AG648" s="400" t="s">
        <v>2578</v>
      </c>
      <c r="AH648" s="400" t="s">
        <v>856</v>
      </c>
      <c r="AT648" s="400" t="s">
        <v>2711</v>
      </c>
      <c r="AU648" s="406"/>
      <c r="AW648" s="406"/>
    </row>
    <row r="649" spans="1:49" ht="50.15" customHeight="1" x14ac:dyDescent="0.3">
      <c r="A649" s="406" t="e">
        <v>#N/A</v>
      </c>
      <c r="F649" s="400" t="s">
        <v>5257</v>
      </c>
      <c r="H649" s="400" t="s">
        <v>1596</v>
      </c>
      <c r="I649" s="400" t="s">
        <v>2571</v>
      </c>
      <c r="J649" s="400" t="s">
        <v>2742</v>
      </c>
      <c r="K649" s="401" t="s">
        <v>5258</v>
      </c>
      <c r="L649" s="400" t="s">
        <v>2671</v>
      </c>
      <c r="N649" s="400" t="s">
        <v>1636</v>
      </c>
      <c r="O649" s="401" t="s">
        <v>1939</v>
      </c>
      <c r="P649" s="407" t="str">
        <f>IFERROR(INDEX(LOVs!L:L,MATCH(O649, LOVs!J:J,0)), "")</f>
        <v>Out of Scope</v>
      </c>
      <c r="Q649" s="407" t="str">
        <f>IFERROR(INDEX(LOVs!M:M,MATCH(O649,LOVs!J:J,0)),"")</f>
        <v>Out of Scope</v>
      </c>
      <c r="R649" s="407" t="str">
        <f>IFERROR(INDEX(LOVs!N:N,MATCH(O649,LOVs!J:J,0)),"")</f>
        <v>Out of Scope</v>
      </c>
      <c r="S649" s="404" t="s">
        <v>5250</v>
      </c>
      <c r="T649" s="401" t="s">
        <v>5259</v>
      </c>
      <c r="U649" s="401" t="s">
        <v>5260</v>
      </c>
      <c r="V649" s="414" t="s">
        <v>5022</v>
      </c>
      <c r="Y649" s="400" t="s">
        <v>1348</v>
      </c>
      <c r="Z649" s="400" t="s">
        <v>869</v>
      </c>
      <c r="AA649" s="409">
        <v>44578</v>
      </c>
      <c r="AC649" s="402" t="e">
        <f>IF(#REF!="", O649,#REF!)</f>
        <v>#REF!</v>
      </c>
      <c r="AE649" s="400" t="s">
        <v>1605</v>
      </c>
      <c r="AF649" s="400" t="s">
        <v>2577</v>
      </c>
      <c r="AG649" s="400" t="s">
        <v>2578</v>
      </c>
      <c r="AH649" s="400" t="s">
        <v>856</v>
      </c>
      <c r="AT649" s="400" t="s">
        <v>2711</v>
      </c>
      <c r="AU649" s="406"/>
      <c r="AW649" s="406"/>
    </row>
    <row r="650" spans="1:49" ht="50.15" customHeight="1" x14ac:dyDescent="0.3">
      <c r="A650" s="406" t="e">
        <v>#N/A</v>
      </c>
      <c r="F650" s="400" t="s">
        <v>5261</v>
      </c>
      <c r="H650" s="400" t="s">
        <v>1596</v>
      </c>
      <c r="I650" s="400" t="s">
        <v>2571</v>
      </c>
      <c r="J650" s="400" t="s">
        <v>2742</v>
      </c>
      <c r="K650" s="401" t="s">
        <v>5262</v>
      </c>
      <c r="L650" s="400" t="s">
        <v>2671</v>
      </c>
      <c r="N650" s="400" t="s">
        <v>1636</v>
      </c>
      <c r="O650" s="401" t="s">
        <v>1939</v>
      </c>
      <c r="P650" s="407" t="str">
        <f>IFERROR(INDEX(LOVs!L:L,MATCH(O650, LOVs!J:J,0)), "")</f>
        <v>Out of Scope</v>
      </c>
      <c r="Q650" s="407" t="str">
        <f>IFERROR(INDEX(LOVs!M:M,MATCH(O650,LOVs!J:J,0)),"")</f>
        <v>Out of Scope</v>
      </c>
      <c r="R650" s="407" t="str">
        <f>IFERROR(INDEX(LOVs!N:N,MATCH(O650,LOVs!J:J,0)),"")</f>
        <v>Out of Scope</v>
      </c>
      <c r="S650" s="404" t="s">
        <v>5250</v>
      </c>
      <c r="T650" s="401" t="s">
        <v>5263</v>
      </c>
      <c r="U650" s="401" t="s">
        <v>5264</v>
      </c>
      <c r="V650" s="414" t="s">
        <v>5027</v>
      </c>
      <c r="Y650" s="400" t="s">
        <v>1348</v>
      </c>
      <c r="Z650" s="400" t="s">
        <v>869</v>
      </c>
      <c r="AA650" s="409">
        <v>44578</v>
      </c>
      <c r="AC650" s="402" t="e">
        <f>IF(#REF!="", O650,#REF!)</f>
        <v>#REF!</v>
      </c>
      <c r="AE650" s="400" t="s">
        <v>1605</v>
      </c>
      <c r="AF650" s="400" t="s">
        <v>2577</v>
      </c>
      <c r="AG650" s="400" t="s">
        <v>2578</v>
      </c>
      <c r="AH650" s="400" t="s">
        <v>856</v>
      </c>
      <c r="AT650" s="400" t="s">
        <v>2711</v>
      </c>
      <c r="AU650" s="406"/>
      <c r="AW650" s="406"/>
    </row>
    <row r="651" spans="1:49" ht="50.15" customHeight="1" x14ac:dyDescent="0.3">
      <c r="A651" s="406" t="e">
        <v>#N/A</v>
      </c>
      <c r="F651" s="400" t="s">
        <v>5265</v>
      </c>
      <c r="H651" s="400" t="s">
        <v>1596</v>
      </c>
      <c r="I651" s="400" t="s">
        <v>2571</v>
      </c>
      <c r="J651" s="400" t="s">
        <v>2742</v>
      </c>
      <c r="K651" s="401" t="s">
        <v>5266</v>
      </c>
      <c r="L651" s="400" t="s">
        <v>2671</v>
      </c>
      <c r="N651" s="400" t="s">
        <v>1636</v>
      </c>
      <c r="O651" s="401" t="s">
        <v>1939</v>
      </c>
      <c r="P651" s="407" t="str">
        <f>IFERROR(INDEX(LOVs!L:L,MATCH(O651, LOVs!J:J,0)), "")</f>
        <v>Out of Scope</v>
      </c>
      <c r="Q651" s="407" t="str">
        <f>IFERROR(INDEX(LOVs!M:M,MATCH(O651,LOVs!J:J,0)),"")</f>
        <v>Out of Scope</v>
      </c>
      <c r="R651" s="407" t="str">
        <f>IFERROR(INDEX(LOVs!N:N,MATCH(O651,LOVs!J:J,0)),"")</f>
        <v>Out of Scope</v>
      </c>
      <c r="S651" s="404" t="s">
        <v>5250</v>
      </c>
      <c r="T651" s="401" t="s">
        <v>5267</v>
      </c>
      <c r="U651" s="401" t="s">
        <v>5268</v>
      </c>
      <c r="V651" s="414" t="s">
        <v>5037</v>
      </c>
      <c r="Y651" s="400" t="s">
        <v>1348</v>
      </c>
      <c r="Z651" s="400" t="s">
        <v>869</v>
      </c>
      <c r="AA651" s="409">
        <v>44578</v>
      </c>
      <c r="AC651" s="402" t="e">
        <f>IF(#REF!="", O651,#REF!)</f>
        <v>#REF!</v>
      </c>
      <c r="AE651" s="400" t="s">
        <v>1605</v>
      </c>
      <c r="AF651" s="400" t="s">
        <v>2577</v>
      </c>
      <c r="AG651" s="400" t="s">
        <v>2578</v>
      </c>
      <c r="AH651" s="400" t="s">
        <v>856</v>
      </c>
      <c r="AT651" s="400" t="s">
        <v>2711</v>
      </c>
      <c r="AU651" s="406"/>
      <c r="AW651" s="406"/>
    </row>
    <row r="652" spans="1:49" ht="50.15" customHeight="1" x14ac:dyDescent="0.3">
      <c r="A652" s="406" t="e">
        <v>#N/A</v>
      </c>
      <c r="F652" s="400" t="s">
        <v>5269</v>
      </c>
      <c r="H652" s="400" t="s">
        <v>1596</v>
      </c>
      <c r="I652" s="400" t="s">
        <v>2571</v>
      </c>
      <c r="J652" s="400" t="s">
        <v>2742</v>
      </c>
      <c r="K652" s="401" t="s">
        <v>5270</v>
      </c>
      <c r="L652" s="400" t="s">
        <v>2671</v>
      </c>
      <c r="N652" s="400" t="s">
        <v>1636</v>
      </c>
      <c r="O652" s="401" t="s">
        <v>1939</v>
      </c>
      <c r="P652" s="407" t="str">
        <f>IFERROR(INDEX(LOVs!L:L,MATCH(O652, LOVs!J:J,0)), "")</f>
        <v>Out of Scope</v>
      </c>
      <c r="Q652" s="407" t="str">
        <f>IFERROR(INDEX(LOVs!M:M,MATCH(O652,LOVs!J:J,0)),"")</f>
        <v>Out of Scope</v>
      </c>
      <c r="R652" s="407" t="str">
        <f>IFERROR(INDEX(LOVs!N:N,MATCH(O652,LOVs!J:J,0)),"")</f>
        <v>Out of Scope</v>
      </c>
      <c r="S652" s="404" t="s">
        <v>5271</v>
      </c>
      <c r="T652" s="401" t="s">
        <v>5272</v>
      </c>
      <c r="U652" s="401" t="s">
        <v>5273</v>
      </c>
      <c r="V652" s="401" t="s">
        <v>4575</v>
      </c>
      <c r="W652" s="414" t="s">
        <v>5017</v>
      </c>
      <c r="Y652" s="400" t="s">
        <v>1348</v>
      </c>
      <c r="Z652" s="400" t="s">
        <v>869</v>
      </c>
      <c r="AA652" s="409">
        <v>44578</v>
      </c>
      <c r="AC652" s="402" t="e">
        <f>IF(#REF!="", O652,#REF!)</f>
        <v>#REF!</v>
      </c>
      <c r="AE652" s="400" t="s">
        <v>1605</v>
      </c>
      <c r="AF652" s="400" t="s">
        <v>2577</v>
      </c>
      <c r="AG652" s="400" t="s">
        <v>2578</v>
      </c>
      <c r="AH652" s="400" t="s">
        <v>856</v>
      </c>
      <c r="AT652" s="400" t="s">
        <v>3919</v>
      </c>
      <c r="AW652" s="406"/>
    </row>
    <row r="653" spans="1:49" ht="50.15" customHeight="1" x14ac:dyDescent="0.3">
      <c r="A653" s="406" t="e">
        <v>#N/A</v>
      </c>
      <c r="F653" s="400" t="s">
        <v>5274</v>
      </c>
      <c r="H653" s="400" t="s">
        <v>1596</v>
      </c>
      <c r="I653" s="400" t="s">
        <v>2571</v>
      </c>
      <c r="J653" s="400" t="s">
        <v>2742</v>
      </c>
      <c r="K653" s="401" t="s">
        <v>5275</v>
      </c>
      <c r="L653" s="400" t="s">
        <v>2671</v>
      </c>
      <c r="N653" s="400" t="s">
        <v>1636</v>
      </c>
      <c r="O653" s="401" t="s">
        <v>1939</v>
      </c>
      <c r="P653" s="407" t="str">
        <f>IFERROR(INDEX(LOVs!L:L,MATCH(O653, LOVs!J:J,0)), "")</f>
        <v>Out of Scope</v>
      </c>
      <c r="Q653" s="407" t="str">
        <f>IFERROR(INDEX(LOVs!M:M,MATCH(O653,LOVs!J:J,0)),"")</f>
        <v>Out of Scope</v>
      </c>
      <c r="R653" s="407" t="str">
        <f>IFERROR(INDEX(LOVs!N:N,MATCH(O653,LOVs!J:J,0)),"")</f>
        <v>Out of Scope</v>
      </c>
      <c r="S653" s="404" t="s">
        <v>5271</v>
      </c>
      <c r="T653" s="401" t="s">
        <v>5276</v>
      </c>
      <c r="U653" s="401" t="s">
        <v>5277</v>
      </c>
      <c r="V653" s="401" t="s">
        <v>4575</v>
      </c>
      <c r="W653" s="414" t="s">
        <v>5032</v>
      </c>
      <c r="Y653" s="400" t="s">
        <v>1348</v>
      </c>
      <c r="Z653" s="400" t="s">
        <v>869</v>
      </c>
      <c r="AA653" s="409">
        <v>44578</v>
      </c>
      <c r="AC653" s="402" t="e">
        <f>IF(#REF!="", O653,#REF!)</f>
        <v>#REF!</v>
      </c>
      <c r="AE653" s="400" t="s">
        <v>1605</v>
      </c>
      <c r="AF653" s="400" t="s">
        <v>2577</v>
      </c>
      <c r="AG653" s="400" t="s">
        <v>2578</v>
      </c>
      <c r="AH653" s="400" t="s">
        <v>856</v>
      </c>
      <c r="AT653" s="400" t="s">
        <v>3266</v>
      </c>
      <c r="AW653" s="406"/>
    </row>
    <row r="654" spans="1:49" ht="50.15" customHeight="1" x14ac:dyDescent="0.3">
      <c r="A654" s="406" t="e">
        <v>#N/A</v>
      </c>
      <c r="F654" s="400" t="s">
        <v>5278</v>
      </c>
      <c r="H654" s="400" t="s">
        <v>1596</v>
      </c>
      <c r="I654" s="400" t="s">
        <v>2571</v>
      </c>
      <c r="J654" s="400" t="s">
        <v>2742</v>
      </c>
      <c r="K654" s="401" t="s">
        <v>5279</v>
      </c>
      <c r="L654" s="400" t="s">
        <v>2671</v>
      </c>
      <c r="N654" s="400" t="s">
        <v>1636</v>
      </c>
      <c r="O654" s="401" t="s">
        <v>1939</v>
      </c>
      <c r="P654" s="407" t="str">
        <f>IFERROR(INDEX(LOVs!L:L,MATCH(O654, LOVs!J:J,0)), "")</f>
        <v>Out of Scope</v>
      </c>
      <c r="Q654" s="407" t="str">
        <f>IFERROR(INDEX(LOVs!M:M,MATCH(O654,LOVs!J:J,0)),"")</f>
        <v>Out of Scope</v>
      </c>
      <c r="R654" s="407" t="str">
        <f>IFERROR(INDEX(LOVs!N:N,MATCH(O654,LOVs!J:J,0)),"")</f>
        <v>Out of Scope</v>
      </c>
      <c r="S654" s="404" t="s">
        <v>5271</v>
      </c>
      <c r="T654" s="401" t="s">
        <v>5280</v>
      </c>
      <c r="U654" s="401" t="s">
        <v>5281</v>
      </c>
      <c r="V654" s="401" t="s">
        <v>4575</v>
      </c>
      <c r="W654" s="414" t="s">
        <v>5022</v>
      </c>
      <c r="Y654" s="400" t="s">
        <v>1348</v>
      </c>
      <c r="Z654" s="400" t="s">
        <v>869</v>
      </c>
      <c r="AA654" s="409">
        <v>44578</v>
      </c>
      <c r="AC654" s="402" t="e">
        <f>IF(#REF!="", O654,#REF!)</f>
        <v>#REF!</v>
      </c>
      <c r="AE654" s="400" t="s">
        <v>1605</v>
      </c>
      <c r="AF654" s="400" t="s">
        <v>2577</v>
      </c>
      <c r="AG654" s="400" t="s">
        <v>2578</v>
      </c>
      <c r="AH654" s="400" t="s">
        <v>856</v>
      </c>
      <c r="AT654" s="400" t="s">
        <v>3266</v>
      </c>
      <c r="AW654" s="406"/>
    </row>
    <row r="655" spans="1:49" ht="50.15" customHeight="1" x14ac:dyDescent="0.3">
      <c r="A655" s="406" t="e">
        <v>#N/A</v>
      </c>
      <c r="F655" s="400" t="s">
        <v>5282</v>
      </c>
      <c r="H655" s="400" t="s">
        <v>1596</v>
      </c>
      <c r="I655" s="400" t="s">
        <v>2571</v>
      </c>
      <c r="J655" s="400" t="s">
        <v>2742</v>
      </c>
      <c r="K655" s="401" t="s">
        <v>5283</v>
      </c>
      <c r="L655" s="400" t="s">
        <v>2671</v>
      </c>
      <c r="N655" s="400" t="s">
        <v>1636</v>
      </c>
      <c r="O655" s="401" t="s">
        <v>1939</v>
      </c>
      <c r="P655" s="407" t="str">
        <f>IFERROR(INDEX(LOVs!L:L,MATCH(O655, LOVs!J:J,0)), "")</f>
        <v>Out of Scope</v>
      </c>
      <c r="Q655" s="407" t="str">
        <f>IFERROR(INDEX(LOVs!M:M,MATCH(O655,LOVs!J:J,0)),"")</f>
        <v>Out of Scope</v>
      </c>
      <c r="R655" s="407" t="str">
        <f>IFERROR(INDEX(LOVs!N:N,MATCH(O655,LOVs!J:J,0)),"")</f>
        <v>Out of Scope</v>
      </c>
      <c r="S655" s="404" t="s">
        <v>5271</v>
      </c>
      <c r="T655" s="401" t="s">
        <v>5284</v>
      </c>
      <c r="U655" s="401" t="s">
        <v>5285</v>
      </c>
      <c r="V655" s="401" t="s">
        <v>4575</v>
      </c>
      <c r="W655" s="414" t="s">
        <v>5027</v>
      </c>
      <c r="Y655" s="400" t="s">
        <v>1348</v>
      </c>
      <c r="Z655" s="400" t="s">
        <v>869</v>
      </c>
      <c r="AA655" s="409">
        <v>44578</v>
      </c>
      <c r="AC655" s="402" t="e">
        <f>IF(#REF!="", O655,#REF!)</f>
        <v>#REF!</v>
      </c>
      <c r="AE655" s="400" t="s">
        <v>1605</v>
      </c>
      <c r="AF655" s="400" t="s">
        <v>2577</v>
      </c>
      <c r="AG655" s="400" t="s">
        <v>2578</v>
      </c>
      <c r="AH655" s="400" t="s">
        <v>856</v>
      </c>
      <c r="AT655" s="400" t="s">
        <v>3266</v>
      </c>
      <c r="AW655" s="406"/>
    </row>
    <row r="656" spans="1:49" ht="50.15" customHeight="1" x14ac:dyDescent="0.3">
      <c r="A656" s="406" t="e">
        <v>#N/A</v>
      </c>
      <c r="F656" s="400" t="s">
        <v>5286</v>
      </c>
      <c r="H656" s="400" t="s">
        <v>1596</v>
      </c>
      <c r="I656" s="400" t="s">
        <v>2571</v>
      </c>
      <c r="J656" s="400" t="s">
        <v>2742</v>
      </c>
      <c r="K656" s="401" t="s">
        <v>5287</v>
      </c>
      <c r="L656" s="400" t="s">
        <v>2671</v>
      </c>
      <c r="N656" s="400" t="s">
        <v>1636</v>
      </c>
      <c r="O656" s="401" t="s">
        <v>1939</v>
      </c>
      <c r="P656" s="407" t="str">
        <f>IFERROR(INDEX(LOVs!L:L,MATCH(O656, LOVs!J:J,0)), "")</f>
        <v>Out of Scope</v>
      </c>
      <c r="Q656" s="407" t="str">
        <f>IFERROR(INDEX(LOVs!M:M,MATCH(O656,LOVs!J:J,0)),"")</f>
        <v>Out of Scope</v>
      </c>
      <c r="R656" s="407" t="str">
        <f>IFERROR(INDEX(LOVs!N:N,MATCH(O656,LOVs!J:J,0)),"")</f>
        <v>Out of Scope</v>
      </c>
      <c r="S656" s="404" t="s">
        <v>5271</v>
      </c>
      <c r="T656" s="401" t="s">
        <v>5288</v>
      </c>
      <c r="U656" s="401" t="s">
        <v>5289</v>
      </c>
      <c r="V656" s="401" t="s">
        <v>4575</v>
      </c>
      <c r="W656" s="414" t="s">
        <v>5037</v>
      </c>
      <c r="Y656" s="400" t="s">
        <v>1348</v>
      </c>
      <c r="Z656" s="400" t="s">
        <v>869</v>
      </c>
      <c r="AA656" s="409">
        <v>44578</v>
      </c>
      <c r="AC656" s="402" t="e">
        <f>IF(#REF!="", O656,#REF!)</f>
        <v>#REF!</v>
      </c>
      <c r="AE656" s="400" t="s">
        <v>1605</v>
      </c>
      <c r="AF656" s="400" t="s">
        <v>2577</v>
      </c>
      <c r="AG656" s="400" t="s">
        <v>2578</v>
      </c>
      <c r="AH656" s="400" t="s">
        <v>856</v>
      </c>
      <c r="AT656" s="400" t="s">
        <v>3919</v>
      </c>
      <c r="AW656" s="406"/>
    </row>
    <row r="657" spans="1:49" ht="50.15" customHeight="1" x14ac:dyDescent="0.3">
      <c r="A657" s="406" t="e">
        <v>#N/A</v>
      </c>
      <c r="F657" s="400" t="s">
        <v>5290</v>
      </c>
      <c r="H657" s="400" t="s">
        <v>1596</v>
      </c>
      <c r="I657" s="400" t="s">
        <v>2571</v>
      </c>
      <c r="J657" s="400" t="s">
        <v>2742</v>
      </c>
      <c r="K657" s="401" t="s">
        <v>5291</v>
      </c>
      <c r="L657" s="400" t="s">
        <v>2671</v>
      </c>
      <c r="N657" s="400" t="s">
        <v>1636</v>
      </c>
      <c r="O657" s="401" t="s">
        <v>1939</v>
      </c>
      <c r="P657" s="407" t="str">
        <f>IFERROR(INDEX(LOVs!L:L,MATCH(O657, LOVs!J:J,0)), "")</f>
        <v>Out of Scope</v>
      </c>
      <c r="Q657" s="407" t="str">
        <f>IFERROR(INDEX(LOVs!M:M,MATCH(O657,LOVs!J:J,0)),"")</f>
        <v>Out of Scope</v>
      </c>
      <c r="R657" s="407" t="str">
        <f>IFERROR(INDEX(LOVs!N:N,MATCH(O657,LOVs!J:J,0)),"")</f>
        <v>Out of Scope</v>
      </c>
      <c r="S657" s="421" t="s">
        <v>5292</v>
      </c>
      <c r="T657" s="401" t="s">
        <v>5293</v>
      </c>
      <c r="U657" s="401" t="s">
        <v>5294</v>
      </c>
      <c r="V657" s="414" t="s">
        <v>5017</v>
      </c>
      <c r="Y657" s="400" t="s">
        <v>1348</v>
      </c>
      <c r="Z657" s="400" t="s">
        <v>869</v>
      </c>
      <c r="AA657" s="409">
        <v>44578</v>
      </c>
      <c r="AC657" s="402" t="e">
        <f>IF(#REF!="", O657,#REF!)</f>
        <v>#REF!</v>
      </c>
      <c r="AE657" s="400" t="s">
        <v>1605</v>
      </c>
      <c r="AF657" s="400" t="s">
        <v>2577</v>
      </c>
      <c r="AG657" s="400" t="s">
        <v>2578</v>
      </c>
      <c r="AH657" s="400" t="s">
        <v>856</v>
      </c>
      <c r="AQ657" s="414" t="s">
        <v>4581</v>
      </c>
      <c r="AT657" s="400" t="s">
        <v>3919</v>
      </c>
      <c r="AW657" s="406"/>
    </row>
    <row r="658" spans="1:49" ht="50.15" customHeight="1" x14ac:dyDescent="0.3">
      <c r="A658" s="406" t="e">
        <v>#N/A</v>
      </c>
      <c r="F658" s="400" t="s">
        <v>5295</v>
      </c>
      <c r="H658" s="400" t="s">
        <v>1596</v>
      </c>
      <c r="I658" s="400" t="s">
        <v>2571</v>
      </c>
      <c r="J658" s="400" t="s">
        <v>2742</v>
      </c>
      <c r="K658" s="401" t="s">
        <v>5296</v>
      </c>
      <c r="L658" s="400" t="s">
        <v>2671</v>
      </c>
      <c r="N658" s="400" t="s">
        <v>1636</v>
      </c>
      <c r="O658" s="401" t="s">
        <v>1939</v>
      </c>
      <c r="P658" s="407" t="str">
        <f>IFERROR(INDEX(LOVs!L:L,MATCH(O658, LOVs!J:J,0)), "")</f>
        <v>Out of Scope</v>
      </c>
      <c r="Q658" s="407" t="str">
        <f>IFERROR(INDEX(LOVs!M:M,MATCH(O658,LOVs!J:J,0)),"")</f>
        <v>Out of Scope</v>
      </c>
      <c r="R658" s="407" t="str">
        <f>IFERROR(INDEX(LOVs!N:N,MATCH(O658,LOVs!J:J,0)),"")</f>
        <v>Out of Scope</v>
      </c>
      <c r="S658" s="421" t="s">
        <v>5292</v>
      </c>
      <c r="T658" s="401" t="s">
        <v>5297</v>
      </c>
      <c r="U658" s="401" t="s">
        <v>5298</v>
      </c>
      <c r="V658" s="414" t="s">
        <v>5032</v>
      </c>
      <c r="Y658" s="400" t="s">
        <v>1348</v>
      </c>
      <c r="Z658" s="400" t="s">
        <v>869</v>
      </c>
      <c r="AA658" s="409">
        <v>44578</v>
      </c>
      <c r="AC658" s="402" t="e">
        <f>IF(#REF!="", O658,#REF!)</f>
        <v>#REF!</v>
      </c>
      <c r="AE658" s="400" t="s">
        <v>1605</v>
      </c>
      <c r="AF658" s="400" t="s">
        <v>2577</v>
      </c>
      <c r="AG658" s="400" t="s">
        <v>2578</v>
      </c>
      <c r="AH658" s="400" t="s">
        <v>856</v>
      </c>
      <c r="AQ658" s="414" t="s">
        <v>4581</v>
      </c>
      <c r="AT658" s="400" t="s">
        <v>3919</v>
      </c>
      <c r="AW658" s="406"/>
    </row>
    <row r="659" spans="1:49" ht="50.15" customHeight="1" x14ac:dyDescent="0.3">
      <c r="A659" s="406" t="e">
        <v>#N/A</v>
      </c>
      <c r="F659" s="400" t="s">
        <v>5299</v>
      </c>
      <c r="H659" s="400" t="s">
        <v>1596</v>
      </c>
      <c r="I659" s="400" t="s">
        <v>2571</v>
      </c>
      <c r="J659" s="400" t="s">
        <v>2742</v>
      </c>
      <c r="K659" s="401" t="s">
        <v>5300</v>
      </c>
      <c r="L659" s="400" t="s">
        <v>2671</v>
      </c>
      <c r="N659" s="400" t="s">
        <v>1636</v>
      </c>
      <c r="O659" s="401" t="s">
        <v>1939</v>
      </c>
      <c r="P659" s="407" t="str">
        <f>IFERROR(INDEX(LOVs!L:L,MATCH(O659, LOVs!J:J,0)), "")</f>
        <v>Out of Scope</v>
      </c>
      <c r="Q659" s="407" t="str">
        <f>IFERROR(INDEX(LOVs!M:M,MATCH(O659,LOVs!J:J,0)),"")</f>
        <v>Out of Scope</v>
      </c>
      <c r="R659" s="407" t="str">
        <f>IFERROR(INDEX(LOVs!N:N,MATCH(O659,LOVs!J:J,0)),"")</f>
        <v>Out of Scope</v>
      </c>
      <c r="S659" s="421" t="s">
        <v>5292</v>
      </c>
      <c r="T659" s="401" t="s">
        <v>5301</v>
      </c>
      <c r="U659" s="401" t="s">
        <v>5302</v>
      </c>
      <c r="V659" s="414" t="s">
        <v>5022</v>
      </c>
      <c r="Y659" s="400" t="s">
        <v>1348</v>
      </c>
      <c r="Z659" s="400" t="s">
        <v>869</v>
      </c>
      <c r="AA659" s="409">
        <v>44578</v>
      </c>
      <c r="AC659" s="402" t="e">
        <f>IF(#REF!="", O659,#REF!)</f>
        <v>#REF!</v>
      </c>
      <c r="AE659" s="400" t="s">
        <v>1605</v>
      </c>
      <c r="AF659" s="400" t="s">
        <v>2577</v>
      </c>
      <c r="AG659" s="400" t="s">
        <v>2578</v>
      </c>
      <c r="AH659" s="400" t="s">
        <v>856</v>
      </c>
      <c r="AQ659" s="414" t="s">
        <v>4581</v>
      </c>
      <c r="AT659" s="400" t="s">
        <v>3919</v>
      </c>
      <c r="AW659" s="406"/>
    </row>
    <row r="660" spans="1:49" ht="50.15" customHeight="1" x14ac:dyDescent="0.3">
      <c r="A660" s="406" t="e">
        <v>#N/A</v>
      </c>
      <c r="F660" s="400" t="s">
        <v>5303</v>
      </c>
      <c r="H660" s="400" t="s">
        <v>1596</v>
      </c>
      <c r="I660" s="400" t="s">
        <v>2571</v>
      </c>
      <c r="J660" s="400" t="s">
        <v>2742</v>
      </c>
      <c r="K660" s="401" t="s">
        <v>5304</v>
      </c>
      <c r="L660" s="400" t="s">
        <v>2671</v>
      </c>
      <c r="N660" s="400" t="s">
        <v>1636</v>
      </c>
      <c r="O660" s="401" t="s">
        <v>1939</v>
      </c>
      <c r="P660" s="407" t="str">
        <f>IFERROR(INDEX(LOVs!L:L,MATCH(O660, LOVs!J:J,0)), "")</f>
        <v>Out of Scope</v>
      </c>
      <c r="Q660" s="407" t="str">
        <f>IFERROR(INDEX(LOVs!M:M,MATCH(O660,LOVs!J:J,0)),"")</f>
        <v>Out of Scope</v>
      </c>
      <c r="R660" s="407" t="str">
        <f>IFERROR(INDEX(LOVs!N:N,MATCH(O660,LOVs!J:J,0)),"")</f>
        <v>Out of Scope</v>
      </c>
      <c r="S660" s="421" t="s">
        <v>5292</v>
      </c>
      <c r="T660" s="401" t="s">
        <v>5305</v>
      </c>
      <c r="U660" s="401" t="s">
        <v>5306</v>
      </c>
      <c r="V660" s="414" t="s">
        <v>5027</v>
      </c>
      <c r="Y660" s="400" t="s">
        <v>1348</v>
      </c>
      <c r="Z660" s="400" t="s">
        <v>869</v>
      </c>
      <c r="AA660" s="409">
        <v>44578</v>
      </c>
      <c r="AC660" s="402" t="e">
        <f>IF(#REF!="", O660,#REF!)</f>
        <v>#REF!</v>
      </c>
      <c r="AE660" s="400" t="s">
        <v>1605</v>
      </c>
      <c r="AF660" s="400" t="s">
        <v>2577</v>
      </c>
      <c r="AG660" s="400" t="s">
        <v>2578</v>
      </c>
      <c r="AH660" s="400" t="s">
        <v>856</v>
      </c>
      <c r="AQ660" s="414" t="s">
        <v>4581</v>
      </c>
      <c r="AT660" s="400" t="s">
        <v>3266</v>
      </c>
      <c r="AW660" s="406"/>
    </row>
    <row r="661" spans="1:49" ht="50.15" customHeight="1" x14ac:dyDescent="0.3">
      <c r="A661" s="406" t="e">
        <v>#N/A</v>
      </c>
      <c r="F661" s="400" t="s">
        <v>5307</v>
      </c>
      <c r="H661" s="400" t="s">
        <v>1596</v>
      </c>
      <c r="I661" s="400" t="s">
        <v>2571</v>
      </c>
      <c r="J661" s="400" t="s">
        <v>2742</v>
      </c>
      <c r="K661" s="401" t="s">
        <v>5308</v>
      </c>
      <c r="L661" s="400" t="s">
        <v>2671</v>
      </c>
      <c r="N661" s="400" t="s">
        <v>1636</v>
      </c>
      <c r="O661" s="401" t="s">
        <v>1939</v>
      </c>
      <c r="P661" s="407" t="str">
        <f>IFERROR(INDEX(LOVs!L:L,MATCH(O661, LOVs!J:J,0)), "")</f>
        <v>Out of Scope</v>
      </c>
      <c r="Q661" s="407" t="str">
        <f>IFERROR(INDEX(LOVs!M:M,MATCH(O661,LOVs!J:J,0)),"")</f>
        <v>Out of Scope</v>
      </c>
      <c r="R661" s="407" t="str">
        <f>IFERROR(INDEX(LOVs!N:N,MATCH(O661,LOVs!J:J,0)),"")</f>
        <v>Out of Scope</v>
      </c>
      <c r="S661" s="421" t="s">
        <v>5292</v>
      </c>
      <c r="T661" s="401" t="s">
        <v>5309</v>
      </c>
      <c r="U661" s="401" t="s">
        <v>5310</v>
      </c>
      <c r="V661" s="414" t="s">
        <v>5037</v>
      </c>
      <c r="Y661" s="400" t="s">
        <v>1348</v>
      </c>
      <c r="Z661" s="400" t="s">
        <v>869</v>
      </c>
      <c r="AA661" s="409">
        <v>44578</v>
      </c>
      <c r="AC661" s="402" t="e">
        <f>IF(#REF!="", O661,#REF!)</f>
        <v>#REF!</v>
      </c>
      <c r="AE661" s="400" t="s">
        <v>1605</v>
      </c>
      <c r="AF661" s="400" t="s">
        <v>2577</v>
      </c>
      <c r="AG661" s="400" t="s">
        <v>2578</v>
      </c>
      <c r="AH661" s="400" t="s">
        <v>856</v>
      </c>
      <c r="AQ661" s="414" t="s">
        <v>4581</v>
      </c>
      <c r="AT661" s="400" t="s">
        <v>3266</v>
      </c>
      <c r="AW661" s="406"/>
    </row>
    <row r="662" spans="1:49" ht="50.15" customHeight="1" x14ac:dyDescent="0.3">
      <c r="A662" s="406" t="e">
        <v>#N/A</v>
      </c>
      <c r="F662" s="400" t="s">
        <v>5311</v>
      </c>
      <c r="H662" s="400" t="s">
        <v>1596</v>
      </c>
      <c r="I662" s="400" t="s">
        <v>2571</v>
      </c>
      <c r="J662" s="400" t="s">
        <v>2742</v>
      </c>
      <c r="K662" s="401" t="s">
        <v>5312</v>
      </c>
      <c r="L662" s="400" t="s">
        <v>2671</v>
      </c>
      <c r="N662" s="400" t="s">
        <v>1636</v>
      </c>
      <c r="O662" s="401" t="s">
        <v>1939</v>
      </c>
      <c r="P662" s="400" t="str">
        <f>IFERROR(INDEX(LOVs!L:L,MATCH(O662, LOVs!J:J,0)), "")</f>
        <v>Out of Scope</v>
      </c>
      <c r="Q662" s="400" t="str">
        <f>IFERROR(INDEX(LOVs!M:M,MATCH(O662,LOVs!J:J,0)),"")</f>
        <v>Out of Scope</v>
      </c>
      <c r="R662" s="400" t="str">
        <f>IFERROR(INDEX(LOVs!N:N,MATCH(O662,LOVs!J:J,0)),"")</f>
        <v>Out of Scope</v>
      </c>
      <c r="S662" s="421" t="s">
        <v>5313</v>
      </c>
      <c r="T662" s="401" t="s">
        <v>5314</v>
      </c>
      <c r="U662" s="401" t="s">
        <v>5315</v>
      </c>
      <c r="V662" s="414" t="s">
        <v>5017</v>
      </c>
      <c r="Y662" s="400" t="s">
        <v>1348</v>
      </c>
      <c r="Z662" s="400" t="s">
        <v>869</v>
      </c>
      <c r="AA662" s="409">
        <v>44578</v>
      </c>
      <c r="AC662" s="402" t="e">
        <f>IF(#REF!="", O662,#REF!)</f>
        <v>#REF!</v>
      </c>
      <c r="AE662" s="400" t="s">
        <v>1605</v>
      </c>
      <c r="AF662" s="400" t="s">
        <v>2577</v>
      </c>
      <c r="AG662" s="400" t="s">
        <v>2578</v>
      </c>
      <c r="AH662" s="400" t="s">
        <v>856</v>
      </c>
      <c r="AQ662" s="414" t="s">
        <v>4581</v>
      </c>
      <c r="AT662" s="400" t="s">
        <v>3266</v>
      </c>
      <c r="AW662" s="406"/>
    </row>
    <row r="663" spans="1:49" ht="50.15" customHeight="1" x14ac:dyDescent="0.3">
      <c r="A663" s="406" t="e">
        <v>#N/A</v>
      </c>
      <c r="F663" s="400" t="s">
        <v>5316</v>
      </c>
      <c r="H663" s="400" t="s">
        <v>1596</v>
      </c>
      <c r="I663" s="400" t="s">
        <v>2571</v>
      </c>
      <c r="J663" s="400" t="s">
        <v>2742</v>
      </c>
      <c r="K663" s="401" t="s">
        <v>5317</v>
      </c>
      <c r="L663" s="400" t="s">
        <v>2671</v>
      </c>
      <c r="N663" s="400" t="s">
        <v>1636</v>
      </c>
      <c r="O663" s="401" t="s">
        <v>1939</v>
      </c>
      <c r="P663" s="400" t="str">
        <f>IFERROR(INDEX(LOVs!L:L,MATCH(O663, LOVs!J:J,0)), "")</f>
        <v>Out of Scope</v>
      </c>
      <c r="Q663" s="400" t="str">
        <f>IFERROR(INDEX(LOVs!M:M,MATCH(O663,LOVs!J:J,0)),"")</f>
        <v>Out of Scope</v>
      </c>
      <c r="R663" s="400" t="str">
        <f>IFERROR(INDEX(LOVs!N:N,MATCH(O663,LOVs!J:J,0)),"")</f>
        <v>Out of Scope</v>
      </c>
      <c r="S663" s="421" t="s">
        <v>5313</v>
      </c>
      <c r="T663" s="401" t="s">
        <v>5318</v>
      </c>
      <c r="U663" s="401" t="s">
        <v>5319</v>
      </c>
      <c r="V663" s="414" t="s">
        <v>5032</v>
      </c>
      <c r="Y663" s="400" t="s">
        <v>1348</v>
      </c>
      <c r="Z663" s="400" t="s">
        <v>869</v>
      </c>
      <c r="AA663" s="409">
        <v>44578</v>
      </c>
      <c r="AC663" s="402" t="e">
        <f>IF(#REF!="", O663,#REF!)</f>
        <v>#REF!</v>
      </c>
      <c r="AE663" s="400" t="s">
        <v>1605</v>
      </c>
      <c r="AF663" s="400" t="s">
        <v>2577</v>
      </c>
      <c r="AG663" s="400" t="s">
        <v>2578</v>
      </c>
      <c r="AH663" s="400" t="s">
        <v>856</v>
      </c>
      <c r="AQ663" s="414" t="s">
        <v>4581</v>
      </c>
      <c r="AT663" s="400" t="s">
        <v>3266</v>
      </c>
      <c r="AW663" s="406"/>
    </row>
    <row r="664" spans="1:49" ht="50.15" customHeight="1" x14ac:dyDescent="0.3">
      <c r="A664" s="406" t="e">
        <v>#N/A</v>
      </c>
      <c r="F664" s="400" t="s">
        <v>5320</v>
      </c>
      <c r="H664" s="400" t="s">
        <v>1596</v>
      </c>
      <c r="I664" s="400" t="s">
        <v>2571</v>
      </c>
      <c r="J664" s="400" t="s">
        <v>2742</v>
      </c>
      <c r="K664" s="401" t="s">
        <v>5321</v>
      </c>
      <c r="L664" s="400" t="s">
        <v>2671</v>
      </c>
      <c r="N664" s="400" t="s">
        <v>1636</v>
      </c>
      <c r="O664" s="401" t="s">
        <v>1939</v>
      </c>
      <c r="P664" s="400" t="str">
        <f>IFERROR(INDEX(LOVs!L:L,MATCH(O664, LOVs!J:J,0)), "")</f>
        <v>Out of Scope</v>
      </c>
      <c r="Q664" s="400" t="str">
        <f>IFERROR(INDEX(LOVs!M:M,MATCH(O664,LOVs!J:J,0)),"")</f>
        <v>Out of Scope</v>
      </c>
      <c r="R664" s="400" t="str">
        <f>IFERROR(INDEX(LOVs!N:N,MATCH(O664,LOVs!J:J,0)),"")</f>
        <v>Out of Scope</v>
      </c>
      <c r="S664" s="421" t="s">
        <v>5313</v>
      </c>
      <c r="T664" s="401" t="s">
        <v>5322</v>
      </c>
      <c r="U664" s="401" t="s">
        <v>5323</v>
      </c>
      <c r="V664" s="414" t="s">
        <v>5022</v>
      </c>
      <c r="Y664" s="400" t="s">
        <v>1348</v>
      </c>
      <c r="Z664" s="400" t="s">
        <v>869</v>
      </c>
      <c r="AA664" s="409">
        <v>44578</v>
      </c>
      <c r="AC664" s="402" t="e">
        <f>IF(#REF!="", O664,#REF!)</f>
        <v>#REF!</v>
      </c>
      <c r="AE664" s="400" t="s">
        <v>1605</v>
      </c>
      <c r="AF664" s="400" t="s">
        <v>2577</v>
      </c>
      <c r="AG664" s="400" t="s">
        <v>2578</v>
      </c>
      <c r="AH664" s="400" t="s">
        <v>856</v>
      </c>
      <c r="AQ664" s="414" t="s">
        <v>4581</v>
      </c>
      <c r="AT664" s="400" t="s">
        <v>3266</v>
      </c>
      <c r="AW664" s="406"/>
    </row>
    <row r="665" spans="1:49" ht="50.15" customHeight="1" x14ac:dyDescent="0.3">
      <c r="A665" s="406" t="e">
        <v>#N/A</v>
      </c>
      <c r="F665" s="400" t="s">
        <v>5324</v>
      </c>
      <c r="H665" s="400" t="s">
        <v>1596</v>
      </c>
      <c r="I665" s="400" t="s">
        <v>2571</v>
      </c>
      <c r="J665" s="400" t="s">
        <v>2742</v>
      </c>
      <c r="K665" s="401" t="s">
        <v>5325</v>
      </c>
      <c r="L665" s="400" t="s">
        <v>2671</v>
      </c>
      <c r="N665" s="400" t="s">
        <v>1636</v>
      </c>
      <c r="O665" s="401" t="s">
        <v>1939</v>
      </c>
      <c r="P665" s="400" t="str">
        <f>IFERROR(INDEX(LOVs!L:L,MATCH(O665, LOVs!J:J,0)), "")</f>
        <v>Out of Scope</v>
      </c>
      <c r="Q665" s="400" t="str">
        <f>IFERROR(INDEX(LOVs!M:M,MATCH(O665,LOVs!J:J,0)),"")</f>
        <v>Out of Scope</v>
      </c>
      <c r="R665" s="400" t="str">
        <f>IFERROR(INDEX(LOVs!N:N,MATCH(O665,LOVs!J:J,0)),"")</f>
        <v>Out of Scope</v>
      </c>
      <c r="S665" s="421" t="s">
        <v>5313</v>
      </c>
      <c r="T665" s="401" t="s">
        <v>5326</v>
      </c>
      <c r="U665" s="401" t="s">
        <v>5327</v>
      </c>
      <c r="V665" s="414" t="s">
        <v>5027</v>
      </c>
      <c r="Y665" s="400" t="s">
        <v>1348</v>
      </c>
      <c r="Z665" s="400" t="s">
        <v>869</v>
      </c>
      <c r="AA665" s="409">
        <v>44578</v>
      </c>
      <c r="AC665" s="402" t="e">
        <f>IF(#REF!="", O665,#REF!)</f>
        <v>#REF!</v>
      </c>
      <c r="AE665" s="400" t="s">
        <v>1605</v>
      </c>
      <c r="AF665" s="400" t="s">
        <v>2577</v>
      </c>
      <c r="AG665" s="400" t="s">
        <v>2578</v>
      </c>
      <c r="AH665" s="400" t="s">
        <v>856</v>
      </c>
      <c r="AQ665" s="414" t="s">
        <v>4581</v>
      </c>
      <c r="AT665" s="400" t="s">
        <v>3266</v>
      </c>
      <c r="AW665" s="406"/>
    </row>
    <row r="666" spans="1:49" ht="50.15" customHeight="1" x14ac:dyDescent="0.3">
      <c r="A666" s="406" t="e">
        <v>#N/A</v>
      </c>
      <c r="F666" s="400" t="s">
        <v>5328</v>
      </c>
      <c r="H666" s="400" t="s">
        <v>1596</v>
      </c>
      <c r="I666" s="400" t="s">
        <v>2571</v>
      </c>
      <c r="J666" s="400" t="s">
        <v>2742</v>
      </c>
      <c r="K666" s="401" t="s">
        <v>5329</v>
      </c>
      <c r="L666" s="400" t="s">
        <v>2671</v>
      </c>
      <c r="N666" s="400" t="s">
        <v>1636</v>
      </c>
      <c r="O666" s="401" t="s">
        <v>1939</v>
      </c>
      <c r="P666" s="400" t="str">
        <f>IFERROR(INDEX(LOVs!L:L,MATCH(O666, LOVs!J:J,0)), "")</f>
        <v>Out of Scope</v>
      </c>
      <c r="Q666" s="400" t="str">
        <f>IFERROR(INDEX(LOVs!M:M,MATCH(O666,LOVs!J:J,0)),"")</f>
        <v>Out of Scope</v>
      </c>
      <c r="R666" s="400" t="str">
        <f>IFERROR(INDEX(LOVs!N:N,MATCH(O666,LOVs!J:J,0)),"")</f>
        <v>Out of Scope</v>
      </c>
      <c r="S666" s="421" t="s">
        <v>5313</v>
      </c>
      <c r="T666" s="401" t="s">
        <v>5330</v>
      </c>
      <c r="U666" s="401" t="s">
        <v>5331</v>
      </c>
      <c r="V666" s="414" t="s">
        <v>5037</v>
      </c>
      <c r="Y666" s="400" t="s">
        <v>1348</v>
      </c>
      <c r="Z666" s="400" t="s">
        <v>869</v>
      </c>
      <c r="AA666" s="409">
        <v>44578</v>
      </c>
      <c r="AC666" s="402" t="e">
        <f>IF(#REF!="", O666,#REF!)</f>
        <v>#REF!</v>
      </c>
      <c r="AE666" s="400" t="s">
        <v>1605</v>
      </c>
      <c r="AF666" s="400" t="s">
        <v>2577</v>
      </c>
      <c r="AG666" s="400" t="s">
        <v>2578</v>
      </c>
      <c r="AH666" s="400" t="s">
        <v>856</v>
      </c>
      <c r="AQ666" s="414" t="s">
        <v>4581</v>
      </c>
      <c r="AT666" s="400" t="s">
        <v>3266</v>
      </c>
      <c r="AW666" s="406"/>
    </row>
    <row r="667" spans="1:49" ht="50.15" customHeight="1" x14ac:dyDescent="0.3">
      <c r="A667" s="406" t="e">
        <v>#N/A</v>
      </c>
      <c r="F667" s="400" t="s">
        <v>5332</v>
      </c>
      <c r="H667" s="400" t="s">
        <v>1596</v>
      </c>
      <c r="I667" s="400" t="s">
        <v>2571</v>
      </c>
      <c r="J667" s="400" t="s">
        <v>2572</v>
      </c>
      <c r="K667" s="401" t="s">
        <v>5333</v>
      </c>
      <c r="L667" s="400" t="s">
        <v>2671</v>
      </c>
      <c r="N667" s="400" t="s">
        <v>1636</v>
      </c>
      <c r="O667" s="401" t="s">
        <v>2621</v>
      </c>
      <c r="P667" s="407" t="str">
        <f>IFERROR(INDEX(LOVs!L:L,MATCH(O667, LOVs!J:J,0)), "")</f>
        <v>Gap</v>
      </c>
      <c r="Q667" s="407" t="str">
        <f>IFERROR(INDEX(LOVs!M:M,MATCH(O667,LOVs!J:J,0)),"")</f>
        <v>Build</v>
      </c>
      <c r="R667" s="407" t="str">
        <f>IFERROR(INDEX(LOVs!N:N,MATCH(O667,LOVs!J:J,0)),"")</f>
        <v>Interface</v>
      </c>
      <c r="S667" s="400" t="s">
        <v>5334</v>
      </c>
      <c r="T667" s="401" t="s">
        <v>5335</v>
      </c>
      <c r="U667" s="401" t="s">
        <v>5336</v>
      </c>
      <c r="V667" s="401" t="s">
        <v>5337</v>
      </c>
      <c r="Y667" s="400" t="s">
        <v>1348</v>
      </c>
      <c r="Z667" s="400" t="s">
        <v>3884</v>
      </c>
      <c r="AA667" s="409"/>
      <c r="AC667" s="402" t="e">
        <f>IF(#REF!="", O667,#REF!)</f>
        <v>#REF!</v>
      </c>
      <c r="AE667" s="400" t="s">
        <v>1605</v>
      </c>
      <c r="AF667" s="400" t="s">
        <v>2577</v>
      </c>
      <c r="AG667" s="400" t="s">
        <v>2578</v>
      </c>
      <c r="AH667" s="400" t="s">
        <v>856</v>
      </c>
      <c r="AK667" s="400" t="s">
        <v>5338</v>
      </c>
      <c r="AM667" s="400" t="s">
        <v>1978</v>
      </c>
      <c r="AP667" s="401" t="s">
        <v>196</v>
      </c>
      <c r="AT667" s="400" t="s">
        <v>4678</v>
      </c>
      <c r="AU667" s="406"/>
      <c r="AW667" s="406"/>
    </row>
    <row r="668" spans="1:49" ht="50.15" customHeight="1" x14ac:dyDescent="0.3">
      <c r="A668" s="419" t="e">
        <v>#N/A</v>
      </c>
      <c r="B668" s="402"/>
      <c r="C668" s="402"/>
      <c r="D668" s="402"/>
      <c r="E668" s="420"/>
      <c r="F668" s="400" t="s">
        <v>5339</v>
      </c>
      <c r="H668" s="400" t="s">
        <v>1596</v>
      </c>
      <c r="I668" s="400" t="s">
        <v>2571</v>
      </c>
      <c r="J668" s="400" t="s">
        <v>2742</v>
      </c>
      <c r="K668" s="401" t="s">
        <v>5340</v>
      </c>
      <c r="L668" s="400" t="s">
        <v>2671</v>
      </c>
      <c r="N668" s="400" t="s">
        <v>1636</v>
      </c>
      <c r="O668" s="401" t="s">
        <v>1939</v>
      </c>
      <c r="P668" s="400" t="s">
        <v>3458</v>
      </c>
      <c r="Q668" s="400" t="s">
        <v>3459</v>
      </c>
      <c r="R668" s="400" t="s">
        <v>4808</v>
      </c>
      <c r="S668" s="404" t="s">
        <v>5341</v>
      </c>
      <c r="T668" s="401" t="s">
        <v>5342</v>
      </c>
      <c r="U668" s="401" t="s">
        <v>4586</v>
      </c>
      <c r="Y668" s="400" t="s">
        <v>1348</v>
      </c>
      <c r="Z668" s="400" t="s">
        <v>869</v>
      </c>
      <c r="AA668" s="409">
        <v>44578</v>
      </c>
      <c r="AC668" s="402" t="e">
        <f>IF(#REF!="", O668,#REF!)</f>
        <v>#REF!</v>
      </c>
      <c r="AE668" s="400" t="s">
        <v>1605</v>
      </c>
      <c r="AF668" s="400" t="s">
        <v>2577</v>
      </c>
      <c r="AG668" s="400" t="s">
        <v>2578</v>
      </c>
      <c r="AH668" s="400" t="s">
        <v>856</v>
      </c>
      <c r="AM668" s="400" t="s">
        <v>4587</v>
      </c>
      <c r="AO668" s="400" t="s">
        <v>196</v>
      </c>
      <c r="AP668" s="401" t="s">
        <v>3098</v>
      </c>
      <c r="AQ668" s="414" t="s">
        <v>4581</v>
      </c>
      <c r="AT668" s="400" t="s">
        <v>3266</v>
      </c>
      <c r="AV668" s="406">
        <v>28</v>
      </c>
      <c r="AW668" s="406"/>
    </row>
    <row r="669" spans="1:49" ht="50.15" customHeight="1" x14ac:dyDescent="0.3">
      <c r="A669" s="419" t="e">
        <v>#N/A</v>
      </c>
      <c r="B669" s="402"/>
      <c r="C669" s="402"/>
      <c r="D669" s="402"/>
      <c r="E669" s="418"/>
      <c r="F669" s="400" t="s">
        <v>5343</v>
      </c>
      <c r="H669" s="400" t="s">
        <v>1596</v>
      </c>
      <c r="I669" s="400" t="s">
        <v>2571</v>
      </c>
      <c r="J669" s="400" t="s">
        <v>2742</v>
      </c>
      <c r="K669" s="401" t="s">
        <v>5344</v>
      </c>
      <c r="L669" s="400" t="s">
        <v>2671</v>
      </c>
      <c r="N669" s="400" t="s">
        <v>1636</v>
      </c>
      <c r="O669" s="401" t="s">
        <v>1939</v>
      </c>
      <c r="P669" s="400" t="s">
        <v>3458</v>
      </c>
      <c r="Q669" s="400" t="s">
        <v>3459</v>
      </c>
      <c r="R669" s="400" t="s">
        <v>4808</v>
      </c>
      <c r="S669" s="404" t="s">
        <v>5345</v>
      </c>
      <c r="T669" s="401" t="s">
        <v>5346</v>
      </c>
      <c r="U669" s="401" t="s">
        <v>5315</v>
      </c>
      <c r="V669" s="414" t="s">
        <v>5017</v>
      </c>
      <c r="Y669" s="400" t="s">
        <v>1348</v>
      </c>
      <c r="Z669" s="400" t="s">
        <v>869</v>
      </c>
      <c r="AA669" s="409">
        <v>44578</v>
      </c>
      <c r="AC669" s="402" t="e">
        <f>IF(#REF!="", O669,#REF!)</f>
        <v>#REF!</v>
      </c>
      <c r="AE669" s="400" t="s">
        <v>1605</v>
      </c>
      <c r="AF669" s="400" t="s">
        <v>2577</v>
      </c>
      <c r="AG669" s="400" t="s">
        <v>2578</v>
      </c>
      <c r="AH669" s="400" t="s">
        <v>856</v>
      </c>
      <c r="AQ669" s="414" t="s">
        <v>4581</v>
      </c>
      <c r="AT669" s="400" t="s">
        <v>3266</v>
      </c>
      <c r="AW669" s="406"/>
    </row>
    <row r="670" spans="1:49" ht="50.15" customHeight="1" x14ac:dyDescent="0.3">
      <c r="A670" s="419" t="e">
        <v>#N/A</v>
      </c>
      <c r="B670" s="402"/>
      <c r="C670" s="402"/>
      <c r="D670" s="402"/>
      <c r="E670" s="418"/>
      <c r="F670" s="400" t="s">
        <v>5347</v>
      </c>
      <c r="H670" s="400" t="s">
        <v>1596</v>
      </c>
      <c r="I670" s="400" t="s">
        <v>2571</v>
      </c>
      <c r="J670" s="400" t="s">
        <v>2742</v>
      </c>
      <c r="K670" s="401" t="s">
        <v>5348</v>
      </c>
      <c r="L670" s="400" t="s">
        <v>2671</v>
      </c>
      <c r="N670" s="400" t="s">
        <v>1636</v>
      </c>
      <c r="O670" s="401" t="s">
        <v>1939</v>
      </c>
      <c r="P670" s="400" t="s">
        <v>3458</v>
      </c>
      <c r="Q670" s="400" t="s">
        <v>3459</v>
      </c>
      <c r="R670" s="400" t="s">
        <v>4808</v>
      </c>
      <c r="S670" s="404" t="s">
        <v>5345</v>
      </c>
      <c r="T670" s="401" t="s">
        <v>5349</v>
      </c>
      <c r="U670" s="401" t="s">
        <v>5319</v>
      </c>
      <c r="V670" s="414" t="s">
        <v>5032</v>
      </c>
      <c r="Y670" s="400" t="s">
        <v>1348</v>
      </c>
      <c r="Z670" s="400" t="s">
        <v>869</v>
      </c>
      <c r="AA670" s="409">
        <v>44578</v>
      </c>
      <c r="AC670" s="402" t="e">
        <f>IF(#REF!="", O670,#REF!)</f>
        <v>#REF!</v>
      </c>
      <c r="AE670" s="400" t="s">
        <v>1605</v>
      </c>
      <c r="AF670" s="400" t="s">
        <v>2577</v>
      </c>
      <c r="AG670" s="400" t="s">
        <v>2578</v>
      </c>
      <c r="AH670" s="400" t="s">
        <v>856</v>
      </c>
      <c r="AQ670" s="414" t="s">
        <v>4581</v>
      </c>
      <c r="AT670" s="400" t="s">
        <v>3266</v>
      </c>
      <c r="AW670" s="406"/>
    </row>
    <row r="671" spans="1:49" ht="50.15" customHeight="1" x14ac:dyDescent="0.3">
      <c r="A671" s="419" t="e">
        <v>#N/A</v>
      </c>
      <c r="B671" s="402"/>
      <c r="C671" s="402"/>
      <c r="D671" s="402"/>
      <c r="E671" s="418"/>
      <c r="F671" s="400" t="s">
        <v>5350</v>
      </c>
      <c r="H671" s="400" t="s">
        <v>1596</v>
      </c>
      <c r="I671" s="400" t="s">
        <v>2571</v>
      </c>
      <c r="J671" s="400" t="s">
        <v>2742</v>
      </c>
      <c r="K671" s="401" t="s">
        <v>5351</v>
      </c>
      <c r="L671" s="400" t="s">
        <v>2671</v>
      </c>
      <c r="N671" s="400" t="s">
        <v>1636</v>
      </c>
      <c r="O671" s="401" t="s">
        <v>1939</v>
      </c>
      <c r="P671" s="400" t="s">
        <v>3458</v>
      </c>
      <c r="Q671" s="400" t="s">
        <v>3459</v>
      </c>
      <c r="R671" s="400" t="s">
        <v>4808</v>
      </c>
      <c r="S671" s="404" t="s">
        <v>5345</v>
      </c>
      <c r="T671" s="401" t="s">
        <v>5352</v>
      </c>
      <c r="U671" s="401" t="s">
        <v>5323</v>
      </c>
      <c r="V671" s="414" t="s">
        <v>5022</v>
      </c>
      <c r="Y671" s="400" t="s">
        <v>1348</v>
      </c>
      <c r="Z671" s="400" t="s">
        <v>869</v>
      </c>
      <c r="AA671" s="409">
        <v>44578</v>
      </c>
      <c r="AC671" s="402" t="e">
        <f>IF(#REF!="", O671,#REF!)</f>
        <v>#REF!</v>
      </c>
      <c r="AE671" s="400" t="s">
        <v>1605</v>
      </c>
      <c r="AF671" s="400" t="s">
        <v>2577</v>
      </c>
      <c r="AG671" s="400" t="s">
        <v>2578</v>
      </c>
      <c r="AH671" s="400" t="s">
        <v>856</v>
      </c>
      <c r="AQ671" s="414" t="s">
        <v>4581</v>
      </c>
      <c r="AT671" s="400" t="s">
        <v>3266</v>
      </c>
      <c r="AW671" s="406"/>
    </row>
    <row r="672" spans="1:49" ht="50.15" customHeight="1" x14ac:dyDescent="0.3">
      <c r="A672" s="419" t="e">
        <v>#N/A</v>
      </c>
      <c r="B672" s="402"/>
      <c r="C672" s="402"/>
      <c r="D672" s="402"/>
      <c r="E672" s="418"/>
      <c r="F672" s="400" t="s">
        <v>5353</v>
      </c>
      <c r="H672" s="400" t="s">
        <v>1596</v>
      </c>
      <c r="I672" s="400" t="s">
        <v>2571</v>
      </c>
      <c r="J672" s="400" t="s">
        <v>2742</v>
      </c>
      <c r="K672" s="401" t="s">
        <v>5354</v>
      </c>
      <c r="L672" s="400" t="s">
        <v>2671</v>
      </c>
      <c r="N672" s="400" t="s">
        <v>1636</v>
      </c>
      <c r="O672" s="401" t="s">
        <v>1939</v>
      </c>
      <c r="P672" s="400" t="s">
        <v>3458</v>
      </c>
      <c r="Q672" s="400" t="s">
        <v>3459</v>
      </c>
      <c r="R672" s="400" t="s">
        <v>4808</v>
      </c>
      <c r="S672" s="404" t="s">
        <v>5345</v>
      </c>
      <c r="T672" s="401" t="s">
        <v>5355</v>
      </c>
      <c r="U672" s="401" t="s">
        <v>5327</v>
      </c>
      <c r="V672" s="414" t="s">
        <v>5027</v>
      </c>
      <c r="Y672" s="400" t="s">
        <v>1348</v>
      </c>
      <c r="Z672" s="400" t="s">
        <v>869</v>
      </c>
      <c r="AA672" s="409">
        <v>44578</v>
      </c>
      <c r="AC672" s="402" t="e">
        <f>IF(#REF!="", O672,#REF!)</f>
        <v>#REF!</v>
      </c>
      <c r="AE672" s="400" t="s">
        <v>1605</v>
      </c>
      <c r="AF672" s="400" t="s">
        <v>2577</v>
      </c>
      <c r="AG672" s="400" t="s">
        <v>2578</v>
      </c>
      <c r="AH672" s="400" t="s">
        <v>856</v>
      </c>
      <c r="AQ672" s="414" t="s">
        <v>4581</v>
      </c>
      <c r="AT672" s="400" t="s">
        <v>3266</v>
      </c>
      <c r="AW672" s="406"/>
    </row>
    <row r="673" spans="1:49" ht="50.15" customHeight="1" x14ac:dyDescent="0.3">
      <c r="A673" s="419" t="e">
        <v>#N/A</v>
      </c>
      <c r="B673" s="402"/>
      <c r="C673" s="402"/>
      <c r="D673" s="402"/>
      <c r="E673" s="418"/>
      <c r="F673" s="400" t="s">
        <v>5356</v>
      </c>
      <c r="H673" s="400" t="s">
        <v>1596</v>
      </c>
      <c r="I673" s="400" t="s">
        <v>2571</v>
      </c>
      <c r="J673" s="400" t="s">
        <v>2742</v>
      </c>
      <c r="K673" s="401" t="s">
        <v>5357</v>
      </c>
      <c r="L673" s="400" t="s">
        <v>2671</v>
      </c>
      <c r="N673" s="400" t="s">
        <v>1636</v>
      </c>
      <c r="O673" s="401" t="s">
        <v>1939</v>
      </c>
      <c r="P673" s="400" t="s">
        <v>3458</v>
      </c>
      <c r="Q673" s="400" t="s">
        <v>3459</v>
      </c>
      <c r="R673" s="400" t="s">
        <v>4808</v>
      </c>
      <c r="S673" s="404" t="s">
        <v>5345</v>
      </c>
      <c r="T673" s="401" t="s">
        <v>5358</v>
      </c>
      <c r="U673" s="401" t="s">
        <v>5331</v>
      </c>
      <c r="V673" s="414" t="s">
        <v>5037</v>
      </c>
      <c r="Y673" s="400" t="s">
        <v>1348</v>
      </c>
      <c r="Z673" s="400" t="s">
        <v>869</v>
      </c>
      <c r="AA673" s="409">
        <v>44578</v>
      </c>
      <c r="AC673" s="402" t="e">
        <f>IF(#REF!="", O673,#REF!)</f>
        <v>#REF!</v>
      </c>
      <c r="AE673" s="400" t="s">
        <v>1605</v>
      </c>
      <c r="AF673" s="400" t="s">
        <v>2577</v>
      </c>
      <c r="AG673" s="400" t="s">
        <v>2578</v>
      </c>
      <c r="AH673" s="400" t="s">
        <v>856</v>
      </c>
      <c r="AQ673" s="414" t="s">
        <v>4581</v>
      </c>
      <c r="AT673" s="400" t="s">
        <v>3266</v>
      </c>
      <c r="AW673" s="406"/>
    </row>
    <row r="674" spans="1:49" ht="50.15" customHeight="1" x14ac:dyDescent="0.3">
      <c r="A674" s="406" t="e">
        <v>#N/A</v>
      </c>
      <c r="E674" s="408"/>
      <c r="F674" s="400" t="s">
        <v>5359</v>
      </c>
      <c r="H674" s="400" t="s">
        <v>1596</v>
      </c>
      <c r="I674" s="400" t="s">
        <v>2571</v>
      </c>
      <c r="J674" s="400" t="s">
        <v>2742</v>
      </c>
      <c r="K674" s="401" t="s">
        <v>5360</v>
      </c>
      <c r="L674" s="400" t="s">
        <v>2671</v>
      </c>
      <c r="N674" s="400" t="s">
        <v>1636</v>
      </c>
      <c r="O674" s="401" t="s">
        <v>1939</v>
      </c>
      <c r="P674" s="407" t="s">
        <v>3458</v>
      </c>
      <c r="Q674" s="407" t="s">
        <v>3459</v>
      </c>
      <c r="R674" s="407" t="s">
        <v>4808</v>
      </c>
      <c r="S674" s="399" t="s">
        <v>5361</v>
      </c>
      <c r="T674" s="401" t="s">
        <v>5362</v>
      </c>
      <c r="U674" s="401" t="s">
        <v>4580</v>
      </c>
      <c r="V674" s="414" t="s">
        <v>4523</v>
      </c>
      <c r="Y674" s="400" t="s">
        <v>1348</v>
      </c>
      <c r="Z674" s="400" t="s">
        <v>869</v>
      </c>
      <c r="AA674" s="409">
        <v>44578</v>
      </c>
      <c r="AC674" s="402" t="e">
        <f>IF(#REF!="", O674,#REF!)</f>
        <v>#REF!</v>
      </c>
      <c r="AE674" s="400" t="s">
        <v>1605</v>
      </c>
      <c r="AF674" s="400" t="s">
        <v>2577</v>
      </c>
      <c r="AG674" s="400" t="s">
        <v>2578</v>
      </c>
      <c r="AH674" s="400" t="s">
        <v>856</v>
      </c>
      <c r="AM674" s="400" t="s">
        <v>1978</v>
      </c>
      <c r="AO674" s="400" t="s">
        <v>196</v>
      </c>
      <c r="AP674" s="401" t="s">
        <v>3098</v>
      </c>
      <c r="AQ674" s="414" t="s">
        <v>4581</v>
      </c>
      <c r="AT674" s="400" t="s">
        <v>3266</v>
      </c>
      <c r="AV674" s="406">
        <v>28</v>
      </c>
      <c r="AW674" s="406"/>
    </row>
    <row r="675" spans="1:49" ht="50.15" customHeight="1" x14ac:dyDescent="0.3">
      <c r="A675" s="406" t="e">
        <v>#N/A</v>
      </c>
      <c r="F675" s="400" t="s">
        <v>5363</v>
      </c>
      <c r="H675" s="400" t="s">
        <v>1596</v>
      </c>
      <c r="I675" s="400" t="s">
        <v>2571</v>
      </c>
      <c r="J675" s="400" t="s">
        <v>2742</v>
      </c>
      <c r="K675" s="401" t="s">
        <v>5364</v>
      </c>
      <c r="L675" s="400" t="s">
        <v>2671</v>
      </c>
      <c r="N675" s="400" t="s">
        <v>1636</v>
      </c>
      <c r="O675" s="401" t="s">
        <v>1939</v>
      </c>
      <c r="P675" s="407" t="s">
        <v>3458</v>
      </c>
      <c r="Q675" s="407" t="s">
        <v>3459</v>
      </c>
      <c r="R675" s="407" t="s">
        <v>4808</v>
      </c>
      <c r="S675" s="404" t="s">
        <v>5365</v>
      </c>
      <c r="T675" s="401" t="s">
        <v>5366</v>
      </c>
      <c r="U675" s="401" t="s">
        <v>5298</v>
      </c>
      <c r="V675" s="414" t="s">
        <v>5032</v>
      </c>
      <c r="W675" s="414"/>
      <c r="Y675" s="400" t="s">
        <v>1348</v>
      </c>
      <c r="Z675" s="400" t="s">
        <v>869</v>
      </c>
      <c r="AA675" s="409">
        <v>44578</v>
      </c>
      <c r="AC675" s="402" t="e">
        <f>IF(#REF!="", O675,#REF!)</f>
        <v>#REF!</v>
      </c>
      <c r="AE675" s="400" t="s">
        <v>1605</v>
      </c>
      <c r="AF675" s="400" t="s">
        <v>2577</v>
      </c>
      <c r="AG675" s="400" t="s">
        <v>2578</v>
      </c>
      <c r="AH675" s="400" t="s">
        <v>856</v>
      </c>
      <c r="AQ675" s="414" t="s">
        <v>4581</v>
      </c>
      <c r="AT675" s="400" t="s">
        <v>3266</v>
      </c>
      <c r="AW675" s="406"/>
    </row>
    <row r="676" spans="1:49" ht="50.15" customHeight="1" x14ac:dyDescent="0.3">
      <c r="A676" s="406" t="e">
        <v>#N/A</v>
      </c>
      <c r="F676" s="400" t="s">
        <v>5367</v>
      </c>
      <c r="H676" s="400" t="s">
        <v>1596</v>
      </c>
      <c r="I676" s="400" t="s">
        <v>2571</v>
      </c>
      <c r="J676" s="400" t="s">
        <v>2742</v>
      </c>
      <c r="K676" s="401" t="s">
        <v>5368</v>
      </c>
      <c r="L676" s="400" t="s">
        <v>2671</v>
      </c>
      <c r="N676" s="400" t="s">
        <v>1636</v>
      </c>
      <c r="O676" s="401" t="s">
        <v>1939</v>
      </c>
      <c r="P676" s="407" t="s">
        <v>3458</v>
      </c>
      <c r="Q676" s="407" t="s">
        <v>3459</v>
      </c>
      <c r="R676" s="407" t="s">
        <v>4808</v>
      </c>
      <c r="S676" s="404" t="s">
        <v>5365</v>
      </c>
      <c r="T676" s="401" t="s">
        <v>5369</v>
      </c>
      <c r="U676" s="401" t="s">
        <v>5302</v>
      </c>
      <c r="V676" s="414" t="s">
        <v>5022</v>
      </c>
      <c r="Y676" s="400" t="s">
        <v>1348</v>
      </c>
      <c r="Z676" s="400" t="s">
        <v>869</v>
      </c>
      <c r="AA676" s="409">
        <v>44578</v>
      </c>
      <c r="AC676" s="402" t="e">
        <f>IF(#REF!="", O676,#REF!)</f>
        <v>#REF!</v>
      </c>
      <c r="AE676" s="400" t="s">
        <v>1605</v>
      </c>
      <c r="AF676" s="400" t="s">
        <v>2577</v>
      </c>
      <c r="AG676" s="400" t="s">
        <v>2578</v>
      </c>
      <c r="AH676" s="400" t="s">
        <v>856</v>
      </c>
      <c r="AQ676" s="414" t="s">
        <v>4581</v>
      </c>
      <c r="AT676" s="400" t="s">
        <v>3266</v>
      </c>
      <c r="AW676" s="406"/>
    </row>
    <row r="677" spans="1:49" ht="50.15" customHeight="1" x14ac:dyDescent="0.3">
      <c r="A677" s="406" t="e">
        <v>#N/A</v>
      </c>
      <c r="F677" s="400" t="s">
        <v>5370</v>
      </c>
      <c r="H677" s="400" t="s">
        <v>1596</v>
      </c>
      <c r="I677" s="400" t="s">
        <v>2571</v>
      </c>
      <c r="J677" s="400" t="s">
        <v>2742</v>
      </c>
      <c r="K677" s="401" t="s">
        <v>5371</v>
      </c>
      <c r="L677" s="400" t="s">
        <v>2671</v>
      </c>
      <c r="N677" s="400" t="s">
        <v>1636</v>
      </c>
      <c r="O677" s="401" t="s">
        <v>1939</v>
      </c>
      <c r="P677" s="407" t="s">
        <v>3458</v>
      </c>
      <c r="Q677" s="407" t="s">
        <v>3459</v>
      </c>
      <c r="R677" s="407" t="s">
        <v>4808</v>
      </c>
      <c r="S677" s="404" t="s">
        <v>5365</v>
      </c>
      <c r="T677" s="401" t="s">
        <v>5372</v>
      </c>
      <c r="U677" s="401" t="s">
        <v>5306</v>
      </c>
      <c r="V677" s="414" t="s">
        <v>5027</v>
      </c>
      <c r="Y677" s="400" t="s">
        <v>1348</v>
      </c>
      <c r="Z677" s="400" t="s">
        <v>869</v>
      </c>
      <c r="AA677" s="409">
        <v>44578</v>
      </c>
      <c r="AC677" s="402" t="e">
        <f>IF(#REF!="", O677,#REF!)</f>
        <v>#REF!</v>
      </c>
      <c r="AE677" s="400" t="s">
        <v>1605</v>
      </c>
      <c r="AF677" s="400" t="s">
        <v>2577</v>
      </c>
      <c r="AG677" s="400" t="s">
        <v>2578</v>
      </c>
      <c r="AH677" s="400" t="s">
        <v>856</v>
      </c>
      <c r="AQ677" s="414" t="s">
        <v>4581</v>
      </c>
      <c r="AT677" s="400" t="s">
        <v>3266</v>
      </c>
      <c r="AW677" s="406"/>
    </row>
    <row r="678" spans="1:49" ht="50.15" customHeight="1" x14ac:dyDescent="0.3">
      <c r="A678" s="406" t="e">
        <v>#N/A</v>
      </c>
      <c r="F678" s="400" t="s">
        <v>5373</v>
      </c>
      <c r="H678" s="400" t="s">
        <v>1596</v>
      </c>
      <c r="I678" s="400" t="s">
        <v>2571</v>
      </c>
      <c r="J678" s="400" t="s">
        <v>2742</v>
      </c>
      <c r="K678" s="401" t="s">
        <v>5374</v>
      </c>
      <c r="L678" s="400" t="s">
        <v>2671</v>
      </c>
      <c r="N678" s="400" t="s">
        <v>1636</v>
      </c>
      <c r="O678" s="401" t="s">
        <v>1939</v>
      </c>
      <c r="P678" s="407" t="s">
        <v>3458</v>
      </c>
      <c r="Q678" s="407" t="s">
        <v>3459</v>
      </c>
      <c r="R678" s="407" t="s">
        <v>4808</v>
      </c>
      <c r="S678" s="404" t="s">
        <v>5365</v>
      </c>
      <c r="T678" s="401" t="s">
        <v>5375</v>
      </c>
      <c r="U678" s="401" t="s">
        <v>5310</v>
      </c>
      <c r="V678" s="414" t="s">
        <v>5037</v>
      </c>
      <c r="Y678" s="400" t="s">
        <v>1348</v>
      </c>
      <c r="Z678" s="400" t="s">
        <v>869</v>
      </c>
      <c r="AA678" s="409">
        <v>44578</v>
      </c>
      <c r="AC678" s="402" t="e">
        <f>IF(#REF!="", O678,#REF!)</f>
        <v>#REF!</v>
      </c>
      <c r="AE678" s="400" t="s">
        <v>1605</v>
      </c>
      <c r="AF678" s="400" t="s">
        <v>2577</v>
      </c>
      <c r="AG678" s="400" t="s">
        <v>2578</v>
      </c>
      <c r="AH678" s="400" t="s">
        <v>856</v>
      </c>
      <c r="AQ678" s="414" t="s">
        <v>4581</v>
      </c>
      <c r="AT678" s="400" t="s">
        <v>3266</v>
      </c>
      <c r="AW678" s="406"/>
    </row>
    <row r="679" spans="1:49" ht="50.15" customHeight="1" x14ac:dyDescent="0.3">
      <c r="A679" s="406" t="e">
        <v>#N/A</v>
      </c>
      <c r="F679" s="400" t="s">
        <v>5376</v>
      </c>
      <c r="H679" s="400" t="s">
        <v>1596</v>
      </c>
      <c r="I679" s="400" t="s">
        <v>2571</v>
      </c>
      <c r="J679" s="400" t="s">
        <v>2742</v>
      </c>
      <c r="K679" s="401" t="s">
        <v>5377</v>
      </c>
      <c r="L679" s="400" t="s">
        <v>2671</v>
      </c>
      <c r="N679" s="400" t="s">
        <v>1636</v>
      </c>
      <c r="O679" s="401" t="s">
        <v>1939</v>
      </c>
      <c r="P679" s="407" t="s">
        <v>3458</v>
      </c>
      <c r="Q679" s="407" t="s">
        <v>3459</v>
      </c>
      <c r="R679" s="407" t="s">
        <v>4808</v>
      </c>
      <c r="S679" s="400" t="s">
        <v>5378</v>
      </c>
      <c r="T679" s="401" t="s">
        <v>5379</v>
      </c>
      <c r="U679" s="401" t="s">
        <v>5380</v>
      </c>
      <c r="V679" s="414" t="s">
        <v>3918</v>
      </c>
      <c r="Y679" s="400" t="s">
        <v>1348</v>
      </c>
      <c r="Z679" s="400" t="s">
        <v>869</v>
      </c>
      <c r="AA679" s="409">
        <v>44578</v>
      </c>
      <c r="AC679" s="402" t="e">
        <f>IF(#REF!="", O679,#REF!)</f>
        <v>#REF!</v>
      </c>
      <c r="AE679" s="400" t="s">
        <v>1605</v>
      </c>
      <c r="AF679" s="400" t="s">
        <v>2577</v>
      </c>
      <c r="AG679" s="400" t="s">
        <v>2578</v>
      </c>
      <c r="AH679" s="400" t="s">
        <v>856</v>
      </c>
      <c r="AQ679" s="414" t="s">
        <v>4581</v>
      </c>
      <c r="AT679" s="400" t="s">
        <v>3266</v>
      </c>
      <c r="AW679" s="406"/>
    </row>
    <row r="680" spans="1:49" ht="50.15" customHeight="1" x14ac:dyDescent="0.3">
      <c r="A680" s="406" t="e">
        <v>#N/A</v>
      </c>
      <c r="F680" s="400" t="s">
        <v>5381</v>
      </c>
      <c r="H680" s="400" t="s">
        <v>1596</v>
      </c>
      <c r="I680" s="400" t="s">
        <v>2571</v>
      </c>
      <c r="J680" s="400" t="s">
        <v>2742</v>
      </c>
      <c r="K680" s="401" t="s">
        <v>5382</v>
      </c>
      <c r="L680" s="400" t="s">
        <v>2671</v>
      </c>
      <c r="N680" s="400" t="s">
        <v>1636</v>
      </c>
      <c r="O680" s="401" t="s">
        <v>1939</v>
      </c>
      <c r="P680" s="407" t="s">
        <v>3458</v>
      </c>
      <c r="Q680" s="407" t="s">
        <v>3459</v>
      </c>
      <c r="R680" s="407" t="s">
        <v>4808</v>
      </c>
      <c r="S680" s="404" t="s">
        <v>5365</v>
      </c>
      <c r="T680" s="401" t="s">
        <v>5383</v>
      </c>
      <c r="U680" s="401" t="s">
        <v>5294</v>
      </c>
      <c r="V680" s="414" t="s">
        <v>5017</v>
      </c>
      <c r="Y680" s="400" t="s">
        <v>1348</v>
      </c>
      <c r="Z680" s="400" t="s">
        <v>869</v>
      </c>
      <c r="AA680" s="409">
        <v>44579</v>
      </c>
      <c r="AC680" s="402" t="e">
        <f>IF(#REF!="", O680,#REF!)</f>
        <v>#REF!</v>
      </c>
      <c r="AE680" s="400" t="s">
        <v>1605</v>
      </c>
      <c r="AF680" s="400" t="s">
        <v>2577</v>
      </c>
      <c r="AG680" s="400" t="s">
        <v>2578</v>
      </c>
      <c r="AH680" s="400" t="s">
        <v>856</v>
      </c>
      <c r="AQ680" s="414" t="s">
        <v>4581</v>
      </c>
      <c r="AT680" s="400" t="s">
        <v>3266</v>
      </c>
      <c r="AW680" s="406"/>
    </row>
    <row r="681" spans="1:49" ht="50.15" customHeight="1" x14ac:dyDescent="0.3">
      <c r="A681" s="406" t="e">
        <v>#N/A</v>
      </c>
      <c r="B681" s="400" t="s">
        <v>5384</v>
      </c>
      <c r="F681" s="400" t="s">
        <v>5385</v>
      </c>
      <c r="H681" s="400" t="s">
        <v>1596</v>
      </c>
      <c r="I681" s="400" t="s">
        <v>2571</v>
      </c>
      <c r="J681" s="400" t="s">
        <v>2572</v>
      </c>
      <c r="K681" s="401" t="s">
        <v>5386</v>
      </c>
      <c r="L681" s="400" t="s">
        <v>2671</v>
      </c>
      <c r="N681" s="400" t="s">
        <v>1636</v>
      </c>
      <c r="O681" s="401" t="s">
        <v>2621</v>
      </c>
      <c r="P681" s="407" t="str">
        <f>IFERROR(INDEX(LOVs!L:L,MATCH(O681, LOVs!J:J,0)), "")</f>
        <v>Gap</v>
      </c>
      <c r="Q681" s="407" t="str">
        <f>IFERROR(INDEX(LOVs!M:M,MATCH(O681,LOVs!J:J,0)),"")</f>
        <v>Build</v>
      </c>
      <c r="R681" s="407" t="str">
        <f>IFERROR(INDEX(LOVs!N:N,MATCH(O681,LOVs!J:J,0)),"")</f>
        <v>Interface</v>
      </c>
      <c r="S681" s="400" t="s">
        <v>5387</v>
      </c>
      <c r="T681" s="401" t="s">
        <v>5388</v>
      </c>
      <c r="U681" s="401" t="s">
        <v>5389</v>
      </c>
      <c r="V681" s="401" t="s">
        <v>5390</v>
      </c>
      <c r="Y681" s="400" t="s">
        <v>1348</v>
      </c>
      <c r="Z681" s="400" t="s">
        <v>3884</v>
      </c>
      <c r="AA681" s="409"/>
      <c r="AC681" s="402" t="e">
        <f>IF(#REF!="", O681,#REF!)</f>
        <v>#REF!</v>
      </c>
      <c r="AE681" s="400" t="s">
        <v>1605</v>
      </c>
      <c r="AF681" s="400" t="s">
        <v>2577</v>
      </c>
      <c r="AG681" s="400" t="s">
        <v>2578</v>
      </c>
      <c r="AH681" s="400" t="s">
        <v>856</v>
      </c>
      <c r="AS681" s="409"/>
      <c r="AT681" s="400" t="s">
        <v>3716</v>
      </c>
      <c r="AU681" s="406"/>
      <c r="AW681" s="406"/>
    </row>
    <row r="682" spans="1:49" ht="50.15" customHeight="1" x14ac:dyDescent="0.3">
      <c r="A682" s="406"/>
      <c r="E682" s="404"/>
      <c r="F682" s="415" t="s">
        <v>5391</v>
      </c>
      <c r="H682" s="400" t="s">
        <v>1596</v>
      </c>
      <c r="I682" s="400" t="s">
        <v>2571</v>
      </c>
      <c r="J682" s="400" t="s">
        <v>2572</v>
      </c>
      <c r="K682" s="400" t="s">
        <v>5392</v>
      </c>
      <c r="L682" s="400" t="s">
        <v>2671</v>
      </c>
      <c r="N682" s="400" t="s">
        <v>1636</v>
      </c>
      <c r="O682" s="400" t="s">
        <v>2177</v>
      </c>
      <c r="P682" s="407" t="str">
        <f>IFERROR(INDEX(LOVs!L:L,MATCH(O682, LOVs!J:J,0)), "")</f>
        <v>Gap</v>
      </c>
      <c r="Q682" s="407" t="str">
        <f>IFERROR(INDEX(LOVs!M:M,MATCH(O682,LOVs!J:J,0)),"")</f>
        <v>Build</v>
      </c>
      <c r="R682" s="407" t="str">
        <f>IFERROR(INDEX(LOVs!N:N,MATCH(O682,LOVs!J:J,0)),"")</f>
        <v>Conversions</v>
      </c>
      <c r="S682" s="400" t="s">
        <v>4704</v>
      </c>
      <c r="T682" s="400" t="s">
        <v>5393</v>
      </c>
      <c r="U682" s="400" t="s">
        <v>5394</v>
      </c>
      <c r="V682" s="417" t="s">
        <v>5395</v>
      </c>
      <c r="Y682" s="400" t="s">
        <v>1348</v>
      </c>
      <c r="Z682" s="400" t="s">
        <v>869</v>
      </c>
      <c r="AA682" s="409">
        <v>44585</v>
      </c>
      <c r="AC682" s="402" t="e">
        <f>IF(#REF!="", O682,#REF!)</f>
        <v>#REF!</v>
      </c>
      <c r="AE682" s="400" t="s">
        <v>1605</v>
      </c>
      <c r="AF682" s="400" t="s">
        <v>2577</v>
      </c>
      <c r="AG682" s="400" t="s">
        <v>2578</v>
      </c>
      <c r="AH682" s="400" t="s">
        <v>856</v>
      </c>
      <c r="AM682" s="415" t="s">
        <v>4485</v>
      </c>
      <c r="AN682" s="400" t="s">
        <v>196</v>
      </c>
      <c r="AP682" s="400"/>
      <c r="AQ682" s="400"/>
      <c r="AR682" s="400"/>
      <c r="AT682" s="400" t="s">
        <v>2711</v>
      </c>
      <c r="AU682" s="406"/>
      <c r="AW682" s="406"/>
    </row>
    <row r="683" spans="1:49" s="415" customFormat="1" ht="50.15" customHeight="1" x14ac:dyDescent="0.3">
      <c r="F683" s="415" t="s">
        <v>5396</v>
      </c>
      <c r="G683" s="400"/>
      <c r="H683" s="400" t="s">
        <v>1596</v>
      </c>
      <c r="I683" s="400" t="s">
        <v>2571</v>
      </c>
      <c r="J683" s="400" t="s">
        <v>2572</v>
      </c>
      <c r="K683" s="415" t="s">
        <v>5397</v>
      </c>
      <c r="L683" s="400" t="s">
        <v>2671</v>
      </c>
      <c r="N683" s="400" t="s">
        <v>1636</v>
      </c>
      <c r="O683" s="400" t="s">
        <v>2177</v>
      </c>
      <c r="P683" s="407" t="str">
        <f>IFERROR(INDEX(LOVs!L:L,MATCH(O683, LOVs!J:J,0)), "")</f>
        <v>Gap</v>
      </c>
      <c r="Q683" s="407" t="str">
        <f>IFERROR(INDEX(LOVs!M:M,MATCH(O683,LOVs!J:J,0)),"")</f>
        <v>Build</v>
      </c>
      <c r="R683" s="407" t="str">
        <f>IFERROR(INDEX(LOVs!N:N,MATCH(O683,LOVs!J:J,0)),"")</f>
        <v>Conversions</v>
      </c>
      <c r="S683" s="400" t="s">
        <v>4704</v>
      </c>
      <c r="T683" s="415" t="s">
        <v>5398</v>
      </c>
      <c r="U683" s="415" t="s">
        <v>5399</v>
      </c>
      <c r="V683" s="417" t="s">
        <v>5400</v>
      </c>
      <c r="Y683" s="400" t="s">
        <v>1348</v>
      </c>
      <c r="Z683" s="400" t="s">
        <v>869</v>
      </c>
      <c r="AA683" s="409">
        <v>44585</v>
      </c>
      <c r="AC683" s="402" t="e">
        <f>IF(#REF!="", O683,#REF!)</f>
        <v>#REF!</v>
      </c>
      <c r="AD683" s="402"/>
      <c r="AE683" s="400" t="s">
        <v>1605</v>
      </c>
      <c r="AF683" s="400" t="s">
        <v>2577</v>
      </c>
      <c r="AG683" s="400" t="s">
        <v>2578</v>
      </c>
      <c r="AH683" s="400" t="s">
        <v>856</v>
      </c>
      <c r="AM683" s="415" t="s">
        <v>4485</v>
      </c>
      <c r="AN683" s="415" t="s">
        <v>196</v>
      </c>
      <c r="AT683" s="400" t="s">
        <v>2711</v>
      </c>
      <c r="AU683" s="406"/>
    </row>
    <row r="684" spans="1:49" s="415" customFormat="1" ht="50.15" customHeight="1" x14ac:dyDescent="0.3">
      <c r="F684" s="415" t="s">
        <v>5401</v>
      </c>
      <c r="G684" s="400"/>
      <c r="H684" s="400" t="s">
        <v>1596</v>
      </c>
      <c r="I684" s="400" t="s">
        <v>2571</v>
      </c>
      <c r="J684" s="400" t="s">
        <v>2572</v>
      </c>
      <c r="K684" s="415" t="s">
        <v>5402</v>
      </c>
      <c r="L684" s="400" t="s">
        <v>2671</v>
      </c>
      <c r="N684" s="400" t="s">
        <v>1636</v>
      </c>
      <c r="O684" s="400" t="s">
        <v>2177</v>
      </c>
      <c r="P684" s="407" t="str">
        <f>IFERROR(INDEX(LOVs!L:L,MATCH(O684, LOVs!J:J,0)), "")</f>
        <v>Gap</v>
      </c>
      <c r="Q684" s="407" t="str">
        <f>IFERROR(INDEX(LOVs!M:M,MATCH(O684,LOVs!J:J,0)),"")</f>
        <v>Build</v>
      </c>
      <c r="R684" s="407" t="str">
        <f>IFERROR(INDEX(LOVs!N:N,MATCH(O684,LOVs!J:J,0)),"")</f>
        <v>Conversions</v>
      </c>
      <c r="S684" s="400" t="s">
        <v>4704</v>
      </c>
      <c r="T684" s="415" t="s">
        <v>5403</v>
      </c>
      <c r="U684" s="415" t="s">
        <v>5404</v>
      </c>
      <c r="V684" s="417" t="s">
        <v>5395</v>
      </c>
      <c r="Y684" s="400" t="s">
        <v>1348</v>
      </c>
      <c r="Z684" s="400" t="s">
        <v>869</v>
      </c>
      <c r="AA684" s="409">
        <v>44585</v>
      </c>
      <c r="AC684" s="402" t="e">
        <f>IF(#REF!="", O684,#REF!)</f>
        <v>#REF!</v>
      </c>
      <c r="AD684" s="402"/>
      <c r="AE684" s="400" t="s">
        <v>1605</v>
      </c>
      <c r="AF684" s="400" t="s">
        <v>2577</v>
      </c>
      <c r="AG684" s="400" t="s">
        <v>2578</v>
      </c>
      <c r="AH684" s="400" t="s">
        <v>856</v>
      </c>
      <c r="AM684" s="415" t="s">
        <v>4485</v>
      </c>
      <c r="AN684" s="415" t="s">
        <v>196</v>
      </c>
      <c r="AT684" s="400" t="s">
        <v>2711</v>
      </c>
      <c r="AU684" s="406"/>
    </row>
    <row r="685" spans="1:49" s="415" customFormat="1" ht="50.15" customHeight="1" x14ac:dyDescent="0.3">
      <c r="F685" s="415" t="s">
        <v>5405</v>
      </c>
      <c r="G685" s="400"/>
      <c r="H685" s="400" t="s">
        <v>1596</v>
      </c>
      <c r="I685" s="400" t="s">
        <v>2571</v>
      </c>
      <c r="J685" s="400" t="s">
        <v>2572</v>
      </c>
      <c r="K685" s="415" t="s">
        <v>5406</v>
      </c>
      <c r="L685" s="400" t="s">
        <v>2671</v>
      </c>
      <c r="N685" s="400" t="s">
        <v>1636</v>
      </c>
      <c r="O685" s="400" t="s">
        <v>2177</v>
      </c>
      <c r="P685" s="407" t="str">
        <f>IFERROR(INDEX(LOVs!L:L,MATCH(O685, LOVs!J:J,0)), "")</f>
        <v>Gap</v>
      </c>
      <c r="Q685" s="407" t="str">
        <f>IFERROR(INDEX(LOVs!M:M,MATCH(O685,LOVs!J:J,0)),"")</f>
        <v>Build</v>
      </c>
      <c r="R685" s="407" t="str">
        <f>IFERROR(INDEX(LOVs!N:N,MATCH(O685,LOVs!J:J,0)),"")</f>
        <v>Conversions</v>
      </c>
      <c r="S685" s="400" t="s">
        <v>4704</v>
      </c>
      <c r="T685" s="415" t="s">
        <v>5407</v>
      </c>
      <c r="U685" s="415" t="s">
        <v>5408</v>
      </c>
      <c r="V685" s="417" t="s">
        <v>5395</v>
      </c>
      <c r="Y685" s="400" t="s">
        <v>1348</v>
      </c>
      <c r="Z685" s="400" t="s">
        <v>869</v>
      </c>
      <c r="AA685" s="409">
        <v>44585</v>
      </c>
      <c r="AC685" s="402" t="e">
        <f>IF(#REF!="", O685,#REF!)</f>
        <v>#REF!</v>
      </c>
      <c r="AD685" s="402"/>
      <c r="AE685" s="400" t="s">
        <v>1605</v>
      </c>
      <c r="AF685" s="400" t="s">
        <v>2577</v>
      </c>
      <c r="AG685" s="400" t="s">
        <v>2578</v>
      </c>
      <c r="AH685" s="400" t="s">
        <v>856</v>
      </c>
      <c r="AM685" s="415" t="s">
        <v>4485</v>
      </c>
      <c r="AN685" s="415" t="s">
        <v>196</v>
      </c>
      <c r="AT685" s="400" t="s">
        <v>2711</v>
      </c>
      <c r="AU685" s="406"/>
    </row>
    <row r="686" spans="1:49" s="415" customFormat="1" ht="50.15" customHeight="1" x14ac:dyDescent="0.3">
      <c r="F686" s="415" t="s">
        <v>5409</v>
      </c>
      <c r="G686" s="400"/>
      <c r="H686" s="400" t="s">
        <v>1596</v>
      </c>
      <c r="I686" s="400" t="s">
        <v>2571</v>
      </c>
      <c r="J686" s="400" t="s">
        <v>2572</v>
      </c>
      <c r="K686" s="415" t="s">
        <v>5410</v>
      </c>
      <c r="L686" s="400" t="s">
        <v>2671</v>
      </c>
      <c r="N686" s="400" t="s">
        <v>1636</v>
      </c>
      <c r="O686" s="400" t="s">
        <v>2177</v>
      </c>
      <c r="P686" s="407" t="str">
        <f>IFERROR(INDEX(LOVs!L:L,MATCH(O686, LOVs!J:J,0)), "")</f>
        <v>Gap</v>
      </c>
      <c r="Q686" s="407" t="str">
        <f>IFERROR(INDEX(LOVs!M:M,MATCH(O686,LOVs!J:J,0)),"")</f>
        <v>Build</v>
      </c>
      <c r="R686" s="407" t="str">
        <f>IFERROR(INDEX(LOVs!N:N,MATCH(O686,LOVs!J:J,0)),"")</f>
        <v>Conversions</v>
      </c>
      <c r="S686" s="400" t="s">
        <v>4704</v>
      </c>
      <c r="T686" s="415" t="s">
        <v>5411</v>
      </c>
      <c r="U686" s="415" t="s">
        <v>5412</v>
      </c>
      <c r="V686" s="417" t="s">
        <v>5395</v>
      </c>
      <c r="Y686" s="400" t="s">
        <v>1348</v>
      </c>
      <c r="Z686" s="400" t="s">
        <v>869</v>
      </c>
      <c r="AA686" s="409">
        <v>44585</v>
      </c>
      <c r="AC686" s="402" t="e">
        <f>IF(#REF!="", O686,#REF!)</f>
        <v>#REF!</v>
      </c>
      <c r="AD686" s="402"/>
      <c r="AE686" s="400" t="s">
        <v>1605</v>
      </c>
      <c r="AF686" s="400" t="s">
        <v>2577</v>
      </c>
      <c r="AG686" s="400" t="s">
        <v>2578</v>
      </c>
      <c r="AH686" s="400" t="s">
        <v>856</v>
      </c>
      <c r="AM686" s="415" t="s">
        <v>4485</v>
      </c>
      <c r="AN686" s="415" t="s">
        <v>196</v>
      </c>
      <c r="AT686" s="400" t="s">
        <v>2711</v>
      </c>
      <c r="AU686" s="406"/>
    </row>
    <row r="687" spans="1:49" s="415" customFormat="1" ht="50.15" customHeight="1" x14ac:dyDescent="0.3">
      <c r="F687" s="415" t="s">
        <v>5413</v>
      </c>
      <c r="G687" s="400"/>
      <c r="H687" s="400" t="s">
        <v>1596</v>
      </c>
      <c r="I687" s="400" t="s">
        <v>2571</v>
      </c>
      <c r="J687" s="400" t="s">
        <v>2572</v>
      </c>
      <c r="K687" s="415" t="s">
        <v>5414</v>
      </c>
      <c r="L687" s="400" t="s">
        <v>2671</v>
      </c>
      <c r="N687" s="400" t="s">
        <v>1636</v>
      </c>
      <c r="O687" s="400" t="s">
        <v>2177</v>
      </c>
      <c r="P687" s="407" t="str">
        <f>IFERROR(INDEX(LOVs!L:L,MATCH(O687, LOVs!J:J,0)), "")</f>
        <v>Gap</v>
      </c>
      <c r="Q687" s="407" t="str">
        <f>IFERROR(INDEX(LOVs!M:M,MATCH(O687,LOVs!J:J,0)),"")</f>
        <v>Build</v>
      </c>
      <c r="R687" s="407" t="str">
        <f>IFERROR(INDEX(LOVs!N:N,MATCH(O687,LOVs!J:J,0)),"")</f>
        <v>Conversions</v>
      </c>
      <c r="S687" s="400" t="s">
        <v>4704</v>
      </c>
      <c r="T687" s="415" t="s">
        <v>5415</v>
      </c>
      <c r="U687" s="415" t="s">
        <v>5416</v>
      </c>
      <c r="V687" s="417" t="s">
        <v>5395</v>
      </c>
      <c r="Y687" s="400" t="s">
        <v>1348</v>
      </c>
      <c r="Z687" s="400" t="s">
        <v>869</v>
      </c>
      <c r="AA687" s="409">
        <v>44585</v>
      </c>
      <c r="AC687" s="402" t="e">
        <f>IF(#REF!="", O687,#REF!)</f>
        <v>#REF!</v>
      </c>
      <c r="AD687" s="402"/>
      <c r="AE687" s="400" t="s">
        <v>1605</v>
      </c>
      <c r="AF687" s="400" t="s">
        <v>2577</v>
      </c>
      <c r="AG687" s="400" t="s">
        <v>2578</v>
      </c>
      <c r="AH687" s="400" t="s">
        <v>856</v>
      </c>
      <c r="AM687" s="415" t="s">
        <v>4485</v>
      </c>
      <c r="AN687" s="415" t="s">
        <v>196</v>
      </c>
      <c r="AT687" s="400" t="s">
        <v>2711</v>
      </c>
      <c r="AU687" s="406"/>
    </row>
    <row r="688" spans="1:49" s="415" customFormat="1" ht="50.15" customHeight="1" x14ac:dyDescent="0.3">
      <c r="F688" s="415" t="s">
        <v>5417</v>
      </c>
      <c r="G688" s="400"/>
      <c r="H688" s="400" t="s">
        <v>1596</v>
      </c>
      <c r="I688" s="400" t="s">
        <v>2571</v>
      </c>
      <c r="J688" s="400" t="s">
        <v>2572</v>
      </c>
      <c r="K688" s="415" t="s">
        <v>5418</v>
      </c>
      <c r="L688" s="400" t="s">
        <v>2671</v>
      </c>
      <c r="N688" s="400" t="s">
        <v>1636</v>
      </c>
      <c r="O688" s="400" t="s">
        <v>2177</v>
      </c>
      <c r="P688" s="407" t="str">
        <f>IFERROR(INDEX(LOVs!L:L,MATCH(O688, LOVs!J:J,0)), "")</f>
        <v>Gap</v>
      </c>
      <c r="Q688" s="407" t="str">
        <f>IFERROR(INDEX(LOVs!M:M,MATCH(O688,LOVs!J:J,0)),"")</f>
        <v>Build</v>
      </c>
      <c r="R688" s="407" t="str">
        <f>IFERROR(INDEX(LOVs!N:N,MATCH(O688,LOVs!J:J,0)),"")</f>
        <v>Conversions</v>
      </c>
      <c r="S688" s="400" t="s">
        <v>4704</v>
      </c>
      <c r="T688" s="415" t="s">
        <v>5419</v>
      </c>
      <c r="U688" s="415" t="s">
        <v>5420</v>
      </c>
      <c r="V688" s="417" t="s">
        <v>5395</v>
      </c>
      <c r="Y688" s="400" t="s">
        <v>1348</v>
      </c>
      <c r="Z688" s="400" t="s">
        <v>869</v>
      </c>
      <c r="AA688" s="409">
        <v>44585</v>
      </c>
      <c r="AC688" s="402" t="e">
        <f>IF(#REF!="", O688,#REF!)</f>
        <v>#REF!</v>
      </c>
      <c r="AD688" s="402"/>
      <c r="AE688" s="400" t="s">
        <v>1605</v>
      </c>
      <c r="AF688" s="400" t="s">
        <v>2577</v>
      </c>
      <c r="AG688" s="400" t="s">
        <v>2578</v>
      </c>
      <c r="AH688" s="400" t="s">
        <v>856</v>
      </c>
      <c r="AM688" s="415" t="s">
        <v>4485</v>
      </c>
      <c r="AN688" s="415" t="s">
        <v>196</v>
      </c>
      <c r="AT688" s="400" t="s">
        <v>2711</v>
      </c>
      <c r="AU688" s="406"/>
    </row>
    <row r="689" spans="6:47" s="415" customFormat="1" ht="50.15" customHeight="1" x14ac:dyDescent="0.3">
      <c r="F689" s="415" t="s">
        <v>5421</v>
      </c>
      <c r="G689" s="400"/>
      <c r="H689" s="400" t="s">
        <v>1596</v>
      </c>
      <c r="I689" s="400" t="s">
        <v>2571</v>
      </c>
      <c r="J689" s="400" t="s">
        <v>2572</v>
      </c>
      <c r="K689" s="415" t="s">
        <v>5422</v>
      </c>
      <c r="L689" s="400" t="s">
        <v>2671</v>
      </c>
      <c r="N689" s="400" t="s">
        <v>1636</v>
      </c>
      <c r="O689" s="400" t="s">
        <v>2177</v>
      </c>
      <c r="P689" s="407" t="str">
        <f>IFERROR(INDEX(LOVs!L:L,MATCH(O689, LOVs!J:J,0)), "")</f>
        <v>Gap</v>
      </c>
      <c r="Q689" s="407" t="str">
        <f>IFERROR(INDEX(LOVs!M:M,MATCH(O689,LOVs!J:J,0)),"")</f>
        <v>Build</v>
      </c>
      <c r="R689" s="407" t="str">
        <f>IFERROR(INDEX(LOVs!N:N,MATCH(O689,LOVs!J:J,0)),"")</f>
        <v>Conversions</v>
      </c>
      <c r="S689" s="400" t="s">
        <v>4664</v>
      </c>
      <c r="T689" s="415" t="s">
        <v>5423</v>
      </c>
      <c r="U689" s="415" t="s">
        <v>5424</v>
      </c>
      <c r="V689" s="417" t="s">
        <v>5395</v>
      </c>
      <c r="Y689" s="400" t="s">
        <v>1348</v>
      </c>
      <c r="Z689" s="400" t="s">
        <v>869</v>
      </c>
      <c r="AA689" s="409">
        <v>44585</v>
      </c>
      <c r="AC689" s="402" t="e">
        <f>IF(#REF!="", O689,#REF!)</f>
        <v>#REF!</v>
      </c>
      <c r="AD689" s="402"/>
      <c r="AE689" s="400" t="s">
        <v>1605</v>
      </c>
      <c r="AF689" s="400" t="s">
        <v>2577</v>
      </c>
      <c r="AG689" s="400" t="s">
        <v>2578</v>
      </c>
      <c r="AH689" s="400" t="s">
        <v>856</v>
      </c>
      <c r="AM689" s="415" t="s">
        <v>4485</v>
      </c>
      <c r="AN689" s="415" t="s">
        <v>196</v>
      </c>
      <c r="AT689" s="400" t="s">
        <v>2711</v>
      </c>
      <c r="AU689" s="406"/>
    </row>
    <row r="690" spans="6:47" s="415" customFormat="1" ht="50.15" customHeight="1" x14ac:dyDescent="0.3">
      <c r="F690" s="415" t="s">
        <v>5425</v>
      </c>
      <c r="G690" s="400"/>
      <c r="H690" s="400" t="s">
        <v>1596</v>
      </c>
      <c r="I690" s="400" t="s">
        <v>2571</v>
      </c>
      <c r="J690" s="400" t="s">
        <v>2572</v>
      </c>
      <c r="K690" s="415" t="s">
        <v>5426</v>
      </c>
      <c r="L690" s="400" t="s">
        <v>2671</v>
      </c>
      <c r="N690" s="400" t="s">
        <v>1636</v>
      </c>
      <c r="O690" s="400" t="s">
        <v>2177</v>
      </c>
      <c r="P690" s="407" t="str">
        <f>IFERROR(INDEX(LOVs!L:L,MATCH(O690, LOVs!J:J,0)), "")</f>
        <v>Gap</v>
      </c>
      <c r="Q690" s="407" t="str">
        <f>IFERROR(INDEX(LOVs!M:M,MATCH(O690,LOVs!J:J,0)),"")</f>
        <v>Build</v>
      </c>
      <c r="R690" s="407" t="str">
        <f>IFERROR(INDEX(LOVs!N:N,MATCH(O690,LOVs!J:J,0)),"")</f>
        <v>Conversions</v>
      </c>
      <c r="S690" s="400" t="s">
        <v>4664</v>
      </c>
      <c r="T690" s="415" t="s">
        <v>5427</v>
      </c>
      <c r="U690" s="415" t="s">
        <v>5428</v>
      </c>
      <c r="V690" s="417" t="s">
        <v>5395</v>
      </c>
      <c r="Y690" s="400" t="s">
        <v>1348</v>
      </c>
      <c r="Z690" s="400" t="s">
        <v>869</v>
      </c>
      <c r="AA690" s="409">
        <v>44585</v>
      </c>
      <c r="AC690" s="402" t="e">
        <f>IF(#REF!="", O690,#REF!)</f>
        <v>#REF!</v>
      </c>
      <c r="AD690" s="402"/>
      <c r="AE690" s="400" t="s">
        <v>1605</v>
      </c>
      <c r="AF690" s="400" t="s">
        <v>2577</v>
      </c>
      <c r="AG690" s="400" t="s">
        <v>2578</v>
      </c>
      <c r="AH690" s="400" t="s">
        <v>856</v>
      </c>
      <c r="AM690" s="415" t="s">
        <v>4485</v>
      </c>
      <c r="AN690" s="415" t="s">
        <v>196</v>
      </c>
      <c r="AT690" s="400" t="s">
        <v>2711</v>
      </c>
      <c r="AU690" s="406"/>
    </row>
    <row r="691" spans="6:47" s="415" customFormat="1" ht="50.15" customHeight="1" x14ac:dyDescent="0.3">
      <c r="F691" s="415" t="s">
        <v>5429</v>
      </c>
      <c r="G691" s="400"/>
      <c r="H691" s="400" t="s">
        <v>1596</v>
      </c>
      <c r="I691" s="400" t="s">
        <v>2571</v>
      </c>
      <c r="J691" s="400" t="s">
        <v>2572</v>
      </c>
      <c r="K691" s="415" t="s">
        <v>5430</v>
      </c>
      <c r="L691" s="400" t="s">
        <v>2671</v>
      </c>
      <c r="N691" s="400" t="s">
        <v>1636</v>
      </c>
      <c r="O691" s="400" t="s">
        <v>2177</v>
      </c>
      <c r="P691" s="407" t="str">
        <f>IFERROR(INDEX(LOVs!L:L,MATCH(O691, LOVs!J:J,0)), "")</f>
        <v>Gap</v>
      </c>
      <c r="Q691" s="407" t="str">
        <f>IFERROR(INDEX(LOVs!M:M,MATCH(O691,LOVs!J:J,0)),"")</f>
        <v>Build</v>
      </c>
      <c r="R691" s="407" t="str">
        <f>IFERROR(INDEX(LOVs!N:N,MATCH(O691,LOVs!J:J,0)),"")</f>
        <v>Conversions</v>
      </c>
      <c r="S691" s="400" t="s">
        <v>4664</v>
      </c>
      <c r="T691" s="415" t="s">
        <v>5431</v>
      </c>
      <c r="U691" s="415" t="s">
        <v>5432</v>
      </c>
      <c r="V691" s="417" t="s">
        <v>5400</v>
      </c>
      <c r="Y691" s="400" t="s">
        <v>1348</v>
      </c>
      <c r="Z691" s="400" t="s">
        <v>869</v>
      </c>
      <c r="AA691" s="409">
        <v>44585</v>
      </c>
      <c r="AC691" s="402" t="e">
        <f>IF(#REF!="", O691,#REF!)</f>
        <v>#REF!</v>
      </c>
      <c r="AD691" s="402"/>
      <c r="AE691" s="400" t="s">
        <v>1605</v>
      </c>
      <c r="AF691" s="400" t="s">
        <v>2577</v>
      </c>
      <c r="AG691" s="400" t="s">
        <v>2578</v>
      </c>
      <c r="AH691" s="400" t="s">
        <v>856</v>
      </c>
      <c r="AM691" s="415" t="s">
        <v>4485</v>
      </c>
      <c r="AN691" s="415" t="s">
        <v>196</v>
      </c>
      <c r="AT691" s="400" t="s">
        <v>2711</v>
      </c>
      <c r="AU691" s="406"/>
    </row>
    <row r="692" spans="6:47" s="415" customFormat="1" ht="50.15" customHeight="1" x14ac:dyDescent="0.3">
      <c r="F692" s="415" t="s">
        <v>5433</v>
      </c>
      <c r="G692" s="400"/>
      <c r="H692" s="400" t="s">
        <v>1596</v>
      </c>
      <c r="I692" s="400" t="s">
        <v>2571</v>
      </c>
      <c r="J692" s="400" t="s">
        <v>2572</v>
      </c>
      <c r="K692" s="415" t="s">
        <v>5434</v>
      </c>
      <c r="L692" s="400" t="s">
        <v>2671</v>
      </c>
      <c r="N692" s="400" t="s">
        <v>1636</v>
      </c>
      <c r="O692" s="400" t="s">
        <v>2177</v>
      </c>
      <c r="P692" s="407" t="str">
        <f>IFERROR(INDEX(LOVs!L:L,MATCH(O692, LOVs!J:J,0)), "")</f>
        <v>Gap</v>
      </c>
      <c r="Q692" s="407" t="str">
        <f>IFERROR(INDEX(LOVs!M:M,MATCH(O692,LOVs!J:J,0)),"")</f>
        <v>Build</v>
      </c>
      <c r="R692" s="407" t="str">
        <f>IFERROR(INDEX(LOVs!N:N,MATCH(O692,LOVs!J:J,0)),"")</f>
        <v>Conversions</v>
      </c>
      <c r="S692" s="400" t="s">
        <v>4692</v>
      </c>
      <c r="T692" s="415" t="s">
        <v>5435</v>
      </c>
      <c r="U692" s="415" t="s">
        <v>5436</v>
      </c>
      <c r="V692" s="417" t="s">
        <v>5395</v>
      </c>
      <c r="Y692" s="400" t="s">
        <v>1348</v>
      </c>
      <c r="Z692" s="400" t="s">
        <v>869</v>
      </c>
      <c r="AA692" s="409">
        <v>44585</v>
      </c>
      <c r="AC692" s="402" t="e">
        <f>IF(#REF!="", O692,#REF!)</f>
        <v>#REF!</v>
      </c>
      <c r="AD692" s="402"/>
      <c r="AE692" s="400" t="s">
        <v>1605</v>
      </c>
      <c r="AF692" s="400" t="s">
        <v>2577</v>
      </c>
      <c r="AG692" s="400" t="s">
        <v>2578</v>
      </c>
      <c r="AH692" s="400" t="s">
        <v>856</v>
      </c>
      <c r="AM692" s="415" t="s">
        <v>4485</v>
      </c>
      <c r="AN692" s="415" t="s">
        <v>196</v>
      </c>
      <c r="AT692" s="400" t="s">
        <v>2711</v>
      </c>
      <c r="AU692" s="406"/>
    </row>
    <row r="693" spans="6:47" s="415" customFormat="1" ht="50.15" customHeight="1" x14ac:dyDescent="0.3">
      <c r="F693" s="415" t="s">
        <v>5437</v>
      </c>
      <c r="G693" s="400"/>
      <c r="H693" s="400" t="s">
        <v>1596</v>
      </c>
      <c r="I693" s="400" t="s">
        <v>2571</v>
      </c>
      <c r="J693" s="400" t="s">
        <v>2572</v>
      </c>
      <c r="K693" s="415" t="s">
        <v>5438</v>
      </c>
      <c r="L693" s="400" t="s">
        <v>2671</v>
      </c>
      <c r="N693" s="400" t="s">
        <v>1636</v>
      </c>
      <c r="O693" s="400" t="s">
        <v>2177</v>
      </c>
      <c r="P693" s="407" t="str">
        <f>IFERROR(INDEX(LOVs!L:L,MATCH(O693, LOVs!J:J,0)), "")</f>
        <v>Gap</v>
      </c>
      <c r="Q693" s="407" t="str">
        <f>IFERROR(INDEX(LOVs!M:M,MATCH(O693,LOVs!J:J,0)),"")</f>
        <v>Build</v>
      </c>
      <c r="R693" s="407" t="str">
        <f>IFERROR(INDEX(LOVs!N:N,MATCH(O693,LOVs!J:J,0)),"")</f>
        <v>Conversions</v>
      </c>
      <c r="S693" s="400" t="s">
        <v>4692</v>
      </c>
      <c r="T693" s="415" t="s">
        <v>5439</v>
      </c>
      <c r="U693" s="415" t="s">
        <v>5440</v>
      </c>
      <c r="V693" s="417" t="s">
        <v>5441</v>
      </c>
      <c r="Y693" s="400" t="s">
        <v>1348</v>
      </c>
      <c r="Z693" s="400" t="s">
        <v>869</v>
      </c>
      <c r="AA693" s="409">
        <v>44585</v>
      </c>
      <c r="AC693" s="402" t="e">
        <f>IF(#REF!="", O693,#REF!)</f>
        <v>#REF!</v>
      </c>
      <c r="AD693" s="402"/>
      <c r="AE693" s="400" t="s">
        <v>1605</v>
      </c>
      <c r="AF693" s="400" t="s">
        <v>2577</v>
      </c>
      <c r="AG693" s="400" t="s">
        <v>2578</v>
      </c>
      <c r="AH693" s="400" t="s">
        <v>856</v>
      </c>
      <c r="AM693" s="415" t="s">
        <v>4485</v>
      </c>
      <c r="AN693" s="415" t="s">
        <v>196</v>
      </c>
      <c r="AT693" s="400" t="s">
        <v>2711</v>
      </c>
      <c r="AU693" s="406"/>
    </row>
    <row r="694" spans="6:47" s="415" customFormat="1" ht="50.15" customHeight="1" x14ac:dyDescent="0.3">
      <c r="F694" s="415" t="s">
        <v>5442</v>
      </c>
      <c r="G694" s="400"/>
      <c r="H694" s="400" t="s">
        <v>1596</v>
      </c>
      <c r="I694" s="400" t="s">
        <v>2571</v>
      </c>
      <c r="J694" s="400" t="s">
        <v>2572</v>
      </c>
      <c r="K694" s="415" t="s">
        <v>5443</v>
      </c>
      <c r="L694" s="400" t="s">
        <v>2671</v>
      </c>
      <c r="N694" s="400" t="s">
        <v>1636</v>
      </c>
      <c r="O694" s="400" t="s">
        <v>2177</v>
      </c>
      <c r="P694" s="407" t="str">
        <f>IFERROR(INDEX(LOVs!L:L,MATCH(O694, LOVs!J:J,0)), "")</f>
        <v>Gap</v>
      </c>
      <c r="Q694" s="407" t="str">
        <f>IFERROR(INDEX(LOVs!M:M,MATCH(O694,LOVs!J:J,0)),"")</f>
        <v>Build</v>
      </c>
      <c r="R694" s="407" t="str">
        <f>IFERROR(INDEX(LOVs!N:N,MATCH(O694,LOVs!J:J,0)),"")</f>
        <v>Conversions</v>
      </c>
      <c r="S694" s="400" t="s">
        <v>4692</v>
      </c>
      <c r="T694" s="415" t="s">
        <v>5444</v>
      </c>
      <c r="U694" s="415" t="s">
        <v>5445</v>
      </c>
      <c r="V694" s="417" t="s">
        <v>5395</v>
      </c>
      <c r="Y694" s="400" t="s">
        <v>1348</v>
      </c>
      <c r="Z694" s="400" t="s">
        <v>869</v>
      </c>
      <c r="AA694" s="409">
        <v>44585</v>
      </c>
      <c r="AC694" s="402" t="e">
        <f>IF(#REF!="", O694,#REF!)</f>
        <v>#REF!</v>
      </c>
      <c r="AD694" s="402"/>
      <c r="AE694" s="400" t="s">
        <v>1605</v>
      </c>
      <c r="AF694" s="400" t="s">
        <v>2577</v>
      </c>
      <c r="AG694" s="400" t="s">
        <v>2578</v>
      </c>
      <c r="AH694" s="400" t="s">
        <v>856</v>
      </c>
      <c r="AM694" s="415" t="s">
        <v>4485</v>
      </c>
      <c r="AN694" s="415" t="s">
        <v>196</v>
      </c>
      <c r="AT694" s="400" t="s">
        <v>2711</v>
      </c>
      <c r="AU694" s="406"/>
    </row>
    <row r="695" spans="6:47" s="415" customFormat="1" ht="50.15" customHeight="1" x14ac:dyDescent="0.3">
      <c r="F695" s="415" t="s">
        <v>5446</v>
      </c>
      <c r="G695" s="400"/>
      <c r="H695" s="400" t="s">
        <v>1596</v>
      </c>
      <c r="I695" s="400" t="s">
        <v>2571</v>
      </c>
      <c r="J695" s="400" t="s">
        <v>2572</v>
      </c>
      <c r="K695" s="415" t="s">
        <v>5447</v>
      </c>
      <c r="L695" s="400" t="s">
        <v>2671</v>
      </c>
      <c r="N695" s="400" t="s">
        <v>1636</v>
      </c>
      <c r="O695" s="400" t="s">
        <v>2177</v>
      </c>
      <c r="P695" s="407" t="str">
        <f>IFERROR(INDEX(LOVs!L:L,MATCH(O695, LOVs!J:J,0)), "")</f>
        <v>Gap</v>
      </c>
      <c r="Q695" s="407" t="str">
        <f>IFERROR(INDEX(LOVs!M:M,MATCH(O695,LOVs!J:J,0)),"")</f>
        <v>Build</v>
      </c>
      <c r="R695" s="407" t="str">
        <f>IFERROR(INDEX(LOVs!N:N,MATCH(O695,LOVs!J:J,0)),"")</f>
        <v>Conversions</v>
      </c>
      <c r="S695" s="400" t="s">
        <v>4692</v>
      </c>
      <c r="T695" s="415" t="s">
        <v>5448</v>
      </c>
      <c r="U695" s="415" t="s">
        <v>5449</v>
      </c>
      <c r="V695" s="417" t="s">
        <v>5395</v>
      </c>
      <c r="Y695" s="400" t="s">
        <v>1348</v>
      </c>
      <c r="Z695" s="400" t="s">
        <v>869</v>
      </c>
      <c r="AA695" s="409">
        <v>44585</v>
      </c>
      <c r="AC695" s="402" t="e">
        <f>IF(#REF!="", O695,#REF!)</f>
        <v>#REF!</v>
      </c>
      <c r="AD695" s="402"/>
      <c r="AE695" s="400" t="s">
        <v>1605</v>
      </c>
      <c r="AF695" s="400" t="s">
        <v>2577</v>
      </c>
      <c r="AG695" s="400" t="s">
        <v>2578</v>
      </c>
      <c r="AH695" s="400" t="s">
        <v>856</v>
      </c>
      <c r="AM695" s="415" t="s">
        <v>4485</v>
      </c>
      <c r="AN695" s="415" t="s">
        <v>196</v>
      </c>
      <c r="AT695" s="400" t="s">
        <v>2711</v>
      </c>
      <c r="AU695" s="406"/>
    </row>
    <row r="696" spans="6:47" s="415" customFormat="1" ht="50.15" customHeight="1" x14ac:dyDescent="0.3">
      <c r="F696" s="415" t="s">
        <v>5450</v>
      </c>
      <c r="G696" s="400"/>
      <c r="H696" s="400" t="s">
        <v>1596</v>
      </c>
      <c r="I696" s="400" t="s">
        <v>2571</v>
      </c>
      <c r="J696" s="400" t="s">
        <v>2572</v>
      </c>
      <c r="K696" s="415" t="s">
        <v>5451</v>
      </c>
      <c r="L696" s="400" t="s">
        <v>2671</v>
      </c>
      <c r="N696" s="400" t="s">
        <v>1636</v>
      </c>
      <c r="O696" s="400" t="s">
        <v>2177</v>
      </c>
      <c r="P696" s="407" t="str">
        <f>IFERROR(INDEX(LOVs!L:L,MATCH(O696, LOVs!J:J,0)), "")</f>
        <v>Gap</v>
      </c>
      <c r="Q696" s="407" t="str">
        <f>IFERROR(INDEX(LOVs!M:M,MATCH(O696,LOVs!J:J,0)),"")</f>
        <v>Build</v>
      </c>
      <c r="R696" s="407" t="str">
        <f>IFERROR(INDEX(LOVs!N:N,MATCH(O696,LOVs!J:J,0)),"")</f>
        <v>Conversions</v>
      </c>
      <c r="S696" s="400" t="s">
        <v>4692</v>
      </c>
      <c r="T696" s="415" t="s">
        <v>5452</v>
      </c>
      <c r="U696" s="415" t="s">
        <v>5453</v>
      </c>
      <c r="V696" s="417" t="s">
        <v>5441</v>
      </c>
      <c r="Y696" s="400" t="s">
        <v>1348</v>
      </c>
      <c r="Z696" s="400" t="s">
        <v>869</v>
      </c>
      <c r="AA696" s="409">
        <v>44585</v>
      </c>
      <c r="AC696" s="402" t="e">
        <f>IF(#REF!="", O696,#REF!)</f>
        <v>#REF!</v>
      </c>
      <c r="AD696" s="402"/>
      <c r="AE696" s="400" t="s">
        <v>1605</v>
      </c>
      <c r="AF696" s="400" t="s">
        <v>2577</v>
      </c>
      <c r="AG696" s="400" t="s">
        <v>2578</v>
      </c>
      <c r="AH696" s="400" t="s">
        <v>856</v>
      </c>
      <c r="AM696" s="415" t="s">
        <v>4485</v>
      </c>
      <c r="AN696" s="415" t="s">
        <v>196</v>
      </c>
      <c r="AT696" s="400" t="s">
        <v>2711</v>
      </c>
      <c r="AU696" s="406"/>
    </row>
    <row r="697" spans="6:47" s="415" customFormat="1" ht="50.15" customHeight="1" x14ac:dyDescent="0.3">
      <c r="F697" s="415" t="s">
        <v>5454</v>
      </c>
      <c r="G697" s="400"/>
      <c r="H697" s="400" t="s">
        <v>1596</v>
      </c>
      <c r="I697" s="400" t="s">
        <v>2571</v>
      </c>
      <c r="J697" s="400" t="s">
        <v>2572</v>
      </c>
      <c r="K697" s="415" t="s">
        <v>5455</v>
      </c>
      <c r="L697" s="400" t="s">
        <v>2671</v>
      </c>
      <c r="N697" s="400" t="s">
        <v>1636</v>
      </c>
      <c r="O697" s="400" t="s">
        <v>2177</v>
      </c>
      <c r="P697" s="407" t="str">
        <f>IFERROR(INDEX(LOVs!L:L,MATCH(O697, LOVs!J:J,0)), "")</f>
        <v>Gap</v>
      </c>
      <c r="Q697" s="407" t="str">
        <f>IFERROR(INDEX(LOVs!M:M,MATCH(O697,LOVs!J:J,0)),"")</f>
        <v>Build</v>
      </c>
      <c r="R697" s="407" t="str">
        <f>IFERROR(INDEX(LOVs!N:N,MATCH(O697,LOVs!J:J,0)),"")</f>
        <v>Conversions</v>
      </c>
      <c r="S697" s="400" t="s">
        <v>4692</v>
      </c>
      <c r="T697" s="415" t="s">
        <v>5456</v>
      </c>
      <c r="U697" s="415" t="s">
        <v>5457</v>
      </c>
      <c r="V697" s="417" t="s">
        <v>5441</v>
      </c>
      <c r="Y697" s="400" t="s">
        <v>1348</v>
      </c>
      <c r="Z697" s="400" t="s">
        <v>869</v>
      </c>
      <c r="AA697" s="409">
        <v>44585</v>
      </c>
      <c r="AC697" s="402" t="e">
        <f>IF(#REF!="", O697,#REF!)</f>
        <v>#REF!</v>
      </c>
      <c r="AD697" s="402"/>
      <c r="AE697" s="400" t="s">
        <v>1605</v>
      </c>
      <c r="AF697" s="400" t="s">
        <v>2577</v>
      </c>
      <c r="AG697" s="400" t="s">
        <v>2578</v>
      </c>
      <c r="AH697" s="400" t="s">
        <v>856</v>
      </c>
      <c r="AM697" s="415" t="s">
        <v>4485</v>
      </c>
      <c r="AN697" s="415" t="s">
        <v>196</v>
      </c>
      <c r="AT697" s="400" t="s">
        <v>2711</v>
      </c>
      <c r="AU697" s="406"/>
    </row>
    <row r="698" spans="6:47" s="415" customFormat="1" ht="50.15" customHeight="1" x14ac:dyDescent="0.3">
      <c r="F698" s="415" t="s">
        <v>5458</v>
      </c>
      <c r="G698" s="400"/>
      <c r="H698" s="400" t="s">
        <v>1596</v>
      </c>
      <c r="I698" s="400" t="s">
        <v>2571</v>
      </c>
      <c r="J698" s="400" t="s">
        <v>2572</v>
      </c>
      <c r="K698" s="415" t="s">
        <v>5459</v>
      </c>
      <c r="L698" s="400" t="s">
        <v>2671</v>
      </c>
      <c r="N698" s="400" t="s">
        <v>1636</v>
      </c>
      <c r="O698" s="400" t="s">
        <v>2177</v>
      </c>
      <c r="P698" s="407" t="str">
        <f>IFERROR(INDEX(LOVs!L:L,MATCH(O698, LOVs!J:J,0)), "")</f>
        <v>Gap</v>
      </c>
      <c r="Q698" s="407" t="str">
        <f>IFERROR(INDEX(LOVs!M:M,MATCH(O698,LOVs!J:J,0)),"")</f>
        <v>Build</v>
      </c>
      <c r="R698" s="407" t="str">
        <f>IFERROR(INDEX(LOVs!N:N,MATCH(O698,LOVs!J:J,0)),"")</f>
        <v>Conversions</v>
      </c>
      <c r="S698" s="400" t="s">
        <v>4692</v>
      </c>
      <c r="T698" s="415" t="s">
        <v>5460</v>
      </c>
      <c r="U698" s="415" t="s">
        <v>5461</v>
      </c>
      <c r="V698" s="417" t="s">
        <v>5441</v>
      </c>
      <c r="Y698" s="400" t="s">
        <v>1348</v>
      </c>
      <c r="Z698" s="400" t="s">
        <v>869</v>
      </c>
      <c r="AA698" s="409">
        <v>44585</v>
      </c>
      <c r="AC698" s="402" t="e">
        <f>IF(#REF!="", O698,#REF!)</f>
        <v>#REF!</v>
      </c>
      <c r="AD698" s="402"/>
      <c r="AE698" s="400" t="s">
        <v>1605</v>
      </c>
      <c r="AF698" s="400" t="s">
        <v>2577</v>
      </c>
      <c r="AG698" s="400" t="s">
        <v>2578</v>
      </c>
      <c r="AH698" s="400" t="s">
        <v>856</v>
      </c>
      <c r="AM698" s="415" t="s">
        <v>4485</v>
      </c>
      <c r="AN698" s="415" t="s">
        <v>196</v>
      </c>
      <c r="AT698" s="400" t="s">
        <v>2711</v>
      </c>
      <c r="AU698" s="406"/>
    </row>
    <row r="699" spans="6:47" s="415" customFormat="1" ht="50.15" customHeight="1" x14ac:dyDescent="0.3">
      <c r="F699" s="415" t="s">
        <v>5462</v>
      </c>
      <c r="G699" s="400"/>
      <c r="H699" s="400" t="s">
        <v>1596</v>
      </c>
      <c r="I699" s="400" t="s">
        <v>2571</v>
      </c>
      <c r="J699" s="400" t="s">
        <v>2572</v>
      </c>
      <c r="K699" s="415" t="s">
        <v>5463</v>
      </c>
      <c r="L699" s="400" t="s">
        <v>2671</v>
      </c>
      <c r="N699" s="400" t="s">
        <v>1636</v>
      </c>
      <c r="O699" s="400" t="s">
        <v>2177</v>
      </c>
      <c r="P699" s="407" t="str">
        <f>IFERROR(INDEX(LOVs!L:L,MATCH(O699, LOVs!J:J,0)), "")</f>
        <v>Gap</v>
      </c>
      <c r="Q699" s="407" t="str">
        <f>IFERROR(INDEX(LOVs!M:M,MATCH(O699,LOVs!J:J,0)),"")</f>
        <v>Build</v>
      </c>
      <c r="R699" s="407" t="str">
        <f>IFERROR(INDEX(LOVs!N:N,MATCH(O699,LOVs!J:J,0)),"")</f>
        <v>Conversions</v>
      </c>
      <c r="S699" s="400" t="s">
        <v>4692</v>
      </c>
      <c r="T699" s="415" t="s">
        <v>5464</v>
      </c>
      <c r="U699" s="415" t="s">
        <v>5465</v>
      </c>
      <c r="V699" s="417" t="s">
        <v>5441</v>
      </c>
      <c r="Y699" s="400" t="s">
        <v>1348</v>
      </c>
      <c r="Z699" s="400" t="s">
        <v>869</v>
      </c>
      <c r="AA699" s="409">
        <v>44585</v>
      </c>
      <c r="AC699" s="402" t="e">
        <f>IF(#REF!="", O699,#REF!)</f>
        <v>#REF!</v>
      </c>
      <c r="AD699" s="402"/>
      <c r="AE699" s="400" t="s">
        <v>1605</v>
      </c>
      <c r="AF699" s="400" t="s">
        <v>2577</v>
      </c>
      <c r="AG699" s="400" t="s">
        <v>2578</v>
      </c>
      <c r="AH699" s="400" t="s">
        <v>856</v>
      </c>
      <c r="AM699" s="415" t="s">
        <v>4485</v>
      </c>
      <c r="AN699" s="415" t="s">
        <v>196</v>
      </c>
      <c r="AT699" s="400" t="s">
        <v>2711</v>
      </c>
      <c r="AU699" s="406"/>
    </row>
    <row r="700" spans="6:47" s="415" customFormat="1" ht="50.15" customHeight="1" x14ac:dyDescent="0.3">
      <c r="F700" s="415" t="s">
        <v>5466</v>
      </c>
      <c r="G700" s="400"/>
      <c r="H700" s="400" t="s">
        <v>1596</v>
      </c>
      <c r="I700" s="400" t="s">
        <v>2571</v>
      </c>
      <c r="J700" s="400" t="s">
        <v>2572</v>
      </c>
      <c r="K700" s="415" t="s">
        <v>5467</v>
      </c>
      <c r="L700" s="400" t="s">
        <v>2671</v>
      </c>
      <c r="N700" s="400" t="s">
        <v>1636</v>
      </c>
      <c r="O700" s="400" t="s">
        <v>2177</v>
      </c>
      <c r="P700" s="407" t="str">
        <f>IFERROR(INDEX(LOVs!L:L,MATCH(O700, LOVs!J:J,0)), "")</f>
        <v>Gap</v>
      </c>
      <c r="Q700" s="407" t="str">
        <f>IFERROR(INDEX(LOVs!M:M,MATCH(O700,LOVs!J:J,0)),"")</f>
        <v>Build</v>
      </c>
      <c r="R700" s="407" t="str">
        <f>IFERROR(INDEX(LOVs!N:N,MATCH(O700,LOVs!J:J,0)),"")</f>
        <v>Conversions</v>
      </c>
      <c r="S700" s="400" t="s">
        <v>4692</v>
      </c>
      <c r="T700" s="415" t="s">
        <v>5468</v>
      </c>
      <c r="U700" s="415" t="s">
        <v>5469</v>
      </c>
      <c r="V700" s="417" t="s">
        <v>5441</v>
      </c>
      <c r="Y700" s="400" t="s">
        <v>1348</v>
      </c>
      <c r="Z700" s="400" t="s">
        <v>869</v>
      </c>
      <c r="AA700" s="409">
        <v>44585</v>
      </c>
      <c r="AC700" s="402" t="e">
        <f>IF(#REF!="", O700,#REF!)</f>
        <v>#REF!</v>
      </c>
      <c r="AD700" s="402"/>
      <c r="AE700" s="400" t="s">
        <v>1605</v>
      </c>
      <c r="AF700" s="400" t="s">
        <v>2577</v>
      </c>
      <c r="AG700" s="400" t="s">
        <v>2578</v>
      </c>
      <c r="AH700" s="400" t="s">
        <v>856</v>
      </c>
      <c r="AM700" s="415" t="s">
        <v>4485</v>
      </c>
      <c r="AN700" s="415" t="s">
        <v>196</v>
      </c>
      <c r="AT700" s="400" t="s">
        <v>2711</v>
      </c>
      <c r="AU700" s="406"/>
    </row>
    <row r="701" spans="6:47" s="415" customFormat="1" ht="50.15" customHeight="1" x14ac:dyDescent="0.3">
      <c r="F701" s="415" t="s">
        <v>5470</v>
      </c>
      <c r="G701" s="400"/>
      <c r="H701" s="400" t="s">
        <v>1596</v>
      </c>
      <c r="I701" s="400" t="s">
        <v>2571</v>
      </c>
      <c r="J701" s="400" t="s">
        <v>2572</v>
      </c>
      <c r="K701" s="415" t="s">
        <v>5471</v>
      </c>
      <c r="L701" s="400" t="s">
        <v>2671</v>
      </c>
      <c r="N701" s="400" t="s">
        <v>1636</v>
      </c>
      <c r="O701" s="400" t="s">
        <v>2177</v>
      </c>
      <c r="P701" s="407" t="str">
        <f>IFERROR(INDEX(LOVs!L:L,MATCH(O701, LOVs!J:J,0)), "")</f>
        <v>Gap</v>
      </c>
      <c r="Q701" s="407" t="str">
        <f>IFERROR(INDEX(LOVs!M:M,MATCH(O701,LOVs!J:J,0)),"")</f>
        <v>Build</v>
      </c>
      <c r="R701" s="407" t="str">
        <f>IFERROR(INDEX(LOVs!N:N,MATCH(O701,LOVs!J:J,0)),"")</f>
        <v>Conversions</v>
      </c>
      <c r="S701" s="400" t="s">
        <v>4692</v>
      </c>
      <c r="T701" s="415" t="s">
        <v>5472</v>
      </c>
      <c r="U701" s="415" t="s">
        <v>5473</v>
      </c>
      <c r="V701" s="417" t="s">
        <v>5395</v>
      </c>
      <c r="Y701" s="400" t="s">
        <v>1348</v>
      </c>
      <c r="Z701" s="400" t="s">
        <v>869</v>
      </c>
      <c r="AA701" s="409">
        <v>44585</v>
      </c>
      <c r="AC701" s="402" t="e">
        <f>IF(#REF!="", O701,#REF!)</f>
        <v>#REF!</v>
      </c>
      <c r="AD701" s="402"/>
      <c r="AE701" s="400" t="s">
        <v>1605</v>
      </c>
      <c r="AF701" s="400" t="s">
        <v>2577</v>
      </c>
      <c r="AG701" s="400" t="s">
        <v>2578</v>
      </c>
      <c r="AH701" s="400" t="s">
        <v>856</v>
      </c>
      <c r="AM701" s="415" t="s">
        <v>4485</v>
      </c>
      <c r="AN701" s="415" t="s">
        <v>196</v>
      </c>
      <c r="AT701" s="400" t="s">
        <v>2711</v>
      </c>
      <c r="AU701" s="406"/>
    </row>
    <row r="702" spans="6:47" s="415" customFormat="1" ht="50.15" customHeight="1" x14ac:dyDescent="0.3">
      <c r="F702" s="415" t="s">
        <v>5474</v>
      </c>
      <c r="G702" s="400"/>
      <c r="H702" s="400" t="s">
        <v>1596</v>
      </c>
      <c r="I702" s="400" t="s">
        <v>2571</v>
      </c>
      <c r="J702" s="400" t="s">
        <v>2572</v>
      </c>
      <c r="K702" s="415" t="s">
        <v>5475</v>
      </c>
      <c r="L702" s="400" t="s">
        <v>2671</v>
      </c>
      <c r="N702" s="400" t="s">
        <v>1636</v>
      </c>
      <c r="O702" s="400" t="s">
        <v>2177</v>
      </c>
      <c r="P702" s="407" t="str">
        <f>IFERROR(INDEX(LOVs!L:L,MATCH(O702, LOVs!J:J,0)), "")</f>
        <v>Gap</v>
      </c>
      <c r="Q702" s="407" t="str">
        <f>IFERROR(INDEX(LOVs!M:M,MATCH(O702,LOVs!J:J,0)),"")</f>
        <v>Build</v>
      </c>
      <c r="R702" s="407" t="str">
        <f>IFERROR(INDEX(LOVs!N:N,MATCH(O702,LOVs!J:J,0)),"")</f>
        <v>Conversions</v>
      </c>
      <c r="S702" s="400" t="s">
        <v>4692</v>
      </c>
      <c r="T702" s="415" t="s">
        <v>5476</v>
      </c>
      <c r="U702" s="415" t="s">
        <v>5404</v>
      </c>
      <c r="V702" s="417" t="s">
        <v>5395</v>
      </c>
      <c r="Y702" s="400" t="s">
        <v>1348</v>
      </c>
      <c r="Z702" s="400" t="s">
        <v>869</v>
      </c>
      <c r="AA702" s="409">
        <v>44585</v>
      </c>
      <c r="AC702" s="402" t="e">
        <f>IF(#REF!="", O702,#REF!)</f>
        <v>#REF!</v>
      </c>
      <c r="AD702" s="402"/>
      <c r="AE702" s="400" t="s">
        <v>1605</v>
      </c>
      <c r="AF702" s="400" t="s">
        <v>2577</v>
      </c>
      <c r="AG702" s="400" t="s">
        <v>2578</v>
      </c>
      <c r="AH702" s="400" t="s">
        <v>856</v>
      </c>
      <c r="AM702" s="415" t="s">
        <v>4485</v>
      </c>
      <c r="AN702" s="415" t="s">
        <v>196</v>
      </c>
      <c r="AT702" s="400" t="s">
        <v>2711</v>
      </c>
      <c r="AU702" s="406"/>
    </row>
    <row r="703" spans="6:47" s="415" customFormat="1" ht="50.15" customHeight="1" x14ac:dyDescent="0.3">
      <c r="F703" s="415" t="s">
        <v>5477</v>
      </c>
      <c r="G703" s="400"/>
      <c r="H703" s="400" t="s">
        <v>1596</v>
      </c>
      <c r="I703" s="400" t="s">
        <v>2571</v>
      </c>
      <c r="J703" s="400" t="s">
        <v>2572</v>
      </c>
      <c r="K703" s="415" t="s">
        <v>5478</v>
      </c>
      <c r="L703" s="400" t="s">
        <v>2671</v>
      </c>
      <c r="N703" s="400" t="s">
        <v>1636</v>
      </c>
      <c r="O703" s="400" t="s">
        <v>2177</v>
      </c>
      <c r="P703" s="407" t="str">
        <f>IFERROR(INDEX(LOVs!L:L,MATCH(O703, LOVs!J:J,0)), "")</f>
        <v>Gap</v>
      </c>
      <c r="Q703" s="407" t="str">
        <f>IFERROR(INDEX(LOVs!M:M,MATCH(O703,LOVs!J:J,0)),"")</f>
        <v>Build</v>
      </c>
      <c r="R703" s="407" t="str">
        <f>IFERROR(INDEX(LOVs!N:N,MATCH(O703,LOVs!J:J,0)),"")</f>
        <v>Conversions</v>
      </c>
      <c r="S703" s="400" t="s">
        <v>4692</v>
      </c>
      <c r="T703" s="415" t="s">
        <v>5479</v>
      </c>
      <c r="U703" s="415" t="s">
        <v>5408</v>
      </c>
      <c r="V703" s="417" t="s">
        <v>5395</v>
      </c>
      <c r="Y703" s="400" t="s">
        <v>1348</v>
      </c>
      <c r="Z703" s="400" t="s">
        <v>869</v>
      </c>
      <c r="AA703" s="409">
        <v>44585</v>
      </c>
      <c r="AC703" s="402" t="e">
        <f>IF(#REF!="", O703,#REF!)</f>
        <v>#REF!</v>
      </c>
      <c r="AD703" s="402"/>
      <c r="AE703" s="400" t="s">
        <v>1605</v>
      </c>
      <c r="AF703" s="400" t="s">
        <v>2577</v>
      </c>
      <c r="AG703" s="400" t="s">
        <v>2578</v>
      </c>
      <c r="AH703" s="400" t="s">
        <v>856</v>
      </c>
      <c r="AM703" s="415" t="s">
        <v>4485</v>
      </c>
      <c r="AN703" s="415" t="s">
        <v>196</v>
      </c>
      <c r="AT703" s="400" t="s">
        <v>2711</v>
      </c>
      <c r="AU703" s="406"/>
    </row>
    <row r="704" spans="6:47" s="415" customFormat="1" ht="50.15" customHeight="1" x14ac:dyDescent="0.3">
      <c r="F704" s="415" t="s">
        <v>5480</v>
      </c>
      <c r="G704" s="400"/>
      <c r="H704" s="400" t="s">
        <v>1596</v>
      </c>
      <c r="I704" s="400" t="s">
        <v>2571</v>
      </c>
      <c r="J704" s="400" t="s">
        <v>2572</v>
      </c>
      <c r="K704" s="415" t="s">
        <v>5481</v>
      </c>
      <c r="L704" s="400" t="s">
        <v>2671</v>
      </c>
      <c r="N704" s="400" t="s">
        <v>1636</v>
      </c>
      <c r="O704" s="400" t="s">
        <v>2177</v>
      </c>
      <c r="P704" s="407" t="str">
        <f>IFERROR(INDEX(LOVs!L:L,MATCH(O704, LOVs!J:J,0)), "")</f>
        <v>Gap</v>
      </c>
      <c r="Q704" s="407" t="str">
        <f>IFERROR(INDEX(LOVs!M:M,MATCH(O704,LOVs!J:J,0)),"")</f>
        <v>Build</v>
      </c>
      <c r="R704" s="407" t="str">
        <f>IFERROR(INDEX(LOVs!N:N,MATCH(O704,LOVs!J:J,0)),"")</f>
        <v>Conversions</v>
      </c>
      <c r="S704" s="400" t="s">
        <v>4692</v>
      </c>
      <c r="T704" s="415" t="s">
        <v>5482</v>
      </c>
      <c r="U704" s="415" t="s">
        <v>5483</v>
      </c>
      <c r="V704" s="417" t="s">
        <v>5395</v>
      </c>
      <c r="Y704" s="400" t="s">
        <v>1348</v>
      </c>
      <c r="Z704" s="400" t="s">
        <v>869</v>
      </c>
      <c r="AA704" s="409">
        <v>44585</v>
      </c>
      <c r="AC704" s="402" t="e">
        <f>IF(#REF!="", O704,#REF!)</f>
        <v>#REF!</v>
      </c>
      <c r="AD704" s="402"/>
      <c r="AE704" s="400" t="s">
        <v>1605</v>
      </c>
      <c r="AF704" s="400" t="s">
        <v>2577</v>
      </c>
      <c r="AG704" s="400" t="s">
        <v>2578</v>
      </c>
      <c r="AH704" s="400" t="s">
        <v>856</v>
      </c>
      <c r="AM704" s="415" t="s">
        <v>4485</v>
      </c>
      <c r="AN704" s="415" t="s">
        <v>196</v>
      </c>
      <c r="AT704" s="400" t="s">
        <v>2711</v>
      </c>
      <c r="AU704" s="406"/>
    </row>
    <row r="705" spans="6:47" s="415" customFormat="1" ht="50.15" customHeight="1" x14ac:dyDescent="0.3">
      <c r="F705" s="415" t="s">
        <v>5484</v>
      </c>
      <c r="G705" s="400"/>
      <c r="H705" s="400" t="s">
        <v>1596</v>
      </c>
      <c r="I705" s="400" t="s">
        <v>2571</v>
      </c>
      <c r="J705" s="400" t="s">
        <v>2572</v>
      </c>
      <c r="K705" s="415" t="s">
        <v>5485</v>
      </c>
      <c r="L705" s="400" t="s">
        <v>2671</v>
      </c>
      <c r="N705" s="400" t="s">
        <v>1636</v>
      </c>
      <c r="O705" s="400" t="s">
        <v>2177</v>
      </c>
      <c r="P705" s="407" t="str">
        <f>IFERROR(INDEX(LOVs!L:L,MATCH(O705, LOVs!J:J,0)), "")</f>
        <v>Gap</v>
      </c>
      <c r="Q705" s="407" t="str">
        <f>IFERROR(INDEX(LOVs!M:M,MATCH(O705,LOVs!J:J,0)),"")</f>
        <v>Build</v>
      </c>
      <c r="R705" s="407" t="str">
        <f>IFERROR(INDEX(LOVs!N:N,MATCH(O705,LOVs!J:J,0)),"")</f>
        <v>Conversions</v>
      </c>
      <c r="S705" s="400" t="s">
        <v>4692</v>
      </c>
      <c r="T705" s="415" t="s">
        <v>5486</v>
      </c>
      <c r="U705" s="415" t="s">
        <v>5416</v>
      </c>
      <c r="V705" s="417" t="s">
        <v>5395</v>
      </c>
      <c r="Y705" s="400" t="s">
        <v>1348</v>
      </c>
      <c r="Z705" s="400" t="s">
        <v>869</v>
      </c>
      <c r="AA705" s="409">
        <v>44585</v>
      </c>
      <c r="AC705" s="402" t="e">
        <f>IF(#REF!="", O705,#REF!)</f>
        <v>#REF!</v>
      </c>
      <c r="AD705" s="402"/>
      <c r="AE705" s="400" t="s">
        <v>1605</v>
      </c>
      <c r="AF705" s="400" t="s">
        <v>2577</v>
      </c>
      <c r="AG705" s="400" t="s">
        <v>2578</v>
      </c>
      <c r="AH705" s="400" t="s">
        <v>856</v>
      </c>
      <c r="AM705" s="415" t="s">
        <v>4485</v>
      </c>
      <c r="AN705" s="415" t="s">
        <v>196</v>
      </c>
      <c r="AT705" s="400" t="s">
        <v>2711</v>
      </c>
      <c r="AU705" s="406"/>
    </row>
    <row r="706" spans="6:47" s="415" customFormat="1" ht="50.15" customHeight="1" x14ac:dyDescent="0.3">
      <c r="F706" s="415" t="s">
        <v>5487</v>
      </c>
      <c r="G706" s="400"/>
      <c r="H706" s="400" t="s">
        <v>1596</v>
      </c>
      <c r="I706" s="400" t="s">
        <v>2571</v>
      </c>
      <c r="J706" s="400" t="s">
        <v>2572</v>
      </c>
      <c r="K706" s="415" t="s">
        <v>5488</v>
      </c>
      <c r="L706" s="400" t="s">
        <v>2671</v>
      </c>
      <c r="N706" s="400" t="s">
        <v>1636</v>
      </c>
      <c r="O706" s="400" t="s">
        <v>2177</v>
      </c>
      <c r="P706" s="407" t="str">
        <f>IFERROR(INDEX(LOVs!L:L,MATCH(O706, LOVs!J:J,0)), "")</f>
        <v>Gap</v>
      </c>
      <c r="Q706" s="407" t="str">
        <f>IFERROR(INDEX(LOVs!M:M,MATCH(O706,LOVs!J:J,0)),"")</f>
        <v>Build</v>
      </c>
      <c r="R706" s="407" t="str">
        <f>IFERROR(INDEX(LOVs!N:N,MATCH(O706,LOVs!J:J,0)),"")</f>
        <v>Conversions</v>
      </c>
      <c r="S706" s="400" t="s">
        <v>4692</v>
      </c>
      <c r="T706" s="415" t="s">
        <v>5489</v>
      </c>
      <c r="U706" s="415" t="s">
        <v>5490</v>
      </c>
      <c r="V706" s="417" t="s">
        <v>5395</v>
      </c>
      <c r="Y706" s="400" t="s">
        <v>1348</v>
      </c>
      <c r="Z706" s="400" t="s">
        <v>869</v>
      </c>
      <c r="AA706" s="409">
        <v>44585</v>
      </c>
      <c r="AC706" s="402" t="e">
        <f>IF(#REF!="", O706,#REF!)</f>
        <v>#REF!</v>
      </c>
      <c r="AD706" s="402"/>
      <c r="AE706" s="400" t="s">
        <v>1605</v>
      </c>
      <c r="AF706" s="400" t="s">
        <v>2577</v>
      </c>
      <c r="AG706" s="400" t="s">
        <v>2578</v>
      </c>
      <c r="AH706" s="400" t="s">
        <v>856</v>
      </c>
      <c r="AM706" s="415" t="s">
        <v>4485</v>
      </c>
      <c r="AN706" s="415" t="s">
        <v>196</v>
      </c>
      <c r="AT706" s="400" t="s">
        <v>2711</v>
      </c>
      <c r="AU706" s="406"/>
    </row>
    <row r="707" spans="6:47" s="415" customFormat="1" ht="50.15" customHeight="1" x14ac:dyDescent="0.3">
      <c r="F707" s="415" t="s">
        <v>5491</v>
      </c>
      <c r="G707" s="400"/>
      <c r="H707" s="400" t="s">
        <v>1596</v>
      </c>
      <c r="I707" s="400" t="s">
        <v>2571</v>
      </c>
      <c r="J707" s="400" t="s">
        <v>2572</v>
      </c>
      <c r="K707" s="415" t="s">
        <v>5492</v>
      </c>
      <c r="L707" s="400" t="s">
        <v>2671</v>
      </c>
      <c r="N707" s="400" t="s">
        <v>1636</v>
      </c>
      <c r="O707" s="400" t="s">
        <v>2177</v>
      </c>
      <c r="P707" s="407" t="str">
        <f>IFERROR(INDEX(LOVs!L:L,MATCH(O707, LOVs!J:J,0)), "")</f>
        <v>Gap</v>
      </c>
      <c r="Q707" s="407" t="str">
        <f>IFERROR(INDEX(LOVs!M:M,MATCH(O707,LOVs!J:J,0)),"")</f>
        <v>Build</v>
      </c>
      <c r="R707" s="407" t="str">
        <f>IFERROR(INDEX(LOVs!N:N,MATCH(O707,LOVs!J:J,0)),"")</f>
        <v>Conversions</v>
      </c>
      <c r="S707" s="400" t="s">
        <v>4692</v>
      </c>
      <c r="T707" s="415" t="s">
        <v>5493</v>
      </c>
      <c r="U707" s="415" t="s">
        <v>5494</v>
      </c>
      <c r="V707" s="417" t="s">
        <v>5441</v>
      </c>
      <c r="Y707" s="400" t="s">
        <v>1348</v>
      </c>
      <c r="Z707" s="400" t="s">
        <v>869</v>
      </c>
      <c r="AA707" s="409">
        <v>44585</v>
      </c>
      <c r="AC707" s="402" t="e">
        <f>IF(#REF!="", O707,#REF!)</f>
        <v>#REF!</v>
      </c>
      <c r="AD707" s="402"/>
      <c r="AE707" s="400" t="s">
        <v>1605</v>
      </c>
      <c r="AF707" s="400" t="s">
        <v>2577</v>
      </c>
      <c r="AG707" s="400" t="s">
        <v>2578</v>
      </c>
      <c r="AH707" s="400" t="s">
        <v>856</v>
      </c>
      <c r="AM707" s="415" t="s">
        <v>4485</v>
      </c>
      <c r="AN707" s="415" t="s">
        <v>196</v>
      </c>
      <c r="AT707" s="400" t="s">
        <v>2711</v>
      </c>
      <c r="AU707" s="406"/>
    </row>
    <row r="708" spans="6:47" s="415" customFormat="1" ht="50.15" customHeight="1" x14ac:dyDescent="0.3">
      <c r="F708" s="415" t="s">
        <v>5495</v>
      </c>
      <c r="G708" s="400"/>
      <c r="H708" s="400" t="s">
        <v>1596</v>
      </c>
      <c r="I708" s="400" t="s">
        <v>2571</v>
      </c>
      <c r="J708" s="400" t="s">
        <v>2572</v>
      </c>
      <c r="K708" s="415" t="s">
        <v>5496</v>
      </c>
      <c r="L708" s="400" t="s">
        <v>2671</v>
      </c>
      <c r="N708" s="400" t="s">
        <v>1636</v>
      </c>
      <c r="O708" s="400" t="s">
        <v>2177</v>
      </c>
      <c r="P708" s="407" t="str">
        <f>IFERROR(INDEX(LOVs!L:L,MATCH(O708, LOVs!J:J,0)), "")</f>
        <v>Gap</v>
      </c>
      <c r="Q708" s="407" t="str">
        <f>IFERROR(INDEX(LOVs!M:M,MATCH(O708,LOVs!J:J,0)),"")</f>
        <v>Build</v>
      </c>
      <c r="R708" s="407" t="str">
        <f>IFERROR(INDEX(LOVs!N:N,MATCH(O708,LOVs!J:J,0)),"")</f>
        <v>Conversions</v>
      </c>
      <c r="S708" s="400" t="s">
        <v>4692</v>
      </c>
      <c r="T708" s="415" t="s">
        <v>5497</v>
      </c>
      <c r="U708" s="415" t="s">
        <v>5498</v>
      </c>
      <c r="V708" s="417" t="s">
        <v>5441</v>
      </c>
      <c r="Y708" s="400" t="s">
        <v>1348</v>
      </c>
      <c r="Z708" s="400" t="s">
        <v>869</v>
      </c>
      <c r="AA708" s="409">
        <v>44585</v>
      </c>
      <c r="AC708" s="402" t="e">
        <f>IF(#REF!="", O708,#REF!)</f>
        <v>#REF!</v>
      </c>
      <c r="AD708" s="402"/>
      <c r="AE708" s="400" t="s">
        <v>1605</v>
      </c>
      <c r="AF708" s="400" t="s">
        <v>2577</v>
      </c>
      <c r="AG708" s="400" t="s">
        <v>2578</v>
      </c>
      <c r="AH708" s="400" t="s">
        <v>856</v>
      </c>
      <c r="AM708" s="415" t="s">
        <v>4485</v>
      </c>
      <c r="AN708" s="415" t="s">
        <v>196</v>
      </c>
      <c r="AT708" s="400" t="s">
        <v>2711</v>
      </c>
      <c r="AU708" s="406"/>
    </row>
    <row r="709" spans="6:47" s="415" customFormat="1" ht="50.15" customHeight="1" x14ac:dyDescent="0.3">
      <c r="F709" s="415" t="s">
        <v>5499</v>
      </c>
      <c r="G709" s="400"/>
      <c r="H709" s="400" t="s">
        <v>1596</v>
      </c>
      <c r="I709" s="400" t="s">
        <v>2571</v>
      </c>
      <c r="J709" s="400" t="s">
        <v>2572</v>
      </c>
      <c r="K709" s="415" t="s">
        <v>5500</v>
      </c>
      <c r="L709" s="400" t="s">
        <v>2671</v>
      </c>
      <c r="N709" s="400" t="s">
        <v>1636</v>
      </c>
      <c r="O709" s="400" t="s">
        <v>2177</v>
      </c>
      <c r="P709" s="407" t="str">
        <f>IFERROR(INDEX(LOVs!L:L,MATCH(O709, LOVs!J:J,0)), "")</f>
        <v>Gap</v>
      </c>
      <c r="Q709" s="407" t="str">
        <f>IFERROR(INDEX(LOVs!M:M,MATCH(O709,LOVs!J:J,0)),"")</f>
        <v>Build</v>
      </c>
      <c r="R709" s="407" t="str">
        <f>IFERROR(INDEX(LOVs!N:N,MATCH(O709,LOVs!J:J,0)),"")</f>
        <v>Conversions</v>
      </c>
      <c r="S709" s="400" t="s">
        <v>4704</v>
      </c>
      <c r="T709" s="415" t="s">
        <v>5501</v>
      </c>
      <c r="U709" s="415" t="s">
        <v>5502</v>
      </c>
      <c r="V709" s="417" t="s">
        <v>5395</v>
      </c>
      <c r="Y709" s="400" t="s">
        <v>1348</v>
      </c>
      <c r="Z709" s="400" t="s">
        <v>869</v>
      </c>
      <c r="AA709" s="409">
        <v>44585</v>
      </c>
      <c r="AC709" s="402" t="e">
        <f>IF(#REF!="", O709,#REF!)</f>
        <v>#REF!</v>
      </c>
      <c r="AD709" s="402"/>
      <c r="AE709" s="400" t="s">
        <v>1605</v>
      </c>
      <c r="AF709" s="400" t="s">
        <v>2577</v>
      </c>
      <c r="AG709" s="400" t="s">
        <v>2578</v>
      </c>
      <c r="AH709" s="400" t="s">
        <v>856</v>
      </c>
      <c r="AM709" s="415" t="s">
        <v>1978</v>
      </c>
      <c r="AN709" s="415" t="s">
        <v>196</v>
      </c>
      <c r="AT709" s="400" t="s">
        <v>2711</v>
      </c>
      <c r="AU709" s="406"/>
    </row>
    <row r="710" spans="6:47" s="415" customFormat="1" ht="50.15" customHeight="1" x14ac:dyDescent="0.3">
      <c r="F710" s="415" t="s">
        <v>5503</v>
      </c>
      <c r="G710" s="400"/>
      <c r="H710" s="400" t="s">
        <v>1596</v>
      </c>
      <c r="I710" s="400" t="s">
        <v>2571</v>
      </c>
      <c r="J710" s="400" t="s">
        <v>2572</v>
      </c>
      <c r="K710" s="415" t="s">
        <v>5504</v>
      </c>
      <c r="L710" s="400" t="s">
        <v>2671</v>
      </c>
      <c r="N710" s="400" t="s">
        <v>1636</v>
      </c>
      <c r="O710" s="400" t="s">
        <v>2177</v>
      </c>
      <c r="P710" s="407" t="str">
        <f>IFERROR(INDEX(LOVs!L:L,MATCH(O710, LOVs!J:J,0)), "")</f>
        <v>Gap</v>
      </c>
      <c r="Q710" s="407" t="str">
        <f>IFERROR(INDEX(LOVs!M:M,MATCH(O710,LOVs!J:J,0)),"")</f>
        <v>Build</v>
      </c>
      <c r="R710" s="407" t="str">
        <f>IFERROR(INDEX(LOVs!N:N,MATCH(O710,LOVs!J:J,0)),"")</f>
        <v>Conversions</v>
      </c>
      <c r="S710" s="400" t="s">
        <v>4704</v>
      </c>
      <c r="T710" s="415" t="s">
        <v>5505</v>
      </c>
      <c r="U710" s="415" t="s">
        <v>5506</v>
      </c>
      <c r="V710" s="417" t="s">
        <v>5395</v>
      </c>
      <c r="Y710" s="400" t="s">
        <v>1348</v>
      </c>
      <c r="Z710" s="400" t="s">
        <v>869</v>
      </c>
      <c r="AA710" s="409">
        <v>44585</v>
      </c>
      <c r="AC710" s="402" t="e">
        <f>IF(#REF!="", O710,#REF!)</f>
        <v>#REF!</v>
      </c>
      <c r="AD710" s="402"/>
      <c r="AE710" s="400" t="s">
        <v>1605</v>
      </c>
      <c r="AF710" s="400" t="s">
        <v>2577</v>
      </c>
      <c r="AG710" s="400" t="s">
        <v>2578</v>
      </c>
      <c r="AH710" s="400" t="s">
        <v>856</v>
      </c>
      <c r="AM710" s="415" t="s">
        <v>1978</v>
      </c>
      <c r="AN710" s="415" t="s">
        <v>196</v>
      </c>
      <c r="AT710" s="400" t="s">
        <v>2711</v>
      </c>
      <c r="AU710" s="406"/>
    </row>
    <row r="711" spans="6:47" s="415" customFormat="1" ht="50.15" customHeight="1" x14ac:dyDescent="0.3">
      <c r="F711" s="415" t="s">
        <v>5507</v>
      </c>
      <c r="G711" s="400"/>
      <c r="H711" s="400" t="s">
        <v>1596</v>
      </c>
      <c r="I711" s="400" t="s">
        <v>2571</v>
      </c>
      <c r="J711" s="400" t="s">
        <v>2572</v>
      </c>
      <c r="K711" s="415" t="s">
        <v>5508</v>
      </c>
      <c r="L711" s="400" t="s">
        <v>2671</v>
      </c>
      <c r="N711" s="400" t="s">
        <v>1636</v>
      </c>
      <c r="O711" s="400" t="s">
        <v>2177</v>
      </c>
      <c r="P711" s="407" t="str">
        <f>IFERROR(INDEX(LOVs!L:L,MATCH(O711, LOVs!J:J,0)), "")</f>
        <v>Gap</v>
      </c>
      <c r="Q711" s="407" t="str">
        <f>IFERROR(INDEX(LOVs!M:M,MATCH(O711,LOVs!J:J,0)),"")</f>
        <v>Build</v>
      </c>
      <c r="R711" s="407" t="str">
        <f>IFERROR(INDEX(LOVs!N:N,MATCH(O711,LOVs!J:J,0)),"")</f>
        <v>Conversions</v>
      </c>
      <c r="S711" s="400" t="s">
        <v>4704</v>
      </c>
      <c r="T711" s="415" t="s">
        <v>5509</v>
      </c>
      <c r="U711" s="415" t="s">
        <v>5510</v>
      </c>
      <c r="V711" s="417" t="s">
        <v>5395</v>
      </c>
      <c r="Y711" s="400" t="s">
        <v>1348</v>
      </c>
      <c r="Z711" s="400" t="s">
        <v>869</v>
      </c>
      <c r="AA711" s="409">
        <v>44585</v>
      </c>
      <c r="AC711" s="402" t="e">
        <f>IF(#REF!="", O711,#REF!)</f>
        <v>#REF!</v>
      </c>
      <c r="AD711" s="402"/>
      <c r="AE711" s="400" t="s">
        <v>1605</v>
      </c>
      <c r="AF711" s="400" t="s">
        <v>2577</v>
      </c>
      <c r="AG711" s="400" t="s">
        <v>2578</v>
      </c>
      <c r="AH711" s="400" t="s">
        <v>856</v>
      </c>
      <c r="AM711" s="415" t="s">
        <v>1978</v>
      </c>
      <c r="AN711" s="415" t="s">
        <v>196</v>
      </c>
      <c r="AT711" s="400" t="s">
        <v>2711</v>
      </c>
      <c r="AU711" s="406"/>
    </row>
    <row r="712" spans="6:47" s="415" customFormat="1" ht="50.15" customHeight="1" x14ac:dyDescent="0.3">
      <c r="F712" s="415" t="s">
        <v>5511</v>
      </c>
      <c r="G712" s="400"/>
      <c r="H712" s="400" t="s">
        <v>1596</v>
      </c>
      <c r="I712" s="400" t="s">
        <v>2571</v>
      </c>
      <c r="J712" s="400" t="s">
        <v>2572</v>
      </c>
      <c r="K712" s="415" t="s">
        <v>5512</v>
      </c>
      <c r="L712" s="400" t="s">
        <v>2671</v>
      </c>
      <c r="N712" s="400" t="s">
        <v>1636</v>
      </c>
      <c r="O712" s="400" t="s">
        <v>1759</v>
      </c>
      <c r="P712" s="407" t="str">
        <f>IFERROR(INDEX(LOVs!L:L,MATCH(O712, LOVs!J:J,0)), "")</f>
        <v>Not Required</v>
      </c>
      <c r="Q712" s="407" t="str">
        <f>IFERROR(INDEX(LOVs!M:M,MATCH(O712,LOVs!J:J,0)),"")</f>
        <v>Not Required</v>
      </c>
      <c r="R712" s="407" t="str">
        <f>IFERROR(INDEX(LOVs!N:N,MATCH(O712,LOVs!J:J,0)),"")</f>
        <v>Not Required</v>
      </c>
      <c r="S712" s="400"/>
      <c r="T712" s="416" t="s">
        <v>5513</v>
      </c>
      <c r="U712" s="415" t="s">
        <v>5514</v>
      </c>
      <c r="V712" s="417" t="s">
        <v>5395</v>
      </c>
      <c r="Y712" s="400" t="s">
        <v>1348</v>
      </c>
      <c r="Z712" s="400" t="s">
        <v>869</v>
      </c>
      <c r="AA712" s="409">
        <v>44585</v>
      </c>
      <c r="AC712" s="402" t="e">
        <f>IF(#REF!="", O712,#REF!)</f>
        <v>#REF!</v>
      </c>
      <c r="AE712" s="400" t="s">
        <v>1605</v>
      </c>
      <c r="AF712" s="400" t="s">
        <v>2577</v>
      </c>
      <c r="AG712" s="400" t="s">
        <v>2578</v>
      </c>
      <c r="AH712" s="400" t="s">
        <v>856</v>
      </c>
      <c r="AM712" s="415" t="s">
        <v>1978</v>
      </c>
      <c r="AN712" s="415" t="s">
        <v>196</v>
      </c>
      <c r="AT712" s="400" t="s">
        <v>3886</v>
      </c>
      <c r="AU712" s="406"/>
    </row>
    <row r="713" spans="6:47" s="415" customFormat="1" ht="50.15" customHeight="1" x14ac:dyDescent="0.3">
      <c r="F713" s="415" t="s">
        <v>5515</v>
      </c>
      <c r="G713" s="400"/>
      <c r="H713" s="400" t="s">
        <v>1596</v>
      </c>
      <c r="I713" s="400" t="s">
        <v>2571</v>
      </c>
      <c r="J713" s="400" t="s">
        <v>2572</v>
      </c>
      <c r="K713" s="415" t="s">
        <v>5516</v>
      </c>
      <c r="L713" s="400" t="s">
        <v>2671</v>
      </c>
      <c r="N713" s="400" t="s">
        <v>1636</v>
      </c>
      <c r="O713" s="400" t="s">
        <v>1759</v>
      </c>
      <c r="P713" s="407" t="str">
        <f>IFERROR(INDEX(LOVs!L:L,MATCH(O713, LOVs!J:J,0)), "")</f>
        <v>Not Required</v>
      </c>
      <c r="Q713" s="407" t="str">
        <f>IFERROR(INDEX(LOVs!M:M,MATCH(O713,LOVs!J:J,0)),"")</f>
        <v>Not Required</v>
      </c>
      <c r="R713" s="407" t="str">
        <f>IFERROR(INDEX(LOVs!N:N,MATCH(O713,LOVs!J:J,0)),"")</f>
        <v>Not Required</v>
      </c>
      <c r="S713" s="400"/>
      <c r="T713" s="416" t="s">
        <v>5517</v>
      </c>
      <c r="U713" s="415" t="s">
        <v>5518</v>
      </c>
      <c r="V713" s="417" t="s">
        <v>5395</v>
      </c>
      <c r="Y713" s="400" t="s">
        <v>1348</v>
      </c>
      <c r="Z713" s="400" t="s">
        <v>869</v>
      </c>
      <c r="AA713" s="409">
        <v>44585</v>
      </c>
      <c r="AC713" s="402" t="e">
        <f>IF(#REF!="", O713,#REF!)</f>
        <v>#REF!</v>
      </c>
      <c r="AE713" s="400" t="s">
        <v>1605</v>
      </c>
      <c r="AF713" s="400" t="s">
        <v>2577</v>
      </c>
      <c r="AG713" s="400" t="s">
        <v>2578</v>
      </c>
      <c r="AH713" s="400" t="s">
        <v>856</v>
      </c>
      <c r="AM713" s="415" t="s">
        <v>1978</v>
      </c>
      <c r="AN713" s="415" t="s">
        <v>196</v>
      </c>
      <c r="AT713" s="400" t="s">
        <v>3886</v>
      </c>
      <c r="AU713" s="406"/>
    </row>
    <row r="714" spans="6:47" s="415" customFormat="1" ht="50.15" customHeight="1" x14ac:dyDescent="0.3">
      <c r="F714" s="415" t="s">
        <v>5519</v>
      </c>
      <c r="G714" s="400"/>
      <c r="H714" s="400" t="s">
        <v>1596</v>
      </c>
      <c r="I714" s="400" t="s">
        <v>2571</v>
      </c>
      <c r="J714" s="400" t="s">
        <v>2572</v>
      </c>
      <c r="K714" s="415" t="s">
        <v>5520</v>
      </c>
      <c r="L714" s="400" t="s">
        <v>2671</v>
      </c>
      <c r="N714" s="400" t="s">
        <v>1636</v>
      </c>
      <c r="O714" s="400" t="s">
        <v>1759</v>
      </c>
      <c r="P714" s="407" t="str">
        <f>IFERROR(INDEX(LOVs!L:L,MATCH(O714, LOVs!J:J,0)), "")</f>
        <v>Not Required</v>
      </c>
      <c r="Q714" s="407" t="str">
        <f>IFERROR(INDEX(LOVs!M:M,MATCH(O714,LOVs!J:J,0)),"")</f>
        <v>Not Required</v>
      </c>
      <c r="R714" s="407" t="str">
        <f>IFERROR(INDEX(LOVs!N:N,MATCH(O714,LOVs!J:J,0)),"")</f>
        <v>Not Required</v>
      </c>
      <c r="S714" s="400"/>
      <c r="T714" s="416" t="s">
        <v>5521</v>
      </c>
      <c r="U714" s="415" t="s">
        <v>5522</v>
      </c>
      <c r="V714" s="417" t="s">
        <v>5395</v>
      </c>
      <c r="Y714" s="400" t="s">
        <v>1348</v>
      </c>
      <c r="Z714" s="400" t="s">
        <v>869</v>
      </c>
      <c r="AA714" s="409">
        <v>44585</v>
      </c>
      <c r="AC714" s="402" t="e">
        <f>IF(#REF!="", O714,#REF!)</f>
        <v>#REF!</v>
      </c>
      <c r="AE714" s="400" t="s">
        <v>1605</v>
      </c>
      <c r="AF714" s="400" t="s">
        <v>2577</v>
      </c>
      <c r="AG714" s="400" t="s">
        <v>2578</v>
      </c>
      <c r="AH714" s="400" t="s">
        <v>856</v>
      </c>
      <c r="AM714" s="415" t="s">
        <v>1978</v>
      </c>
      <c r="AN714" s="415" t="s">
        <v>196</v>
      </c>
      <c r="AT714" s="400" t="s">
        <v>3886</v>
      </c>
      <c r="AU714" s="406"/>
    </row>
    <row r="715" spans="6:47" s="415" customFormat="1" ht="50.15" customHeight="1" x14ac:dyDescent="0.3">
      <c r="F715" s="415" t="s">
        <v>5523</v>
      </c>
      <c r="G715" s="400"/>
      <c r="H715" s="400" t="s">
        <v>1596</v>
      </c>
      <c r="I715" s="400" t="s">
        <v>2571</v>
      </c>
      <c r="J715" s="400" t="s">
        <v>2572</v>
      </c>
      <c r="K715" s="415" t="s">
        <v>5524</v>
      </c>
      <c r="L715" s="400" t="s">
        <v>2671</v>
      </c>
      <c r="N715" s="400" t="s">
        <v>1636</v>
      </c>
      <c r="O715" s="400" t="s">
        <v>2177</v>
      </c>
      <c r="P715" s="407" t="str">
        <f>IFERROR(INDEX(LOVs!L:L,MATCH(O715, LOVs!J:J,0)), "")</f>
        <v>Gap</v>
      </c>
      <c r="Q715" s="407" t="str">
        <f>IFERROR(INDEX(LOVs!M:M,MATCH(O715,LOVs!J:J,0)),"")</f>
        <v>Build</v>
      </c>
      <c r="R715" s="407" t="str">
        <f>IFERROR(INDEX(LOVs!N:N,MATCH(O715,LOVs!J:J,0)),"")</f>
        <v>Conversions</v>
      </c>
      <c r="S715" s="400" t="s">
        <v>4704</v>
      </c>
      <c r="T715" s="415" t="s">
        <v>5525</v>
      </c>
      <c r="U715" s="415" t="s">
        <v>5526</v>
      </c>
      <c r="V715" s="417" t="s">
        <v>5395</v>
      </c>
      <c r="Y715" s="400" t="s">
        <v>1348</v>
      </c>
      <c r="Z715" s="400" t="s">
        <v>869</v>
      </c>
      <c r="AA715" s="409">
        <v>44585</v>
      </c>
      <c r="AC715" s="402" t="e">
        <f>IF(#REF!="", O715,#REF!)</f>
        <v>#REF!</v>
      </c>
      <c r="AD715" s="402"/>
      <c r="AE715" s="400" t="s">
        <v>1605</v>
      </c>
      <c r="AF715" s="400" t="s">
        <v>2577</v>
      </c>
      <c r="AG715" s="400" t="s">
        <v>2578</v>
      </c>
      <c r="AH715" s="400" t="s">
        <v>856</v>
      </c>
      <c r="AM715" s="415" t="s">
        <v>1978</v>
      </c>
      <c r="AN715" s="415" t="s">
        <v>196</v>
      </c>
      <c r="AT715" s="400" t="s">
        <v>4678</v>
      </c>
      <c r="AU715" s="406"/>
    </row>
    <row r="716" spans="6:47" s="415" customFormat="1" ht="50.15" customHeight="1" x14ac:dyDescent="0.3">
      <c r="F716" s="415" t="s">
        <v>5527</v>
      </c>
      <c r="G716" s="400"/>
      <c r="H716" s="400" t="s">
        <v>1596</v>
      </c>
      <c r="I716" s="400" t="s">
        <v>2571</v>
      </c>
      <c r="J716" s="400" t="s">
        <v>2572</v>
      </c>
      <c r="K716" s="415" t="s">
        <v>5528</v>
      </c>
      <c r="L716" s="400" t="s">
        <v>2671</v>
      </c>
      <c r="N716" s="400" t="s">
        <v>1636</v>
      </c>
      <c r="O716" s="400" t="s">
        <v>1759</v>
      </c>
      <c r="P716" s="407" t="str">
        <f>IFERROR(INDEX(LOVs!L:L,MATCH(O716, LOVs!J:J,0)), "")</f>
        <v>Not Required</v>
      </c>
      <c r="Q716" s="407" t="str">
        <f>IFERROR(INDEX(LOVs!M:M,MATCH(O716,LOVs!J:J,0)),"")</f>
        <v>Not Required</v>
      </c>
      <c r="R716" s="407" t="str">
        <f>IFERROR(INDEX(LOVs!N:N,MATCH(O716,LOVs!J:J,0)),"")</f>
        <v>Not Required</v>
      </c>
      <c r="S716" s="400"/>
      <c r="T716" s="416" t="s">
        <v>5529</v>
      </c>
      <c r="U716" s="415" t="s">
        <v>5530</v>
      </c>
      <c r="V716" s="417" t="s">
        <v>5395</v>
      </c>
      <c r="Y716" s="400" t="s">
        <v>1348</v>
      </c>
      <c r="Z716" s="400" t="s">
        <v>869</v>
      </c>
      <c r="AA716" s="409">
        <v>44585</v>
      </c>
      <c r="AC716" s="402" t="e">
        <f>IF(#REF!="", O716,#REF!)</f>
        <v>#REF!</v>
      </c>
      <c r="AE716" s="400" t="s">
        <v>1605</v>
      </c>
      <c r="AF716" s="400" t="s">
        <v>2577</v>
      </c>
      <c r="AG716" s="400" t="s">
        <v>2578</v>
      </c>
      <c r="AH716" s="400" t="s">
        <v>856</v>
      </c>
      <c r="AM716" s="415" t="s">
        <v>1978</v>
      </c>
      <c r="AN716" s="415" t="s">
        <v>196</v>
      </c>
      <c r="AT716" s="400" t="s">
        <v>3886</v>
      </c>
      <c r="AU716" s="406"/>
    </row>
    <row r="717" spans="6:47" s="415" customFormat="1" ht="50.15" customHeight="1" x14ac:dyDescent="0.3">
      <c r="F717" s="415" t="s">
        <v>5531</v>
      </c>
      <c r="G717" s="400"/>
      <c r="H717" s="400" t="s">
        <v>1596</v>
      </c>
      <c r="I717" s="400" t="s">
        <v>2571</v>
      </c>
      <c r="J717" s="400" t="s">
        <v>2572</v>
      </c>
      <c r="K717" s="415" t="s">
        <v>5532</v>
      </c>
      <c r="L717" s="400" t="s">
        <v>2671</v>
      </c>
      <c r="N717" s="400" t="s">
        <v>1636</v>
      </c>
      <c r="O717" s="400" t="s">
        <v>2177</v>
      </c>
      <c r="P717" s="407" t="str">
        <f>IFERROR(INDEX(LOVs!L:L,MATCH(O717, LOVs!J:J,0)), "")</f>
        <v>Gap</v>
      </c>
      <c r="Q717" s="407" t="str">
        <f>IFERROR(INDEX(LOVs!M:M,MATCH(O717,LOVs!J:J,0)),"")</f>
        <v>Build</v>
      </c>
      <c r="R717" s="407" t="str">
        <f>IFERROR(INDEX(LOVs!N:N,MATCH(O717,LOVs!J:J,0)),"")</f>
        <v>Conversions</v>
      </c>
      <c r="S717" s="400" t="s">
        <v>4704</v>
      </c>
      <c r="T717" s="415" t="s">
        <v>5533</v>
      </c>
      <c r="U717" s="415" t="s">
        <v>5534</v>
      </c>
      <c r="V717" s="417" t="s">
        <v>5395</v>
      </c>
      <c r="Y717" s="400" t="s">
        <v>1348</v>
      </c>
      <c r="Z717" s="400" t="s">
        <v>869</v>
      </c>
      <c r="AA717" s="409">
        <v>44585</v>
      </c>
      <c r="AC717" s="402" t="e">
        <f>IF(#REF!="", O717,#REF!)</f>
        <v>#REF!</v>
      </c>
      <c r="AD717" s="402"/>
      <c r="AE717" s="400" t="s">
        <v>1605</v>
      </c>
      <c r="AF717" s="400" t="s">
        <v>2577</v>
      </c>
      <c r="AG717" s="400" t="s">
        <v>2578</v>
      </c>
      <c r="AH717" s="400" t="s">
        <v>856</v>
      </c>
      <c r="AM717" s="415" t="s">
        <v>1978</v>
      </c>
      <c r="AN717" s="415" t="s">
        <v>196</v>
      </c>
      <c r="AT717" s="400" t="s">
        <v>4678</v>
      </c>
      <c r="AU717" s="406"/>
    </row>
    <row r="718" spans="6:47" s="415" customFormat="1" ht="50.15" customHeight="1" x14ac:dyDescent="0.3">
      <c r="F718" s="415" t="s">
        <v>5535</v>
      </c>
      <c r="G718" s="400"/>
      <c r="H718" s="400" t="s">
        <v>1596</v>
      </c>
      <c r="I718" s="400" t="s">
        <v>2571</v>
      </c>
      <c r="J718" s="400" t="s">
        <v>2572</v>
      </c>
      <c r="K718" s="415" t="s">
        <v>5536</v>
      </c>
      <c r="L718" s="400" t="s">
        <v>2671</v>
      </c>
      <c r="N718" s="400" t="s">
        <v>1636</v>
      </c>
      <c r="O718" s="400" t="s">
        <v>2177</v>
      </c>
      <c r="P718" s="407" t="str">
        <f>IFERROR(INDEX(LOVs!L:L,MATCH(O718, LOVs!J:J,0)), "")</f>
        <v>Gap</v>
      </c>
      <c r="Q718" s="407" t="str">
        <f>IFERROR(INDEX(LOVs!M:M,MATCH(O718,LOVs!J:J,0)),"")</f>
        <v>Build</v>
      </c>
      <c r="R718" s="407" t="str">
        <f>IFERROR(INDEX(LOVs!N:N,MATCH(O718,LOVs!J:J,0)),"")</f>
        <v>Conversions</v>
      </c>
      <c r="S718" s="400" t="s">
        <v>4664</v>
      </c>
      <c r="T718" s="415" t="s">
        <v>5537</v>
      </c>
      <c r="U718" s="415" t="s">
        <v>5538</v>
      </c>
      <c r="V718" s="417" t="s">
        <v>5395</v>
      </c>
      <c r="Y718" s="400" t="s">
        <v>1348</v>
      </c>
      <c r="Z718" s="400" t="s">
        <v>869</v>
      </c>
      <c r="AA718" s="409">
        <v>44585</v>
      </c>
      <c r="AC718" s="402" t="e">
        <f>IF(#REF!="", O718,#REF!)</f>
        <v>#REF!</v>
      </c>
      <c r="AD718" s="402"/>
      <c r="AE718" s="400" t="s">
        <v>1605</v>
      </c>
      <c r="AF718" s="400" t="s">
        <v>2577</v>
      </c>
      <c r="AG718" s="400" t="s">
        <v>2578</v>
      </c>
      <c r="AH718" s="400" t="s">
        <v>856</v>
      </c>
      <c r="AM718" s="415" t="s">
        <v>1978</v>
      </c>
      <c r="AN718" s="415" t="s">
        <v>196</v>
      </c>
      <c r="AT718" s="400" t="s">
        <v>2711</v>
      </c>
      <c r="AU718" s="406"/>
    </row>
    <row r="719" spans="6:47" s="415" customFormat="1" ht="50.15" customHeight="1" x14ac:dyDescent="0.3">
      <c r="F719" s="415" t="s">
        <v>5539</v>
      </c>
      <c r="G719" s="400"/>
      <c r="H719" s="400" t="s">
        <v>1596</v>
      </c>
      <c r="I719" s="400" t="s">
        <v>2571</v>
      </c>
      <c r="J719" s="400" t="s">
        <v>2572</v>
      </c>
      <c r="K719" s="415" t="s">
        <v>5540</v>
      </c>
      <c r="L719" s="400" t="s">
        <v>2671</v>
      </c>
      <c r="N719" s="400" t="s">
        <v>1636</v>
      </c>
      <c r="O719" s="400" t="s">
        <v>2177</v>
      </c>
      <c r="P719" s="407" t="str">
        <f>IFERROR(INDEX(LOVs!L:L,MATCH(O719, LOVs!J:J,0)), "")</f>
        <v>Gap</v>
      </c>
      <c r="Q719" s="407" t="str">
        <f>IFERROR(INDEX(LOVs!M:M,MATCH(O719,LOVs!J:J,0)),"")</f>
        <v>Build</v>
      </c>
      <c r="R719" s="407" t="str">
        <f>IFERROR(INDEX(LOVs!N:N,MATCH(O719,LOVs!J:J,0)),"")</f>
        <v>Conversions</v>
      </c>
      <c r="S719" s="400" t="s">
        <v>4664</v>
      </c>
      <c r="T719" s="415" t="s">
        <v>5541</v>
      </c>
      <c r="U719" s="415" t="s">
        <v>5542</v>
      </c>
      <c r="V719" s="417" t="s">
        <v>5395</v>
      </c>
      <c r="Y719" s="400" t="s">
        <v>1348</v>
      </c>
      <c r="Z719" s="400" t="s">
        <v>869</v>
      </c>
      <c r="AA719" s="409">
        <v>44585</v>
      </c>
      <c r="AC719" s="402" t="e">
        <f>IF(#REF!="", O719,#REF!)</f>
        <v>#REF!</v>
      </c>
      <c r="AD719" s="402"/>
      <c r="AE719" s="400" t="s">
        <v>1605</v>
      </c>
      <c r="AF719" s="400" t="s">
        <v>2577</v>
      </c>
      <c r="AG719" s="400" t="s">
        <v>2578</v>
      </c>
      <c r="AH719" s="400" t="s">
        <v>856</v>
      </c>
      <c r="AM719" s="415" t="s">
        <v>1978</v>
      </c>
      <c r="AN719" s="415" t="s">
        <v>196</v>
      </c>
      <c r="AT719" s="400" t="s">
        <v>2711</v>
      </c>
      <c r="AU719" s="406"/>
    </row>
    <row r="720" spans="6:47" s="415" customFormat="1" ht="50.15" customHeight="1" x14ac:dyDescent="0.3">
      <c r="F720" s="415" t="s">
        <v>5543</v>
      </c>
      <c r="G720" s="400"/>
      <c r="H720" s="400" t="s">
        <v>1596</v>
      </c>
      <c r="I720" s="400" t="s">
        <v>2571</v>
      </c>
      <c r="J720" s="400" t="s">
        <v>2572</v>
      </c>
      <c r="K720" s="415" t="s">
        <v>5544</v>
      </c>
      <c r="L720" s="400" t="s">
        <v>2671</v>
      </c>
      <c r="N720" s="400" t="s">
        <v>1636</v>
      </c>
      <c r="O720" s="400" t="s">
        <v>2177</v>
      </c>
      <c r="P720" s="407" t="str">
        <f>IFERROR(INDEX(LOVs!L:L,MATCH(O720, LOVs!J:J,0)), "")</f>
        <v>Gap</v>
      </c>
      <c r="Q720" s="407" t="str">
        <f>IFERROR(INDEX(LOVs!M:M,MATCH(O720,LOVs!J:J,0)),"")</f>
        <v>Build</v>
      </c>
      <c r="R720" s="407" t="str">
        <f>IFERROR(INDEX(LOVs!N:N,MATCH(O720,LOVs!J:J,0)),"")</f>
        <v>Conversions</v>
      </c>
      <c r="S720" s="400" t="s">
        <v>4664</v>
      </c>
      <c r="T720" s="415" t="s">
        <v>5545</v>
      </c>
      <c r="U720" s="415" t="s">
        <v>5546</v>
      </c>
      <c r="V720" s="417" t="s">
        <v>5395</v>
      </c>
      <c r="Y720" s="400" t="s">
        <v>1348</v>
      </c>
      <c r="Z720" s="400" t="s">
        <v>869</v>
      </c>
      <c r="AA720" s="409">
        <v>44585</v>
      </c>
      <c r="AC720" s="402" t="e">
        <f>IF(#REF!="", O720,#REF!)</f>
        <v>#REF!</v>
      </c>
      <c r="AD720" s="402"/>
      <c r="AE720" s="400" t="s">
        <v>1605</v>
      </c>
      <c r="AF720" s="400" t="s">
        <v>2577</v>
      </c>
      <c r="AG720" s="400" t="s">
        <v>2578</v>
      </c>
      <c r="AH720" s="400" t="s">
        <v>856</v>
      </c>
      <c r="AM720" s="415" t="s">
        <v>1978</v>
      </c>
      <c r="AN720" s="415" t="s">
        <v>196</v>
      </c>
      <c r="AT720" s="400" t="s">
        <v>2711</v>
      </c>
      <c r="AU720" s="406"/>
    </row>
    <row r="721" spans="6:47" s="415" customFormat="1" ht="50.15" customHeight="1" x14ac:dyDescent="0.3">
      <c r="F721" s="415" t="s">
        <v>5547</v>
      </c>
      <c r="G721" s="400"/>
      <c r="H721" s="400" t="s">
        <v>1596</v>
      </c>
      <c r="I721" s="400" t="s">
        <v>2571</v>
      </c>
      <c r="J721" s="400" t="s">
        <v>2572</v>
      </c>
      <c r="K721" s="415" t="s">
        <v>5548</v>
      </c>
      <c r="L721" s="400" t="s">
        <v>2671</v>
      </c>
      <c r="N721" s="400" t="s">
        <v>1636</v>
      </c>
      <c r="O721" s="400" t="s">
        <v>2177</v>
      </c>
      <c r="P721" s="407" t="str">
        <f>IFERROR(INDEX(LOVs!L:L,MATCH(O721, LOVs!J:J,0)), "")</f>
        <v>Gap</v>
      </c>
      <c r="Q721" s="407" t="str">
        <f>IFERROR(INDEX(LOVs!M:M,MATCH(O721,LOVs!J:J,0)),"")</f>
        <v>Build</v>
      </c>
      <c r="R721" s="407" t="str">
        <f>IFERROR(INDEX(LOVs!N:N,MATCH(O721,LOVs!J:J,0)),"")</f>
        <v>Conversions</v>
      </c>
      <c r="S721" s="400" t="s">
        <v>4664</v>
      </c>
      <c r="T721" s="415" t="s">
        <v>5549</v>
      </c>
      <c r="U721" s="415" t="s">
        <v>5550</v>
      </c>
      <c r="V721" s="417" t="s">
        <v>5395</v>
      </c>
      <c r="Y721" s="400" t="s">
        <v>1348</v>
      </c>
      <c r="Z721" s="400" t="s">
        <v>869</v>
      </c>
      <c r="AA721" s="409">
        <v>44585</v>
      </c>
      <c r="AC721" s="402" t="e">
        <f>IF(#REF!="", O721,#REF!)</f>
        <v>#REF!</v>
      </c>
      <c r="AD721" s="402"/>
      <c r="AE721" s="400" t="s">
        <v>1605</v>
      </c>
      <c r="AF721" s="400" t="s">
        <v>2577</v>
      </c>
      <c r="AG721" s="400" t="s">
        <v>2578</v>
      </c>
      <c r="AH721" s="400" t="s">
        <v>856</v>
      </c>
      <c r="AM721" s="415" t="s">
        <v>1978</v>
      </c>
      <c r="AN721" s="415" t="s">
        <v>196</v>
      </c>
      <c r="AT721" s="400" t="s">
        <v>2711</v>
      </c>
      <c r="AU721" s="406"/>
    </row>
    <row r="722" spans="6:47" s="415" customFormat="1" ht="50.15" customHeight="1" x14ac:dyDescent="0.3">
      <c r="F722" s="415" t="s">
        <v>5551</v>
      </c>
      <c r="G722" s="400"/>
      <c r="H722" s="400" t="s">
        <v>1596</v>
      </c>
      <c r="I722" s="400" t="s">
        <v>2571</v>
      </c>
      <c r="J722" s="400" t="s">
        <v>2572</v>
      </c>
      <c r="K722" s="415" t="s">
        <v>5552</v>
      </c>
      <c r="L722" s="400" t="s">
        <v>2671</v>
      </c>
      <c r="N722" s="400" t="s">
        <v>1636</v>
      </c>
      <c r="O722" s="400" t="s">
        <v>2177</v>
      </c>
      <c r="P722" s="407" t="str">
        <f>IFERROR(INDEX(LOVs!L:L,MATCH(O722, LOVs!J:J,0)), "")</f>
        <v>Gap</v>
      </c>
      <c r="Q722" s="407" t="str">
        <f>IFERROR(INDEX(LOVs!M:M,MATCH(O722,LOVs!J:J,0)),"")</f>
        <v>Build</v>
      </c>
      <c r="R722" s="407" t="str">
        <f>IFERROR(INDEX(LOVs!N:N,MATCH(O722,LOVs!J:J,0)),"")</f>
        <v>Conversions</v>
      </c>
      <c r="S722" s="400" t="s">
        <v>4692</v>
      </c>
      <c r="T722" s="415" t="s">
        <v>5553</v>
      </c>
      <c r="U722" s="415" t="s">
        <v>5554</v>
      </c>
      <c r="V722" s="417" t="s">
        <v>5395</v>
      </c>
      <c r="Y722" s="400" t="s">
        <v>1348</v>
      </c>
      <c r="Z722" s="400" t="s">
        <v>869</v>
      </c>
      <c r="AA722" s="409">
        <v>44585</v>
      </c>
      <c r="AC722" s="402" t="e">
        <f>IF(#REF!="", O722,#REF!)</f>
        <v>#REF!</v>
      </c>
      <c r="AD722" s="402"/>
      <c r="AE722" s="400" t="s">
        <v>1605</v>
      </c>
      <c r="AF722" s="400" t="s">
        <v>2577</v>
      </c>
      <c r="AG722" s="400" t="s">
        <v>2578</v>
      </c>
      <c r="AH722" s="400" t="s">
        <v>856</v>
      </c>
      <c r="AM722" s="415" t="s">
        <v>1978</v>
      </c>
      <c r="AN722" s="415" t="s">
        <v>196</v>
      </c>
      <c r="AT722" s="400" t="s">
        <v>2711</v>
      </c>
      <c r="AU722" s="406"/>
    </row>
    <row r="723" spans="6:47" s="415" customFormat="1" ht="50.15" customHeight="1" x14ac:dyDescent="0.3">
      <c r="F723" s="415" t="s">
        <v>5555</v>
      </c>
      <c r="G723" s="400"/>
      <c r="H723" s="400" t="s">
        <v>1596</v>
      </c>
      <c r="I723" s="400" t="s">
        <v>2571</v>
      </c>
      <c r="J723" s="400" t="s">
        <v>2572</v>
      </c>
      <c r="K723" s="415" t="s">
        <v>5556</v>
      </c>
      <c r="L723" s="400" t="s">
        <v>2671</v>
      </c>
      <c r="N723" s="400" t="s">
        <v>1636</v>
      </c>
      <c r="O723" s="400" t="s">
        <v>2177</v>
      </c>
      <c r="P723" s="407" t="str">
        <f>IFERROR(INDEX(LOVs!L:L,MATCH(O723, LOVs!J:J,0)), "")</f>
        <v>Gap</v>
      </c>
      <c r="Q723" s="407" t="str">
        <f>IFERROR(INDEX(LOVs!M:M,MATCH(O723,LOVs!J:J,0)),"")</f>
        <v>Build</v>
      </c>
      <c r="R723" s="407" t="str">
        <f>IFERROR(INDEX(LOVs!N:N,MATCH(O723,LOVs!J:J,0)),"")</f>
        <v>Conversions</v>
      </c>
      <c r="S723" s="400" t="s">
        <v>4692</v>
      </c>
      <c r="T723" s="415" t="s">
        <v>5557</v>
      </c>
      <c r="U723" s="415" t="s">
        <v>5558</v>
      </c>
      <c r="V723" s="417" t="s">
        <v>5395</v>
      </c>
      <c r="Y723" s="400" t="s">
        <v>1348</v>
      </c>
      <c r="Z723" s="400" t="s">
        <v>869</v>
      </c>
      <c r="AA723" s="409">
        <v>44585</v>
      </c>
      <c r="AC723" s="402" t="e">
        <f>IF(#REF!="", O723,#REF!)</f>
        <v>#REF!</v>
      </c>
      <c r="AD723" s="402"/>
      <c r="AE723" s="400" t="s">
        <v>1605</v>
      </c>
      <c r="AF723" s="400" t="s">
        <v>2577</v>
      </c>
      <c r="AG723" s="400" t="s">
        <v>2578</v>
      </c>
      <c r="AH723" s="400" t="s">
        <v>856</v>
      </c>
      <c r="AM723" s="415" t="s">
        <v>1978</v>
      </c>
      <c r="AN723" s="415" t="s">
        <v>196</v>
      </c>
      <c r="AT723" s="400" t="s">
        <v>2711</v>
      </c>
      <c r="AU723" s="406"/>
    </row>
    <row r="724" spans="6:47" s="415" customFormat="1" ht="50.15" customHeight="1" x14ac:dyDescent="0.3">
      <c r="F724" s="415" t="s">
        <v>5559</v>
      </c>
      <c r="G724" s="400"/>
      <c r="H724" s="400" t="s">
        <v>1596</v>
      </c>
      <c r="I724" s="400" t="s">
        <v>2571</v>
      </c>
      <c r="J724" s="400" t="s">
        <v>2572</v>
      </c>
      <c r="K724" s="415" t="s">
        <v>5560</v>
      </c>
      <c r="L724" s="400" t="s">
        <v>2671</v>
      </c>
      <c r="N724" s="400" t="s">
        <v>1636</v>
      </c>
      <c r="O724" s="400" t="s">
        <v>2177</v>
      </c>
      <c r="P724" s="407" t="str">
        <f>IFERROR(INDEX(LOVs!L:L,MATCH(O724, LOVs!J:J,0)), "")</f>
        <v>Gap</v>
      </c>
      <c r="Q724" s="407" t="str">
        <f>IFERROR(INDEX(LOVs!M:M,MATCH(O724,LOVs!J:J,0)),"")</f>
        <v>Build</v>
      </c>
      <c r="R724" s="407" t="str">
        <f>IFERROR(INDEX(LOVs!N:N,MATCH(O724,LOVs!J:J,0)),"")</f>
        <v>Conversions</v>
      </c>
      <c r="S724" s="400" t="s">
        <v>4692</v>
      </c>
      <c r="T724" s="415" t="s">
        <v>5561</v>
      </c>
      <c r="U724" s="415" t="s">
        <v>5562</v>
      </c>
      <c r="V724" s="417" t="s">
        <v>5395</v>
      </c>
      <c r="Y724" s="400" t="s">
        <v>1348</v>
      </c>
      <c r="Z724" s="400" t="s">
        <v>869</v>
      </c>
      <c r="AA724" s="409">
        <v>44585</v>
      </c>
      <c r="AC724" s="402" t="e">
        <f>IF(#REF!="", O724,#REF!)</f>
        <v>#REF!</v>
      </c>
      <c r="AD724" s="402"/>
      <c r="AE724" s="400" t="s">
        <v>1605</v>
      </c>
      <c r="AF724" s="400" t="s">
        <v>2577</v>
      </c>
      <c r="AG724" s="400" t="s">
        <v>2578</v>
      </c>
      <c r="AH724" s="400" t="s">
        <v>856</v>
      </c>
      <c r="AM724" s="415" t="s">
        <v>1978</v>
      </c>
      <c r="AN724" s="415" t="s">
        <v>196</v>
      </c>
      <c r="AT724" s="400" t="s">
        <v>2711</v>
      </c>
      <c r="AU724" s="406"/>
    </row>
    <row r="725" spans="6:47" s="415" customFormat="1" ht="50.15" customHeight="1" x14ac:dyDescent="0.3">
      <c r="F725" s="415" t="s">
        <v>5563</v>
      </c>
      <c r="G725" s="400"/>
      <c r="H725" s="400" t="s">
        <v>1596</v>
      </c>
      <c r="I725" s="400" t="s">
        <v>2571</v>
      </c>
      <c r="J725" s="400" t="s">
        <v>2572</v>
      </c>
      <c r="K725" s="415" t="s">
        <v>5564</v>
      </c>
      <c r="L725" s="400" t="s">
        <v>2671</v>
      </c>
      <c r="N725" s="400" t="s">
        <v>1636</v>
      </c>
      <c r="O725" s="400" t="s">
        <v>2177</v>
      </c>
      <c r="P725" s="407" t="str">
        <f>IFERROR(INDEX(LOVs!L:L,MATCH(O725, LOVs!J:J,0)), "")</f>
        <v>Gap</v>
      </c>
      <c r="Q725" s="407" t="str">
        <f>IFERROR(INDEX(LOVs!M:M,MATCH(O725,LOVs!J:J,0)),"")</f>
        <v>Build</v>
      </c>
      <c r="R725" s="407" t="str">
        <f>IFERROR(INDEX(LOVs!N:N,MATCH(O725,LOVs!J:J,0)),"")</f>
        <v>Conversions</v>
      </c>
      <c r="S725" s="400" t="s">
        <v>4692</v>
      </c>
      <c r="T725" s="415" t="s">
        <v>5565</v>
      </c>
      <c r="U725" s="415" t="s">
        <v>5566</v>
      </c>
      <c r="V725" s="417" t="s">
        <v>5441</v>
      </c>
      <c r="Y725" s="400" t="s">
        <v>1348</v>
      </c>
      <c r="Z725" s="400" t="s">
        <v>869</v>
      </c>
      <c r="AA725" s="409">
        <v>44585</v>
      </c>
      <c r="AC725" s="402" t="e">
        <f>IF(#REF!="", O725,#REF!)</f>
        <v>#REF!</v>
      </c>
      <c r="AD725" s="402"/>
      <c r="AE725" s="400" t="s">
        <v>1605</v>
      </c>
      <c r="AF725" s="400" t="s">
        <v>2577</v>
      </c>
      <c r="AG725" s="400" t="s">
        <v>2578</v>
      </c>
      <c r="AH725" s="400" t="s">
        <v>856</v>
      </c>
      <c r="AM725" s="415" t="s">
        <v>1978</v>
      </c>
      <c r="AN725" s="415" t="s">
        <v>196</v>
      </c>
      <c r="AT725" s="400" t="s">
        <v>2711</v>
      </c>
      <c r="AU725" s="406"/>
    </row>
    <row r="726" spans="6:47" s="415" customFormat="1" ht="50.15" customHeight="1" x14ac:dyDescent="0.3">
      <c r="F726" s="415" t="s">
        <v>5567</v>
      </c>
      <c r="G726" s="400"/>
      <c r="H726" s="400" t="s">
        <v>1596</v>
      </c>
      <c r="I726" s="400" t="s">
        <v>2571</v>
      </c>
      <c r="J726" s="400" t="s">
        <v>2572</v>
      </c>
      <c r="K726" s="415" t="s">
        <v>5568</v>
      </c>
      <c r="L726" s="400" t="s">
        <v>2671</v>
      </c>
      <c r="N726" s="400" t="s">
        <v>1636</v>
      </c>
      <c r="O726" s="400" t="s">
        <v>2177</v>
      </c>
      <c r="P726" s="407" t="str">
        <f>IFERROR(INDEX(LOVs!L:L,MATCH(O726, LOVs!J:J,0)), "")</f>
        <v>Gap</v>
      </c>
      <c r="Q726" s="407" t="str">
        <f>IFERROR(INDEX(LOVs!M:M,MATCH(O726,LOVs!J:J,0)),"")</f>
        <v>Build</v>
      </c>
      <c r="R726" s="407" t="str">
        <f>IFERROR(INDEX(LOVs!N:N,MATCH(O726,LOVs!J:J,0)),"")</f>
        <v>Conversions</v>
      </c>
      <c r="S726" s="400" t="s">
        <v>4692</v>
      </c>
      <c r="T726" s="415" t="s">
        <v>5569</v>
      </c>
      <c r="U726" s="415" t="s">
        <v>5570</v>
      </c>
      <c r="V726" s="417" t="s">
        <v>5441</v>
      </c>
      <c r="Y726" s="400" t="s">
        <v>1348</v>
      </c>
      <c r="Z726" s="400" t="s">
        <v>869</v>
      </c>
      <c r="AA726" s="409">
        <v>44585</v>
      </c>
      <c r="AC726" s="402" t="e">
        <f>IF(#REF!="", O726,#REF!)</f>
        <v>#REF!</v>
      </c>
      <c r="AD726" s="402"/>
      <c r="AE726" s="400" t="s">
        <v>1605</v>
      </c>
      <c r="AF726" s="400" t="s">
        <v>2577</v>
      </c>
      <c r="AG726" s="400" t="s">
        <v>2578</v>
      </c>
      <c r="AH726" s="400" t="s">
        <v>856</v>
      </c>
      <c r="AM726" s="415" t="s">
        <v>1978</v>
      </c>
      <c r="AN726" s="415" t="s">
        <v>196</v>
      </c>
      <c r="AT726" s="400" t="s">
        <v>2711</v>
      </c>
      <c r="AU726" s="406"/>
    </row>
    <row r="727" spans="6:47" s="415" customFormat="1" ht="50.15" customHeight="1" x14ac:dyDescent="0.3">
      <c r="F727" s="415" t="s">
        <v>5571</v>
      </c>
      <c r="G727" s="400"/>
      <c r="H727" s="400" t="s">
        <v>1596</v>
      </c>
      <c r="I727" s="400" t="s">
        <v>2571</v>
      </c>
      <c r="J727" s="400" t="s">
        <v>2572</v>
      </c>
      <c r="K727" s="415" t="s">
        <v>5572</v>
      </c>
      <c r="L727" s="400" t="s">
        <v>2671</v>
      </c>
      <c r="N727" s="400" t="s">
        <v>1636</v>
      </c>
      <c r="O727" s="400" t="s">
        <v>2177</v>
      </c>
      <c r="P727" s="407" t="str">
        <f>IFERROR(INDEX(LOVs!L:L,MATCH(O727, LOVs!J:J,0)), "")</f>
        <v>Gap</v>
      </c>
      <c r="Q727" s="407" t="str">
        <f>IFERROR(INDEX(LOVs!M:M,MATCH(O727,LOVs!J:J,0)),"")</f>
        <v>Build</v>
      </c>
      <c r="R727" s="407" t="str">
        <f>IFERROR(INDEX(LOVs!N:N,MATCH(O727,LOVs!J:J,0)),"")</f>
        <v>Conversions</v>
      </c>
      <c r="S727" s="400" t="s">
        <v>4692</v>
      </c>
      <c r="T727" s="415" t="s">
        <v>5573</v>
      </c>
      <c r="U727" s="415" t="s">
        <v>5574</v>
      </c>
      <c r="V727" s="417" t="s">
        <v>5395</v>
      </c>
      <c r="Y727" s="400" t="s">
        <v>1348</v>
      </c>
      <c r="Z727" s="400" t="s">
        <v>869</v>
      </c>
      <c r="AA727" s="409">
        <v>44585</v>
      </c>
      <c r="AC727" s="402" t="e">
        <f>IF(#REF!="", O727,#REF!)</f>
        <v>#REF!</v>
      </c>
      <c r="AD727" s="402"/>
      <c r="AE727" s="400" t="s">
        <v>1605</v>
      </c>
      <c r="AF727" s="400" t="s">
        <v>2577</v>
      </c>
      <c r="AG727" s="400" t="s">
        <v>2578</v>
      </c>
      <c r="AH727" s="400" t="s">
        <v>856</v>
      </c>
      <c r="AM727" s="415" t="s">
        <v>1978</v>
      </c>
      <c r="AN727" s="415" t="s">
        <v>196</v>
      </c>
      <c r="AT727" s="400" t="s">
        <v>2711</v>
      </c>
      <c r="AU727" s="406"/>
    </row>
    <row r="728" spans="6:47" s="415" customFormat="1" ht="50.15" customHeight="1" x14ac:dyDescent="0.3">
      <c r="F728" s="415" t="s">
        <v>5575</v>
      </c>
      <c r="G728" s="400"/>
      <c r="H728" s="400" t="s">
        <v>1596</v>
      </c>
      <c r="I728" s="400" t="s">
        <v>2571</v>
      </c>
      <c r="J728" s="400" t="s">
        <v>2572</v>
      </c>
      <c r="K728" s="415" t="s">
        <v>5576</v>
      </c>
      <c r="L728" s="400" t="s">
        <v>2671</v>
      </c>
      <c r="N728" s="400" t="s">
        <v>1636</v>
      </c>
      <c r="O728" s="400" t="s">
        <v>2177</v>
      </c>
      <c r="P728" s="407" t="str">
        <f>IFERROR(INDEX(LOVs!L:L,MATCH(O728, LOVs!J:J,0)), "")</f>
        <v>Gap</v>
      </c>
      <c r="Q728" s="407" t="str">
        <f>IFERROR(INDEX(LOVs!M:M,MATCH(O728,LOVs!J:J,0)),"")</f>
        <v>Build</v>
      </c>
      <c r="R728" s="407" t="str">
        <f>IFERROR(INDEX(LOVs!N:N,MATCH(O728,LOVs!J:J,0)),"")</f>
        <v>Conversions</v>
      </c>
      <c r="S728" s="400" t="s">
        <v>4692</v>
      </c>
      <c r="T728" s="415" t="s">
        <v>5577</v>
      </c>
      <c r="U728" s="415" t="s">
        <v>5578</v>
      </c>
      <c r="V728" s="417" t="s">
        <v>5441</v>
      </c>
      <c r="Y728" s="400" t="s">
        <v>1348</v>
      </c>
      <c r="Z728" s="400" t="s">
        <v>869</v>
      </c>
      <c r="AA728" s="409">
        <v>44585</v>
      </c>
      <c r="AC728" s="402" t="e">
        <f>IF(#REF!="", O728,#REF!)</f>
        <v>#REF!</v>
      </c>
      <c r="AD728" s="402"/>
      <c r="AE728" s="400" t="s">
        <v>1605</v>
      </c>
      <c r="AF728" s="400" t="s">
        <v>2577</v>
      </c>
      <c r="AG728" s="400" t="s">
        <v>2578</v>
      </c>
      <c r="AH728" s="400" t="s">
        <v>856</v>
      </c>
      <c r="AM728" s="415" t="s">
        <v>1978</v>
      </c>
      <c r="AN728" s="415" t="s">
        <v>196</v>
      </c>
      <c r="AT728" s="400" t="s">
        <v>2711</v>
      </c>
      <c r="AU728" s="406"/>
    </row>
    <row r="729" spans="6:47" s="415" customFormat="1" ht="50.15" customHeight="1" x14ac:dyDescent="0.3">
      <c r="F729" s="415" t="s">
        <v>5579</v>
      </c>
      <c r="G729" s="400"/>
      <c r="H729" s="400" t="s">
        <v>1596</v>
      </c>
      <c r="I729" s="400" t="s">
        <v>2571</v>
      </c>
      <c r="J729" s="400" t="s">
        <v>2572</v>
      </c>
      <c r="K729" s="415" t="s">
        <v>5580</v>
      </c>
      <c r="L729" s="400" t="s">
        <v>2671</v>
      </c>
      <c r="N729" s="400" t="s">
        <v>1636</v>
      </c>
      <c r="O729" s="400" t="s">
        <v>2177</v>
      </c>
      <c r="P729" s="407" t="str">
        <f>IFERROR(INDEX(LOVs!L:L,MATCH(O729, LOVs!J:J,0)), "")</f>
        <v>Gap</v>
      </c>
      <c r="Q729" s="407" t="str">
        <f>IFERROR(INDEX(LOVs!M:M,MATCH(O729,LOVs!J:J,0)),"")</f>
        <v>Build</v>
      </c>
      <c r="R729" s="407" t="str">
        <f>IFERROR(INDEX(LOVs!N:N,MATCH(O729,LOVs!J:J,0)),"")</f>
        <v>Conversions</v>
      </c>
      <c r="S729" s="400" t="s">
        <v>4692</v>
      </c>
      <c r="T729" s="415" t="s">
        <v>5581</v>
      </c>
      <c r="U729" s="415" t="s">
        <v>5582</v>
      </c>
      <c r="V729" s="417" t="s">
        <v>5441</v>
      </c>
      <c r="Y729" s="400" t="s">
        <v>1348</v>
      </c>
      <c r="Z729" s="400" t="s">
        <v>869</v>
      </c>
      <c r="AA729" s="409">
        <v>44585</v>
      </c>
      <c r="AC729" s="402" t="e">
        <f>IF(#REF!="", O729,#REF!)</f>
        <v>#REF!</v>
      </c>
      <c r="AD729" s="402"/>
      <c r="AE729" s="400" t="s">
        <v>1605</v>
      </c>
      <c r="AF729" s="400" t="s">
        <v>2577</v>
      </c>
      <c r="AG729" s="400" t="s">
        <v>2578</v>
      </c>
      <c r="AH729" s="400" t="s">
        <v>856</v>
      </c>
      <c r="AM729" s="415" t="s">
        <v>1978</v>
      </c>
      <c r="AN729" s="415" t="s">
        <v>196</v>
      </c>
      <c r="AT729" s="400" t="s">
        <v>2711</v>
      </c>
      <c r="AU729" s="406"/>
    </row>
    <row r="730" spans="6:47" s="415" customFormat="1" ht="50.15" customHeight="1" x14ac:dyDescent="0.3">
      <c r="F730" s="415" t="s">
        <v>5583</v>
      </c>
      <c r="G730" s="400"/>
      <c r="H730" s="400" t="s">
        <v>1596</v>
      </c>
      <c r="I730" s="400" t="s">
        <v>2571</v>
      </c>
      <c r="J730" s="400" t="s">
        <v>2572</v>
      </c>
      <c r="K730" s="415" t="s">
        <v>5584</v>
      </c>
      <c r="L730" s="400" t="s">
        <v>2671</v>
      </c>
      <c r="N730" s="400" t="s">
        <v>1636</v>
      </c>
      <c r="O730" s="400" t="s">
        <v>2177</v>
      </c>
      <c r="P730" s="407" t="str">
        <f>IFERROR(INDEX(LOVs!L:L,MATCH(O730, LOVs!J:J,0)), "")</f>
        <v>Gap</v>
      </c>
      <c r="Q730" s="407" t="str">
        <f>IFERROR(INDEX(LOVs!M:M,MATCH(O730,LOVs!J:J,0)),"")</f>
        <v>Build</v>
      </c>
      <c r="R730" s="407" t="str">
        <f>IFERROR(INDEX(LOVs!N:N,MATCH(O730,LOVs!J:J,0)),"")</f>
        <v>Conversions</v>
      </c>
      <c r="S730" s="400" t="s">
        <v>4692</v>
      </c>
      <c r="T730" s="415" t="s">
        <v>5585</v>
      </c>
      <c r="U730" s="415" t="s">
        <v>5586</v>
      </c>
      <c r="V730" s="417" t="s">
        <v>5395</v>
      </c>
      <c r="Y730" s="400" t="s">
        <v>1348</v>
      </c>
      <c r="Z730" s="400" t="s">
        <v>869</v>
      </c>
      <c r="AA730" s="409">
        <v>44585</v>
      </c>
      <c r="AC730" s="402" t="e">
        <f>IF(#REF!="", O730,#REF!)</f>
        <v>#REF!</v>
      </c>
      <c r="AD730" s="402"/>
      <c r="AE730" s="400" t="s">
        <v>1605</v>
      </c>
      <c r="AF730" s="400" t="s">
        <v>2577</v>
      </c>
      <c r="AG730" s="400" t="s">
        <v>2578</v>
      </c>
      <c r="AH730" s="400" t="s">
        <v>856</v>
      </c>
      <c r="AM730" s="415" t="s">
        <v>1978</v>
      </c>
      <c r="AN730" s="415" t="s">
        <v>196</v>
      </c>
      <c r="AT730" s="400" t="s">
        <v>2711</v>
      </c>
      <c r="AU730" s="406"/>
    </row>
    <row r="731" spans="6:47" s="415" customFormat="1" ht="50.15" customHeight="1" x14ac:dyDescent="0.3">
      <c r="F731" s="415" t="s">
        <v>5587</v>
      </c>
      <c r="G731" s="400"/>
      <c r="H731" s="400" t="s">
        <v>1596</v>
      </c>
      <c r="I731" s="400" t="s">
        <v>2571</v>
      </c>
      <c r="J731" s="400" t="s">
        <v>2572</v>
      </c>
      <c r="K731" s="415" t="s">
        <v>5512</v>
      </c>
      <c r="L731" s="400" t="s">
        <v>2671</v>
      </c>
      <c r="N731" s="400" t="s">
        <v>1636</v>
      </c>
      <c r="O731" s="400" t="s">
        <v>2177</v>
      </c>
      <c r="P731" s="407" t="str">
        <f>IFERROR(INDEX(LOVs!L:L,MATCH(O731, LOVs!J:J,0)), "")</f>
        <v>Gap</v>
      </c>
      <c r="Q731" s="407" t="str">
        <f>IFERROR(INDEX(LOVs!M:M,MATCH(O731,LOVs!J:J,0)),"")</f>
        <v>Build</v>
      </c>
      <c r="R731" s="407" t="str">
        <f>IFERROR(INDEX(LOVs!N:N,MATCH(O731,LOVs!J:J,0)),"")</f>
        <v>Conversions</v>
      </c>
      <c r="S731" s="400" t="s">
        <v>4704</v>
      </c>
      <c r="T731" s="415" t="s">
        <v>5588</v>
      </c>
      <c r="U731" s="415" t="s">
        <v>5514</v>
      </c>
      <c r="V731" s="417" t="s">
        <v>5395</v>
      </c>
      <c r="Y731" s="400" t="s">
        <v>1348</v>
      </c>
      <c r="Z731" s="400" t="s">
        <v>869</v>
      </c>
      <c r="AA731" s="409">
        <v>44585</v>
      </c>
      <c r="AC731" s="402" t="e">
        <f>IF(#REF!="", O731,#REF!)</f>
        <v>#REF!</v>
      </c>
      <c r="AD731" s="402"/>
      <c r="AE731" s="400" t="s">
        <v>1605</v>
      </c>
      <c r="AF731" s="400" t="s">
        <v>2577</v>
      </c>
      <c r="AG731" s="400" t="s">
        <v>2578</v>
      </c>
      <c r="AH731" s="400" t="s">
        <v>856</v>
      </c>
      <c r="AM731" s="415" t="s">
        <v>1978</v>
      </c>
      <c r="AN731" s="415" t="s">
        <v>196</v>
      </c>
      <c r="AT731" s="400" t="s">
        <v>2711</v>
      </c>
      <c r="AU731" s="406"/>
    </row>
    <row r="732" spans="6:47" s="415" customFormat="1" ht="50.15" customHeight="1" x14ac:dyDescent="0.3">
      <c r="F732" s="415" t="s">
        <v>5589</v>
      </c>
      <c r="G732" s="400"/>
      <c r="H732" s="400" t="s">
        <v>1596</v>
      </c>
      <c r="I732" s="400" t="s">
        <v>2571</v>
      </c>
      <c r="J732" s="400" t="s">
        <v>2572</v>
      </c>
      <c r="K732" s="415" t="s">
        <v>5516</v>
      </c>
      <c r="L732" s="400" t="s">
        <v>2671</v>
      </c>
      <c r="N732" s="400" t="s">
        <v>1636</v>
      </c>
      <c r="O732" s="400" t="s">
        <v>2177</v>
      </c>
      <c r="P732" s="407" t="str">
        <f>IFERROR(INDEX(LOVs!L:L,MATCH(O732, LOVs!J:J,0)), "")</f>
        <v>Gap</v>
      </c>
      <c r="Q732" s="407" t="str">
        <f>IFERROR(INDEX(LOVs!M:M,MATCH(O732,LOVs!J:J,0)),"")</f>
        <v>Build</v>
      </c>
      <c r="R732" s="407" t="str">
        <f>IFERROR(INDEX(LOVs!N:N,MATCH(O732,LOVs!J:J,0)),"")</f>
        <v>Conversions</v>
      </c>
      <c r="S732" s="400" t="s">
        <v>4704</v>
      </c>
      <c r="T732" s="415" t="s">
        <v>5590</v>
      </c>
      <c r="U732" s="415" t="s">
        <v>5518</v>
      </c>
      <c r="V732" s="417" t="s">
        <v>5395</v>
      </c>
      <c r="Y732" s="400" t="s">
        <v>1348</v>
      </c>
      <c r="Z732" s="400" t="s">
        <v>869</v>
      </c>
      <c r="AA732" s="409">
        <v>44585</v>
      </c>
      <c r="AC732" s="402" t="e">
        <f>IF(#REF!="", O732,#REF!)</f>
        <v>#REF!</v>
      </c>
      <c r="AD732" s="402"/>
      <c r="AE732" s="400" t="s">
        <v>1605</v>
      </c>
      <c r="AF732" s="400" t="s">
        <v>2577</v>
      </c>
      <c r="AG732" s="400" t="s">
        <v>2578</v>
      </c>
      <c r="AH732" s="400" t="s">
        <v>856</v>
      </c>
      <c r="AM732" s="415" t="s">
        <v>1978</v>
      </c>
      <c r="AN732" s="415" t="s">
        <v>196</v>
      </c>
      <c r="AT732" s="400" t="s">
        <v>2711</v>
      </c>
      <c r="AU732" s="406"/>
    </row>
    <row r="733" spans="6:47" s="415" customFormat="1" ht="50.15" customHeight="1" x14ac:dyDescent="0.3">
      <c r="F733" s="415" t="s">
        <v>5591</v>
      </c>
      <c r="G733" s="400"/>
      <c r="H733" s="400" t="s">
        <v>1596</v>
      </c>
      <c r="I733" s="400" t="s">
        <v>2571</v>
      </c>
      <c r="J733" s="400" t="s">
        <v>2572</v>
      </c>
      <c r="K733" s="415" t="s">
        <v>5520</v>
      </c>
      <c r="L733" s="400" t="s">
        <v>2671</v>
      </c>
      <c r="N733" s="400" t="s">
        <v>1636</v>
      </c>
      <c r="O733" s="400" t="s">
        <v>2177</v>
      </c>
      <c r="P733" s="407" t="str">
        <f>IFERROR(INDEX(LOVs!L:L,MATCH(O733, LOVs!J:J,0)), "")</f>
        <v>Gap</v>
      </c>
      <c r="Q733" s="407" t="str">
        <f>IFERROR(INDEX(LOVs!M:M,MATCH(O733,LOVs!J:J,0)),"")</f>
        <v>Build</v>
      </c>
      <c r="R733" s="407" t="str">
        <f>IFERROR(INDEX(LOVs!N:N,MATCH(O733,LOVs!J:J,0)),"")</f>
        <v>Conversions</v>
      </c>
      <c r="S733" s="400" t="s">
        <v>4704</v>
      </c>
      <c r="T733" s="415" t="s">
        <v>5592</v>
      </c>
      <c r="U733" s="415" t="s">
        <v>5522</v>
      </c>
      <c r="V733" s="417" t="s">
        <v>5395</v>
      </c>
      <c r="Y733" s="400" t="s">
        <v>1348</v>
      </c>
      <c r="Z733" s="400" t="s">
        <v>869</v>
      </c>
      <c r="AA733" s="409">
        <v>44585</v>
      </c>
      <c r="AC733" s="402" t="e">
        <f>IF(#REF!="", O733,#REF!)</f>
        <v>#REF!</v>
      </c>
      <c r="AD733" s="402"/>
      <c r="AE733" s="400" t="s">
        <v>1605</v>
      </c>
      <c r="AF733" s="400" t="s">
        <v>2577</v>
      </c>
      <c r="AG733" s="400" t="s">
        <v>2578</v>
      </c>
      <c r="AH733" s="400" t="s">
        <v>856</v>
      </c>
      <c r="AM733" s="415" t="s">
        <v>1978</v>
      </c>
      <c r="AN733" s="415" t="s">
        <v>196</v>
      </c>
      <c r="AT733" s="400" t="s">
        <v>2711</v>
      </c>
      <c r="AU733" s="406"/>
    </row>
    <row r="734" spans="6:47" s="415" customFormat="1" ht="50.15" customHeight="1" x14ac:dyDescent="0.3">
      <c r="F734" s="415" t="s">
        <v>5593</v>
      </c>
      <c r="G734" s="400"/>
      <c r="H734" s="400" t="s">
        <v>1596</v>
      </c>
      <c r="I734" s="400" t="s">
        <v>2571</v>
      </c>
      <c r="J734" s="400" t="s">
        <v>2572</v>
      </c>
      <c r="K734" s="415" t="s">
        <v>5594</v>
      </c>
      <c r="L734" s="400" t="s">
        <v>2671</v>
      </c>
      <c r="N734" s="400" t="s">
        <v>1636</v>
      </c>
      <c r="O734" s="400" t="s">
        <v>2177</v>
      </c>
      <c r="P734" s="407" t="str">
        <f>IFERROR(INDEX(LOVs!L:L,MATCH(O734, LOVs!J:J,0)), "")</f>
        <v>Gap</v>
      </c>
      <c r="Q734" s="407" t="str">
        <f>IFERROR(INDEX(LOVs!M:M,MATCH(O734,LOVs!J:J,0)),"")</f>
        <v>Build</v>
      </c>
      <c r="R734" s="407" t="str">
        <f>IFERROR(INDEX(LOVs!N:N,MATCH(O734,LOVs!J:J,0)),"")</f>
        <v>Conversions</v>
      </c>
      <c r="S734" s="400" t="s">
        <v>4692</v>
      </c>
      <c r="T734" s="415" t="s">
        <v>5595</v>
      </c>
      <c r="U734" s="415" t="s">
        <v>5596</v>
      </c>
      <c r="V734" s="417" t="s">
        <v>5395</v>
      </c>
      <c r="Y734" s="400" t="s">
        <v>1348</v>
      </c>
      <c r="Z734" s="400" t="s">
        <v>869</v>
      </c>
      <c r="AA734" s="409">
        <v>44585</v>
      </c>
      <c r="AC734" s="402" t="e">
        <f>IF(#REF!="", O734,#REF!)</f>
        <v>#REF!</v>
      </c>
      <c r="AD734" s="402"/>
      <c r="AE734" s="400" t="s">
        <v>1605</v>
      </c>
      <c r="AF734" s="400" t="s">
        <v>2577</v>
      </c>
      <c r="AG734" s="400" t="s">
        <v>2578</v>
      </c>
      <c r="AH734" s="400" t="s">
        <v>856</v>
      </c>
      <c r="AM734" s="415" t="s">
        <v>1978</v>
      </c>
      <c r="AN734" s="415" t="s">
        <v>196</v>
      </c>
      <c r="AT734" s="400" t="s">
        <v>2711</v>
      </c>
      <c r="AU734" s="406"/>
    </row>
    <row r="735" spans="6:47" s="415" customFormat="1" ht="50.15" customHeight="1" x14ac:dyDescent="0.3">
      <c r="F735" s="415" t="s">
        <v>5597</v>
      </c>
      <c r="G735" s="400"/>
      <c r="H735" s="400" t="s">
        <v>1596</v>
      </c>
      <c r="I735" s="400" t="s">
        <v>2571</v>
      </c>
      <c r="J735" s="400" t="s">
        <v>2572</v>
      </c>
      <c r="K735" s="415" t="s">
        <v>5528</v>
      </c>
      <c r="L735" s="400" t="s">
        <v>2671</v>
      </c>
      <c r="N735" s="400" t="s">
        <v>1636</v>
      </c>
      <c r="O735" s="400" t="s">
        <v>2177</v>
      </c>
      <c r="P735" s="407" t="str">
        <f>IFERROR(INDEX(LOVs!L:L,MATCH(O735, LOVs!J:J,0)), "")</f>
        <v>Gap</v>
      </c>
      <c r="Q735" s="407" t="str">
        <f>IFERROR(INDEX(LOVs!M:M,MATCH(O735,LOVs!J:J,0)),"")</f>
        <v>Build</v>
      </c>
      <c r="R735" s="407" t="str">
        <f>IFERROR(INDEX(LOVs!N:N,MATCH(O735,LOVs!J:J,0)),"")</f>
        <v>Conversions</v>
      </c>
      <c r="S735" s="400" t="s">
        <v>4704</v>
      </c>
      <c r="T735" s="415" t="s">
        <v>5598</v>
      </c>
      <c r="U735" s="415" t="s">
        <v>5530</v>
      </c>
      <c r="V735" s="417" t="s">
        <v>5395</v>
      </c>
      <c r="Y735" s="400" t="s">
        <v>1348</v>
      </c>
      <c r="Z735" s="400" t="s">
        <v>869</v>
      </c>
      <c r="AA735" s="409">
        <v>44585</v>
      </c>
      <c r="AC735" s="402" t="e">
        <f>IF(#REF!="", O735,#REF!)</f>
        <v>#REF!</v>
      </c>
      <c r="AD735" s="402"/>
      <c r="AE735" s="400" t="s">
        <v>1605</v>
      </c>
      <c r="AF735" s="400" t="s">
        <v>2577</v>
      </c>
      <c r="AG735" s="400" t="s">
        <v>2578</v>
      </c>
      <c r="AH735" s="400" t="s">
        <v>856</v>
      </c>
      <c r="AM735" s="415" t="s">
        <v>1978</v>
      </c>
      <c r="AN735" s="415" t="s">
        <v>196</v>
      </c>
      <c r="AT735" s="400" t="s">
        <v>2711</v>
      </c>
      <c r="AU735" s="406"/>
    </row>
    <row r="736" spans="6:47" s="415" customFormat="1" ht="50.15" customHeight="1" x14ac:dyDescent="0.3">
      <c r="F736" s="415" t="s">
        <v>5599</v>
      </c>
      <c r="G736" s="400"/>
      <c r="H736" s="400" t="s">
        <v>1596</v>
      </c>
      <c r="I736" s="400" t="s">
        <v>2571</v>
      </c>
      <c r="J736" s="400" t="s">
        <v>2572</v>
      </c>
      <c r="K736" s="415" t="s">
        <v>5600</v>
      </c>
      <c r="L736" s="400" t="s">
        <v>2671</v>
      </c>
      <c r="N736" s="400" t="s">
        <v>1636</v>
      </c>
      <c r="O736" s="400" t="s">
        <v>2177</v>
      </c>
      <c r="P736" s="407" t="str">
        <f>IFERROR(INDEX(LOVs!L:L,MATCH(O736, LOVs!J:J,0)), "")</f>
        <v>Gap</v>
      </c>
      <c r="Q736" s="407" t="str">
        <f>IFERROR(INDEX(LOVs!M:M,MATCH(O736,LOVs!J:J,0)),"")</f>
        <v>Build</v>
      </c>
      <c r="R736" s="407" t="str">
        <f>IFERROR(INDEX(LOVs!N:N,MATCH(O736,LOVs!J:J,0)),"")</f>
        <v>Conversions</v>
      </c>
      <c r="S736" s="400" t="s">
        <v>4692</v>
      </c>
      <c r="T736" s="415" t="s">
        <v>5601</v>
      </c>
      <c r="U736" s="415" t="s">
        <v>5602</v>
      </c>
      <c r="V736" s="417" t="s">
        <v>5395</v>
      </c>
      <c r="Y736" s="400" t="s">
        <v>1348</v>
      </c>
      <c r="Z736" s="400" t="s">
        <v>869</v>
      </c>
      <c r="AA736" s="409">
        <v>44585</v>
      </c>
      <c r="AC736" s="402" t="e">
        <f>IF(#REF!="", O736,#REF!)</f>
        <v>#REF!</v>
      </c>
      <c r="AD736" s="402"/>
      <c r="AE736" s="400" t="s">
        <v>1605</v>
      </c>
      <c r="AF736" s="400" t="s">
        <v>2577</v>
      </c>
      <c r="AG736" s="400" t="s">
        <v>2578</v>
      </c>
      <c r="AH736" s="400" t="s">
        <v>856</v>
      </c>
      <c r="AM736" s="415" t="s">
        <v>1978</v>
      </c>
      <c r="AN736" s="415" t="s">
        <v>196</v>
      </c>
      <c r="AT736" s="400" t="s">
        <v>2711</v>
      </c>
      <c r="AU736" s="406"/>
    </row>
    <row r="737" spans="6:47" s="415" customFormat="1" ht="50.15" customHeight="1" x14ac:dyDescent="0.3">
      <c r="F737" s="415" t="s">
        <v>5603</v>
      </c>
      <c r="G737" s="400"/>
      <c r="H737" s="400" t="s">
        <v>1596</v>
      </c>
      <c r="I737" s="400" t="s">
        <v>2571</v>
      </c>
      <c r="J737" s="400" t="s">
        <v>2572</v>
      </c>
      <c r="K737" s="415" t="s">
        <v>5604</v>
      </c>
      <c r="L737" s="400" t="s">
        <v>2671</v>
      </c>
      <c r="N737" s="400" t="s">
        <v>1636</v>
      </c>
      <c r="O737" s="400" t="s">
        <v>2177</v>
      </c>
      <c r="P737" s="407" t="str">
        <f>IFERROR(INDEX(LOVs!L:L,MATCH(O737, LOVs!J:J,0)), "")</f>
        <v>Gap</v>
      </c>
      <c r="Q737" s="407" t="str">
        <f>IFERROR(INDEX(LOVs!M:M,MATCH(O737,LOVs!J:J,0)),"")</f>
        <v>Build</v>
      </c>
      <c r="R737" s="407" t="str">
        <f>IFERROR(INDEX(LOVs!N:N,MATCH(O737,LOVs!J:J,0)),"")</f>
        <v>Conversions</v>
      </c>
      <c r="S737" s="400" t="s">
        <v>4692</v>
      </c>
      <c r="T737" s="415" t="s">
        <v>5605</v>
      </c>
      <c r="U737" s="415" t="s">
        <v>5606</v>
      </c>
      <c r="V737" s="417" t="s">
        <v>5441</v>
      </c>
      <c r="Y737" s="400" t="s">
        <v>1348</v>
      </c>
      <c r="Z737" s="400" t="s">
        <v>869</v>
      </c>
      <c r="AA737" s="409">
        <v>44585</v>
      </c>
      <c r="AC737" s="402" t="e">
        <f>IF(#REF!="", O737,#REF!)</f>
        <v>#REF!</v>
      </c>
      <c r="AD737" s="402"/>
      <c r="AE737" s="400" t="s">
        <v>1605</v>
      </c>
      <c r="AF737" s="400" t="s">
        <v>2577</v>
      </c>
      <c r="AG737" s="400" t="s">
        <v>2578</v>
      </c>
      <c r="AH737" s="400" t="s">
        <v>856</v>
      </c>
      <c r="AM737" s="415" t="s">
        <v>1978</v>
      </c>
      <c r="AN737" s="415" t="s">
        <v>196</v>
      </c>
      <c r="AT737" s="400" t="s">
        <v>2711</v>
      </c>
      <c r="AU737" s="406"/>
    </row>
    <row r="738" spans="6:47" s="415" customFormat="1" ht="50.15" customHeight="1" x14ac:dyDescent="0.3">
      <c r="F738" s="415" t="s">
        <v>5607</v>
      </c>
      <c r="G738" s="400"/>
      <c r="H738" s="400" t="s">
        <v>1596</v>
      </c>
      <c r="I738" s="400" t="s">
        <v>2571</v>
      </c>
      <c r="J738" s="400" t="s">
        <v>2572</v>
      </c>
      <c r="K738" s="415" t="s">
        <v>5608</v>
      </c>
      <c r="L738" s="400" t="s">
        <v>2671</v>
      </c>
      <c r="N738" s="400" t="s">
        <v>1636</v>
      </c>
      <c r="O738" s="400" t="s">
        <v>2177</v>
      </c>
      <c r="P738" s="407" t="str">
        <f>IFERROR(INDEX(LOVs!L:L,MATCH(O738, LOVs!J:J,0)), "")</f>
        <v>Gap</v>
      </c>
      <c r="Q738" s="407" t="str">
        <f>IFERROR(INDEX(LOVs!M:M,MATCH(O738,LOVs!J:J,0)),"")</f>
        <v>Build</v>
      </c>
      <c r="R738" s="407" t="str">
        <f>IFERROR(INDEX(LOVs!N:N,MATCH(O738,LOVs!J:J,0)),"")</f>
        <v>Conversions</v>
      </c>
      <c r="S738" s="400" t="s">
        <v>4704</v>
      </c>
      <c r="T738" s="415" t="s">
        <v>5609</v>
      </c>
      <c r="U738" s="415" t="s">
        <v>5610</v>
      </c>
      <c r="V738" s="417" t="s">
        <v>5395</v>
      </c>
      <c r="Y738" s="400" t="s">
        <v>1348</v>
      </c>
      <c r="Z738" s="400" t="s">
        <v>869</v>
      </c>
      <c r="AA738" s="409">
        <v>44585</v>
      </c>
      <c r="AC738" s="402" t="e">
        <f>IF(#REF!="", O738,#REF!)</f>
        <v>#REF!</v>
      </c>
      <c r="AD738" s="402"/>
      <c r="AE738" s="400" t="s">
        <v>1605</v>
      </c>
      <c r="AF738" s="400" t="s">
        <v>2577</v>
      </c>
      <c r="AG738" s="400" t="s">
        <v>2578</v>
      </c>
      <c r="AH738" s="400" t="s">
        <v>856</v>
      </c>
      <c r="AM738" s="415" t="s">
        <v>4485</v>
      </c>
      <c r="AN738" s="415" t="s">
        <v>196</v>
      </c>
      <c r="AT738" s="400" t="s">
        <v>2711</v>
      </c>
      <c r="AU738" s="406"/>
    </row>
    <row r="739" spans="6:47" s="415" customFormat="1" ht="50.15" customHeight="1" x14ac:dyDescent="0.3">
      <c r="F739" s="415" t="s">
        <v>5611</v>
      </c>
      <c r="G739" s="400"/>
      <c r="H739" s="400" t="s">
        <v>1596</v>
      </c>
      <c r="I739" s="400" t="s">
        <v>2571</v>
      </c>
      <c r="J739" s="400" t="s">
        <v>2572</v>
      </c>
      <c r="K739" s="415" t="s">
        <v>5612</v>
      </c>
      <c r="L739" s="400" t="s">
        <v>2671</v>
      </c>
      <c r="N739" s="400" t="s">
        <v>1636</v>
      </c>
      <c r="O739" s="400" t="s">
        <v>2177</v>
      </c>
      <c r="P739" s="407" t="str">
        <f>IFERROR(INDEX(LOVs!L:L,MATCH(O739, LOVs!J:J,0)), "")</f>
        <v>Gap</v>
      </c>
      <c r="Q739" s="407" t="str">
        <f>IFERROR(INDEX(LOVs!M:M,MATCH(O739,LOVs!J:J,0)),"")</f>
        <v>Build</v>
      </c>
      <c r="R739" s="407" t="str">
        <f>IFERROR(INDEX(LOVs!N:N,MATCH(O739,LOVs!J:J,0)),"")</f>
        <v>Conversions</v>
      </c>
      <c r="S739" s="400" t="s">
        <v>4704</v>
      </c>
      <c r="T739" s="415" t="s">
        <v>5613</v>
      </c>
      <c r="U739" s="415" t="s">
        <v>5614</v>
      </c>
      <c r="V739" s="417" t="s">
        <v>5400</v>
      </c>
      <c r="Y739" s="400" t="s">
        <v>1348</v>
      </c>
      <c r="Z739" s="400" t="s">
        <v>869</v>
      </c>
      <c r="AA739" s="409">
        <v>44585</v>
      </c>
      <c r="AC739" s="402" t="e">
        <f>IF(#REF!="", O739,#REF!)</f>
        <v>#REF!</v>
      </c>
      <c r="AD739" s="402"/>
      <c r="AE739" s="400" t="s">
        <v>1605</v>
      </c>
      <c r="AF739" s="400" t="s">
        <v>2577</v>
      </c>
      <c r="AG739" s="400" t="s">
        <v>2578</v>
      </c>
      <c r="AH739" s="400" t="s">
        <v>856</v>
      </c>
      <c r="AM739" s="415" t="s">
        <v>4485</v>
      </c>
      <c r="AN739" s="415" t="s">
        <v>196</v>
      </c>
      <c r="AT739" s="400" t="s">
        <v>2711</v>
      </c>
      <c r="AU739" s="406"/>
    </row>
    <row r="740" spans="6:47" s="415" customFormat="1" ht="50.15" customHeight="1" x14ac:dyDescent="0.3">
      <c r="F740" s="415" t="s">
        <v>5615</v>
      </c>
      <c r="G740" s="400"/>
      <c r="H740" s="400" t="s">
        <v>1596</v>
      </c>
      <c r="I740" s="400" t="s">
        <v>2571</v>
      </c>
      <c r="J740" s="400" t="s">
        <v>2572</v>
      </c>
      <c r="K740" s="415" t="s">
        <v>5616</v>
      </c>
      <c r="L740" s="400" t="s">
        <v>2671</v>
      </c>
      <c r="N740" s="400" t="s">
        <v>1636</v>
      </c>
      <c r="O740" s="400" t="s">
        <v>1759</v>
      </c>
      <c r="P740" s="407" t="str">
        <f>IFERROR(INDEX(LOVs!L:L,MATCH(O740, LOVs!J:J,0)), "")</f>
        <v>Not Required</v>
      </c>
      <c r="Q740" s="407" t="str">
        <f>IFERROR(INDEX(LOVs!M:M,MATCH(O740,LOVs!J:J,0)),"")</f>
        <v>Not Required</v>
      </c>
      <c r="R740" s="407" t="str">
        <f>IFERROR(INDEX(LOVs!N:N,MATCH(O740,LOVs!J:J,0)),"")</f>
        <v>Not Required</v>
      </c>
      <c r="S740" s="400"/>
      <c r="T740" s="416" t="s">
        <v>5617</v>
      </c>
      <c r="U740" s="415" t="s">
        <v>5618</v>
      </c>
      <c r="V740" s="417" t="s">
        <v>5395</v>
      </c>
      <c r="Y740" s="400" t="s">
        <v>1348</v>
      </c>
      <c r="Z740" s="400" t="s">
        <v>869</v>
      </c>
      <c r="AA740" s="409">
        <v>44585</v>
      </c>
      <c r="AC740" s="402" t="e">
        <f>IF(#REF!="", O740,#REF!)</f>
        <v>#REF!</v>
      </c>
      <c r="AE740" s="400" t="s">
        <v>1605</v>
      </c>
      <c r="AF740" s="400" t="s">
        <v>2577</v>
      </c>
      <c r="AG740" s="400" t="s">
        <v>2578</v>
      </c>
      <c r="AH740" s="400" t="s">
        <v>856</v>
      </c>
      <c r="AM740" s="415" t="s">
        <v>4485</v>
      </c>
      <c r="AN740" s="415" t="s">
        <v>196</v>
      </c>
      <c r="AT740" s="400" t="s">
        <v>3886</v>
      </c>
      <c r="AU740" s="406"/>
    </row>
    <row r="741" spans="6:47" s="415" customFormat="1" ht="50.15" customHeight="1" x14ac:dyDescent="0.3">
      <c r="F741" s="415" t="s">
        <v>5619</v>
      </c>
      <c r="G741" s="400"/>
      <c r="H741" s="400" t="s">
        <v>1596</v>
      </c>
      <c r="I741" s="400" t="s">
        <v>2571</v>
      </c>
      <c r="J741" s="400" t="s">
        <v>2572</v>
      </c>
      <c r="K741" s="415" t="s">
        <v>5620</v>
      </c>
      <c r="L741" s="400" t="s">
        <v>2671</v>
      </c>
      <c r="N741" s="400" t="s">
        <v>1636</v>
      </c>
      <c r="O741" s="400" t="s">
        <v>1759</v>
      </c>
      <c r="P741" s="407" t="str">
        <f>IFERROR(INDEX(LOVs!L:L,MATCH(O741, LOVs!J:J,0)), "")</f>
        <v>Not Required</v>
      </c>
      <c r="Q741" s="407" t="str">
        <f>IFERROR(INDEX(LOVs!M:M,MATCH(O741,LOVs!J:J,0)),"")</f>
        <v>Not Required</v>
      </c>
      <c r="R741" s="407" t="str">
        <f>IFERROR(INDEX(LOVs!N:N,MATCH(O741,LOVs!J:J,0)),"")</f>
        <v>Not Required</v>
      </c>
      <c r="S741" s="400"/>
      <c r="T741" s="416" t="s">
        <v>5621</v>
      </c>
      <c r="U741" s="415" t="s">
        <v>5622</v>
      </c>
      <c r="V741" s="417" t="s">
        <v>5395</v>
      </c>
      <c r="Y741" s="400" t="s">
        <v>1348</v>
      </c>
      <c r="Z741" s="400" t="s">
        <v>869</v>
      </c>
      <c r="AA741" s="409">
        <v>44585</v>
      </c>
      <c r="AC741" s="402" t="e">
        <f>IF(#REF!="", O741,#REF!)</f>
        <v>#REF!</v>
      </c>
      <c r="AE741" s="400" t="s">
        <v>1605</v>
      </c>
      <c r="AF741" s="400" t="s">
        <v>2577</v>
      </c>
      <c r="AG741" s="400" t="s">
        <v>2578</v>
      </c>
      <c r="AH741" s="400" t="s">
        <v>856</v>
      </c>
      <c r="AM741" s="415" t="s">
        <v>4485</v>
      </c>
      <c r="AN741" s="415" t="s">
        <v>196</v>
      </c>
      <c r="AT741" s="400" t="s">
        <v>3886</v>
      </c>
      <c r="AU741" s="406"/>
    </row>
    <row r="742" spans="6:47" s="415" customFormat="1" ht="50.15" customHeight="1" x14ac:dyDescent="0.3">
      <c r="F742" s="415" t="s">
        <v>5623</v>
      </c>
      <c r="G742" s="400"/>
      <c r="H742" s="400" t="s">
        <v>1596</v>
      </c>
      <c r="I742" s="400" t="s">
        <v>2571</v>
      </c>
      <c r="J742" s="400" t="s">
        <v>2572</v>
      </c>
      <c r="K742" s="415" t="s">
        <v>5624</v>
      </c>
      <c r="L742" s="400" t="s">
        <v>2671</v>
      </c>
      <c r="N742" s="400" t="s">
        <v>1636</v>
      </c>
      <c r="O742" s="400" t="s">
        <v>1759</v>
      </c>
      <c r="P742" s="407" t="str">
        <f>IFERROR(INDEX(LOVs!L:L,MATCH(O742, LOVs!J:J,0)), "")</f>
        <v>Not Required</v>
      </c>
      <c r="Q742" s="407" t="str">
        <f>IFERROR(INDEX(LOVs!M:M,MATCH(O742,LOVs!J:J,0)),"")</f>
        <v>Not Required</v>
      </c>
      <c r="R742" s="407" t="str">
        <f>IFERROR(INDEX(LOVs!N:N,MATCH(O742,LOVs!J:J,0)),"")</f>
        <v>Not Required</v>
      </c>
      <c r="S742" s="400"/>
      <c r="T742" s="416" t="s">
        <v>5625</v>
      </c>
      <c r="U742" s="415" t="s">
        <v>5626</v>
      </c>
      <c r="V742" s="417" t="s">
        <v>5395</v>
      </c>
      <c r="Y742" s="400" t="s">
        <v>1348</v>
      </c>
      <c r="Z742" s="400" t="s">
        <v>869</v>
      </c>
      <c r="AA742" s="409">
        <v>44585</v>
      </c>
      <c r="AC742" s="402" t="e">
        <f>IF(#REF!="", O742,#REF!)</f>
        <v>#REF!</v>
      </c>
      <c r="AE742" s="400" t="s">
        <v>1605</v>
      </c>
      <c r="AF742" s="400" t="s">
        <v>2577</v>
      </c>
      <c r="AG742" s="400" t="s">
        <v>2578</v>
      </c>
      <c r="AH742" s="400" t="s">
        <v>856</v>
      </c>
      <c r="AM742" s="415" t="s">
        <v>4485</v>
      </c>
      <c r="AN742" s="415" t="s">
        <v>196</v>
      </c>
      <c r="AT742" s="400" t="s">
        <v>3886</v>
      </c>
      <c r="AU742" s="406"/>
    </row>
    <row r="743" spans="6:47" s="415" customFormat="1" ht="50.15" customHeight="1" x14ac:dyDescent="0.3">
      <c r="F743" s="415" t="s">
        <v>5627</v>
      </c>
      <c r="G743" s="400"/>
      <c r="H743" s="400" t="s">
        <v>1596</v>
      </c>
      <c r="I743" s="400" t="s">
        <v>2571</v>
      </c>
      <c r="J743" s="400" t="s">
        <v>2572</v>
      </c>
      <c r="K743" s="415" t="s">
        <v>5628</v>
      </c>
      <c r="L743" s="400" t="s">
        <v>2671</v>
      </c>
      <c r="N743" s="400" t="s">
        <v>1636</v>
      </c>
      <c r="O743" s="400" t="s">
        <v>2177</v>
      </c>
      <c r="P743" s="407" t="str">
        <f>IFERROR(INDEX(LOVs!L:L,MATCH(O743, LOVs!J:J,0)), "")</f>
        <v>Gap</v>
      </c>
      <c r="Q743" s="407" t="str">
        <f>IFERROR(INDEX(LOVs!M:M,MATCH(O743,LOVs!J:J,0)),"")</f>
        <v>Build</v>
      </c>
      <c r="R743" s="407" t="str">
        <f>IFERROR(INDEX(LOVs!N:N,MATCH(O743,LOVs!J:J,0)),"")</f>
        <v>Conversions</v>
      </c>
      <c r="S743" s="400" t="s">
        <v>4704</v>
      </c>
      <c r="T743" s="415" t="s">
        <v>5629</v>
      </c>
      <c r="U743" s="415" t="s">
        <v>5630</v>
      </c>
      <c r="V743" s="417" t="s">
        <v>5395</v>
      </c>
      <c r="Y743" s="400" t="s">
        <v>1348</v>
      </c>
      <c r="Z743" s="400" t="s">
        <v>869</v>
      </c>
      <c r="AA743" s="409">
        <v>44585</v>
      </c>
      <c r="AC743" s="402" t="e">
        <f>IF(#REF!="", O743,#REF!)</f>
        <v>#REF!</v>
      </c>
      <c r="AD743" s="402"/>
      <c r="AE743" s="400" t="s">
        <v>1605</v>
      </c>
      <c r="AF743" s="400" t="s">
        <v>2577</v>
      </c>
      <c r="AG743" s="400" t="s">
        <v>2578</v>
      </c>
      <c r="AH743" s="400" t="s">
        <v>856</v>
      </c>
      <c r="AM743" s="415" t="s">
        <v>4485</v>
      </c>
      <c r="AN743" s="415" t="s">
        <v>196</v>
      </c>
      <c r="AT743" s="400" t="s">
        <v>4678</v>
      </c>
      <c r="AU743" s="406"/>
    </row>
    <row r="744" spans="6:47" s="415" customFormat="1" ht="50.15" customHeight="1" x14ac:dyDescent="0.3">
      <c r="F744" s="415" t="s">
        <v>5631</v>
      </c>
      <c r="G744" s="400"/>
      <c r="H744" s="400" t="s">
        <v>1596</v>
      </c>
      <c r="I744" s="400" t="s">
        <v>2571</v>
      </c>
      <c r="J744" s="400" t="s">
        <v>2572</v>
      </c>
      <c r="K744" s="415" t="s">
        <v>5632</v>
      </c>
      <c r="L744" s="400" t="s">
        <v>2671</v>
      </c>
      <c r="N744" s="400" t="s">
        <v>1636</v>
      </c>
      <c r="O744" s="400" t="s">
        <v>1759</v>
      </c>
      <c r="P744" s="407" t="str">
        <f>IFERROR(INDEX(LOVs!L:L,MATCH(O744, LOVs!J:J,0)), "")</f>
        <v>Not Required</v>
      </c>
      <c r="Q744" s="407" t="str">
        <f>IFERROR(INDEX(LOVs!M:M,MATCH(O744,LOVs!J:J,0)),"")</f>
        <v>Not Required</v>
      </c>
      <c r="R744" s="407" t="str">
        <f>IFERROR(INDEX(LOVs!N:N,MATCH(O744,LOVs!J:J,0)),"")</f>
        <v>Not Required</v>
      </c>
      <c r="S744" s="400"/>
      <c r="T744" s="416" t="s">
        <v>5633</v>
      </c>
      <c r="U744" s="415" t="s">
        <v>5634</v>
      </c>
      <c r="V744" s="417" t="s">
        <v>5395</v>
      </c>
      <c r="Y744" s="400" t="s">
        <v>1348</v>
      </c>
      <c r="Z744" s="400" t="s">
        <v>869</v>
      </c>
      <c r="AA744" s="409">
        <v>44585</v>
      </c>
      <c r="AC744" s="402" t="e">
        <f>IF(#REF!="", O744,#REF!)</f>
        <v>#REF!</v>
      </c>
      <c r="AE744" s="400" t="s">
        <v>1605</v>
      </c>
      <c r="AF744" s="400" t="s">
        <v>2577</v>
      </c>
      <c r="AG744" s="400" t="s">
        <v>2578</v>
      </c>
      <c r="AH744" s="400" t="s">
        <v>856</v>
      </c>
      <c r="AM744" s="415" t="s">
        <v>4485</v>
      </c>
      <c r="AN744" s="415" t="s">
        <v>196</v>
      </c>
      <c r="AT744" s="400" t="s">
        <v>3886</v>
      </c>
      <c r="AU744" s="406"/>
    </row>
    <row r="745" spans="6:47" s="415" customFormat="1" ht="50.15" customHeight="1" x14ac:dyDescent="0.3">
      <c r="F745" s="415" t="s">
        <v>5635</v>
      </c>
      <c r="G745" s="400"/>
      <c r="H745" s="400" t="s">
        <v>1596</v>
      </c>
      <c r="I745" s="400" t="s">
        <v>2571</v>
      </c>
      <c r="J745" s="400" t="s">
        <v>2572</v>
      </c>
      <c r="K745" s="415" t="s">
        <v>5636</v>
      </c>
      <c r="L745" s="400" t="s">
        <v>2671</v>
      </c>
      <c r="N745" s="400" t="s">
        <v>1636</v>
      </c>
      <c r="O745" s="400" t="s">
        <v>2177</v>
      </c>
      <c r="P745" s="407" t="str">
        <f>IFERROR(INDEX(LOVs!L:L,MATCH(O745, LOVs!J:J,0)), "")</f>
        <v>Gap</v>
      </c>
      <c r="Q745" s="407" t="str">
        <f>IFERROR(INDEX(LOVs!M:M,MATCH(O745,LOVs!J:J,0)),"")</f>
        <v>Build</v>
      </c>
      <c r="R745" s="407" t="str">
        <f>IFERROR(INDEX(LOVs!N:N,MATCH(O745,LOVs!J:J,0)),"")</f>
        <v>Conversions</v>
      </c>
      <c r="S745" s="400" t="s">
        <v>4704</v>
      </c>
      <c r="T745" s="415" t="s">
        <v>5637</v>
      </c>
      <c r="U745" s="415" t="s">
        <v>5638</v>
      </c>
      <c r="V745" s="417" t="s">
        <v>5395</v>
      </c>
      <c r="Y745" s="400" t="s">
        <v>1348</v>
      </c>
      <c r="Z745" s="400" t="s">
        <v>869</v>
      </c>
      <c r="AA745" s="409">
        <v>44585</v>
      </c>
      <c r="AC745" s="402" t="e">
        <f>IF(#REF!="", O745,#REF!)</f>
        <v>#REF!</v>
      </c>
      <c r="AD745" s="402"/>
      <c r="AE745" s="400" t="s">
        <v>1605</v>
      </c>
      <c r="AF745" s="400" t="s">
        <v>2577</v>
      </c>
      <c r="AG745" s="400" t="s">
        <v>2578</v>
      </c>
      <c r="AH745" s="400" t="s">
        <v>856</v>
      </c>
      <c r="AM745" s="415" t="s">
        <v>4485</v>
      </c>
      <c r="AN745" s="415" t="s">
        <v>196</v>
      </c>
      <c r="AT745" s="400" t="s">
        <v>4678</v>
      </c>
      <c r="AU745" s="406"/>
    </row>
    <row r="746" spans="6:47" s="415" customFormat="1" ht="50.15" customHeight="1" x14ac:dyDescent="0.3">
      <c r="F746" s="415" t="s">
        <v>5639</v>
      </c>
      <c r="G746" s="400"/>
      <c r="H746" s="400" t="s">
        <v>1596</v>
      </c>
      <c r="I746" s="400" t="s">
        <v>2571</v>
      </c>
      <c r="J746" s="400" t="s">
        <v>2572</v>
      </c>
      <c r="K746" s="415" t="s">
        <v>5640</v>
      </c>
      <c r="L746" s="400" t="s">
        <v>2671</v>
      </c>
      <c r="N746" s="400" t="s">
        <v>1636</v>
      </c>
      <c r="O746" s="400" t="s">
        <v>2177</v>
      </c>
      <c r="P746" s="407" t="str">
        <f>IFERROR(INDEX(LOVs!L:L,MATCH(O746, LOVs!J:J,0)), "")</f>
        <v>Gap</v>
      </c>
      <c r="Q746" s="407" t="str">
        <f>IFERROR(INDEX(LOVs!M:M,MATCH(O746,LOVs!J:J,0)),"")</f>
        <v>Build</v>
      </c>
      <c r="R746" s="407" t="str">
        <f>IFERROR(INDEX(LOVs!N:N,MATCH(O746,LOVs!J:J,0)),"")</f>
        <v>Conversions</v>
      </c>
      <c r="S746" s="400" t="s">
        <v>4664</v>
      </c>
      <c r="T746" s="415" t="s">
        <v>5641</v>
      </c>
      <c r="U746" s="415" t="s">
        <v>5642</v>
      </c>
      <c r="V746" s="417" t="s">
        <v>5395</v>
      </c>
      <c r="Y746" s="400" t="s">
        <v>1348</v>
      </c>
      <c r="Z746" s="400" t="s">
        <v>869</v>
      </c>
      <c r="AA746" s="409">
        <v>44585</v>
      </c>
      <c r="AC746" s="402" t="e">
        <f>IF(#REF!="", O746,#REF!)</f>
        <v>#REF!</v>
      </c>
      <c r="AD746" s="402"/>
      <c r="AE746" s="400" t="s">
        <v>1605</v>
      </c>
      <c r="AF746" s="400" t="s">
        <v>2577</v>
      </c>
      <c r="AG746" s="400" t="s">
        <v>2578</v>
      </c>
      <c r="AH746" s="400" t="s">
        <v>856</v>
      </c>
      <c r="AM746" s="415" t="s">
        <v>4485</v>
      </c>
      <c r="AN746" s="415" t="s">
        <v>196</v>
      </c>
      <c r="AT746" s="400" t="s">
        <v>2711</v>
      </c>
      <c r="AU746" s="406"/>
    </row>
    <row r="747" spans="6:47" s="415" customFormat="1" ht="50.15" customHeight="1" x14ac:dyDescent="0.3">
      <c r="F747" s="415" t="s">
        <v>5643</v>
      </c>
      <c r="G747" s="400"/>
      <c r="H747" s="400" t="s">
        <v>1596</v>
      </c>
      <c r="I747" s="400" t="s">
        <v>2571</v>
      </c>
      <c r="J747" s="400" t="s">
        <v>2572</v>
      </c>
      <c r="K747" s="415" t="s">
        <v>5644</v>
      </c>
      <c r="L747" s="400" t="s">
        <v>2671</v>
      </c>
      <c r="N747" s="400" t="s">
        <v>1636</v>
      </c>
      <c r="O747" s="400" t="s">
        <v>2177</v>
      </c>
      <c r="P747" s="407" t="str">
        <f>IFERROR(INDEX(LOVs!L:L,MATCH(O747, LOVs!J:J,0)), "")</f>
        <v>Gap</v>
      </c>
      <c r="Q747" s="407" t="str">
        <f>IFERROR(INDEX(LOVs!M:M,MATCH(O747,LOVs!J:J,0)),"")</f>
        <v>Build</v>
      </c>
      <c r="R747" s="407" t="str">
        <f>IFERROR(INDEX(LOVs!N:N,MATCH(O747,LOVs!J:J,0)),"")</f>
        <v>Conversions</v>
      </c>
      <c r="S747" s="400" t="s">
        <v>4664</v>
      </c>
      <c r="T747" s="415" t="s">
        <v>5645</v>
      </c>
      <c r="U747" s="415" t="s">
        <v>5646</v>
      </c>
      <c r="V747" s="417" t="s">
        <v>5400</v>
      </c>
      <c r="Y747" s="400" t="s">
        <v>1348</v>
      </c>
      <c r="Z747" s="400" t="s">
        <v>869</v>
      </c>
      <c r="AA747" s="409">
        <v>44585</v>
      </c>
      <c r="AC747" s="402" t="e">
        <f>IF(#REF!="", O747,#REF!)</f>
        <v>#REF!</v>
      </c>
      <c r="AD747" s="402"/>
      <c r="AE747" s="400" t="s">
        <v>1605</v>
      </c>
      <c r="AF747" s="400" t="s">
        <v>2577</v>
      </c>
      <c r="AG747" s="400" t="s">
        <v>2578</v>
      </c>
      <c r="AH747" s="400" t="s">
        <v>856</v>
      </c>
      <c r="AM747" s="415" t="s">
        <v>4485</v>
      </c>
      <c r="AN747" s="415" t="s">
        <v>196</v>
      </c>
      <c r="AT747" s="400" t="s">
        <v>2711</v>
      </c>
      <c r="AU747" s="406"/>
    </row>
    <row r="748" spans="6:47" s="415" customFormat="1" ht="50.15" customHeight="1" x14ac:dyDescent="0.3">
      <c r="F748" s="415" t="s">
        <v>5647</v>
      </c>
      <c r="G748" s="400"/>
      <c r="H748" s="400" t="s">
        <v>1596</v>
      </c>
      <c r="I748" s="400" t="s">
        <v>2571</v>
      </c>
      <c r="J748" s="400" t="s">
        <v>2572</v>
      </c>
      <c r="K748" s="415" t="s">
        <v>5648</v>
      </c>
      <c r="L748" s="400" t="s">
        <v>2671</v>
      </c>
      <c r="N748" s="400" t="s">
        <v>1636</v>
      </c>
      <c r="O748" s="400" t="s">
        <v>2177</v>
      </c>
      <c r="P748" s="407" t="str">
        <f>IFERROR(INDEX(LOVs!L:L,MATCH(O748, LOVs!J:J,0)), "")</f>
        <v>Gap</v>
      </c>
      <c r="Q748" s="407" t="str">
        <f>IFERROR(INDEX(LOVs!M:M,MATCH(O748,LOVs!J:J,0)),"")</f>
        <v>Build</v>
      </c>
      <c r="R748" s="407" t="str">
        <f>IFERROR(INDEX(LOVs!N:N,MATCH(O748,LOVs!J:J,0)),"")</f>
        <v>Conversions</v>
      </c>
      <c r="S748" s="400" t="s">
        <v>4692</v>
      </c>
      <c r="T748" s="415" t="s">
        <v>5649</v>
      </c>
      <c r="U748" s="415" t="s">
        <v>5650</v>
      </c>
      <c r="V748" s="417" t="s">
        <v>5395</v>
      </c>
      <c r="Y748" s="400" t="s">
        <v>1348</v>
      </c>
      <c r="Z748" s="400" t="s">
        <v>869</v>
      </c>
      <c r="AA748" s="409">
        <v>44585</v>
      </c>
      <c r="AC748" s="402" t="e">
        <f>IF(#REF!="", O748,#REF!)</f>
        <v>#REF!</v>
      </c>
      <c r="AD748" s="402"/>
      <c r="AE748" s="400" t="s">
        <v>1605</v>
      </c>
      <c r="AF748" s="400" t="s">
        <v>2577</v>
      </c>
      <c r="AG748" s="400" t="s">
        <v>2578</v>
      </c>
      <c r="AH748" s="400" t="s">
        <v>856</v>
      </c>
      <c r="AM748" s="415" t="s">
        <v>4485</v>
      </c>
      <c r="AN748" s="415" t="s">
        <v>196</v>
      </c>
      <c r="AT748" s="400" t="s">
        <v>2711</v>
      </c>
      <c r="AU748" s="406"/>
    </row>
    <row r="749" spans="6:47" s="415" customFormat="1" ht="50.15" customHeight="1" x14ac:dyDescent="0.3">
      <c r="F749" s="415" t="s">
        <v>5651</v>
      </c>
      <c r="G749" s="400"/>
      <c r="H749" s="400" t="s">
        <v>1596</v>
      </c>
      <c r="I749" s="400" t="s">
        <v>2571</v>
      </c>
      <c r="J749" s="400" t="s">
        <v>2572</v>
      </c>
      <c r="K749" s="415" t="s">
        <v>5652</v>
      </c>
      <c r="L749" s="400" t="s">
        <v>2671</v>
      </c>
      <c r="N749" s="400" t="s">
        <v>1636</v>
      </c>
      <c r="O749" s="400" t="s">
        <v>2177</v>
      </c>
      <c r="P749" s="407" t="str">
        <f>IFERROR(INDEX(LOVs!L:L,MATCH(O749, LOVs!J:J,0)), "")</f>
        <v>Gap</v>
      </c>
      <c r="Q749" s="407" t="str">
        <f>IFERROR(INDEX(LOVs!M:M,MATCH(O749,LOVs!J:J,0)),"")</f>
        <v>Build</v>
      </c>
      <c r="R749" s="407" t="str">
        <f>IFERROR(INDEX(LOVs!N:N,MATCH(O749,LOVs!J:J,0)),"")</f>
        <v>Conversions</v>
      </c>
      <c r="S749" s="400" t="s">
        <v>4692</v>
      </c>
      <c r="T749" s="415" t="s">
        <v>5653</v>
      </c>
      <c r="U749" s="415" t="s">
        <v>5654</v>
      </c>
      <c r="V749" s="417" t="s">
        <v>5395</v>
      </c>
      <c r="Y749" s="400" t="s">
        <v>1348</v>
      </c>
      <c r="Z749" s="400" t="s">
        <v>869</v>
      </c>
      <c r="AA749" s="409">
        <v>44585</v>
      </c>
      <c r="AC749" s="402" t="e">
        <f>IF(#REF!="", O749,#REF!)</f>
        <v>#REF!</v>
      </c>
      <c r="AD749" s="402"/>
      <c r="AE749" s="400" t="s">
        <v>1605</v>
      </c>
      <c r="AF749" s="400" t="s">
        <v>2577</v>
      </c>
      <c r="AG749" s="400" t="s">
        <v>2578</v>
      </c>
      <c r="AH749" s="400" t="s">
        <v>856</v>
      </c>
      <c r="AM749" s="415" t="s">
        <v>4485</v>
      </c>
      <c r="AN749" s="415" t="s">
        <v>196</v>
      </c>
      <c r="AT749" s="400" t="s">
        <v>2711</v>
      </c>
      <c r="AU749" s="406"/>
    </row>
    <row r="750" spans="6:47" s="415" customFormat="1" ht="50.15" customHeight="1" x14ac:dyDescent="0.3">
      <c r="F750" s="415" t="s">
        <v>5655</v>
      </c>
      <c r="G750" s="400"/>
      <c r="H750" s="400" t="s">
        <v>1596</v>
      </c>
      <c r="I750" s="400" t="s">
        <v>2571</v>
      </c>
      <c r="J750" s="400" t="s">
        <v>2572</v>
      </c>
      <c r="K750" s="415" t="s">
        <v>5656</v>
      </c>
      <c r="L750" s="400" t="s">
        <v>2671</v>
      </c>
      <c r="N750" s="400" t="s">
        <v>1636</v>
      </c>
      <c r="O750" s="400" t="s">
        <v>2177</v>
      </c>
      <c r="P750" s="407" t="str">
        <f>IFERROR(INDEX(LOVs!L:L,MATCH(O750, LOVs!J:J,0)), "")</f>
        <v>Gap</v>
      </c>
      <c r="Q750" s="407" t="str">
        <f>IFERROR(INDEX(LOVs!M:M,MATCH(O750,LOVs!J:J,0)),"")</f>
        <v>Build</v>
      </c>
      <c r="R750" s="407" t="str">
        <f>IFERROR(INDEX(LOVs!N:N,MATCH(O750,LOVs!J:J,0)),"")</f>
        <v>Conversions</v>
      </c>
      <c r="S750" s="400" t="s">
        <v>4692</v>
      </c>
      <c r="T750" s="415" t="s">
        <v>5657</v>
      </c>
      <c r="U750" s="415" t="s">
        <v>5658</v>
      </c>
      <c r="V750" s="417" t="s">
        <v>5395</v>
      </c>
      <c r="Y750" s="400" t="s">
        <v>1348</v>
      </c>
      <c r="Z750" s="400" t="s">
        <v>869</v>
      </c>
      <c r="AA750" s="409">
        <v>44585</v>
      </c>
      <c r="AC750" s="402" t="e">
        <f>IF(#REF!="", O750,#REF!)</f>
        <v>#REF!</v>
      </c>
      <c r="AD750" s="402"/>
      <c r="AE750" s="400" t="s">
        <v>1605</v>
      </c>
      <c r="AF750" s="400" t="s">
        <v>2577</v>
      </c>
      <c r="AG750" s="400" t="s">
        <v>2578</v>
      </c>
      <c r="AH750" s="400" t="s">
        <v>856</v>
      </c>
      <c r="AM750" s="415" t="s">
        <v>4485</v>
      </c>
      <c r="AN750" s="415" t="s">
        <v>196</v>
      </c>
      <c r="AT750" s="400" t="s">
        <v>2711</v>
      </c>
      <c r="AU750" s="406"/>
    </row>
    <row r="751" spans="6:47" s="415" customFormat="1" ht="50.15" customHeight="1" x14ac:dyDescent="0.3">
      <c r="F751" s="415" t="s">
        <v>5659</v>
      </c>
      <c r="G751" s="400"/>
      <c r="H751" s="400" t="s">
        <v>1596</v>
      </c>
      <c r="I751" s="400" t="s">
        <v>2571</v>
      </c>
      <c r="J751" s="400" t="s">
        <v>2572</v>
      </c>
      <c r="K751" s="415" t="s">
        <v>5660</v>
      </c>
      <c r="L751" s="400" t="s">
        <v>2671</v>
      </c>
      <c r="N751" s="400" t="s">
        <v>1636</v>
      </c>
      <c r="O751" s="400" t="s">
        <v>2177</v>
      </c>
      <c r="P751" s="407" t="str">
        <f>IFERROR(INDEX(LOVs!L:L,MATCH(O751, LOVs!J:J,0)), "")</f>
        <v>Gap</v>
      </c>
      <c r="Q751" s="407" t="str">
        <f>IFERROR(INDEX(LOVs!M:M,MATCH(O751,LOVs!J:J,0)),"")</f>
        <v>Build</v>
      </c>
      <c r="R751" s="407" t="str">
        <f>IFERROR(INDEX(LOVs!N:N,MATCH(O751,LOVs!J:J,0)),"")</f>
        <v>Conversions</v>
      </c>
      <c r="S751" s="400" t="s">
        <v>4692</v>
      </c>
      <c r="T751" s="415" t="s">
        <v>5661</v>
      </c>
      <c r="U751" s="415" t="s">
        <v>5662</v>
      </c>
      <c r="V751" s="417" t="s">
        <v>5441</v>
      </c>
      <c r="Y751" s="400" t="s">
        <v>1348</v>
      </c>
      <c r="Z751" s="400" t="s">
        <v>869</v>
      </c>
      <c r="AA751" s="409">
        <v>44585</v>
      </c>
      <c r="AC751" s="402" t="e">
        <f>IF(#REF!="", O751,#REF!)</f>
        <v>#REF!</v>
      </c>
      <c r="AD751" s="402"/>
      <c r="AE751" s="400" t="s">
        <v>1605</v>
      </c>
      <c r="AF751" s="400" t="s">
        <v>2577</v>
      </c>
      <c r="AG751" s="400" t="s">
        <v>2578</v>
      </c>
      <c r="AH751" s="400" t="s">
        <v>856</v>
      </c>
      <c r="AM751" s="415" t="s">
        <v>4485</v>
      </c>
      <c r="AN751" s="415" t="s">
        <v>196</v>
      </c>
      <c r="AT751" s="400" t="s">
        <v>2711</v>
      </c>
      <c r="AU751" s="406"/>
    </row>
    <row r="752" spans="6:47" s="415" customFormat="1" ht="50.15" customHeight="1" x14ac:dyDescent="0.3">
      <c r="F752" s="415" t="s">
        <v>5663</v>
      </c>
      <c r="G752" s="400"/>
      <c r="H752" s="400" t="s">
        <v>1596</v>
      </c>
      <c r="I752" s="400" t="s">
        <v>2571</v>
      </c>
      <c r="J752" s="400" t="s">
        <v>2572</v>
      </c>
      <c r="K752" s="415" t="s">
        <v>5664</v>
      </c>
      <c r="L752" s="400" t="s">
        <v>2671</v>
      </c>
      <c r="N752" s="400" t="s">
        <v>1636</v>
      </c>
      <c r="O752" s="400" t="s">
        <v>2177</v>
      </c>
      <c r="P752" s="407" t="str">
        <f>IFERROR(INDEX(LOVs!L:L,MATCH(O752, LOVs!J:J,0)), "")</f>
        <v>Gap</v>
      </c>
      <c r="Q752" s="407" t="str">
        <f>IFERROR(INDEX(LOVs!M:M,MATCH(O752,LOVs!J:J,0)),"")</f>
        <v>Build</v>
      </c>
      <c r="R752" s="407" t="str">
        <f>IFERROR(INDEX(LOVs!N:N,MATCH(O752,LOVs!J:J,0)),"")</f>
        <v>Conversions</v>
      </c>
      <c r="S752" s="400" t="s">
        <v>4692</v>
      </c>
      <c r="T752" s="415" t="s">
        <v>5665</v>
      </c>
      <c r="U752" s="415" t="s">
        <v>5666</v>
      </c>
      <c r="V752" s="417" t="s">
        <v>5441</v>
      </c>
      <c r="Y752" s="400" t="s">
        <v>1348</v>
      </c>
      <c r="Z752" s="400" t="s">
        <v>869</v>
      </c>
      <c r="AA752" s="409">
        <v>44585</v>
      </c>
      <c r="AC752" s="402" t="e">
        <f>IF(#REF!="", O752,#REF!)</f>
        <v>#REF!</v>
      </c>
      <c r="AD752" s="402"/>
      <c r="AE752" s="400" t="s">
        <v>1605</v>
      </c>
      <c r="AF752" s="400" t="s">
        <v>2577</v>
      </c>
      <c r="AG752" s="400" t="s">
        <v>2578</v>
      </c>
      <c r="AH752" s="400" t="s">
        <v>856</v>
      </c>
      <c r="AM752" s="415" t="s">
        <v>4485</v>
      </c>
      <c r="AN752" s="415" t="s">
        <v>196</v>
      </c>
      <c r="AT752" s="400" t="s">
        <v>2711</v>
      </c>
      <c r="AU752" s="406"/>
    </row>
    <row r="753" spans="6:47" s="415" customFormat="1" ht="50.15" customHeight="1" x14ac:dyDescent="0.3">
      <c r="F753" s="415" t="s">
        <v>5667</v>
      </c>
      <c r="G753" s="400"/>
      <c r="H753" s="400" t="s">
        <v>1596</v>
      </c>
      <c r="I753" s="400" t="s">
        <v>2571</v>
      </c>
      <c r="J753" s="400" t="s">
        <v>2572</v>
      </c>
      <c r="K753" s="415" t="s">
        <v>5668</v>
      </c>
      <c r="L753" s="400" t="s">
        <v>2671</v>
      </c>
      <c r="N753" s="400" t="s">
        <v>1636</v>
      </c>
      <c r="O753" s="400" t="s">
        <v>2177</v>
      </c>
      <c r="P753" s="407" t="str">
        <f>IFERROR(INDEX(LOVs!L:L,MATCH(O753, LOVs!J:J,0)), "")</f>
        <v>Gap</v>
      </c>
      <c r="Q753" s="407" t="str">
        <f>IFERROR(INDEX(LOVs!M:M,MATCH(O753,LOVs!J:J,0)),"")</f>
        <v>Build</v>
      </c>
      <c r="R753" s="407" t="str">
        <f>IFERROR(INDEX(LOVs!N:N,MATCH(O753,LOVs!J:J,0)),"")</f>
        <v>Conversions</v>
      </c>
      <c r="S753" s="400" t="s">
        <v>4692</v>
      </c>
      <c r="T753" s="415" t="s">
        <v>5669</v>
      </c>
      <c r="U753" s="415" t="s">
        <v>5670</v>
      </c>
      <c r="V753" s="417" t="s">
        <v>5441</v>
      </c>
      <c r="Y753" s="400" t="s">
        <v>1348</v>
      </c>
      <c r="Z753" s="400" t="s">
        <v>869</v>
      </c>
      <c r="AA753" s="409">
        <v>44585</v>
      </c>
      <c r="AC753" s="402" t="e">
        <f>IF(#REF!="", O753,#REF!)</f>
        <v>#REF!</v>
      </c>
      <c r="AD753" s="402"/>
      <c r="AE753" s="400" t="s">
        <v>1605</v>
      </c>
      <c r="AF753" s="400" t="s">
        <v>2577</v>
      </c>
      <c r="AG753" s="400" t="s">
        <v>2578</v>
      </c>
      <c r="AH753" s="400" t="s">
        <v>856</v>
      </c>
      <c r="AM753" s="415" t="s">
        <v>4485</v>
      </c>
      <c r="AN753" s="415" t="s">
        <v>196</v>
      </c>
      <c r="AT753" s="400" t="s">
        <v>2711</v>
      </c>
      <c r="AU753" s="406"/>
    </row>
    <row r="754" spans="6:47" s="415" customFormat="1" ht="50.15" customHeight="1" x14ac:dyDescent="0.3">
      <c r="F754" s="415" t="s">
        <v>5671</v>
      </c>
      <c r="G754" s="400"/>
      <c r="H754" s="400" t="s">
        <v>1596</v>
      </c>
      <c r="I754" s="400" t="s">
        <v>2571</v>
      </c>
      <c r="J754" s="400" t="s">
        <v>2572</v>
      </c>
      <c r="K754" s="415" t="s">
        <v>5672</v>
      </c>
      <c r="L754" s="400" t="s">
        <v>2671</v>
      </c>
      <c r="N754" s="400" t="s">
        <v>1636</v>
      </c>
      <c r="O754" s="400" t="s">
        <v>2177</v>
      </c>
      <c r="P754" s="407" t="str">
        <f>IFERROR(INDEX(LOVs!L:L,MATCH(O754, LOVs!J:J,0)), "")</f>
        <v>Gap</v>
      </c>
      <c r="Q754" s="407" t="str">
        <f>IFERROR(INDEX(LOVs!M:M,MATCH(O754,LOVs!J:J,0)),"")</f>
        <v>Build</v>
      </c>
      <c r="R754" s="407" t="str">
        <f>IFERROR(INDEX(LOVs!N:N,MATCH(O754,LOVs!J:J,0)),"")</f>
        <v>Conversions</v>
      </c>
      <c r="S754" s="400" t="s">
        <v>4692</v>
      </c>
      <c r="T754" s="415" t="s">
        <v>5673</v>
      </c>
      <c r="U754" s="415" t="s">
        <v>5674</v>
      </c>
      <c r="V754" s="417" t="s">
        <v>5441</v>
      </c>
      <c r="Y754" s="400" t="s">
        <v>1348</v>
      </c>
      <c r="Z754" s="400" t="s">
        <v>869</v>
      </c>
      <c r="AA754" s="409">
        <v>44585</v>
      </c>
      <c r="AC754" s="402" t="e">
        <f>IF(#REF!="", O754,#REF!)</f>
        <v>#REF!</v>
      </c>
      <c r="AD754" s="402"/>
      <c r="AE754" s="400" t="s">
        <v>1605</v>
      </c>
      <c r="AF754" s="400" t="s">
        <v>2577</v>
      </c>
      <c r="AG754" s="400" t="s">
        <v>2578</v>
      </c>
      <c r="AH754" s="400" t="s">
        <v>856</v>
      </c>
      <c r="AM754" s="415" t="s">
        <v>4485</v>
      </c>
      <c r="AN754" s="415" t="s">
        <v>196</v>
      </c>
      <c r="AT754" s="400" t="s">
        <v>2711</v>
      </c>
      <c r="AU754" s="406"/>
    </row>
    <row r="755" spans="6:47" s="415" customFormat="1" ht="50.15" customHeight="1" x14ac:dyDescent="0.3">
      <c r="F755" s="415" t="s">
        <v>5675</v>
      </c>
      <c r="G755" s="400"/>
      <c r="H755" s="400" t="s">
        <v>1596</v>
      </c>
      <c r="I755" s="400" t="s">
        <v>2571</v>
      </c>
      <c r="J755" s="400" t="s">
        <v>2572</v>
      </c>
      <c r="K755" s="415" t="s">
        <v>5676</v>
      </c>
      <c r="L755" s="400" t="s">
        <v>2671</v>
      </c>
      <c r="N755" s="400" t="s">
        <v>1636</v>
      </c>
      <c r="O755" s="400" t="s">
        <v>2177</v>
      </c>
      <c r="P755" s="407" t="str">
        <f>IFERROR(INDEX(LOVs!L:L,MATCH(O755, LOVs!J:J,0)), "")</f>
        <v>Gap</v>
      </c>
      <c r="Q755" s="407" t="str">
        <f>IFERROR(INDEX(LOVs!M:M,MATCH(O755,LOVs!J:J,0)),"")</f>
        <v>Build</v>
      </c>
      <c r="R755" s="407" t="str">
        <f>IFERROR(INDEX(LOVs!N:N,MATCH(O755,LOVs!J:J,0)),"")</f>
        <v>Conversions</v>
      </c>
      <c r="S755" s="400" t="s">
        <v>4692</v>
      </c>
      <c r="T755" s="415" t="s">
        <v>5677</v>
      </c>
      <c r="U755" s="415" t="s">
        <v>5678</v>
      </c>
      <c r="V755" s="417" t="s">
        <v>5441</v>
      </c>
      <c r="Y755" s="400" t="s">
        <v>1348</v>
      </c>
      <c r="Z755" s="400" t="s">
        <v>869</v>
      </c>
      <c r="AA755" s="409">
        <v>44585</v>
      </c>
      <c r="AC755" s="402" t="e">
        <f>IF(#REF!="", O755,#REF!)</f>
        <v>#REF!</v>
      </c>
      <c r="AD755" s="402"/>
      <c r="AE755" s="400" t="s">
        <v>1605</v>
      </c>
      <c r="AF755" s="400" t="s">
        <v>2577</v>
      </c>
      <c r="AG755" s="400" t="s">
        <v>2578</v>
      </c>
      <c r="AH755" s="400" t="s">
        <v>856</v>
      </c>
      <c r="AM755" s="415" t="s">
        <v>4485</v>
      </c>
      <c r="AN755" s="415" t="s">
        <v>196</v>
      </c>
      <c r="AT755" s="400" t="s">
        <v>2711</v>
      </c>
      <c r="AU755" s="406"/>
    </row>
    <row r="756" spans="6:47" s="415" customFormat="1" ht="50.15" customHeight="1" x14ac:dyDescent="0.3">
      <c r="F756" s="415" t="s">
        <v>5679</v>
      </c>
      <c r="G756" s="400"/>
      <c r="H756" s="400" t="s">
        <v>1596</v>
      </c>
      <c r="I756" s="400" t="s">
        <v>2571</v>
      </c>
      <c r="J756" s="400" t="s">
        <v>2572</v>
      </c>
      <c r="K756" s="415" t="s">
        <v>5680</v>
      </c>
      <c r="L756" s="400" t="s">
        <v>2671</v>
      </c>
      <c r="N756" s="400" t="s">
        <v>1636</v>
      </c>
      <c r="O756" s="400" t="s">
        <v>2177</v>
      </c>
      <c r="P756" s="407" t="str">
        <f>IFERROR(INDEX(LOVs!L:L,MATCH(O756, LOVs!J:J,0)), "")</f>
        <v>Gap</v>
      </c>
      <c r="Q756" s="407" t="str">
        <f>IFERROR(INDEX(LOVs!M:M,MATCH(O756,LOVs!J:J,0)),"")</f>
        <v>Build</v>
      </c>
      <c r="R756" s="407" t="str">
        <f>IFERROR(INDEX(LOVs!N:N,MATCH(O756,LOVs!J:J,0)),"")</f>
        <v>Conversions</v>
      </c>
      <c r="S756" s="400" t="s">
        <v>4692</v>
      </c>
      <c r="T756" s="415" t="s">
        <v>5681</v>
      </c>
      <c r="U756" s="415" t="s">
        <v>5682</v>
      </c>
      <c r="V756" s="417" t="s">
        <v>5395</v>
      </c>
      <c r="Y756" s="400" t="s">
        <v>1348</v>
      </c>
      <c r="Z756" s="400" t="s">
        <v>869</v>
      </c>
      <c r="AA756" s="409">
        <v>44585</v>
      </c>
      <c r="AC756" s="402" t="e">
        <f>IF(#REF!="", O756,#REF!)</f>
        <v>#REF!</v>
      </c>
      <c r="AD756" s="402"/>
      <c r="AE756" s="400" t="s">
        <v>1605</v>
      </c>
      <c r="AF756" s="400" t="s">
        <v>2577</v>
      </c>
      <c r="AG756" s="400" t="s">
        <v>2578</v>
      </c>
      <c r="AH756" s="400" t="s">
        <v>856</v>
      </c>
      <c r="AM756" s="415" t="s">
        <v>4485</v>
      </c>
      <c r="AN756" s="415" t="s">
        <v>196</v>
      </c>
      <c r="AT756" s="400" t="s">
        <v>2711</v>
      </c>
      <c r="AU756" s="406"/>
    </row>
    <row r="757" spans="6:47" s="415" customFormat="1" ht="50.15" customHeight="1" x14ac:dyDescent="0.3">
      <c r="F757" s="415" t="s">
        <v>5683</v>
      </c>
      <c r="G757" s="400"/>
      <c r="H757" s="400" t="s">
        <v>1596</v>
      </c>
      <c r="I757" s="400" t="s">
        <v>2571</v>
      </c>
      <c r="J757" s="400" t="s">
        <v>2572</v>
      </c>
      <c r="K757" s="415" t="s">
        <v>5616</v>
      </c>
      <c r="L757" s="400" t="s">
        <v>2671</v>
      </c>
      <c r="N757" s="400" t="s">
        <v>1636</v>
      </c>
      <c r="O757" s="400" t="s">
        <v>2177</v>
      </c>
      <c r="P757" s="407" t="str">
        <f>IFERROR(INDEX(LOVs!L:L,MATCH(O757, LOVs!J:J,0)), "")</f>
        <v>Gap</v>
      </c>
      <c r="Q757" s="407" t="str">
        <f>IFERROR(INDEX(LOVs!M:M,MATCH(O757,LOVs!J:J,0)),"")</f>
        <v>Build</v>
      </c>
      <c r="R757" s="407" t="str">
        <f>IFERROR(INDEX(LOVs!N:N,MATCH(O757,LOVs!J:J,0)),"")</f>
        <v>Conversions</v>
      </c>
      <c r="S757" s="400" t="s">
        <v>4704</v>
      </c>
      <c r="T757" s="415" t="s">
        <v>5684</v>
      </c>
      <c r="U757" s="415" t="s">
        <v>5618</v>
      </c>
      <c r="V757" s="417" t="s">
        <v>5395</v>
      </c>
      <c r="Y757" s="400" t="s">
        <v>1348</v>
      </c>
      <c r="Z757" s="400" t="s">
        <v>869</v>
      </c>
      <c r="AA757" s="409">
        <v>44585</v>
      </c>
      <c r="AC757" s="402" t="e">
        <f>IF(#REF!="", O757,#REF!)</f>
        <v>#REF!</v>
      </c>
      <c r="AD757" s="402"/>
      <c r="AE757" s="400" t="s">
        <v>1605</v>
      </c>
      <c r="AF757" s="400" t="s">
        <v>2577</v>
      </c>
      <c r="AG757" s="400" t="s">
        <v>2578</v>
      </c>
      <c r="AH757" s="400" t="s">
        <v>856</v>
      </c>
      <c r="AM757" s="415" t="s">
        <v>4485</v>
      </c>
      <c r="AN757" s="415" t="s">
        <v>196</v>
      </c>
      <c r="AT757" s="400" t="s">
        <v>2711</v>
      </c>
      <c r="AU757" s="406"/>
    </row>
    <row r="758" spans="6:47" s="415" customFormat="1" ht="50.15" customHeight="1" x14ac:dyDescent="0.3">
      <c r="F758" s="415" t="s">
        <v>5685</v>
      </c>
      <c r="G758" s="400"/>
      <c r="H758" s="400" t="s">
        <v>1596</v>
      </c>
      <c r="I758" s="400" t="s">
        <v>2571</v>
      </c>
      <c r="J758" s="400" t="s">
        <v>2572</v>
      </c>
      <c r="K758" s="415" t="s">
        <v>5620</v>
      </c>
      <c r="L758" s="400" t="s">
        <v>2671</v>
      </c>
      <c r="N758" s="400" t="s">
        <v>1636</v>
      </c>
      <c r="O758" s="400" t="s">
        <v>2177</v>
      </c>
      <c r="P758" s="407" t="str">
        <f>IFERROR(INDEX(LOVs!L:L,MATCH(O758, LOVs!J:J,0)), "")</f>
        <v>Gap</v>
      </c>
      <c r="Q758" s="407" t="str">
        <f>IFERROR(INDEX(LOVs!M:M,MATCH(O758,LOVs!J:J,0)),"")</f>
        <v>Build</v>
      </c>
      <c r="R758" s="407" t="str">
        <f>IFERROR(INDEX(LOVs!N:N,MATCH(O758,LOVs!J:J,0)),"")</f>
        <v>Conversions</v>
      </c>
      <c r="S758" s="400" t="s">
        <v>4704</v>
      </c>
      <c r="T758" s="415" t="s">
        <v>5686</v>
      </c>
      <c r="U758" s="415" t="s">
        <v>5622</v>
      </c>
      <c r="V758" s="417" t="s">
        <v>5395</v>
      </c>
      <c r="Y758" s="400" t="s">
        <v>1348</v>
      </c>
      <c r="Z758" s="400" t="s">
        <v>869</v>
      </c>
      <c r="AA758" s="409">
        <v>44585</v>
      </c>
      <c r="AC758" s="402" t="e">
        <f>IF(#REF!="", O758,#REF!)</f>
        <v>#REF!</v>
      </c>
      <c r="AD758" s="402"/>
      <c r="AE758" s="400" t="s">
        <v>1605</v>
      </c>
      <c r="AF758" s="400" t="s">
        <v>2577</v>
      </c>
      <c r="AG758" s="400" t="s">
        <v>2578</v>
      </c>
      <c r="AH758" s="400" t="s">
        <v>856</v>
      </c>
      <c r="AM758" s="415" t="s">
        <v>4485</v>
      </c>
      <c r="AN758" s="415" t="s">
        <v>196</v>
      </c>
      <c r="AT758" s="400" t="s">
        <v>2711</v>
      </c>
      <c r="AU758" s="406"/>
    </row>
    <row r="759" spans="6:47" s="415" customFormat="1" ht="50.15" customHeight="1" x14ac:dyDescent="0.3">
      <c r="F759" s="415" t="s">
        <v>5687</v>
      </c>
      <c r="G759" s="400"/>
      <c r="H759" s="400" t="s">
        <v>1596</v>
      </c>
      <c r="I759" s="400" t="s">
        <v>2571</v>
      </c>
      <c r="J759" s="400" t="s">
        <v>2572</v>
      </c>
      <c r="K759" s="415" t="s">
        <v>5624</v>
      </c>
      <c r="L759" s="400" t="s">
        <v>2671</v>
      </c>
      <c r="N759" s="400" t="s">
        <v>1636</v>
      </c>
      <c r="O759" s="400" t="s">
        <v>2177</v>
      </c>
      <c r="P759" s="407" t="str">
        <f>IFERROR(INDEX(LOVs!L:L,MATCH(O759, LOVs!J:J,0)), "")</f>
        <v>Gap</v>
      </c>
      <c r="Q759" s="407" t="str">
        <f>IFERROR(INDEX(LOVs!M:M,MATCH(O759,LOVs!J:J,0)),"")</f>
        <v>Build</v>
      </c>
      <c r="R759" s="407" t="str">
        <f>IFERROR(INDEX(LOVs!N:N,MATCH(O759,LOVs!J:J,0)),"")</f>
        <v>Conversions</v>
      </c>
      <c r="S759" s="400" t="s">
        <v>4704</v>
      </c>
      <c r="T759" s="415" t="s">
        <v>5688</v>
      </c>
      <c r="U759" s="415" t="s">
        <v>5626</v>
      </c>
      <c r="V759" s="417" t="s">
        <v>5395</v>
      </c>
      <c r="Y759" s="400" t="s">
        <v>1348</v>
      </c>
      <c r="Z759" s="400" t="s">
        <v>869</v>
      </c>
      <c r="AA759" s="409">
        <v>44585</v>
      </c>
      <c r="AC759" s="402" t="e">
        <f>IF(#REF!="", O759,#REF!)</f>
        <v>#REF!</v>
      </c>
      <c r="AD759" s="402"/>
      <c r="AE759" s="400" t="s">
        <v>1605</v>
      </c>
      <c r="AF759" s="400" t="s">
        <v>2577</v>
      </c>
      <c r="AG759" s="400" t="s">
        <v>2578</v>
      </c>
      <c r="AH759" s="400" t="s">
        <v>856</v>
      </c>
      <c r="AM759" s="415" t="s">
        <v>4485</v>
      </c>
      <c r="AN759" s="415" t="s">
        <v>196</v>
      </c>
      <c r="AT759" s="400" t="s">
        <v>2711</v>
      </c>
      <c r="AU759" s="406"/>
    </row>
    <row r="760" spans="6:47" s="415" customFormat="1" ht="50.15" customHeight="1" x14ac:dyDescent="0.3">
      <c r="F760" s="415" t="s">
        <v>5689</v>
      </c>
      <c r="G760" s="400"/>
      <c r="H760" s="400" t="s">
        <v>1596</v>
      </c>
      <c r="I760" s="400" t="s">
        <v>2571</v>
      </c>
      <c r="J760" s="400" t="s">
        <v>2572</v>
      </c>
      <c r="K760" s="415" t="s">
        <v>5690</v>
      </c>
      <c r="L760" s="400" t="s">
        <v>2671</v>
      </c>
      <c r="N760" s="400" t="s">
        <v>1636</v>
      </c>
      <c r="O760" s="400" t="s">
        <v>2177</v>
      </c>
      <c r="P760" s="407" t="str">
        <f>IFERROR(INDEX(LOVs!L:L,MATCH(O760, LOVs!J:J,0)), "")</f>
        <v>Gap</v>
      </c>
      <c r="Q760" s="407" t="str">
        <f>IFERROR(INDEX(LOVs!M:M,MATCH(O760,LOVs!J:J,0)),"")</f>
        <v>Build</v>
      </c>
      <c r="R760" s="407" t="str">
        <f>IFERROR(INDEX(LOVs!N:N,MATCH(O760,LOVs!J:J,0)),"")</f>
        <v>Conversions</v>
      </c>
      <c r="S760" s="400" t="s">
        <v>4692</v>
      </c>
      <c r="T760" s="415" t="s">
        <v>5691</v>
      </c>
      <c r="U760" s="415" t="s">
        <v>5692</v>
      </c>
      <c r="V760" s="417" t="s">
        <v>5395</v>
      </c>
      <c r="Y760" s="400" t="s">
        <v>1348</v>
      </c>
      <c r="Z760" s="400" t="s">
        <v>869</v>
      </c>
      <c r="AA760" s="409">
        <v>44585</v>
      </c>
      <c r="AC760" s="402" t="e">
        <f>IF(#REF!="", O760,#REF!)</f>
        <v>#REF!</v>
      </c>
      <c r="AD760" s="402"/>
      <c r="AE760" s="400" t="s">
        <v>1605</v>
      </c>
      <c r="AF760" s="400" t="s">
        <v>2577</v>
      </c>
      <c r="AG760" s="400" t="s">
        <v>2578</v>
      </c>
      <c r="AH760" s="400" t="s">
        <v>856</v>
      </c>
      <c r="AM760" s="415" t="s">
        <v>4485</v>
      </c>
      <c r="AN760" s="415" t="s">
        <v>196</v>
      </c>
      <c r="AT760" s="400" t="s">
        <v>2711</v>
      </c>
      <c r="AU760" s="406"/>
    </row>
    <row r="761" spans="6:47" s="415" customFormat="1" ht="50.15" customHeight="1" x14ac:dyDescent="0.3">
      <c r="F761" s="415" t="s">
        <v>5693</v>
      </c>
      <c r="G761" s="400"/>
      <c r="H761" s="400" t="s">
        <v>1596</v>
      </c>
      <c r="I761" s="400" t="s">
        <v>2571</v>
      </c>
      <c r="J761" s="400" t="s">
        <v>2572</v>
      </c>
      <c r="K761" s="415" t="s">
        <v>5632</v>
      </c>
      <c r="L761" s="400" t="s">
        <v>2671</v>
      </c>
      <c r="N761" s="400" t="s">
        <v>1636</v>
      </c>
      <c r="O761" s="400" t="s">
        <v>2177</v>
      </c>
      <c r="P761" s="407" t="str">
        <f>IFERROR(INDEX(LOVs!L:L,MATCH(O761, LOVs!J:J,0)), "")</f>
        <v>Gap</v>
      </c>
      <c r="Q761" s="407" t="str">
        <f>IFERROR(INDEX(LOVs!M:M,MATCH(O761,LOVs!J:J,0)),"")</f>
        <v>Build</v>
      </c>
      <c r="R761" s="407" t="str">
        <f>IFERROR(INDEX(LOVs!N:N,MATCH(O761,LOVs!J:J,0)),"")</f>
        <v>Conversions</v>
      </c>
      <c r="S761" s="400" t="s">
        <v>4704</v>
      </c>
      <c r="T761" s="415" t="s">
        <v>5694</v>
      </c>
      <c r="U761" s="415" t="s">
        <v>5634</v>
      </c>
      <c r="V761" s="417" t="s">
        <v>5395</v>
      </c>
      <c r="Y761" s="400" t="s">
        <v>1348</v>
      </c>
      <c r="Z761" s="400" t="s">
        <v>869</v>
      </c>
      <c r="AA761" s="409">
        <v>44585</v>
      </c>
      <c r="AC761" s="402" t="e">
        <f>IF(#REF!="", O761,#REF!)</f>
        <v>#REF!</v>
      </c>
      <c r="AD761" s="402"/>
      <c r="AE761" s="400" t="s">
        <v>1605</v>
      </c>
      <c r="AF761" s="400" t="s">
        <v>2577</v>
      </c>
      <c r="AG761" s="400" t="s">
        <v>2578</v>
      </c>
      <c r="AH761" s="400" t="s">
        <v>856</v>
      </c>
      <c r="AM761" s="415" t="s">
        <v>4485</v>
      </c>
      <c r="AN761" s="415" t="s">
        <v>196</v>
      </c>
      <c r="AT761" s="400" t="s">
        <v>2711</v>
      </c>
      <c r="AU761" s="406"/>
    </row>
    <row r="762" spans="6:47" s="415" customFormat="1" ht="50.15" customHeight="1" x14ac:dyDescent="0.3">
      <c r="F762" s="415" t="s">
        <v>5695</v>
      </c>
      <c r="G762" s="400"/>
      <c r="H762" s="400" t="s">
        <v>1596</v>
      </c>
      <c r="I762" s="400" t="s">
        <v>2571</v>
      </c>
      <c r="J762" s="400" t="s">
        <v>2572</v>
      </c>
      <c r="K762" s="415" t="s">
        <v>5696</v>
      </c>
      <c r="L762" s="400" t="s">
        <v>2671</v>
      </c>
      <c r="N762" s="400" t="s">
        <v>1636</v>
      </c>
      <c r="O762" s="400" t="s">
        <v>2177</v>
      </c>
      <c r="P762" s="407" t="str">
        <f>IFERROR(INDEX(LOVs!L:L,MATCH(O762, LOVs!J:J,0)), "")</f>
        <v>Gap</v>
      </c>
      <c r="Q762" s="407" t="str">
        <f>IFERROR(INDEX(LOVs!M:M,MATCH(O762,LOVs!J:J,0)),"")</f>
        <v>Build</v>
      </c>
      <c r="R762" s="407" t="str">
        <f>IFERROR(INDEX(LOVs!N:N,MATCH(O762,LOVs!J:J,0)),"")</f>
        <v>Conversions</v>
      </c>
      <c r="S762" s="400" t="s">
        <v>4692</v>
      </c>
      <c r="T762" s="415" t="s">
        <v>5697</v>
      </c>
      <c r="U762" s="415" t="s">
        <v>5698</v>
      </c>
      <c r="V762" s="417" t="s">
        <v>5395</v>
      </c>
      <c r="Y762" s="400" t="s">
        <v>1348</v>
      </c>
      <c r="Z762" s="400" t="s">
        <v>869</v>
      </c>
      <c r="AA762" s="409">
        <v>44585</v>
      </c>
      <c r="AC762" s="402" t="e">
        <f>IF(#REF!="", O762,#REF!)</f>
        <v>#REF!</v>
      </c>
      <c r="AD762" s="402"/>
      <c r="AE762" s="400" t="s">
        <v>1605</v>
      </c>
      <c r="AF762" s="400" t="s">
        <v>2577</v>
      </c>
      <c r="AG762" s="400" t="s">
        <v>2578</v>
      </c>
      <c r="AH762" s="400" t="s">
        <v>856</v>
      </c>
      <c r="AM762" s="415" t="s">
        <v>4485</v>
      </c>
      <c r="AN762" s="415" t="s">
        <v>196</v>
      </c>
      <c r="AT762" s="400" t="s">
        <v>2711</v>
      </c>
      <c r="AU762" s="406"/>
    </row>
    <row r="763" spans="6:47" s="415" customFormat="1" ht="50.15" customHeight="1" x14ac:dyDescent="0.3">
      <c r="F763" s="415" t="s">
        <v>5699</v>
      </c>
      <c r="G763" s="400"/>
      <c r="H763" s="400" t="s">
        <v>1596</v>
      </c>
      <c r="I763" s="400" t="s">
        <v>2571</v>
      </c>
      <c r="J763" s="400" t="s">
        <v>2572</v>
      </c>
      <c r="K763" s="415" t="s">
        <v>5700</v>
      </c>
      <c r="L763" s="400" t="s">
        <v>2671</v>
      </c>
      <c r="N763" s="400" t="s">
        <v>1636</v>
      </c>
      <c r="O763" s="400" t="s">
        <v>2177</v>
      </c>
      <c r="P763" s="407" t="str">
        <f>IFERROR(INDEX(LOVs!L:L,MATCH(O763, LOVs!J:J,0)), "")</f>
        <v>Gap</v>
      </c>
      <c r="Q763" s="407" t="str">
        <f>IFERROR(INDEX(LOVs!M:M,MATCH(O763,LOVs!J:J,0)),"")</f>
        <v>Build</v>
      </c>
      <c r="R763" s="407" t="str">
        <f>IFERROR(INDEX(LOVs!N:N,MATCH(O763,LOVs!J:J,0)),"")</f>
        <v>Conversions</v>
      </c>
      <c r="S763" s="400" t="s">
        <v>4692</v>
      </c>
      <c r="T763" s="415" t="s">
        <v>5701</v>
      </c>
      <c r="U763" s="415" t="s">
        <v>5702</v>
      </c>
      <c r="V763" s="417" t="s">
        <v>5441</v>
      </c>
      <c r="Y763" s="400" t="s">
        <v>1348</v>
      </c>
      <c r="Z763" s="400" t="s">
        <v>869</v>
      </c>
      <c r="AA763" s="409">
        <v>44585</v>
      </c>
      <c r="AC763" s="402" t="e">
        <f>IF(#REF!="", O763,#REF!)</f>
        <v>#REF!</v>
      </c>
      <c r="AD763" s="402"/>
      <c r="AE763" s="400" t="s">
        <v>1605</v>
      </c>
      <c r="AF763" s="400" t="s">
        <v>2577</v>
      </c>
      <c r="AG763" s="400" t="s">
        <v>2578</v>
      </c>
      <c r="AH763" s="400" t="s">
        <v>856</v>
      </c>
      <c r="AM763" s="415" t="s">
        <v>4485</v>
      </c>
      <c r="AN763" s="415" t="s">
        <v>196</v>
      </c>
      <c r="AT763" s="400" t="s">
        <v>2711</v>
      </c>
      <c r="AU763" s="406"/>
    </row>
    <row r="764" spans="6:47" s="415" customFormat="1" ht="50.15" customHeight="1" x14ac:dyDescent="0.3">
      <c r="F764" s="415" t="s">
        <v>5703</v>
      </c>
      <c r="G764" s="400"/>
      <c r="H764" s="400" t="s">
        <v>1596</v>
      </c>
      <c r="I764" s="400" t="s">
        <v>2571</v>
      </c>
      <c r="J764" s="400" t="s">
        <v>2572</v>
      </c>
      <c r="K764" s="415" t="s">
        <v>5704</v>
      </c>
      <c r="L764" s="400" t="s">
        <v>2671</v>
      </c>
      <c r="N764" s="400" t="s">
        <v>1636</v>
      </c>
      <c r="O764" s="400" t="s">
        <v>2177</v>
      </c>
      <c r="P764" s="407" t="str">
        <f>IFERROR(INDEX(LOVs!L:L,MATCH(O764, LOVs!J:J,0)), "")</f>
        <v>Gap</v>
      </c>
      <c r="Q764" s="407" t="str">
        <f>IFERROR(INDEX(LOVs!M:M,MATCH(O764,LOVs!J:J,0)),"")</f>
        <v>Build</v>
      </c>
      <c r="R764" s="407" t="str">
        <f>IFERROR(INDEX(LOVs!N:N,MATCH(O764,LOVs!J:J,0)),"")</f>
        <v>Conversions</v>
      </c>
      <c r="S764" s="400" t="s">
        <v>4692</v>
      </c>
      <c r="T764" s="415" t="s">
        <v>5705</v>
      </c>
      <c r="U764" s="415" t="s">
        <v>5706</v>
      </c>
      <c r="V764" s="417" t="s">
        <v>5441</v>
      </c>
      <c r="Y764" s="400" t="s">
        <v>1348</v>
      </c>
      <c r="Z764" s="400" t="s">
        <v>869</v>
      </c>
      <c r="AA764" s="409">
        <v>44585</v>
      </c>
      <c r="AC764" s="402" t="e">
        <f>IF(#REF!="", O764,#REF!)</f>
        <v>#REF!</v>
      </c>
      <c r="AD764" s="402"/>
      <c r="AE764" s="400" t="s">
        <v>1605</v>
      </c>
      <c r="AF764" s="400" t="s">
        <v>2577</v>
      </c>
      <c r="AG764" s="400" t="s">
        <v>2578</v>
      </c>
      <c r="AH764" s="400" t="s">
        <v>856</v>
      </c>
      <c r="AM764" s="415" t="s">
        <v>4485</v>
      </c>
      <c r="AN764" s="415" t="s">
        <v>196</v>
      </c>
      <c r="AT764" s="400" t="s">
        <v>2711</v>
      </c>
      <c r="AU764" s="406"/>
    </row>
    <row r="765" spans="6:47" s="415" customFormat="1" ht="50.15" customHeight="1" x14ac:dyDescent="0.3">
      <c r="F765" s="415" t="s">
        <v>5707</v>
      </c>
      <c r="G765" s="400"/>
      <c r="H765" s="400" t="s">
        <v>1596</v>
      </c>
      <c r="I765" s="400" t="s">
        <v>2571</v>
      </c>
      <c r="J765" s="400" t="s">
        <v>2572</v>
      </c>
      <c r="K765" s="415" t="s">
        <v>5708</v>
      </c>
      <c r="L765" s="400" t="s">
        <v>2671</v>
      </c>
      <c r="N765" s="400" t="s">
        <v>1636</v>
      </c>
      <c r="O765" s="400" t="s">
        <v>2177</v>
      </c>
      <c r="P765" s="407" t="str">
        <f>IFERROR(INDEX(LOVs!L:L,MATCH(O765, LOVs!J:J,0)), "")</f>
        <v>Gap</v>
      </c>
      <c r="Q765" s="407" t="str">
        <f>IFERROR(INDEX(LOVs!M:M,MATCH(O765,LOVs!J:J,0)),"")</f>
        <v>Build</v>
      </c>
      <c r="R765" s="407" t="str">
        <f>IFERROR(INDEX(LOVs!N:N,MATCH(O765,LOVs!J:J,0)),"")</f>
        <v>Conversions</v>
      </c>
      <c r="S765" s="400" t="s">
        <v>4704</v>
      </c>
      <c r="T765" s="415" t="s">
        <v>5709</v>
      </c>
      <c r="U765" s="415" t="s">
        <v>5710</v>
      </c>
      <c r="V765" s="417" t="s">
        <v>5395</v>
      </c>
      <c r="Y765" s="400" t="s">
        <v>1348</v>
      </c>
      <c r="Z765" s="400" t="s">
        <v>869</v>
      </c>
      <c r="AA765" s="409">
        <v>44585</v>
      </c>
      <c r="AC765" s="402" t="e">
        <f>IF(#REF!="", O765,#REF!)</f>
        <v>#REF!</v>
      </c>
      <c r="AD765" s="402"/>
      <c r="AE765" s="400" t="s">
        <v>1605</v>
      </c>
      <c r="AF765" s="400" t="s">
        <v>2577</v>
      </c>
      <c r="AG765" s="400" t="s">
        <v>2578</v>
      </c>
      <c r="AH765" s="400" t="s">
        <v>856</v>
      </c>
      <c r="AM765" s="415" t="s">
        <v>4485</v>
      </c>
      <c r="AN765" s="415" t="s">
        <v>3498</v>
      </c>
      <c r="AT765" s="400" t="s">
        <v>2711</v>
      </c>
      <c r="AU765" s="406"/>
    </row>
    <row r="766" spans="6:47" s="415" customFormat="1" ht="50.15" customHeight="1" x14ac:dyDescent="0.3">
      <c r="F766" s="415" t="s">
        <v>5711</v>
      </c>
      <c r="G766" s="400"/>
      <c r="H766" s="400" t="s">
        <v>1596</v>
      </c>
      <c r="I766" s="400" t="s">
        <v>2571</v>
      </c>
      <c r="J766" s="400" t="s">
        <v>2572</v>
      </c>
      <c r="K766" s="415" t="s">
        <v>5712</v>
      </c>
      <c r="L766" s="400" t="s">
        <v>2671</v>
      </c>
      <c r="N766" s="400" t="s">
        <v>1636</v>
      </c>
      <c r="O766" s="400" t="s">
        <v>2177</v>
      </c>
      <c r="P766" s="407" t="str">
        <f>IFERROR(INDEX(LOVs!L:L,MATCH(O766, LOVs!J:J,0)), "")</f>
        <v>Gap</v>
      </c>
      <c r="Q766" s="407" t="str">
        <f>IFERROR(INDEX(LOVs!M:M,MATCH(O766,LOVs!J:J,0)),"")</f>
        <v>Build</v>
      </c>
      <c r="R766" s="407" t="str">
        <f>IFERROR(INDEX(LOVs!N:N,MATCH(O766,LOVs!J:J,0)),"")</f>
        <v>Conversions</v>
      </c>
      <c r="S766" s="400" t="s">
        <v>4704</v>
      </c>
      <c r="T766" s="415" t="s">
        <v>5713</v>
      </c>
      <c r="U766" s="415" t="s">
        <v>5714</v>
      </c>
      <c r="V766" s="417" t="s">
        <v>5400</v>
      </c>
      <c r="Y766" s="400" t="s">
        <v>1348</v>
      </c>
      <c r="Z766" s="400" t="s">
        <v>869</v>
      </c>
      <c r="AA766" s="409">
        <v>44585</v>
      </c>
      <c r="AC766" s="402" t="e">
        <f>IF(#REF!="", O766,#REF!)</f>
        <v>#REF!</v>
      </c>
      <c r="AD766" s="402"/>
      <c r="AE766" s="400" t="s">
        <v>1605</v>
      </c>
      <c r="AF766" s="400" t="s">
        <v>2577</v>
      </c>
      <c r="AG766" s="400" t="s">
        <v>2578</v>
      </c>
      <c r="AH766" s="400" t="s">
        <v>856</v>
      </c>
      <c r="AM766" s="415" t="s">
        <v>4485</v>
      </c>
      <c r="AN766" s="415" t="s">
        <v>3498</v>
      </c>
      <c r="AT766" s="400" t="s">
        <v>2711</v>
      </c>
      <c r="AU766" s="406"/>
    </row>
    <row r="767" spans="6:47" s="415" customFormat="1" ht="50.15" customHeight="1" x14ac:dyDescent="0.3">
      <c r="F767" s="415" t="s">
        <v>5715</v>
      </c>
      <c r="G767" s="400"/>
      <c r="H767" s="400" t="s">
        <v>1596</v>
      </c>
      <c r="I767" s="400" t="s">
        <v>2571</v>
      </c>
      <c r="J767" s="400" t="s">
        <v>2572</v>
      </c>
      <c r="K767" s="415" t="s">
        <v>5716</v>
      </c>
      <c r="L767" s="400" t="s">
        <v>2671</v>
      </c>
      <c r="N767" s="400" t="s">
        <v>1636</v>
      </c>
      <c r="O767" s="400" t="s">
        <v>1759</v>
      </c>
      <c r="P767" s="407" t="str">
        <f>IFERROR(INDEX(LOVs!L:L,MATCH(O767, LOVs!J:J,0)), "")</f>
        <v>Not Required</v>
      </c>
      <c r="Q767" s="407" t="str">
        <f>IFERROR(INDEX(LOVs!M:M,MATCH(O767,LOVs!J:J,0)),"")</f>
        <v>Not Required</v>
      </c>
      <c r="R767" s="407" t="str">
        <f>IFERROR(INDEX(LOVs!N:N,MATCH(O767,LOVs!J:J,0)),"")</f>
        <v>Not Required</v>
      </c>
      <c r="S767" s="400"/>
      <c r="T767" s="416" t="s">
        <v>5717</v>
      </c>
      <c r="U767" s="415" t="s">
        <v>5718</v>
      </c>
      <c r="V767" s="417" t="s">
        <v>5441</v>
      </c>
      <c r="Y767" s="400" t="s">
        <v>1348</v>
      </c>
      <c r="Z767" s="400" t="s">
        <v>869</v>
      </c>
      <c r="AA767" s="409">
        <v>44585</v>
      </c>
      <c r="AC767" s="402" t="e">
        <f>IF(#REF!="", O767,#REF!)</f>
        <v>#REF!</v>
      </c>
      <c r="AE767" s="400" t="s">
        <v>1605</v>
      </c>
      <c r="AF767" s="400" t="s">
        <v>2577</v>
      </c>
      <c r="AG767" s="400" t="s">
        <v>2578</v>
      </c>
      <c r="AH767" s="400" t="s">
        <v>856</v>
      </c>
      <c r="AM767" s="415" t="s">
        <v>4485</v>
      </c>
      <c r="AN767" s="415" t="s">
        <v>3498</v>
      </c>
      <c r="AT767" s="400" t="s">
        <v>3886</v>
      </c>
      <c r="AU767" s="406"/>
    </row>
    <row r="768" spans="6:47" s="415" customFormat="1" ht="50.15" customHeight="1" x14ac:dyDescent="0.3">
      <c r="F768" s="415" t="s">
        <v>5719</v>
      </c>
      <c r="G768" s="400"/>
      <c r="H768" s="400" t="s">
        <v>1596</v>
      </c>
      <c r="I768" s="400" t="s">
        <v>2571</v>
      </c>
      <c r="J768" s="400" t="s">
        <v>2572</v>
      </c>
      <c r="K768" s="415" t="s">
        <v>5720</v>
      </c>
      <c r="L768" s="400" t="s">
        <v>2671</v>
      </c>
      <c r="N768" s="400" t="s">
        <v>1636</v>
      </c>
      <c r="O768" s="400" t="s">
        <v>2177</v>
      </c>
      <c r="P768" s="407" t="str">
        <f>IFERROR(INDEX(LOVs!L:L,MATCH(O768, LOVs!J:J,0)), "")</f>
        <v>Gap</v>
      </c>
      <c r="Q768" s="407" t="str">
        <f>IFERROR(INDEX(LOVs!M:M,MATCH(O768,LOVs!J:J,0)),"")</f>
        <v>Build</v>
      </c>
      <c r="R768" s="407" t="str">
        <f>IFERROR(INDEX(LOVs!N:N,MATCH(O768,LOVs!J:J,0)),"")</f>
        <v>Conversions</v>
      </c>
      <c r="S768" s="400" t="s">
        <v>4664</v>
      </c>
      <c r="T768" s="415" t="s">
        <v>5721</v>
      </c>
      <c r="U768" s="415" t="s">
        <v>5722</v>
      </c>
      <c r="V768" s="417" t="s">
        <v>5395</v>
      </c>
      <c r="Y768" s="400" t="s">
        <v>1348</v>
      </c>
      <c r="Z768" s="400" t="s">
        <v>869</v>
      </c>
      <c r="AA768" s="409">
        <v>44585</v>
      </c>
      <c r="AC768" s="402" t="e">
        <f>IF(#REF!="", O768,#REF!)</f>
        <v>#REF!</v>
      </c>
      <c r="AD768" s="402"/>
      <c r="AE768" s="400" t="s">
        <v>1605</v>
      </c>
      <c r="AF768" s="400" t="s">
        <v>2577</v>
      </c>
      <c r="AG768" s="400" t="s">
        <v>2578</v>
      </c>
      <c r="AH768" s="400" t="s">
        <v>856</v>
      </c>
      <c r="AM768" s="415" t="s">
        <v>4485</v>
      </c>
      <c r="AN768" s="415" t="s">
        <v>3498</v>
      </c>
      <c r="AT768" s="400" t="s">
        <v>2711</v>
      </c>
      <c r="AU768" s="406"/>
    </row>
    <row r="769" spans="6:47" s="415" customFormat="1" ht="50.15" customHeight="1" x14ac:dyDescent="0.3">
      <c r="F769" s="415" t="s">
        <v>5723</v>
      </c>
      <c r="G769" s="400"/>
      <c r="H769" s="400" t="s">
        <v>1596</v>
      </c>
      <c r="I769" s="400" t="s">
        <v>2571</v>
      </c>
      <c r="J769" s="400" t="s">
        <v>2572</v>
      </c>
      <c r="K769" s="415" t="s">
        <v>5724</v>
      </c>
      <c r="L769" s="400" t="s">
        <v>2671</v>
      </c>
      <c r="N769" s="400" t="s">
        <v>1636</v>
      </c>
      <c r="O769" s="400" t="s">
        <v>2177</v>
      </c>
      <c r="P769" s="407" t="str">
        <f>IFERROR(INDEX(LOVs!L:L,MATCH(O769, LOVs!J:J,0)), "")</f>
        <v>Gap</v>
      </c>
      <c r="Q769" s="407" t="str">
        <f>IFERROR(INDEX(LOVs!M:M,MATCH(O769,LOVs!J:J,0)),"")</f>
        <v>Build</v>
      </c>
      <c r="R769" s="407" t="str">
        <f>IFERROR(INDEX(LOVs!N:N,MATCH(O769,LOVs!J:J,0)),"")</f>
        <v>Conversions</v>
      </c>
      <c r="S769" s="400" t="s">
        <v>4664</v>
      </c>
      <c r="T769" s="415" t="s">
        <v>5725</v>
      </c>
      <c r="U769" s="415" t="s">
        <v>5726</v>
      </c>
      <c r="V769" s="417" t="s">
        <v>5400</v>
      </c>
      <c r="Y769" s="400" t="s">
        <v>1348</v>
      </c>
      <c r="Z769" s="400" t="s">
        <v>869</v>
      </c>
      <c r="AA769" s="409">
        <v>44585</v>
      </c>
      <c r="AC769" s="402" t="e">
        <f>IF(#REF!="", O769,#REF!)</f>
        <v>#REF!</v>
      </c>
      <c r="AD769" s="402"/>
      <c r="AE769" s="400" t="s">
        <v>1605</v>
      </c>
      <c r="AF769" s="400" t="s">
        <v>2577</v>
      </c>
      <c r="AG769" s="400" t="s">
        <v>2578</v>
      </c>
      <c r="AH769" s="400" t="s">
        <v>856</v>
      </c>
      <c r="AM769" s="415" t="s">
        <v>4485</v>
      </c>
      <c r="AN769" s="415" t="s">
        <v>3498</v>
      </c>
      <c r="AT769" s="400" t="s">
        <v>2711</v>
      </c>
      <c r="AU769" s="406"/>
    </row>
    <row r="770" spans="6:47" s="415" customFormat="1" ht="50.15" customHeight="1" x14ac:dyDescent="0.3">
      <c r="F770" s="415" t="s">
        <v>5727</v>
      </c>
      <c r="G770" s="400"/>
      <c r="H770" s="400" t="s">
        <v>1596</v>
      </c>
      <c r="I770" s="400" t="s">
        <v>2571</v>
      </c>
      <c r="J770" s="400" t="s">
        <v>2572</v>
      </c>
      <c r="K770" s="415" t="s">
        <v>5728</v>
      </c>
      <c r="L770" s="400" t="s">
        <v>2671</v>
      </c>
      <c r="N770" s="400" t="s">
        <v>1636</v>
      </c>
      <c r="O770" s="400" t="s">
        <v>2177</v>
      </c>
      <c r="P770" s="407" t="str">
        <f>IFERROR(INDEX(LOVs!L:L,MATCH(O770, LOVs!J:J,0)), "")</f>
        <v>Gap</v>
      </c>
      <c r="Q770" s="407" t="str">
        <f>IFERROR(INDEX(LOVs!M:M,MATCH(O770,LOVs!J:J,0)),"")</f>
        <v>Build</v>
      </c>
      <c r="R770" s="407" t="str">
        <f>IFERROR(INDEX(LOVs!N:N,MATCH(O770,LOVs!J:J,0)),"")</f>
        <v>Conversions</v>
      </c>
      <c r="S770" s="400" t="s">
        <v>4692</v>
      </c>
      <c r="T770" s="415" t="s">
        <v>5729</v>
      </c>
      <c r="U770" s="415" t="s">
        <v>5730</v>
      </c>
      <c r="V770" s="417" t="s">
        <v>5395</v>
      </c>
      <c r="Y770" s="400" t="s">
        <v>1348</v>
      </c>
      <c r="Z770" s="400" t="s">
        <v>869</v>
      </c>
      <c r="AA770" s="409">
        <v>44585</v>
      </c>
      <c r="AC770" s="402" t="e">
        <f>IF(#REF!="", O770,#REF!)</f>
        <v>#REF!</v>
      </c>
      <c r="AD770" s="402"/>
      <c r="AE770" s="400" t="s">
        <v>1605</v>
      </c>
      <c r="AF770" s="400" t="s">
        <v>2577</v>
      </c>
      <c r="AG770" s="400" t="s">
        <v>2578</v>
      </c>
      <c r="AH770" s="400" t="s">
        <v>856</v>
      </c>
      <c r="AM770" s="415" t="s">
        <v>4485</v>
      </c>
      <c r="AN770" s="415" t="s">
        <v>3498</v>
      </c>
      <c r="AT770" s="400" t="s">
        <v>2711</v>
      </c>
      <c r="AU770" s="406"/>
    </row>
    <row r="771" spans="6:47" s="415" customFormat="1" ht="50.15" customHeight="1" x14ac:dyDescent="0.3">
      <c r="F771" s="415" t="s">
        <v>5731</v>
      </c>
      <c r="G771" s="400"/>
      <c r="H771" s="400" t="s">
        <v>1596</v>
      </c>
      <c r="I771" s="400" t="s">
        <v>2571</v>
      </c>
      <c r="J771" s="400" t="s">
        <v>2572</v>
      </c>
      <c r="K771" s="415" t="s">
        <v>5732</v>
      </c>
      <c r="L771" s="400" t="s">
        <v>2671</v>
      </c>
      <c r="N771" s="400" t="s">
        <v>1636</v>
      </c>
      <c r="O771" s="400" t="s">
        <v>2177</v>
      </c>
      <c r="P771" s="407" t="str">
        <f>IFERROR(INDEX(LOVs!L:L,MATCH(O771, LOVs!J:J,0)), "")</f>
        <v>Gap</v>
      </c>
      <c r="Q771" s="407" t="str">
        <f>IFERROR(INDEX(LOVs!M:M,MATCH(O771,LOVs!J:J,0)),"")</f>
        <v>Build</v>
      </c>
      <c r="R771" s="407" t="str">
        <f>IFERROR(INDEX(LOVs!N:N,MATCH(O771,LOVs!J:J,0)),"")</f>
        <v>Conversions</v>
      </c>
      <c r="S771" s="400" t="s">
        <v>4692</v>
      </c>
      <c r="T771" s="415" t="s">
        <v>5733</v>
      </c>
      <c r="U771" s="415" t="s">
        <v>5734</v>
      </c>
      <c r="V771" s="417" t="s">
        <v>5395</v>
      </c>
      <c r="Y771" s="400" t="s">
        <v>1348</v>
      </c>
      <c r="Z771" s="400" t="s">
        <v>869</v>
      </c>
      <c r="AA771" s="409">
        <v>44585</v>
      </c>
      <c r="AC771" s="402" t="e">
        <f>IF(#REF!="", O771,#REF!)</f>
        <v>#REF!</v>
      </c>
      <c r="AD771" s="402"/>
      <c r="AE771" s="400" t="s">
        <v>1605</v>
      </c>
      <c r="AF771" s="400" t="s">
        <v>2577</v>
      </c>
      <c r="AG771" s="400" t="s">
        <v>2578</v>
      </c>
      <c r="AH771" s="400" t="s">
        <v>856</v>
      </c>
      <c r="AM771" s="415" t="s">
        <v>4485</v>
      </c>
      <c r="AN771" s="415" t="s">
        <v>3498</v>
      </c>
      <c r="AT771" s="400" t="s">
        <v>2711</v>
      </c>
      <c r="AU771" s="406"/>
    </row>
    <row r="772" spans="6:47" s="415" customFormat="1" ht="50.15" customHeight="1" x14ac:dyDescent="0.3">
      <c r="F772" s="415" t="s">
        <v>5735</v>
      </c>
      <c r="G772" s="400"/>
      <c r="H772" s="400" t="s">
        <v>1596</v>
      </c>
      <c r="I772" s="400" t="s">
        <v>2571</v>
      </c>
      <c r="J772" s="400" t="s">
        <v>2572</v>
      </c>
      <c r="K772" s="415" t="s">
        <v>5736</v>
      </c>
      <c r="L772" s="400" t="s">
        <v>2671</v>
      </c>
      <c r="N772" s="400" t="s">
        <v>1636</v>
      </c>
      <c r="O772" s="400" t="s">
        <v>2177</v>
      </c>
      <c r="P772" s="407" t="str">
        <f>IFERROR(INDEX(LOVs!L:L,MATCH(O772, LOVs!J:J,0)), "")</f>
        <v>Gap</v>
      </c>
      <c r="Q772" s="407" t="str">
        <f>IFERROR(INDEX(LOVs!M:M,MATCH(O772,LOVs!J:J,0)),"")</f>
        <v>Build</v>
      </c>
      <c r="R772" s="407" t="str">
        <f>IFERROR(INDEX(LOVs!N:N,MATCH(O772,LOVs!J:J,0)),"")</f>
        <v>Conversions</v>
      </c>
      <c r="S772" s="400" t="s">
        <v>4692</v>
      </c>
      <c r="T772" s="415" t="s">
        <v>5737</v>
      </c>
      <c r="U772" s="415" t="s">
        <v>5738</v>
      </c>
      <c r="V772" s="417" t="s">
        <v>5395</v>
      </c>
      <c r="Y772" s="400" t="s">
        <v>1348</v>
      </c>
      <c r="Z772" s="400" t="s">
        <v>869</v>
      </c>
      <c r="AA772" s="409">
        <v>44585</v>
      </c>
      <c r="AC772" s="402" t="e">
        <f>IF(#REF!="", O772,#REF!)</f>
        <v>#REF!</v>
      </c>
      <c r="AD772" s="402"/>
      <c r="AE772" s="400" t="s">
        <v>1605</v>
      </c>
      <c r="AF772" s="400" t="s">
        <v>2577</v>
      </c>
      <c r="AG772" s="400" t="s">
        <v>2578</v>
      </c>
      <c r="AH772" s="400" t="s">
        <v>856</v>
      </c>
      <c r="AM772" s="415" t="s">
        <v>4485</v>
      </c>
      <c r="AN772" s="415" t="s">
        <v>3498</v>
      </c>
      <c r="AT772" s="400" t="s">
        <v>2711</v>
      </c>
      <c r="AU772" s="406"/>
    </row>
    <row r="773" spans="6:47" s="415" customFormat="1" ht="50.15" customHeight="1" x14ac:dyDescent="0.3">
      <c r="F773" s="415" t="s">
        <v>5739</v>
      </c>
      <c r="G773" s="400"/>
      <c r="H773" s="400" t="s">
        <v>1596</v>
      </c>
      <c r="I773" s="400" t="s">
        <v>2571</v>
      </c>
      <c r="J773" s="400" t="s">
        <v>2572</v>
      </c>
      <c r="K773" s="415" t="s">
        <v>5740</v>
      </c>
      <c r="L773" s="400" t="s">
        <v>2671</v>
      </c>
      <c r="N773" s="400" t="s">
        <v>1636</v>
      </c>
      <c r="O773" s="400" t="s">
        <v>2177</v>
      </c>
      <c r="P773" s="407" t="str">
        <f>IFERROR(INDEX(LOVs!L:L,MATCH(O773, LOVs!J:J,0)), "")</f>
        <v>Gap</v>
      </c>
      <c r="Q773" s="407" t="str">
        <f>IFERROR(INDEX(LOVs!M:M,MATCH(O773,LOVs!J:J,0)),"")</f>
        <v>Build</v>
      </c>
      <c r="R773" s="407" t="str">
        <f>IFERROR(INDEX(LOVs!N:N,MATCH(O773,LOVs!J:J,0)),"")</f>
        <v>Conversions</v>
      </c>
      <c r="S773" s="400" t="s">
        <v>4692</v>
      </c>
      <c r="T773" s="415" t="s">
        <v>5741</v>
      </c>
      <c r="U773" s="415" t="s">
        <v>5742</v>
      </c>
      <c r="V773" s="417" t="s">
        <v>5441</v>
      </c>
      <c r="Y773" s="400" t="s">
        <v>1348</v>
      </c>
      <c r="Z773" s="400" t="s">
        <v>869</v>
      </c>
      <c r="AA773" s="409">
        <v>44585</v>
      </c>
      <c r="AC773" s="402" t="e">
        <f>IF(#REF!="", O773,#REF!)</f>
        <v>#REF!</v>
      </c>
      <c r="AD773" s="402"/>
      <c r="AE773" s="400" t="s">
        <v>1605</v>
      </c>
      <c r="AF773" s="400" t="s">
        <v>2577</v>
      </c>
      <c r="AG773" s="400" t="s">
        <v>2578</v>
      </c>
      <c r="AH773" s="400" t="s">
        <v>856</v>
      </c>
      <c r="AM773" s="415" t="s">
        <v>4485</v>
      </c>
      <c r="AN773" s="415" t="s">
        <v>3498</v>
      </c>
      <c r="AT773" s="400" t="s">
        <v>2711</v>
      </c>
      <c r="AU773" s="406"/>
    </row>
    <row r="774" spans="6:47" s="415" customFormat="1" ht="50.15" customHeight="1" x14ac:dyDescent="0.3">
      <c r="F774" s="415" t="s">
        <v>5743</v>
      </c>
      <c r="G774" s="400"/>
      <c r="H774" s="400" t="s">
        <v>1596</v>
      </c>
      <c r="I774" s="400" t="s">
        <v>2571</v>
      </c>
      <c r="J774" s="400" t="s">
        <v>2572</v>
      </c>
      <c r="K774" s="415" t="s">
        <v>5744</v>
      </c>
      <c r="L774" s="400" t="s">
        <v>2671</v>
      </c>
      <c r="N774" s="400" t="s">
        <v>1636</v>
      </c>
      <c r="O774" s="400" t="s">
        <v>2177</v>
      </c>
      <c r="P774" s="407" t="str">
        <f>IFERROR(INDEX(LOVs!L:L,MATCH(O774, LOVs!J:J,0)), "")</f>
        <v>Gap</v>
      </c>
      <c r="Q774" s="407" t="str">
        <f>IFERROR(INDEX(LOVs!M:M,MATCH(O774,LOVs!J:J,0)),"")</f>
        <v>Build</v>
      </c>
      <c r="R774" s="407" t="str">
        <f>IFERROR(INDEX(LOVs!N:N,MATCH(O774,LOVs!J:J,0)),"")</f>
        <v>Conversions</v>
      </c>
      <c r="S774" s="400" t="s">
        <v>4692</v>
      </c>
      <c r="T774" s="415" t="s">
        <v>5745</v>
      </c>
      <c r="U774" s="415" t="s">
        <v>5746</v>
      </c>
      <c r="V774" s="417" t="s">
        <v>5441</v>
      </c>
      <c r="Y774" s="400" t="s">
        <v>1348</v>
      </c>
      <c r="Z774" s="400" t="s">
        <v>869</v>
      </c>
      <c r="AA774" s="409">
        <v>44585</v>
      </c>
      <c r="AC774" s="402" t="e">
        <f>IF(#REF!="", O774,#REF!)</f>
        <v>#REF!</v>
      </c>
      <c r="AD774" s="402"/>
      <c r="AE774" s="400" t="s">
        <v>1605</v>
      </c>
      <c r="AF774" s="400" t="s">
        <v>2577</v>
      </c>
      <c r="AG774" s="400" t="s">
        <v>2578</v>
      </c>
      <c r="AH774" s="400" t="s">
        <v>856</v>
      </c>
      <c r="AM774" s="415" t="s">
        <v>4485</v>
      </c>
      <c r="AN774" s="415" t="s">
        <v>3498</v>
      </c>
      <c r="AT774" s="400" t="s">
        <v>2711</v>
      </c>
      <c r="AU774" s="406"/>
    </row>
    <row r="775" spans="6:47" s="415" customFormat="1" ht="50.15" customHeight="1" x14ac:dyDescent="0.3">
      <c r="F775" s="415" t="s">
        <v>5747</v>
      </c>
      <c r="G775" s="400"/>
      <c r="H775" s="400" t="s">
        <v>1596</v>
      </c>
      <c r="I775" s="400" t="s">
        <v>2571</v>
      </c>
      <c r="J775" s="400" t="s">
        <v>2572</v>
      </c>
      <c r="K775" s="415" t="s">
        <v>5748</v>
      </c>
      <c r="L775" s="400" t="s">
        <v>2671</v>
      </c>
      <c r="N775" s="400" t="s">
        <v>1636</v>
      </c>
      <c r="O775" s="400" t="s">
        <v>2177</v>
      </c>
      <c r="P775" s="407" t="str">
        <f>IFERROR(INDEX(LOVs!L:L,MATCH(O775, LOVs!J:J,0)), "")</f>
        <v>Gap</v>
      </c>
      <c r="Q775" s="407" t="str">
        <f>IFERROR(INDEX(LOVs!M:M,MATCH(O775,LOVs!J:J,0)),"")</f>
        <v>Build</v>
      </c>
      <c r="R775" s="407" t="str">
        <f>IFERROR(INDEX(LOVs!N:N,MATCH(O775,LOVs!J:J,0)),"")</f>
        <v>Conversions</v>
      </c>
      <c r="S775" s="400" t="s">
        <v>4692</v>
      </c>
      <c r="T775" s="415" t="s">
        <v>5749</v>
      </c>
      <c r="U775" s="415" t="s">
        <v>5750</v>
      </c>
      <c r="V775" s="417" t="s">
        <v>5441</v>
      </c>
      <c r="Y775" s="400" t="s">
        <v>1348</v>
      </c>
      <c r="Z775" s="400" t="s">
        <v>869</v>
      </c>
      <c r="AA775" s="409">
        <v>44585</v>
      </c>
      <c r="AC775" s="402" t="e">
        <f>IF(#REF!="", O775,#REF!)</f>
        <v>#REF!</v>
      </c>
      <c r="AD775" s="402"/>
      <c r="AE775" s="400" t="s">
        <v>1605</v>
      </c>
      <c r="AF775" s="400" t="s">
        <v>2577</v>
      </c>
      <c r="AG775" s="400" t="s">
        <v>2578</v>
      </c>
      <c r="AH775" s="400" t="s">
        <v>856</v>
      </c>
      <c r="AM775" s="415" t="s">
        <v>4485</v>
      </c>
      <c r="AN775" s="415" t="s">
        <v>3498</v>
      </c>
      <c r="AT775" s="400" t="s">
        <v>2711</v>
      </c>
      <c r="AU775" s="406"/>
    </row>
    <row r="776" spans="6:47" s="415" customFormat="1" ht="50.15" customHeight="1" x14ac:dyDescent="0.3">
      <c r="F776" s="415" t="s">
        <v>5751</v>
      </c>
      <c r="G776" s="400"/>
      <c r="H776" s="400" t="s">
        <v>1596</v>
      </c>
      <c r="I776" s="400" t="s">
        <v>2571</v>
      </c>
      <c r="J776" s="400" t="s">
        <v>2572</v>
      </c>
      <c r="K776" s="415" t="s">
        <v>5752</v>
      </c>
      <c r="L776" s="400" t="s">
        <v>2671</v>
      </c>
      <c r="N776" s="400" t="s">
        <v>1636</v>
      </c>
      <c r="O776" s="400" t="s">
        <v>2177</v>
      </c>
      <c r="P776" s="407" t="str">
        <f>IFERROR(INDEX(LOVs!L:L,MATCH(O776, LOVs!J:J,0)), "")</f>
        <v>Gap</v>
      </c>
      <c r="Q776" s="407" t="str">
        <f>IFERROR(INDEX(LOVs!M:M,MATCH(O776,LOVs!J:J,0)),"")</f>
        <v>Build</v>
      </c>
      <c r="R776" s="407" t="str">
        <f>IFERROR(INDEX(LOVs!N:N,MATCH(O776,LOVs!J:J,0)),"")</f>
        <v>Conversions</v>
      </c>
      <c r="S776" s="400" t="s">
        <v>4692</v>
      </c>
      <c r="T776" s="415" t="s">
        <v>5753</v>
      </c>
      <c r="U776" s="415" t="s">
        <v>5754</v>
      </c>
      <c r="V776" s="417" t="s">
        <v>5441</v>
      </c>
      <c r="Y776" s="400" t="s">
        <v>1348</v>
      </c>
      <c r="Z776" s="400" t="s">
        <v>869</v>
      </c>
      <c r="AA776" s="409">
        <v>44585</v>
      </c>
      <c r="AC776" s="402" t="e">
        <f>IF(#REF!="", O776,#REF!)</f>
        <v>#REF!</v>
      </c>
      <c r="AD776" s="402"/>
      <c r="AE776" s="400" t="s">
        <v>1605</v>
      </c>
      <c r="AF776" s="400" t="s">
        <v>2577</v>
      </c>
      <c r="AG776" s="400" t="s">
        <v>2578</v>
      </c>
      <c r="AH776" s="400" t="s">
        <v>856</v>
      </c>
      <c r="AM776" s="415" t="s">
        <v>4485</v>
      </c>
      <c r="AN776" s="415" t="s">
        <v>3498</v>
      </c>
      <c r="AT776" s="400" t="s">
        <v>2711</v>
      </c>
      <c r="AU776" s="406"/>
    </row>
    <row r="777" spans="6:47" s="415" customFormat="1" ht="50.15" customHeight="1" x14ac:dyDescent="0.3">
      <c r="F777" s="415" t="s">
        <v>5755</v>
      </c>
      <c r="G777" s="400"/>
      <c r="H777" s="400" t="s">
        <v>1596</v>
      </c>
      <c r="I777" s="400" t="s">
        <v>2571</v>
      </c>
      <c r="J777" s="400" t="s">
        <v>2572</v>
      </c>
      <c r="K777" s="415" t="s">
        <v>5756</v>
      </c>
      <c r="L777" s="400" t="s">
        <v>2671</v>
      </c>
      <c r="N777" s="400" t="s">
        <v>1636</v>
      </c>
      <c r="O777" s="400" t="s">
        <v>2177</v>
      </c>
      <c r="P777" s="407" t="str">
        <f>IFERROR(INDEX(LOVs!L:L,MATCH(O777, LOVs!J:J,0)), "")</f>
        <v>Gap</v>
      </c>
      <c r="Q777" s="407" t="str">
        <f>IFERROR(INDEX(LOVs!M:M,MATCH(O777,LOVs!J:J,0)),"")</f>
        <v>Build</v>
      </c>
      <c r="R777" s="407" t="str">
        <f>IFERROR(INDEX(LOVs!N:N,MATCH(O777,LOVs!J:J,0)),"")</f>
        <v>Conversions</v>
      </c>
      <c r="S777" s="400" t="s">
        <v>4692</v>
      </c>
      <c r="T777" s="415" t="s">
        <v>5757</v>
      </c>
      <c r="U777" s="415" t="s">
        <v>5758</v>
      </c>
      <c r="V777" s="417" t="s">
        <v>5441</v>
      </c>
      <c r="Y777" s="400" t="s">
        <v>1348</v>
      </c>
      <c r="Z777" s="400" t="s">
        <v>869</v>
      </c>
      <c r="AA777" s="409">
        <v>44585</v>
      </c>
      <c r="AC777" s="402" t="e">
        <f>IF(#REF!="", O777,#REF!)</f>
        <v>#REF!</v>
      </c>
      <c r="AD777" s="402"/>
      <c r="AE777" s="400" t="s">
        <v>1605</v>
      </c>
      <c r="AF777" s="400" t="s">
        <v>2577</v>
      </c>
      <c r="AG777" s="400" t="s">
        <v>2578</v>
      </c>
      <c r="AH777" s="400" t="s">
        <v>856</v>
      </c>
      <c r="AM777" s="415" t="s">
        <v>4485</v>
      </c>
      <c r="AN777" s="415" t="s">
        <v>3498</v>
      </c>
      <c r="AT777" s="400" t="s">
        <v>2711</v>
      </c>
      <c r="AU777" s="406"/>
    </row>
    <row r="778" spans="6:47" s="415" customFormat="1" ht="50.15" customHeight="1" x14ac:dyDescent="0.3">
      <c r="F778" s="415" t="s">
        <v>5759</v>
      </c>
      <c r="G778" s="400"/>
      <c r="H778" s="400" t="s">
        <v>1596</v>
      </c>
      <c r="I778" s="400" t="s">
        <v>2571</v>
      </c>
      <c r="J778" s="400" t="s">
        <v>2572</v>
      </c>
      <c r="K778" s="415" t="s">
        <v>5760</v>
      </c>
      <c r="L778" s="400" t="s">
        <v>2671</v>
      </c>
      <c r="N778" s="400" t="s">
        <v>1636</v>
      </c>
      <c r="O778" s="400" t="s">
        <v>2177</v>
      </c>
      <c r="P778" s="407" t="str">
        <f>IFERROR(INDEX(LOVs!L:L,MATCH(O778, LOVs!J:J,0)), "")</f>
        <v>Gap</v>
      </c>
      <c r="Q778" s="407" t="str">
        <f>IFERROR(INDEX(LOVs!M:M,MATCH(O778,LOVs!J:J,0)),"")</f>
        <v>Build</v>
      </c>
      <c r="R778" s="407" t="str">
        <f>IFERROR(INDEX(LOVs!N:N,MATCH(O778,LOVs!J:J,0)),"")</f>
        <v>Conversions</v>
      </c>
      <c r="S778" s="400" t="s">
        <v>4692</v>
      </c>
      <c r="T778" s="415" t="s">
        <v>5761</v>
      </c>
      <c r="U778" s="415" t="s">
        <v>5762</v>
      </c>
      <c r="V778" s="417" t="s">
        <v>5395</v>
      </c>
      <c r="Y778" s="400" t="s">
        <v>1348</v>
      </c>
      <c r="Z778" s="400" t="s">
        <v>869</v>
      </c>
      <c r="AA778" s="409">
        <v>44585</v>
      </c>
      <c r="AC778" s="402" t="e">
        <f>IF(#REF!="", O778,#REF!)</f>
        <v>#REF!</v>
      </c>
      <c r="AD778" s="402"/>
      <c r="AE778" s="400" t="s">
        <v>1605</v>
      </c>
      <c r="AF778" s="400" t="s">
        <v>2577</v>
      </c>
      <c r="AG778" s="400" t="s">
        <v>2578</v>
      </c>
      <c r="AH778" s="400" t="s">
        <v>856</v>
      </c>
      <c r="AM778" s="415" t="s">
        <v>4485</v>
      </c>
      <c r="AN778" s="415" t="s">
        <v>3498</v>
      </c>
      <c r="AT778" s="400" t="s">
        <v>2711</v>
      </c>
      <c r="AU778" s="406"/>
    </row>
    <row r="779" spans="6:47" s="415" customFormat="1" ht="50.15" customHeight="1" x14ac:dyDescent="0.3">
      <c r="F779" s="415" t="s">
        <v>5763</v>
      </c>
      <c r="G779" s="400"/>
      <c r="H779" s="400" t="s">
        <v>1596</v>
      </c>
      <c r="I779" s="400" t="s">
        <v>2571</v>
      </c>
      <c r="J779" s="400" t="s">
        <v>2572</v>
      </c>
      <c r="K779" s="415" t="s">
        <v>5764</v>
      </c>
      <c r="L779" s="400" t="s">
        <v>2671</v>
      </c>
      <c r="N779" s="400" t="s">
        <v>1636</v>
      </c>
      <c r="O779" s="400" t="s">
        <v>2177</v>
      </c>
      <c r="P779" s="407" t="str">
        <f>IFERROR(INDEX(LOVs!L:L,MATCH(O779, LOVs!J:J,0)), "")</f>
        <v>Gap</v>
      </c>
      <c r="Q779" s="407" t="str">
        <f>IFERROR(INDEX(LOVs!M:M,MATCH(O779,LOVs!J:J,0)),"")</f>
        <v>Build</v>
      </c>
      <c r="R779" s="407" t="str">
        <f>IFERROR(INDEX(LOVs!N:N,MATCH(O779,LOVs!J:J,0)),"")</f>
        <v>Conversions</v>
      </c>
      <c r="S779" s="400" t="s">
        <v>4692</v>
      </c>
      <c r="T779" s="415" t="s">
        <v>5765</v>
      </c>
      <c r="U779" s="415" t="s">
        <v>5766</v>
      </c>
      <c r="V779" s="417" t="s">
        <v>5441</v>
      </c>
      <c r="Y779" s="400" t="s">
        <v>1348</v>
      </c>
      <c r="Z779" s="400" t="s">
        <v>869</v>
      </c>
      <c r="AA779" s="409">
        <v>44585</v>
      </c>
      <c r="AC779" s="402" t="e">
        <f>IF(#REF!="", O779,#REF!)</f>
        <v>#REF!</v>
      </c>
      <c r="AD779" s="402"/>
      <c r="AE779" s="400" t="s">
        <v>1605</v>
      </c>
      <c r="AF779" s="400" t="s">
        <v>2577</v>
      </c>
      <c r="AG779" s="400" t="s">
        <v>2578</v>
      </c>
      <c r="AH779" s="400" t="s">
        <v>856</v>
      </c>
      <c r="AM779" s="415" t="s">
        <v>4485</v>
      </c>
      <c r="AN779" s="415" t="s">
        <v>3498</v>
      </c>
      <c r="AT779" s="400" t="s">
        <v>2711</v>
      </c>
      <c r="AU779" s="406"/>
    </row>
    <row r="780" spans="6:47" s="415" customFormat="1" ht="50.15" customHeight="1" x14ac:dyDescent="0.3">
      <c r="F780" s="415" t="s">
        <v>5767</v>
      </c>
      <c r="G780" s="400"/>
      <c r="H780" s="400" t="s">
        <v>1596</v>
      </c>
      <c r="I780" s="400" t="s">
        <v>2571</v>
      </c>
      <c r="J780" s="400" t="s">
        <v>2572</v>
      </c>
      <c r="K780" s="415" t="s">
        <v>5768</v>
      </c>
      <c r="L780" s="400" t="s">
        <v>2671</v>
      </c>
      <c r="N780" s="400" t="s">
        <v>1636</v>
      </c>
      <c r="O780" s="400" t="s">
        <v>2177</v>
      </c>
      <c r="P780" s="407" t="str">
        <f>IFERROR(INDEX(LOVs!L:L,MATCH(O780, LOVs!J:J,0)), "")</f>
        <v>Gap</v>
      </c>
      <c r="Q780" s="407" t="str">
        <f>IFERROR(INDEX(LOVs!M:M,MATCH(O780,LOVs!J:J,0)),"")</f>
        <v>Build</v>
      </c>
      <c r="R780" s="407" t="str">
        <f>IFERROR(INDEX(LOVs!N:N,MATCH(O780,LOVs!J:J,0)),"")</f>
        <v>Conversions</v>
      </c>
      <c r="S780" s="400" t="s">
        <v>4704</v>
      </c>
      <c r="T780" s="415" t="s">
        <v>5769</v>
      </c>
      <c r="U780" s="415" t="s">
        <v>5770</v>
      </c>
      <c r="V780" s="417" t="s">
        <v>5395</v>
      </c>
      <c r="Y780" s="400" t="s">
        <v>1348</v>
      </c>
      <c r="Z780" s="400" t="s">
        <v>869</v>
      </c>
      <c r="AA780" s="409">
        <v>44585</v>
      </c>
      <c r="AC780" s="402" t="e">
        <f>IF(#REF!="", O780,#REF!)</f>
        <v>#REF!</v>
      </c>
      <c r="AD780" s="402"/>
      <c r="AE780" s="400" t="s">
        <v>1605</v>
      </c>
      <c r="AF780" s="400" t="s">
        <v>2577</v>
      </c>
      <c r="AG780" s="400" t="s">
        <v>2578</v>
      </c>
      <c r="AH780" s="400" t="s">
        <v>856</v>
      </c>
      <c r="AM780" s="415" t="s">
        <v>1978</v>
      </c>
      <c r="AN780" s="415" t="s">
        <v>196</v>
      </c>
      <c r="AT780" s="400" t="s">
        <v>2711</v>
      </c>
      <c r="AU780" s="406"/>
    </row>
    <row r="781" spans="6:47" s="415" customFormat="1" ht="50.15" customHeight="1" x14ac:dyDescent="0.3">
      <c r="F781" s="415" t="s">
        <v>5771</v>
      </c>
      <c r="G781" s="400"/>
      <c r="H781" s="400" t="s">
        <v>1596</v>
      </c>
      <c r="I781" s="400" t="s">
        <v>2571</v>
      </c>
      <c r="J781" s="400" t="s">
        <v>2572</v>
      </c>
      <c r="K781" s="415" t="s">
        <v>5772</v>
      </c>
      <c r="L781" s="400" t="s">
        <v>2671</v>
      </c>
      <c r="N781" s="400" t="s">
        <v>1636</v>
      </c>
      <c r="O781" s="400" t="s">
        <v>2177</v>
      </c>
      <c r="P781" s="407" t="str">
        <f>IFERROR(INDEX(LOVs!L:L,MATCH(O781, LOVs!J:J,0)), "")</f>
        <v>Gap</v>
      </c>
      <c r="Q781" s="407" t="str">
        <f>IFERROR(INDEX(LOVs!M:M,MATCH(O781,LOVs!J:J,0)),"")</f>
        <v>Build</v>
      </c>
      <c r="R781" s="407" t="str">
        <f>IFERROR(INDEX(LOVs!N:N,MATCH(O781,LOVs!J:J,0)),"")</f>
        <v>Conversions</v>
      </c>
      <c r="S781" s="400" t="s">
        <v>4704</v>
      </c>
      <c r="T781" s="415" t="s">
        <v>5773</v>
      </c>
      <c r="U781" s="415" t="s">
        <v>5774</v>
      </c>
      <c r="V781" s="417" t="s">
        <v>5395</v>
      </c>
      <c r="Y781" s="400" t="s">
        <v>1348</v>
      </c>
      <c r="Z781" s="400" t="s">
        <v>869</v>
      </c>
      <c r="AA781" s="409">
        <v>44585</v>
      </c>
      <c r="AC781" s="402" t="e">
        <f>IF(#REF!="", O781,#REF!)</f>
        <v>#REF!</v>
      </c>
      <c r="AD781" s="402"/>
      <c r="AE781" s="400" t="s">
        <v>1605</v>
      </c>
      <c r="AF781" s="400" t="s">
        <v>2577</v>
      </c>
      <c r="AG781" s="400" t="s">
        <v>2578</v>
      </c>
      <c r="AH781" s="400" t="s">
        <v>856</v>
      </c>
      <c r="AM781" s="415" t="s">
        <v>1978</v>
      </c>
      <c r="AN781" s="415" t="s">
        <v>196</v>
      </c>
      <c r="AT781" s="400" t="s">
        <v>2711</v>
      </c>
      <c r="AU781" s="406"/>
    </row>
    <row r="782" spans="6:47" s="415" customFormat="1" ht="50.15" customHeight="1" x14ac:dyDescent="0.3">
      <c r="F782" s="415" t="s">
        <v>5775</v>
      </c>
      <c r="G782" s="400"/>
      <c r="H782" s="400" t="s">
        <v>1596</v>
      </c>
      <c r="I782" s="400" t="s">
        <v>2571</v>
      </c>
      <c r="J782" s="400" t="s">
        <v>2572</v>
      </c>
      <c r="K782" s="415" t="s">
        <v>5776</v>
      </c>
      <c r="L782" s="400" t="s">
        <v>2671</v>
      </c>
      <c r="N782" s="400" t="s">
        <v>1636</v>
      </c>
      <c r="O782" s="400" t="s">
        <v>2177</v>
      </c>
      <c r="P782" s="407" t="str">
        <f>IFERROR(INDEX(LOVs!L:L,MATCH(O782, LOVs!J:J,0)), "")</f>
        <v>Gap</v>
      </c>
      <c r="Q782" s="407" t="str">
        <f>IFERROR(INDEX(LOVs!M:M,MATCH(O782,LOVs!J:J,0)),"")</f>
        <v>Build</v>
      </c>
      <c r="R782" s="407" t="str">
        <f>IFERROR(INDEX(LOVs!N:N,MATCH(O782,LOVs!J:J,0)),"")</f>
        <v>Conversions</v>
      </c>
      <c r="S782" s="400" t="s">
        <v>4704</v>
      </c>
      <c r="T782" s="415" t="s">
        <v>5777</v>
      </c>
      <c r="U782" s="415" t="s">
        <v>5778</v>
      </c>
      <c r="V782" s="417" t="s">
        <v>5395</v>
      </c>
      <c r="Y782" s="400" t="s">
        <v>1348</v>
      </c>
      <c r="Z782" s="400" t="s">
        <v>869</v>
      </c>
      <c r="AA782" s="409">
        <v>44585</v>
      </c>
      <c r="AC782" s="402" t="e">
        <f>IF(#REF!="", O782,#REF!)</f>
        <v>#REF!</v>
      </c>
      <c r="AD782" s="402"/>
      <c r="AE782" s="400" t="s">
        <v>1605</v>
      </c>
      <c r="AF782" s="400" t="s">
        <v>2577</v>
      </c>
      <c r="AG782" s="400" t="s">
        <v>2578</v>
      </c>
      <c r="AH782" s="400" t="s">
        <v>856</v>
      </c>
      <c r="AM782" s="415" t="s">
        <v>1978</v>
      </c>
      <c r="AN782" s="415" t="s">
        <v>196</v>
      </c>
      <c r="AT782" s="400" t="s">
        <v>2711</v>
      </c>
      <c r="AU782" s="406"/>
    </row>
    <row r="783" spans="6:47" s="415" customFormat="1" ht="50.15" customHeight="1" x14ac:dyDescent="0.3">
      <c r="F783" s="415" t="s">
        <v>5779</v>
      </c>
      <c r="G783" s="400"/>
      <c r="H783" s="400" t="s">
        <v>1596</v>
      </c>
      <c r="I783" s="400" t="s">
        <v>2571</v>
      </c>
      <c r="J783" s="400" t="s">
        <v>2572</v>
      </c>
      <c r="K783" s="415" t="s">
        <v>5780</v>
      </c>
      <c r="L783" s="400" t="s">
        <v>2671</v>
      </c>
      <c r="N783" s="400" t="s">
        <v>1636</v>
      </c>
      <c r="O783" s="400" t="s">
        <v>2177</v>
      </c>
      <c r="P783" s="407" t="str">
        <f>IFERROR(INDEX(LOVs!L:L,MATCH(O783, LOVs!J:J,0)), "")</f>
        <v>Gap</v>
      </c>
      <c r="Q783" s="407" t="str">
        <f>IFERROR(INDEX(LOVs!M:M,MATCH(O783,LOVs!J:J,0)),"")</f>
        <v>Build</v>
      </c>
      <c r="R783" s="407" t="str">
        <f>IFERROR(INDEX(LOVs!N:N,MATCH(O783,LOVs!J:J,0)),"")</f>
        <v>Conversions</v>
      </c>
      <c r="S783" s="400" t="s">
        <v>4704</v>
      </c>
      <c r="T783" s="415" t="s">
        <v>5781</v>
      </c>
      <c r="U783" s="415" t="s">
        <v>5782</v>
      </c>
      <c r="V783" s="417" t="s">
        <v>5395</v>
      </c>
      <c r="Y783" s="400" t="s">
        <v>1348</v>
      </c>
      <c r="Z783" s="400" t="s">
        <v>869</v>
      </c>
      <c r="AA783" s="409">
        <v>44585</v>
      </c>
      <c r="AC783" s="402" t="e">
        <f>IF(#REF!="", O783,#REF!)</f>
        <v>#REF!</v>
      </c>
      <c r="AD783" s="402"/>
      <c r="AE783" s="400" t="s">
        <v>1605</v>
      </c>
      <c r="AF783" s="400" t="s">
        <v>2577</v>
      </c>
      <c r="AG783" s="400" t="s">
        <v>2578</v>
      </c>
      <c r="AH783" s="400" t="s">
        <v>856</v>
      </c>
      <c r="AM783" s="415" t="s">
        <v>1978</v>
      </c>
      <c r="AN783" s="415" t="s">
        <v>196</v>
      </c>
      <c r="AT783" s="400" t="s">
        <v>2711</v>
      </c>
      <c r="AU783" s="406"/>
    </row>
    <row r="784" spans="6:47" s="415" customFormat="1" ht="50.15" customHeight="1" x14ac:dyDescent="0.3">
      <c r="F784" s="415" t="s">
        <v>5783</v>
      </c>
      <c r="G784" s="400"/>
      <c r="H784" s="400" t="s">
        <v>1596</v>
      </c>
      <c r="I784" s="400" t="s">
        <v>2571</v>
      </c>
      <c r="J784" s="400" t="s">
        <v>2572</v>
      </c>
      <c r="K784" s="415" t="s">
        <v>5784</v>
      </c>
      <c r="L784" s="400" t="s">
        <v>2671</v>
      </c>
      <c r="N784" s="400" t="s">
        <v>1636</v>
      </c>
      <c r="O784" s="400" t="s">
        <v>2177</v>
      </c>
      <c r="P784" s="407" t="str">
        <f>IFERROR(INDEX(LOVs!L:L,MATCH(O784, LOVs!J:J,0)), "")</f>
        <v>Gap</v>
      </c>
      <c r="Q784" s="407" t="str">
        <f>IFERROR(INDEX(LOVs!M:M,MATCH(O784,LOVs!J:J,0)),"")</f>
        <v>Build</v>
      </c>
      <c r="R784" s="407" t="str">
        <f>IFERROR(INDEX(LOVs!N:N,MATCH(O784,LOVs!J:J,0)),"")</f>
        <v>Conversions</v>
      </c>
      <c r="S784" s="400" t="s">
        <v>4704</v>
      </c>
      <c r="T784" s="415" t="s">
        <v>5785</v>
      </c>
      <c r="U784" s="415" t="s">
        <v>5786</v>
      </c>
      <c r="V784" s="417" t="s">
        <v>5395</v>
      </c>
      <c r="Y784" s="400" t="s">
        <v>1348</v>
      </c>
      <c r="Z784" s="400" t="s">
        <v>869</v>
      </c>
      <c r="AA784" s="409">
        <v>44585</v>
      </c>
      <c r="AC784" s="402" t="e">
        <f>IF(#REF!="", O784,#REF!)</f>
        <v>#REF!</v>
      </c>
      <c r="AD784" s="402"/>
      <c r="AE784" s="400" t="s">
        <v>1605</v>
      </c>
      <c r="AF784" s="400" t="s">
        <v>2577</v>
      </c>
      <c r="AG784" s="400" t="s">
        <v>2578</v>
      </c>
      <c r="AH784" s="400" t="s">
        <v>856</v>
      </c>
      <c r="AM784" s="415" t="s">
        <v>1978</v>
      </c>
      <c r="AN784" s="415" t="s">
        <v>196</v>
      </c>
      <c r="AT784" s="400" t="s">
        <v>2711</v>
      </c>
      <c r="AU784" s="406"/>
    </row>
    <row r="785" spans="6:47" s="415" customFormat="1" ht="50.15" customHeight="1" x14ac:dyDescent="0.3">
      <c r="F785" s="415" t="s">
        <v>5787</v>
      </c>
      <c r="G785" s="400"/>
      <c r="H785" s="400" t="s">
        <v>1596</v>
      </c>
      <c r="I785" s="400" t="s">
        <v>2571</v>
      </c>
      <c r="J785" s="400" t="s">
        <v>2572</v>
      </c>
      <c r="K785" s="415" t="s">
        <v>5788</v>
      </c>
      <c r="L785" s="400" t="s">
        <v>2671</v>
      </c>
      <c r="N785" s="400" t="s">
        <v>1636</v>
      </c>
      <c r="O785" s="400" t="s">
        <v>2177</v>
      </c>
      <c r="P785" s="407" t="str">
        <f>IFERROR(INDEX(LOVs!L:L,MATCH(O785, LOVs!J:J,0)), "")</f>
        <v>Gap</v>
      </c>
      <c r="Q785" s="407" t="str">
        <f>IFERROR(INDEX(LOVs!M:M,MATCH(O785,LOVs!J:J,0)),"")</f>
        <v>Build</v>
      </c>
      <c r="R785" s="407" t="str">
        <f>IFERROR(INDEX(LOVs!N:N,MATCH(O785,LOVs!J:J,0)),"")</f>
        <v>Conversions</v>
      </c>
      <c r="S785" s="400" t="s">
        <v>4704</v>
      </c>
      <c r="T785" s="415" t="s">
        <v>5789</v>
      </c>
      <c r="U785" s="415" t="s">
        <v>5790</v>
      </c>
      <c r="V785" s="417" t="s">
        <v>5395</v>
      </c>
      <c r="Y785" s="400" t="s">
        <v>1348</v>
      </c>
      <c r="Z785" s="400" t="s">
        <v>869</v>
      </c>
      <c r="AA785" s="409">
        <v>44585</v>
      </c>
      <c r="AC785" s="402" t="e">
        <f>IF(#REF!="", O785,#REF!)</f>
        <v>#REF!</v>
      </c>
      <c r="AD785" s="402"/>
      <c r="AE785" s="400" t="s">
        <v>1605</v>
      </c>
      <c r="AF785" s="400" t="s">
        <v>2577</v>
      </c>
      <c r="AG785" s="400" t="s">
        <v>2578</v>
      </c>
      <c r="AH785" s="400" t="s">
        <v>856</v>
      </c>
      <c r="AM785" s="415" t="s">
        <v>1978</v>
      </c>
      <c r="AN785" s="415" t="s">
        <v>196</v>
      </c>
      <c r="AT785" s="400" t="s">
        <v>2711</v>
      </c>
      <c r="AU785" s="406"/>
    </row>
    <row r="786" spans="6:47" s="415" customFormat="1" ht="50.15" customHeight="1" x14ac:dyDescent="0.3">
      <c r="F786" s="415" t="s">
        <v>5791</v>
      </c>
      <c r="G786" s="400"/>
      <c r="H786" s="400" t="s">
        <v>1596</v>
      </c>
      <c r="I786" s="400" t="s">
        <v>2571</v>
      </c>
      <c r="J786" s="400" t="s">
        <v>2572</v>
      </c>
      <c r="K786" s="415" t="s">
        <v>5792</v>
      </c>
      <c r="L786" s="400" t="s">
        <v>2671</v>
      </c>
      <c r="N786" s="400" t="s">
        <v>1636</v>
      </c>
      <c r="O786" s="400" t="s">
        <v>2177</v>
      </c>
      <c r="P786" s="407" t="str">
        <f>IFERROR(INDEX(LOVs!L:L,MATCH(O786, LOVs!J:J,0)), "")</f>
        <v>Gap</v>
      </c>
      <c r="Q786" s="407" t="str">
        <f>IFERROR(INDEX(LOVs!M:M,MATCH(O786,LOVs!J:J,0)),"")</f>
        <v>Build</v>
      </c>
      <c r="R786" s="407" t="str">
        <f>IFERROR(INDEX(LOVs!N:N,MATCH(O786,LOVs!J:J,0)),"")</f>
        <v>Conversions</v>
      </c>
      <c r="S786" s="400" t="s">
        <v>4704</v>
      </c>
      <c r="T786" s="415" t="s">
        <v>5793</v>
      </c>
      <c r="U786" s="415" t="s">
        <v>5794</v>
      </c>
      <c r="V786" s="417" t="s">
        <v>5395</v>
      </c>
      <c r="Y786" s="400" t="s">
        <v>1348</v>
      </c>
      <c r="Z786" s="400" t="s">
        <v>869</v>
      </c>
      <c r="AA786" s="409">
        <v>44585</v>
      </c>
      <c r="AC786" s="402" t="e">
        <f>IF(#REF!="", O786,#REF!)</f>
        <v>#REF!</v>
      </c>
      <c r="AD786" s="402"/>
      <c r="AE786" s="400" t="s">
        <v>1605</v>
      </c>
      <c r="AF786" s="400" t="s">
        <v>2577</v>
      </c>
      <c r="AG786" s="400" t="s">
        <v>2578</v>
      </c>
      <c r="AH786" s="400" t="s">
        <v>856</v>
      </c>
      <c r="AM786" s="415" t="s">
        <v>1978</v>
      </c>
      <c r="AN786" s="415" t="s">
        <v>196</v>
      </c>
      <c r="AT786" s="400" t="s">
        <v>2711</v>
      </c>
      <c r="AU786" s="406"/>
    </row>
    <row r="787" spans="6:47" s="415" customFormat="1" ht="50.15" customHeight="1" x14ac:dyDescent="0.3">
      <c r="F787" s="415" t="s">
        <v>5795</v>
      </c>
      <c r="G787" s="400"/>
      <c r="H787" s="400" t="s">
        <v>1596</v>
      </c>
      <c r="I787" s="400" t="s">
        <v>2571</v>
      </c>
      <c r="J787" s="400" t="s">
        <v>2572</v>
      </c>
      <c r="K787" s="415" t="s">
        <v>5796</v>
      </c>
      <c r="L787" s="400" t="s">
        <v>2671</v>
      </c>
      <c r="N787" s="400" t="s">
        <v>1636</v>
      </c>
      <c r="O787" s="400" t="s">
        <v>2177</v>
      </c>
      <c r="P787" s="407" t="str">
        <f>IFERROR(INDEX(LOVs!L:L,MATCH(O787, LOVs!J:J,0)), "")</f>
        <v>Gap</v>
      </c>
      <c r="Q787" s="407" t="str">
        <f>IFERROR(INDEX(LOVs!M:M,MATCH(O787,LOVs!J:J,0)),"")</f>
        <v>Build</v>
      </c>
      <c r="R787" s="407" t="str">
        <f>IFERROR(INDEX(LOVs!N:N,MATCH(O787,LOVs!J:J,0)),"")</f>
        <v>Conversions</v>
      </c>
      <c r="S787" s="400" t="s">
        <v>4704</v>
      </c>
      <c r="T787" s="415" t="s">
        <v>5797</v>
      </c>
      <c r="U787" s="415" t="s">
        <v>5798</v>
      </c>
      <c r="V787" s="417" t="s">
        <v>5395</v>
      </c>
      <c r="Y787" s="400" t="s">
        <v>1348</v>
      </c>
      <c r="Z787" s="400" t="s">
        <v>869</v>
      </c>
      <c r="AA787" s="409">
        <v>44585</v>
      </c>
      <c r="AC787" s="402" t="e">
        <f>IF(#REF!="", O787,#REF!)</f>
        <v>#REF!</v>
      </c>
      <c r="AD787" s="402"/>
      <c r="AE787" s="400" t="s">
        <v>1605</v>
      </c>
      <c r="AF787" s="400" t="s">
        <v>2577</v>
      </c>
      <c r="AG787" s="400" t="s">
        <v>2578</v>
      </c>
      <c r="AH787" s="400" t="s">
        <v>856</v>
      </c>
      <c r="AM787" s="415" t="s">
        <v>1978</v>
      </c>
      <c r="AN787" s="415" t="s">
        <v>196</v>
      </c>
      <c r="AT787" s="400" t="s">
        <v>2711</v>
      </c>
      <c r="AU787" s="406"/>
    </row>
    <row r="788" spans="6:47" s="415" customFormat="1" ht="50.15" customHeight="1" x14ac:dyDescent="0.3">
      <c r="F788" s="415" t="s">
        <v>5799</v>
      </c>
      <c r="G788" s="400"/>
      <c r="H788" s="400" t="s">
        <v>1596</v>
      </c>
      <c r="I788" s="400" t="s">
        <v>2571</v>
      </c>
      <c r="J788" s="400" t="s">
        <v>2572</v>
      </c>
      <c r="K788" s="415" t="s">
        <v>5800</v>
      </c>
      <c r="L788" s="400" t="s">
        <v>2671</v>
      </c>
      <c r="N788" s="400" t="s">
        <v>1636</v>
      </c>
      <c r="O788" s="400" t="s">
        <v>2177</v>
      </c>
      <c r="P788" s="407" t="str">
        <f>IFERROR(INDEX(LOVs!L:L,MATCH(O788, LOVs!J:J,0)), "")</f>
        <v>Gap</v>
      </c>
      <c r="Q788" s="407" t="str">
        <f>IFERROR(INDEX(LOVs!M:M,MATCH(O788,LOVs!J:J,0)),"")</f>
        <v>Build</v>
      </c>
      <c r="R788" s="407" t="str">
        <f>IFERROR(INDEX(LOVs!N:N,MATCH(O788,LOVs!J:J,0)),"")</f>
        <v>Conversions</v>
      </c>
      <c r="S788" s="400" t="s">
        <v>4704</v>
      </c>
      <c r="T788" s="415" t="s">
        <v>5801</v>
      </c>
      <c r="U788" s="415" t="s">
        <v>5802</v>
      </c>
      <c r="V788" s="417" t="s">
        <v>5395</v>
      </c>
      <c r="Y788" s="400" t="s">
        <v>1348</v>
      </c>
      <c r="Z788" s="400" t="s">
        <v>869</v>
      </c>
      <c r="AA788" s="409">
        <v>44585</v>
      </c>
      <c r="AC788" s="402" t="e">
        <f>IF(#REF!="", O788,#REF!)</f>
        <v>#REF!</v>
      </c>
      <c r="AD788" s="402"/>
      <c r="AE788" s="400" t="s">
        <v>1605</v>
      </c>
      <c r="AF788" s="400" t="s">
        <v>2577</v>
      </c>
      <c r="AG788" s="400" t="s">
        <v>2578</v>
      </c>
      <c r="AH788" s="400" t="s">
        <v>856</v>
      </c>
      <c r="AM788" s="415" t="s">
        <v>1978</v>
      </c>
      <c r="AN788" s="415" t="s">
        <v>196</v>
      </c>
      <c r="AT788" s="400" t="s">
        <v>2711</v>
      </c>
      <c r="AU788" s="406"/>
    </row>
    <row r="789" spans="6:47" s="415" customFormat="1" ht="50.15" customHeight="1" x14ac:dyDescent="0.3">
      <c r="F789" s="415" t="s">
        <v>5803</v>
      </c>
      <c r="G789" s="400"/>
      <c r="H789" s="400" t="s">
        <v>1596</v>
      </c>
      <c r="I789" s="400" t="s">
        <v>2571</v>
      </c>
      <c r="J789" s="400" t="s">
        <v>2572</v>
      </c>
      <c r="K789" s="415" t="s">
        <v>5804</v>
      </c>
      <c r="L789" s="400" t="s">
        <v>2671</v>
      </c>
      <c r="N789" s="400" t="s">
        <v>1636</v>
      </c>
      <c r="O789" s="400" t="s">
        <v>2177</v>
      </c>
      <c r="P789" s="407" t="str">
        <f>IFERROR(INDEX(LOVs!L:L,MATCH(O789, LOVs!J:J,0)), "")</f>
        <v>Gap</v>
      </c>
      <c r="Q789" s="407" t="str">
        <f>IFERROR(INDEX(LOVs!M:M,MATCH(O789,LOVs!J:J,0)),"")</f>
        <v>Build</v>
      </c>
      <c r="R789" s="407" t="str">
        <f>IFERROR(INDEX(LOVs!N:N,MATCH(O789,LOVs!J:J,0)),"")</f>
        <v>Conversions</v>
      </c>
      <c r="S789" s="400" t="s">
        <v>4664</v>
      </c>
      <c r="T789" s="415" t="s">
        <v>5805</v>
      </c>
      <c r="U789" s="415" t="s">
        <v>5806</v>
      </c>
      <c r="V789" s="417" t="s">
        <v>5395</v>
      </c>
      <c r="Y789" s="400" t="s">
        <v>1348</v>
      </c>
      <c r="Z789" s="400" t="s">
        <v>869</v>
      </c>
      <c r="AA789" s="409">
        <v>44585</v>
      </c>
      <c r="AC789" s="402" t="e">
        <f>IF(#REF!="", O789,#REF!)</f>
        <v>#REF!</v>
      </c>
      <c r="AD789" s="402"/>
      <c r="AE789" s="400" t="s">
        <v>1605</v>
      </c>
      <c r="AF789" s="400" t="s">
        <v>2577</v>
      </c>
      <c r="AG789" s="400" t="s">
        <v>2578</v>
      </c>
      <c r="AH789" s="400" t="s">
        <v>856</v>
      </c>
      <c r="AM789" s="415" t="s">
        <v>1978</v>
      </c>
      <c r="AN789" s="415" t="s">
        <v>196</v>
      </c>
      <c r="AT789" s="400" t="s">
        <v>2711</v>
      </c>
      <c r="AU789" s="406"/>
    </row>
    <row r="790" spans="6:47" s="415" customFormat="1" ht="50.15" customHeight="1" x14ac:dyDescent="0.3">
      <c r="F790" s="415" t="s">
        <v>5807</v>
      </c>
      <c r="G790" s="400"/>
      <c r="H790" s="400" t="s">
        <v>1596</v>
      </c>
      <c r="I790" s="400" t="s">
        <v>2571</v>
      </c>
      <c r="J790" s="400" t="s">
        <v>2572</v>
      </c>
      <c r="K790" s="415" t="s">
        <v>5808</v>
      </c>
      <c r="L790" s="400" t="s">
        <v>2671</v>
      </c>
      <c r="N790" s="400" t="s">
        <v>1636</v>
      </c>
      <c r="O790" s="400" t="s">
        <v>2177</v>
      </c>
      <c r="P790" s="407" t="str">
        <f>IFERROR(INDEX(LOVs!L:L,MATCH(O790, LOVs!J:J,0)), "")</f>
        <v>Gap</v>
      </c>
      <c r="Q790" s="407" t="str">
        <f>IFERROR(INDEX(LOVs!M:M,MATCH(O790,LOVs!J:J,0)),"")</f>
        <v>Build</v>
      </c>
      <c r="R790" s="407" t="str">
        <f>IFERROR(INDEX(LOVs!N:N,MATCH(O790,LOVs!J:J,0)),"")</f>
        <v>Conversions</v>
      </c>
      <c r="S790" s="400" t="s">
        <v>4664</v>
      </c>
      <c r="T790" s="415" t="s">
        <v>5809</v>
      </c>
      <c r="U790" s="415" t="s">
        <v>5810</v>
      </c>
      <c r="V790" s="417" t="s">
        <v>5395</v>
      </c>
      <c r="Y790" s="400" t="s">
        <v>1348</v>
      </c>
      <c r="Z790" s="400" t="s">
        <v>869</v>
      </c>
      <c r="AA790" s="409">
        <v>44585</v>
      </c>
      <c r="AC790" s="402" t="e">
        <f>IF(#REF!="", O790,#REF!)</f>
        <v>#REF!</v>
      </c>
      <c r="AD790" s="402"/>
      <c r="AE790" s="400" t="s">
        <v>1605</v>
      </c>
      <c r="AF790" s="400" t="s">
        <v>2577</v>
      </c>
      <c r="AG790" s="400" t="s">
        <v>2578</v>
      </c>
      <c r="AH790" s="400" t="s">
        <v>856</v>
      </c>
      <c r="AM790" s="415" t="s">
        <v>1978</v>
      </c>
      <c r="AN790" s="415" t="s">
        <v>196</v>
      </c>
      <c r="AT790" s="400" t="s">
        <v>2711</v>
      </c>
      <c r="AU790" s="406"/>
    </row>
    <row r="791" spans="6:47" s="415" customFormat="1" ht="50.15" customHeight="1" x14ac:dyDescent="0.3">
      <c r="F791" s="415" t="s">
        <v>5811</v>
      </c>
      <c r="G791" s="400"/>
      <c r="H791" s="400" t="s">
        <v>1596</v>
      </c>
      <c r="I791" s="400" t="s">
        <v>2571</v>
      </c>
      <c r="J791" s="400" t="s">
        <v>2572</v>
      </c>
      <c r="K791" s="415" t="s">
        <v>5812</v>
      </c>
      <c r="L791" s="400" t="s">
        <v>2671</v>
      </c>
      <c r="N791" s="400" t="s">
        <v>1636</v>
      </c>
      <c r="O791" s="400" t="s">
        <v>2177</v>
      </c>
      <c r="P791" s="407" t="str">
        <f>IFERROR(INDEX(LOVs!L:L,MATCH(O791, LOVs!J:J,0)), "")</f>
        <v>Gap</v>
      </c>
      <c r="Q791" s="407" t="str">
        <f>IFERROR(INDEX(LOVs!M:M,MATCH(O791,LOVs!J:J,0)),"")</f>
        <v>Build</v>
      </c>
      <c r="R791" s="407" t="str">
        <f>IFERROR(INDEX(LOVs!N:N,MATCH(O791,LOVs!J:J,0)),"")</f>
        <v>Conversions</v>
      </c>
      <c r="S791" s="400" t="s">
        <v>4664</v>
      </c>
      <c r="T791" s="415" t="s">
        <v>5813</v>
      </c>
      <c r="U791" s="415" t="s">
        <v>5814</v>
      </c>
      <c r="V791" s="417" t="s">
        <v>5395</v>
      </c>
      <c r="Y791" s="400" t="s">
        <v>1348</v>
      </c>
      <c r="Z791" s="400" t="s">
        <v>869</v>
      </c>
      <c r="AA791" s="409">
        <v>44585</v>
      </c>
      <c r="AC791" s="402" t="e">
        <f>IF(#REF!="", O791,#REF!)</f>
        <v>#REF!</v>
      </c>
      <c r="AD791" s="402"/>
      <c r="AE791" s="400" t="s">
        <v>1605</v>
      </c>
      <c r="AF791" s="400" t="s">
        <v>2577</v>
      </c>
      <c r="AG791" s="400" t="s">
        <v>2578</v>
      </c>
      <c r="AH791" s="400" t="s">
        <v>856</v>
      </c>
      <c r="AM791" s="415" t="s">
        <v>1978</v>
      </c>
      <c r="AN791" s="415" t="s">
        <v>196</v>
      </c>
      <c r="AT791" s="400" t="s">
        <v>2711</v>
      </c>
      <c r="AU791" s="406"/>
    </row>
    <row r="792" spans="6:47" s="415" customFormat="1" ht="50.15" customHeight="1" x14ac:dyDescent="0.3">
      <c r="F792" s="415" t="s">
        <v>5815</v>
      </c>
      <c r="G792" s="400"/>
      <c r="H792" s="400" t="s">
        <v>1596</v>
      </c>
      <c r="I792" s="400" t="s">
        <v>2571</v>
      </c>
      <c r="J792" s="400" t="s">
        <v>2572</v>
      </c>
      <c r="K792" s="415" t="s">
        <v>5816</v>
      </c>
      <c r="L792" s="400" t="s">
        <v>2671</v>
      </c>
      <c r="N792" s="400" t="s">
        <v>1636</v>
      </c>
      <c r="O792" s="400" t="s">
        <v>2177</v>
      </c>
      <c r="P792" s="407" t="str">
        <f>IFERROR(INDEX(LOVs!L:L,MATCH(O792, LOVs!J:J,0)), "")</f>
        <v>Gap</v>
      </c>
      <c r="Q792" s="407" t="str">
        <f>IFERROR(INDEX(LOVs!M:M,MATCH(O792,LOVs!J:J,0)),"")</f>
        <v>Build</v>
      </c>
      <c r="R792" s="407" t="str">
        <f>IFERROR(INDEX(LOVs!N:N,MATCH(O792,LOVs!J:J,0)),"")</f>
        <v>Conversions</v>
      </c>
      <c r="S792" s="400" t="s">
        <v>4664</v>
      </c>
      <c r="T792" s="415" t="s">
        <v>5817</v>
      </c>
      <c r="U792" s="415" t="s">
        <v>5818</v>
      </c>
      <c r="V792" s="417" t="s">
        <v>5395</v>
      </c>
      <c r="Y792" s="400" t="s">
        <v>1348</v>
      </c>
      <c r="Z792" s="400" t="s">
        <v>869</v>
      </c>
      <c r="AA792" s="409">
        <v>44585</v>
      </c>
      <c r="AC792" s="402" t="e">
        <f>IF(#REF!="", O792,#REF!)</f>
        <v>#REF!</v>
      </c>
      <c r="AD792" s="402"/>
      <c r="AE792" s="400" t="s">
        <v>1605</v>
      </c>
      <c r="AF792" s="400" t="s">
        <v>2577</v>
      </c>
      <c r="AG792" s="400" t="s">
        <v>2578</v>
      </c>
      <c r="AH792" s="400" t="s">
        <v>856</v>
      </c>
      <c r="AM792" s="415" t="s">
        <v>1978</v>
      </c>
      <c r="AN792" s="415" t="s">
        <v>196</v>
      </c>
      <c r="AT792" s="400" t="s">
        <v>2711</v>
      </c>
      <c r="AU792" s="406"/>
    </row>
    <row r="793" spans="6:47" s="415" customFormat="1" ht="50.15" customHeight="1" x14ac:dyDescent="0.3">
      <c r="F793" s="415" t="s">
        <v>5819</v>
      </c>
      <c r="G793" s="400"/>
      <c r="H793" s="400" t="s">
        <v>1596</v>
      </c>
      <c r="I793" s="400" t="s">
        <v>2571</v>
      </c>
      <c r="J793" s="400" t="s">
        <v>2572</v>
      </c>
      <c r="K793" s="415" t="s">
        <v>5820</v>
      </c>
      <c r="L793" s="400" t="s">
        <v>2671</v>
      </c>
      <c r="N793" s="400" t="s">
        <v>1636</v>
      </c>
      <c r="O793" s="400" t="s">
        <v>2177</v>
      </c>
      <c r="P793" s="407" t="str">
        <f>IFERROR(INDEX(LOVs!L:L,MATCH(O793, LOVs!J:J,0)), "")</f>
        <v>Gap</v>
      </c>
      <c r="Q793" s="407" t="str">
        <f>IFERROR(INDEX(LOVs!M:M,MATCH(O793,LOVs!J:J,0)),"")</f>
        <v>Build</v>
      </c>
      <c r="R793" s="407" t="str">
        <f>IFERROR(INDEX(LOVs!N:N,MATCH(O793,LOVs!J:J,0)),"")</f>
        <v>Conversions</v>
      </c>
      <c r="S793" s="400" t="s">
        <v>4692</v>
      </c>
      <c r="T793" s="415" t="s">
        <v>5821</v>
      </c>
      <c r="U793" s="415" t="s">
        <v>5822</v>
      </c>
      <c r="V793" s="417" t="s">
        <v>5395</v>
      </c>
      <c r="Y793" s="400" t="s">
        <v>1348</v>
      </c>
      <c r="Z793" s="400" t="s">
        <v>869</v>
      </c>
      <c r="AA793" s="409">
        <v>44585</v>
      </c>
      <c r="AC793" s="402" t="e">
        <f>IF(#REF!="", O793,#REF!)</f>
        <v>#REF!</v>
      </c>
      <c r="AD793" s="402"/>
      <c r="AE793" s="400" t="s">
        <v>1605</v>
      </c>
      <c r="AF793" s="400" t="s">
        <v>2577</v>
      </c>
      <c r="AG793" s="400" t="s">
        <v>2578</v>
      </c>
      <c r="AH793" s="400" t="s">
        <v>856</v>
      </c>
      <c r="AM793" s="415" t="s">
        <v>1978</v>
      </c>
      <c r="AN793" s="415" t="s">
        <v>196</v>
      </c>
      <c r="AT793" s="400" t="s">
        <v>2711</v>
      </c>
      <c r="AU793" s="406"/>
    </row>
    <row r="794" spans="6:47" s="415" customFormat="1" ht="50.15" customHeight="1" x14ac:dyDescent="0.3">
      <c r="F794" s="415" t="s">
        <v>5823</v>
      </c>
      <c r="G794" s="400"/>
      <c r="H794" s="400" t="s">
        <v>1596</v>
      </c>
      <c r="I794" s="400" t="s">
        <v>2571</v>
      </c>
      <c r="J794" s="400" t="s">
        <v>2572</v>
      </c>
      <c r="K794" s="415" t="s">
        <v>5824</v>
      </c>
      <c r="L794" s="400" t="s">
        <v>2671</v>
      </c>
      <c r="N794" s="400" t="s">
        <v>1636</v>
      </c>
      <c r="O794" s="400" t="s">
        <v>2177</v>
      </c>
      <c r="P794" s="407" t="str">
        <f>IFERROR(INDEX(LOVs!L:L,MATCH(O794, LOVs!J:J,0)), "")</f>
        <v>Gap</v>
      </c>
      <c r="Q794" s="407" t="str">
        <f>IFERROR(INDEX(LOVs!M:M,MATCH(O794,LOVs!J:J,0)),"")</f>
        <v>Build</v>
      </c>
      <c r="R794" s="407" t="str">
        <f>IFERROR(INDEX(LOVs!N:N,MATCH(O794,LOVs!J:J,0)),"")</f>
        <v>Conversions</v>
      </c>
      <c r="S794" s="400" t="s">
        <v>4692</v>
      </c>
      <c r="T794" s="415" t="s">
        <v>5825</v>
      </c>
      <c r="U794" s="415" t="s">
        <v>5826</v>
      </c>
      <c r="V794" s="417" t="s">
        <v>5395</v>
      </c>
      <c r="Y794" s="400" t="s">
        <v>1348</v>
      </c>
      <c r="Z794" s="400" t="s">
        <v>869</v>
      </c>
      <c r="AA794" s="409">
        <v>44585</v>
      </c>
      <c r="AC794" s="402" t="e">
        <f>IF(#REF!="", O794,#REF!)</f>
        <v>#REF!</v>
      </c>
      <c r="AD794" s="402"/>
      <c r="AE794" s="400" t="s">
        <v>1605</v>
      </c>
      <c r="AF794" s="400" t="s">
        <v>2577</v>
      </c>
      <c r="AG794" s="400" t="s">
        <v>2578</v>
      </c>
      <c r="AH794" s="400" t="s">
        <v>856</v>
      </c>
      <c r="AM794" s="415" t="s">
        <v>1978</v>
      </c>
      <c r="AN794" s="415" t="s">
        <v>196</v>
      </c>
      <c r="AT794" s="400" t="s">
        <v>2711</v>
      </c>
      <c r="AU794" s="406"/>
    </row>
    <row r="795" spans="6:47" s="415" customFormat="1" ht="50.15" customHeight="1" x14ac:dyDescent="0.3">
      <c r="F795" s="415" t="s">
        <v>5827</v>
      </c>
      <c r="G795" s="400"/>
      <c r="H795" s="400" t="s">
        <v>1596</v>
      </c>
      <c r="I795" s="400" t="s">
        <v>2571</v>
      </c>
      <c r="J795" s="400" t="s">
        <v>2572</v>
      </c>
      <c r="K795" s="415" t="s">
        <v>5828</v>
      </c>
      <c r="L795" s="400" t="s">
        <v>2671</v>
      </c>
      <c r="N795" s="400" t="s">
        <v>1636</v>
      </c>
      <c r="O795" s="400" t="s">
        <v>2177</v>
      </c>
      <c r="P795" s="407" t="str">
        <f>IFERROR(INDEX(LOVs!L:L,MATCH(O795, LOVs!J:J,0)), "")</f>
        <v>Gap</v>
      </c>
      <c r="Q795" s="407" t="str">
        <f>IFERROR(INDEX(LOVs!M:M,MATCH(O795,LOVs!J:J,0)),"")</f>
        <v>Build</v>
      </c>
      <c r="R795" s="407" t="str">
        <f>IFERROR(INDEX(LOVs!N:N,MATCH(O795,LOVs!J:J,0)),"")</f>
        <v>Conversions</v>
      </c>
      <c r="S795" s="400" t="s">
        <v>4692</v>
      </c>
      <c r="T795" s="415" t="s">
        <v>5829</v>
      </c>
      <c r="U795" s="415" t="s">
        <v>5830</v>
      </c>
      <c r="V795" s="417" t="s">
        <v>5395</v>
      </c>
      <c r="Y795" s="400" t="s">
        <v>1348</v>
      </c>
      <c r="Z795" s="400" t="s">
        <v>869</v>
      </c>
      <c r="AA795" s="409">
        <v>44585</v>
      </c>
      <c r="AC795" s="402" t="e">
        <f>IF(#REF!="", O795,#REF!)</f>
        <v>#REF!</v>
      </c>
      <c r="AD795" s="402"/>
      <c r="AE795" s="400" t="s">
        <v>1605</v>
      </c>
      <c r="AF795" s="400" t="s">
        <v>2577</v>
      </c>
      <c r="AG795" s="400" t="s">
        <v>2578</v>
      </c>
      <c r="AH795" s="400" t="s">
        <v>856</v>
      </c>
      <c r="AM795" s="415" t="s">
        <v>1978</v>
      </c>
      <c r="AN795" s="415" t="s">
        <v>196</v>
      </c>
      <c r="AT795" s="400" t="s">
        <v>2711</v>
      </c>
      <c r="AU795" s="406"/>
    </row>
    <row r="796" spans="6:47" s="415" customFormat="1" ht="50.15" customHeight="1" x14ac:dyDescent="0.3">
      <c r="F796" s="415" t="s">
        <v>5831</v>
      </c>
      <c r="G796" s="400"/>
      <c r="H796" s="400" t="s">
        <v>1596</v>
      </c>
      <c r="I796" s="400" t="s">
        <v>2571</v>
      </c>
      <c r="J796" s="400" t="s">
        <v>2572</v>
      </c>
      <c r="K796" s="415" t="s">
        <v>5832</v>
      </c>
      <c r="L796" s="400" t="s">
        <v>2671</v>
      </c>
      <c r="N796" s="400" t="s">
        <v>1636</v>
      </c>
      <c r="O796" s="400" t="s">
        <v>2177</v>
      </c>
      <c r="P796" s="407" t="str">
        <f>IFERROR(INDEX(LOVs!L:L,MATCH(O796, LOVs!J:J,0)), "")</f>
        <v>Gap</v>
      </c>
      <c r="Q796" s="407" t="str">
        <f>IFERROR(INDEX(LOVs!M:M,MATCH(O796,LOVs!J:J,0)),"")</f>
        <v>Build</v>
      </c>
      <c r="R796" s="407" t="str">
        <f>IFERROR(INDEX(LOVs!N:N,MATCH(O796,LOVs!J:J,0)),"")</f>
        <v>Conversions</v>
      </c>
      <c r="S796" s="400" t="s">
        <v>4692</v>
      </c>
      <c r="T796" s="415" t="s">
        <v>5833</v>
      </c>
      <c r="U796" s="415" t="s">
        <v>5834</v>
      </c>
      <c r="V796" s="417" t="s">
        <v>5441</v>
      </c>
      <c r="Y796" s="400" t="s">
        <v>1348</v>
      </c>
      <c r="Z796" s="400" t="s">
        <v>869</v>
      </c>
      <c r="AA796" s="409">
        <v>44585</v>
      </c>
      <c r="AC796" s="402" t="e">
        <f>IF(#REF!="", O796,#REF!)</f>
        <v>#REF!</v>
      </c>
      <c r="AD796" s="402"/>
      <c r="AE796" s="400" t="s">
        <v>1605</v>
      </c>
      <c r="AF796" s="400" t="s">
        <v>2577</v>
      </c>
      <c r="AG796" s="400" t="s">
        <v>2578</v>
      </c>
      <c r="AH796" s="400" t="s">
        <v>856</v>
      </c>
      <c r="AM796" s="415" t="s">
        <v>1978</v>
      </c>
      <c r="AN796" s="415" t="s">
        <v>196</v>
      </c>
      <c r="AT796" s="400" t="s">
        <v>2711</v>
      </c>
      <c r="AU796" s="406"/>
    </row>
    <row r="797" spans="6:47" s="415" customFormat="1" ht="50.15" customHeight="1" x14ac:dyDescent="0.3">
      <c r="F797" s="415" t="s">
        <v>5835</v>
      </c>
      <c r="G797" s="400"/>
      <c r="H797" s="400" t="s">
        <v>1596</v>
      </c>
      <c r="I797" s="400" t="s">
        <v>2571</v>
      </c>
      <c r="J797" s="400" t="s">
        <v>2572</v>
      </c>
      <c r="K797" s="415" t="s">
        <v>5836</v>
      </c>
      <c r="L797" s="400" t="s">
        <v>2671</v>
      </c>
      <c r="N797" s="400" t="s">
        <v>1636</v>
      </c>
      <c r="O797" s="400" t="s">
        <v>2177</v>
      </c>
      <c r="P797" s="407" t="str">
        <f>IFERROR(INDEX(LOVs!L:L,MATCH(O797, LOVs!J:J,0)), "")</f>
        <v>Gap</v>
      </c>
      <c r="Q797" s="407" t="str">
        <f>IFERROR(INDEX(LOVs!M:M,MATCH(O797,LOVs!J:J,0)),"")</f>
        <v>Build</v>
      </c>
      <c r="R797" s="407" t="str">
        <f>IFERROR(INDEX(LOVs!N:N,MATCH(O797,LOVs!J:J,0)),"")</f>
        <v>Conversions</v>
      </c>
      <c r="S797" s="400" t="s">
        <v>4692</v>
      </c>
      <c r="T797" s="415" t="s">
        <v>5837</v>
      </c>
      <c r="U797" s="415" t="s">
        <v>5838</v>
      </c>
      <c r="V797" s="417" t="s">
        <v>5441</v>
      </c>
      <c r="Y797" s="400" t="s">
        <v>1348</v>
      </c>
      <c r="Z797" s="400" t="s">
        <v>869</v>
      </c>
      <c r="AA797" s="409">
        <v>44585</v>
      </c>
      <c r="AC797" s="402" t="e">
        <f>IF(#REF!="", O797,#REF!)</f>
        <v>#REF!</v>
      </c>
      <c r="AD797" s="402"/>
      <c r="AE797" s="400" t="s">
        <v>1605</v>
      </c>
      <c r="AF797" s="400" t="s">
        <v>2577</v>
      </c>
      <c r="AG797" s="400" t="s">
        <v>2578</v>
      </c>
      <c r="AH797" s="400" t="s">
        <v>856</v>
      </c>
      <c r="AM797" s="415" t="s">
        <v>1978</v>
      </c>
      <c r="AN797" s="415" t="s">
        <v>196</v>
      </c>
      <c r="AT797" s="400" t="s">
        <v>2711</v>
      </c>
      <c r="AU797" s="406"/>
    </row>
    <row r="798" spans="6:47" s="415" customFormat="1" ht="50.15" customHeight="1" x14ac:dyDescent="0.3">
      <c r="F798" s="415" t="s">
        <v>5839</v>
      </c>
      <c r="G798" s="400"/>
      <c r="H798" s="400" t="s">
        <v>1596</v>
      </c>
      <c r="I798" s="400" t="s">
        <v>2571</v>
      </c>
      <c r="J798" s="400" t="s">
        <v>2572</v>
      </c>
      <c r="K798" s="415" t="s">
        <v>5840</v>
      </c>
      <c r="L798" s="400" t="s">
        <v>2671</v>
      </c>
      <c r="N798" s="400" t="s">
        <v>1636</v>
      </c>
      <c r="O798" s="400" t="s">
        <v>2177</v>
      </c>
      <c r="P798" s="407" t="str">
        <f>IFERROR(INDEX(LOVs!L:L,MATCH(O798, LOVs!J:J,0)), "")</f>
        <v>Gap</v>
      </c>
      <c r="Q798" s="407" t="str">
        <f>IFERROR(INDEX(LOVs!M:M,MATCH(O798,LOVs!J:J,0)),"")</f>
        <v>Build</v>
      </c>
      <c r="R798" s="407" t="str">
        <f>IFERROR(INDEX(LOVs!N:N,MATCH(O798,LOVs!J:J,0)),"")</f>
        <v>Conversions</v>
      </c>
      <c r="S798" s="400" t="s">
        <v>4692</v>
      </c>
      <c r="T798" s="415" t="s">
        <v>5841</v>
      </c>
      <c r="U798" s="415" t="s">
        <v>5842</v>
      </c>
      <c r="V798" s="417" t="s">
        <v>5395</v>
      </c>
      <c r="Y798" s="400" t="s">
        <v>1348</v>
      </c>
      <c r="Z798" s="400" t="s">
        <v>869</v>
      </c>
      <c r="AA798" s="409">
        <v>44585</v>
      </c>
      <c r="AC798" s="402" t="e">
        <f>IF(#REF!="", O798,#REF!)</f>
        <v>#REF!</v>
      </c>
      <c r="AD798" s="402"/>
      <c r="AE798" s="400" t="s">
        <v>1605</v>
      </c>
      <c r="AF798" s="400" t="s">
        <v>2577</v>
      </c>
      <c r="AG798" s="400" t="s">
        <v>2578</v>
      </c>
      <c r="AH798" s="400" t="s">
        <v>856</v>
      </c>
      <c r="AM798" s="415" t="s">
        <v>1978</v>
      </c>
      <c r="AN798" s="415" t="s">
        <v>196</v>
      </c>
      <c r="AT798" s="400" t="s">
        <v>2711</v>
      </c>
      <c r="AU798" s="406"/>
    </row>
    <row r="799" spans="6:47" s="415" customFormat="1" ht="50.15" customHeight="1" x14ac:dyDescent="0.3">
      <c r="F799" s="415" t="s">
        <v>5843</v>
      </c>
      <c r="G799" s="400"/>
      <c r="H799" s="400" t="s">
        <v>1596</v>
      </c>
      <c r="I799" s="400" t="s">
        <v>2571</v>
      </c>
      <c r="J799" s="400" t="s">
        <v>2572</v>
      </c>
      <c r="K799" s="415" t="s">
        <v>5844</v>
      </c>
      <c r="L799" s="400" t="s">
        <v>2671</v>
      </c>
      <c r="N799" s="400" t="s">
        <v>1636</v>
      </c>
      <c r="O799" s="400" t="s">
        <v>2177</v>
      </c>
      <c r="P799" s="407" t="str">
        <f>IFERROR(INDEX(LOVs!L:L,MATCH(O799, LOVs!J:J,0)), "")</f>
        <v>Gap</v>
      </c>
      <c r="Q799" s="407" t="str">
        <f>IFERROR(INDEX(LOVs!M:M,MATCH(O799,LOVs!J:J,0)),"")</f>
        <v>Build</v>
      </c>
      <c r="R799" s="407" t="str">
        <f>IFERROR(INDEX(LOVs!N:N,MATCH(O799,LOVs!J:J,0)),"")</f>
        <v>Conversions</v>
      </c>
      <c r="S799" s="400" t="s">
        <v>4692</v>
      </c>
      <c r="T799" s="415" t="s">
        <v>5845</v>
      </c>
      <c r="U799" s="415" t="s">
        <v>5846</v>
      </c>
      <c r="V799" s="417" t="s">
        <v>5441</v>
      </c>
      <c r="Y799" s="400" t="s">
        <v>1348</v>
      </c>
      <c r="Z799" s="400" t="s">
        <v>869</v>
      </c>
      <c r="AA799" s="409">
        <v>44585</v>
      </c>
      <c r="AC799" s="402" t="e">
        <f>IF(#REF!="", O799,#REF!)</f>
        <v>#REF!</v>
      </c>
      <c r="AD799" s="402"/>
      <c r="AE799" s="400" t="s">
        <v>1605</v>
      </c>
      <c r="AF799" s="400" t="s">
        <v>2577</v>
      </c>
      <c r="AG799" s="400" t="s">
        <v>2578</v>
      </c>
      <c r="AH799" s="400" t="s">
        <v>856</v>
      </c>
      <c r="AM799" s="415" t="s">
        <v>1978</v>
      </c>
      <c r="AN799" s="415" t="s">
        <v>196</v>
      </c>
      <c r="AT799" s="400" t="s">
        <v>2711</v>
      </c>
      <c r="AU799" s="406"/>
    </row>
    <row r="800" spans="6:47" s="415" customFormat="1" ht="50.15" customHeight="1" x14ac:dyDescent="0.3">
      <c r="F800" s="415" t="s">
        <v>5847</v>
      </c>
      <c r="G800" s="400"/>
      <c r="H800" s="400" t="s">
        <v>1596</v>
      </c>
      <c r="I800" s="400" t="s">
        <v>2571</v>
      </c>
      <c r="J800" s="400" t="s">
        <v>2572</v>
      </c>
      <c r="K800" s="415" t="s">
        <v>5848</v>
      </c>
      <c r="L800" s="400" t="s">
        <v>2671</v>
      </c>
      <c r="N800" s="400" t="s">
        <v>1636</v>
      </c>
      <c r="O800" s="400" t="s">
        <v>2177</v>
      </c>
      <c r="P800" s="407" t="str">
        <f>IFERROR(INDEX(LOVs!L:L,MATCH(O800, LOVs!J:J,0)), "")</f>
        <v>Gap</v>
      </c>
      <c r="Q800" s="407" t="str">
        <f>IFERROR(INDEX(LOVs!M:M,MATCH(O800,LOVs!J:J,0)),"")</f>
        <v>Build</v>
      </c>
      <c r="R800" s="407" t="str">
        <f>IFERROR(INDEX(LOVs!N:N,MATCH(O800,LOVs!J:J,0)),"")</f>
        <v>Conversions</v>
      </c>
      <c r="S800" s="400" t="s">
        <v>4692</v>
      </c>
      <c r="T800" s="415" t="s">
        <v>5849</v>
      </c>
      <c r="U800" s="415" t="s">
        <v>5850</v>
      </c>
      <c r="V800" s="417" t="s">
        <v>5441</v>
      </c>
      <c r="Y800" s="400" t="s">
        <v>1348</v>
      </c>
      <c r="Z800" s="400" t="s">
        <v>869</v>
      </c>
      <c r="AA800" s="409">
        <v>44585</v>
      </c>
      <c r="AC800" s="402" t="e">
        <f>IF(#REF!="", O800,#REF!)</f>
        <v>#REF!</v>
      </c>
      <c r="AD800" s="402"/>
      <c r="AE800" s="400" t="s">
        <v>1605</v>
      </c>
      <c r="AF800" s="400" t="s">
        <v>2577</v>
      </c>
      <c r="AG800" s="400" t="s">
        <v>2578</v>
      </c>
      <c r="AH800" s="400" t="s">
        <v>856</v>
      </c>
      <c r="AM800" s="415" t="s">
        <v>1978</v>
      </c>
      <c r="AN800" s="415" t="s">
        <v>196</v>
      </c>
      <c r="AT800" s="400" t="s">
        <v>2711</v>
      </c>
      <c r="AU800" s="406"/>
    </row>
    <row r="801" spans="2:47" s="415" customFormat="1" ht="50.15" customHeight="1" x14ac:dyDescent="0.3">
      <c r="F801" s="415" t="s">
        <v>5851</v>
      </c>
      <c r="G801" s="400"/>
      <c r="H801" s="400" t="s">
        <v>1596</v>
      </c>
      <c r="I801" s="400" t="s">
        <v>2571</v>
      </c>
      <c r="J801" s="400" t="s">
        <v>2572</v>
      </c>
      <c r="K801" s="415" t="s">
        <v>5852</v>
      </c>
      <c r="L801" s="400" t="s">
        <v>2671</v>
      </c>
      <c r="N801" s="400" t="s">
        <v>1636</v>
      </c>
      <c r="O801" s="400" t="s">
        <v>2177</v>
      </c>
      <c r="P801" s="407" t="str">
        <f>IFERROR(INDEX(LOVs!L:L,MATCH(O801, LOVs!J:J,0)), "")</f>
        <v>Gap</v>
      </c>
      <c r="Q801" s="407" t="str">
        <f>IFERROR(INDEX(LOVs!M:M,MATCH(O801,LOVs!J:J,0)),"")</f>
        <v>Build</v>
      </c>
      <c r="R801" s="407" t="str">
        <f>IFERROR(INDEX(LOVs!N:N,MATCH(O801,LOVs!J:J,0)),"")</f>
        <v>Conversions</v>
      </c>
      <c r="S801" s="400" t="s">
        <v>4692</v>
      </c>
      <c r="T801" s="415" t="s">
        <v>5853</v>
      </c>
      <c r="U801" s="415" t="s">
        <v>5854</v>
      </c>
      <c r="V801" s="417" t="s">
        <v>5395</v>
      </c>
      <c r="Y801" s="400" t="s">
        <v>1348</v>
      </c>
      <c r="Z801" s="400" t="s">
        <v>869</v>
      </c>
      <c r="AA801" s="409">
        <v>44585</v>
      </c>
      <c r="AC801" s="402" t="e">
        <f>IF(#REF!="", O801,#REF!)</f>
        <v>#REF!</v>
      </c>
      <c r="AD801" s="402"/>
      <c r="AE801" s="400" t="s">
        <v>1605</v>
      </c>
      <c r="AF801" s="400" t="s">
        <v>2577</v>
      </c>
      <c r="AG801" s="400" t="s">
        <v>2578</v>
      </c>
      <c r="AH801" s="400" t="s">
        <v>856</v>
      </c>
      <c r="AM801" s="415" t="s">
        <v>1978</v>
      </c>
      <c r="AN801" s="415" t="s">
        <v>196</v>
      </c>
      <c r="AT801" s="400" t="s">
        <v>2711</v>
      </c>
      <c r="AU801" s="406"/>
    </row>
    <row r="802" spans="2:47" s="415" customFormat="1" ht="50.15" customHeight="1" x14ac:dyDescent="0.3">
      <c r="F802" s="415" t="s">
        <v>5855</v>
      </c>
      <c r="G802" s="400"/>
      <c r="H802" s="400" t="s">
        <v>1596</v>
      </c>
      <c r="I802" s="400" t="s">
        <v>2571</v>
      </c>
      <c r="J802" s="400" t="s">
        <v>2572</v>
      </c>
      <c r="K802" s="415" t="s">
        <v>5780</v>
      </c>
      <c r="L802" s="400" t="s">
        <v>2671</v>
      </c>
      <c r="N802" s="400" t="s">
        <v>1636</v>
      </c>
      <c r="O802" s="400" t="s">
        <v>2177</v>
      </c>
      <c r="P802" s="407" t="str">
        <f>IFERROR(INDEX(LOVs!L:L,MATCH(O802, LOVs!J:J,0)), "")</f>
        <v>Gap</v>
      </c>
      <c r="Q802" s="407" t="str">
        <f>IFERROR(INDEX(LOVs!M:M,MATCH(O802,LOVs!J:J,0)),"")</f>
        <v>Build</v>
      </c>
      <c r="R802" s="407" t="str">
        <f>IFERROR(INDEX(LOVs!N:N,MATCH(O802,LOVs!J:J,0)),"")</f>
        <v>Conversions</v>
      </c>
      <c r="S802" s="400" t="s">
        <v>4704</v>
      </c>
      <c r="T802" s="415" t="s">
        <v>5856</v>
      </c>
      <c r="U802" s="415" t="s">
        <v>5782</v>
      </c>
      <c r="V802" s="417" t="s">
        <v>5395</v>
      </c>
      <c r="Y802" s="400" t="s">
        <v>1348</v>
      </c>
      <c r="Z802" s="400" t="s">
        <v>869</v>
      </c>
      <c r="AA802" s="409">
        <v>44585</v>
      </c>
      <c r="AC802" s="402" t="e">
        <f>IF(#REF!="", O802,#REF!)</f>
        <v>#REF!</v>
      </c>
      <c r="AD802" s="402"/>
      <c r="AE802" s="400" t="s">
        <v>1605</v>
      </c>
      <c r="AF802" s="400" t="s">
        <v>2577</v>
      </c>
      <c r="AG802" s="400" t="s">
        <v>2578</v>
      </c>
      <c r="AH802" s="400" t="s">
        <v>856</v>
      </c>
      <c r="AM802" s="415" t="s">
        <v>1978</v>
      </c>
      <c r="AN802" s="415" t="s">
        <v>196</v>
      </c>
      <c r="AT802" s="400" t="s">
        <v>2711</v>
      </c>
      <c r="AU802" s="406"/>
    </row>
    <row r="803" spans="2:47" s="415" customFormat="1" ht="50.15" customHeight="1" x14ac:dyDescent="0.3">
      <c r="F803" s="415" t="s">
        <v>5857</v>
      </c>
      <c r="G803" s="400"/>
      <c r="H803" s="400" t="s">
        <v>1596</v>
      </c>
      <c r="I803" s="400" t="s">
        <v>2571</v>
      </c>
      <c r="J803" s="400" t="s">
        <v>2572</v>
      </c>
      <c r="K803" s="415" t="s">
        <v>5784</v>
      </c>
      <c r="L803" s="400" t="s">
        <v>2671</v>
      </c>
      <c r="N803" s="400" t="s">
        <v>1636</v>
      </c>
      <c r="O803" s="400" t="s">
        <v>2177</v>
      </c>
      <c r="P803" s="407" t="str">
        <f>IFERROR(INDEX(LOVs!L:L,MATCH(O803, LOVs!J:J,0)), "")</f>
        <v>Gap</v>
      </c>
      <c r="Q803" s="407" t="str">
        <f>IFERROR(INDEX(LOVs!M:M,MATCH(O803,LOVs!J:J,0)),"")</f>
        <v>Build</v>
      </c>
      <c r="R803" s="407" t="str">
        <f>IFERROR(INDEX(LOVs!N:N,MATCH(O803,LOVs!J:J,0)),"")</f>
        <v>Conversions</v>
      </c>
      <c r="S803" s="400" t="s">
        <v>4704</v>
      </c>
      <c r="T803" s="415" t="s">
        <v>5858</v>
      </c>
      <c r="U803" s="415" t="s">
        <v>5786</v>
      </c>
      <c r="V803" s="417" t="s">
        <v>5395</v>
      </c>
      <c r="Y803" s="400" t="s">
        <v>1348</v>
      </c>
      <c r="Z803" s="400" t="s">
        <v>869</v>
      </c>
      <c r="AA803" s="409">
        <v>44585</v>
      </c>
      <c r="AC803" s="402" t="e">
        <f>IF(#REF!="", O803,#REF!)</f>
        <v>#REF!</v>
      </c>
      <c r="AD803" s="402"/>
      <c r="AE803" s="400" t="s">
        <v>1605</v>
      </c>
      <c r="AF803" s="400" t="s">
        <v>2577</v>
      </c>
      <c r="AG803" s="400" t="s">
        <v>2578</v>
      </c>
      <c r="AH803" s="400" t="s">
        <v>856</v>
      </c>
      <c r="AM803" s="415" t="s">
        <v>1978</v>
      </c>
      <c r="AN803" s="415" t="s">
        <v>196</v>
      </c>
      <c r="AT803" s="400" t="s">
        <v>2711</v>
      </c>
      <c r="AU803" s="406"/>
    </row>
    <row r="804" spans="2:47" s="415" customFormat="1" ht="50.15" customHeight="1" x14ac:dyDescent="0.3">
      <c r="F804" s="415" t="s">
        <v>5859</v>
      </c>
      <c r="G804" s="400"/>
      <c r="H804" s="400" t="s">
        <v>1596</v>
      </c>
      <c r="I804" s="400" t="s">
        <v>2571</v>
      </c>
      <c r="J804" s="400" t="s">
        <v>2572</v>
      </c>
      <c r="K804" s="415" t="s">
        <v>5788</v>
      </c>
      <c r="L804" s="400" t="s">
        <v>2671</v>
      </c>
      <c r="N804" s="400" t="s">
        <v>1636</v>
      </c>
      <c r="O804" s="400" t="s">
        <v>2177</v>
      </c>
      <c r="P804" s="407" t="str">
        <f>IFERROR(INDEX(LOVs!L:L,MATCH(O804, LOVs!J:J,0)), "")</f>
        <v>Gap</v>
      </c>
      <c r="Q804" s="407" t="str">
        <f>IFERROR(INDEX(LOVs!M:M,MATCH(O804,LOVs!J:J,0)),"")</f>
        <v>Build</v>
      </c>
      <c r="R804" s="407" t="str">
        <f>IFERROR(INDEX(LOVs!N:N,MATCH(O804,LOVs!J:J,0)),"")</f>
        <v>Conversions</v>
      </c>
      <c r="S804" s="400" t="s">
        <v>4704</v>
      </c>
      <c r="T804" s="415" t="s">
        <v>5860</v>
      </c>
      <c r="U804" s="415" t="s">
        <v>5790</v>
      </c>
      <c r="V804" s="417" t="s">
        <v>5395</v>
      </c>
      <c r="Y804" s="400" t="s">
        <v>1348</v>
      </c>
      <c r="Z804" s="400" t="s">
        <v>869</v>
      </c>
      <c r="AA804" s="409">
        <v>44585</v>
      </c>
      <c r="AC804" s="402" t="e">
        <f>IF(#REF!="", O804,#REF!)</f>
        <v>#REF!</v>
      </c>
      <c r="AD804" s="402"/>
      <c r="AE804" s="400" t="s">
        <v>1605</v>
      </c>
      <c r="AF804" s="400" t="s">
        <v>2577</v>
      </c>
      <c r="AG804" s="400" t="s">
        <v>2578</v>
      </c>
      <c r="AH804" s="400" t="s">
        <v>856</v>
      </c>
      <c r="AM804" s="415" t="s">
        <v>1978</v>
      </c>
      <c r="AN804" s="415" t="s">
        <v>196</v>
      </c>
      <c r="AT804" s="400" t="s">
        <v>2711</v>
      </c>
      <c r="AU804" s="406"/>
    </row>
    <row r="805" spans="2:47" s="415" customFormat="1" ht="50.15" customHeight="1" x14ac:dyDescent="0.3">
      <c r="F805" s="415" t="s">
        <v>5861</v>
      </c>
      <c r="G805" s="400"/>
      <c r="H805" s="400" t="s">
        <v>1596</v>
      </c>
      <c r="I805" s="400" t="s">
        <v>2571</v>
      </c>
      <c r="J805" s="400" t="s">
        <v>2572</v>
      </c>
      <c r="K805" s="415" t="s">
        <v>5862</v>
      </c>
      <c r="L805" s="400" t="s">
        <v>2671</v>
      </c>
      <c r="N805" s="400" t="s">
        <v>1636</v>
      </c>
      <c r="O805" s="400" t="s">
        <v>2177</v>
      </c>
      <c r="P805" s="407" t="str">
        <f>IFERROR(INDEX(LOVs!L:L,MATCH(O805, LOVs!J:J,0)), "")</f>
        <v>Gap</v>
      </c>
      <c r="Q805" s="407" t="str">
        <f>IFERROR(INDEX(LOVs!M:M,MATCH(O805,LOVs!J:J,0)),"")</f>
        <v>Build</v>
      </c>
      <c r="R805" s="407" t="str">
        <f>IFERROR(INDEX(LOVs!N:N,MATCH(O805,LOVs!J:J,0)),"")</f>
        <v>Conversions</v>
      </c>
      <c r="S805" s="400" t="s">
        <v>4692</v>
      </c>
      <c r="T805" s="415" t="s">
        <v>5863</v>
      </c>
      <c r="U805" s="415" t="s">
        <v>5864</v>
      </c>
      <c r="V805" s="417" t="s">
        <v>5395</v>
      </c>
      <c r="Y805" s="400" t="s">
        <v>1348</v>
      </c>
      <c r="Z805" s="400" t="s">
        <v>869</v>
      </c>
      <c r="AA805" s="409">
        <v>44585</v>
      </c>
      <c r="AC805" s="402" t="e">
        <f>IF(#REF!="", O805,#REF!)</f>
        <v>#REF!</v>
      </c>
      <c r="AD805" s="402"/>
      <c r="AE805" s="400" t="s">
        <v>1605</v>
      </c>
      <c r="AF805" s="400" t="s">
        <v>2577</v>
      </c>
      <c r="AG805" s="400" t="s">
        <v>2578</v>
      </c>
      <c r="AH805" s="400" t="s">
        <v>856</v>
      </c>
      <c r="AM805" s="415" t="s">
        <v>1978</v>
      </c>
      <c r="AN805" s="415" t="s">
        <v>196</v>
      </c>
      <c r="AT805" s="400" t="s">
        <v>2711</v>
      </c>
      <c r="AU805" s="406"/>
    </row>
    <row r="806" spans="2:47" s="415" customFormat="1" ht="50.15" customHeight="1" x14ac:dyDescent="0.3">
      <c r="F806" s="415" t="s">
        <v>5865</v>
      </c>
      <c r="G806" s="400"/>
      <c r="H806" s="400" t="s">
        <v>1596</v>
      </c>
      <c r="I806" s="400" t="s">
        <v>2571</v>
      </c>
      <c r="J806" s="400" t="s">
        <v>2572</v>
      </c>
      <c r="K806" s="415" t="s">
        <v>5796</v>
      </c>
      <c r="L806" s="400" t="s">
        <v>2671</v>
      </c>
      <c r="N806" s="400" t="s">
        <v>1636</v>
      </c>
      <c r="O806" s="400" t="s">
        <v>2177</v>
      </c>
      <c r="P806" s="407" t="str">
        <f>IFERROR(INDEX(LOVs!L:L,MATCH(O806, LOVs!J:J,0)), "")</f>
        <v>Gap</v>
      </c>
      <c r="Q806" s="407" t="str">
        <f>IFERROR(INDEX(LOVs!M:M,MATCH(O806,LOVs!J:J,0)),"")</f>
        <v>Build</v>
      </c>
      <c r="R806" s="407" t="str">
        <f>IFERROR(INDEX(LOVs!N:N,MATCH(O806,LOVs!J:J,0)),"")</f>
        <v>Conversions</v>
      </c>
      <c r="S806" s="400" t="s">
        <v>4704</v>
      </c>
      <c r="T806" s="415" t="s">
        <v>5866</v>
      </c>
      <c r="U806" s="415" t="s">
        <v>5798</v>
      </c>
      <c r="V806" s="417" t="s">
        <v>5395</v>
      </c>
      <c r="Y806" s="400" t="s">
        <v>1348</v>
      </c>
      <c r="Z806" s="400" t="s">
        <v>869</v>
      </c>
      <c r="AA806" s="409">
        <v>44585</v>
      </c>
      <c r="AC806" s="402" t="e">
        <f>IF(#REF!="", O806,#REF!)</f>
        <v>#REF!</v>
      </c>
      <c r="AD806" s="402"/>
      <c r="AE806" s="400" t="s">
        <v>1605</v>
      </c>
      <c r="AF806" s="400" t="s">
        <v>2577</v>
      </c>
      <c r="AG806" s="400" t="s">
        <v>2578</v>
      </c>
      <c r="AH806" s="400" t="s">
        <v>856</v>
      </c>
      <c r="AM806" s="415" t="s">
        <v>1978</v>
      </c>
      <c r="AN806" s="415" t="s">
        <v>196</v>
      </c>
      <c r="AT806" s="400" t="s">
        <v>2711</v>
      </c>
      <c r="AU806" s="406"/>
    </row>
    <row r="807" spans="2:47" s="415" customFormat="1" ht="50.15" customHeight="1" x14ac:dyDescent="0.3">
      <c r="F807" s="415" t="s">
        <v>5867</v>
      </c>
      <c r="G807" s="400"/>
      <c r="H807" s="400" t="s">
        <v>1596</v>
      </c>
      <c r="I807" s="400" t="s">
        <v>2571</v>
      </c>
      <c r="J807" s="400" t="s">
        <v>2572</v>
      </c>
      <c r="K807" s="415" t="s">
        <v>5868</v>
      </c>
      <c r="L807" s="400" t="s">
        <v>2671</v>
      </c>
      <c r="N807" s="400" t="s">
        <v>1636</v>
      </c>
      <c r="O807" s="400" t="s">
        <v>2177</v>
      </c>
      <c r="P807" s="407" t="str">
        <f>IFERROR(INDEX(LOVs!L:L,MATCH(O807, LOVs!J:J,0)), "")</f>
        <v>Gap</v>
      </c>
      <c r="Q807" s="407" t="str">
        <f>IFERROR(INDEX(LOVs!M:M,MATCH(O807,LOVs!J:J,0)),"")</f>
        <v>Build</v>
      </c>
      <c r="R807" s="407" t="str">
        <f>IFERROR(INDEX(LOVs!N:N,MATCH(O807,LOVs!J:J,0)),"")</f>
        <v>Conversions</v>
      </c>
      <c r="S807" s="400" t="s">
        <v>4692</v>
      </c>
      <c r="T807" s="415" t="s">
        <v>5869</v>
      </c>
      <c r="U807" s="415" t="s">
        <v>5870</v>
      </c>
      <c r="V807" s="417" t="s">
        <v>5395</v>
      </c>
      <c r="Y807" s="400" t="s">
        <v>1348</v>
      </c>
      <c r="Z807" s="400" t="s">
        <v>869</v>
      </c>
      <c r="AA807" s="409">
        <v>44585</v>
      </c>
      <c r="AC807" s="402" t="e">
        <f>IF(#REF!="", O807,#REF!)</f>
        <v>#REF!</v>
      </c>
      <c r="AD807" s="402"/>
      <c r="AE807" s="400" t="s">
        <v>1605</v>
      </c>
      <c r="AF807" s="400" t="s">
        <v>2577</v>
      </c>
      <c r="AG807" s="400" t="s">
        <v>2578</v>
      </c>
      <c r="AH807" s="400" t="s">
        <v>856</v>
      </c>
      <c r="AM807" s="415" t="s">
        <v>1978</v>
      </c>
      <c r="AN807" s="415" t="s">
        <v>196</v>
      </c>
      <c r="AT807" s="400" t="s">
        <v>2711</v>
      </c>
      <c r="AU807" s="406"/>
    </row>
    <row r="808" spans="2:47" s="415" customFormat="1" ht="50.15" customHeight="1" x14ac:dyDescent="0.3">
      <c r="B808" s="415" t="s">
        <v>5871</v>
      </c>
      <c r="C808" s="415" t="s">
        <v>5872</v>
      </c>
      <c r="F808" s="415" t="s">
        <v>5873</v>
      </c>
      <c r="G808" s="400"/>
      <c r="H808" s="400" t="s">
        <v>1596</v>
      </c>
      <c r="I808" s="400" t="s">
        <v>2571</v>
      </c>
      <c r="J808" s="400" t="s">
        <v>2572</v>
      </c>
      <c r="K808" s="416" t="s">
        <v>5874</v>
      </c>
      <c r="L808" s="400" t="s">
        <v>2671</v>
      </c>
      <c r="N808" s="400" t="s">
        <v>1636</v>
      </c>
      <c r="O808" s="400" t="s">
        <v>2621</v>
      </c>
      <c r="P808" s="407" t="str">
        <f>IFERROR(INDEX(LOVs!L:L,MATCH(O808, LOVs!J:J,0)), "")</f>
        <v>Gap</v>
      </c>
      <c r="Q808" s="407" t="str">
        <f>IFERROR(INDEX(LOVs!M:M,MATCH(O808,LOVs!J:J,0)),"")</f>
        <v>Build</v>
      </c>
      <c r="R808" s="407" t="str">
        <f>IFERROR(INDEX(LOVs!N:N,MATCH(O808,LOVs!J:J,0)),"")</f>
        <v>Interface</v>
      </c>
      <c r="S808" s="415" t="s">
        <v>3869</v>
      </c>
      <c r="T808" s="415" t="s">
        <v>5875</v>
      </c>
      <c r="U808" s="415" t="s">
        <v>5876</v>
      </c>
      <c r="V808" s="401" t="s">
        <v>5877</v>
      </c>
      <c r="Y808" s="400" t="s">
        <v>1348</v>
      </c>
      <c r="Z808" s="400" t="s">
        <v>3884</v>
      </c>
      <c r="AA808" s="409"/>
      <c r="AC808" s="402" t="e">
        <f>IF(#REF!="", O808,#REF!)</f>
        <v>#REF!</v>
      </c>
      <c r="AD808" s="402"/>
      <c r="AE808" s="400" t="s">
        <v>1605</v>
      </c>
      <c r="AF808" s="400" t="s">
        <v>2577</v>
      </c>
      <c r="AG808" s="400" t="s">
        <v>2578</v>
      </c>
      <c r="AH808" s="400" t="s">
        <v>856</v>
      </c>
      <c r="AT808" s="400" t="s">
        <v>4678</v>
      </c>
      <c r="AU808" s="406"/>
    </row>
    <row r="809" spans="2:47" s="415" customFormat="1" ht="50.15" customHeight="1" x14ac:dyDescent="0.3">
      <c r="B809" s="415" t="s">
        <v>2174</v>
      </c>
      <c r="C809" s="415" t="s">
        <v>5878</v>
      </c>
      <c r="F809" s="415" t="s">
        <v>5879</v>
      </c>
      <c r="G809" s="400"/>
      <c r="H809" s="400" t="s">
        <v>1596</v>
      </c>
      <c r="I809" s="400" t="s">
        <v>2571</v>
      </c>
      <c r="J809" s="400" t="s">
        <v>2572</v>
      </c>
      <c r="K809" s="416" t="s">
        <v>5880</v>
      </c>
      <c r="L809" s="400" t="s">
        <v>2671</v>
      </c>
      <c r="N809" s="400" t="s">
        <v>1636</v>
      </c>
      <c r="O809" s="400" t="s">
        <v>2621</v>
      </c>
      <c r="P809" s="407" t="str">
        <f>IFERROR(INDEX(LOVs!L:L,MATCH(O809, LOVs!J:J,0)), "")</f>
        <v>Gap</v>
      </c>
      <c r="Q809" s="407" t="str">
        <f>IFERROR(INDEX(LOVs!M:M,MATCH(O809,LOVs!J:J,0)),"")</f>
        <v>Build</v>
      </c>
      <c r="R809" s="407" t="str">
        <f>IFERROR(INDEX(LOVs!N:N,MATCH(O809,LOVs!J:J,0)),"")</f>
        <v>Interface</v>
      </c>
      <c r="S809" s="415" t="s">
        <v>3876</v>
      </c>
      <c r="T809" s="415" t="s">
        <v>5881</v>
      </c>
      <c r="U809" s="415" t="s">
        <v>5882</v>
      </c>
      <c r="V809" s="401" t="s">
        <v>5883</v>
      </c>
      <c r="Y809" s="400" t="s">
        <v>1348</v>
      </c>
      <c r="Z809" s="400" t="s">
        <v>5884</v>
      </c>
      <c r="AA809" s="409"/>
      <c r="AC809" s="402" t="e">
        <f>IF(#REF!="", O809,#REF!)</f>
        <v>#REF!</v>
      </c>
      <c r="AD809" s="402"/>
      <c r="AE809" s="400" t="s">
        <v>1605</v>
      </c>
      <c r="AF809" s="400" t="s">
        <v>2577</v>
      </c>
      <c r="AG809" s="400" t="s">
        <v>2578</v>
      </c>
      <c r="AH809" s="400" t="s">
        <v>856</v>
      </c>
      <c r="AT809" s="400" t="s">
        <v>4678</v>
      </c>
      <c r="AU809" s="406"/>
    </row>
    <row r="810" spans="2:47" s="415" customFormat="1" ht="50.15" customHeight="1" x14ac:dyDescent="0.3">
      <c r="B810" s="415" t="s">
        <v>5885</v>
      </c>
      <c r="F810" s="415" t="s">
        <v>5886</v>
      </c>
      <c r="G810" s="400"/>
      <c r="H810" s="400" t="s">
        <v>1596</v>
      </c>
      <c r="I810" s="400" t="s">
        <v>2571</v>
      </c>
      <c r="J810" s="400" t="s">
        <v>2572</v>
      </c>
      <c r="K810" s="416" t="s">
        <v>5887</v>
      </c>
      <c r="L810" s="400" t="s">
        <v>2671</v>
      </c>
      <c r="N810" s="400" t="s">
        <v>1636</v>
      </c>
      <c r="O810" s="400" t="s">
        <v>2621</v>
      </c>
      <c r="P810" s="407" t="str">
        <f>IFERROR(INDEX(LOVs!L:L,MATCH(O810, LOVs!J:J,0)), "")</f>
        <v>Gap</v>
      </c>
      <c r="Q810" s="407" t="str">
        <f>IFERROR(INDEX(LOVs!M:M,MATCH(O810,LOVs!J:J,0)),"")</f>
        <v>Build</v>
      </c>
      <c r="R810" s="407" t="str">
        <f>IFERROR(INDEX(LOVs!N:N,MATCH(O810,LOVs!J:J,0)),"")</f>
        <v>Interface</v>
      </c>
      <c r="S810" s="415" t="s">
        <v>4798</v>
      </c>
      <c r="T810" s="415" t="s">
        <v>5888</v>
      </c>
      <c r="U810" s="415" t="s">
        <v>5889</v>
      </c>
      <c r="V810" s="401" t="s">
        <v>5890</v>
      </c>
      <c r="Y810" s="400" t="s">
        <v>1348</v>
      </c>
      <c r="Z810" s="400" t="s">
        <v>3884</v>
      </c>
      <c r="AA810" s="409"/>
      <c r="AC810" s="402" t="e">
        <f>IF(#REF!="", O810,#REF!)</f>
        <v>#REF!</v>
      </c>
      <c r="AD810" s="402"/>
      <c r="AE810" s="400" t="s">
        <v>1605</v>
      </c>
      <c r="AF810" s="400" t="s">
        <v>2577</v>
      </c>
      <c r="AG810" s="400" t="s">
        <v>2578</v>
      </c>
      <c r="AH810" s="400" t="s">
        <v>856</v>
      </c>
      <c r="AT810" s="400" t="s">
        <v>4678</v>
      </c>
      <c r="AU810" s="406"/>
    </row>
    <row r="811" spans="2:47" s="415" customFormat="1" ht="50.15" customHeight="1" x14ac:dyDescent="0.3">
      <c r="B811" s="415" t="s">
        <v>2174</v>
      </c>
      <c r="F811" s="415" t="s">
        <v>5891</v>
      </c>
      <c r="G811" s="400"/>
      <c r="H811" s="400" t="s">
        <v>1596</v>
      </c>
      <c r="I811" s="400" t="s">
        <v>2571</v>
      </c>
      <c r="J811" s="400" t="s">
        <v>2572</v>
      </c>
      <c r="K811" s="416" t="s">
        <v>5892</v>
      </c>
      <c r="L811" s="400" t="s">
        <v>2671</v>
      </c>
      <c r="N811" s="400" t="s">
        <v>1636</v>
      </c>
      <c r="O811" s="400" t="s">
        <v>2621</v>
      </c>
      <c r="P811" s="407" t="str">
        <f>IFERROR(INDEX(LOVs!L:L,MATCH(O811, LOVs!J:J,0)), "")</f>
        <v>Gap</v>
      </c>
      <c r="Q811" s="407" t="str">
        <f>IFERROR(INDEX(LOVs!M:M,MATCH(O811,LOVs!J:J,0)),"")</f>
        <v>Build</v>
      </c>
      <c r="R811" s="407" t="str">
        <f>IFERROR(INDEX(LOVs!N:N,MATCH(O811,LOVs!J:J,0)),"")</f>
        <v>Interface</v>
      </c>
      <c r="S811" s="415" t="s">
        <v>4465</v>
      </c>
      <c r="T811" s="415" t="s">
        <v>5893</v>
      </c>
      <c r="U811" s="415" t="s">
        <v>5894</v>
      </c>
      <c r="V811" s="401" t="s">
        <v>5895</v>
      </c>
      <c r="Y811" s="400" t="s">
        <v>1348</v>
      </c>
      <c r="Z811" s="400" t="s">
        <v>3884</v>
      </c>
      <c r="AA811" s="409"/>
      <c r="AC811" s="402" t="e">
        <f>IF(#REF!="", O811,#REF!)</f>
        <v>#REF!</v>
      </c>
      <c r="AD811" s="402"/>
      <c r="AE811" s="400" t="s">
        <v>1605</v>
      </c>
      <c r="AF811" s="400" t="s">
        <v>2577</v>
      </c>
      <c r="AG811" s="400" t="s">
        <v>2578</v>
      </c>
      <c r="AH811" s="400" t="s">
        <v>856</v>
      </c>
      <c r="AT811" s="400" t="s">
        <v>4678</v>
      </c>
      <c r="AU811" s="406"/>
    </row>
    <row r="812" spans="2:47" s="415" customFormat="1" ht="50.15" customHeight="1" x14ac:dyDescent="0.3">
      <c r="B812" s="415" t="s">
        <v>5896</v>
      </c>
      <c r="C812" s="415" t="s">
        <v>5897</v>
      </c>
      <c r="F812" s="415" t="s">
        <v>5898</v>
      </c>
      <c r="G812" s="400"/>
      <c r="H812" s="400" t="s">
        <v>1596</v>
      </c>
      <c r="I812" s="400" t="s">
        <v>2571</v>
      </c>
      <c r="J812" s="400" t="s">
        <v>2572</v>
      </c>
      <c r="K812" s="416" t="s">
        <v>5899</v>
      </c>
      <c r="L812" s="400" t="s">
        <v>2671</v>
      </c>
      <c r="N812" s="400" t="s">
        <v>1636</v>
      </c>
      <c r="O812" s="400" t="s">
        <v>2621</v>
      </c>
      <c r="P812" s="407" t="str">
        <f>IFERROR(INDEX(LOVs!L:L,MATCH(O812, LOVs!J:J,0)), "")</f>
        <v>Gap</v>
      </c>
      <c r="Q812" s="407" t="str">
        <f>IFERROR(INDEX(LOVs!M:M,MATCH(O812,LOVs!J:J,0)),"")</f>
        <v>Build</v>
      </c>
      <c r="R812" s="407" t="str">
        <f>IFERROR(INDEX(LOVs!N:N,MATCH(O812,LOVs!J:J,0)),"")</f>
        <v>Interface</v>
      </c>
      <c r="S812" s="415" t="s">
        <v>3862</v>
      </c>
      <c r="T812" s="415" t="s">
        <v>5900</v>
      </c>
      <c r="U812" s="415" t="s">
        <v>5901</v>
      </c>
      <c r="V812" s="401" t="s">
        <v>5902</v>
      </c>
      <c r="Y812" s="400" t="s">
        <v>1348</v>
      </c>
      <c r="Z812" s="400" t="s">
        <v>3884</v>
      </c>
      <c r="AA812" s="409"/>
      <c r="AC812" s="402" t="e">
        <f>IF(#REF!="", O812,#REF!)</f>
        <v>#REF!</v>
      </c>
      <c r="AD812" s="402"/>
      <c r="AE812" s="400" t="s">
        <v>1605</v>
      </c>
      <c r="AF812" s="400" t="s">
        <v>2577</v>
      </c>
      <c r="AG812" s="400" t="s">
        <v>2578</v>
      </c>
      <c r="AH812" s="400" t="s">
        <v>856</v>
      </c>
      <c r="AT812" s="400" t="s">
        <v>4678</v>
      </c>
      <c r="AU812" s="406"/>
    </row>
    <row r="813" spans="2:47" s="415" customFormat="1" ht="50.15" customHeight="1" x14ac:dyDescent="0.3">
      <c r="B813" s="415" t="s">
        <v>5903</v>
      </c>
      <c r="F813" s="415" t="s">
        <v>5904</v>
      </c>
      <c r="G813" s="400"/>
      <c r="H813" s="400" t="s">
        <v>1596</v>
      </c>
      <c r="I813" s="400" t="s">
        <v>2571</v>
      </c>
      <c r="J813" s="400" t="s">
        <v>2572</v>
      </c>
      <c r="K813" s="416" t="s">
        <v>5905</v>
      </c>
      <c r="L813" s="400" t="s">
        <v>2671</v>
      </c>
      <c r="N813" s="400" t="s">
        <v>1636</v>
      </c>
      <c r="O813" s="400" t="s">
        <v>2621</v>
      </c>
      <c r="P813" s="407" t="str">
        <f>IFERROR(INDEX(LOVs!L:L,MATCH(O813, LOVs!J:J,0)), "")</f>
        <v>Gap</v>
      </c>
      <c r="Q813" s="407" t="str">
        <f>IFERROR(INDEX(LOVs!M:M,MATCH(O813,LOVs!J:J,0)),"")</f>
        <v>Build</v>
      </c>
      <c r="R813" s="407" t="str">
        <f>IFERROR(INDEX(LOVs!N:N,MATCH(O813,LOVs!J:J,0)),"")</f>
        <v>Interface</v>
      </c>
      <c r="S813" s="416" t="s">
        <v>5906</v>
      </c>
      <c r="T813" s="415" t="s">
        <v>5907</v>
      </c>
      <c r="U813" s="415" t="s">
        <v>5908</v>
      </c>
      <c r="V813" s="401" t="s">
        <v>5909</v>
      </c>
      <c r="Y813" s="400" t="s">
        <v>1348</v>
      </c>
      <c r="Z813" s="400" t="s">
        <v>3884</v>
      </c>
      <c r="AA813" s="409"/>
      <c r="AC813" s="681" t="s">
        <v>174</v>
      </c>
      <c r="AD813" s="402" t="s">
        <v>2376</v>
      </c>
      <c r="AE813" s="400" t="s">
        <v>1605</v>
      </c>
      <c r="AF813" s="400" t="s">
        <v>2577</v>
      </c>
      <c r="AG813" s="400" t="s">
        <v>2578</v>
      </c>
      <c r="AH813" s="400" t="s">
        <v>856</v>
      </c>
      <c r="AT813" s="400" t="s">
        <v>4678</v>
      </c>
      <c r="AU813" s="406"/>
    </row>
    <row r="814" spans="2:47" ht="50.15" customHeight="1" x14ac:dyDescent="0.3">
      <c r="F814" s="415" t="s">
        <v>5910</v>
      </c>
      <c r="H814" s="400" t="s">
        <v>1596</v>
      </c>
      <c r="I814" s="400" t="s">
        <v>2571</v>
      </c>
      <c r="J814" s="400" t="s">
        <v>2742</v>
      </c>
      <c r="K814" s="401" t="s">
        <v>5911</v>
      </c>
      <c r="L814" s="400" t="s">
        <v>2671</v>
      </c>
      <c r="N814" s="400" t="s">
        <v>1636</v>
      </c>
      <c r="O814" s="401" t="s">
        <v>1939</v>
      </c>
      <c r="P814" s="407" t="s">
        <v>3458</v>
      </c>
      <c r="Q814" s="407" t="s">
        <v>3459</v>
      </c>
      <c r="R814" s="407" t="s">
        <v>4808</v>
      </c>
      <c r="S814" s="400" t="s">
        <v>5912</v>
      </c>
      <c r="T814" s="401" t="s">
        <v>5913</v>
      </c>
      <c r="U814" s="401" t="s">
        <v>5914</v>
      </c>
      <c r="V814" s="414" t="s">
        <v>3918</v>
      </c>
      <c r="Y814" s="400" t="s">
        <v>1348</v>
      </c>
      <c r="Z814" s="400" t="s">
        <v>869</v>
      </c>
      <c r="AA814" s="413">
        <v>44592</v>
      </c>
      <c r="AC814" s="402" t="e">
        <f>IF(#REF!="", O814,#REF!)</f>
        <v>#REF!</v>
      </c>
      <c r="AE814" s="400" t="s">
        <v>1605</v>
      </c>
      <c r="AF814" s="400" t="s">
        <v>2577</v>
      </c>
      <c r="AG814" s="400" t="s">
        <v>2578</v>
      </c>
      <c r="AH814" s="400" t="s">
        <v>856</v>
      </c>
      <c r="AT814" s="400" t="s">
        <v>2711</v>
      </c>
      <c r="AU814" s="406"/>
    </row>
    <row r="815" spans="2:47" ht="50.15" customHeight="1" x14ac:dyDescent="0.3">
      <c r="F815" s="415" t="s">
        <v>5915</v>
      </c>
      <c r="H815" s="400" t="s">
        <v>1596</v>
      </c>
      <c r="I815" s="400" t="s">
        <v>2571</v>
      </c>
      <c r="J815" s="400" t="s">
        <v>2742</v>
      </c>
      <c r="K815" s="401" t="s">
        <v>5916</v>
      </c>
      <c r="L815" s="400" t="s">
        <v>2671</v>
      </c>
      <c r="N815" s="400" t="s">
        <v>1636</v>
      </c>
      <c r="O815" s="401" t="s">
        <v>1939</v>
      </c>
      <c r="P815" s="407" t="s">
        <v>3458</v>
      </c>
      <c r="Q815" s="407" t="s">
        <v>3459</v>
      </c>
      <c r="R815" s="407" t="s">
        <v>4808</v>
      </c>
      <c r="S815" s="400" t="s">
        <v>5912</v>
      </c>
      <c r="T815" s="401" t="s">
        <v>5917</v>
      </c>
      <c r="U815" s="401" t="s">
        <v>5918</v>
      </c>
      <c r="V815" s="414" t="s">
        <v>3918</v>
      </c>
      <c r="Y815" s="400" t="s">
        <v>1348</v>
      </c>
      <c r="Z815" s="400" t="s">
        <v>869</v>
      </c>
      <c r="AA815" s="413">
        <v>44592</v>
      </c>
      <c r="AC815" s="402" t="e">
        <f>IF(#REF!="", O815,#REF!)</f>
        <v>#REF!</v>
      </c>
      <c r="AE815" s="400" t="s">
        <v>1605</v>
      </c>
      <c r="AF815" s="400" t="s">
        <v>2577</v>
      </c>
      <c r="AG815" s="400" t="s">
        <v>2578</v>
      </c>
      <c r="AH815" s="400" t="s">
        <v>856</v>
      </c>
      <c r="AT815" s="400" t="s">
        <v>2711</v>
      </c>
      <c r="AU815" s="406"/>
    </row>
    <row r="816" spans="2:47" ht="50.15" customHeight="1" x14ac:dyDescent="0.3">
      <c r="F816" s="415" t="s">
        <v>5919</v>
      </c>
      <c r="H816" s="400" t="s">
        <v>1596</v>
      </c>
      <c r="I816" s="400" t="s">
        <v>2571</v>
      </c>
      <c r="J816" s="400" t="s">
        <v>2742</v>
      </c>
      <c r="K816" s="401" t="s">
        <v>5920</v>
      </c>
      <c r="L816" s="400" t="s">
        <v>2671</v>
      </c>
      <c r="N816" s="400" t="s">
        <v>1636</v>
      </c>
      <c r="O816" s="401" t="s">
        <v>1939</v>
      </c>
      <c r="P816" s="407" t="s">
        <v>3458</v>
      </c>
      <c r="Q816" s="407" t="s">
        <v>3459</v>
      </c>
      <c r="R816" s="407" t="s">
        <v>4808</v>
      </c>
      <c r="S816" s="400" t="s">
        <v>5912</v>
      </c>
      <c r="T816" s="401" t="s">
        <v>5921</v>
      </c>
      <c r="U816" s="401" t="s">
        <v>5922</v>
      </c>
      <c r="V816" s="414" t="s">
        <v>3918</v>
      </c>
      <c r="Y816" s="400" t="s">
        <v>1348</v>
      </c>
      <c r="Z816" s="400" t="s">
        <v>869</v>
      </c>
      <c r="AA816" s="413">
        <v>44592</v>
      </c>
      <c r="AC816" s="402" t="e">
        <f>IF(#REF!="", O816,#REF!)</f>
        <v>#REF!</v>
      </c>
      <c r="AE816" s="400" t="s">
        <v>1605</v>
      </c>
      <c r="AF816" s="400" t="s">
        <v>2577</v>
      </c>
      <c r="AG816" s="400" t="s">
        <v>2578</v>
      </c>
      <c r="AH816" s="400" t="s">
        <v>856</v>
      </c>
      <c r="AT816" s="400" t="s">
        <v>2711</v>
      </c>
      <c r="AU816" s="406"/>
    </row>
    <row r="817" spans="1:49" ht="50.15" customHeight="1" x14ac:dyDescent="0.3">
      <c r="F817" s="415" t="s">
        <v>5923</v>
      </c>
      <c r="H817" s="400" t="s">
        <v>1596</v>
      </c>
      <c r="I817" s="400" t="s">
        <v>2571</v>
      </c>
      <c r="J817" s="400" t="s">
        <v>2742</v>
      </c>
      <c r="K817" s="401" t="s">
        <v>5924</v>
      </c>
      <c r="L817" s="400" t="s">
        <v>2671</v>
      </c>
      <c r="N817" s="400" t="s">
        <v>1636</v>
      </c>
      <c r="O817" s="401" t="s">
        <v>1939</v>
      </c>
      <c r="P817" s="407" t="s">
        <v>3458</v>
      </c>
      <c r="Q817" s="407" t="s">
        <v>3459</v>
      </c>
      <c r="R817" s="407" t="s">
        <v>4808</v>
      </c>
      <c r="S817" s="400" t="s">
        <v>5912</v>
      </c>
      <c r="T817" s="401" t="s">
        <v>5925</v>
      </c>
      <c r="U817" s="401" t="s">
        <v>5926</v>
      </c>
      <c r="V817" s="414" t="s">
        <v>3918</v>
      </c>
      <c r="Y817" s="400" t="s">
        <v>1348</v>
      </c>
      <c r="Z817" s="400" t="s">
        <v>869</v>
      </c>
      <c r="AA817" s="413">
        <v>44592</v>
      </c>
      <c r="AC817" s="402" t="e">
        <f>IF(#REF!="", O817,#REF!)</f>
        <v>#REF!</v>
      </c>
      <c r="AE817" s="400" t="s">
        <v>1605</v>
      </c>
      <c r="AF817" s="400" t="s">
        <v>2577</v>
      </c>
      <c r="AG817" s="400" t="s">
        <v>2578</v>
      </c>
      <c r="AH817" s="400" t="s">
        <v>856</v>
      </c>
      <c r="AT817" s="400" t="s">
        <v>2711</v>
      </c>
      <c r="AU817" s="406"/>
    </row>
    <row r="818" spans="1:49" ht="50.15" customHeight="1" x14ac:dyDescent="0.3">
      <c r="F818" s="415" t="s">
        <v>5927</v>
      </c>
      <c r="H818" s="400" t="s">
        <v>1596</v>
      </c>
      <c r="I818" s="400" t="s">
        <v>2571</v>
      </c>
      <c r="J818" s="400" t="s">
        <v>2742</v>
      </c>
      <c r="K818" s="401" t="s">
        <v>5928</v>
      </c>
      <c r="L818" s="400" t="s">
        <v>2671</v>
      </c>
      <c r="N818" s="400" t="s">
        <v>1636</v>
      </c>
      <c r="O818" s="401" t="s">
        <v>1939</v>
      </c>
      <c r="P818" s="407" t="s">
        <v>3458</v>
      </c>
      <c r="Q818" s="407" t="s">
        <v>3459</v>
      </c>
      <c r="R818" s="407" t="s">
        <v>4808</v>
      </c>
      <c r="S818" s="400" t="s">
        <v>5912</v>
      </c>
      <c r="T818" s="401" t="s">
        <v>5929</v>
      </c>
      <c r="U818" s="401" t="s">
        <v>5930</v>
      </c>
      <c r="V818" s="414" t="s">
        <v>3918</v>
      </c>
      <c r="Y818" s="400" t="s">
        <v>1348</v>
      </c>
      <c r="Z818" s="400" t="s">
        <v>869</v>
      </c>
      <c r="AA818" s="413">
        <v>44592</v>
      </c>
      <c r="AC818" s="402" t="e">
        <f>IF(#REF!="", O818,#REF!)</f>
        <v>#REF!</v>
      </c>
      <c r="AE818" s="400" t="s">
        <v>1605</v>
      </c>
      <c r="AF818" s="400" t="s">
        <v>2577</v>
      </c>
      <c r="AG818" s="400" t="s">
        <v>2578</v>
      </c>
      <c r="AH818" s="400" t="s">
        <v>856</v>
      </c>
      <c r="AT818" s="400" t="s">
        <v>2711</v>
      </c>
      <c r="AU818" s="406"/>
    </row>
    <row r="819" spans="1:49" ht="50.15" customHeight="1" x14ac:dyDescent="0.3">
      <c r="B819" s="406"/>
      <c r="C819" s="406" t="s">
        <v>2174</v>
      </c>
      <c r="D819" s="406"/>
      <c r="E819" s="408"/>
      <c r="F819" s="400" t="s">
        <v>5931</v>
      </c>
      <c r="H819" s="400" t="s">
        <v>1596</v>
      </c>
      <c r="I819" s="400" t="s">
        <v>2571</v>
      </c>
      <c r="J819" s="400" t="s">
        <v>2572</v>
      </c>
      <c r="K819" s="401" t="s">
        <v>5932</v>
      </c>
      <c r="N819" s="400" t="s">
        <v>1636</v>
      </c>
      <c r="O819" s="400" t="s">
        <v>1452</v>
      </c>
      <c r="P819" s="407" t="str">
        <f>IFERROR(INDEX(LOVs!L:L,MATCH(O819, LOVs!J:J,0)), "")</f>
        <v>Fit</v>
      </c>
      <c r="Q819" s="407" t="str">
        <f>IFERROR(INDEX(LOVs!M:M,MATCH(O819,LOVs!J:J,0)),"")</f>
        <v>Configuration</v>
      </c>
      <c r="R819" s="407" t="str">
        <f>IFERROR(INDEX(LOVs!N:N,MATCH(O819,LOVs!J:J,0)),"")</f>
        <v>Functional</v>
      </c>
      <c r="T819" s="401" t="s">
        <v>5933</v>
      </c>
      <c r="U819" s="401" t="s">
        <v>3775</v>
      </c>
      <c r="V819" s="412" t="s">
        <v>5934</v>
      </c>
      <c r="W819" s="411"/>
      <c r="Y819" s="400" t="s">
        <v>1348</v>
      </c>
      <c r="Z819" s="400" t="s">
        <v>869</v>
      </c>
      <c r="AA819" s="409">
        <v>44595</v>
      </c>
      <c r="AC819" s="402" t="e">
        <f>IF(#REF!="", O819,#REF!)</f>
        <v>#REF!</v>
      </c>
      <c r="AE819" s="400" t="s">
        <v>1605</v>
      </c>
      <c r="AF819" s="400" t="s">
        <v>2577</v>
      </c>
      <c r="AG819" s="400" t="s">
        <v>2578</v>
      </c>
      <c r="AH819" s="400" t="s">
        <v>856</v>
      </c>
      <c r="AM819" s="410" t="s">
        <v>1978</v>
      </c>
      <c r="AN819" s="400" t="s">
        <v>196</v>
      </c>
      <c r="AO819" s="400" t="s">
        <v>196</v>
      </c>
      <c r="AP819" s="400" t="s">
        <v>196</v>
      </c>
      <c r="AT819" s="400" t="s">
        <v>3716</v>
      </c>
      <c r="AV819" s="406">
        <v>25</v>
      </c>
      <c r="AW819" s="406"/>
    </row>
    <row r="820" spans="1:49" s="406" customFormat="1" ht="50.15" customHeight="1" x14ac:dyDescent="0.3">
      <c r="A820" s="400"/>
      <c r="B820" s="400"/>
      <c r="C820" s="400"/>
      <c r="D820" s="400"/>
      <c r="E820" s="408"/>
      <c r="F820" s="400" t="s">
        <v>5935</v>
      </c>
      <c r="G820" s="400"/>
      <c r="H820" s="400" t="s">
        <v>1596</v>
      </c>
      <c r="I820" s="400" t="s">
        <v>2571</v>
      </c>
      <c r="J820" s="400" t="s">
        <v>2742</v>
      </c>
      <c r="K820" s="401" t="s">
        <v>5936</v>
      </c>
      <c r="L820" s="400" t="s">
        <v>2671</v>
      </c>
      <c r="M820" s="400"/>
      <c r="N820" s="400" t="s">
        <v>1636</v>
      </c>
      <c r="O820" s="401" t="s">
        <v>2621</v>
      </c>
      <c r="P820" s="407" t="str">
        <f>IFERROR(INDEX(LOVs!L:L,MATCH(O820, LOVs!J:J,0)), "")</f>
        <v>Gap</v>
      </c>
      <c r="Q820" s="407" t="str">
        <f>IFERROR(INDEX(LOVs!M:M,MATCH(O820,LOVs!J:J,0)),"")</f>
        <v>Build</v>
      </c>
      <c r="R820" s="407" t="str">
        <f>IFERROR(INDEX(LOVs!N:N,MATCH(O820,LOVs!J:J,0)),"")</f>
        <v>Interface</v>
      </c>
      <c r="S820" s="401" t="s">
        <v>5937</v>
      </c>
      <c r="T820" s="401" t="s">
        <v>5938</v>
      </c>
      <c r="U820" s="401" t="s">
        <v>5939</v>
      </c>
      <c r="V820" s="401" t="s">
        <v>5940</v>
      </c>
      <c r="W820" s="400"/>
      <c r="X820" s="400"/>
      <c r="Y820" s="400" t="s">
        <v>1348</v>
      </c>
      <c r="Z820" s="400" t="s">
        <v>3884</v>
      </c>
      <c r="AA820" s="409"/>
      <c r="AB820" s="400"/>
      <c r="AC820" s="681" t="s">
        <v>174</v>
      </c>
      <c r="AD820" s="402" t="s">
        <v>2376</v>
      </c>
      <c r="AE820" s="400" t="s">
        <v>1605</v>
      </c>
      <c r="AF820" s="400" t="s">
        <v>2577</v>
      </c>
      <c r="AG820" s="400" t="s">
        <v>2578</v>
      </c>
      <c r="AH820" s="400" t="s">
        <v>856</v>
      </c>
      <c r="AI820" s="400"/>
      <c r="AJ820" s="400"/>
      <c r="AK820" s="400"/>
      <c r="AL820" s="400"/>
      <c r="AM820" s="400"/>
      <c r="AN820" s="400"/>
      <c r="AO820" s="400"/>
      <c r="AP820" s="400"/>
      <c r="AQ820" s="401"/>
      <c r="AR820" s="401"/>
      <c r="AS820" s="409" t="s">
        <v>5942</v>
      </c>
      <c r="AT820" s="400" t="s">
        <v>3886</v>
      </c>
      <c r="AV820" s="406">
        <v>31</v>
      </c>
    </row>
    <row r="821" spans="1:49" s="406" customFormat="1" ht="50.15" customHeight="1" x14ac:dyDescent="0.3">
      <c r="A821" s="400"/>
      <c r="B821" s="400"/>
      <c r="C821" s="400"/>
      <c r="D821" s="400"/>
      <c r="E821" s="408"/>
      <c r="F821" s="400" t="s">
        <v>5943</v>
      </c>
      <c r="G821" s="400"/>
      <c r="H821" s="400" t="s">
        <v>1596</v>
      </c>
      <c r="I821" s="400" t="s">
        <v>2571</v>
      </c>
      <c r="J821" s="400" t="s">
        <v>2572</v>
      </c>
      <c r="K821" s="401" t="s">
        <v>5944</v>
      </c>
      <c r="L821" s="400" t="s">
        <v>2671</v>
      </c>
      <c r="M821" s="400"/>
      <c r="N821" s="400" t="s">
        <v>1636</v>
      </c>
      <c r="O821" s="400" t="s">
        <v>1452</v>
      </c>
      <c r="P821" s="407"/>
      <c r="Q821" s="407"/>
      <c r="R821" s="407"/>
      <c r="S821" s="401"/>
      <c r="T821" s="401" t="s">
        <v>5945</v>
      </c>
      <c r="U821" s="401"/>
      <c r="V821" s="401"/>
      <c r="W821" s="400"/>
      <c r="X821" s="400"/>
      <c r="Y821" s="400"/>
      <c r="Z821" s="400"/>
      <c r="AA821" s="409"/>
      <c r="AB821" s="400"/>
      <c r="AC821" s="580"/>
      <c r="AD821" s="402"/>
      <c r="AE821" s="400"/>
      <c r="AF821" s="400"/>
      <c r="AG821" s="400"/>
      <c r="AH821" s="400"/>
      <c r="AI821" s="400"/>
      <c r="AJ821" s="400"/>
      <c r="AK821" s="400"/>
      <c r="AL821" s="400"/>
      <c r="AM821" s="400"/>
      <c r="AN821" s="400"/>
      <c r="AO821" s="400"/>
      <c r="AP821" s="400"/>
      <c r="AQ821" s="401"/>
      <c r="AR821" s="401"/>
      <c r="AS821" s="409"/>
      <c r="AT821" s="400"/>
    </row>
    <row r="822" spans="1:49" ht="24" x14ac:dyDescent="0.3">
      <c r="A822" s="404"/>
      <c r="B822" s="404"/>
      <c r="C822" s="404"/>
      <c r="D822" s="404"/>
      <c r="E822" s="408"/>
      <c r="F822" s="400" t="s">
        <v>5946</v>
      </c>
      <c r="H822" s="400" t="s">
        <v>1596</v>
      </c>
      <c r="I822" s="400" t="s">
        <v>2300</v>
      </c>
      <c r="J822" s="400" t="s">
        <v>2341</v>
      </c>
      <c r="K822" s="401" t="s">
        <v>5947</v>
      </c>
      <c r="N822" s="400" t="s">
        <v>1636</v>
      </c>
      <c r="O822" s="401" t="s">
        <v>2177</v>
      </c>
      <c r="P822" s="407" t="str">
        <f>IFERROR(INDEX(LOVs!L:L,MATCH(O822, LOVs!J:J,0)), "")</f>
        <v>Gap</v>
      </c>
      <c r="Q822" s="407" t="str">
        <f>IFERROR(INDEX(LOVs!M:M,MATCH(O822,LOVs!J:J,0)),"")</f>
        <v>Build</v>
      </c>
      <c r="R822" s="407" t="str">
        <f>IFERROR(INDEX(LOVs!N:N,MATCH(O822,LOVs!J:J,0)),"")</f>
        <v>Conversions</v>
      </c>
      <c r="S822" s="404" t="s">
        <v>4322</v>
      </c>
      <c r="T822" s="401" t="s">
        <v>5948</v>
      </c>
      <c r="U822" s="401"/>
      <c r="V822" s="401"/>
      <c r="X822" s="400" t="s">
        <v>2269</v>
      </c>
      <c r="Y822" s="400" t="s">
        <v>1348</v>
      </c>
      <c r="Z822" s="400" t="s">
        <v>5949</v>
      </c>
      <c r="AC822" s="402" t="e">
        <f>IF(#REF!="", O822,#REF!)</f>
        <v>#REF!</v>
      </c>
      <c r="AE822" s="400" t="s">
        <v>1605</v>
      </c>
      <c r="AF822" s="400" t="s">
        <v>1606</v>
      </c>
      <c r="AG822" s="400" t="s">
        <v>2305</v>
      </c>
      <c r="AH822" s="400" t="s">
        <v>856</v>
      </c>
      <c r="AK822" s="400" t="s">
        <v>1608</v>
      </c>
      <c r="AT822" s="400" t="s">
        <v>4315</v>
      </c>
      <c r="AV822" s="406"/>
      <c r="AW822" s="406"/>
    </row>
    <row r="823" spans="1:49" ht="24" x14ac:dyDescent="0.3">
      <c r="A823" s="404"/>
      <c r="B823" s="404"/>
      <c r="C823" s="404"/>
      <c r="D823" s="404"/>
      <c r="E823" s="408"/>
      <c r="F823" s="400" t="s">
        <v>5950</v>
      </c>
      <c r="H823" s="400" t="s">
        <v>1596</v>
      </c>
      <c r="I823" s="400" t="s">
        <v>2300</v>
      </c>
      <c r="J823" s="400" t="s">
        <v>2341</v>
      </c>
      <c r="K823" s="401" t="s">
        <v>5951</v>
      </c>
      <c r="N823" s="400" t="s">
        <v>1636</v>
      </c>
      <c r="O823" s="401" t="s">
        <v>2177</v>
      </c>
      <c r="P823" s="407" t="str">
        <f>IFERROR(INDEX(LOVs!L:L,MATCH(O823, LOVs!J:J,0)), "")</f>
        <v>Gap</v>
      </c>
      <c r="Q823" s="407" t="str">
        <f>IFERROR(INDEX(LOVs!M:M,MATCH(O823,LOVs!J:J,0)),"")</f>
        <v>Build</v>
      </c>
      <c r="R823" s="407" t="str">
        <f>IFERROR(INDEX(LOVs!N:N,MATCH(O823,LOVs!J:J,0)),"")</f>
        <v>Conversions</v>
      </c>
      <c r="S823" s="404" t="s">
        <v>4322</v>
      </c>
      <c r="T823" s="401" t="s">
        <v>5952</v>
      </c>
      <c r="U823" s="401"/>
      <c r="V823" s="401"/>
      <c r="X823" s="400" t="s">
        <v>2269</v>
      </c>
      <c r="Y823" s="400" t="s">
        <v>1348</v>
      </c>
      <c r="Z823" s="400" t="s">
        <v>5949</v>
      </c>
      <c r="AC823" s="402" t="e">
        <f>IF(#REF!="", O823,#REF!)</f>
        <v>#REF!</v>
      </c>
      <c r="AE823" s="400" t="s">
        <v>1605</v>
      </c>
      <c r="AF823" s="400" t="s">
        <v>1606</v>
      </c>
      <c r="AG823" s="400" t="s">
        <v>2305</v>
      </c>
      <c r="AH823" s="400" t="s">
        <v>856</v>
      </c>
      <c r="AK823" s="400" t="s">
        <v>1608</v>
      </c>
      <c r="AT823" s="400" t="s">
        <v>4315</v>
      </c>
      <c r="AV823" s="406"/>
      <c r="AW823" s="406"/>
    </row>
    <row r="824" spans="1:49" ht="24" x14ac:dyDescent="0.3">
      <c r="A824" s="404"/>
      <c r="B824" s="404"/>
      <c r="C824" s="404"/>
      <c r="D824" s="404"/>
      <c r="E824" s="408"/>
      <c r="F824" s="400" t="s">
        <v>5953</v>
      </c>
      <c r="H824" s="400" t="s">
        <v>1596</v>
      </c>
      <c r="I824" s="400" t="s">
        <v>2300</v>
      </c>
      <c r="J824" s="400" t="s">
        <v>2341</v>
      </c>
      <c r="K824" s="401" t="s">
        <v>5954</v>
      </c>
      <c r="N824" s="400" t="s">
        <v>1636</v>
      </c>
      <c r="O824" s="401" t="s">
        <v>2177</v>
      </c>
      <c r="P824" s="407" t="str">
        <f>IFERROR(INDEX(LOVs!L:L,MATCH(O824, LOVs!J:J,0)), "")</f>
        <v>Gap</v>
      </c>
      <c r="Q824" s="407" t="str">
        <f>IFERROR(INDEX(LOVs!M:M,MATCH(O824,LOVs!J:J,0)),"")</f>
        <v>Build</v>
      </c>
      <c r="R824" s="407" t="str">
        <f>IFERROR(INDEX(LOVs!N:N,MATCH(O824,LOVs!J:J,0)),"")</f>
        <v>Conversions</v>
      </c>
      <c r="S824" s="404" t="s">
        <v>4322</v>
      </c>
      <c r="T824" s="401" t="s">
        <v>5955</v>
      </c>
      <c r="U824" s="401"/>
      <c r="V824" s="401"/>
      <c r="X824" s="400" t="s">
        <v>2269</v>
      </c>
      <c r="Y824" s="400" t="s">
        <v>1348</v>
      </c>
      <c r="Z824" s="400" t="s">
        <v>5949</v>
      </c>
      <c r="AC824" s="402" t="e">
        <f>IF(#REF!="", O824,#REF!)</f>
        <v>#REF!</v>
      </c>
      <c r="AE824" s="400" t="s">
        <v>1605</v>
      </c>
      <c r="AF824" s="400" t="s">
        <v>1606</v>
      </c>
      <c r="AG824" s="400" t="s">
        <v>2305</v>
      </c>
      <c r="AH824" s="400" t="s">
        <v>856</v>
      </c>
      <c r="AK824" s="400" t="s">
        <v>1608</v>
      </c>
      <c r="AT824" s="400" t="s">
        <v>4315</v>
      </c>
      <c r="AV824" s="406"/>
      <c r="AW824" s="406"/>
    </row>
    <row r="825" spans="1:49" ht="24" x14ac:dyDescent="0.3">
      <c r="A825" s="404"/>
      <c r="B825" s="404"/>
      <c r="C825" s="404"/>
      <c r="D825" s="404"/>
      <c r="E825" s="408"/>
      <c r="F825" s="400" t="s">
        <v>5956</v>
      </c>
      <c r="H825" s="400" t="s">
        <v>1596</v>
      </c>
      <c r="I825" s="400" t="s">
        <v>2300</v>
      </c>
      <c r="J825" s="400" t="s">
        <v>2341</v>
      </c>
      <c r="K825" s="401" t="s">
        <v>5957</v>
      </c>
      <c r="N825" s="400" t="s">
        <v>1636</v>
      </c>
      <c r="O825" s="401" t="s">
        <v>2177</v>
      </c>
      <c r="P825" s="407" t="str">
        <f>IFERROR(INDEX(LOVs!L:L,MATCH(O825, LOVs!J:J,0)), "")</f>
        <v>Gap</v>
      </c>
      <c r="Q825" s="407" t="str">
        <f>IFERROR(INDEX(LOVs!M:M,MATCH(O825,LOVs!J:J,0)),"")</f>
        <v>Build</v>
      </c>
      <c r="R825" s="407" t="str">
        <f>IFERROR(INDEX(LOVs!N:N,MATCH(O825,LOVs!J:J,0)),"")</f>
        <v>Conversions</v>
      </c>
      <c r="S825" s="404" t="s">
        <v>4329</v>
      </c>
      <c r="T825" s="401" t="s">
        <v>5958</v>
      </c>
      <c r="U825" s="401"/>
      <c r="V825" s="401"/>
      <c r="X825" s="400" t="s">
        <v>2269</v>
      </c>
      <c r="Y825" s="400" t="s">
        <v>1348</v>
      </c>
      <c r="Z825" s="400" t="s">
        <v>5949</v>
      </c>
      <c r="AC825" s="402" t="e">
        <f>IF(#REF!="", O825,#REF!)</f>
        <v>#REF!</v>
      </c>
      <c r="AE825" s="400" t="s">
        <v>1605</v>
      </c>
      <c r="AF825" s="400" t="s">
        <v>1606</v>
      </c>
      <c r="AG825" s="400" t="s">
        <v>2305</v>
      </c>
      <c r="AH825" s="400" t="s">
        <v>856</v>
      </c>
      <c r="AK825" s="400" t="s">
        <v>1608</v>
      </c>
      <c r="AT825" s="400" t="s">
        <v>4315</v>
      </c>
      <c r="AV825" s="406"/>
      <c r="AW825" s="406"/>
    </row>
    <row r="826" spans="1:49" ht="24" x14ac:dyDescent="0.3">
      <c r="A826" s="404"/>
      <c r="B826" s="404"/>
      <c r="C826" s="404"/>
      <c r="D826" s="404"/>
      <c r="E826" s="408"/>
      <c r="F826" s="400" t="s">
        <v>5959</v>
      </c>
      <c r="H826" s="400" t="s">
        <v>1596</v>
      </c>
      <c r="I826" s="400" t="s">
        <v>2300</v>
      </c>
      <c r="J826" s="400" t="s">
        <v>2341</v>
      </c>
      <c r="K826" s="401" t="s">
        <v>5960</v>
      </c>
      <c r="N826" s="400" t="s">
        <v>1636</v>
      </c>
      <c r="O826" s="401" t="s">
        <v>2177</v>
      </c>
      <c r="P826" s="407" t="str">
        <f>IFERROR(INDEX(LOVs!L:L,MATCH(O826, LOVs!J:J,0)), "")</f>
        <v>Gap</v>
      </c>
      <c r="Q826" s="407" t="str">
        <f>IFERROR(INDEX(LOVs!M:M,MATCH(O826,LOVs!J:J,0)),"")</f>
        <v>Build</v>
      </c>
      <c r="R826" s="407" t="str">
        <f>IFERROR(INDEX(LOVs!N:N,MATCH(O826,LOVs!J:J,0)),"")</f>
        <v>Conversions</v>
      </c>
      <c r="S826" s="404" t="s">
        <v>4329</v>
      </c>
      <c r="T826" s="401" t="s">
        <v>5961</v>
      </c>
      <c r="U826" s="401"/>
      <c r="V826" s="401"/>
      <c r="X826" s="400" t="s">
        <v>2269</v>
      </c>
      <c r="Y826" s="400" t="s">
        <v>1348</v>
      </c>
      <c r="Z826" s="400" t="s">
        <v>5949</v>
      </c>
      <c r="AC826" s="402" t="e">
        <f>IF(#REF!="", O826,#REF!)</f>
        <v>#REF!</v>
      </c>
      <c r="AE826" s="400" t="s">
        <v>1605</v>
      </c>
      <c r="AF826" s="400" t="s">
        <v>1606</v>
      </c>
      <c r="AG826" s="400" t="s">
        <v>2305</v>
      </c>
      <c r="AH826" s="400" t="s">
        <v>856</v>
      </c>
      <c r="AK826" s="400" t="s">
        <v>1608</v>
      </c>
      <c r="AT826" s="400" t="s">
        <v>4315</v>
      </c>
      <c r="AV826" s="406"/>
      <c r="AW826" s="406"/>
    </row>
    <row r="827" spans="1:49" ht="24" x14ac:dyDescent="0.3">
      <c r="A827" s="404"/>
      <c r="B827" s="404"/>
      <c r="C827" s="404"/>
      <c r="D827" s="404"/>
      <c r="E827" s="408"/>
      <c r="F827" s="400" t="s">
        <v>5962</v>
      </c>
      <c r="H827" s="400" t="s">
        <v>1596</v>
      </c>
      <c r="I827" s="400" t="s">
        <v>2300</v>
      </c>
      <c r="J827" s="400" t="s">
        <v>2341</v>
      </c>
      <c r="K827" s="401" t="s">
        <v>5963</v>
      </c>
      <c r="N827" s="400" t="s">
        <v>1636</v>
      </c>
      <c r="O827" s="401" t="s">
        <v>2177</v>
      </c>
      <c r="P827" s="407" t="str">
        <f>IFERROR(INDEX(LOVs!L:L,MATCH(O827, LOVs!J:J,0)), "")</f>
        <v>Gap</v>
      </c>
      <c r="Q827" s="407" t="str">
        <f>IFERROR(INDEX(LOVs!M:M,MATCH(O827,LOVs!J:J,0)),"")</f>
        <v>Build</v>
      </c>
      <c r="R827" s="407" t="str">
        <f>IFERROR(INDEX(LOVs!N:N,MATCH(O827,LOVs!J:J,0)),"")</f>
        <v>Conversions</v>
      </c>
      <c r="S827" s="404" t="s">
        <v>4329</v>
      </c>
      <c r="T827" s="401" t="s">
        <v>5964</v>
      </c>
      <c r="U827" s="401"/>
      <c r="V827" s="401"/>
      <c r="X827" s="400" t="s">
        <v>2269</v>
      </c>
      <c r="Y827" s="400" t="s">
        <v>1348</v>
      </c>
      <c r="Z827" s="400" t="s">
        <v>5949</v>
      </c>
      <c r="AC827" s="402" t="e">
        <f>IF(#REF!="", O827,#REF!)</f>
        <v>#REF!</v>
      </c>
      <c r="AE827" s="400" t="s">
        <v>1605</v>
      </c>
      <c r="AF827" s="400" t="s">
        <v>1606</v>
      </c>
      <c r="AG827" s="400" t="s">
        <v>2305</v>
      </c>
      <c r="AH827" s="400" t="s">
        <v>856</v>
      </c>
      <c r="AK827" s="400" t="s">
        <v>1608</v>
      </c>
      <c r="AT827" s="400" t="s">
        <v>4315</v>
      </c>
      <c r="AV827" s="406"/>
      <c r="AW827" s="406"/>
    </row>
    <row r="828" spans="1:49" ht="50.15" customHeight="1" x14ac:dyDescent="0.35">
      <c r="F828" s="405" t="s">
        <v>4960</v>
      </c>
      <c r="H828" s="400" t="s">
        <v>1596</v>
      </c>
    </row>
    <row r="829" spans="1:49" ht="50.15" customHeight="1" x14ac:dyDescent="0.35">
      <c r="F829" s="400" t="s">
        <v>4648</v>
      </c>
      <c r="H829" s="400" t="s">
        <v>1596</v>
      </c>
      <c r="I829" s="400" t="s">
        <v>1597</v>
      </c>
      <c r="J829" s="400" t="s">
        <v>1598</v>
      </c>
      <c r="K829" s="400" t="s">
        <v>5965</v>
      </c>
      <c r="N829" s="400" t="s">
        <v>1600</v>
      </c>
    </row>
    <row r="830" spans="1:49" ht="50.15" customHeight="1" x14ac:dyDescent="0.35">
      <c r="F830" s="400" t="s">
        <v>5966</v>
      </c>
      <c r="H830" s="400" t="s">
        <v>1596</v>
      </c>
      <c r="I830" s="400" t="s">
        <v>2300</v>
      </c>
      <c r="J830" s="400" t="s">
        <v>2341</v>
      </c>
      <c r="K830" s="725" t="s">
        <v>5967</v>
      </c>
      <c r="N830" s="400" t="s">
        <v>5968</v>
      </c>
    </row>
    <row r="831" spans="1:49" ht="50.15" customHeight="1" x14ac:dyDescent="0.35">
      <c r="F831" s="400" t="s">
        <v>5969</v>
      </c>
      <c r="H831" s="400" t="s">
        <v>1596</v>
      </c>
      <c r="I831" s="400" t="s">
        <v>5970</v>
      </c>
      <c r="J831" s="400" t="s">
        <v>5971</v>
      </c>
      <c r="K831" s="401" t="s">
        <v>5972</v>
      </c>
      <c r="N831" s="400" t="s">
        <v>5968</v>
      </c>
      <c r="T831" s="401" t="s">
        <v>5973</v>
      </c>
    </row>
  </sheetData>
  <protectedRanges>
    <protectedRange sqref="K102" name="All_3_1" securityDescriptor="O:WDG:WDD:(A;;CC;;;WD)"/>
  </protectedRanges>
  <autoFilter ref="A3:AW831" xr:uid="{0512D44C-4610-418E-8EAA-12D7465CF2BC}"/>
  <conditionalFormatting sqref="A3">
    <cfRule type="duplicateValues" dxfId="606" priority="18"/>
  </conditionalFormatting>
  <conditionalFormatting sqref="B3:D3">
    <cfRule type="duplicateValues" dxfId="605" priority="19"/>
  </conditionalFormatting>
  <conditionalFormatting sqref="E1:E2 P1:R2">
    <cfRule type="notContainsBlanks" dxfId="604" priority="63">
      <formula>LEN(TRIM(F1))&gt;0</formula>
    </cfRule>
  </conditionalFormatting>
  <conditionalFormatting sqref="E579">
    <cfRule type="duplicateValues" dxfId="603" priority="54"/>
  </conditionalFormatting>
  <conditionalFormatting sqref="F831:G1048576 F501:F520 F527 F647:F651 F1:G116 F118:G372 F374:G456 F458:G500 F528:G576 G457 G501:G527 G579:G807 G814:G818 G828:G830">
    <cfRule type="duplicateValues" dxfId="602" priority="62"/>
  </conditionalFormatting>
  <conditionalFormatting sqref="F521">
    <cfRule type="duplicateValues" dxfId="601" priority="61"/>
  </conditionalFormatting>
  <conditionalFormatting sqref="F522">
    <cfRule type="duplicateValues" dxfId="600" priority="60"/>
  </conditionalFormatting>
  <conditionalFormatting sqref="F523">
    <cfRule type="duplicateValues" dxfId="599" priority="59"/>
  </conditionalFormatting>
  <conditionalFormatting sqref="F524">
    <cfRule type="duplicateValues" dxfId="598" priority="58"/>
  </conditionalFormatting>
  <conditionalFormatting sqref="F525">
    <cfRule type="duplicateValues" dxfId="597" priority="57"/>
  </conditionalFormatting>
  <conditionalFormatting sqref="F526">
    <cfRule type="duplicateValues" dxfId="596" priority="56"/>
  </conditionalFormatting>
  <conditionalFormatting sqref="F579">
    <cfRule type="duplicateValues" dxfId="595" priority="53"/>
  </conditionalFormatting>
  <conditionalFormatting sqref="F580">
    <cfRule type="duplicateValues" dxfId="594" priority="52"/>
  </conditionalFormatting>
  <conditionalFormatting sqref="F581">
    <cfRule type="duplicateValues" dxfId="593" priority="46"/>
  </conditionalFormatting>
  <conditionalFormatting sqref="F582">
    <cfRule type="duplicateValues" dxfId="592" priority="51"/>
  </conditionalFormatting>
  <conditionalFormatting sqref="F583">
    <cfRule type="duplicateValues" dxfId="591" priority="45"/>
  </conditionalFormatting>
  <conditionalFormatting sqref="F584">
    <cfRule type="duplicateValues" dxfId="590" priority="44"/>
  </conditionalFormatting>
  <conditionalFormatting sqref="F585">
    <cfRule type="duplicateValues" dxfId="589" priority="43"/>
  </conditionalFormatting>
  <conditionalFormatting sqref="F586">
    <cfRule type="duplicateValues" dxfId="588" priority="42"/>
  </conditionalFormatting>
  <conditionalFormatting sqref="F587">
    <cfRule type="duplicateValues" dxfId="587" priority="41"/>
  </conditionalFormatting>
  <conditionalFormatting sqref="F588">
    <cfRule type="duplicateValues" dxfId="586" priority="50"/>
  </conditionalFormatting>
  <conditionalFormatting sqref="F589">
    <cfRule type="duplicateValues" dxfId="585" priority="35"/>
    <cfRule type="duplicateValues" dxfId="584" priority="37"/>
    <cfRule type="duplicateValues" dxfId="583" priority="38"/>
    <cfRule type="duplicateValues" dxfId="582" priority="49"/>
  </conditionalFormatting>
  <conditionalFormatting sqref="F590">
    <cfRule type="duplicateValues" dxfId="581" priority="34"/>
    <cfRule type="duplicateValues" dxfId="580" priority="36"/>
    <cfRule type="duplicateValues" dxfId="579" priority="40"/>
    <cfRule type="duplicateValues" dxfId="578" priority="48"/>
  </conditionalFormatting>
  <conditionalFormatting sqref="F591">
    <cfRule type="duplicateValues" dxfId="577" priority="39"/>
    <cfRule type="duplicateValues" dxfId="576" priority="47"/>
  </conditionalFormatting>
  <conditionalFormatting sqref="F592:F596">
    <cfRule type="duplicateValues" dxfId="575" priority="33"/>
  </conditionalFormatting>
  <conditionalFormatting sqref="F597:F601">
    <cfRule type="duplicateValues" dxfId="574" priority="32"/>
  </conditionalFormatting>
  <conditionalFormatting sqref="F602:F606">
    <cfRule type="duplicateValues" dxfId="573" priority="31"/>
  </conditionalFormatting>
  <conditionalFormatting sqref="F607:F611">
    <cfRule type="duplicateValues" dxfId="572" priority="30"/>
  </conditionalFormatting>
  <conditionalFormatting sqref="F612:F616">
    <cfRule type="duplicateValues" dxfId="571" priority="29"/>
  </conditionalFormatting>
  <conditionalFormatting sqref="F617:F621">
    <cfRule type="duplicateValues" dxfId="570" priority="28"/>
  </conditionalFormatting>
  <conditionalFormatting sqref="F622:F626">
    <cfRule type="duplicateValues" dxfId="569" priority="27"/>
  </conditionalFormatting>
  <conditionalFormatting sqref="F627:F631">
    <cfRule type="duplicateValues" dxfId="568" priority="26"/>
  </conditionalFormatting>
  <conditionalFormatting sqref="F632:F636">
    <cfRule type="duplicateValues" dxfId="567" priority="25"/>
  </conditionalFormatting>
  <conditionalFormatting sqref="F637:F641">
    <cfRule type="duplicateValues" dxfId="566" priority="24"/>
  </conditionalFormatting>
  <conditionalFormatting sqref="F642:F646">
    <cfRule type="duplicateValues" dxfId="565" priority="23"/>
  </conditionalFormatting>
  <conditionalFormatting sqref="F652:F656">
    <cfRule type="duplicateValues" dxfId="564" priority="22"/>
  </conditionalFormatting>
  <conditionalFormatting sqref="F657:F661">
    <cfRule type="duplicateValues" dxfId="563" priority="21"/>
  </conditionalFormatting>
  <conditionalFormatting sqref="F662:F667">
    <cfRule type="duplicateValues" dxfId="562" priority="20"/>
  </conditionalFormatting>
  <conditionalFormatting sqref="F668:F673">
    <cfRule type="duplicateValues" dxfId="561" priority="17"/>
  </conditionalFormatting>
  <conditionalFormatting sqref="F674">
    <cfRule type="duplicateValues" dxfId="560" priority="16"/>
  </conditionalFormatting>
  <conditionalFormatting sqref="F675:F678">
    <cfRule type="duplicateValues" dxfId="559" priority="15"/>
  </conditionalFormatting>
  <conditionalFormatting sqref="F679">
    <cfRule type="duplicateValues" dxfId="558" priority="14"/>
  </conditionalFormatting>
  <conditionalFormatting sqref="F680">
    <cfRule type="duplicateValues" dxfId="557" priority="13"/>
  </conditionalFormatting>
  <conditionalFormatting sqref="F681">
    <cfRule type="duplicateValues" dxfId="556" priority="12"/>
  </conditionalFormatting>
  <conditionalFormatting sqref="F823:F827 F822:G822 G823:G824">
    <cfRule type="duplicateValues" dxfId="555" priority="6"/>
  </conditionalFormatting>
  <conditionalFormatting sqref="F828">
    <cfRule type="duplicateValues" dxfId="554" priority="4"/>
  </conditionalFormatting>
  <conditionalFormatting sqref="F829">
    <cfRule type="duplicateValues" dxfId="553" priority="2"/>
    <cfRule type="duplicateValues" dxfId="552" priority="3"/>
  </conditionalFormatting>
  <conditionalFormatting sqref="F117:G117">
    <cfRule type="duplicateValues" dxfId="551" priority="11"/>
  </conditionalFormatting>
  <conditionalFormatting sqref="F373:G373">
    <cfRule type="duplicateValues" dxfId="550" priority="10"/>
  </conditionalFormatting>
  <conditionalFormatting sqref="F577:G578">
    <cfRule type="duplicateValues" dxfId="549" priority="55"/>
  </conditionalFormatting>
  <conditionalFormatting sqref="F819:G819">
    <cfRule type="duplicateValues" dxfId="548" priority="8"/>
  </conditionalFormatting>
  <conditionalFormatting sqref="F820:G821">
    <cfRule type="duplicateValues" dxfId="547" priority="7"/>
  </conditionalFormatting>
  <conditionalFormatting sqref="G808:G813">
    <cfRule type="duplicateValues" dxfId="546" priority="9"/>
  </conditionalFormatting>
  <conditionalFormatting sqref="G825:G827">
    <cfRule type="duplicateValues" dxfId="545" priority="5"/>
  </conditionalFormatting>
  <conditionalFormatting sqref="S117">
    <cfRule type="duplicateValues" dxfId="544" priority="67"/>
  </conditionalFormatting>
  <conditionalFormatting sqref="S118">
    <cfRule type="duplicateValues" dxfId="543" priority="65"/>
  </conditionalFormatting>
  <conditionalFormatting sqref="S134">
    <cfRule type="duplicateValues" dxfId="542" priority="64"/>
  </conditionalFormatting>
  <conditionalFormatting sqref="S373">
    <cfRule type="duplicateValues" dxfId="541" priority="68"/>
  </conditionalFormatting>
  <conditionalFormatting sqref="S374">
    <cfRule type="duplicateValues" dxfId="540" priority="66"/>
  </conditionalFormatting>
  <conditionalFormatting sqref="F830">
    <cfRule type="duplicateValues" dxfId="539" priority="1"/>
  </conditionalFormatting>
  <pageMargins left="0.75" right="0.75" top="1" bottom="1" header="0" footer="0"/>
  <pageSetup scale="55" orientation="landscape" r:id="rId1"/>
  <headerFooter>
    <oddHeader>&amp;LUser Stories-Finance | WP3411&amp;C&amp;G</oddHeader>
    <oddFooter>&amp;L&amp;P</oddFooter>
  </headerFooter>
  <legacyDrawing r:id="rId2"/>
  <legacyDrawingHF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A4204-8954-4A6F-A3E7-0BB0C394E417}">
  <dimension ref="A1:AZ573"/>
  <sheetViews>
    <sheetView showGridLines="0" zoomScale="130" zoomScaleNormal="130" zoomScaleSheetLayoutView="50" workbookViewId="0">
      <pane ySplit="1" topLeftCell="A2" activePane="bottomLeft" state="frozen"/>
      <selection pane="bottomLeft"/>
    </sheetView>
  </sheetViews>
  <sheetFormatPr defaultColWidth="8" defaultRowHeight="12" x14ac:dyDescent="0.3"/>
  <cols>
    <col min="1" max="1" width="9.81640625" style="399" bestFit="1" customWidth="1"/>
    <col min="2" max="2" width="14.54296875" style="400" customWidth="1"/>
    <col min="3" max="3" width="14.453125" style="400" bestFit="1" customWidth="1"/>
    <col min="4" max="4" width="10.54296875" style="400" customWidth="1"/>
    <col min="5" max="5" width="10.453125" style="400" customWidth="1"/>
    <col min="6" max="6" width="14.81640625" style="400" customWidth="1"/>
    <col min="7" max="7" width="14" style="400" customWidth="1"/>
    <col min="8" max="8" width="17.54296875" style="404" customWidth="1"/>
    <col min="9" max="9" width="27" style="404" customWidth="1"/>
    <col min="10" max="10" width="25.1796875" style="404" customWidth="1"/>
    <col min="11" max="11" width="96" style="404" customWidth="1"/>
    <col min="12" max="12" width="8.453125" style="400" customWidth="1"/>
    <col min="13" max="14" width="13.453125" style="400" customWidth="1"/>
    <col min="15" max="15" width="32.453125" style="507" customWidth="1"/>
    <col min="16" max="17" width="9.54296875" style="400" customWidth="1"/>
    <col min="18" max="18" width="9.81640625" style="400" customWidth="1"/>
    <col min="19" max="19" width="7.81640625" style="400" customWidth="1"/>
    <col min="20" max="20" width="64.1796875" style="400" customWidth="1"/>
    <col min="21" max="21" width="35.54296875" style="400" customWidth="1"/>
    <col min="22" max="22" width="23.453125" style="400" customWidth="1"/>
    <col min="23" max="24" width="17.1796875" style="400" customWidth="1"/>
    <col min="25" max="25" width="18.453125" style="400" bestFit="1" customWidth="1"/>
    <col min="26" max="26" width="24.1796875" style="400" bestFit="1" customWidth="1"/>
    <col min="27" max="27" width="15.453125" style="400" customWidth="1"/>
    <col min="28" max="28" width="13.1796875" style="400" bestFit="1" customWidth="1"/>
    <col min="29" max="29" width="11" style="400" bestFit="1" customWidth="1"/>
    <col min="30" max="30" width="12.1796875" style="400" bestFit="1" customWidth="1"/>
    <col min="31" max="32" width="14.1796875" style="400" bestFit="1" customWidth="1"/>
    <col min="33" max="34" width="14.1796875" style="400" customWidth="1"/>
    <col min="35" max="35" width="6.453125" style="400" bestFit="1" customWidth="1"/>
    <col min="36" max="36" width="15.54296875" style="400" customWidth="1"/>
    <col min="37" max="37" width="10.1796875" style="400" bestFit="1" customWidth="1"/>
    <col min="38" max="38" width="16" style="400" customWidth="1"/>
    <col min="39" max="39" width="7.1796875" style="400" bestFit="1" customWidth="1"/>
    <col min="40" max="40" width="11.54296875" style="400" bestFit="1" customWidth="1"/>
    <col min="41" max="41" width="27" style="400" bestFit="1" customWidth="1"/>
    <col min="42" max="42" width="24.81640625" style="400" customWidth="1"/>
    <col min="43" max="43" width="15.453125" style="400" bestFit="1" customWidth="1"/>
    <col min="44" max="44" width="23.54296875" style="400" customWidth="1"/>
    <col min="45" max="45" width="33.81640625" style="400" customWidth="1"/>
    <col min="46" max="46" width="9.54296875" style="400" bestFit="1" customWidth="1"/>
    <col min="47" max="47" width="29.54296875" style="400" bestFit="1" customWidth="1"/>
    <col min="48" max="48" width="14.453125" style="406" customWidth="1"/>
    <col min="49" max="49" width="12.1796875" style="406" customWidth="1"/>
    <col min="50" max="50" width="11.54296875" style="406" customWidth="1"/>
    <col min="51" max="16384" width="8" style="406"/>
  </cols>
  <sheetData>
    <row r="1" spans="1:52" s="404" customFormat="1" ht="36" x14ac:dyDescent="0.35">
      <c r="A1" s="497" t="s">
        <v>1560</v>
      </c>
      <c r="B1" s="497" t="s">
        <v>1561</v>
      </c>
      <c r="C1" s="497" t="s">
        <v>1562</v>
      </c>
      <c r="D1" s="497" t="s">
        <v>1563</v>
      </c>
      <c r="E1" s="497" t="s">
        <v>1564</v>
      </c>
      <c r="F1" s="570" t="s">
        <v>1442</v>
      </c>
      <c r="G1" s="497" t="s">
        <v>1565</v>
      </c>
      <c r="H1" s="497" t="s">
        <v>1566</v>
      </c>
      <c r="I1" s="497" t="s">
        <v>1567</v>
      </c>
      <c r="J1" s="497" t="s">
        <v>1568</v>
      </c>
      <c r="K1" s="497" t="s">
        <v>1445</v>
      </c>
      <c r="L1" s="496" t="s">
        <v>265</v>
      </c>
      <c r="M1" s="497" t="s">
        <v>1569</v>
      </c>
      <c r="N1" s="496" t="s">
        <v>1570</v>
      </c>
      <c r="O1" s="569" t="s">
        <v>1444</v>
      </c>
      <c r="P1" s="567" t="s">
        <v>1571</v>
      </c>
      <c r="Q1" s="567" t="s">
        <v>1311</v>
      </c>
      <c r="R1" s="567" t="s">
        <v>1572</v>
      </c>
      <c r="S1" s="496" t="s">
        <v>1573</v>
      </c>
      <c r="T1" s="567" t="s">
        <v>1446</v>
      </c>
      <c r="U1" s="567" t="s">
        <v>1574</v>
      </c>
      <c r="V1" s="567" t="s">
        <v>1575</v>
      </c>
      <c r="W1" s="567" t="s">
        <v>1576</v>
      </c>
      <c r="X1" s="496" t="s">
        <v>1577</v>
      </c>
      <c r="Y1" s="496" t="s">
        <v>1578</v>
      </c>
      <c r="Z1" s="496" t="s">
        <v>1555</v>
      </c>
      <c r="AA1" s="496" t="s">
        <v>5974</v>
      </c>
      <c r="AB1" s="568" t="s">
        <v>1580</v>
      </c>
      <c r="AC1" s="568" t="s">
        <v>1581</v>
      </c>
      <c r="AD1" s="568" t="s">
        <v>1582</v>
      </c>
      <c r="AE1" s="568" t="s">
        <v>1583</v>
      </c>
      <c r="AF1" s="568" t="s">
        <v>1584</v>
      </c>
      <c r="AG1" s="568" t="s">
        <v>1585</v>
      </c>
      <c r="AH1" s="568" t="s">
        <v>1586</v>
      </c>
      <c r="AI1" s="567" t="s">
        <v>1557</v>
      </c>
      <c r="AJ1" s="567" t="s">
        <v>1558</v>
      </c>
      <c r="AK1" s="497" t="s">
        <v>1559</v>
      </c>
      <c r="AL1" s="567" t="s">
        <v>1587</v>
      </c>
      <c r="AM1" s="567" t="s">
        <v>32</v>
      </c>
      <c r="AN1" s="567" t="s">
        <v>1588</v>
      </c>
      <c r="AO1" s="490" t="s">
        <v>11753</v>
      </c>
      <c r="AP1" s="490" t="s">
        <v>11753</v>
      </c>
      <c r="AQ1" s="566" t="s">
        <v>5975</v>
      </c>
      <c r="AR1" s="488" t="s">
        <v>11782</v>
      </c>
      <c r="AS1" s="488" t="s">
        <v>1589</v>
      </c>
      <c r="AT1" s="488" t="s">
        <v>5976</v>
      </c>
      <c r="AU1" s="487" t="s">
        <v>1591</v>
      </c>
      <c r="AV1" s="404" t="s">
        <v>1561</v>
      </c>
      <c r="AW1" s="404" t="s">
        <v>1562</v>
      </c>
      <c r="AX1" s="404" t="s">
        <v>1563</v>
      </c>
      <c r="AZ1" s="404" t="s">
        <v>5977</v>
      </c>
    </row>
    <row r="2" spans="1:52" s="400" customFormat="1" x14ac:dyDescent="0.3">
      <c r="A2" s="399"/>
      <c r="E2" s="510" t="s">
        <v>5978</v>
      </c>
      <c r="F2" s="507" t="s">
        <v>5979</v>
      </c>
      <c r="G2" s="507"/>
      <c r="H2" s="515" t="s">
        <v>1596</v>
      </c>
      <c r="I2" s="507" t="s">
        <v>2300</v>
      </c>
      <c r="J2" s="515" t="s">
        <v>5980</v>
      </c>
      <c r="K2" s="515" t="s">
        <v>5981</v>
      </c>
      <c r="L2" s="507"/>
      <c r="M2" s="507"/>
      <c r="N2" s="507" t="s">
        <v>5982</v>
      </c>
      <c r="O2" s="507" t="s">
        <v>2621</v>
      </c>
      <c r="P2" s="508" t="str">
        <f>IFERROR(INDEX(LOVs!L:L,MATCH(O2, LOVs!J:J,0)), "")</f>
        <v>Gap</v>
      </c>
      <c r="Q2" s="508" t="str">
        <f>IFERROR(INDEX(LOVs!M:M,MATCH(O2,LOVs!J:J,0)),"")</f>
        <v>Build</v>
      </c>
      <c r="R2" s="508" t="str">
        <f>IFERROR(INDEX(LOVs!N:N,MATCH(O2,LOVs!J:J,0)),"")</f>
        <v>Interface</v>
      </c>
      <c r="T2" s="400" t="s">
        <v>5983</v>
      </c>
      <c r="U2" s="400" t="s">
        <v>5984</v>
      </c>
      <c r="AI2" s="406" t="s">
        <v>1605</v>
      </c>
      <c r="AJ2" s="406" t="s">
        <v>1606</v>
      </c>
      <c r="AK2" s="406" t="s">
        <v>2305</v>
      </c>
      <c r="AV2" s="406"/>
      <c r="AW2" s="406"/>
      <c r="AX2" s="406"/>
      <c r="AY2" s="406"/>
      <c r="AZ2" s="400" t="str">
        <f>IF(IFERROR(MATCH(F2,#REF!, 0),"No")="No","No","Yes")</f>
        <v>No</v>
      </c>
    </row>
    <row r="3" spans="1:52" x14ac:dyDescent="0.3">
      <c r="B3" s="404" t="s">
        <v>5985</v>
      </c>
      <c r="C3" s="404"/>
      <c r="D3" s="404"/>
      <c r="E3" s="428" t="s">
        <v>5985</v>
      </c>
      <c r="F3" s="400" t="s">
        <v>5986</v>
      </c>
      <c r="H3" s="400" t="s">
        <v>1596</v>
      </c>
      <c r="I3" s="400" t="s">
        <v>1597</v>
      </c>
      <c r="J3" s="400" t="s">
        <v>1655</v>
      </c>
      <c r="K3" s="484" t="s">
        <v>5987</v>
      </c>
      <c r="N3" s="400" t="s">
        <v>1600</v>
      </c>
      <c r="O3" s="507" t="s">
        <v>1452</v>
      </c>
      <c r="P3" s="407" t="str">
        <f>IFERROR(INDEX(LOVs!L:L,MATCH(O3, LOVs!J:J,0)), "")</f>
        <v>Fit</v>
      </c>
      <c r="Q3" s="407" t="str">
        <f>IFERROR(INDEX(LOVs!M:M,MATCH(O3,LOVs!J:J,0)),"")</f>
        <v>Configuration</v>
      </c>
      <c r="R3" s="407" t="str">
        <f>IFERROR(INDEX(LOVs!N:N,MATCH(O3,LOVs!J:J,0)),"")</f>
        <v>Functional</v>
      </c>
      <c r="S3" s="404"/>
      <c r="T3" s="400" t="s">
        <v>5988</v>
      </c>
      <c r="U3" s="439"/>
      <c r="Y3" s="400" t="s">
        <v>1348</v>
      </c>
      <c r="Z3" s="400" t="s">
        <v>4652</v>
      </c>
      <c r="AA3" s="547">
        <v>44600</v>
      </c>
      <c r="AB3" s="402"/>
      <c r="AD3" s="402"/>
      <c r="AE3" s="402"/>
      <c r="AF3" s="402"/>
      <c r="AG3" s="402"/>
      <c r="AH3" s="402"/>
      <c r="AI3" s="400" t="s">
        <v>1605</v>
      </c>
      <c r="AJ3" s="400" t="s">
        <v>1606</v>
      </c>
      <c r="AK3" s="400" t="s">
        <v>1607</v>
      </c>
      <c r="AL3" s="400" t="s">
        <v>2083</v>
      </c>
      <c r="AV3" s="406" t="str">
        <f>INDEX(JIRA!B:B, MATCH(F3&amp; " - Functional", JIRA!E:E,0))</f>
        <v>CSTONE-1089</v>
      </c>
      <c r="AW3" s="406" t="s">
        <v>162</v>
      </c>
      <c r="AX3" s="406" t="s">
        <v>162</v>
      </c>
      <c r="AY3" s="400"/>
      <c r="AZ3" s="400" t="str">
        <f>IF(IFERROR(MATCH(F3,#REF!, 0),"N/A")="N/A","N/A","Yes")</f>
        <v>N/A</v>
      </c>
    </row>
    <row r="4" spans="1:52" x14ac:dyDescent="0.3">
      <c r="B4" s="404" t="s">
        <v>5989</v>
      </c>
      <c r="C4" s="404"/>
      <c r="D4" s="404"/>
      <c r="E4" s="428" t="s">
        <v>5989</v>
      </c>
      <c r="F4" s="400" t="s">
        <v>5990</v>
      </c>
      <c r="H4" s="400" t="s">
        <v>1596</v>
      </c>
      <c r="I4" s="400" t="s">
        <v>1597</v>
      </c>
      <c r="J4" s="400" t="s">
        <v>1655</v>
      </c>
      <c r="K4" s="400" t="s">
        <v>5991</v>
      </c>
      <c r="N4" s="400" t="s">
        <v>1600</v>
      </c>
      <c r="O4" s="507" t="s">
        <v>1452</v>
      </c>
      <c r="P4" s="407" t="str">
        <f>IFERROR(INDEX(LOVs!L:L,MATCH(O4, LOVs!J:J,0)), "")</f>
        <v>Fit</v>
      </c>
      <c r="Q4" s="407" t="str">
        <f>IFERROR(INDEX(LOVs!M:M,MATCH(O4,LOVs!J:J,0)),"")</f>
        <v>Configuration</v>
      </c>
      <c r="R4" s="407" t="str">
        <f>IFERROR(INDEX(LOVs!N:N,MATCH(O4,LOVs!J:J,0)),"")</f>
        <v>Functional</v>
      </c>
      <c r="T4" s="400" t="s">
        <v>5992</v>
      </c>
      <c r="U4" s="431" t="s">
        <v>2335</v>
      </c>
      <c r="Y4" s="400" t="s">
        <v>1348</v>
      </c>
      <c r="Z4" s="400" t="s">
        <v>1603</v>
      </c>
      <c r="AA4" s="409">
        <v>44413</v>
      </c>
      <c r="AB4" s="402"/>
      <c r="AD4" s="402"/>
      <c r="AE4" s="402"/>
      <c r="AF4" s="402"/>
      <c r="AG4" s="402"/>
      <c r="AH4" s="402"/>
      <c r="AI4" s="400" t="s">
        <v>1605</v>
      </c>
      <c r="AJ4" s="400" t="s">
        <v>1606</v>
      </c>
      <c r="AK4" s="400" t="s">
        <v>1607</v>
      </c>
      <c r="AL4" s="400" t="s">
        <v>856</v>
      </c>
      <c r="AO4" s="400" t="s">
        <v>1608</v>
      </c>
      <c r="AT4" s="400" t="s">
        <v>1754</v>
      </c>
      <c r="AU4" s="400" t="s">
        <v>5993</v>
      </c>
      <c r="AV4" s="406" t="str">
        <f>INDEX(JIRA!B:B, MATCH(F4&amp; " - Functional", JIRA!E:E,0))</f>
        <v>CSTONE-4200</v>
      </c>
      <c r="AW4" s="406" t="s">
        <v>162</v>
      </c>
      <c r="AX4" s="406" t="s">
        <v>162</v>
      </c>
      <c r="AZ4" s="400" t="str">
        <f>IF(IFERROR(MATCH(F4,#REF!, 0),"N/A")="N/A","N/A","Yes")</f>
        <v>N/A</v>
      </c>
    </row>
    <row r="5" spans="1:52" x14ac:dyDescent="0.3">
      <c r="B5" s="404"/>
      <c r="C5" s="404"/>
      <c r="D5" s="404"/>
      <c r="E5" s="428"/>
      <c r="H5" s="400" t="s">
        <v>5994</v>
      </c>
      <c r="I5" s="400" t="s">
        <v>5995</v>
      </c>
      <c r="J5" s="400" t="s">
        <v>5996</v>
      </c>
      <c r="K5" s="400" t="s">
        <v>5997</v>
      </c>
      <c r="L5" s="400" t="s">
        <v>2671</v>
      </c>
      <c r="N5" s="400" t="s">
        <v>1600</v>
      </c>
      <c r="O5" s="507" t="s">
        <v>1647</v>
      </c>
      <c r="P5" s="407" t="str">
        <f>IFERROR(INDEX(LOVs!L:L,MATCH(O5, LOVs!J:J,0)), "")</f>
        <v>Gap</v>
      </c>
      <c r="Q5" s="407" t="str">
        <f>IFERROR(INDEX(LOVs!M:M,MATCH(O5,LOVs!J:J,0)),"")</f>
        <v>Build</v>
      </c>
      <c r="R5" s="407" t="str">
        <f>IFERROR(INDEX(LOVs!N:N,MATCH(O5,LOVs!J:J,0)),"")</f>
        <v>Report</v>
      </c>
      <c r="S5" s="404"/>
      <c r="T5" s="400" t="s">
        <v>5998</v>
      </c>
      <c r="U5" s="400" t="s">
        <v>5999</v>
      </c>
      <c r="V5" s="400" t="s">
        <v>6000</v>
      </c>
      <c r="W5" s="400" t="s">
        <v>6001</v>
      </c>
      <c r="AB5" s="402"/>
      <c r="AD5" s="402"/>
      <c r="AE5" s="402"/>
      <c r="AF5" s="402"/>
      <c r="AG5" s="402"/>
      <c r="AH5" s="402"/>
      <c r="AI5" s="400" t="s">
        <v>4660</v>
      </c>
      <c r="AJ5" s="400" t="s">
        <v>6002</v>
      </c>
      <c r="AK5" s="400" t="s">
        <v>6003</v>
      </c>
      <c r="AL5" s="400" t="s">
        <v>6004</v>
      </c>
      <c r="AN5" s="400" t="s">
        <v>6005</v>
      </c>
      <c r="AQ5" s="400" t="s">
        <v>6006</v>
      </c>
      <c r="AV5" s="400"/>
      <c r="AZ5" s="400" t="str">
        <f>IF(IFERROR(MATCH(F5,#REF!, 0),"N/A")="N/A","N/A","Yes")</f>
        <v>N/A</v>
      </c>
    </row>
    <row r="6" spans="1:52" x14ac:dyDescent="0.3">
      <c r="B6" s="404"/>
      <c r="C6" s="404"/>
      <c r="D6" s="404"/>
      <c r="E6" s="428"/>
      <c r="H6" s="400" t="s">
        <v>5994</v>
      </c>
      <c r="I6" s="400" t="s">
        <v>5995</v>
      </c>
      <c r="J6" s="400" t="s">
        <v>5996</v>
      </c>
      <c r="K6" s="400" t="s">
        <v>6007</v>
      </c>
      <c r="L6" s="400" t="s">
        <v>2671</v>
      </c>
      <c r="N6" s="400" t="s">
        <v>1600</v>
      </c>
      <c r="O6" s="507" t="s">
        <v>1452</v>
      </c>
      <c r="P6" s="407" t="str">
        <f>IFERROR(INDEX(LOVs!L:L,MATCH(O6, LOVs!J:J,0)), "")</f>
        <v>Fit</v>
      </c>
      <c r="Q6" s="407" t="str">
        <f>IFERROR(INDEX(LOVs!M:M,MATCH(O6,LOVs!J:J,0)),"")</f>
        <v>Configuration</v>
      </c>
      <c r="R6" s="407" t="str">
        <f>IFERROR(INDEX(LOVs!N:N,MATCH(O6,LOVs!J:J,0)),"")</f>
        <v>Functional</v>
      </c>
      <c r="S6" s="404"/>
      <c r="T6" s="400" t="s">
        <v>6008</v>
      </c>
      <c r="U6" s="400" t="s">
        <v>5999</v>
      </c>
      <c r="AB6" s="402"/>
      <c r="AD6" s="402"/>
      <c r="AE6" s="402"/>
      <c r="AF6" s="402"/>
      <c r="AG6" s="402"/>
      <c r="AH6" s="402"/>
      <c r="AI6" s="400" t="s">
        <v>4660</v>
      </c>
      <c r="AJ6" s="400" t="s">
        <v>6002</v>
      </c>
      <c r="AK6" s="400" t="s">
        <v>6003</v>
      </c>
      <c r="AL6" s="400" t="s">
        <v>6004</v>
      </c>
      <c r="AN6" s="400" t="s">
        <v>6009</v>
      </c>
      <c r="AQ6" s="400" t="s">
        <v>6006</v>
      </c>
      <c r="AV6" s="400"/>
      <c r="AZ6" s="400" t="str">
        <f>IF(IFERROR(MATCH(F6,#REF!, 0),"N/A")="N/A","N/A","Yes")</f>
        <v>N/A</v>
      </c>
    </row>
    <row r="7" spans="1:52" x14ac:dyDescent="0.3">
      <c r="B7" s="404"/>
      <c r="C7" s="404"/>
      <c r="D7" s="404"/>
      <c r="E7" s="428"/>
      <c r="H7" s="400" t="s">
        <v>5994</v>
      </c>
      <c r="I7" s="400" t="s">
        <v>6010</v>
      </c>
      <c r="J7" s="400" t="s">
        <v>6011</v>
      </c>
      <c r="K7" s="400" t="s">
        <v>6012</v>
      </c>
      <c r="L7" s="400" t="s">
        <v>2671</v>
      </c>
      <c r="N7" s="400" t="s">
        <v>1600</v>
      </c>
      <c r="O7" s="507" t="s">
        <v>2621</v>
      </c>
      <c r="P7" s="407" t="str">
        <f>IFERROR(INDEX(LOVs!L:L,MATCH(O7, LOVs!J:J,0)), "")</f>
        <v>Gap</v>
      </c>
      <c r="Q7" s="407" t="str">
        <f>IFERROR(INDEX(LOVs!M:M,MATCH(O7,LOVs!J:J,0)),"")</f>
        <v>Build</v>
      </c>
      <c r="R7" s="407" t="str">
        <f>IFERROR(INDEX(LOVs!N:N,MATCH(O7,LOVs!J:J,0)),"")</f>
        <v>Interface</v>
      </c>
      <c r="S7" s="404"/>
      <c r="T7" s="400" t="s">
        <v>6013</v>
      </c>
      <c r="U7" s="400" t="s">
        <v>5999</v>
      </c>
      <c r="V7" s="400" t="s">
        <v>6014</v>
      </c>
      <c r="AB7" s="402"/>
      <c r="AD7" s="402"/>
      <c r="AE7" s="402"/>
      <c r="AF7" s="402"/>
      <c r="AG7" s="402"/>
      <c r="AH7" s="402"/>
      <c r="AI7" s="400" t="s">
        <v>4660</v>
      </c>
      <c r="AJ7" s="400" t="s">
        <v>6002</v>
      </c>
      <c r="AK7" s="400" t="s">
        <v>6003</v>
      </c>
      <c r="AL7" s="400" t="s">
        <v>6004</v>
      </c>
      <c r="AN7" s="400" t="s">
        <v>6015</v>
      </c>
      <c r="AQ7" s="400" t="s">
        <v>6006</v>
      </c>
      <c r="AV7" s="400"/>
      <c r="AZ7" s="400" t="str">
        <f>IF(IFERROR(MATCH(F7,#REF!, 0),"N/A")="N/A","N/A","Yes")</f>
        <v>N/A</v>
      </c>
    </row>
    <row r="8" spans="1:52" x14ac:dyDescent="0.3">
      <c r="B8" s="404"/>
      <c r="C8" s="404"/>
      <c r="D8" s="404"/>
      <c r="E8" s="428"/>
      <c r="H8" s="400" t="s">
        <v>5994</v>
      </c>
      <c r="I8" s="400" t="s">
        <v>4661</v>
      </c>
      <c r="J8" s="400" t="s">
        <v>6016</v>
      </c>
      <c r="K8" s="400" t="s">
        <v>6017</v>
      </c>
      <c r="L8" s="400" t="s">
        <v>2671</v>
      </c>
      <c r="N8" s="400" t="s">
        <v>1600</v>
      </c>
      <c r="O8" s="507" t="s">
        <v>1452</v>
      </c>
      <c r="P8" s="407" t="str">
        <f>IFERROR(INDEX(LOVs!L:L,MATCH(O8, LOVs!J:J,0)), "")</f>
        <v>Fit</v>
      </c>
      <c r="Q8" s="407" t="str">
        <f>IFERROR(INDEX(LOVs!M:M,MATCH(O8,LOVs!J:J,0)),"")</f>
        <v>Configuration</v>
      </c>
      <c r="R8" s="407" t="str">
        <f>IFERROR(INDEX(LOVs!N:N,MATCH(O8,LOVs!J:J,0)),"")</f>
        <v>Functional</v>
      </c>
      <c r="S8" s="404"/>
      <c r="T8" s="400" t="s">
        <v>6018</v>
      </c>
      <c r="U8" s="400" t="s">
        <v>5999</v>
      </c>
      <c r="AB8" s="402"/>
      <c r="AD8" s="402"/>
      <c r="AE8" s="402"/>
      <c r="AF8" s="402"/>
      <c r="AG8" s="402"/>
      <c r="AH8" s="402"/>
      <c r="AI8" s="400" t="s">
        <v>4660</v>
      </c>
      <c r="AJ8" s="400" t="s">
        <v>6002</v>
      </c>
      <c r="AK8" s="400" t="s">
        <v>6003</v>
      </c>
      <c r="AL8" s="400" t="s">
        <v>6004</v>
      </c>
      <c r="AN8" s="400" t="s">
        <v>6019</v>
      </c>
      <c r="AQ8" s="400" t="s">
        <v>6006</v>
      </c>
      <c r="AV8" s="400"/>
      <c r="AZ8" s="400" t="str">
        <f>IF(IFERROR(MATCH(F8,#REF!, 0),"N/A")="N/A","N/A","Yes")</f>
        <v>N/A</v>
      </c>
    </row>
    <row r="9" spans="1:52" x14ac:dyDescent="0.3">
      <c r="B9" s="404"/>
      <c r="C9" s="404"/>
      <c r="D9" s="404"/>
      <c r="E9" s="428"/>
      <c r="H9" s="400" t="s">
        <v>5994</v>
      </c>
      <c r="I9" s="400" t="s">
        <v>6010</v>
      </c>
      <c r="J9" s="400" t="s">
        <v>6020</v>
      </c>
      <c r="K9" s="400" t="s">
        <v>6021</v>
      </c>
      <c r="L9" s="400" t="s">
        <v>6022</v>
      </c>
      <c r="N9" s="400" t="s">
        <v>1600</v>
      </c>
      <c r="O9" s="507" t="s">
        <v>1713</v>
      </c>
      <c r="P9" s="407" t="str">
        <f>IFERROR(INDEX(LOVs!L:L,MATCH(O9, LOVs!J:J,0)), "")</f>
        <v>Gap</v>
      </c>
      <c r="Q9" s="407" t="str">
        <f>IFERROR(INDEX(LOVs!M:M,MATCH(O9,LOVs!J:J,0)),"")</f>
        <v>Work Around</v>
      </c>
      <c r="R9" s="407" t="str">
        <f>IFERROR(INDEX(LOVs!N:N,MATCH(O9,LOVs!J:J,0)),"")</f>
        <v>Work Around</v>
      </c>
      <c r="S9" s="404"/>
      <c r="T9" s="400" t="s">
        <v>6023</v>
      </c>
      <c r="U9" s="400" t="s">
        <v>5999</v>
      </c>
      <c r="AB9" s="402"/>
      <c r="AD9" s="402"/>
      <c r="AE9" s="402"/>
      <c r="AF9" s="402"/>
      <c r="AG9" s="402"/>
      <c r="AH9" s="402"/>
      <c r="AI9" s="400" t="s">
        <v>4660</v>
      </c>
      <c r="AJ9" s="400" t="s">
        <v>6002</v>
      </c>
      <c r="AK9" s="400" t="s">
        <v>6003</v>
      </c>
      <c r="AL9" s="400" t="s">
        <v>6004</v>
      </c>
      <c r="AN9" s="400" t="s">
        <v>6024</v>
      </c>
      <c r="AQ9" s="400" t="s">
        <v>6006</v>
      </c>
      <c r="AV9" s="400"/>
      <c r="AZ9" s="400" t="str">
        <f>IF(IFERROR(MATCH(F9,#REF!, 0),"N/A")="N/A","N/A","Yes")</f>
        <v>N/A</v>
      </c>
    </row>
    <row r="10" spans="1:52" x14ac:dyDescent="0.3">
      <c r="B10" s="404"/>
      <c r="C10" s="404"/>
      <c r="D10" s="404"/>
      <c r="E10" s="428"/>
      <c r="H10" s="400" t="s">
        <v>5994</v>
      </c>
      <c r="I10" s="400" t="s">
        <v>4661</v>
      </c>
      <c r="J10" s="400" t="s">
        <v>6025</v>
      </c>
      <c r="K10" s="400" t="s">
        <v>6026</v>
      </c>
      <c r="N10" s="400" t="s">
        <v>1600</v>
      </c>
      <c r="O10" s="507" t="s">
        <v>1452</v>
      </c>
      <c r="P10" s="407" t="str">
        <f>IFERROR(INDEX(LOVs!L:L,MATCH(O10, LOVs!J:J,0)), "")</f>
        <v>Fit</v>
      </c>
      <c r="Q10" s="407" t="str">
        <f>IFERROR(INDEX(LOVs!M:M,MATCH(O10,LOVs!J:J,0)),"")</f>
        <v>Configuration</v>
      </c>
      <c r="R10" s="407" t="str">
        <f>IFERROR(INDEX(LOVs!N:N,MATCH(O10,LOVs!J:J,0)),"")</f>
        <v>Functional</v>
      </c>
      <c r="S10" s="404"/>
      <c r="T10" s="400" t="s">
        <v>6027</v>
      </c>
      <c r="U10" s="400" t="s">
        <v>6028</v>
      </c>
      <c r="AB10" s="402"/>
      <c r="AD10" s="402"/>
      <c r="AE10" s="402"/>
      <c r="AF10" s="402"/>
      <c r="AG10" s="402"/>
      <c r="AH10" s="402"/>
      <c r="AI10" s="400" t="s">
        <v>4660</v>
      </c>
      <c r="AJ10" s="400" t="s">
        <v>6002</v>
      </c>
      <c r="AK10" s="400" t="s">
        <v>6003</v>
      </c>
      <c r="AL10" s="400" t="s">
        <v>6004</v>
      </c>
      <c r="AN10" s="400" t="s">
        <v>6029</v>
      </c>
      <c r="AQ10" s="400" t="s">
        <v>6006</v>
      </c>
      <c r="AV10" s="400"/>
      <c r="AZ10" s="400" t="str">
        <f>IF(IFERROR(MATCH(F10,#REF!, 0),"N/A")="N/A","N/A","Yes")</f>
        <v>N/A</v>
      </c>
    </row>
    <row r="11" spans="1:52" x14ac:dyDescent="0.3">
      <c r="B11" s="404" t="s">
        <v>6030</v>
      </c>
      <c r="C11" s="404"/>
      <c r="D11" s="404"/>
      <c r="E11" s="428" t="s">
        <v>6030</v>
      </c>
      <c r="F11" s="400" t="s">
        <v>6031</v>
      </c>
      <c r="H11" s="400" t="s">
        <v>1596</v>
      </c>
      <c r="I11" s="400" t="s">
        <v>1597</v>
      </c>
      <c r="J11" s="400" t="s">
        <v>1795</v>
      </c>
      <c r="K11" s="400" t="s">
        <v>6032</v>
      </c>
      <c r="N11" s="400" t="s">
        <v>1600</v>
      </c>
      <c r="O11" s="507" t="s">
        <v>1452</v>
      </c>
      <c r="P11" s="407" t="str">
        <f>IFERROR(INDEX(LOVs!L:L,MATCH(O11, LOVs!J:J,0)), "")</f>
        <v>Fit</v>
      </c>
      <c r="Q11" s="407" t="str">
        <f>IFERROR(INDEX(LOVs!M:M,MATCH(O11,LOVs!J:J,0)),"")</f>
        <v>Configuration</v>
      </c>
      <c r="R11" s="407" t="str">
        <f>IFERROR(INDEX(LOVs!N:N,MATCH(O11,LOVs!J:J,0)),"")</f>
        <v>Functional</v>
      </c>
      <c r="S11" s="404"/>
      <c r="T11" s="400" t="s">
        <v>6033</v>
      </c>
      <c r="U11" s="400" t="s">
        <v>6028</v>
      </c>
      <c r="Y11" s="400" t="s">
        <v>1348</v>
      </c>
      <c r="Z11" s="400" t="s">
        <v>1603</v>
      </c>
      <c r="AA11" s="409">
        <v>44413</v>
      </c>
      <c r="AB11" s="402"/>
      <c r="AD11" s="402"/>
      <c r="AE11" s="402"/>
      <c r="AF11" s="402"/>
      <c r="AG11" s="402"/>
      <c r="AH11" s="402"/>
      <c r="AI11" s="400" t="s">
        <v>1605</v>
      </c>
      <c r="AJ11" s="400" t="s">
        <v>1606</v>
      </c>
      <c r="AK11" s="400" t="s">
        <v>1607</v>
      </c>
      <c r="AL11" s="400" t="s">
        <v>6004</v>
      </c>
      <c r="AN11" s="400" t="s">
        <v>6029</v>
      </c>
      <c r="AO11" s="400" t="s">
        <v>1608</v>
      </c>
      <c r="AQ11" s="400" t="s">
        <v>6006</v>
      </c>
      <c r="AU11" s="400" t="s">
        <v>5993</v>
      </c>
      <c r="AV11" s="406" t="str">
        <f>INDEX(JIRA!B:B, MATCH(F11&amp; " - Functional", JIRA!E:E,0))</f>
        <v>CSTONE-4201</v>
      </c>
      <c r="AW11" s="406" t="s">
        <v>162</v>
      </c>
      <c r="AX11" s="406" t="s">
        <v>162</v>
      </c>
      <c r="AZ11" s="400" t="str">
        <f>IF(IFERROR(MATCH(F11,#REF!, 0),"N/A")="N/A","N/A","Yes")</f>
        <v>N/A</v>
      </c>
    </row>
    <row r="12" spans="1:52" x14ac:dyDescent="0.3">
      <c r="B12" s="404"/>
      <c r="C12" s="404"/>
      <c r="D12" s="404"/>
      <c r="E12" s="428"/>
      <c r="H12" s="400" t="s">
        <v>5994</v>
      </c>
      <c r="I12" s="400"/>
      <c r="J12" s="400"/>
      <c r="K12" s="400" t="s">
        <v>6034</v>
      </c>
      <c r="N12" s="400" t="s">
        <v>1600</v>
      </c>
      <c r="O12" s="507" t="s">
        <v>1452</v>
      </c>
      <c r="P12" s="407" t="str">
        <f>IFERROR(INDEX(LOVs!L:L,MATCH(O12, LOVs!J:J,0)), "")</f>
        <v>Fit</v>
      </c>
      <c r="Q12" s="407" t="str">
        <f>IFERROR(INDEX(LOVs!M:M,MATCH(O12,LOVs!J:J,0)),"")</f>
        <v>Configuration</v>
      </c>
      <c r="R12" s="407" t="str">
        <f>IFERROR(INDEX(LOVs!N:N,MATCH(O12,LOVs!J:J,0)),"")</f>
        <v>Functional</v>
      </c>
      <c r="S12" s="404"/>
      <c r="T12" s="400" t="s">
        <v>6035</v>
      </c>
      <c r="U12" s="400" t="s">
        <v>6036</v>
      </c>
      <c r="AB12" s="402"/>
      <c r="AD12" s="402"/>
      <c r="AE12" s="402"/>
      <c r="AF12" s="402"/>
      <c r="AG12" s="402"/>
      <c r="AH12" s="402"/>
      <c r="AI12" s="400" t="s">
        <v>4660</v>
      </c>
      <c r="AJ12" s="400" t="s">
        <v>6037</v>
      </c>
      <c r="AK12" s="400" t="s">
        <v>6038</v>
      </c>
      <c r="AL12" s="400" t="s">
        <v>6004</v>
      </c>
      <c r="AN12" s="400" t="s">
        <v>6039</v>
      </c>
      <c r="AQ12" s="400" t="s">
        <v>6006</v>
      </c>
      <c r="AV12" s="400"/>
      <c r="AZ12" s="400" t="str">
        <f>IF(IFERROR(MATCH(F12,#REF!, 0),"N/A")="N/A","N/A","Yes")</f>
        <v>N/A</v>
      </c>
    </row>
    <row r="13" spans="1:52" x14ac:dyDescent="0.3">
      <c r="B13" s="404"/>
      <c r="C13" s="404"/>
      <c r="D13" s="404"/>
      <c r="E13" s="428" t="s">
        <v>196</v>
      </c>
      <c r="H13" s="400" t="s">
        <v>1596</v>
      </c>
      <c r="I13" s="400"/>
      <c r="J13" s="400"/>
      <c r="K13" s="400" t="s">
        <v>6040</v>
      </c>
      <c r="N13" s="400" t="s">
        <v>1600</v>
      </c>
      <c r="P13" s="407" t="str">
        <f>IFERROR(INDEX(LOVs!L:L,MATCH(O13, LOVs!J:J,0)), "")</f>
        <v/>
      </c>
      <c r="Q13" s="407" t="str">
        <f>IFERROR(INDEX(LOVs!M:M,MATCH(O13,LOVs!J:J,0)),"")</f>
        <v/>
      </c>
      <c r="R13" s="407" t="str">
        <f>IFERROR(INDEX(LOVs!N:N,MATCH(O13,LOVs!J:J,0)),"")</f>
        <v/>
      </c>
      <c r="S13" s="404"/>
      <c r="U13" s="400" t="s">
        <v>6041</v>
      </c>
      <c r="AB13" s="402"/>
      <c r="AD13" s="402"/>
      <c r="AE13" s="402"/>
      <c r="AF13" s="402"/>
      <c r="AG13" s="402"/>
      <c r="AH13" s="402"/>
      <c r="AI13" s="400" t="s">
        <v>204</v>
      </c>
      <c r="AJ13" s="400" t="s">
        <v>204</v>
      </c>
      <c r="AK13" s="400" t="s">
        <v>204</v>
      </c>
      <c r="AL13" s="400" t="s">
        <v>6004</v>
      </c>
      <c r="AN13" s="400" t="s">
        <v>6042</v>
      </c>
      <c r="AQ13" s="400" t="s">
        <v>6006</v>
      </c>
      <c r="AV13" s="400"/>
      <c r="AZ13" s="400" t="str">
        <f>IF(IFERROR(MATCH(F13,#REF!, 0),"N/A")="N/A","N/A","Yes")</f>
        <v>N/A</v>
      </c>
    </row>
    <row r="14" spans="1:52" x14ac:dyDescent="0.3">
      <c r="B14" s="404"/>
      <c r="C14" s="404"/>
      <c r="D14" s="404"/>
      <c r="E14" s="428" t="s">
        <v>196</v>
      </c>
      <c r="H14" s="400" t="s">
        <v>1596</v>
      </c>
      <c r="I14" s="400"/>
      <c r="J14" s="400"/>
      <c r="K14" s="400" t="s">
        <v>6043</v>
      </c>
      <c r="N14" s="400" t="s">
        <v>1600</v>
      </c>
      <c r="P14" s="407" t="str">
        <f>IFERROR(INDEX(LOVs!L:L,MATCH(O14, LOVs!J:J,0)), "")</f>
        <v/>
      </c>
      <c r="Q14" s="407" t="str">
        <f>IFERROR(INDEX(LOVs!M:M,MATCH(O14,LOVs!J:J,0)),"")</f>
        <v/>
      </c>
      <c r="R14" s="407" t="str">
        <f>IFERROR(INDEX(LOVs!N:N,MATCH(O14,LOVs!J:J,0)),"")</f>
        <v/>
      </c>
      <c r="S14" s="404"/>
      <c r="U14" s="400" t="s">
        <v>6041</v>
      </c>
      <c r="AB14" s="402"/>
      <c r="AD14" s="402"/>
      <c r="AE14" s="402"/>
      <c r="AF14" s="402"/>
      <c r="AG14" s="402"/>
      <c r="AH14" s="402"/>
      <c r="AI14" s="400" t="s">
        <v>204</v>
      </c>
      <c r="AJ14" s="400" t="s">
        <v>204</v>
      </c>
      <c r="AK14" s="400" t="s">
        <v>204</v>
      </c>
      <c r="AL14" s="400" t="s">
        <v>6004</v>
      </c>
      <c r="AN14" s="400" t="s">
        <v>6044</v>
      </c>
      <c r="AQ14" s="400" t="s">
        <v>6006</v>
      </c>
      <c r="AV14" s="400"/>
      <c r="AZ14" s="400" t="str">
        <f>IF(IFERROR(MATCH(F14,#REF!, 0),"N/A")="N/A","N/A","Yes")</f>
        <v>N/A</v>
      </c>
    </row>
    <row r="15" spans="1:52" x14ac:dyDescent="0.3">
      <c r="B15" s="404"/>
      <c r="C15" s="404"/>
      <c r="D15" s="404"/>
      <c r="E15" s="428" t="s">
        <v>196</v>
      </c>
      <c r="H15" s="400" t="s">
        <v>1596</v>
      </c>
      <c r="I15" s="400"/>
      <c r="J15" s="400"/>
      <c r="K15" s="400" t="s">
        <v>6045</v>
      </c>
      <c r="N15" s="400" t="s">
        <v>1600</v>
      </c>
      <c r="P15" s="407" t="str">
        <f>IFERROR(INDEX(LOVs!L:L,MATCH(O15, LOVs!J:J,0)), "")</f>
        <v/>
      </c>
      <c r="Q15" s="407" t="str">
        <f>IFERROR(INDEX(LOVs!M:M,MATCH(O15,LOVs!J:J,0)),"")</f>
        <v/>
      </c>
      <c r="R15" s="407" t="str">
        <f>IFERROR(INDEX(LOVs!N:N,MATCH(O15,LOVs!J:J,0)),"")</f>
        <v/>
      </c>
      <c r="S15" s="404"/>
      <c r="U15" s="400" t="s">
        <v>6041</v>
      </c>
      <c r="AB15" s="402"/>
      <c r="AD15" s="402"/>
      <c r="AE15" s="402"/>
      <c r="AF15" s="402"/>
      <c r="AG15" s="402"/>
      <c r="AH15" s="402"/>
      <c r="AI15" s="400" t="s">
        <v>204</v>
      </c>
      <c r="AJ15" s="400" t="s">
        <v>204</v>
      </c>
      <c r="AK15" s="400" t="s">
        <v>204</v>
      </c>
      <c r="AL15" s="400" t="s">
        <v>6004</v>
      </c>
      <c r="AN15" s="400" t="s">
        <v>6046</v>
      </c>
      <c r="AQ15" s="400" t="s">
        <v>6006</v>
      </c>
      <c r="AV15" s="400"/>
      <c r="AZ15" s="400" t="str">
        <f>IF(IFERROR(MATCH(F15,#REF!, 0),"N/A")="N/A","N/A","Yes")</f>
        <v>N/A</v>
      </c>
    </row>
    <row r="16" spans="1:52" x14ac:dyDescent="0.3">
      <c r="B16" s="404"/>
      <c r="C16" s="404"/>
      <c r="D16" s="404"/>
      <c r="E16" s="428" t="s">
        <v>196</v>
      </c>
      <c r="H16" s="400" t="s">
        <v>1596</v>
      </c>
      <c r="I16" s="400"/>
      <c r="J16" s="400"/>
      <c r="K16" s="400" t="s">
        <v>6047</v>
      </c>
      <c r="N16" s="400" t="s">
        <v>1600</v>
      </c>
      <c r="P16" s="407" t="str">
        <f>IFERROR(INDEX(LOVs!L:L,MATCH(O16, LOVs!J:J,0)), "")</f>
        <v/>
      </c>
      <c r="Q16" s="407" t="str">
        <f>IFERROR(INDEX(LOVs!M:M,MATCH(O16,LOVs!J:J,0)),"")</f>
        <v/>
      </c>
      <c r="R16" s="407" t="str">
        <f>IFERROR(INDEX(LOVs!N:N,MATCH(O16,LOVs!J:J,0)),"")</f>
        <v/>
      </c>
      <c r="S16" s="404"/>
      <c r="U16" s="400" t="s">
        <v>6041</v>
      </c>
      <c r="AB16" s="402"/>
      <c r="AD16" s="402"/>
      <c r="AE16" s="402"/>
      <c r="AF16" s="402"/>
      <c r="AG16" s="402"/>
      <c r="AH16" s="402"/>
      <c r="AI16" s="400" t="s">
        <v>204</v>
      </c>
      <c r="AJ16" s="400" t="s">
        <v>204</v>
      </c>
      <c r="AK16" s="400" t="s">
        <v>204</v>
      </c>
      <c r="AL16" s="400" t="s">
        <v>6004</v>
      </c>
      <c r="AN16" s="400" t="s">
        <v>6048</v>
      </c>
      <c r="AV16" s="400"/>
      <c r="AZ16" s="400" t="str">
        <f>IF(IFERROR(MATCH(F16,#REF!, 0),"N/A")="N/A","N/A","Yes")</f>
        <v>N/A</v>
      </c>
    </row>
    <row r="17" spans="1:52" x14ac:dyDescent="0.3">
      <c r="B17" s="404"/>
      <c r="C17" s="404"/>
      <c r="D17" s="404"/>
      <c r="E17" s="428"/>
      <c r="H17" s="400" t="s">
        <v>5994</v>
      </c>
      <c r="I17" s="400"/>
      <c r="J17" s="400"/>
      <c r="K17" s="400" t="s">
        <v>6049</v>
      </c>
      <c r="N17" s="400" t="s">
        <v>1600</v>
      </c>
      <c r="O17" s="507" t="s">
        <v>1713</v>
      </c>
      <c r="P17" s="407" t="str">
        <f>IFERROR(INDEX(LOVs!L:L,MATCH(O17, LOVs!J:J,0)), "")</f>
        <v>Gap</v>
      </c>
      <c r="Q17" s="407" t="str">
        <f>IFERROR(INDEX(LOVs!M:M,MATCH(O17,LOVs!J:J,0)),"")</f>
        <v>Work Around</v>
      </c>
      <c r="R17" s="407" t="str">
        <f>IFERROR(INDEX(LOVs!N:N,MATCH(O17,LOVs!J:J,0)),"")</f>
        <v>Work Around</v>
      </c>
      <c r="S17" s="404"/>
      <c r="T17" s="400" t="s">
        <v>6050</v>
      </c>
      <c r="U17" s="400" t="s">
        <v>6051</v>
      </c>
      <c r="AB17" s="402"/>
      <c r="AD17" s="402"/>
      <c r="AE17" s="402"/>
      <c r="AF17" s="402"/>
      <c r="AG17" s="402"/>
      <c r="AH17" s="402"/>
      <c r="AI17" s="400" t="s">
        <v>4660</v>
      </c>
      <c r="AJ17" s="400" t="s">
        <v>6037</v>
      </c>
      <c r="AK17" s="400" t="s">
        <v>6038</v>
      </c>
      <c r="AL17" s="400" t="s">
        <v>6004</v>
      </c>
      <c r="AN17" s="400" t="s">
        <v>6052</v>
      </c>
      <c r="AQ17" s="400" t="s">
        <v>6006</v>
      </c>
      <c r="AV17" s="400"/>
      <c r="AZ17" s="400" t="str">
        <f>IF(IFERROR(MATCH(F17,#REF!, 0),"N/A")="N/A","N/A","Yes")</f>
        <v>N/A</v>
      </c>
    </row>
    <row r="18" spans="1:52" x14ac:dyDescent="0.3">
      <c r="B18" s="404" t="s">
        <v>6053</v>
      </c>
      <c r="C18" s="404"/>
      <c r="D18" s="404"/>
      <c r="E18" s="428" t="s">
        <v>6053</v>
      </c>
      <c r="F18" s="400" t="s">
        <v>6054</v>
      </c>
      <c r="H18" s="400" t="s">
        <v>1596</v>
      </c>
      <c r="I18" s="400" t="s">
        <v>1597</v>
      </c>
      <c r="J18" s="400" t="s">
        <v>1795</v>
      </c>
      <c r="K18" s="451" t="s">
        <v>6055</v>
      </c>
      <c r="N18" s="400" t="s">
        <v>1600</v>
      </c>
      <c r="O18" s="507" t="s">
        <v>1713</v>
      </c>
      <c r="P18" s="407" t="str">
        <f>IFERROR(INDEX(LOVs!L:L,MATCH(O18, LOVs!J:J,0)), "")</f>
        <v>Gap</v>
      </c>
      <c r="Q18" s="407" t="str">
        <f>IFERROR(INDEX(LOVs!M:M,MATCH(O18,LOVs!J:J,0)),"")</f>
        <v>Work Around</v>
      </c>
      <c r="R18" s="407" t="str">
        <f>IFERROR(INDEX(LOVs!N:N,MATCH(O18,LOVs!J:J,0)),"")</f>
        <v>Work Around</v>
      </c>
      <c r="S18" s="404"/>
      <c r="T18" s="400" t="s">
        <v>6056</v>
      </c>
      <c r="U18" s="400" t="s">
        <v>6057</v>
      </c>
      <c r="Y18" s="400" t="s">
        <v>1348</v>
      </c>
      <c r="Z18" s="400" t="s">
        <v>1603</v>
      </c>
      <c r="AA18" s="409">
        <v>44413</v>
      </c>
      <c r="AB18" s="402"/>
      <c r="AD18" s="402"/>
      <c r="AE18" s="402"/>
      <c r="AF18" s="402"/>
      <c r="AG18" s="402"/>
      <c r="AH18" s="402"/>
      <c r="AI18" s="400" t="s">
        <v>1605</v>
      </c>
      <c r="AJ18" s="400" t="s">
        <v>1606</v>
      </c>
      <c r="AK18" s="400" t="s">
        <v>1607</v>
      </c>
      <c r="AL18" s="400" t="s">
        <v>6004</v>
      </c>
      <c r="AN18" s="400" t="s">
        <v>6058</v>
      </c>
      <c r="AO18" s="400" t="s">
        <v>1608</v>
      </c>
      <c r="AQ18" s="400" t="s">
        <v>6006</v>
      </c>
      <c r="AU18" s="400" t="s">
        <v>5993</v>
      </c>
      <c r="AV18" s="406" t="str">
        <f>INDEX(JIRA!B:B, MATCH(F18&amp; " - Functional", JIRA!E:E,0))</f>
        <v>CSTONE-4202</v>
      </c>
      <c r="AW18" s="406" t="s">
        <v>162</v>
      </c>
      <c r="AX18" s="406" t="s">
        <v>162</v>
      </c>
      <c r="AZ18" s="400" t="str">
        <f>IF(IFERROR(MATCH(F18,#REF!, 0),"N/A")="N/A","N/A","Yes")</f>
        <v>N/A</v>
      </c>
    </row>
    <row r="19" spans="1:52" s="419" customFormat="1" x14ac:dyDescent="0.3">
      <c r="A19" s="399"/>
      <c r="B19" s="404" t="s">
        <v>6059</v>
      </c>
      <c r="C19" s="404"/>
      <c r="D19" s="404"/>
      <c r="E19" s="428" t="s">
        <v>6059</v>
      </c>
      <c r="F19" s="400" t="s">
        <v>6060</v>
      </c>
      <c r="G19" s="400"/>
      <c r="H19" s="400" t="s">
        <v>1596</v>
      </c>
      <c r="I19" s="400" t="s">
        <v>1597</v>
      </c>
      <c r="J19" s="400" t="s">
        <v>1795</v>
      </c>
      <c r="K19" s="400" t="s">
        <v>6061</v>
      </c>
      <c r="L19" s="400"/>
      <c r="M19" s="400"/>
      <c r="N19" s="400" t="s">
        <v>1600</v>
      </c>
      <c r="O19" s="507" t="s">
        <v>1452</v>
      </c>
      <c r="P19" s="407" t="str">
        <f>IFERROR(INDEX(LOVs!L:L,MATCH(O19, LOVs!J:J,0)), "")</f>
        <v>Fit</v>
      </c>
      <c r="Q19" s="407" t="str">
        <f>IFERROR(INDEX(LOVs!M:M,MATCH(O19,LOVs!J:J,0)),"")</f>
        <v>Configuration</v>
      </c>
      <c r="R19" s="407" t="str">
        <f>IFERROR(INDEX(LOVs!N:N,MATCH(O19,LOVs!J:J,0)),"")</f>
        <v>Functional</v>
      </c>
      <c r="S19" s="404"/>
      <c r="T19" s="400" t="s">
        <v>6062</v>
      </c>
      <c r="U19" s="400" t="s">
        <v>6063</v>
      </c>
      <c r="V19" s="400"/>
      <c r="W19" s="400"/>
      <c r="X19" s="400"/>
      <c r="Y19" s="400" t="s">
        <v>1348</v>
      </c>
      <c r="Z19" s="400" t="s">
        <v>1603</v>
      </c>
      <c r="AA19" s="409">
        <v>44413</v>
      </c>
      <c r="AB19" s="402"/>
      <c r="AC19" s="400"/>
      <c r="AD19" s="402"/>
      <c r="AE19" s="402"/>
      <c r="AF19" s="402"/>
      <c r="AG19" s="402"/>
      <c r="AH19" s="402"/>
      <c r="AI19" s="400" t="s">
        <v>1605</v>
      </c>
      <c r="AJ19" s="400" t="s">
        <v>1606</v>
      </c>
      <c r="AK19" s="400" t="s">
        <v>1607</v>
      </c>
      <c r="AL19" s="400" t="s">
        <v>6004</v>
      </c>
      <c r="AM19" s="400"/>
      <c r="AN19" s="400" t="s">
        <v>6064</v>
      </c>
      <c r="AO19" s="400" t="s">
        <v>1608</v>
      </c>
      <c r="AP19" s="400"/>
      <c r="AQ19" s="400" t="s">
        <v>6006</v>
      </c>
      <c r="AR19" s="400"/>
      <c r="AS19" s="400"/>
      <c r="AT19" s="400"/>
      <c r="AU19" s="400" t="s">
        <v>5993</v>
      </c>
      <c r="AV19" s="406" t="str">
        <f>INDEX(JIRA!B:B, MATCH(F19&amp; " - Functional", JIRA!E:E,0))</f>
        <v>CSTONE-4203</v>
      </c>
      <c r="AW19" s="406" t="s">
        <v>162</v>
      </c>
      <c r="AX19" s="406" t="s">
        <v>162</v>
      </c>
      <c r="AY19" s="406"/>
      <c r="AZ19" s="400" t="str">
        <f>IF(IFERROR(MATCH(F19,#REF!, 0),"N/A")="N/A","N/A","Yes")</f>
        <v>N/A</v>
      </c>
    </row>
    <row r="20" spans="1:52" x14ac:dyDescent="0.3">
      <c r="B20" s="404"/>
      <c r="C20" s="404"/>
      <c r="D20" s="404"/>
      <c r="E20" s="428"/>
      <c r="H20" s="400" t="s">
        <v>5994</v>
      </c>
      <c r="I20" s="400" t="s">
        <v>4661</v>
      </c>
      <c r="J20" s="400" t="s">
        <v>6065</v>
      </c>
      <c r="K20" s="400" t="s">
        <v>6066</v>
      </c>
      <c r="L20" s="400" t="s">
        <v>2671</v>
      </c>
      <c r="N20" s="400" t="s">
        <v>1600</v>
      </c>
      <c r="O20" s="507" t="s">
        <v>1452</v>
      </c>
      <c r="P20" s="407" t="str">
        <f>IFERROR(INDEX(LOVs!L:L,MATCH(O20, LOVs!J:J,0)), "")</f>
        <v>Fit</v>
      </c>
      <c r="Q20" s="407" t="str">
        <f>IFERROR(INDEX(LOVs!M:M,MATCH(O20,LOVs!J:J,0)),"")</f>
        <v>Configuration</v>
      </c>
      <c r="R20" s="407" t="str">
        <f>IFERROR(INDEX(LOVs!N:N,MATCH(O20,LOVs!J:J,0)),"")</f>
        <v>Functional</v>
      </c>
      <c r="S20" s="404"/>
      <c r="T20" s="400" t="s">
        <v>6067</v>
      </c>
      <c r="U20" s="400" t="s">
        <v>6063</v>
      </c>
      <c r="AB20" s="402"/>
      <c r="AD20" s="402"/>
      <c r="AE20" s="402"/>
      <c r="AF20" s="402"/>
      <c r="AG20" s="402"/>
      <c r="AH20" s="402"/>
      <c r="AI20" s="400" t="s">
        <v>4660</v>
      </c>
      <c r="AJ20" s="400" t="s">
        <v>6002</v>
      </c>
      <c r="AK20" s="400" t="s">
        <v>6003</v>
      </c>
      <c r="AL20" s="400" t="s">
        <v>6004</v>
      </c>
      <c r="AN20" s="400" t="s">
        <v>6064</v>
      </c>
      <c r="AQ20" s="400" t="s">
        <v>6006</v>
      </c>
      <c r="AV20" s="400"/>
      <c r="AZ20" s="400" t="str">
        <f>IF(IFERROR(MATCH(F20,#REF!, 0),"N/A")="N/A","N/A","Yes")</f>
        <v>N/A</v>
      </c>
    </row>
    <row r="21" spans="1:52" x14ac:dyDescent="0.3">
      <c r="B21" s="404"/>
      <c r="C21" s="404"/>
      <c r="D21" s="404"/>
      <c r="E21" s="428"/>
      <c r="H21" s="400" t="s">
        <v>5994</v>
      </c>
      <c r="I21" s="400"/>
      <c r="J21" s="400"/>
      <c r="K21" s="400" t="s">
        <v>6068</v>
      </c>
      <c r="N21" s="400" t="s">
        <v>1600</v>
      </c>
      <c r="O21" s="507" t="s">
        <v>1713</v>
      </c>
      <c r="P21" s="407" t="str">
        <f>IFERROR(INDEX(LOVs!L:L,MATCH(O21, LOVs!J:J,0)), "")</f>
        <v>Gap</v>
      </c>
      <c r="Q21" s="407" t="str">
        <f>IFERROR(INDEX(LOVs!M:M,MATCH(O21,LOVs!J:J,0)),"")</f>
        <v>Work Around</v>
      </c>
      <c r="R21" s="407" t="str">
        <f>IFERROR(INDEX(LOVs!N:N,MATCH(O21,LOVs!J:J,0)),"")</f>
        <v>Work Around</v>
      </c>
      <c r="S21" s="404"/>
      <c r="T21" s="400" t="s">
        <v>6050</v>
      </c>
      <c r="U21" s="400" t="s">
        <v>6069</v>
      </c>
      <c r="AB21" s="402"/>
      <c r="AD21" s="402"/>
      <c r="AE21" s="402"/>
      <c r="AF21" s="402"/>
      <c r="AG21" s="402"/>
      <c r="AH21" s="402"/>
      <c r="AI21" s="400" t="s">
        <v>4660</v>
      </c>
      <c r="AJ21" s="400" t="s">
        <v>6037</v>
      </c>
      <c r="AK21" s="400" t="s">
        <v>6038</v>
      </c>
      <c r="AL21" s="400" t="s">
        <v>6004</v>
      </c>
      <c r="AN21" s="400" t="s">
        <v>6070</v>
      </c>
      <c r="AQ21" s="400" t="s">
        <v>6006</v>
      </c>
      <c r="AV21" s="400"/>
      <c r="AZ21" s="400" t="str">
        <f>IF(IFERROR(MATCH(F21,#REF!, 0),"N/A")="N/A","N/A","Yes")</f>
        <v>N/A</v>
      </c>
    </row>
    <row r="22" spans="1:52" x14ac:dyDescent="0.3">
      <c r="B22" s="404"/>
      <c r="C22" s="404"/>
      <c r="D22" s="404"/>
      <c r="E22" s="428"/>
      <c r="H22" s="400" t="s">
        <v>5994</v>
      </c>
      <c r="I22" s="400" t="s">
        <v>6010</v>
      </c>
      <c r="J22" s="400" t="s">
        <v>6020</v>
      </c>
      <c r="K22" s="400" t="s">
        <v>6071</v>
      </c>
      <c r="L22" s="400" t="s">
        <v>2671</v>
      </c>
      <c r="N22" s="400" t="s">
        <v>1600</v>
      </c>
      <c r="O22" s="507" t="s">
        <v>1452</v>
      </c>
      <c r="P22" s="407" t="str">
        <f>IFERROR(INDEX(LOVs!L:L,MATCH(O22, LOVs!J:J,0)), "")</f>
        <v>Fit</v>
      </c>
      <c r="Q22" s="407" t="str">
        <f>IFERROR(INDEX(LOVs!M:M,MATCH(O22,LOVs!J:J,0)),"")</f>
        <v>Configuration</v>
      </c>
      <c r="R22" s="407" t="str">
        <f>IFERROR(INDEX(LOVs!N:N,MATCH(O22,LOVs!J:J,0)),"")</f>
        <v>Functional</v>
      </c>
      <c r="S22" s="404"/>
      <c r="T22" s="400" t="s">
        <v>6072</v>
      </c>
      <c r="U22" s="400" t="s">
        <v>5999</v>
      </c>
      <c r="AB22" s="402"/>
      <c r="AD22" s="402"/>
      <c r="AE22" s="402"/>
      <c r="AF22" s="402"/>
      <c r="AG22" s="402"/>
      <c r="AH22" s="402"/>
      <c r="AI22" s="400" t="s">
        <v>4660</v>
      </c>
      <c r="AJ22" s="400" t="s">
        <v>6002</v>
      </c>
      <c r="AK22" s="400" t="s">
        <v>6003</v>
      </c>
      <c r="AL22" s="400" t="s">
        <v>6004</v>
      </c>
      <c r="AN22" s="400" t="s">
        <v>6073</v>
      </c>
      <c r="AQ22" s="400" t="s">
        <v>6006</v>
      </c>
      <c r="AV22" s="400"/>
      <c r="AZ22" s="400" t="str">
        <f>IF(IFERROR(MATCH(F22,#REF!, 0),"N/A")="N/A","N/A","Yes")</f>
        <v>N/A</v>
      </c>
    </row>
    <row r="23" spans="1:52" x14ac:dyDescent="0.3">
      <c r="B23" s="404" t="s">
        <v>6074</v>
      </c>
      <c r="C23" s="404" t="s">
        <v>6075</v>
      </c>
      <c r="D23" s="404" t="s">
        <v>6076</v>
      </c>
      <c r="E23" s="428" t="s">
        <v>6076</v>
      </c>
      <c r="F23" s="400" t="s">
        <v>6077</v>
      </c>
      <c r="H23" s="400" t="s">
        <v>1596</v>
      </c>
      <c r="I23" s="400" t="s">
        <v>1597</v>
      </c>
      <c r="J23" s="400" t="s">
        <v>1795</v>
      </c>
      <c r="K23" s="400" t="s">
        <v>6078</v>
      </c>
      <c r="N23" s="400" t="s">
        <v>1600</v>
      </c>
      <c r="O23" s="507" t="s">
        <v>1647</v>
      </c>
      <c r="P23" s="407" t="str">
        <f>IFERROR(INDEX(LOVs!L:L,MATCH(O23, LOVs!J:J,0)), "")</f>
        <v>Gap</v>
      </c>
      <c r="Q23" s="407" t="str">
        <f>IFERROR(INDEX(LOVs!M:M,MATCH(O23,LOVs!J:J,0)),"")</f>
        <v>Build</v>
      </c>
      <c r="R23" s="407" t="str">
        <f>IFERROR(INDEX(LOVs!N:N,MATCH(O23,LOVs!J:J,0)),"")</f>
        <v>Report</v>
      </c>
      <c r="S23" s="404" t="s">
        <v>2266</v>
      </c>
      <c r="T23" s="400" t="s">
        <v>6079</v>
      </c>
      <c r="U23" s="400" t="s">
        <v>5999</v>
      </c>
      <c r="Y23" s="400" t="s">
        <v>1348</v>
      </c>
      <c r="Z23" s="400" t="s">
        <v>1603</v>
      </c>
      <c r="AA23" s="409">
        <v>44413</v>
      </c>
      <c r="AB23" s="402"/>
      <c r="AD23" s="402"/>
      <c r="AE23" s="402"/>
      <c r="AF23" s="402"/>
      <c r="AG23" s="402"/>
      <c r="AH23" s="402"/>
      <c r="AI23" s="400" t="s">
        <v>1605</v>
      </c>
      <c r="AJ23" s="400" t="s">
        <v>1606</v>
      </c>
      <c r="AK23" s="400" t="s">
        <v>1607</v>
      </c>
      <c r="AL23" s="400" t="s">
        <v>6004</v>
      </c>
      <c r="AN23" s="400" t="s">
        <v>6073</v>
      </c>
      <c r="AO23" s="400" t="s">
        <v>1608</v>
      </c>
      <c r="AQ23" s="400" t="s">
        <v>6006</v>
      </c>
      <c r="AU23" s="400" t="s">
        <v>5993</v>
      </c>
      <c r="AV23" s="406" t="s">
        <v>6074</v>
      </c>
      <c r="AW23" s="406" t="str">
        <f>INDEX(JIRA!B:B, MATCH(F23&amp; " - Technical", JIRA!F:F,0))</f>
        <v>CSTONE-4204</v>
      </c>
      <c r="AX23" s="406" t="s">
        <v>6076</v>
      </c>
      <c r="AZ23" s="400" t="str">
        <f>IF(IFERROR(MATCH(F23,#REF!, 0),"N/A")="N/A","N/A","Yes")</f>
        <v>N/A</v>
      </c>
    </row>
    <row r="24" spans="1:52" x14ac:dyDescent="0.3">
      <c r="B24" s="404" t="s">
        <v>6080</v>
      </c>
      <c r="C24" s="404" t="s">
        <v>6081</v>
      </c>
      <c r="D24" s="404" t="s">
        <v>6082</v>
      </c>
      <c r="E24" s="428" t="s">
        <v>6082</v>
      </c>
      <c r="F24" s="400" t="s">
        <v>6083</v>
      </c>
      <c r="H24" s="400" t="s">
        <v>1596</v>
      </c>
      <c r="I24" s="400" t="s">
        <v>1597</v>
      </c>
      <c r="J24" s="400" t="s">
        <v>1795</v>
      </c>
      <c r="K24" s="400" t="s">
        <v>6084</v>
      </c>
      <c r="N24" s="400" t="s">
        <v>1600</v>
      </c>
      <c r="O24" s="507" t="s">
        <v>1647</v>
      </c>
      <c r="P24" s="407" t="str">
        <f>IFERROR(INDEX(LOVs!L:L,MATCH(O24, LOVs!J:J,0)), "")</f>
        <v>Gap</v>
      </c>
      <c r="Q24" s="407" t="str">
        <f>IFERROR(INDEX(LOVs!M:M,MATCH(O24,LOVs!J:J,0)),"")</f>
        <v>Build</v>
      </c>
      <c r="R24" s="407" t="str">
        <f>IFERROR(INDEX(LOVs!N:N,MATCH(O24,LOVs!J:J,0)),"")</f>
        <v>Report</v>
      </c>
      <c r="S24" s="404" t="s">
        <v>2266</v>
      </c>
      <c r="T24" s="400" t="s">
        <v>6085</v>
      </c>
      <c r="U24" s="400" t="s">
        <v>5999</v>
      </c>
      <c r="Y24" s="400" t="s">
        <v>1348</v>
      </c>
      <c r="Z24" s="400" t="s">
        <v>1603</v>
      </c>
      <c r="AA24" s="409">
        <v>44413</v>
      </c>
      <c r="AB24" s="402"/>
      <c r="AD24" s="402"/>
      <c r="AE24" s="402"/>
      <c r="AF24" s="402"/>
      <c r="AG24" s="402"/>
      <c r="AH24" s="402"/>
      <c r="AI24" s="400" t="s">
        <v>1605</v>
      </c>
      <c r="AJ24" s="400" t="s">
        <v>1606</v>
      </c>
      <c r="AK24" s="400" t="s">
        <v>1607</v>
      </c>
      <c r="AL24" s="400" t="s">
        <v>6004</v>
      </c>
      <c r="AN24" s="400" t="s">
        <v>6073</v>
      </c>
      <c r="AO24" s="400" t="s">
        <v>1608</v>
      </c>
      <c r="AQ24" s="400" t="s">
        <v>6006</v>
      </c>
      <c r="AU24" s="400" t="s">
        <v>5993</v>
      </c>
      <c r="AV24" s="406" t="s">
        <v>6080</v>
      </c>
      <c r="AW24" s="406" t="str">
        <f>INDEX(JIRA!B:B, MATCH(F24&amp; " - Technical", JIRA!F:F,0))</f>
        <v>CSTONE-4205</v>
      </c>
      <c r="AX24" s="406" t="s">
        <v>6082</v>
      </c>
      <c r="AZ24" s="400" t="str">
        <f>IF(IFERROR(MATCH(F24,#REF!, 0),"N/A")="N/A","N/A","Yes")</f>
        <v>N/A</v>
      </c>
    </row>
    <row r="25" spans="1:52" x14ac:dyDescent="0.3">
      <c r="B25" s="404" t="s">
        <v>6086</v>
      </c>
      <c r="C25" s="404" t="s">
        <v>6087</v>
      </c>
      <c r="D25" s="404" t="s">
        <v>6088</v>
      </c>
      <c r="E25" s="428" t="s">
        <v>6088</v>
      </c>
      <c r="F25" s="400" t="s">
        <v>6089</v>
      </c>
      <c r="H25" s="400" t="s">
        <v>1596</v>
      </c>
      <c r="I25" s="400" t="s">
        <v>1597</v>
      </c>
      <c r="J25" s="400" t="s">
        <v>1795</v>
      </c>
      <c r="K25" s="400" t="s">
        <v>6090</v>
      </c>
      <c r="N25" s="400" t="s">
        <v>1600</v>
      </c>
      <c r="O25" s="507" t="s">
        <v>1647</v>
      </c>
      <c r="P25" s="407" t="str">
        <f>IFERROR(INDEX(LOVs!L:L,MATCH(O25, LOVs!J:J,0)), "")</f>
        <v>Gap</v>
      </c>
      <c r="Q25" s="407" t="str">
        <f>IFERROR(INDEX(LOVs!M:M,MATCH(O25,LOVs!J:J,0)),"")</f>
        <v>Build</v>
      </c>
      <c r="R25" s="407" t="str">
        <f>IFERROR(INDEX(LOVs!N:N,MATCH(O25,LOVs!J:J,0)),"")</f>
        <v>Report</v>
      </c>
      <c r="S25" s="404" t="s">
        <v>2266</v>
      </c>
      <c r="T25" s="400" t="s">
        <v>6091</v>
      </c>
      <c r="U25" s="400" t="s">
        <v>5999</v>
      </c>
      <c r="Y25" s="400" t="s">
        <v>1348</v>
      </c>
      <c r="Z25" s="400" t="s">
        <v>1603</v>
      </c>
      <c r="AA25" s="409">
        <v>44413</v>
      </c>
      <c r="AB25" s="402"/>
      <c r="AD25" s="402"/>
      <c r="AE25" s="402"/>
      <c r="AF25" s="402"/>
      <c r="AG25" s="402"/>
      <c r="AH25" s="402"/>
      <c r="AI25" s="400" t="s">
        <v>1605</v>
      </c>
      <c r="AJ25" s="400" t="s">
        <v>1606</v>
      </c>
      <c r="AK25" s="400" t="s">
        <v>1607</v>
      </c>
      <c r="AL25" s="400" t="s">
        <v>6004</v>
      </c>
      <c r="AN25" s="400" t="s">
        <v>6073</v>
      </c>
      <c r="AO25" s="400" t="s">
        <v>1608</v>
      </c>
      <c r="AQ25" s="400" t="s">
        <v>6006</v>
      </c>
      <c r="AU25" s="400" t="s">
        <v>5993</v>
      </c>
      <c r="AV25" s="406" t="s">
        <v>6086</v>
      </c>
      <c r="AW25" s="406" t="str">
        <f>INDEX(JIRA!B:B, MATCH(F25&amp; " - Technical", JIRA!F:F,0))</f>
        <v>CSTONE-4206</v>
      </c>
      <c r="AX25" s="406" t="s">
        <v>6088</v>
      </c>
      <c r="AZ25" s="400" t="str">
        <f>IF(IFERROR(MATCH(F25,#REF!, 0),"N/A")="N/A","N/A","Yes")</f>
        <v>N/A</v>
      </c>
    </row>
    <row r="26" spans="1:52" x14ac:dyDescent="0.3">
      <c r="B26" s="404"/>
      <c r="C26" s="404"/>
      <c r="D26" s="404" t="s">
        <v>6092</v>
      </c>
      <c r="E26" s="428"/>
      <c r="F26" s="400" t="s">
        <v>6093</v>
      </c>
      <c r="H26" s="400" t="s">
        <v>1596</v>
      </c>
      <c r="I26" s="400" t="s">
        <v>2571</v>
      </c>
      <c r="J26" s="400" t="s">
        <v>2572</v>
      </c>
      <c r="K26" s="400" t="s">
        <v>6094</v>
      </c>
      <c r="N26" s="400" t="s">
        <v>1600</v>
      </c>
      <c r="O26" s="507" t="s">
        <v>1647</v>
      </c>
      <c r="P26" s="407" t="str">
        <f>IFERROR(INDEX(LOVs!L:L,MATCH(O26, LOVs!J:J,0)), "")</f>
        <v>Gap</v>
      </c>
      <c r="Q26" s="407" t="str">
        <f>IFERROR(INDEX(LOVs!M:M,MATCH(O26,LOVs!J:J,0)),"")</f>
        <v>Build</v>
      </c>
      <c r="R26" s="407" t="str">
        <f>IFERROR(INDEX(LOVs!N:N,MATCH(O26,LOVs!J:J,0)),"")</f>
        <v>Report</v>
      </c>
      <c r="S26" s="404" t="s">
        <v>120</v>
      </c>
      <c r="T26" s="400" t="s">
        <v>6095</v>
      </c>
      <c r="U26" s="400" t="s">
        <v>5999</v>
      </c>
      <c r="Y26" s="400" t="s">
        <v>1348</v>
      </c>
      <c r="Z26" s="400" t="s">
        <v>2784</v>
      </c>
      <c r="AA26" s="409">
        <v>44412</v>
      </c>
      <c r="AB26" s="402"/>
      <c r="AD26" s="402"/>
      <c r="AE26" s="402"/>
      <c r="AF26" s="402"/>
      <c r="AG26" s="402"/>
      <c r="AH26" s="402"/>
      <c r="AI26" s="400" t="s">
        <v>1605</v>
      </c>
      <c r="AJ26" s="400" t="s">
        <v>2577</v>
      </c>
      <c r="AK26" s="400" t="s">
        <v>2578</v>
      </c>
      <c r="AL26" s="400" t="s">
        <v>11754</v>
      </c>
      <c r="AN26" s="400" t="s">
        <v>6073</v>
      </c>
      <c r="AO26" s="400" t="s">
        <v>1608</v>
      </c>
      <c r="AQ26" s="400" t="s">
        <v>6006</v>
      </c>
      <c r="AV26" s="406" t="s">
        <v>6096</v>
      </c>
      <c r="AW26" s="406" t="str">
        <f>INDEX(JIRA!B:B, MATCH(F26&amp; " - Technical", JIRA!F:F,0))</f>
        <v>CSTONE-4207</v>
      </c>
      <c r="AX26" s="406" t="s">
        <v>6092</v>
      </c>
      <c r="AZ26" s="400" t="str">
        <f>IF(IFERROR(MATCH(F26,#REF!, 0),"N/A")="N/A","N/A","Yes")</f>
        <v>N/A</v>
      </c>
    </row>
    <row r="27" spans="1:52" x14ac:dyDescent="0.3">
      <c r="B27" s="404" t="s">
        <v>6097</v>
      </c>
      <c r="C27" s="404" t="s">
        <v>6098</v>
      </c>
      <c r="D27" s="404" t="s">
        <v>6099</v>
      </c>
      <c r="E27" s="428" t="s">
        <v>6099</v>
      </c>
      <c r="F27" s="400" t="s">
        <v>6100</v>
      </c>
      <c r="H27" s="400" t="s">
        <v>1596</v>
      </c>
      <c r="I27" s="400" t="s">
        <v>1597</v>
      </c>
      <c r="J27" s="400" t="s">
        <v>1795</v>
      </c>
      <c r="K27" s="400" t="s">
        <v>6101</v>
      </c>
      <c r="N27" s="400" t="s">
        <v>1600</v>
      </c>
      <c r="O27" s="507" t="s">
        <v>1647</v>
      </c>
      <c r="P27" s="407" t="str">
        <f>IFERROR(INDEX(LOVs!L:L,MATCH(O27, LOVs!J:J,0)), "")</f>
        <v>Gap</v>
      </c>
      <c r="Q27" s="407" t="str">
        <f>IFERROR(INDEX(LOVs!M:M,MATCH(O27,LOVs!J:J,0)),"")</f>
        <v>Build</v>
      </c>
      <c r="R27" s="407" t="str">
        <f>IFERROR(INDEX(LOVs!N:N,MATCH(O27,LOVs!J:J,0)),"")</f>
        <v>Report</v>
      </c>
      <c r="S27" s="400" t="s">
        <v>6102</v>
      </c>
      <c r="T27" s="400" t="s">
        <v>6103</v>
      </c>
      <c r="U27" s="400" t="s">
        <v>6104</v>
      </c>
      <c r="Y27" s="400" t="s">
        <v>1348</v>
      </c>
      <c r="Z27" s="400" t="s">
        <v>1603</v>
      </c>
      <c r="AA27" s="409">
        <v>44413</v>
      </c>
      <c r="AB27" s="402"/>
      <c r="AD27" s="402"/>
      <c r="AE27" s="402"/>
      <c r="AF27" s="402"/>
      <c r="AG27" s="402"/>
      <c r="AH27" s="402"/>
      <c r="AI27" s="400" t="s">
        <v>1605</v>
      </c>
      <c r="AJ27" s="400" t="s">
        <v>1606</v>
      </c>
      <c r="AK27" s="400" t="s">
        <v>1607</v>
      </c>
      <c r="AL27" s="400" t="s">
        <v>6004</v>
      </c>
      <c r="AN27" s="400" t="s">
        <v>6105</v>
      </c>
      <c r="AO27" s="400" t="s">
        <v>1608</v>
      </c>
      <c r="AQ27" s="400" t="s">
        <v>6006</v>
      </c>
      <c r="AU27" s="400" t="s">
        <v>5993</v>
      </c>
      <c r="AV27" s="406" t="str">
        <f>INDEX(JIRA!B:B, MATCH(F27&amp; " - Functional", JIRA!E:E,0))</f>
        <v>CSTONE-4208</v>
      </c>
      <c r="AW27" s="406" t="s">
        <v>6098</v>
      </c>
      <c r="AX27" s="406" t="s">
        <v>6099</v>
      </c>
      <c r="AZ27" s="400" t="str">
        <f>IF(IFERROR(MATCH(F27,#REF!, 0),"N/A")="N/A","N/A","Yes")</f>
        <v>N/A</v>
      </c>
    </row>
    <row r="28" spans="1:52" x14ac:dyDescent="0.3">
      <c r="B28" s="404"/>
      <c r="C28" s="404"/>
      <c r="D28" s="404"/>
      <c r="E28" s="428"/>
      <c r="H28" s="400" t="s">
        <v>5994</v>
      </c>
      <c r="I28" s="400" t="s">
        <v>6010</v>
      </c>
      <c r="J28" s="400" t="s">
        <v>6020</v>
      </c>
      <c r="K28" s="400" t="s">
        <v>6106</v>
      </c>
      <c r="L28" s="400" t="s">
        <v>6022</v>
      </c>
      <c r="N28" s="400" t="s">
        <v>1600</v>
      </c>
      <c r="O28" s="507" t="s">
        <v>1713</v>
      </c>
      <c r="P28" s="407" t="str">
        <f>IFERROR(INDEX(LOVs!L:L,MATCH(O28, LOVs!J:J,0)), "")</f>
        <v>Gap</v>
      </c>
      <c r="Q28" s="407" t="str">
        <f>IFERROR(INDEX(LOVs!M:M,MATCH(O28,LOVs!J:J,0)),"")</f>
        <v>Work Around</v>
      </c>
      <c r="R28" s="407" t="str">
        <f>IFERROR(INDEX(LOVs!N:N,MATCH(O28,LOVs!J:J,0)),"")</f>
        <v>Work Around</v>
      </c>
      <c r="S28" s="404"/>
      <c r="T28" s="400" t="s">
        <v>6107</v>
      </c>
      <c r="U28" s="400" t="s">
        <v>6104</v>
      </c>
      <c r="AB28" s="402"/>
      <c r="AD28" s="402"/>
      <c r="AE28" s="402"/>
      <c r="AF28" s="402"/>
      <c r="AG28" s="402"/>
      <c r="AH28" s="402"/>
      <c r="AI28" s="400" t="s">
        <v>4660</v>
      </c>
      <c r="AJ28" s="400" t="s">
        <v>6002</v>
      </c>
      <c r="AK28" s="400" t="s">
        <v>6003</v>
      </c>
      <c r="AL28" s="400" t="s">
        <v>6004</v>
      </c>
      <c r="AN28" s="400" t="s">
        <v>6105</v>
      </c>
      <c r="AQ28" s="400" t="s">
        <v>6006</v>
      </c>
      <c r="AV28" s="400"/>
      <c r="AZ28" s="400" t="str">
        <f>IF(IFERROR(MATCH(F28,#REF!, 0),"N/A")="N/A","N/A","Yes")</f>
        <v>N/A</v>
      </c>
    </row>
    <row r="29" spans="1:52" x14ac:dyDescent="0.3">
      <c r="B29" s="404"/>
      <c r="C29" s="404"/>
      <c r="D29" s="404"/>
      <c r="E29" s="428" t="s">
        <v>196</v>
      </c>
      <c r="H29" s="400" t="s">
        <v>5994</v>
      </c>
      <c r="I29" s="400"/>
      <c r="J29" s="400"/>
      <c r="K29" s="400" t="s">
        <v>6108</v>
      </c>
      <c r="N29" s="400" t="s">
        <v>1600</v>
      </c>
      <c r="P29" s="407" t="str">
        <f>IFERROR(INDEX(LOVs!L:L,MATCH(O29, LOVs!J:J,0)), "")</f>
        <v/>
      </c>
      <c r="Q29" s="407" t="str">
        <f>IFERROR(INDEX(LOVs!M:M,MATCH(O29,LOVs!J:J,0)),"")</f>
        <v/>
      </c>
      <c r="R29" s="407" t="str">
        <f>IFERROR(INDEX(LOVs!N:N,MATCH(O29,LOVs!J:J,0)),"")</f>
        <v/>
      </c>
      <c r="S29" s="404"/>
      <c r="U29" s="400" t="s">
        <v>6109</v>
      </c>
      <c r="AB29" s="402"/>
      <c r="AD29" s="402"/>
      <c r="AE29" s="402"/>
      <c r="AF29" s="402"/>
      <c r="AG29" s="402"/>
      <c r="AH29" s="402"/>
      <c r="AI29" s="400" t="s">
        <v>6110</v>
      </c>
      <c r="AJ29" s="400" t="s">
        <v>6110</v>
      </c>
      <c r="AK29" s="400" t="s">
        <v>2449</v>
      </c>
      <c r="AL29" s="400" t="s">
        <v>6004</v>
      </c>
      <c r="AN29" s="400" t="s">
        <v>6111</v>
      </c>
      <c r="AQ29" s="400" t="s">
        <v>6006</v>
      </c>
      <c r="AV29" s="400"/>
      <c r="AZ29" s="400" t="str">
        <f>IF(IFERROR(MATCH(F29,#REF!, 0),"N/A")="N/A","N/A","Yes")</f>
        <v>N/A</v>
      </c>
    </row>
    <row r="30" spans="1:52" x14ac:dyDescent="0.3">
      <c r="B30" s="404"/>
      <c r="C30" s="404"/>
      <c r="D30" s="404"/>
      <c r="E30" s="428"/>
      <c r="H30" s="400" t="s">
        <v>1596</v>
      </c>
      <c r="I30" s="400" t="s">
        <v>1597</v>
      </c>
      <c r="J30" s="400" t="s">
        <v>1795</v>
      </c>
      <c r="K30" s="400" t="s">
        <v>6112</v>
      </c>
      <c r="N30" s="400" t="s">
        <v>1600</v>
      </c>
      <c r="O30" s="507" t="s">
        <v>1452</v>
      </c>
      <c r="P30" s="407" t="str">
        <f>IFERROR(INDEX(LOVs!L:L,MATCH(O30, LOVs!J:J,0)), "")</f>
        <v>Fit</v>
      </c>
      <c r="Q30" s="407" t="str">
        <f>IFERROR(INDEX(LOVs!M:M,MATCH(O30,LOVs!J:J,0)),"")</f>
        <v>Configuration</v>
      </c>
      <c r="R30" s="407" t="str">
        <f>IFERROR(INDEX(LOVs!N:N,MATCH(O30,LOVs!J:J,0)),"")</f>
        <v>Functional</v>
      </c>
      <c r="S30" s="404"/>
      <c r="T30" s="400" t="s">
        <v>6113</v>
      </c>
      <c r="U30" s="400" t="s">
        <v>6114</v>
      </c>
      <c r="Y30" s="400" t="s">
        <v>3092</v>
      </c>
      <c r="AB30" s="402"/>
      <c r="AD30" s="402"/>
      <c r="AE30" s="402"/>
      <c r="AF30" s="402"/>
      <c r="AG30" s="402"/>
      <c r="AH30" s="402"/>
      <c r="AI30" s="400" t="s">
        <v>6110</v>
      </c>
      <c r="AJ30" s="400" t="s">
        <v>6110</v>
      </c>
      <c r="AK30" s="400" t="s">
        <v>2449</v>
      </c>
      <c r="AL30" s="400" t="s">
        <v>6004</v>
      </c>
      <c r="AN30" s="400" t="s">
        <v>6111</v>
      </c>
      <c r="AQ30" s="400" t="s">
        <v>6006</v>
      </c>
      <c r="AW30" s="406" t="s">
        <v>162</v>
      </c>
      <c r="AX30" s="406" t="s">
        <v>162</v>
      </c>
      <c r="AZ30" s="400" t="str">
        <f>IF(IFERROR(MATCH(F30,#REF!, 0),"N/A")="N/A","N/A","Yes")</f>
        <v>N/A</v>
      </c>
    </row>
    <row r="31" spans="1:52" x14ac:dyDescent="0.3">
      <c r="B31" s="404"/>
      <c r="C31" s="404"/>
      <c r="D31" s="404"/>
      <c r="E31" s="428"/>
      <c r="H31" s="400" t="s">
        <v>5994</v>
      </c>
      <c r="I31" s="400" t="s">
        <v>4661</v>
      </c>
      <c r="J31" s="400" t="s">
        <v>1598</v>
      </c>
      <c r="K31" s="400" t="s">
        <v>6115</v>
      </c>
      <c r="L31" s="400" t="s">
        <v>2671</v>
      </c>
      <c r="N31" s="400" t="s">
        <v>1600</v>
      </c>
      <c r="O31" s="507" t="s">
        <v>1452</v>
      </c>
      <c r="P31" s="407" t="str">
        <f>IFERROR(INDEX(LOVs!L:L,MATCH(O31, LOVs!J:J,0)), "")</f>
        <v>Fit</v>
      </c>
      <c r="Q31" s="407" t="str">
        <f>IFERROR(INDEX(LOVs!M:M,MATCH(O31,LOVs!J:J,0)),"")</f>
        <v>Configuration</v>
      </c>
      <c r="R31" s="407" t="str">
        <f>IFERROR(INDEX(LOVs!N:N,MATCH(O31,LOVs!J:J,0)),"")</f>
        <v>Functional</v>
      </c>
      <c r="S31" s="404"/>
      <c r="T31" s="400" t="s">
        <v>6116</v>
      </c>
      <c r="U31" s="400" t="s">
        <v>6117</v>
      </c>
      <c r="AB31" s="402"/>
      <c r="AD31" s="402"/>
      <c r="AE31" s="402"/>
      <c r="AF31" s="402"/>
      <c r="AG31" s="402"/>
      <c r="AH31" s="402"/>
      <c r="AI31" s="400" t="s">
        <v>4660</v>
      </c>
      <c r="AJ31" s="400" t="s">
        <v>6002</v>
      </c>
      <c r="AK31" s="400" t="s">
        <v>6003</v>
      </c>
      <c r="AL31" s="400" t="s">
        <v>6004</v>
      </c>
      <c r="AN31" s="400" t="s">
        <v>6118</v>
      </c>
      <c r="AQ31" s="400" t="s">
        <v>6006</v>
      </c>
      <c r="AV31" s="400"/>
      <c r="AZ31" s="400" t="str">
        <f>IF(IFERROR(MATCH(F31,#REF!, 0),"N/A")="N/A","N/A","Yes")</f>
        <v>N/A</v>
      </c>
    </row>
    <row r="32" spans="1:52" x14ac:dyDescent="0.3">
      <c r="B32" s="404" t="s">
        <v>6119</v>
      </c>
      <c r="C32" s="404"/>
      <c r="D32" s="404" t="s">
        <v>6120</v>
      </c>
      <c r="E32" s="428" t="s">
        <v>6120</v>
      </c>
      <c r="F32" s="400" t="s">
        <v>6121</v>
      </c>
      <c r="H32" s="400" t="s">
        <v>1596</v>
      </c>
      <c r="I32" s="400" t="s">
        <v>1597</v>
      </c>
      <c r="J32" s="400" t="s">
        <v>1795</v>
      </c>
      <c r="K32" s="400" t="s">
        <v>6122</v>
      </c>
      <c r="N32" s="400" t="s">
        <v>1600</v>
      </c>
      <c r="O32" s="507" t="s">
        <v>1647</v>
      </c>
      <c r="P32" s="407" t="str">
        <f>IFERROR(INDEX(LOVs!L:L,MATCH(O32, LOVs!J:J,0)), "")</f>
        <v>Gap</v>
      </c>
      <c r="Q32" s="407" t="str">
        <f>IFERROR(INDEX(LOVs!M:M,MATCH(O32,LOVs!J:J,0)),"")</f>
        <v>Build</v>
      </c>
      <c r="R32" s="407" t="str">
        <f>IFERROR(INDEX(LOVs!N:N,MATCH(O32,LOVs!J:J,0)),"")</f>
        <v>Report</v>
      </c>
      <c r="S32" s="400" t="s">
        <v>6102</v>
      </c>
      <c r="T32" s="400" t="s">
        <v>6123</v>
      </c>
      <c r="U32" s="400" t="s">
        <v>6104</v>
      </c>
      <c r="Y32" s="400" t="s">
        <v>1348</v>
      </c>
      <c r="Z32" s="400" t="s">
        <v>1603</v>
      </c>
      <c r="AA32" s="409">
        <v>44413</v>
      </c>
      <c r="AB32" s="402"/>
      <c r="AD32" s="402"/>
      <c r="AE32" s="402"/>
      <c r="AF32" s="402"/>
      <c r="AG32" s="402"/>
      <c r="AH32" s="402"/>
      <c r="AI32" s="400" t="s">
        <v>1605</v>
      </c>
      <c r="AJ32" s="400" t="s">
        <v>1606</v>
      </c>
      <c r="AK32" s="400" t="s">
        <v>1607</v>
      </c>
      <c r="AL32" s="400" t="s">
        <v>6004</v>
      </c>
      <c r="AN32" s="400" t="s">
        <v>6124</v>
      </c>
      <c r="AO32" s="400" t="s">
        <v>1608</v>
      </c>
      <c r="AQ32" s="400" t="s">
        <v>6006</v>
      </c>
      <c r="AU32" s="400" t="s">
        <v>5993</v>
      </c>
      <c r="AV32" s="406" t="str">
        <f>INDEX(JIRA!B:B, MATCH(F32&amp; " - Functional", JIRA!E:E,0))</f>
        <v>CSTONE-4209</v>
      </c>
      <c r="AW32" s="406" t="s">
        <v>6125</v>
      </c>
      <c r="AX32" s="406" t="s">
        <v>6120</v>
      </c>
      <c r="AZ32" s="400" t="str">
        <f>IF(IFERROR(MATCH(F32,#REF!, 0),"N/A")="N/A","N/A","Yes")</f>
        <v>N/A</v>
      </c>
    </row>
    <row r="33" spans="2:52" x14ac:dyDescent="0.3">
      <c r="B33" s="404"/>
      <c r="C33" s="404"/>
      <c r="D33" s="404"/>
      <c r="E33" s="428"/>
      <c r="H33" s="400" t="s">
        <v>5994</v>
      </c>
      <c r="I33" s="400"/>
      <c r="J33" s="400"/>
      <c r="K33" s="402" t="s">
        <v>6126</v>
      </c>
      <c r="N33" s="400" t="s">
        <v>1600</v>
      </c>
      <c r="P33" s="407" t="str">
        <f>IFERROR(INDEX(LOVs!L:L,MATCH(O33, LOVs!J:J,0)), "")</f>
        <v/>
      </c>
      <c r="Q33" s="407" t="str">
        <f>IFERROR(INDEX(LOVs!M:M,MATCH(O33,LOVs!J:J,0)),"")</f>
        <v/>
      </c>
      <c r="R33" s="407" t="str">
        <f>IFERROR(INDEX(LOVs!N:N,MATCH(O33,LOVs!J:J,0)),"")</f>
        <v/>
      </c>
      <c r="S33" s="404"/>
      <c r="U33" s="400" t="s">
        <v>6117</v>
      </c>
      <c r="AB33" s="402"/>
      <c r="AD33" s="402"/>
      <c r="AE33" s="402"/>
      <c r="AF33" s="402"/>
      <c r="AG33" s="402"/>
      <c r="AH33" s="402"/>
      <c r="AI33" s="400" t="s">
        <v>4660</v>
      </c>
      <c r="AJ33" s="400" t="s">
        <v>6002</v>
      </c>
      <c r="AK33" s="400" t="s">
        <v>6127</v>
      </c>
      <c r="AL33" s="400" t="s">
        <v>6004</v>
      </c>
      <c r="AN33" s="400" t="s">
        <v>6128</v>
      </c>
      <c r="AQ33" s="400" t="s">
        <v>6006</v>
      </c>
      <c r="AV33" s="400"/>
      <c r="AZ33" s="400" t="str">
        <f>IF(IFERROR(MATCH(F33,#REF!, 0),"N/A")="N/A","N/A","Yes")</f>
        <v>N/A</v>
      </c>
    </row>
    <row r="34" spans="2:52" x14ac:dyDescent="0.3">
      <c r="B34" s="404"/>
      <c r="C34" s="404"/>
      <c r="D34" s="404"/>
      <c r="E34" s="428"/>
      <c r="H34" s="400" t="s">
        <v>5994</v>
      </c>
      <c r="I34" s="400"/>
      <c r="J34" s="400"/>
      <c r="K34" s="402" t="s">
        <v>6129</v>
      </c>
      <c r="N34" s="400" t="s">
        <v>1600</v>
      </c>
      <c r="P34" s="407" t="str">
        <f>IFERROR(INDEX(LOVs!L:L,MATCH(O34, LOVs!J:J,0)), "")</f>
        <v/>
      </c>
      <c r="Q34" s="407" t="str">
        <f>IFERROR(INDEX(LOVs!M:M,MATCH(O34,LOVs!J:J,0)),"")</f>
        <v/>
      </c>
      <c r="R34" s="407" t="str">
        <f>IFERROR(INDEX(LOVs!N:N,MATCH(O34,LOVs!J:J,0)),"")</f>
        <v/>
      </c>
      <c r="S34" s="404"/>
      <c r="U34" s="400" t="s">
        <v>6117</v>
      </c>
      <c r="AB34" s="402"/>
      <c r="AD34" s="402"/>
      <c r="AE34" s="402"/>
      <c r="AF34" s="402"/>
      <c r="AG34" s="402"/>
      <c r="AH34" s="402"/>
      <c r="AI34" s="400" t="s">
        <v>4660</v>
      </c>
      <c r="AJ34" s="400" t="s">
        <v>6002</v>
      </c>
      <c r="AK34" s="400" t="s">
        <v>6127</v>
      </c>
      <c r="AL34" s="400" t="s">
        <v>6004</v>
      </c>
      <c r="AN34" s="400" t="s">
        <v>6130</v>
      </c>
      <c r="AQ34" s="400" t="s">
        <v>6006</v>
      </c>
      <c r="AV34" s="400"/>
      <c r="AZ34" s="400" t="str">
        <f>IF(IFERROR(MATCH(F34,#REF!, 0),"N/A")="N/A","N/A","Yes")</f>
        <v>N/A</v>
      </c>
    </row>
    <row r="35" spans="2:52" x14ac:dyDescent="0.3">
      <c r="B35" s="404"/>
      <c r="C35" s="404"/>
      <c r="D35" s="404"/>
      <c r="E35" s="428"/>
      <c r="H35" s="400" t="s">
        <v>5994</v>
      </c>
      <c r="I35" s="400" t="s">
        <v>4661</v>
      </c>
      <c r="J35" s="400" t="s">
        <v>6065</v>
      </c>
      <c r="K35" s="554" t="s">
        <v>6131</v>
      </c>
      <c r="L35" s="400" t="s">
        <v>2671</v>
      </c>
      <c r="N35" s="400" t="s">
        <v>1600</v>
      </c>
      <c r="O35" s="507" t="s">
        <v>1452</v>
      </c>
      <c r="P35" s="407" t="str">
        <f>IFERROR(INDEX(LOVs!L:L,MATCH(O35, LOVs!J:J,0)), "")</f>
        <v>Fit</v>
      </c>
      <c r="Q35" s="407" t="str">
        <f>IFERROR(INDEX(LOVs!M:M,MATCH(O35,LOVs!J:J,0)),"")</f>
        <v>Configuration</v>
      </c>
      <c r="R35" s="407" t="str">
        <f>IFERROR(INDEX(LOVs!N:N,MATCH(O35,LOVs!J:J,0)),"")</f>
        <v>Functional</v>
      </c>
      <c r="S35" s="404"/>
      <c r="T35" s="564" t="s">
        <v>6132</v>
      </c>
      <c r="U35" s="400" t="s">
        <v>6133</v>
      </c>
      <c r="AB35" s="402"/>
      <c r="AD35" s="402"/>
      <c r="AE35" s="402"/>
      <c r="AF35" s="402"/>
      <c r="AG35" s="402"/>
      <c r="AH35" s="402"/>
      <c r="AI35" s="400" t="s">
        <v>4660</v>
      </c>
      <c r="AJ35" s="400" t="s">
        <v>6002</v>
      </c>
      <c r="AK35" s="400" t="s">
        <v>6003</v>
      </c>
      <c r="AL35" s="400" t="s">
        <v>6004</v>
      </c>
      <c r="AN35" s="550" t="s">
        <v>6134</v>
      </c>
      <c r="AQ35" s="400" t="s">
        <v>6006</v>
      </c>
      <c r="AV35" s="400"/>
      <c r="AZ35" s="400" t="str">
        <f>IF(IFERROR(MATCH(F35,#REF!, 0),"N/A")="N/A","N/A","Yes")</f>
        <v>N/A</v>
      </c>
    </row>
    <row r="36" spans="2:52" x14ac:dyDescent="0.3">
      <c r="B36" s="404"/>
      <c r="C36" s="404"/>
      <c r="D36" s="404"/>
      <c r="E36" s="428"/>
      <c r="H36" s="400" t="s">
        <v>5994</v>
      </c>
      <c r="I36" s="400" t="s">
        <v>4661</v>
      </c>
      <c r="J36" s="400" t="s">
        <v>6025</v>
      </c>
      <c r="K36" s="554" t="s">
        <v>6135</v>
      </c>
      <c r="N36" s="400" t="s">
        <v>1600</v>
      </c>
      <c r="O36" s="507" t="s">
        <v>1452</v>
      </c>
      <c r="P36" s="407" t="str">
        <f>IFERROR(INDEX(LOVs!L:L,MATCH(O36, LOVs!J:J,0)), "")</f>
        <v>Fit</v>
      </c>
      <c r="Q36" s="407" t="str">
        <f>IFERROR(INDEX(LOVs!M:M,MATCH(O36,LOVs!J:J,0)),"")</f>
        <v>Configuration</v>
      </c>
      <c r="R36" s="407" t="str">
        <f>IFERROR(INDEX(LOVs!N:N,MATCH(O36,LOVs!J:J,0)),"")</f>
        <v>Functional</v>
      </c>
      <c r="S36" s="404"/>
      <c r="T36" s="400" t="s">
        <v>6027</v>
      </c>
      <c r="U36" s="400" t="s">
        <v>6028</v>
      </c>
      <c r="Y36" s="400" t="s">
        <v>1348</v>
      </c>
      <c r="Z36" s="400" t="s">
        <v>1603</v>
      </c>
      <c r="AA36" s="409">
        <v>44413</v>
      </c>
      <c r="AB36" s="402"/>
      <c r="AD36" s="402"/>
      <c r="AE36" s="402"/>
      <c r="AF36" s="402"/>
      <c r="AG36" s="402"/>
      <c r="AH36" s="402"/>
      <c r="AI36" s="400" t="s">
        <v>4660</v>
      </c>
      <c r="AJ36" s="400" t="s">
        <v>6002</v>
      </c>
      <c r="AK36" s="400" t="s">
        <v>6003</v>
      </c>
      <c r="AL36" s="400" t="s">
        <v>6004</v>
      </c>
      <c r="AN36" s="550" t="s">
        <v>6136</v>
      </c>
      <c r="AQ36" s="400" t="s">
        <v>6006</v>
      </c>
      <c r="AV36" s="400"/>
      <c r="AZ36" s="400" t="str">
        <f>IF(IFERROR(MATCH(F36,#REF!, 0),"N/A")="N/A","N/A","Yes")</f>
        <v>N/A</v>
      </c>
    </row>
    <row r="37" spans="2:52" x14ac:dyDescent="0.3">
      <c r="B37" s="404" t="s">
        <v>6137</v>
      </c>
      <c r="C37" s="404" t="s">
        <v>6138</v>
      </c>
      <c r="D37" s="404" t="s">
        <v>6139</v>
      </c>
      <c r="E37" s="428" t="s">
        <v>6139</v>
      </c>
      <c r="F37" s="400" t="s">
        <v>6140</v>
      </c>
      <c r="H37" s="400" t="s">
        <v>1596</v>
      </c>
      <c r="I37" s="400" t="s">
        <v>1597</v>
      </c>
      <c r="J37" s="400" t="s">
        <v>1655</v>
      </c>
      <c r="K37" s="400" t="s">
        <v>6141</v>
      </c>
      <c r="N37" s="400" t="s">
        <v>1600</v>
      </c>
      <c r="O37" s="507" t="s">
        <v>2371</v>
      </c>
      <c r="P37" s="407" t="str">
        <f>IFERROR(INDEX(LOVs!L:L,MATCH(O37, LOVs!J:J,0)), "")</f>
        <v>Gap</v>
      </c>
      <c r="Q37" s="407" t="str">
        <f>IFERROR(INDEX(LOVs!M:M,MATCH(O37,LOVs!J:J,0)),"")</f>
        <v>Build</v>
      </c>
      <c r="R37" s="407" t="str">
        <f>IFERROR(INDEX(LOVs!N:N,MATCH(O37,LOVs!J:J,0)),"")</f>
        <v>Extension</v>
      </c>
      <c r="S37" s="400" t="s">
        <v>2949</v>
      </c>
      <c r="T37" s="400" t="s">
        <v>6142</v>
      </c>
      <c r="U37" s="400" t="s">
        <v>6143</v>
      </c>
      <c r="V37" s="400" t="s">
        <v>6144</v>
      </c>
      <c r="Y37" s="400" t="s">
        <v>1348</v>
      </c>
      <c r="Z37" s="400" t="s">
        <v>6145</v>
      </c>
      <c r="AA37" s="400" t="s">
        <v>6146</v>
      </c>
      <c r="AB37" s="400" t="s">
        <v>6147</v>
      </c>
      <c r="AD37" s="400" t="s">
        <v>6147</v>
      </c>
      <c r="AE37" s="400" t="s">
        <v>6147</v>
      </c>
      <c r="AI37" s="400" t="s">
        <v>1605</v>
      </c>
      <c r="AJ37" s="400" t="s">
        <v>2577</v>
      </c>
      <c r="AK37" s="400" t="s">
        <v>2578</v>
      </c>
      <c r="AL37" s="400" t="s">
        <v>2083</v>
      </c>
      <c r="AN37" s="400" t="s">
        <v>6148</v>
      </c>
      <c r="AV37" s="406" t="s">
        <v>6137</v>
      </c>
      <c r="AW37" s="406" t="s">
        <v>6138</v>
      </c>
      <c r="AX37" s="406" t="s">
        <v>6139</v>
      </c>
      <c r="AZ37" s="400" t="str">
        <f>IF(IFERROR(MATCH(F37,#REF!, 0),"N/A")="N/A","N/A","Yes")</f>
        <v>N/A</v>
      </c>
    </row>
    <row r="38" spans="2:52" x14ac:dyDescent="0.3">
      <c r="B38" s="404" t="s">
        <v>6149</v>
      </c>
      <c r="C38" s="404"/>
      <c r="D38" s="404"/>
      <c r="E38" s="428" t="s">
        <v>6149</v>
      </c>
      <c r="F38" s="400" t="s">
        <v>6150</v>
      </c>
      <c r="H38" s="400" t="s">
        <v>1596</v>
      </c>
      <c r="I38" s="400" t="s">
        <v>1597</v>
      </c>
      <c r="J38" s="400" t="s">
        <v>1688</v>
      </c>
      <c r="K38" s="400" t="s">
        <v>6151</v>
      </c>
      <c r="N38" s="400" t="s">
        <v>1600</v>
      </c>
      <c r="O38" s="507" t="s">
        <v>1452</v>
      </c>
      <c r="P38" s="407" t="str">
        <f>IFERROR(INDEX(LOVs!L:L,MATCH(O38, LOVs!J:J,0)), "")</f>
        <v>Fit</v>
      </c>
      <c r="Q38" s="407" t="str">
        <f>IFERROR(INDEX(LOVs!M:M,MATCH(O38,LOVs!J:J,0)),"")</f>
        <v>Configuration</v>
      </c>
      <c r="R38" s="407" t="str">
        <f>IFERROR(INDEX(LOVs!N:N,MATCH(O38,LOVs!J:J,0)),"")</f>
        <v>Functional</v>
      </c>
      <c r="T38" s="400" t="s">
        <v>6152</v>
      </c>
      <c r="U38" s="400" t="s">
        <v>6153</v>
      </c>
      <c r="X38" s="400" t="s">
        <v>985</v>
      </c>
      <c r="AD38" s="402"/>
      <c r="AI38" s="400" t="s">
        <v>1605</v>
      </c>
      <c r="AJ38" s="400" t="s">
        <v>1606</v>
      </c>
      <c r="AK38" s="400" t="s">
        <v>1607</v>
      </c>
      <c r="AZ38" s="400" t="str">
        <f>IF(IFERROR(MATCH(F38,#REF!, 0),"N/A")="N/A","N/A","Yes")</f>
        <v>N/A</v>
      </c>
    </row>
    <row r="39" spans="2:52" x14ac:dyDescent="0.3">
      <c r="B39" s="404" t="s">
        <v>6154</v>
      </c>
      <c r="C39" s="404" t="s">
        <v>6155</v>
      </c>
      <c r="D39" s="404" t="s">
        <v>6156</v>
      </c>
      <c r="E39" s="428" t="s">
        <v>2324</v>
      </c>
      <c r="F39" s="400" t="s">
        <v>6157</v>
      </c>
      <c r="H39" s="404" t="s">
        <v>1596</v>
      </c>
      <c r="I39" s="404" t="s">
        <v>1597</v>
      </c>
      <c r="J39" s="404" t="s">
        <v>1655</v>
      </c>
      <c r="K39" s="565" t="s">
        <v>6158</v>
      </c>
      <c r="N39" s="400" t="s">
        <v>1636</v>
      </c>
      <c r="O39" s="507" t="s">
        <v>1647</v>
      </c>
      <c r="P39" s="407" t="str">
        <f>IFERROR(INDEX(LOVs!L:L,MATCH(O39, LOVs!J:J,0)), "")</f>
        <v>Gap</v>
      </c>
      <c r="Q39" s="407" t="str">
        <f>IFERROR(INDEX(LOVs!M:M,MATCH(O39,LOVs!J:J,0)),"")</f>
        <v>Build</v>
      </c>
      <c r="R39" s="407" t="str">
        <f>IFERROR(INDEX(LOVs!N:N,MATCH(O39,LOVs!J:J,0)),"")</f>
        <v>Report</v>
      </c>
      <c r="S39" s="400" t="s">
        <v>2352</v>
      </c>
      <c r="T39" s="400" t="s">
        <v>6159</v>
      </c>
      <c r="U39" s="431" t="s">
        <v>6160</v>
      </c>
      <c r="X39" s="400" t="s">
        <v>2324</v>
      </c>
      <c r="Y39" s="400" t="s">
        <v>1348</v>
      </c>
      <c r="Z39" s="400" t="s">
        <v>1603</v>
      </c>
      <c r="AA39" s="409">
        <v>44413</v>
      </c>
      <c r="AB39" s="400" t="str">
        <f>INDEX('WESCO RICE Listing 1B'!Y:Y,MATCH(S39, 'WESCO RICE Listing 1B'!H:H,0))</f>
        <v>Sprint 11</v>
      </c>
      <c r="AD39" s="402" t="str">
        <f>INDEX('WESCO RICE Listing 1B'!AJ:AJ,MATCH(S39, 'WESCO RICE Listing 1B'!H:H,0))</f>
        <v>Sprint 12</v>
      </c>
      <c r="AE39" s="402" t="str">
        <f>INDEX('WESCO RICE Listing 1B'!AK:AK,MATCH(S39, 'WESCO RICE Listing 1B'!H:H,0))</f>
        <v>Sprint 13</v>
      </c>
      <c r="AF39" s="402" t="str">
        <f>INDEX('WESCO RICE Listing 1B'!G:G,MATCH(S39, 'WESCO RICE Listing 1B'!H:H,0))</f>
        <v>Report</v>
      </c>
      <c r="AG39" s="402" t="str">
        <f>IF(AF39="", O39, AF39)</f>
        <v>Report</v>
      </c>
      <c r="AH39" s="402"/>
      <c r="AI39" s="400" t="s">
        <v>1605</v>
      </c>
      <c r="AJ39" s="400" t="s">
        <v>1606</v>
      </c>
      <c r="AK39" s="400" t="s">
        <v>2305</v>
      </c>
      <c r="AL39" s="400" t="s">
        <v>6004</v>
      </c>
      <c r="AN39" s="550" t="s">
        <v>6161</v>
      </c>
      <c r="AO39" s="400" t="s">
        <v>1608</v>
      </c>
      <c r="AQ39" s="400" t="s">
        <v>6006</v>
      </c>
      <c r="AS39" s="400" t="s">
        <v>2345</v>
      </c>
      <c r="AU39" s="400" t="s">
        <v>5993</v>
      </c>
      <c r="AZ39" s="400" t="str">
        <f>IF(IFERROR(MATCH(F39,#REF!, 0),"N/A")="N/A","N/A","Yes")</f>
        <v>N/A</v>
      </c>
    </row>
    <row r="40" spans="2:52" x14ac:dyDescent="0.3">
      <c r="B40" s="404" t="s">
        <v>6162</v>
      </c>
      <c r="C40" s="404" t="s">
        <v>6163</v>
      </c>
      <c r="D40" s="404" t="s">
        <v>6164</v>
      </c>
      <c r="E40" s="428" t="s">
        <v>2324</v>
      </c>
      <c r="F40" s="400" t="s">
        <v>6165</v>
      </c>
      <c r="H40" s="404" t="s">
        <v>1596</v>
      </c>
      <c r="I40" s="404" t="s">
        <v>1597</v>
      </c>
      <c r="J40" s="404" t="s">
        <v>1655</v>
      </c>
      <c r="K40" s="565" t="s">
        <v>6158</v>
      </c>
      <c r="N40" s="400" t="s">
        <v>1636</v>
      </c>
      <c r="O40" s="507" t="s">
        <v>1647</v>
      </c>
      <c r="P40" s="407" t="str">
        <f>IFERROR(INDEX(LOVs!L:L,MATCH(O40, LOVs!J:J,0)), "")</f>
        <v>Gap</v>
      </c>
      <c r="Q40" s="407" t="str">
        <f>IFERROR(INDEX(LOVs!M:M,MATCH(O40,LOVs!J:J,0)),"")</f>
        <v>Build</v>
      </c>
      <c r="R40" s="407" t="str">
        <f>IFERROR(INDEX(LOVs!N:N,MATCH(O40,LOVs!J:J,0)),"")</f>
        <v>Report</v>
      </c>
      <c r="S40" s="400" t="s">
        <v>2358</v>
      </c>
      <c r="T40" s="400" t="s">
        <v>6159</v>
      </c>
      <c r="U40" s="431" t="s">
        <v>6160</v>
      </c>
      <c r="X40" s="400" t="s">
        <v>2324</v>
      </c>
      <c r="Y40" s="400" t="s">
        <v>1348</v>
      </c>
      <c r="Z40" s="400" t="s">
        <v>1603</v>
      </c>
      <c r="AA40" s="409">
        <v>44413</v>
      </c>
      <c r="AB40" s="400" t="str">
        <f>INDEX('WESCO RICE Listing 1B'!Y:Y,MATCH(S40, 'WESCO RICE Listing 1B'!H:H,0))</f>
        <v>Sprint 11</v>
      </c>
      <c r="AD40" s="402" t="str">
        <f>INDEX('WESCO RICE Listing 1B'!AJ:AJ,MATCH(S40, 'WESCO RICE Listing 1B'!H:H,0))</f>
        <v>Sprint 12</v>
      </c>
      <c r="AE40" s="402" t="str">
        <f>INDEX('WESCO RICE Listing 1B'!AK:AK,MATCH(S40, 'WESCO RICE Listing 1B'!H:H,0))</f>
        <v>Sprint 13</v>
      </c>
      <c r="AF40" s="402" t="str">
        <f>INDEX('WESCO RICE Listing 1B'!G:G,MATCH(S40, 'WESCO RICE Listing 1B'!H:H,0))</f>
        <v>Report</v>
      </c>
      <c r="AG40" s="402" t="str">
        <f>IF(AF40="", O40, AF40)</f>
        <v>Report</v>
      </c>
      <c r="AH40" s="402"/>
      <c r="AI40" s="400" t="s">
        <v>1605</v>
      </c>
      <c r="AJ40" s="400" t="s">
        <v>1606</v>
      </c>
      <c r="AK40" s="400" t="s">
        <v>2305</v>
      </c>
      <c r="AL40" s="400" t="s">
        <v>6004</v>
      </c>
      <c r="AN40" s="550" t="s">
        <v>6161</v>
      </c>
      <c r="AO40" s="400" t="s">
        <v>1608</v>
      </c>
      <c r="AQ40" s="400" t="s">
        <v>6006</v>
      </c>
      <c r="AS40" s="400" t="s">
        <v>2345</v>
      </c>
      <c r="AU40" s="400" t="s">
        <v>5993</v>
      </c>
      <c r="AZ40" s="400" t="str">
        <f>IF(IFERROR(MATCH(F40,#REF!, 0),"N/A")="N/A","N/A","Yes")</f>
        <v>N/A</v>
      </c>
    </row>
    <row r="41" spans="2:52" x14ac:dyDescent="0.3">
      <c r="B41" s="404" t="s">
        <v>985</v>
      </c>
      <c r="C41" s="404" t="s">
        <v>985</v>
      </c>
      <c r="D41" s="404" t="s">
        <v>985</v>
      </c>
      <c r="E41" s="428" t="s">
        <v>196</v>
      </c>
      <c r="F41" s="400" t="s">
        <v>985</v>
      </c>
      <c r="H41" s="404" t="s">
        <v>1596</v>
      </c>
      <c r="I41" s="404" t="s">
        <v>1597</v>
      </c>
      <c r="J41" s="404" t="s">
        <v>1655</v>
      </c>
      <c r="K41" s="565" t="s">
        <v>6166</v>
      </c>
      <c r="N41" s="400" t="s">
        <v>1636</v>
      </c>
      <c r="P41" s="407" t="str">
        <f>IFERROR(INDEX(LOVs!L:L,MATCH(O41, LOVs!J:J,0)), "")</f>
        <v/>
      </c>
      <c r="Q41" s="407" t="str">
        <f>IFERROR(INDEX(LOVs!M:M,MATCH(O41,LOVs!J:J,0)),"")</f>
        <v/>
      </c>
      <c r="R41" s="407" t="str">
        <f>IFERROR(INDEX(LOVs!N:N,MATCH(O41,LOVs!J:J,0)),"")</f>
        <v/>
      </c>
      <c r="T41" s="400" t="s">
        <v>6167</v>
      </c>
      <c r="U41" s="431" t="s">
        <v>6160</v>
      </c>
      <c r="X41" s="400" t="s">
        <v>985</v>
      </c>
      <c r="Y41" s="400" t="s">
        <v>250</v>
      </c>
      <c r="AB41" s="400" t="s">
        <v>985</v>
      </c>
      <c r="AD41" s="402"/>
      <c r="AE41" s="402"/>
      <c r="AF41" s="402"/>
      <c r="AG41" s="402"/>
      <c r="AH41" s="402"/>
      <c r="AI41" s="400" t="s">
        <v>1605</v>
      </c>
      <c r="AJ41" s="400" t="s">
        <v>2449</v>
      </c>
      <c r="AK41" s="400" t="s">
        <v>2449</v>
      </c>
      <c r="AL41" s="400" t="s">
        <v>6004</v>
      </c>
      <c r="AN41" s="550" t="s">
        <v>6161</v>
      </c>
      <c r="AQ41" s="400" t="s">
        <v>6006</v>
      </c>
      <c r="AZ41" s="400" t="str">
        <f>IF(IFERROR(MATCH(F41,#REF!, 0),"N/A")="N/A","N/A","Yes")</f>
        <v>N/A</v>
      </c>
    </row>
    <row r="42" spans="2:52" x14ac:dyDescent="0.3">
      <c r="B42" s="404" t="s">
        <v>6168</v>
      </c>
      <c r="C42" s="404" t="s">
        <v>6169</v>
      </c>
      <c r="D42" s="404" t="s">
        <v>6170</v>
      </c>
      <c r="E42" s="428" t="s">
        <v>2324</v>
      </c>
      <c r="F42" s="400" t="s">
        <v>6171</v>
      </c>
      <c r="H42" s="404" t="s">
        <v>1596</v>
      </c>
      <c r="I42" s="404" t="s">
        <v>2300</v>
      </c>
      <c r="J42" s="404" t="s">
        <v>2341</v>
      </c>
      <c r="K42" s="551" t="s">
        <v>6172</v>
      </c>
      <c r="L42" s="400" t="s">
        <v>6173</v>
      </c>
      <c r="N42" s="400" t="s">
        <v>1636</v>
      </c>
      <c r="O42" s="507" t="s">
        <v>1647</v>
      </c>
      <c r="P42" s="407" t="str">
        <f>IFERROR(INDEX(LOVs!L:L,MATCH(O42, LOVs!J:J,0)), "")</f>
        <v>Gap</v>
      </c>
      <c r="Q42" s="407" t="str">
        <f>IFERROR(INDEX(LOVs!M:M,MATCH(O42,LOVs!J:J,0)),"")</f>
        <v>Build</v>
      </c>
      <c r="R42" s="407" t="str">
        <f>IFERROR(INDEX(LOVs!N:N,MATCH(O42,LOVs!J:J,0)),"")</f>
        <v>Report</v>
      </c>
      <c r="S42" s="400" t="s">
        <v>2352</v>
      </c>
      <c r="T42" s="400" t="s">
        <v>6174</v>
      </c>
      <c r="U42" s="400" t="s">
        <v>6175</v>
      </c>
      <c r="W42" s="400" t="s">
        <v>6176</v>
      </c>
      <c r="X42" s="400" t="s">
        <v>2324</v>
      </c>
      <c r="Y42" s="400" t="s">
        <v>1348</v>
      </c>
      <c r="Z42" s="400" t="s">
        <v>1603</v>
      </c>
      <c r="AA42" s="409">
        <v>44413</v>
      </c>
      <c r="AB42" s="400" t="str">
        <f>INDEX('WESCO RICE Listing 1B'!Y:Y,MATCH(S42, 'WESCO RICE Listing 1B'!H:H,0))</f>
        <v>Sprint 11</v>
      </c>
      <c r="AD42" s="402" t="str">
        <f>INDEX('WESCO RICE Listing 1B'!AJ:AJ,MATCH(S42, 'WESCO RICE Listing 1B'!H:H,0))</f>
        <v>Sprint 12</v>
      </c>
      <c r="AE42" s="402" t="str">
        <f>INDEX('WESCO RICE Listing 1B'!AK:AK,MATCH(S42, 'WESCO RICE Listing 1B'!H:H,0))</f>
        <v>Sprint 13</v>
      </c>
      <c r="AF42" s="402" t="str">
        <f>INDEX('WESCO RICE Listing 1B'!G:G,MATCH(S42, 'WESCO RICE Listing 1B'!H:H,0))</f>
        <v>Report</v>
      </c>
      <c r="AG42" s="402" t="str">
        <f t="shared" ref="AG42:AG48" si="0">IF(AF42="", O42, AF42)</f>
        <v>Report</v>
      </c>
      <c r="AH42" s="402"/>
      <c r="AI42" s="400" t="s">
        <v>1605</v>
      </c>
      <c r="AJ42" s="400" t="s">
        <v>1606</v>
      </c>
      <c r="AK42" s="400" t="s">
        <v>2305</v>
      </c>
      <c r="AL42" s="400" t="s">
        <v>6004</v>
      </c>
      <c r="AN42" s="550" t="s">
        <v>6177</v>
      </c>
      <c r="AO42" s="400" t="s">
        <v>1608</v>
      </c>
      <c r="AQ42" s="400" t="s">
        <v>6006</v>
      </c>
      <c r="AR42" s="564"/>
      <c r="AS42" s="400" t="s">
        <v>2345</v>
      </c>
      <c r="AU42" s="400" t="s">
        <v>5993</v>
      </c>
      <c r="AV42" s="400"/>
      <c r="AZ42" s="400" t="str">
        <f>IF(IFERROR(MATCH(F42,#REF!, 0),"N/A")="N/A","N/A","Yes")</f>
        <v>N/A</v>
      </c>
    </row>
    <row r="43" spans="2:52" x14ac:dyDescent="0.3">
      <c r="B43" s="404" t="s">
        <v>6178</v>
      </c>
      <c r="C43" s="404" t="s">
        <v>6179</v>
      </c>
      <c r="D43" s="404" t="s">
        <v>6180</v>
      </c>
      <c r="E43" s="428" t="s">
        <v>2324</v>
      </c>
      <c r="F43" s="400" t="s">
        <v>6181</v>
      </c>
      <c r="H43" s="404" t="s">
        <v>1596</v>
      </c>
      <c r="I43" s="404" t="s">
        <v>2300</v>
      </c>
      <c r="J43" s="404" t="s">
        <v>2341</v>
      </c>
      <c r="K43" s="551" t="s">
        <v>6172</v>
      </c>
      <c r="L43" s="400" t="s">
        <v>6173</v>
      </c>
      <c r="N43" s="400" t="s">
        <v>1636</v>
      </c>
      <c r="O43" s="507" t="s">
        <v>1647</v>
      </c>
      <c r="P43" s="407" t="str">
        <f>IFERROR(INDEX(LOVs!L:L,MATCH(O43, LOVs!J:J,0)), "")</f>
        <v>Gap</v>
      </c>
      <c r="Q43" s="407" t="str">
        <f>IFERROR(INDEX(LOVs!M:M,MATCH(O43,LOVs!J:J,0)),"")</f>
        <v>Build</v>
      </c>
      <c r="R43" s="407" t="str">
        <f>IFERROR(INDEX(LOVs!N:N,MATCH(O43,LOVs!J:J,0)),"")</f>
        <v>Report</v>
      </c>
      <c r="S43" s="400" t="s">
        <v>2358</v>
      </c>
      <c r="T43" s="400" t="s">
        <v>6174</v>
      </c>
      <c r="U43" s="400" t="s">
        <v>6175</v>
      </c>
      <c r="W43" s="400" t="s">
        <v>6176</v>
      </c>
      <c r="X43" s="400" t="s">
        <v>2324</v>
      </c>
      <c r="Y43" s="400" t="s">
        <v>1348</v>
      </c>
      <c r="Z43" s="400" t="s">
        <v>1603</v>
      </c>
      <c r="AA43" s="409">
        <v>44413</v>
      </c>
      <c r="AB43" s="400" t="str">
        <f>INDEX('WESCO RICE Listing 1B'!Y:Y,MATCH(S43, 'WESCO RICE Listing 1B'!H:H,0))</f>
        <v>Sprint 11</v>
      </c>
      <c r="AD43" s="402" t="str">
        <f>INDEX('WESCO RICE Listing 1B'!AJ:AJ,MATCH(S43, 'WESCO RICE Listing 1B'!H:H,0))</f>
        <v>Sprint 12</v>
      </c>
      <c r="AE43" s="402" t="str">
        <f>INDEX('WESCO RICE Listing 1B'!AK:AK,MATCH(S43, 'WESCO RICE Listing 1B'!H:H,0))</f>
        <v>Sprint 13</v>
      </c>
      <c r="AF43" s="402" t="str">
        <f>INDEX('WESCO RICE Listing 1B'!G:G,MATCH(S43, 'WESCO RICE Listing 1B'!H:H,0))</f>
        <v>Report</v>
      </c>
      <c r="AG43" s="402" t="str">
        <f t="shared" si="0"/>
        <v>Report</v>
      </c>
      <c r="AH43" s="402"/>
      <c r="AI43" s="400" t="s">
        <v>1605</v>
      </c>
      <c r="AJ43" s="400" t="s">
        <v>1606</v>
      </c>
      <c r="AK43" s="400" t="s">
        <v>2305</v>
      </c>
      <c r="AL43" s="400" t="s">
        <v>6004</v>
      </c>
      <c r="AN43" s="550" t="s">
        <v>6177</v>
      </c>
      <c r="AO43" s="400" t="s">
        <v>1608</v>
      </c>
      <c r="AQ43" s="400" t="s">
        <v>6006</v>
      </c>
      <c r="AR43" s="564"/>
      <c r="AS43" s="400" t="s">
        <v>2345</v>
      </c>
      <c r="AU43" s="400" t="s">
        <v>5993</v>
      </c>
      <c r="AV43" s="400"/>
      <c r="AZ43" s="400" t="str">
        <f>IF(IFERROR(MATCH(F43,#REF!, 0),"N/A")="N/A","N/A","Yes")</f>
        <v>N/A</v>
      </c>
    </row>
    <row r="44" spans="2:52" x14ac:dyDescent="0.3">
      <c r="B44" s="404" t="s">
        <v>6182</v>
      </c>
      <c r="C44" s="404" t="s">
        <v>6183</v>
      </c>
      <c r="D44" s="404" t="s">
        <v>6184</v>
      </c>
      <c r="E44" s="428" t="s">
        <v>6182</v>
      </c>
      <c r="F44" s="400" t="s">
        <v>6185</v>
      </c>
      <c r="H44" s="404" t="s">
        <v>1596</v>
      </c>
      <c r="I44" s="404" t="s">
        <v>1597</v>
      </c>
      <c r="J44" s="404" t="s">
        <v>1795</v>
      </c>
      <c r="K44" s="404" t="s">
        <v>6186</v>
      </c>
      <c r="N44" s="400" t="s">
        <v>1636</v>
      </c>
      <c r="O44" s="507" t="s">
        <v>2621</v>
      </c>
      <c r="P44" s="407" t="str">
        <f>IFERROR(INDEX(LOVs!L:L,MATCH(O44, LOVs!J:J,0)), "")</f>
        <v>Gap</v>
      </c>
      <c r="Q44" s="407" t="str">
        <f>IFERROR(INDEX(LOVs!M:M,MATCH(O44,LOVs!J:J,0)),"")</f>
        <v>Build</v>
      </c>
      <c r="R44" s="407" t="str">
        <f>IFERROR(INDEX(LOVs!N:N,MATCH(O44,LOVs!J:J,0)),"")</f>
        <v>Interface</v>
      </c>
      <c r="S44" s="404" t="s">
        <v>6187</v>
      </c>
      <c r="T44" s="400" t="s">
        <v>6188</v>
      </c>
      <c r="U44" s="400" t="s">
        <v>6189</v>
      </c>
      <c r="X44" s="400" t="s">
        <v>2269</v>
      </c>
      <c r="Y44" s="400" t="s">
        <v>1348</v>
      </c>
      <c r="Z44" s="400" t="s">
        <v>1603</v>
      </c>
      <c r="AA44" s="409">
        <v>44413</v>
      </c>
      <c r="AB44" s="400" t="str">
        <f>INDEX('WESCO RICE Listing 1B'!Y:Y,MATCH(S44, 'WESCO RICE Listing 1B'!H:H,0))</f>
        <v>Sprint 10</v>
      </c>
      <c r="AD44" s="402" t="str">
        <f>INDEX('WESCO RICE Listing 1B'!AJ:AJ,MATCH(S44, 'WESCO RICE Listing 1B'!H:H,0))</f>
        <v>Sprint 11</v>
      </c>
      <c r="AE44" s="402" t="str">
        <f>INDEX('WESCO RICE Listing 1B'!AK:AK,MATCH(S44, 'WESCO RICE Listing 1B'!H:H,0))</f>
        <v>Sprint 12</v>
      </c>
      <c r="AF44" s="402" t="str">
        <f>INDEX('WESCO RICE Listing 1B'!G:G,MATCH(S44, 'WESCO RICE Listing 1B'!H:H,0))</f>
        <v>Interface</v>
      </c>
      <c r="AG44" s="402" t="str">
        <f t="shared" si="0"/>
        <v>Interface</v>
      </c>
      <c r="AH44" s="402"/>
      <c r="AI44" s="400" t="s">
        <v>1605</v>
      </c>
      <c r="AJ44" s="400" t="s">
        <v>1606</v>
      </c>
      <c r="AK44" s="400" t="s">
        <v>1607</v>
      </c>
      <c r="AL44" s="400" t="s">
        <v>6004</v>
      </c>
      <c r="AN44" s="400" t="s">
        <v>6190</v>
      </c>
      <c r="AO44" s="400" t="s">
        <v>1608</v>
      </c>
      <c r="AQ44" s="400" t="s">
        <v>6006</v>
      </c>
      <c r="AU44" s="400" t="s">
        <v>5993</v>
      </c>
      <c r="AV44" s="400"/>
      <c r="AZ44" s="400" t="str">
        <f>IF(IFERROR(MATCH(F44,#REF!, 0),"N/A")="N/A","N/A","Yes")</f>
        <v>N/A</v>
      </c>
    </row>
    <row r="45" spans="2:52" x14ac:dyDescent="0.3">
      <c r="B45" s="404" t="s">
        <v>6191</v>
      </c>
      <c r="C45" s="404" t="s">
        <v>985</v>
      </c>
      <c r="D45" s="404" t="s">
        <v>985</v>
      </c>
      <c r="E45" s="428" t="s">
        <v>6191</v>
      </c>
      <c r="F45" s="400" t="s">
        <v>6192</v>
      </c>
      <c r="H45" s="404" t="s">
        <v>1596</v>
      </c>
      <c r="I45" s="404" t="s">
        <v>2300</v>
      </c>
      <c r="J45" s="404" t="s">
        <v>2341</v>
      </c>
      <c r="K45" s="551" t="s">
        <v>6193</v>
      </c>
      <c r="N45" s="400" t="s">
        <v>1636</v>
      </c>
      <c r="O45" s="507" t="s">
        <v>1452</v>
      </c>
      <c r="P45" s="407" t="str">
        <f>IFERROR(INDEX(LOVs!L:L,MATCH(O45, LOVs!J:J,0)), "")</f>
        <v>Fit</v>
      </c>
      <c r="Q45" s="407" t="str">
        <f>IFERROR(INDEX(LOVs!M:M,MATCH(O45,LOVs!J:J,0)),"")</f>
        <v>Configuration</v>
      </c>
      <c r="R45" s="407" t="str">
        <f>IFERROR(INDEX(LOVs!N:N,MATCH(O45,LOVs!J:J,0)),"")</f>
        <v>Functional</v>
      </c>
      <c r="S45" s="404"/>
      <c r="T45" s="400" t="s">
        <v>6194</v>
      </c>
      <c r="U45" s="400" t="s">
        <v>6195</v>
      </c>
      <c r="X45" s="400" t="s">
        <v>2181</v>
      </c>
      <c r="Y45" s="400" t="s">
        <v>1348</v>
      </c>
      <c r="Z45" s="400" t="s">
        <v>1603</v>
      </c>
      <c r="AA45" s="409">
        <v>44413</v>
      </c>
      <c r="AB45" s="402"/>
      <c r="AD45" s="402" t="s">
        <v>2181</v>
      </c>
      <c r="AE45" s="402"/>
      <c r="AF45" s="402"/>
      <c r="AG45" s="402" t="str">
        <f t="shared" si="0"/>
        <v>1-Fit-Configuration-Functional</v>
      </c>
      <c r="AH45" s="402"/>
      <c r="AI45" s="400" t="s">
        <v>1605</v>
      </c>
      <c r="AJ45" s="400" t="s">
        <v>1606</v>
      </c>
      <c r="AK45" s="400" t="s">
        <v>2305</v>
      </c>
      <c r="AL45" s="400" t="s">
        <v>6004</v>
      </c>
      <c r="AN45" s="550" t="s">
        <v>6196</v>
      </c>
      <c r="AO45" s="400" t="s">
        <v>1608</v>
      </c>
      <c r="AQ45" s="400" t="s">
        <v>6006</v>
      </c>
      <c r="AR45" s="564"/>
      <c r="AU45" s="400" t="s">
        <v>5993</v>
      </c>
      <c r="AV45" s="400"/>
      <c r="AZ45" s="400" t="str">
        <f>IF(IFERROR(MATCH(F45,#REF!, 0),"N/A")="N/A","N/A","Yes")</f>
        <v>N/A</v>
      </c>
    </row>
    <row r="46" spans="2:52" x14ac:dyDescent="0.3">
      <c r="B46" s="404" t="s">
        <v>6197</v>
      </c>
      <c r="C46" s="404" t="s">
        <v>985</v>
      </c>
      <c r="D46" s="404" t="s">
        <v>985</v>
      </c>
      <c r="E46" s="428" t="s">
        <v>6197</v>
      </c>
      <c r="F46" s="400" t="s">
        <v>6198</v>
      </c>
      <c r="H46" s="404" t="s">
        <v>1596</v>
      </c>
      <c r="I46" s="404" t="s">
        <v>2300</v>
      </c>
      <c r="J46" s="404" t="s">
        <v>2341</v>
      </c>
      <c r="K46" s="551" t="s">
        <v>6199</v>
      </c>
      <c r="N46" s="400" t="s">
        <v>1636</v>
      </c>
      <c r="O46" s="507" t="s">
        <v>1452</v>
      </c>
      <c r="P46" s="407" t="str">
        <f>IFERROR(INDEX(LOVs!L:L,MATCH(O46, LOVs!J:J,0)), "")</f>
        <v>Fit</v>
      </c>
      <c r="Q46" s="407" t="str">
        <f>IFERROR(INDEX(LOVs!M:M,MATCH(O46,LOVs!J:J,0)),"")</f>
        <v>Configuration</v>
      </c>
      <c r="R46" s="407" t="str">
        <f>IFERROR(INDEX(LOVs!N:N,MATCH(O46,LOVs!J:J,0)),"")</f>
        <v>Functional</v>
      </c>
      <c r="S46" s="404"/>
      <c r="T46" s="400" t="s">
        <v>6200</v>
      </c>
      <c r="U46" s="400" t="s">
        <v>6195</v>
      </c>
      <c r="X46" s="400" t="s">
        <v>2181</v>
      </c>
      <c r="Y46" s="400" t="s">
        <v>1348</v>
      </c>
      <c r="Z46" s="400" t="s">
        <v>1603</v>
      </c>
      <c r="AA46" s="409">
        <v>44413</v>
      </c>
      <c r="AB46" s="402"/>
      <c r="AD46" s="402" t="s">
        <v>2181</v>
      </c>
      <c r="AE46" s="402"/>
      <c r="AF46" s="402"/>
      <c r="AG46" s="402" t="str">
        <f t="shared" si="0"/>
        <v>1-Fit-Configuration-Functional</v>
      </c>
      <c r="AH46" s="402"/>
      <c r="AI46" s="400" t="s">
        <v>1605</v>
      </c>
      <c r="AJ46" s="400" t="s">
        <v>1606</v>
      </c>
      <c r="AK46" s="400" t="s">
        <v>2305</v>
      </c>
      <c r="AL46" s="400" t="s">
        <v>6004</v>
      </c>
      <c r="AN46" s="550" t="s">
        <v>6201</v>
      </c>
      <c r="AO46" s="400" t="s">
        <v>1608</v>
      </c>
      <c r="AQ46" s="400" t="s">
        <v>6006</v>
      </c>
      <c r="AR46" s="564"/>
      <c r="AU46" s="400" t="s">
        <v>5993</v>
      </c>
      <c r="AV46" s="400"/>
      <c r="AZ46" s="400" t="str">
        <f>IF(IFERROR(MATCH(F46,#REF!, 0),"N/A")="N/A","N/A","Yes")</f>
        <v>N/A</v>
      </c>
    </row>
    <row r="47" spans="2:52" x14ac:dyDescent="0.3">
      <c r="B47" s="404" t="s">
        <v>6202</v>
      </c>
      <c r="C47" s="404" t="s">
        <v>985</v>
      </c>
      <c r="D47" s="404" t="s">
        <v>985</v>
      </c>
      <c r="E47" s="428" t="s">
        <v>6202</v>
      </c>
      <c r="F47" s="400" t="s">
        <v>6203</v>
      </c>
      <c r="H47" s="404" t="s">
        <v>1596</v>
      </c>
      <c r="I47" s="404" t="s">
        <v>2300</v>
      </c>
      <c r="J47" s="404" t="s">
        <v>2341</v>
      </c>
      <c r="K47" s="551" t="s">
        <v>6204</v>
      </c>
      <c r="N47" s="400" t="s">
        <v>1636</v>
      </c>
      <c r="O47" s="507" t="s">
        <v>1452</v>
      </c>
      <c r="P47" s="407" t="str">
        <f>IFERROR(INDEX(LOVs!L:L,MATCH(O47, LOVs!J:J,0)), "")</f>
        <v>Fit</v>
      </c>
      <c r="Q47" s="407" t="str">
        <f>IFERROR(INDEX(LOVs!M:M,MATCH(O47,LOVs!J:J,0)),"")</f>
        <v>Configuration</v>
      </c>
      <c r="R47" s="407" t="str">
        <f>IFERROR(INDEX(LOVs!N:N,MATCH(O47,LOVs!J:J,0)),"")</f>
        <v>Functional</v>
      </c>
      <c r="S47" s="404"/>
      <c r="T47" s="400" t="s">
        <v>6205</v>
      </c>
      <c r="U47" s="400" t="s">
        <v>6195</v>
      </c>
      <c r="X47" s="400" t="s">
        <v>2181</v>
      </c>
      <c r="Y47" s="400" t="s">
        <v>1348</v>
      </c>
      <c r="Z47" s="400" t="s">
        <v>1603</v>
      </c>
      <c r="AA47" s="409">
        <v>44413</v>
      </c>
      <c r="AB47" s="402"/>
      <c r="AD47" s="402" t="s">
        <v>2181</v>
      </c>
      <c r="AE47" s="402"/>
      <c r="AF47" s="402"/>
      <c r="AG47" s="402" t="str">
        <f t="shared" si="0"/>
        <v>1-Fit-Configuration-Functional</v>
      </c>
      <c r="AH47" s="402"/>
      <c r="AI47" s="400" t="s">
        <v>1605</v>
      </c>
      <c r="AJ47" s="400" t="s">
        <v>1606</v>
      </c>
      <c r="AK47" s="400" t="s">
        <v>2305</v>
      </c>
      <c r="AL47" s="400" t="s">
        <v>6004</v>
      </c>
      <c r="AN47" s="550" t="s">
        <v>6206</v>
      </c>
      <c r="AO47" s="400" t="s">
        <v>1608</v>
      </c>
      <c r="AQ47" s="400" t="s">
        <v>6006</v>
      </c>
      <c r="AR47" s="564"/>
      <c r="AU47" s="400" t="s">
        <v>5993</v>
      </c>
      <c r="AV47" s="400"/>
      <c r="AZ47" s="400" t="str">
        <f>IF(IFERROR(MATCH(F47,#REF!, 0),"N/A")="N/A","N/A","Yes")</f>
        <v>N/A</v>
      </c>
    </row>
    <row r="48" spans="2:52" x14ac:dyDescent="0.3">
      <c r="B48" s="404" t="s">
        <v>6207</v>
      </c>
      <c r="C48" s="404" t="s">
        <v>985</v>
      </c>
      <c r="D48" s="404" t="s">
        <v>985</v>
      </c>
      <c r="E48" s="428" t="s">
        <v>6207</v>
      </c>
      <c r="F48" s="400" t="s">
        <v>6208</v>
      </c>
      <c r="H48" s="404" t="s">
        <v>1596</v>
      </c>
      <c r="I48" s="404" t="s">
        <v>2300</v>
      </c>
      <c r="J48" s="404" t="s">
        <v>2341</v>
      </c>
      <c r="K48" s="551" t="s">
        <v>6209</v>
      </c>
      <c r="N48" s="400" t="s">
        <v>1636</v>
      </c>
      <c r="O48" s="507" t="s">
        <v>1713</v>
      </c>
      <c r="P48" s="407" t="str">
        <f>IFERROR(INDEX(LOVs!L:L,MATCH(O48, LOVs!J:J,0)), "")</f>
        <v>Gap</v>
      </c>
      <c r="Q48" s="407" t="str">
        <f>IFERROR(INDEX(LOVs!M:M,MATCH(O48,LOVs!J:J,0)),"")</f>
        <v>Work Around</v>
      </c>
      <c r="R48" s="407" t="str">
        <f>IFERROR(INDEX(LOVs!N:N,MATCH(O48,LOVs!J:J,0)),"")</f>
        <v>Work Around</v>
      </c>
      <c r="S48" s="404"/>
      <c r="T48" s="400" t="s">
        <v>6210</v>
      </c>
      <c r="U48" s="400" t="s">
        <v>6211</v>
      </c>
      <c r="X48" s="400" t="s">
        <v>2181</v>
      </c>
      <c r="Y48" s="400" t="s">
        <v>1348</v>
      </c>
      <c r="Z48" s="400" t="s">
        <v>1603</v>
      </c>
      <c r="AA48" s="409">
        <v>44414</v>
      </c>
      <c r="AD48" s="402" t="s">
        <v>2181</v>
      </c>
      <c r="AE48" s="402"/>
      <c r="AF48" s="402"/>
      <c r="AG48" s="402" t="str">
        <f t="shared" si="0"/>
        <v>6-Gap-Work Around-Work Around</v>
      </c>
      <c r="AH48" s="402"/>
      <c r="AI48" s="400" t="s">
        <v>1605</v>
      </c>
      <c r="AJ48" s="400" t="s">
        <v>1606</v>
      </c>
      <c r="AK48" s="400" t="s">
        <v>2305</v>
      </c>
      <c r="AL48" s="400" t="s">
        <v>6004</v>
      </c>
      <c r="AN48" s="550" t="s">
        <v>6212</v>
      </c>
      <c r="AQ48" s="400" t="s">
        <v>6006</v>
      </c>
      <c r="AR48" s="552"/>
      <c r="AS48" s="400" t="s">
        <v>6213</v>
      </c>
      <c r="AU48" s="400" t="s">
        <v>5993</v>
      </c>
      <c r="AV48" s="400"/>
      <c r="AZ48" s="400" t="str">
        <f>IF(IFERROR(MATCH(F48,#REF!, 0),"N/A")="N/A","N/A","Yes")</f>
        <v>N/A</v>
      </c>
    </row>
    <row r="49" spans="1:52" x14ac:dyDescent="0.3">
      <c r="B49" s="404" t="s">
        <v>985</v>
      </c>
      <c r="C49" s="404" t="s">
        <v>985</v>
      </c>
      <c r="D49" s="404" t="s">
        <v>985</v>
      </c>
      <c r="E49" s="428" t="s">
        <v>196</v>
      </c>
      <c r="F49" s="400" t="s">
        <v>6214</v>
      </c>
      <c r="H49" s="404" t="s">
        <v>1596</v>
      </c>
      <c r="I49" s="404" t="s">
        <v>2300</v>
      </c>
      <c r="J49" s="404" t="s">
        <v>2341</v>
      </c>
      <c r="K49" s="551" t="s">
        <v>6215</v>
      </c>
      <c r="N49" s="400" t="s">
        <v>1636</v>
      </c>
      <c r="O49" s="507" t="s">
        <v>1939</v>
      </c>
      <c r="P49" s="407" t="str">
        <f>IFERROR(INDEX(LOVs!L:L,MATCH(O49, LOVs!J:J,0)), "")</f>
        <v>Out of Scope</v>
      </c>
      <c r="Q49" s="407" t="str">
        <f>IFERROR(INDEX(LOVs!M:M,MATCH(O49,LOVs!J:J,0)),"")</f>
        <v>Out of Scope</v>
      </c>
      <c r="R49" s="407" t="str">
        <f>IFERROR(INDEX(LOVs!N:N,MATCH(O49,LOVs!J:J,0)),"")</f>
        <v>Out of Scope</v>
      </c>
      <c r="S49" s="404"/>
      <c r="T49" s="400" t="s">
        <v>6216</v>
      </c>
      <c r="U49" s="400" t="s">
        <v>6217</v>
      </c>
      <c r="X49" s="400" t="s">
        <v>985</v>
      </c>
      <c r="Y49" s="400" t="s">
        <v>6218</v>
      </c>
      <c r="AB49" s="400" t="s">
        <v>985</v>
      </c>
      <c r="AD49" s="402"/>
      <c r="AE49" s="402"/>
      <c r="AF49" s="402"/>
      <c r="AG49" s="402"/>
      <c r="AH49" s="402"/>
      <c r="AI49" s="400" t="s">
        <v>1605</v>
      </c>
      <c r="AJ49" s="400" t="s">
        <v>1606</v>
      </c>
      <c r="AK49" s="400" t="s">
        <v>2305</v>
      </c>
      <c r="AL49" s="400" t="s">
        <v>6004</v>
      </c>
      <c r="AN49" s="550" t="s">
        <v>6219</v>
      </c>
      <c r="AR49" s="552"/>
      <c r="AS49" s="400" t="s">
        <v>6220</v>
      </c>
      <c r="AV49" s="400"/>
      <c r="AZ49" s="400" t="str">
        <f>IF(IFERROR(MATCH(F49,#REF!, 0),"N/A")="N/A","N/A","Yes")</f>
        <v>N/A</v>
      </c>
    </row>
    <row r="50" spans="1:52" x14ac:dyDescent="0.3">
      <c r="B50" s="404" t="s">
        <v>985</v>
      </c>
      <c r="C50" s="404" t="s">
        <v>985</v>
      </c>
      <c r="D50" s="404" t="s">
        <v>985</v>
      </c>
      <c r="E50" s="428" t="s">
        <v>196</v>
      </c>
      <c r="F50" s="400" t="s">
        <v>6221</v>
      </c>
      <c r="H50" s="404" t="s">
        <v>1596</v>
      </c>
      <c r="I50" s="404" t="s">
        <v>2300</v>
      </c>
      <c r="J50" s="404" t="s">
        <v>2341</v>
      </c>
      <c r="K50" s="551" t="s">
        <v>6222</v>
      </c>
      <c r="N50" s="400" t="s">
        <v>1636</v>
      </c>
      <c r="O50" s="507" t="s">
        <v>1939</v>
      </c>
      <c r="P50" s="407" t="str">
        <f>IFERROR(INDEX(LOVs!L:L,MATCH(O50, LOVs!J:J,0)), "")</f>
        <v>Out of Scope</v>
      </c>
      <c r="Q50" s="407" t="str">
        <f>IFERROR(INDEX(LOVs!M:M,MATCH(O50,LOVs!J:J,0)),"")</f>
        <v>Out of Scope</v>
      </c>
      <c r="R50" s="407" t="str">
        <f>IFERROR(INDEX(LOVs!N:N,MATCH(O50,LOVs!J:J,0)),"")</f>
        <v>Out of Scope</v>
      </c>
      <c r="S50" s="404"/>
      <c r="T50" s="400" t="s">
        <v>6223</v>
      </c>
      <c r="U50" s="400" t="s">
        <v>6224</v>
      </c>
      <c r="X50" s="400" t="s">
        <v>985</v>
      </c>
      <c r="Y50" s="400" t="s">
        <v>6218</v>
      </c>
      <c r="AB50" s="400" t="s">
        <v>985</v>
      </c>
      <c r="AD50" s="402"/>
      <c r="AE50" s="402"/>
      <c r="AF50" s="402"/>
      <c r="AG50" s="402"/>
      <c r="AH50" s="402"/>
      <c r="AI50" s="400" t="s">
        <v>1605</v>
      </c>
      <c r="AJ50" s="400" t="s">
        <v>1606</v>
      </c>
      <c r="AK50" s="400" t="s">
        <v>2305</v>
      </c>
      <c r="AL50" s="400" t="s">
        <v>6004</v>
      </c>
      <c r="AN50" s="550" t="s">
        <v>6225</v>
      </c>
      <c r="AR50" s="552"/>
      <c r="AS50" s="400" t="s">
        <v>6220</v>
      </c>
      <c r="AV50" s="400"/>
      <c r="AZ50" s="400" t="str">
        <f>IF(IFERROR(MATCH(F50,#REF!, 0),"N/A")="N/A","N/A","Yes")</f>
        <v>N/A</v>
      </c>
    </row>
    <row r="51" spans="1:52" x14ac:dyDescent="0.3">
      <c r="B51" s="404" t="s">
        <v>985</v>
      </c>
      <c r="C51" s="404" t="s">
        <v>985</v>
      </c>
      <c r="D51" s="404" t="s">
        <v>985</v>
      </c>
      <c r="E51" s="428" t="s">
        <v>196</v>
      </c>
      <c r="F51" s="400" t="s">
        <v>6226</v>
      </c>
      <c r="H51" s="404" t="s">
        <v>1596</v>
      </c>
      <c r="I51" s="404" t="s">
        <v>2300</v>
      </c>
      <c r="J51" s="404" t="s">
        <v>2341</v>
      </c>
      <c r="K51" s="551" t="s">
        <v>6227</v>
      </c>
      <c r="N51" s="400" t="s">
        <v>1636</v>
      </c>
      <c r="O51" s="507" t="s">
        <v>1939</v>
      </c>
      <c r="P51" s="407" t="str">
        <f>IFERROR(INDEX(LOVs!L:L,MATCH(O51, LOVs!J:J,0)), "")</f>
        <v>Out of Scope</v>
      </c>
      <c r="Q51" s="407" t="str">
        <f>IFERROR(INDEX(LOVs!M:M,MATCH(O51,LOVs!J:J,0)),"")</f>
        <v>Out of Scope</v>
      </c>
      <c r="R51" s="407" t="str">
        <f>IFERROR(INDEX(LOVs!N:N,MATCH(O51,LOVs!J:J,0)),"")</f>
        <v>Out of Scope</v>
      </c>
      <c r="S51" s="404"/>
      <c r="T51" s="400" t="s">
        <v>6223</v>
      </c>
      <c r="U51" s="400" t="s">
        <v>6224</v>
      </c>
      <c r="X51" s="400" t="s">
        <v>985</v>
      </c>
      <c r="Y51" s="400" t="s">
        <v>6218</v>
      </c>
      <c r="AB51" s="400" t="s">
        <v>985</v>
      </c>
      <c r="AD51" s="402"/>
      <c r="AE51" s="402"/>
      <c r="AF51" s="402"/>
      <c r="AG51" s="402"/>
      <c r="AH51" s="402"/>
      <c r="AI51" s="400" t="s">
        <v>1605</v>
      </c>
      <c r="AJ51" s="400" t="s">
        <v>1606</v>
      </c>
      <c r="AK51" s="400" t="s">
        <v>2305</v>
      </c>
      <c r="AL51" s="400" t="s">
        <v>6004</v>
      </c>
      <c r="AN51" s="550" t="s">
        <v>6228</v>
      </c>
      <c r="AR51" s="552"/>
      <c r="AS51" s="400" t="s">
        <v>6220</v>
      </c>
      <c r="AV51" s="400"/>
      <c r="AZ51" s="400" t="str">
        <f>IF(IFERROR(MATCH(F51,#REF!, 0),"N/A")="N/A","N/A","Yes")</f>
        <v>N/A</v>
      </c>
    </row>
    <row r="52" spans="1:52" x14ac:dyDescent="0.3">
      <c r="B52" s="404" t="s">
        <v>985</v>
      </c>
      <c r="C52" s="404" t="s">
        <v>985</v>
      </c>
      <c r="D52" s="404" t="s">
        <v>985</v>
      </c>
      <c r="E52" s="428" t="s">
        <v>196</v>
      </c>
      <c r="F52" s="400" t="s">
        <v>6229</v>
      </c>
      <c r="H52" s="404" t="s">
        <v>1596</v>
      </c>
      <c r="I52" s="404" t="s">
        <v>2300</v>
      </c>
      <c r="J52" s="404" t="s">
        <v>2341</v>
      </c>
      <c r="K52" s="551" t="s">
        <v>6230</v>
      </c>
      <c r="N52" s="400" t="s">
        <v>1636</v>
      </c>
      <c r="O52" s="507" t="s">
        <v>1939</v>
      </c>
      <c r="P52" s="407" t="str">
        <f>IFERROR(INDEX(LOVs!L:L,MATCH(O52, LOVs!J:J,0)), "")</f>
        <v>Out of Scope</v>
      </c>
      <c r="Q52" s="407" t="str">
        <f>IFERROR(INDEX(LOVs!M:M,MATCH(O52,LOVs!J:J,0)),"")</f>
        <v>Out of Scope</v>
      </c>
      <c r="R52" s="407" t="str">
        <f>IFERROR(INDEX(LOVs!N:N,MATCH(O52,LOVs!J:J,0)),"")</f>
        <v>Out of Scope</v>
      </c>
      <c r="S52" s="404"/>
      <c r="T52" s="400" t="s">
        <v>6223</v>
      </c>
      <c r="U52" s="400" t="s">
        <v>6231</v>
      </c>
      <c r="X52" s="400" t="s">
        <v>985</v>
      </c>
      <c r="Y52" s="400" t="s">
        <v>6218</v>
      </c>
      <c r="AB52" s="400" t="s">
        <v>985</v>
      </c>
      <c r="AD52" s="402"/>
      <c r="AE52" s="402"/>
      <c r="AF52" s="402"/>
      <c r="AG52" s="402"/>
      <c r="AH52" s="402"/>
      <c r="AI52" s="400" t="s">
        <v>1605</v>
      </c>
      <c r="AJ52" s="400" t="s">
        <v>1606</v>
      </c>
      <c r="AK52" s="400" t="s">
        <v>2305</v>
      </c>
      <c r="AL52" s="400" t="s">
        <v>6004</v>
      </c>
      <c r="AN52" s="550" t="s">
        <v>6232</v>
      </c>
      <c r="AR52" s="552"/>
      <c r="AS52" s="400" t="s">
        <v>6220</v>
      </c>
      <c r="AV52" s="400"/>
      <c r="AZ52" s="400" t="str">
        <f>IF(IFERROR(MATCH(F52,#REF!, 0),"N/A")="N/A","N/A","Yes")</f>
        <v>N/A</v>
      </c>
    </row>
    <row r="53" spans="1:52" x14ac:dyDescent="0.3">
      <c r="B53" s="404" t="s">
        <v>985</v>
      </c>
      <c r="C53" s="404" t="s">
        <v>985</v>
      </c>
      <c r="D53" s="404" t="s">
        <v>985</v>
      </c>
      <c r="E53" s="428" t="s">
        <v>196</v>
      </c>
      <c r="F53" s="400" t="s">
        <v>6233</v>
      </c>
      <c r="H53" s="404" t="s">
        <v>1596</v>
      </c>
      <c r="I53" s="404" t="s">
        <v>2300</v>
      </c>
      <c r="J53" s="404" t="s">
        <v>2341</v>
      </c>
      <c r="K53" s="551" t="s">
        <v>6234</v>
      </c>
      <c r="N53" s="400" t="s">
        <v>1636</v>
      </c>
      <c r="O53" s="507" t="s">
        <v>1939</v>
      </c>
      <c r="P53" s="407" t="str">
        <f>IFERROR(INDEX(LOVs!L:L,MATCH(O53, LOVs!J:J,0)), "")</f>
        <v>Out of Scope</v>
      </c>
      <c r="Q53" s="407" t="str">
        <f>IFERROR(INDEX(LOVs!M:M,MATCH(O53,LOVs!J:J,0)),"")</f>
        <v>Out of Scope</v>
      </c>
      <c r="R53" s="407" t="str">
        <f>IFERROR(INDEX(LOVs!N:N,MATCH(O53,LOVs!J:J,0)),"")</f>
        <v>Out of Scope</v>
      </c>
      <c r="S53" s="404"/>
      <c r="T53" s="400" t="s">
        <v>6223</v>
      </c>
      <c r="U53" s="400" t="s">
        <v>6235</v>
      </c>
      <c r="X53" s="400" t="s">
        <v>985</v>
      </c>
      <c r="Y53" s="400" t="s">
        <v>6218</v>
      </c>
      <c r="AB53" s="400" t="s">
        <v>985</v>
      </c>
      <c r="AD53" s="402"/>
      <c r="AE53" s="402"/>
      <c r="AF53" s="402"/>
      <c r="AG53" s="402"/>
      <c r="AH53" s="402"/>
      <c r="AI53" s="400" t="s">
        <v>1605</v>
      </c>
      <c r="AJ53" s="400" t="s">
        <v>1606</v>
      </c>
      <c r="AK53" s="400" t="s">
        <v>2305</v>
      </c>
      <c r="AL53" s="400" t="s">
        <v>6004</v>
      </c>
      <c r="AN53" s="550" t="s">
        <v>6236</v>
      </c>
      <c r="AR53" s="552"/>
      <c r="AS53" s="400" t="s">
        <v>6220</v>
      </c>
      <c r="AV53" s="400"/>
      <c r="AZ53" s="400" t="str">
        <f>IF(IFERROR(MATCH(F53,#REF!, 0),"N/A")="N/A","N/A","Yes")</f>
        <v>N/A</v>
      </c>
    </row>
    <row r="54" spans="1:52" x14ac:dyDescent="0.3">
      <c r="A54" s="561"/>
      <c r="B54" s="424" t="s">
        <v>6237</v>
      </c>
      <c r="C54" s="424" t="s">
        <v>6238</v>
      </c>
      <c r="D54" s="424" t="s">
        <v>6239</v>
      </c>
      <c r="E54" s="424" t="s">
        <v>6237</v>
      </c>
      <c r="F54" s="402" t="s">
        <v>6240</v>
      </c>
      <c r="H54" s="424" t="s">
        <v>1596</v>
      </c>
      <c r="I54" s="424" t="s">
        <v>2300</v>
      </c>
      <c r="J54" s="424" t="s">
        <v>2341</v>
      </c>
      <c r="K54" s="560" t="s">
        <v>6241</v>
      </c>
      <c r="L54" s="402"/>
      <c r="M54" s="402"/>
      <c r="N54" s="402" t="s">
        <v>1636</v>
      </c>
      <c r="O54" s="559" t="s">
        <v>2621</v>
      </c>
      <c r="P54" s="402" t="str">
        <f>IFERROR(INDEX(LOVs!L:L,MATCH(O54, LOVs!J:J,0)), "")</f>
        <v>Gap</v>
      </c>
      <c r="Q54" s="402" t="str">
        <f>IFERROR(INDEX(LOVs!M:M,MATCH(O54,LOVs!J:J,0)),"")</f>
        <v>Build</v>
      </c>
      <c r="R54" s="402" t="str">
        <f>IFERROR(INDEX(LOVs!N:N,MATCH(O54,LOVs!J:J,0)),"")</f>
        <v>Interface</v>
      </c>
      <c r="S54" s="424" t="s">
        <v>6242</v>
      </c>
      <c r="T54" s="402" t="s">
        <v>6243</v>
      </c>
      <c r="U54" s="402" t="s">
        <v>6244</v>
      </c>
      <c r="V54" s="402"/>
      <c r="W54" s="402"/>
      <c r="X54" s="402" t="s">
        <v>2269</v>
      </c>
      <c r="Y54" s="402" t="s">
        <v>1348</v>
      </c>
      <c r="Z54" s="402" t="s">
        <v>1603</v>
      </c>
      <c r="AA54" s="558">
        <v>44413</v>
      </c>
      <c r="AB54" s="402" t="str">
        <f>INDEX('WESCO RICE Listing 1B'!Y:Y,MATCH(S54, 'WESCO RICE Listing 1B'!H:H,0))</f>
        <v>Sprint 10</v>
      </c>
      <c r="AC54" s="402"/>
      <c r="AD54" s="402" t="s">
        <v>2269</v>
      </c>
      <c r="AE54" s="402" t="str">
        <f>INDEX('WESCO RICE Listing 1B'!AK:AK,MATCH(S54, 'WESCO RICE Listing 1B'!H:H,0))</f>
        <v>Sprint 12</v>
      </c>
      <c r="AF54" s="402" t="str">
        <f>INDEX('WESCO RICE Listing 1B'!G:G,MATCH(S54, 'WESCO RICE Listing 1B'!H:H,0))</f>
        <v>Interface</v>
      </c>
      <c r="AG54" s="402" t="str">
        <f>IF(AF54="", O54, AF54)</f>
        <v>Interface</v>
      </c>
      <c r="AH54" s="402"/>
      <c r="AI54" s="402" t="s">
        <v>1605</v>
      </c>
      <c r="AJ54" s="402" t="s">
        <v>1606</v>
      </c>
      <c r="AK54" s="402" t="s">
        <v>2305</v>
      </c>
      <c r="AL54" s="402" t="s">
        <v>6004</v>
      </c>
      <c r="AM54" s="402"/>
      <c r="AN54" s="557" t="s">
        <v>6245</v>
      </c>
      <c r="AO54" s="402" t="s">
        <v>1608</v>
      </c>
      <c r="AP54" s="402"/>
      <c r="AQ54" s="402" t="s">
        <v>6006</v>
      </c>
      <c r="AR54" s="556"/>
      <c r="AS54" s="402"/>
      <c r="AT54" s="402"/>
      <c r="AU54" s="402" t="s">
        <v>5993</v>
      </c>
      <c r="AV54" s="402"/>
      <c r="AW54" s="419"/>
      <c r="AX54" s="419"/>
      <c r="AY54" s="419"/>
      <c r="AZ54" s="400" t="str">
        <f>IF(IFERROR(MATCH(F54,#REF!, 0),"N/A")="N/A","N/A","Yes")</f>
        <v>N/A</v>
      </c>
    </row>
    <row r="55" spans="1:52" x14ac:dyDescent="0.3">
      <c r="B55" s="404" t="s">
        <v>6246</v>
      </c>
      <c r="C55" s="404" t="s">
        <v>6247</v>
      </c>
      <c r="D55" s="404" t="s">
        <v>6248</v>
      </c>
      <c r="E55" s="428" t="s">
        <v>6246</v>
      </c>
      <c r="F55" s="400" t="s">
        <v>6249</v>
      </c>
      <c r="H55" s="404" t="s">
        <v>1596</v>
      </c>
      <c r="I55" s="404" t="s">
        <v>2300</v>
      </c>
      <c r="J55" s="404" t="s">
        <v>2341</v>
      </c>
      <c r="K55" s="551" t="s">
        <v>6241</v>
      </c>
      <c r="N55" s="400" t="s">
        <v>1636</v>
      </c>
      <c r="O55" s="507" t="s">
        <v>2621</v>
      </c>
      <c r="P55" s="407" t="str">
        <f>IFERROR(INDEX(LOVs!L:L,MATCH(O55, LOVs!J:J,0)), "")</f>
        <v>Gap</v>
      </c>
      <c r="Q55" s="407" t="str">
        <f>IFERROR(INDEX(LOVs!M:M,MATCH(O55,LOVs!J:J,0)),"")</f>
        <v>Build</v>
      </c>
      <c r="R55" s="407" t="str">
        <f>IFERROR(INDEX(LOVs!N:N,MATCH(O55,LOVs!J:J,0)),"")</f>
        <v>Interface</v>
      </c>
      <c r="S55" s="404" t="s">
        <v>6250</v>
      </c>
      <c r="T55" s="400" t="s">
        <v>6243</v>
      </c>
      <c r="U55" s="400" t="s">
        <v>6244</v>
      </c>
      <c r="X55" s="400" t="s">
        <v>2269</v>
      </c>
      <c r="Y55" s="400" t="s">
        <v>1348</v>
      </c>
      <c r="Z55" s="400" t="s">
        <v>1603</v>
      </c>
      <c r="AA55" s="409">
        <v>44413</v>
      </c>
      <c r="AB55" s="400" t="str">
        <f>INDEX('WESCO RICE Listing 1B'!Y:Y,MATCH(S55, 'WESCO RICE Listing 1B'!H:H,0))</f>
        <v>Sprint 10</v>
      </c>
      <c r="AD55" s="402" t="s">
        <v>6251</v>
      </c>
      <c r="AE55" s="402" t="str">
        <f>INDEX('WESCO RICE Listing 1B'!AK:AK,MATCH(S55, 'WESCO RICE Listing 1B'!H:H,0))</f>
        <v>Sprint 12</v>
      </c>
      <c r="AF55" s="402" t="str">
        <f>INDEX('WESCO RICE Listing 1B'!G:G,MATCH(S55, 'WESCO RICE Listing 1B'!H:H,0))</f>
        <v>Interface</v>
      </c>
      <c r="AG55" s="402" t="str">
        <f>IF(AF55="", O55, AF55)</f>
        <v>Interface</v>
      </c>
      <c r="AH55" s="402"/>
      <c r="AI55" s="400" t="s">
        <v>1605</v>
      </c>
      <c r="AJ55" s="400" t="s">
        <v>1606</v>
      </c>
      <c r="AK55" s="400" t="s">
        <v>2305</v>
      </c>
      <c r="AL55" s="400" t="s">
        <v>6004</v>
      </c>
      <c r="AN55" s="550" t="s">
        <v>6245</v>
      </c>
      <c r="AO55" s="400" t="s">
        <v>1608</v>
      </c>
      <c r="AQ55" s="400" t="s">
        <v>6006</v>
      </c>
      <c r="AR55" s="552"/>
      <c r="AU55" s="400" t="s">
        <v>5993</v>
      </c>
      <c r="AV55" s="400"/>
      <c r="AZ55" s="400" t="str">
        <f>IF(IFERROR(MATCH(F55,#REF!, 0),"N/A")="N/A","N/A","Yes")</f>
        <v>N/A</v>
      </c>
    </row>
    <row r="56" spans="1:52" x14ac:dyDescent="0.3">
      <c r="B56" s="404" t="s">
        <v>6252</v>
      </c>
      <c r="C56" s="404" t="s">
        <v>6253</v>
      </c>
      <c r="D56" s="404" t="s">
        <v>6254</v>
      </c>
      <c r="E56" s="428" t="s">
        <v>6252</v>
      </c>
      <c r="F56" s="400" t="s">
        <v>6255</v>
      </c>
      <c r="H56" s="404" t="s">
        <v>1596</v>
      </c>
      <c r="I56" s="404" t="s">
        <v>1597</v>
      </c>
      <c r="J56" s="404" t="s">
        <v>1795</v>
      </c>
      <c r="K56" s="404" t="s">
        <v>6186</v>
      </c>
      <c r="N56" s="400" t="s">
        <v>1636</v>
      </c>
      <c r="O56" s="507" t="s">
        <v>2621</v>
      </c>
      <c r="P56" s="407" t="str">
        <f>IFERROR(INDEX(LOVs!L:L,MATCH(O56, LOVs!J:J,0)), "")</f>
        <v>Gap</v>
      </c>
      <c r="Q56" s="407" t="str">
        <f>IFERROR(INDEX(LOVs!M:M,MATCH(O56,LOVs!J:J,0)),"")</f>
        <v>Build</v>
      </c>
      <c r="R56" s="407" t="str">
        <f>IFERROR(INDEX(LOVs!N:N,MATCH(O56,LOVs!J:J,0)),"")</f>
        <v>Interface</v>
      </c>
      <c r="S56" s="404" t="s">
        <v>6256</v>
      </c>
      <c r="T56" s="400" t="s">
        <v>6188</v>
      </c>
      <c r="U56" s="400" t="s">
        <v>6189</v>
      </c>
      <c r="X56" s="400" t="s">
        <v>2269</v>
      </c>
      <c r="Y56" s="400" t="s">
        <v>1348</v>
      </c>
      <c r="Z56" s="400" t="s">
        <v>1603</v>
      </c>
      <c r="AA56" s="409">
        <v>44413</v>
      </c>
      <c r="AB56" s="400" t="str">
        <f>INDEX('WESCO RICE Listing 1B'!Y:Y,MATCH(S56, 'WESCO RICE Listing 1B'!H:H,0))</f>
        <v>Sprint 10</v>
      </c>
      <c r="AD56" s="402" t="str">
        <f>INDEX('WESCO RICE Listing 1B'!AJ:AJ,MATCH(S56, 'WESCO RICE Listing 1B'!H:H,0))</f>
        <v>Sprint 11</v>
      </c>
      <c r="AE56" s="402" t="str">
        <f>INDEX('WESCO RICE Listing 1B'!AK:AK,MATCH(S56, 'WESCO RICE Listing 1B'!H:H,0))</f>
        <v>Sprint 12</v>
      </c>
      <c r="AF56" s="402" t="str">
        <f>INDEX('WESCO RICE Listing 1B'!G:G,MATCH(S56, 'WESCO RICE Listing 1B'!H:H,0))</f>
        <v>Interface</v>
      </c>
      <c r="AG56" s="402" t="str">
        <f>IF(AF56="", O56, AF56)</f>
        <v>Interface</v>
      </c>
      <c r="AH56" s="402"/>
      <c r="AI56" s="400" t="s">
        <v>1605</v>
      </c>
      <c r="AJ56" s="400" t="s">
        <v>1606</v>
      </c>
      <c r="AK56" s="400" t="s">
        <v>1607</v>
      </c>
      <c r="AL56" s="400" t="s">
        <v>6004</v>
      </c>
      <c r="AN56" s="400" t="s">
        <v>6190</v>
      </c>
      <c r="AO56" s="400" t="s">
        <v>1608</v>
      </c>
      <c r="AQ56" s="400" t="s">
        <v>6006</v>
      </c>
      <c r="AU56" s="400" t="s">
        <v>5993</v>
      </c>
      <c r="AV56" s="400"/>
      <c r="AZ56" s="400" t="str">
        <f>IF(IFERROR(MATCH(F56,#REF!, 0),"N/A")="N/A","N/A","Yes")</f>
        <v>N/A</v>
      </c>
    </row>
    <row r="57" spans="1:52" x14ac:dyDescent="0.3">
      <c r="B57" s="404" t="s">
        <v>6257</v>
      </c>
      <c r="C57" s="404" t="s">
        <v>6258</v>
      </c>
      <c r="D57" s="404" t="s">
        <v>6259</v>
      </c>
      <c r="E57" s="428" t="s">
        <v>6259</v>
      </c>
      <c r="F57" s="400" t="s">
        <v>6260</v>
      </c>
      <c r="H57" s="404" t="s">
        <v>1596</v>
      </c>
      <c r="I57" s="404" t="s">
        <v>1597</v>
      </c>
      <c r="J57" s="404" t="s">
        <v>1795</v>
      </c>
      <c r="K57" s="404" t="s">
        <v>6186</v>
      </c>
      <c r="N57" s="400" t="s">
        <v>1636</v>
      </c>
      <c r="O57" s="507" t="s">
        <v>2621</v>
      </c>
      <c r="P57" s="407" t="str">
        <f>IFERROR(INDEX(LOVs!L:L,MATCH(O57, LOVs!J:J,0)), "")</f>
        <v>Gap</v>
      </c>
      <c r="Q57" s="407" t="str">
        <f>IFERROR(INDEX(LOVs!M:M,MATCH(O57,LOVs!J:J,0)),"")</f>
        <v>Build</v>
      </c>
      <c r="R57" s="407" t="str">
        <f>IFERROR(INDEX(LOVs!N:N,MATCH(O57,LOVs!J:J,0)),"")</f>
        <v>Interface</v>
      </c>
      <c r="S57" s="404" t="s">
        <v>3255</v>
      </c>
      <c r="T57" s="400" t="s">
        <v>6188</v>
      </c>
      <c r="U57" s="400" t="s">
        <v>6189</v>
      </c>
      <c r="X57" s="400" t="s">
        <v>2181</v>
      </c>
      <c r="Y57" s="400" t="s">
        <v>1348</v>
      </c>
      <c r="Z57" s="400" t="s">
        <v>1603</v>
      </c>
      <c r="AA57" s="409">
        <v>44413</v>
      </c>
      <c r="AB57" s="400" t="str">
        <f>INDEX('WESCO RICE Listing 1B'!Y:Y,MATCH(S57, 'WESCO RICE Listing 1B'!H:H,0))</f>
        <v>Sprint 8</v>
      </c>
      <c r="AD57" s="402" t="str">
        <f>INDEX('WESCO RICE Listing 1B'!AJ:AJ,MATCH(S57, 'WESCO RICE Listing 1B'!H:H,0))</f>
        <v>Sprint 10</v>
      </c>
      <c r="AE57" s="402" t="str">
        <f>INDEX('WESCO RICE Listing 1B'!AK:AK,MATCH(S57, 'WESCO RICE Listing 1B'!H:H,0))</f>
        <v>Sprint 10</v>
      </c>
      <c r="AF57" s="402" t="str">
        <f>INDEX('WESCO RICE Listing 1B'!G:G,MATCH(S57, 'WESCO RICE Listing 1B'!H:H,0))</f>
        <v>Interface</v>
      </c>
      <c r="AG57" s="402" t="str">
        <f>IF(AF57="", O57, AF57)</f>
        <v>Interface</v>
      </c>
      <c r="AH57" s="402"/>
      <c r="AI57" s="400" t="s">
        <v>1605</v>
      </c>
      <c r="AJ57" s="400" t="s">
        <v>1606</v>
      </c>
      <c r="AK57" s="400" t="s">
        <v>1607</v>
      </c>
      <c r="AL57" s="400" t="s">
        <v>6004</v>
      </c>
      <c r="AN57" s="400" t="s">
        <v>6190</v>
      </c>
      <c r="AO57" s="400" t="s">
        <v>1608</v>
      </c>
      <c r="AQ57" s="400" t="s">
        <v>6006</v>
      </c>
      <c r="AU57" s="400" t="s">
        <v>5993</v>
      </c>
      <c r="AV57" s="400"/>
      <c r="AZ57" s="400" t="str">
        <f>IF(IFERROR(MATCH(F57,#REF!, 0),"N/A")="N/A","N/A","Yes")</f>
        <v>N/A</v>
      </c>
    </row>
    <row r="58" spans="1:52" x14ac:dyDescent="0.3">
      <c r="B58" s="404" t="s">
        <v>985</v>
      </c>
      <c r="C58" s="404" t="s">
        <v>985</v>
      </c>
      <c r="D58" s="404" t="s">
        <v>985</v>
      </c>
      <c r="E58" s="428" t="s">
        <v>196</v>
      </c>
      <c r="F58" s="400" t="s">
        <v>985</v>
      </c>
      <c r="H58" s="404" t="s">
        <v>1596</v>
      </c>
      <c r="I58" s="404" t="s">
        <v>2300</v>
      </c>
      <c r="J58" s="404" t="s">
        <v>2341</v>
      </c>
      <c r="K58" s="551" t="s">
        <v>6261</v>
      </c>
      <c r="N58" s="400" t="s">
        <v>1636</v>
      </c>
      <c r="P58" s="407" t="str">
        <f>IFERROR(INDEX(LOVs!L:L,MATCH(O58, LOVs!J:J,0)), "")</f>
        <v/>
      </c>
      <c r="Q58" s="407" t="str">
        <f>IFERROR(INDEX(LOVs!M:M,MATCH(O58,LOVs!J:J,0)),"")</f>
        <v/>
      </c>
      <c r="R58" s="407" t="str">
        <f>IFERROR(INDEX(LOVs!N:N,MATCH(O58,LOVs!J:J,0)),"")</f>
        <v/>
      </c>
      <c r="S58" s="404"/>
      <c r="T58" s="400" t="s">
        <v>6262</v>
      </c>
      <c r="U58" s="400" t="s">
        <v>6244</v>
      </c>
      <c r="X58" s="400" t="s">
        <v>985</v>
      </c>
      <c r="AB58" s="400" t="s">
        <v>985</v>
      </c>
      <c r="AD58" s="402"/>
      <c r="AE58" s="402"/>
      <c r="AF58" s="402"/>
      <c r="AG58" s="402"/>
      <c r="AH58" s="402"/>
      <c r="AI58" s="400" t="s">
        <v>1605</v>
      </c>
      <c r="AJ58" s="400" t="s">
        <v>6263</v>
      </c>
      <c r="AK58" s="400" t="s">
        <v>6263</v>
      </c>
      <c r="AL58" s="400" t="s">
        <v>6004</v>
      </c>
      <c r="AN58" s="550" t="s">
        <v>6245</v>
      </c>
      <c r="AQ58" s="400" t="s">
        <v>6006</v>
      </c>
      <c r="AR58" s="552"/>
      <c r="AV58" s="400"/>
      <c r="AZ58" s="400" t="str">
        <f>IF(IFERROR(MATCH(F58,#REF!, 0),"N/A")="N/A","N/A","Yes")</f>
        <v>N/A</v>
      </c>
    </row>
    <row r="59" spans="1:52" x14ac:dyDescent="0.3">
      <c r="B59" s="404" t="s">
        <v>985</v>
      </c>
      <c r="C59" s="404" t="s">
        <v>985</v>
      </c>
      <c r="D59" s="404" t="s">
        <v>985</v>
      </c>
      <c r="E59" s="428" t="s">
        <v>196</v>
      </c>
      <c r="F59" s="400" t="s">
        <v>6264</v>
      </c>
      <c r="H59" s="404" t="s">
        <v>1596</v>
      </c>
      <c r="I59" s="404" t="s">
        <v>2300</v>
      </c>
      <c r="J59" s="404" t="s">
        <v>2341</v>
      </c>
      <c r="K59" s="551" t="s">
        <v>6265</v>
      </c>
      <c r="N59" s="400" t="s">
        <v>1636</v>
      </c>
      <c r="O59" s="507" t="s">
        <v>1939</v>
      </c>
      <c r="P59" s="407" t="str">
        <f>IFERROR(INDEX(LOVs!L:L,MATCH(O59, LOVs!J:J,0)), "")</f>
        <v>Out of Scope</v>
      </c>
      <c r="Q59" s="407" t="str">
        <f>IFERROR(INDEX(LOVs!M:M,MATCH(O59,LOVs!J:J,0)),"")</f>
        <v>Out of Scope</v>
      </c>
      <c r="R59" s="407" t="str">
        <f>IFERROR(INDEX(LOVs!N:N,MATCH(O59,LOVs!J:J,0)),"")</f>
        <v>Out of Scope</v>
      </c>
      <c r="S59" s="404"/>
      <c r="T59" s="400" t="s">
        <v>6266</v>
      </c>
      <c r="U59" s="400" t="s">
        <v>6267</v>
      </c>
      <c r="X59" s="400" t="s">
        <v>985</v>
      </c>
      <c r="Y59" s="400" t="s">
        <v>6218</v>
      </c>
      <c r="AB59" s="400" t="s">
        <v>985</v>
      </c>
      <c r="AD59" s="402"/>
      <c r="AE59" s="402"/>
      <c r="AF59" s="402"/>
      <c r="AG59" s="402"/>
      <c r="AH59" s="402"/>
      <c r="AI59" s="400" t="s">
        <v>1605</v>
      </c>
      <c r="AJ59" s="400" t="s">
        <v>1606</v>
      </c>
      <c r="AK59" s="400" t="s">
        <v>2305</v>
      </c>
      <c r="AL59" s="400" t="s">
        <v>6004</v>
      </c>
      <c r="AN59" s="550" t="s">
        <v>6268</v>
      </c>
      <c r="AR59" s="552"/>
      <c r="AS59" s="400" t="s">
        <v>6220</v>
      </c>
      <c r="AV59" s="400"/>
      <c r="AZ59" s="400" t="str">
        <f>IF(IFERROR(MATCH(F59,#REF!, 0),"N/A")="N/A","N/A","Yes")</f>
        <v>N/A</v>
      </c>
    </row>
    <row r="60" spans="1:52" x14ac:dyDescent="0.3">
      <c r="B60" s="404" t="s">
        <v>6269</v>
      </c>
      <c r="C60" s="404" t="s">
        <v>985</v>
      </c>
      <c r="D60" s="404" t="s">
        <v>985</v>
      </c>
      <c r="E60" s="428" t="s">
        <v>6269</v>
      </c>
      <c r="F60" s="400" t="s">
        <v>6270</v>
      </c>
      <c r="H60" s="404" t="s">
        <v>1596</v>
      </c>
      <c r="I60" s="404" t="s">
        <v>2300</v>
      </c>
      <c r="J60" s="404" t="s">
        <v>2341</v>
      </c>
      <c r="K60" s="551" t="s">
        <v>6271</v>
      </c>
      <c r="N60" s="400" t="s">
        <v>1636</v>
      </c>
      <c r="O60" s="507" t="s">
        <v>1452</v>
      </c>
      <c r="P60" s="407" t="str">
        <f>IFERROR(INDEX(LOVs!L:L,MATCH(O60, LOVs!J:J,0)), "")</f>
        <v>Fit</v>
      </c>
      <c r="Q60" s="407" t="str">
        <f>IFERROR(INDEX(LOVs!M:M,MATCH(O60,LOVs!J:J,0)),"")</f>
        <v>Configuration</v>
      </c>
      <c r="R60" s="407" t="str">
        <f>IFERROR(INDEX(LOVs!N:N,MATCH(O60,LOVs!J:J,0)),"")</f>
        <v>Functional</v>
      </c>
      <c r="S60" s="404"/>
      <c r="T60" s="400" t="s">
        <v>6272</v>
      </c>
      <c r="U60" s="400" t="s">
        <v>6273</v>
      </c>
      <c r="X60" s="400" t="s">
        <v>2181</v>
      </c>
      <c r="Y60" s="400" t="s">
        <v>1348</v>
      </c>
      <c r="Z60" s="400" t="s">
        <v>1603</v>
      </c>
      <c r="AA60" s="409">
        <v>44413</v>
      </c>
      <c r="AB60" s="402"/>
      <c r="AD60" s="402" t="s">
        <v>2181</v>
      </c>
      <c r="AE60" s="402"/>
      <c r="AF60" s="402"/>
      <c r="AG60" s="402" t="str">
        <f>IF(AF60="", O60, AF60)</f>
        <v>1-Fit-Configuration-Functional</v>
      </c>
      <c r="AH60" s="402"/>
      <c r="AI60" s="400" t="s">
        <v>1605</v>
      </c>
      <c r="AJ60" s="400" t="s">
        <v>1606</v>
      </c>
      <c r="AK60" s="400" t="s">
        <v>2305</v>
      </c>
      <c r="AL60" s="400" t="s">
        <v>6004</v>
      </c>
      <c r="AN60" s="550" t="s">
        <v>6274</v>
      </c>
      <c r="AO60" s="400" t="s">
        <v>1608</v>
      </c>
      <c r="AQ60" s="400" t="s">
        <v>6006</v>
      </c>
      <c r="AR60" s="552"/>
      <c r="AU60" s="400" t="s">
        <v>5993</v>
      </c>
      <c r="AV60" s="400"/>
      <c r="AZ60" s="400" t="str">
        <f>IF(IFERROR(MATCH(F60,#REF!, 0),"N/A")="N/A","N/A","Yes")</f>
        <v>N/A</v>
      </c>
    </row>
    <row r="61" spans="1:52" x14ac:dyDescent="0.3">
      <c r="B61" s="404" t="s">
        <v>6275</v>
      </c>
      <c r="C61" s="404" t="s">
        <v>985</v>
      </c>
      <c r="D61" s="404" t="s">
        <v>985</v>
      </c>
      <c r="E61" s="428" t="s">
        <v>6276</v>
      </c>
      <c r="F61" s="400" t="s">
        <v>6277</v>
      </c>
      <c r="H61" s="404" t="s">
        <v>1596</v>
      </c>
      <c r="I61" s="404" t="s">
        <v>2300</v>
      </c>
      <c r="J61" s="404" t="s">
        <v>2341</v>
      </c>
      <c r="K61" s="551" t="s">
        <v>6278</v>
      </c>
      <c r="N61" s="400" t="s">
        <v>1636</v>
      </c>
      <c r="O61" s="507" t="s">
        <v>1452</v>
      </c>
      <c r="P61" s="407" t="str">
        <f>IFERROR(INDEX(LOVs!L:L,MATCH(O61, LOVs!J:J,0)), "")</f>
        <v>Fit</v>
      </c>
      <c r="Q61" s="407" t="str">
        <f>IFERROR(INDEX(LOVs!M:M,MATCH(O61,LOVs!J:J,0)),"")</f>
        <v>Configuration</v>
      </c>
      <c r="R61" s="407" t="str">
        <f>IFERROR(INDEX(LOVs!N:N,MATCH(O61,LOVs!J:J,0)),"")</f>
        <v>Functional</v>
      </c>
      <c r="S61" s="404"/>
      <c r="T61" s="400" t="s">
        <v>6279</v>
      </c>
      <c r="U61" s="400" t="s">
        <v>6280</v>
      </c>
      <c r="V61" s="400" t="s">
        <v>6281</v>
      </c>
      <c r="X61" s="400" t="s">
        <v>2181</v>
      </c>
      <c r="Y61" s="400" t="s">
        <v>1348</v>
      </c>
      <c r="Z61" s="400" t="s">
        <v>1603</v>
      </c>
      <c r="AA61" s="409">
        <v>44413</v>
      </c>
      <c r="AB61" s="402"/>
      <c r="AD61" s="402" t="s">
        <v>2181</v>
      </c>
      <c r="AE61" s="402"/>
      <c r="AF61" s="402"/>
      <c r="AG61" s="402" t="str">
        <f>IF(AF61="", O61, AF61)</f>
        <v>1-Fit-Configuration-Functional</v>
      </c>
      <c r="AH61" s="402"/>
      <c r="AI61" s="400" t="s">
        <v>1605</v>
      </c>
      <c r="AJ61" s="400" t="s">
        <v>1606</v>
      </c>
      <c r="AK61" s="400" t="s">
        <v>2305</v>
      </c>
      <c r="AL61" s="400" t="s">
        <v>6004</v>
      </c>
      <c r="AN61" s="550" t="s">
        <v>6282</v>
      </c>
      <c r="AO61" s="400" t="s">
        <v>1608</v>
      </c>
      <c r="AQ61" s="400" t="s">
        <v>6006</v>
      </c>
      <c r="AR61" s="552"/>
      <c r="AU61" s="400" t="s">
        <v>5993</v>
      </c>
      <c r="AV61" s="400"/>
      <c r="AZ61" s="400" t="str">
        <f>IF(IFERROR(MATCH(F61,#REF!, 0),"N/A")="N/A","N/A","Yes")</f>
        <v>N/A</v>
      </c>
    </row>
    <row r="62" spans="1:52" x14ac:dyDescent="0.3">
      <c r="B62" s="404" t="s">
        <v>6283</v>
      </c>
      <c r="C62" s="404" t="s">
        <v>6284</v>
      </c>
      <c r="D62" s="404" t="s">
        <v>6285</v>
      </c>
      <c r="E62" s="428" t="s">
        <v>2097</v>
      </c>
      <c r="F62" s="400" t="s">
        <v>6286</v>
      </c>
      <c r="H62" s="404" t="s">
        <v>1596</v>
      </c>
      <c r="I62" s="404" t="s">
        <v>1597</v>
      </c>
      <c r="J62" s="404" t="s">
        <v>1795</v>
      </c>
      <c r="K62" s="404" t="s">
        <v>6287</v>
      </c>
      <c r="N62" s="400" t="s">
        <v>1636</v>
      </c>
      <c r="O62" s="507" t="s">
        <v>1647</v>
      </c>
      <c r="P62" s="407" t="str">
        <f>IFERROR(INDEX(LOVs!L:L,MATCH(O62, LOVs!J:J,0)), "")</f>
        <v>Gap</v>
      </c>
      <c r="Q62" s="407" t="str">
        <f>IFERROR(INDEX(LOVs!M:M,MATCH(O62,LOVs!J:J,0)),"")</f>
        <v>Build</v>
      </c>
      <c r="R62" s="407" t="str">
        <f>IFERROR(INDEX(LOVs!N:N,MATCH(O62,LOVs!J:J,0)),"")</f>
        <v>Report</v>
      </c>
      <c r="S62" s="400" t="s">
        <v>6288</v>
      </c>
      <c r="T62" s="400" t="s">
        <v>6289</v>
      </c>
      <c r="U62" s="400" t="s">
        <v>6290</v>
      </c>
      <c r="X62" s="400" t="s">
        <v>2097</v>
      </c>
      <c r="Y62" s="400" t="s">
        <v>1348</v>
      </c>
      <c r="Z62" s="400" t="s">
        <v>1603</v>
      </c>
      <c r="AA62" s="409">
        <v>44413</v>
      </c>
      <c r="AB62" s="400" t="str">
        <f>INDEX('WESCO RICE Listing 1B'!Y:Y,MATCH(S62, 'WESCO RICE Listing 1B'!H:H,0))</f>
        <v>Sprint 12</v>
      </c>
      <c r="AD62" s="402" t="str">
        <f>INDEX('WESCO RICE Listing 1B'!AJ:AJ,MATCH(S62, 'WESCO RICE Listing 1B'!H:H,0))</f>
        <v>Sprint 13</v>
      </c>
      <c r="AE62" s="402" t="str">
        <f>INDEX('WESCO RICE Listing 1B'!AK:AK,MATCH(S62, 'WESCO RICE Listing 1B'!H:H,0))</f>
        <v>Sprint 13</v>
      </c>
      <c r="AF62" s="402" t="str">
        <f>INDEX('WESCO RICE Listing 1B'!G:G,MATCH(S62, 'WESCO RICE Listing 1B'!H:H,0))</f>
        <v>Report</v>
      </c>
      <c r="AG62" s="402" t="str">
        <f>IF(AF62="", O62, AF62)</f>
        <v>Report</v>
      </c>
      <c r="AH62" s="402"/>
      <c r="AI62" s="400" t="s">
        <v>1605</v>
      </c>
      <c r="AJ62" s="400" t="s">
        <v>1606</v>
      </c>
      <c r="AK62" s="400" t="s">
        <v>1607</v>
      </c>
      <c r="AL62" s="400" t="s">
        <v>6004</v>
      </c>
      <c r="AN62" s="400" t="s">
        <v>6291</v>
      </c>
      <c r="AO62" s="400" t="s">
        <v>1608</v>
      </c>
      <c r="AQ62" s="400" t="s">
        <v>6006</v>
      </c>
      <c r="AU62" s="400" t="s">
        <v>5993</v>
      </c>
      <c r="AV62" s="400"/>
      <c r="AZ62" s="400" t="str">
        <f>IF(IFERROR(MATCH(F62,#REF!, 0),"N/A")="N/A","N/A","Yes")</f>
        <v>N/A</v>
      </c>
    </row>
    <row r="63" spans="1:52" x14ac:dyDescent="0.3">
      <c r="B63" s="404"/>
      <c r="C63" s="404"/>
      <c r="D63" s="404"/>
      <c r="E63" s="428" t="s">
        <v>196</v>
      </c>
      <c r="F63" s="400" t="s">
        <v>6292</v>
      </c>
      <c r="H63" s="404" t="s">
        <v>1596</v>
      </c>
      <c r="I63" s="400" t="s">
        <v>2571</v>
      </c>
      <c r="J63" s="404" t="s">
        <v>2742</v>
      </c>
      <c r="K63" s="404" t="s">
        <v>6293</v>
      </c>
      <c r="N63" s="400" t="s">
        <v>1636</v>
      </c>
      <c r="P63" s="407" t="str">
        <f>IFERROR(INDEX(LOVs!L:L,MATCH(O63, LOVs!J:J,0)), "")</f>
        <v/>
      </c>
      <c r="Q63" s="407" t="str">
        <f>IFERROR(INDEX(LOVs!M:M,MATCH(O63,LOVs!J:J,0)),"")</f>
        <v/>
      </c>
      <c r="R63" s="407" t="str">
        <f>IFERROR(INDEX(LOVs!N:N,MATCH(O63,LOVs!J:J,0)),"")</f>
        <v/>
      </c>
      <c r="S63" s="404"/>
      <c r="T63" s="400" t="s">
        <v>6294</v>
      </c>
      <c r="U63" s="400" t="s">
        <v>6295</v>
      </c>
      <c r="Y63" s="400" t="s">
        <v>250</v>
      </c>
      <c r="AB63" s="402"/>
      <c r="AD63" s="402"/>
      <c r="AE63" s="402"/>
      <c r="AF63" s="402"/>
      <c r="AG63" s="402"/>
      <c r="AH63" s="402"/>
      <c r="AI63" s="400" t="s">
        <v>1605</v>
      </c>
      <c r="AJ63" s="400" t="s">
        <v>2449</v>
      </c>
      <c r="AK63" s="400" t="s">
        <v>1607</v>
      </c>
      <c r="AL63" s="400" t="s">
        <v>11754</v>
      </c>
      <c r="AN63" s="400" t="s">
        <v>6296</v>
      </c>
      <c r="AS63" s="400" t="s">
        <v>6297</v>
      </c>
      <c r="AV63" s="400"/>
      <c r="AZ63" s="400" t="str">
        <f>IF(IFERROR(MATCH(F63,#REF!, 0),"N/A")="N/A","N/A","Yes")</f>
        <v>N/A</v>
      </c>
    </row>
    <row r="64" spans="1:52" x14ac:dyDescent="0.3">
      <c r="B64" s="404" t="s">
        <v>6298</v>
      </c>
      <c r="C64" s="404" t="s">
        <v>985</v>
      </c>
      <c r="D64" s="404" t="s">
        <v>985</v>
      </c>
      <c r="E64" s="428" t="s">
        <v>6298</v>
      </c>
      <c r="F64" s="400" t="s">
        <v>6299</v>
      </c>
      <c r="H64" s="404" t="s">
        <v>1596</v>
      </c>
      <c r="I64" s="404" t="s">
        <v>1597</v>
      </c>
      <c r="J64" s="404" t="s">
        <v>1795</v>
      </c>
      <c r="K64" s="404" t="s">
        <v>6300</v>
      </c>
      <c r="N64" s="400" t="s">
        <v>1636</v>
      </c>
      <c r="O64" s="507" t="s">
        <v>1452</v>
      </c>
      <c r="P64" s="407" t="str">
        <f>IFERROR(INDEX(LOVs!L:L,MATCH(O64, LOVs!J:J,0)), "")</f>
        <v>Fit</v>
      </c>
      <c r="Q64" s="407" t="str">
        <f>IFERROR(INDEX(LOVs!M:M,MATCH(O64,LOVs!J:J,0)),"")</f>
        <v>Configuration</v>
      </c>
      <c r="R64" s="407" t="str">
        <f>IFERROR(INDEX(LOVs!N:N,MATCH(O64,LOVs!J:J,0)),"")</f>
        <v>Functional</v>
      </c>
      <c r="S64" s="404"/>
      <c r="T64" s="400" t="s">
        <v>6301</v>
      </c>
      <c r="U64" s="400" t="s">
        <v>6302</v>
      </c>
      <c r="X64" s="400" t="s">
        <v>1640</v>
      </c>
      <c r="Y64" s="400" t="s">
        <v>1348</v>
      </c>
      <c r="Z64" s="400" t="s">
        <v>1603</v>
      </c>
      <c r="AA64" s="409">
        <v>44413</v>
      </c>
      <c r="AB64" s="402"/>
      <c r="AD64" s="402" t="s">
        <v>1640</v>
      </c>
      <c r="AE64" s="402"/>
      <c r="AF64" s="402"/>
      <c r="AG64" s="402" t="str">
        <f>IF(AF64="", O64, AF64)</f>
        <v>1-Fit-Configuration-Functional</v>
      </c>
      <c r="AH64" s="402"/>
      <c r="AI64" s="400" t="s">
        <v>1605</v>
      </c>
      <c r="AJ64" s="400" t="s">
        <v>1606</v>
      </c>
      <c r="AK64" s="400" t="s">
        <v>1607</v>
      </c>
      <c r="AL64" s="400" t="s">
        <v>6004</v>
      </c>
      <c r="AN64" s="400" t="s">
        <v>6303</v>
      </c>
      <c r="AO64" s="400" t="s">
        <v>1608</v>
      </c>
      <c r="AQ64" s="400" t="s">
        <v>6006</v>
      </c>
      <c r="AU64" s="400" t="s">
        <v>5993</v>
      </c>
      <c r="AV64" s="400"/>
      <c r="AZ64" s="400" t="str">
        <f>IF(IFERROR(MATCH(F64,#REF!, 0),"N/A")="N/A","N/A","Yes")</f>
        <v>N/A</v>
      </c>
    </row>
    <row r="65" spans="2:52" x14ac:dyDescent="0.3">
      <c r="B65" s="404"/>
      <c r="C65" s="404"/>
      <c r="D65" s="404"/>
      <c r="E65" s="428"/>
      <c r="H65" s="400" t="s">
        <v>6304</v>
      </c>
      <c r="I65" s="400"/>
      <c r="J65" s="400"/>
      <c r="K65" s="400" t="s">
        <v>6305</v>
      </c>
      <c r="N65" s="400" t="s">
        <v>1636</v>
      </c>
      <c r="O65" s="507" t="s">
        <v>1452</v>
      </c>
      <c r="P65" s="407" t="str">
        <f>IFERROR(INDEX(LOVs!L:L,MATCH(O65, LOVs!J:J,0)), "")</f>
        <v>Fit</v>
      </c>
      <c r="Q65" s="407" t="str">
        <f>IFERROR(INDEX(LOVs!M:M,MATCH(O65,LOVs!J:J,0)),"")</f>
        <v>Configuration</v>
      </c>
      <c r="R65" s="407" t="str">
        <f>IFERROR(INDEX(LOVs!N:N,MATCH(O65,LOVs!J:J,0)),"")</f>
        <v>Functional</v>
      </c>
      <c r="S65" s="404"/>
      <c r="T65" s="400" t="s">
        <v>6306</v>
      </c>
      <c r="U65" s="400" t="s">
        <v>6302</v>
      </c>
      <c r="AB65" s="402"/>
      <c r="AD65" s="402"/>
      <c r="AE65" s="402"/>
      <c r="AF65" s="402"/>
      <c r="AG65" s="402"/>
      <c r="AH65" s="402"/>
      <c r="AI65" s="400" t="s">
        <v>4660</v>
      </c>
      <c r="AJ65" s="400" t="s">
        <v>6037</v>
      </c>
      <c r="AK65" s="400" t="s">
        <v>6038</v>
      </c>
      <c r="AL65" s="400" t="s">
        <v>6004</v>
      </c>
      <c r="AN65" s="400" t="s">
        <v>6303</v>
      </c>
      <c r="AQ65" s="400" t="s">
        <v>6006</v>
      </c>
      <c r="AV65" s="400"/>
      <c r="AZ65" s="400" t="str">
        <f>IF(IFERROR(MATCH(F65,#REF!, 0),"N/A")="N/A","N/A","Yes")</f>
        <v>N/A</v>
      </c>
    </row>
    <row r="66" spans="2:52" x14ac:dyDescent="0.3">
      <c r="B66" s="404"/>
      <c r="C66" s="404"/>
      <c r="D66" s="404"/>
      <c r="E66" s="428" t="s">
        <v>196</v>
      </c>
      <c r="H66" s="400" t="s">
        <v>5994</v>
      </c>
      <c r="I66" s="400"/>
      <c r="J66" s="400"/>
      <c r="K66" s="400" t="s">
        <v>6307</v>
      </c>
      <c r="N66" s="400" t="s">
        <v>1636</v>
      </c>
      <c r="P66" s="407" t="str">
        <f>IFERROR(INDEX(LOVs!L:L,MATCH(O66, LOVs!J:J,0)), "")</f>
        <v/>
      </c>
      <c r="Q66" s="407" t="str">
        <f>IFERROR(INDEX(LOVs!M:M,MATCH(O66,LOVs!J:J,0)),"")</f>
        <v/>
      </c>
      <c r="R66" s="407" t="str">
        <f>IFERROR(INDEX(LOVs!N:N,MATCH(O66,LOVs!J:J,0)),"")</f>
        <v/>
      </c>
      <c r="S66" s="404"/>
      <c r="U66" s="400" t="s">
        <v>6302</v>
      </c>
      <c r="AB66" s="402"/>
      <c r="AD66" s="402"/>
      <c r="AE66" s="402"/>
      <c r="AF66" s="402"/>
      <c r="AG66" s="402"/>
      <c r="AH66" s="402"/>
      <c r="AI66" s="400" t="s">
        <v>4660</v>
      </c>
      <c r="AJ66" s="400" t="s">
        <v>6002</v>
      </c>
      <c r="AK66" s="400" t="s">
        <v>6003</v>
      </c>
      <c r="AL66" s="400" t="s">
        <v>6004</v>
      </c>
      <c r="AN66" s="400" t="s">
        <v>6303</v>
      </c>
      <c r="AQ66" s="400" t="s">
        <v>6006</v>
      </c>
      <c r="AV66" s="400"/>
      <c r="AZ66" s="400" t="str">
        <f>IF(IFERROR(MATCH(F66,#REF!, 0),"N/A")="N/A","N/A","Yes")</f>
        <v>N/A</v>
      </c>
    </row>
    <row r="67" spans="2:52" x14ac:dyDescent="0.3">
      <c r="B67" s="404" t="s">
        <v>6308</v>
      </c>
      <c r="C67" s="404" t="s">
        <v>6309</v>
      </c>
      <c r="D67" s="404" t="s">
        <v>6310</v>
      </c>
      <c r="E67" s="428" t="s">
        <v>2324</v>
      </c>
      <c r="F67" s="400" t="s">
        <v>6311</v>
      </c>
      <c r="H67" s="404" t="s">
        <v>1596</v>
      </c>
      <c r="I67" s="404" t="s">
        <v>1597</v>
      </c>
      <c r="J67" s="404" t="s">
        <v>1795</v>
      </c>
      <c r="K67" s="404" t="s">
        <v>6312</v>
      </c>
      <c r="N67" s="400" t="s">
        <v>1636</v>
      </c>
      <c r="O67" s="507" t="s">
        <v>1647</v>
      </c>
      <c r="P67" s="407" t="str">
        <f>IFERROR(INDEX(LOVs!L:L,MATCH(O67, LOVs!J:J,0)), "")</f>
        <v>Gap</v>
      </c>
      <c r="Q67" s="407" t="str">
        <f>IFERROR(INDEX(LOVs!M:M,MATCH(O67,LOVs!J:J,0)),"")</f>
        <v>Build</v>
      </c>
      <c r="R67" s="407" t="str">
        <f>IFERROR(INDEX(LOVs!N:N,MATCH(O67,LOVs!J:J,0)),"")</f>
        <v>Report</v>
      </c>
      <c r="S67" s="404" t="s">
        <v>2441</v>
      </c>
      <c r="T67" s="400" t="s">
        <v>6313</v>
      </c>
      <c r="U67" s="400" t="s">
        <v>6117</v>
      </c>
      <c r="X67" s="400" t="s">
        <v>2324</v>
      </c>
      <c r="Y67" s="400" t="s">
        <v>1348</v>
      </c>
      <c r="Z67" s="400" t="s">
        <v>1603</v>
      </c>
      <c r="AA67" s="409">
        <v>44413</v>
      </c>
      <c r="AB67" s="400" t="str">
        <f>INDEX('WESCO RICE Listing 1B'!Y:Y,MATCH(S67, 'WESCO RICE Listing 1B'!H:H,0))</f>
        <v>Sprint 11</v>
      </c>
      <c r="AD67" s="402" t="str">
        <f>INDEX('WESCO RICE Listing 1B'!AJ:AJ,MATCH(S67, 'WESCO RICE Listing 1B'!H:H,0))</f>
        <v>Sprint 12</v>
      </c>
      <c r="AE67" s="402" t="str">
        <f>INDEX('WESCO RICE Listing 1B'!AK:AK,MATCH(S67, 'WESCO RICE Listing 1B'!H:H,0))</f>
        <v>Sprint 12</v>
      </c>
      <c r="AF67" s="402" t="str">
        <f>INDEX('WESCO RICE Listing 1B'!G:G,MATCH(S67, 'WESCO RICE Listing 1B'!H:H,0))</f>
        <v>Report</v>
      </c>
      <c r="AG67" s="402" t="str">
        <f t="shared" ref="AG67:AG72" si="1">IF(AF67="", O67, AF67)</f>
        <v>Report</v>
      </c>
      <c r="AH67" s="402"/>
      <c r="AI67" s="400" t="s">
        <v>1605</v>
      </c>
      <c r="AJ67" s="400" t="s">
        <v>1606</v>
      </c>
      <c r="AK67" s="400" t="s">
        <v>1607</v>
      </c>
      <c r="AL67" s="400" t="s">
        <v>6004</v>
      </c>
      <c r="AN67" s="400" t="s">
        <v>6314</v>
      </c>
      <c r="AO67" s="400" t="s">
        <v>1608</v>
      </c>
      <c r="AQ67" s="400" t="s">
        <v>6006</v>
      </c>
      <c r="AU67" s="400" t="s">
        <v>5993</v>
      </c>
      <c r="AV67" s="400"/>
      <c r="AZ67" s="400" t="str">
        <f>IF(IFERROR(MATCH(F67,#REF!, 0),"N/A")="N/A","N/A","Yes")</f>
        <v>N/A</v>
      </c>
    </row>
    <row r="68" spans="2:52" x14ac:dyDescent="0.3">
      <c r="B68" s="404" t="s">
        <v>6315</v>
      </c>
      <c r="C68" s="404" t="s">
        <v>985</v>
      </c>
      <c r="D68" s="404" t="s">
        <v>985</v>
      </c>
      <c r="E68" s="428" t="s">
        <v>6315</v>
      </c>
      <c r="F68" s="400" t="s">
        <v>6316</v>
      </c>
      <c r="H68" s="404" t="s">
        <v>1596</v>
      </c>
      <c r="I68" s="404" t="s">
        <v>1597</v>
      </c>
      <c r="J68" s="404" t="s">
        <v>1795</v>
      </c>
      <c r="K68" s="404" t="s">
        <v>6317</v>
      </c>
      <c r="N68" s="400" t="s">
        <v>1636</v>
      </c>
      <c r="O68" s="507" t="s">
        <v>1452</v>
      </c>
      <c r="P68" s="407" t="str">
        <f>IFERROR(INDEX(LOVs!L:L,MATCH(O68, LOVs!J:J,0)), "")</f>
        <v>Fit</v>
      </c>
      <c r="Q68" s="407" t="str">
        <f>IFERROR(INDEX(LOVs!M:M,MATCH(O68,LOVs!J:J,0)),"")</f>
        <v>Configuration</v>
      </c>
      <c r="R68" s="407" t="str">
        <f>IFERROR(INDEX(LOVs!N:N,MATCH(O68,LOVs!J:J,0)),"")</f>
        <v>Functional</v>
      </c>
      <c r="S68" s="404"/>
      <c r="T68" s="400" t="s">
        <v>6318</v>
      </c>
      <c r="U68" s="400" t="s">
        <v>6319</v>
      </c>
      <c r="X68" s="400" t="s">
        <v>1640</v>
      </c>
      <c r="Y68" s="400" t="s">
        <v>1348</v>
      </c>
      <c r="Z68" s="400" t="s">
        <v>1603</v>
      </c>
      <c r="AA68" s="409">
        <v>44413</v>
      </c>
      <c r="AB68" s="402"/>
      <c r="AD68" s="402" t="s">
        <v>1640</v>
      </c>
      <c r="AE68" s="402"/>
      <c r="AF68" s="402"/>
      <c r="AG68" s="402" t="str">
        <f t="shared" si="1"/>
        <v>1-Fit-Configuration-Functional</v>
      </c>
      <c r="AH68" s="402"/>
      <c r="AI68" s="400" t="s">
        <v>1605</v>
      </c>
      <c r="AJ68" s="400" t="s">
        <v>1606</v>
      </c>
      <c r="AK68" s="400" t="s">
        <v>1607</v>
      </c>
      <c r="AL68" s="400" t="s">
        <v>6004</v>
      </c>
      <c r="AN68" s="400" t="s">
        <v>6320</v>
      </c>
      <c r="AO68" s="400" t="s">
        <v>1608</v>
      </c>
      <c r="AQ68" s="400" t="s">
        <v>6006</v>
      </c>
      <c r="AU68" s="400" t="s">
        <v>5993</v>
      </c>
      <c r="AV68" s="400"/>
      <c r="AZ68" s="400" t="str">
        <f>IF(IFERROR(MATCH(F68,#REF!, 0),"N/A")="N/A","N/A","Yes")</f>
        <v>N/A</v>
      </c>
    </row>
    <row r="69" spans="2:52" ht="180" x14ac:dyDescent="0.3">
      <c r="B69" s="404" t="s">
        <v>6321</v>
      </c>
      <c r="C69" s="404" t="s">
        <v>6322</v>
      </c>
      <c r="D69" s="404" t="s">
        <v>6323</v>
      </c>
      <c r="E69" s="428" t="s">
        <v>2097</v>
      </c>
      <c r="F69" s="400" t="s">
        <v>6324</v>
      </c>
      <c r="H69" s="404" t="s">
        <v>1596</v>
      </c>
      <c r="I69" s="404" t="s">
        <v>1597</v>
      </c>
      <c r="J69" s="404" t="s">
        <v>1795</v>
      </c>
      <c r="K69" s="421" t="s">
        <v>6186</v>
      </c>
      <c r="N69" s="400" t="s">
        <v>1636</v>
      </c>
      <c r="O69" s="507" t="s">
        <v>2621</v>
      </c>
      <c r="P69" s="407" t="str">
        <f>IFERROR(INDEX(LOVs!L:L,MATCH(O69, LOVs!J:J,0)), "")</f>
        <v>Gap</v>
      </c>
      <c r="Q69" s="407" t="str">
        <f>IFERROR(INDEX(LOVs!M:M,MATCH(O69,LOVs!J:J,0)),"")</f>
        <v>Build</v>
      </c>
      <c r="R69" s="407" t="str">
        <f>IFERROR(INDEX(LOVs!N:N,MATCH(O69,LOVs!J:J,0)),"")</f>
        <v>Interface</v>
      </c>
      <c r="S69" s="404" t="s">
        <v>2100</v>
      </c>
      <c r="T69" s="400" t="s">
        <v>6188</v>
      </c>
      <c r="U69" s="400" t="s">
        <v>6189</v>
      </c>
      <c r="X69" s="400" t="s">
        <v>2097</v>
      </c>
      <c r="Y69" s="400" t="s">
        <v>1348</v>
      </c>
      <c r="Z69" s="400" t="s">
        <v>1603</v>
      </c>
      <c r="AA69" s="409">
        <v>44413</v>
      </c>
      <c r="AB69" s="400" t="str">
        <f>INDEX('WESCO RICE Listing 1B'!Y:Y,MATCH(S69, 'WESCO RICE Listing 1B'!H:H,0))</f>
        <v>Sprint 12</v>
      </c>
      <c r="AD69" s="402" t="str">
        <f>INDEX('WESCO RICE Listing 1B'!AJ:AJ,MATCH(S69, 'WESCO RICE Listing 1B'!H:H,0))</f>
        <v>Sprint 13</v>
      </c>
      <c r="AE69" s="402" t="str">
        <f>INDEX('WESCO RICE Listing 1B'!AK:AK,MATCH(S69, 'WESCO RICE Listing 1B'!H:H,0))</f>
        <v>Sprint 13</v>
      </c>
      <c r="AF69" s="402" t="str">
        <f>INDEX('WESCO RICE Listing 1B'!G:G,MATCH(S69, 'WESCO RICE Listing 1B'!H:H,0))</f>
        <v>Report</v>
      </c>
      <c r="AG69" s="402" t="str">
        <f t="shared" si="1"/>
        <v>Report</v>
      </c>
      <c r="AH69" s="402"/>
      <c r="AI69" s="400" t="s">
        <v>1605</v>
      </c>
      <c r="AJ69" s="400" t="s">
        <v>1606</v>
      </c>
      <c r="AK69" s="400" t="s">
        <v>1607</v>
      </c>
      <c r="AL69" s="400" t="s">
        <v>6004</v>
      </c>
      <c r="AN69" s="400" t="s">
        <v>6190</v>
      </c>
      <c r="AO69" s="400" t="s">
        <v>1608</v>
      </c>
      <c r="AQ69" s="400" t="s">
        <v>6006</v>
      </c>
      <c r="AU69" s="400" t="s">
        <v>5993</v>
      </c>
      <c r="AV69" s="400"/>
      <c r="AZ69" s="400" t="str">
        <f>IF(IFERROR(MATCH(F69,#REF!, 0),"N/A")="N/A","N/A","Yes")</f>
        <v>N/A</v>
      </c>
    </row>
    <row r="70" spans="2:52" x14ac:dyDescent="0.3">
      <c r="B70" s="404" t="s">
        <v>6325</v>
      </c>
      <c r="C70" s="404" t="s">
        <v>6326</v>
      </c>
      <c r="D70" s="404" t="s">
        <v>6327</v>
      </c>
      <c r="E70" s="428" t="s">
        <v>6326</v>
      </c>
      <c r="F70" s="400" t="s">
        <v>6328</v>
      </c>
      <c r="H70" s="404" t="s">
        <v>1596</v>
      </c>
      <c r="I70" s="404" t="s">
        <v>1597</v>
      </c>
      <c r="J70" s="404" t="s">
        <v>1795</v>
      </c>
      <c r="K70" s="404" t="s">
        <v>6186</v>
      </c>
      <c r="N70" s="400" t="s">
        <v>1636</v>
      </c>
      <c r="O70" s="507" t="s">
        <v>2621</v>
      </c>
      <c r="P70" s="407" t="str">
        <f>IFERROR(INDEX(LOVs!L:L,MATCH(O70, LOVs!J:J,0)), "")</f>
        <v>Gap</v>
      </c>
      <c r="Q70" s="407" t="str">
        <f>IFERROR(INDEX(LOVs!M:M,MATCH(O70,LOVs!J:J,0)),"")</f>
        <v>Build</v>
      </c>
      <c r="R70" s="407" t="str">
        <f>IFERROR(INDEX(LOVs!N:N,MATCH(O70,LOVs!J:J,0)),"")</f>
        <v>Interface</v>
      </c>
      <c r="S70" s="404" t="s">
        <v>6242</v>
      </c>
      <c r="T70" s="400" t="s">
        <v>6188</v>
      </c>
      <c r="U70" s="400" t="s">
        <v>6189</v>
      </c>
      <c r="X70" s="400" t="s">
        <v>2269</v>
      </c>
      <c r="Y70" s="400" t="s">
        <v>1348</v>
      </c>
      <c r="Z70" s="400" t="s">
        <v>1603</v>
      </c>
      <c r="AA70" s="409">
        <v>44413</v>
      </c>
      <c r="AB70" s="400" t="str">
        <f>INDEX('WESCO RICE Listing 1B'!Y:Y,MATCH(S70, 'WESCO RICE Listing 1B'!H:H,0))</f>
        <v>Sprint 10</v>
      </c>
      <c r="AD70" s="402" t="s">
        <v>2269</v>
      </c>
      <c r="AE70" s="402" t="str">
        <f>INDEX('WESCO RICE Listing 1B'!AK:AK,MATCH(S70, 'WESCO RICE Listing 1B'!H:H,0))</f>
        <v>Sprint 12</v>
      </c>
      <c r="AF70" s="402" t="str">
        <f>INDEX('WESCO RICE Listing 1B'!G:G,MATCH(S70, 'WESCO RICE Listing 1B'!H:H,0))</f>
        <v>Interface</v>
      </c>
      <c r="AG70" s="402" t="str">
        <f t="shared" si="1"/>
        <v>Interface</v>
      </c>
      <c r="AH70" s="402"/>
      <c r="AI70" s="400" t="s">
        <v>1605</v>
      </c>
      <c r="AJ70" s="400" t="s">
        <v>1606</v>
      </c>
      <c r="AK70" s="400" t="s">
        <v>1607</v>
      </c>
      <c r="AL70" s="400" t="s">
        <v>6004</v>
      </c>
      <c r="AN70" s="400" t="s">
        <v>6190</v>
      </c>
      <c r="AO70" s="400" t="s">
        <v>1608</v>
      </c>
      <c r="AQ70" s="400" t="s">
        <v>6006</v>
      </c>
      <c r="AU70" s="400" t="s">
        <v>5993</v>
      </c>
      <c r="AV70" s="400"/>
      <c r="AZ70" s="400" t="str">
        <f>IF(IFERROR(MATCH(F70,#REF!, 0),"N/A")="N/A","N/A","Yes")</f>
        <v>N/A</v>
      </c>
    </row>
    <row r="71" spans="2:52" x14ac:dyDescent="0.3">
      <c r="B71" s="404" t="s">
        <v>6329</v>
      </c>
      <c r="C71" s="404" t="s">
        <v>6330</v>
      </c>
      <c r="D71" s="404" t="s">
        <v>6331</v>
      </c>
      <c r="E71" s="428" t="s">
        <v>6330</v>
      </c>
      <c r="F71" s="400" t="s">
        <v>6332</v>
      </c>
      <c r="H71" s="404" t="s">
        <v>1596</v>
      </c>
      <c r="I71" s="404" t="s">
        <v>1597</v>
      </c>
      <c r="J71" s="404" t="s">
        <v>1795</v>
      </c>
      <c r="K71" s="404" t="s">
        <v>6186</v>
      </c>
      <c r="N71" s="400" t="s">
        <v>1636</v>
      </c>
      <c r="O71" s="507" t="s">
        <v>2621</v>
      </c>
      <c r="P71" s="407" t="str">
        <f>IFERROR(INDEX(LOVs!L:L,MATCH(O71, LOVs!J:J,0)), "")</f>
        <v>Gap</v>
      </c>
      <c r="Q71" s="407" t="str">
        <f>IFERROR(INDEX(LOVs!M:M,MATCH(O71,LOVs!J:J,0)),"")</f>
        <v>Build</v>
      </c>
      <c r="R71" s="407" t="str">
        <f>IFERROR(INDEX(LOVs!N:N,MATCH(O71,LOVs!J:J,0)),"")</f>
        <v>Interface</v>
      </c>
      <c r="S71" s="404" t="s">
        <v>6250</v>
      </c>
      <c r="T71" s="400" t="s">
        <v>6188</v>
      </c>
      <c r="U71" s="400" t="s">
        <v>6189</v>
      </c>
      <c r="X71" s="400" t="s">
        <v>2269</v>
      </c>
      <c r="Y71" s="400" t="s">
        <v>1348</v>
      </c>
      <c r="Z71" s="400" t="s">
        <v>1603</v>
      </c>
      <c r="AA71" s="409">
        <v>44413</v>
      </c>
      <c r="AB71" s="400" t="str">
        <f>INDEX('WESCO RICE Listing 1B'!Y:Y,MATCH(S71, 'WESCO RICE Listing 1B'!H:H,0))</f>
        <v>Sprint 10</v>
      </c>
      <c r="AD71" s="402" t="s">
        <v>6251</v>
      </c>
      <c r="AE71" s="402" t="str">
        <f>INDEX('WESCO RICE Listing 1B'!AK:AK,MATCH(S71, 'WESCO RICE Listing 1B'!H:H,0))</f>
        <v>Sprint 12</v>
      </c>
      <c r="AF71" s="402" t="str">
        <f>INDEX('WESCO RICE Listing 1B'!G:G,MATCH(S71, 'WESCO RICE Listing 1B'!H:H,0))</f>
        <v>Interface</v>
      </c>
      <c r="AG71" s="402" t="str">
        <f t="shared" si="1"/>
        <v>Interface</v>
      </c>
      <c r="AH71" s="402"/>
      <c r="AI71" s="400" t="s">
        <v>1605</v>
      </c>
      <c r="AJ71" s="400" t="s">
        <v>1606</v>
      </c>
      <c r="AK71" s="400" t="s">
        <v>1607</v>
      </c>
      <c r="AL71" s="400" t="s">
        <v>6004</v>
      </c>
      <c r="AN71" s="400" t="s">
        <v>6190</v>
      </c>
      <c r="AO71" s="400" t="s">
        <v>1608</v>
      </c>
      <c r="AQ71" s="400" t="s">
        <v>6006</v>
      </c>
      <c r="AU71" s="400" t="s">
        <v>5993</v>
      </c>
      <c r="AV71" s="400"/>
      <c r="AZ71" s="400" t="str">
        <f>IF(IFERROR(MATCH(F71,#REF!, 0),"N/A")="N/A","N/A","Yes")</f>
        <v>N/A</v>
      </c>
    </row>
    <row r="72" spans="2:52" x14ac:dyDescent="0.3">
      <c r="B72" s="404" t="s">
        <v>6333</v>
      </c>
      <c r="C72" s="404" t="s">
        <v>6334</v>
      </c>
      <c r="D72" s="404" t="s">
        <v>6335</v>
      </c>
      <c r="E72" s="428" t="s">
        <v>6335</v>
      </c>
      <c r="F72" s="400" t="s">
        <v>6336</v>
      </c>
      <c r="H72" s="404" t="s">
        <v>1596</v>
      </c>
      <c r="I72" s="404" t="s">
        <v>1597</v>
      </c>
      <c r="J72" s="404" t="s">
        <v>1795</v>
      </c>
      <c r="K72" s="404" t="s">
        <v>6186</v>
      </c>
      <c r="N72" s="400" t="s">
        <v>1636</v>
      </c>
      <c r="O72" s="507" t="s">
        <v>2621</v>
      </c>
      <c r="P72" s="407" t="str">
        <f>IFERROR(INDEX(LOVs!L:L,MATCH(O72, LOVs!J:J,0)), "")</f>
        <v>Gap</v>
      </c>
      <c r="Q72" s="407" t="str">
        <f>IFERROR(INDEX(LOVs!M:M,MATCH(O72,LOVs!J:J,0)),"")</f>
        <v>Build</v>
      </c>
      <c r="R72" s="407" t="str">
        <f>IFERROR(INDEX(LOVs!N:N,MATCH(O72,LOVs!J:J,0)),"")</f>
        <v>Interface</v>
      </c>
      <c r="S72" s="404" t="s">
        <v>3241</v>
      </c>
      <c r="T72" s="400" t="s">
        <v>6188</v>
      </c>
      <c r="U72" s="400" t="s">
        <v>6189</v>
      </c>
      <c r="X72" s="400" t="s">
        <v>2181</v>
      </c>
      <c r="Y72" s="400" t="s">
        <v>1348</v>
      </c>
      <c r="Z72" s="400" t="s">
        <v>1603</v>
      </c>
      <c r="AA72" s="409">
        <v>44413</v>
      </c>
      <c r="AB72" s="400" t="str">
        <f>INDEX('WESCO RICE Listing 1B'!Y:Y,MATCH(S72, 'WESCO RICE Listing 1B'!H:H,0))</f>
        <v>Sprint 8</v>
      </c>
      <c r="AD72" s="402" t="str">
        <f>INDEX('WESCO RICE Listing 1B'!AJ:AJ,MATCH(S72, 'WESCO RICE Listing 1B'!H:H,0))</f>
        <v>Sprint 10</v>
      </c>
      <c r="AE72" s="402" t="str">
        <f>INDEX('WESCO RICE Listing 1B'!AK:AK,MATCH(S72, 'WESCO RICE Listing 1B'!H:H,0))</f>
        <v>Sprint 10</v>
      </c>
      <c r="AF72" s="402" t="str">
        <f>INDEX('WESCO RICE Listing 1B'!G:G,MATCH(S72, 'WESCO RICE Listing 1B'!H:H,0))</f>
        <v>Interface</v>
      </c>
      <c r="AG72" s="402" t="str">
        <f t="shared" si="1"/>
        <v>Interface</v>
      </c>
      <c r="AH72" s="402"/>
      <c r="AI72" s="400" t="s">
        <v>1605</v>
      </c>
      <c r="AJ72" s="400" t="s">
        <v>1606</v>
      </c>
      <c r="AK72" s="400" t="s">
        <v>1607</v>
      </c>
      <c r="AL72" s="400" t="s">
        <v>6004</v>
      </c>
      <c r="AN72" s="400" t="s">
        <v>6190</v>
      </c>
      <c r="AO72" s="400" t="s">
        <v>1608</v>
      </c>
      <c r="AQ72" s="400" t="s">
        <v>6006</v>
      </c>
      <c r="AU72" s="400" t="s">
        <v>5993</v>
      </c>
      <c r="AV72" s="400"/>
      <c r="AZ72" s="400" t="str">
        <f>IF(IFERROR(MATCH(F72,#REF!, 0),"N/A")="N/A","N/A","Yes")</f>
        <v>N/A</v>
      </c>
    </row>
    <row r="73" spans="2:52" x14ac:dyDescent="0.3">
      <c r="B73" s="404" t="s">
        <v>6337</v>
      </c>
      <c r="C73" s="404" t="s">
        <v>6338</v>
      </c>
      <c r="D73" s="404" t="s">
        <v>6339</v>
      </c>
      <c r="E73" s="428"/>
      <c r="F73" s="400" t="s">
        <v>6340</v>
      </c>
      <c r="H73" s="404" t="s">
        <v>1596</v>
      </c>
      <c r="I73" s="404" t="s">
        <v>2300</v>
      </c>
      <c r="J73" s="404" t="s">
        <v>2341</v>
      </c>
      <c r="K73" s="404" t="s">
        <v>6341</v>
      </c>
      <c r="N73" s="400" t="s">
        <v>1636</v>
      </c>
      <c r="O73" s="507" t="s">
        <v>2621</v>
      </c>
      <c r="P73" s="407" t="str">
        <f>IFERROR(INDEX(LOVs!L:L,MATCH(O73, LOVs!J:J,0)), "")</f>
        <v>Gap</v>
      </c>
      <c r="Q73" s="407" t="str">
        <f>IFERROR(INDEX(LOVs!M:M,MATCH(O73,LOVs!J:J,0)),"")</f>
        <v>Build</v>
      </c>
      <c r="R73" s="407" t="str">
        <f>IFERROR(INDEX(LOVs!N:N,MATCH(O73,LOVs!J:J,0)),"")</f>
        <v>Interface</v>
      </c>
      <c r="S73" s="404" t="s">
        <v>6342</v>
      </c>
      <c r="T73" s="400" t="s">
        <v>6343</v>
      </c>
      <c r="U73" s="400" t="s">
        <v>6189</v>
      </c>
      <c r="Y73" s="400" t="s">
        <v>1348</v>
      </c>
      <c r="Z73" s="400" t="s">
        <v>5949</v>
      </c>
      <c r="AA73" s="409">
        <v>44694</v>
      </c>
      <c r="AB73" s="400" t="s">
        <v>6344</v>
      </c>
      <c r="AE73" s="400" t="s">
        <v>6345</v>
      </c>
      <c r="AZ73" s="400" t="str">
        <f>IF(IFERROR(MATCH(F73,#REF!, 0),"N/A")="N/A","N/A","Yes")</f>
        <v>N/A</v>
      </c>
    </row>
    <row r="74" spans="2:52" x14ac:dyDescent="0.3">
      <c r="B74" s="404" t="s">
        <v>6346</v>
      </c>
      <c r="C74" s="404" t="s">
        <v>6347</v>
      </c>
      <c r="D74" s="404" t="s">
        <v>6348</v>
      </c>
      <c r="E74" s="428"/>
      <c r="F74" s="400" t="s">
        <v>6349</v>
      </c>
      <c r="H74" s="404" t="s">
        <v>1596</v>
      </c>
      <c r="I74" s="404" t="s">
        <v>2300</v>
      </c>
      <c r="J74" s="404" t="s">
        <v>2341</v>
      </c>
      <c r="K74" s="404" t="s">
        <v>6350</v>
      </c>
      <c r="N74" s="400" t="s">
        <v>1636</v>
      </c>
      <c r="O74" s="507" t="s">
        <v>1647</v>
      </c>
      <c r="P74" s="407" t="str">
        <f>IFERROR(INDEX(LOVs!L:L,MATCH(O74, LOVs!J:J,0)), "")</f>
        <v>Gap</v>
      </c>
      <c r="Q74" s="407" t="str">
        <f>IFERROR(INDEX(LOVs!M:M,MATCH(O74,LOVs!J:J,0)),"")</f>
        <v>Build</v>
      </c>
      <c r="R74" s="407" t="str">
        <f>IFERROR(INDEX(LOVs!N:N,MATCH(O74,LOVs!J:J,0)),"")</f>
        <v>Report</v>
      </c>
      <c r="S74" s="404" t="s">
        <v>6351</v>
      </c>
      <c r="T74" s="400" t="s">
        <v>6352</v>
      </c>
      <c r="U74" s="400" t="s">
        <v>6189</v>
      </c>
      <c r="Y74" s="400" t="s">
        <v>1348</v>
      </c>
      <c r="Z74" s="400" t="s">
        <v>5949</v>
      </c>
      <c r="AA74" s="409">
        <v>44694</v>
      </c>
      <c r="AB74" s="400" t="s">
        <v>6344</v>
      </c>
      <c r="AE74" s="400" t="s">
        <v>6345</v>
      </c>
      <c r="AZ74" s="400" t="str">
        <f>IF(IFERROR(MATCH(F74,#REF!, 0),"N/A")="N/A","N/A","Yes")</f>
        <v>N/A</v>
      </c>
    </row>
    <row r="75" spans="2:52" x14ac:dyDescent="0.3">
      <c r="B75" s="404" t="s">
        <v>6353</v>
      </c>
      <c r="C75" s="404" t="s">
        <v>6354</v>
      </c>
      <c r="D75" s="404" t="s">
        <v>6355</v>
      </c>
      <c r="E75" s="428"/>
      <c r="F75" s="400" t="s">
        <v>6356</v>
      </c>
      <c r="G75" s="406"/>
      <c r="H75" s="404" t="s">
        <v>1596</v>
      </c>
      <c r="I75" s="404" t="s">
        <v>1597</v>
      </c>
      <c r="J75" s="404" t="s">
        <v>1795</v>
      </c>
      <c r="K75" s="404" t="s">
        <v>6357</v>
      </c>
      <c r="L75" s="406"/>
      <c r="M75" s="406"/>
      <c r="N75" s="400" t="s">
        <v>1636</v>
      </c>
      <c r="O75" s="507" t="s">
        <v>1647</v>
      </c>
      <c r="P75" s="563" t="s">
        <v>3458</v>
      </c>
      <c r="Q75" s="563" t="s">
        <v>3459</v>
      </c>
      <c r="R75" s="563" t="s">
        <v>4808</v>
      </c>
      <c r="S75" s="400" t="s">
        <v>6358</v>
      </c>
      <c r="T75" s="400" t="s">
        <v>6359</v>
      </c>
      <c r="U75" s="400" t="s">
        <v>6360</v>
      </c>
      <c r="V75" s="406"/>
      <c r="W75" s="406"/>
      <c r="Y75" s="400" t="s">
        <v>1348</v>
      </c>
      <c r="Z75" s="400" t="s">
        <v>4652</v>
      </c>
      <c r="AB75" s="400" t="s">
        <v>5941</v>
      </c>
      <c r="AE75" s="400" t="s">
        <v>6361</v>
      </c>
      <c r="AI75" s="400" t="s">
        <v>1605</v>
      </c>
      <c r="AJ75" s="400" t="s">
        <v>1606</v>
      </c>
      <c r="AK75" s="400" t="s">
        <v>1607</v>
      </c>
      <c r="AU75" s="400" t="s">
        <v>6362</v>
      </c>
      <c r="AZ75" s="400" t="str">
        <f>IF(IFERROR(MATCH(F75,#REF!, 0),"N/A")="N/A","N/A","Yes")</f>
        <v>N/A</v>
      </c>
    </row>
    <row r="76" spans="2:52" x14ac:dyDescent="0.3">
      <c r="B76" s="404" t="s">
        <v>6363</v>
      </c>
      <c r="C76" s="404" t="s">
        <v>6364</v>
      </c>
      <c r="D76" s="404" t="s">
        <v>6365</v>
      </c>
      <c r="E76" s="428" t="s">
        <v>2097</v>
      </c>
      <c r="F76" s="400" t="s">
        <v>6366</v>
      </c>
      <c r="H76" s="404" t="s">
        <v>1596</v>
      </c>
      <c r="I76" s="404" t="s">
        <v>1597</v>
      </c>
      <c r="J76" s="404" t="s">
        <v>1795</v>
      </c>
      <c r="K76" s="404" t="s">
        <v>6186</v>
      </c>
      <c r="N76" s="400" t="s">
        <v>1636</v>
      </c>
      <c r="O76" s="507" t="s">
        <v>2621</v>
      </c>
      <c r="P76" s="407" t="str">
        <f>IFERROR(INDEX(LOVs!L:L,MATCH(O76, LOVs!J:J,0)), "")</f>
        <v>Gap</v>
      </c>
      <c r="Q76" s="407" t="str">
        <f>IFERROR(INDEX(LOVs!M:M,MATCH(O76,LOVs!J:J,0)),"")</f>
        <v>Build</v>
      </c>
      <c r="R76" s="407" t="str">
        <f>IFERROR(INDEX(LOVs!N:N,MATCH(O76,LOVs!J:J,0)),"")</f>
        <v>Interface</v>
      </c>
      <c r="S76" s="404" t="s">
        <v>122</v>
      </c>
      <c r="T76" s="400" t="s">
        <v>6188</v>
      </c>
      <c r="U76" s="400" t="s">
        <v>6189</v>
      </c>
      <c r="X76" s="400" t="s">
        <v>2097</v>
      </c>
      <c r="Y76" s="400" t="s">
        <v>1348</v>
      </c>
      <c r="Z76" s="400" t="s">
        <v>1603</v>
      </c>
      <c r="AA76" s="409">
        <v>44413</v>
      </c>
      <c r="AB76" s="400" t="str">
        <f>INDEX('WESCO RICE Listing 1B'!Y:Y,MATCH(S76, 'WESCO RICE Listing 1B'!H:H,0))</f>
        <v>Sprint 12</v>
      </c>
      <c r="AD76" s="402" t="str">
        <f>INDEX('WESCO RICE Listing 1B'!AJ:AJ,MATCH(S76, 'WESCO RICE Listing 1B'!H:H,0))</f>
        <v>Sprint 13</v>
      </c>
      <c r="AE76" s="402" t="str">
        <f>INDEX('WESCO RICE Listing 1B'!AK:AK,MATCH(S76, 'WESCO RICE Listing 1B'!H:H,0))</f>
        <v>Sprint 13</v>
      </c>
      <c r="AF76" s="402" t="str">
        <f>INDEX('WESCO RICE Listing 1B'!G:G,MATCH(S76, 'WESCO RICE Listing 1B'!H:H,0))</f>
        <v>Interface</v>
      </c>
      <c r="AG76" s="402" t="str">
        <f>IF(AF76="", O76, AF76)</f>
        <v>Interface</v>
      </c>
      <c r="AH76" s="402"/>
      <c r="AI76" s="400" t="s">
        <v>1605</v>
      </c>
      <c r="AJ76" s="400" t="s">
        <v>1606</v>
      </c>
      <c r="AK76" s="400" t="s">
        <v>1607</v>
      </c>
      <c r="AL76" s="400" t="s">
        <v>6004</v>
      </c>
      <c r="AN76" s="400" t="s">
        <v>6190</v>
      </c>
      <c r="AO76" s="400" t="s">
        <v>1608</v>
      </c>
      <c r="AQ76" s="400" t="s">
        <v>6006</v>
      </c>
      <c r="AU76" s="400" t="s">
        <v>5993</v>
      </c>
      <c r="AV76" s="400"/>
      <c r="AZ76" s="400" t="str">
        <f>IF(IFERROR(MATCH(F76,#REF!, 0),"N/A")="N/A","N/A","Yes")</f>
        <v>N/A</v>
      </c>
    </row>
    <row r="77" spans="2:52" x14ac:dyDescent="0.3">
      <c r="B77" s="404" t="s">
        <v>6367</v>
      </c>
      <c r="C77" s="404" t="s">
        <v>6368</v>
      </c>
      <c r="D77" s="404" t="s">
        <v>6369</v>
      </c>
      <c r="E77" s="428" t="s">
        <v>2097</v>
      </c>
      <c r="F77" s="400" t="s">
        <v>6370</v>
      </c>
      <c r="H77" s="404" t="s">
        <v>1596</v>
      </c>
      <c r="I77" s="404" t="s">
        <v>1597</v>
      </c>
      <c r="J77" s="404" t="s">
        <v>1795</v>
      </c>
      <c r="K77" s="404" t="s">
        <v>6186</v>
      </c>
      <c r="N77" s="400" t="s">
        <v>1636</v>
      </c>
      <c r="O77" s="507" t="s">
        <v>2621</v>
      </c>
      <c r="P77" s="407" t="str">
        <f>IFERROR(INDEX(LOVs!L:L,MATCH(O77, LOVs!J:J,0)), "")</f>
        <v>Gap</v>
      </c>
      <c r="Q77" s="407" t="str">
        <f>IFERROR(INDEX(LOVs!M:M,MATCH(O77,LOVs!J:J,0)),"")</f>
        <v>Build</v>
      </c>
      <c r="R77" s="407" t="str">
        <f>IFERROR(INDEX(LOVs!N:N,MATCH(O77,LOVs!J:J,0)),"")</f>
        <v>Interface</v>
      </c>
      <c r="S77" s="404" t="s">
        <v>478</v>
      </c>
      <c r="T77" s="400" t="s">
        <v>6188</v>
      </c>
      <c r="U77" s="400" t="s">
        <v>6189</v>
      </c>
      <c r="X77" s="400" t="s">
        <v>2097</v>
      </c>
      <c r="Y77" s="400" t="s">
        <v>1348</v>
      </c>
      <c r="Z77" s="400" t="s">
        <v>1603</v>
      </c>
      <c r="AA77" s="409">
        <v>44413</v>
      </c>
      <c r="AB77" s="400" t="str">
        <f>INDEX('WESCO RICE Listing 1B'!Y:Y,MATCH(S77, 'WESCO RICE Listing 1B'!H:H,0))</f>
        <v>Sprint 12</v>
      </c>
      <c r="AD77" s="402" t="str">
        <f>INDEX('WESCO RICE Listing 1B'!AJ:AJ,MATCH(S77, 'WESCO RICE Listing 1B'!H:H,0))</f>
        <v>Sprint 13</v>
      </c>
      <c r="AE77" s="402" t="str">
        <f>INDEX('WESCO RICE Listing 1B'!AK:AK,MATCH(S77, 'WESCO RICE Listing 1B'!H:H,0))</f>
        <v>Sprint 13</v>
      </c>
      <c r="AF77" s="402" t="str">
        <f>INDEX('WESCO RICE Listing 1B'!G:G,MATCH(S77, 'WESCO RICE Listing 1B'!H:H,0))</f>
        <v>Interface</v>
      </c>
      <c r="AG77" s="402" t="str">
        <f>IF(AF77="", O77, AF77)</f>
        <v>Interface</v>
      </c>
      <c r="AH77" s="402"/>
      <c r="AI77" s="400" t="s">
        <v>1605</v>
      </c>
      <c r="AJ77" s="400" t="s">
        <v>1606</v>
      </c>
      <c r="AK77" s="400" t="s">
        <v>1607</v>
      </c>
      <c r="AL77" s="400" t="s">
        <v>6004</v>
      </c>
      <c r="AN77" s="400" t="s">
        <v>6190</v>
      </c>
      <c r="AO77" s="400" t="s">
        <v>1608</v>
      </c>
      <c r="AQ77" s="400" t="s">
        <v>6006</v>
      </c>
      <c r="AU77" s="400" t="s">
        <v>5993</v>
      </c>
      <c r="AV77" s="400"/>
      <c r="AZ77" s="400" t="str">
        <f>IF(IFERROR(MATCH(F77,#REF!, 0),"N/A")="N/A","N/A","Yes")</f>
        <v>N/A</v>
      </c>
    </row>
    <row r="78" spans="2:52" x14ac:dyDescent="0.3">
      <c r="B78" s="404" t="s">
        <v>985</v>
      </c>
      <c r="C78" s="404" t="s">
        <v>985</v>
      </c>
      <c r="D78" s="404" t="s">
        <v>985</v>
      </c>
      <c r="E78" s="428" t="s">
        <v>196</v>
      </c>
      <c r="F78" s="562" t="s">
        <v>985</v>
      </c>
      <c r="H78" s="404" t="s">
        <v>1596</v>
      </c>
      <c r="I78" s="404" t="s">
        <v>1597</v>
      </c>
      <c r="J78" s="404" t="s">
        <v>1795</v>
      </c>
      <c r="K78" s="404" t="s">
        <v>6371</v>
      </c>
      <c r="N78" s="400" t="s">
        <v>1636</v>
      </c>
      <c r="P78" s="407" t="str">
        <f>IFERROR(INDEX(LOVs!L:L,MATCH(O78, LOVs!J:J,0)), "")</f>
        <v/>
      </c>
      <c r="Q78" s="407" t="str">
        <f>IFERROR(INDEX(LOVs!M:M,MATCH(O78,LOVs!J:J,0)),"")</f>
        <v/>
      </c>
      <c r="R78" s="407" t="str">
        <f>IFERROR(INDEX(LOVs!N:N,MATCH(O78,LOVs!J:J,0)),"")</f>
        <v/>
      </c>
      <c r="S78" s="404"/>
      <c r="T78" s="400" t="s">
        <v>6372</v>
      </c>
      <c r="U78" s="400" t="s">
        <v>6117</v>
      </c>
      <c r="X78" s="400" t="s">
        <v>985</v>
      </c>
      <c r="AB78" s="400" t="s">
        <v>985</v>
      </c>
      <c r="AD78" s="402"/>
      <c r="AE78" s="402"/>
      <c r="AF78" s="402"/>
      <c r="AG78" s="402"/>
      <c r="AH78" s="402"/>
      <c r="AI78" s="400" t="s">
        <v>1605</v>
      </c>
      <c r="AJ78" s="400" t="s">
        <v>6263</v>
      </c>
      <c r="AK78" s="400" t="s">
        <v>6263</v>
      </c>
      <c r="AL78" s="400" t="s">
        <v>6004</v>
      </c>
      <c r="AN78" s="400" t="s">
        <v>6190</v>
      </c>
      <c r="AQ78" s="400" t="s">
        <v>6006</v>
      </c>
      <c r="AV78" s="400"/>
      <c r="AZ78" s="400" t="str">
        <f>IF(IFERROR(MATCH(F78,#REF!, 0),"N/A")="N/A","N/A","Yes")</f>
        <v>N/A</v>
      </c>
    </row>
    <row r="79" spans="2:52" x14ac:dyDescent="0.3">
      <c r="B79" s="404"/>
      <c r="C79" s="404"/>
      <c r="D79" s="404"/>
      <c r="E79" s="428"/>
      <c r="H79" s="404" t="s">
        <v>1596</v>
      </c>
      <c r="K79" s="551" t="s">
        <v>6373</v>
      </c>
      <c r="N79" s="400" t="s">
        <v>1636</v>
      </c>
      <c r="P79" s="407" t="str">
        <f>IFERROR(INDEX(LOVs!L:L,MATCH(O79, LOVs!J:J,0)), "")</f>
        <v/>
      </c>
      <c r="Q79" s="407" t="str">
        <f>IFERROR(INDEX(LOVs!M:M,MATCH(O79,LOVs!J:J,0)),"")</f>
        <v/>
      </c>
      <c r="R79" s="407" t="str">
        <f>IFERROR(INDEX(LOVs!N:N,MATCH(O79,LOVs!J:J,0)),"")</f>
        <v/>
      </c>
      <c r="S79" s="404"/>
      <c r="U79" s="400" t="s">
        <v>6374</v>
      </c>
      <c r="AB79" s="402"/>
      <c r="AD79" s="402"/>
      <c r="AE79" s="402"/>
      <c r="AF79" s="402"/>
      <c r="AG79" s="402"/>
      <c r="AH79" s="402"/>
      <c r="AI79" s="400" t="s">
        <v>204</v>
      </c>
      <c r="AJ79" s="400" t="s">
        <v>204</v>
      </c>
      <c r="AK79" s="400" t="s">
        <v>204</v>
      </c>
      <c r="AL79" s="400" t="s">
        <v>6004</v>
      </c>
      <c r="AN79" s="550" t="s">
        <v>6375</v>
      </c>
      <c r="AV79" s="400"/>
      <c r="AZ79" s="400" t="str">
        <f>IF(IFERROR(MATCH(F79,#REF!, 0),"N/A")="N/A","N/A","Yes")</f>
        <v>N/A</v>
      </c>
    </row>
    <row r="80" spans="2:52" x14ac:dyDescent="0.3">
      <c r="B80" s="404"/>
      <c r="C80" s="404"/>
      <c r="D80" s="404"/>
      <c r="E80" s="428"/>
      <c r="H80" s="404" t="s">
        <v>1596</v>
      </c>
      <c r="K80" s="551" t="s">
        <v>6376</v>
      </c>
      <c r="N80" s="400" t="s">
        <v>1636</v>
      </c>
      <c r="P80" s="407" t="str">
        <f>IFERROR(INDEX(LOVs!L:L,MATCH(O80, LOVs!J:J,0)), "")</f>
        <v/>
      </c>
      <c r="Q80" s="407" t="str">
        <f>IFERROR(INDEX(LOVs!M:M,MATCH(O80,LOVs!J:J,0)),"")</f>
        <v/>
      </c>
      <c r="R80" s="407" t="str">
        <f>IFERROR(INDEX(LOVs!N:N,MATCH(O80,LOVs!J:J,0)),"")</f>
        <v/>
      </c>
      <c r="S80" s="404"/>
      <c r="U80" s="400" t="s">
        <v>6377</v>
      </c>
      <c r="AB80" s="402"/>
      <c r="AD80" s="402"/>
      <c r="AE80" s="402"/>
      <c r="AF80" s="402"/>
      <c r="AG80" s="402"/>
      <c r="AH80" s="402"/>
      <c r="AI80" s="400" t="s">
        <v>204</v>
      </c>
      <c r="AJ80" s="400" t="s">
        <v>204</v>
      </c>
      <c r="AK80" s="400" t="s">
        <v>204</v>
      </c>
      <c r="AL80" s="400" t="s">
        <v>6004</v>
      </c>
      <c r="AN80" s="550" t="s">
        <v>6378</v>
      </c>
      <c r="AV80" s="400"/>
      <c r="AZ80" s="400" t="str">
        <f>IF(IFERROR(MATCH(F80,#REF!, 0),"N/A")="N/A","N/A","Yes")</f>
        <v>N/A</v>
      </c>
    </row>
    <row r="81" spans="2:52" x14ac:dyDescent="0.3">
      <c r="B81" s="404"/>
      <c r="C81" s="404"/>
      <c r="D81" s="404"/>
      <c r="E81" s="428"/>
      <c r="H81" s="404" t="s">
        <v>1596</v>
      </c>
      <c r="K81" s="551" t="s">
        <v>6379</v>
      </c>
      <c r="N81" s="400" t="s">
        <v>1636</v>
      </c>
      <c r="P81" s="407" t="str">
        <f>IFERROR(INDEX(LOVs!L:L,MATCH(O81, LOVs!J:J,0)), "")</f>
        <v/>
      </c>
      <c r="Q81" s="407" t="str">
        <f>IFERROR(INDEX(LOVs!M:M,MATCH(O81,LOVs!J:J,0)),"")</f>
        <v/>
      </c>
      <c r="R81" s="407" t="str">
        <f>IFERROR(INDEX(LOVs!N:N,MATCH(O81,LOVs!J:J,0)),"")</f>
        <v/>
      </c>
      <c r="S81" s="404"/>
      <c r="U81" s="400" t="s">
        <v>6380</v>
      </c>
      <c r="AB81" s="402"/>
      <c r="AD81" s="402"/>
      <c r="AE81" s="402"/>
      <c r="AF81" s="402"/>
      <c r="AG81" s="402"/>
      <c r="AH81" s="402"/>
      <c r="AI81" s="400" t="s">
        <v>204</v>
      </c>
      <c r="AJ81" s="400" t="s">
        <v>204</v>
      </c>
      <c r="AK81" s="400" t="s">
        <v>204</v>
      </c>
      <c r="AL81" s="400" t="s">
        <v>6004</v>
      </c>
      <c r="AN81" s="550" t="s">
        <v>6381</v>
      </c>
      <c r="AV81" s="400"/>
      <c r="AZ81" s="400" t="str">
        <f>IF(IFERROR(MATCH(F81,#REF!, 0),"N/A")="N/A","N/A","Yes")</f>
        <v>N/A</v>
      </c>
    </row>
    <row r="82" spans="2:52" x14ac:dyDescent="0.3">
      <c r="B82" s="404"/>
      <c r="C82" s="404"/>
      <c r="D82" s="404"/>
      <c r="E82" s="428"/>
      <c r="H82" s="404" t="s">
        <v>1596</v>
      </c>
      <c r="K82" s="551" t="s">
        <v>6382</v>
      </c>
      <c r="N82" s="400" t="s">
        <v>1636</v>
      </c>
      <c r="P82" s="407" t="str">
        <f>IFERROR(INDEX(LOVs!L:L,MATCH(O82, LOVs!J:J,0)), "")</f>
        <v/>
      </c>
      <c r="Q82" s="407" t="str">
        <f>IFERROR(INDEX(LOVs!M:M,MATCH(O82,LOVs!J:J,0)),"")</f>
        <v/>
      </c>
      <c r="R82" s="407" t="str">
        <f>IFERROR(INDEX(LOVs!N:N,MATCH(O82,LOVs!J:J,0)),"")</f>
        <v/>
      </c>
      <c r="S82" s="404"/>
      <c r="U82" s="400" t="s">
        <v>6383</v>
      </c>
      <c r="AB82" s="402"/>
      <c r="AD82" s="402"/>
      <c r="AE82" s="402"/>
      <c r="AF82" s="402"/>
      <c r="AG82" s="402"/>
      <c r="AH82" s="402"/>
      <c r="AI82" s="400" t="s">
        <v>204</v>
      </c>
      <c r="AJ82" s="400" t="s">
        <v>204</v>
      </c>
      <c r="AK82" s="400" t="s">
        <v>204</v>
      </c>
      <c r="AL82" s="400" t="s">
        <v>6004</v>
      </c>
      <c r="AN82" s="550" t="s">
        <v>6384</v>
      </c>
      <c r="AV82" s="400"/>
      <c r="AZ82" s="400" t="str">
        <f>IF(IFERROR(MATCH(F82,#REF!, 0),"N/A")="N/A","N/A","Yes")</f>
        <v>N/A</v>
      </c>
    </row>
    <row r="83" spans="2:52" x14ac:dyDescent="0.3">
      <c r="B83" s="404"/>
      <c r="C83" s="404"/>
      <c r="D83" s="404"/>
      <c r="E83" s="428"/>
      <c r="H83" s="404" t="s">
        <v>1596</v>
      </c>
      <c r="K83" s="551" t="s">
        <v>6385</v>
      </c>
      <c r="N83" s="400" t="s">
        <v>1636</v>
      </c>
      <c r="P83" s="407" t="str">
        <f>IFERROR(INDEX(LOVs!L:L,MATCH(O83, LOVs!J:J,0)), "")</f>
        <v/>
      </c>
      <c r="Q83" s="407" t="str">
        <f>IFERROR(INDEX(LOVs!M:M,MATCH(O83,LOVs!J:J,0)),"")</f>
        <v/>
      </c>
      <c r="R83" s="407" t="str">
        <f>IFERROR(INDEX(LOVs!N:N,MATCH(O83,LOVs!J:J,0)),"")</f>
        <v/>
      </c>
      <c r="S83" s="404"/>
      <c r="U83" s="400" t="s">
        <v>6386</v>
      </c>
      <c r="AB83" s="402"/>
      <c r="AD83" s="402"/>
      <c r="AE83" s="402"/>
      <c r="AF83" s="402"/>
      <c r="AG83" s="402"/>
      <c r="AH83" s="402"/>
      <c r="AI83" s="400" t="s">
        <v>204</v>
      </c>
      <c r="AJ83" s="400" t="s">
        <v>204</v>
      </c>
      <c r="AK83" s="400" t="s">
        <v>204</v>
      </c>
      <c r="AL83" s="400" t="s">
        <v>6004</v>
      </c>
      <c r="AN83" s="550" t="s">
        <v>6387</v>
      </c>
      <c r="AV83" s="400"/>
      <c r="AZ83" s="400" t="str">
        <f>IF(IFERROR(MATCH(F83,#REF!, 0),"N/A")="N/A","N/A","Yes")</f>
        <v>N/A</v>
      </c>
    </row>
    <row r="84" spans="2:52" x14ac:dyDescent="0.3">
      <c r="B84" s="404"/>
      <c r="C84" s="404"/>
      <c r="D84" s="404"/>
      <c r="E84" s="428"/>
      <c r="H84" s="404" t="s">
        <v>1596</v>
      </c>
      <c r="K84" s="551" t="s">
        <v>6388</v>
      </c>
      <c r="N84" s="400" t="s">
        <v>1636</v>
      </c>
      <c r="P84" s="407" t="str">
        <f>IFERROR(INDEX(LOVs!L:L,MATCH(O84, LOVs!J:J,0)), "")</f>
        <v/>
      </c>
      <c r="Q84" s="407" t="str">
        <f>IFERROR(INDEX(LOVs!M:M,MATCH(O84,LOVs!J:J,0)),"")</f>
        <v/>
      </c>
      <c r="R84" s="407" t="str">
        <f>IFERROR(INDEX(LOVs!N:N,MATCH(O84,LOVs!J:J,0)),"")</f>
        <v/>
      </c>
      <c r="S84" s="404"/>
      <c r="U84" s="400" t="s">
        <v>6389</v>
      </c>
      <c r="AB84" s="402"/>
      <c r="AD84" s="402"/>
      <c r="AE84" s="402"/>
      <c r="AF84" s="402"/>
      <c r="AG84" s="402"/>
      <c r="AH84" s="402"/>
      <c r="AI84" s="400" t="s">
        <v>204</v>
      </c>
      <c r="AJ84" s="400" t="s">
        <v>204</v>
      </c>
      <c r="AK84" s="400" t="s">
        <v>204</v>
      </c>
      <c r="AL84" s="400" t="s">
        <v>6004</v>
      </c>
      <c r="AN84" s="550" t="s">
        <v>6390</v>
      </c>
      <c r="AV84" s="400"/>
      <c r="AZ84" s="400" t="str">
        <f>IF(IFERROR(MATCH(F84,#REF!, 0),"N/A")="N/A","N/A","Yes")</f>
        <v>N/A</v>
      </c>
    </row>
    <row r="85" spans="2:52" x14ac:dyDescent="0.3">
      <c r="B85" s="404"/>
      <c r="C85" s="404"/>
      <c r="D85" s="404"/>
      <c r="E85" s="428"/>
      <c r="H85" s="404" t="s">
        <v>1596</v>
      </c>
      <c r="K85" s="551" t="s">
        <v>6391</v>
      </c>
      <c r="N85" s="400" t="s">
        <v>1636</v>
      </c>
      <c r="P85" s="407" t="str">
        <f>IFERROR(INDEX(LOVs!L:L,MATCH(O85, LOVs!J:J,0)), "")</f>
        <v/>
      </c>
      <c r="Q85" s="407" t="str">
        <f>IFERROR(INDEX(LOVs!M:M,MATCH(O85,LOVs!J:J,0)),"")</f>
        <v/>
      </c>
      <c r="R85" s="407" t="str">
        <f>IFERROR(INDEX(LOVs!N:N,MATCH(O85,LOVs!J:J,0)),"")</f>
        <v/>
      </c>
      <c r="S85" s="404"/>
      <c r="U85" s="400" t="s">
        <v>6392</v>
      </c>
      <c r="AB85" s="402"/>
      <c r="AD85" s="402"/>
      <c r="AE85" s="402"/>
      <c r="AF85" s="402"/>
      <c r="AG85" s="402"/>
      <c r="AH85" s="402"/>
      <c r="AI85" s="400" t="s">
        <v>204</v>
      </c>
      <c r="AJ85" s="400" t="s">
        <v>204</v>
      </c>
      <c r="AK85" s="400" t="s">
        <v>204</v>
      </c>
      <c r="AL85" s="400" t="s">
        <v>6004</v>
      </c>
      <c r="AN85" s="550" t="s">
        <v>6393</v>
      </c>
      <c r="AV85" s="400"/>
      <c r="AZ85" s="400" t="str">
        <f>IF(IFERROR(MATCH(F85,#REF!, 0),"N/A")="N/A","N/A","Yes")</f>
        <v>N/A</v>
      </c>
    </row>
    <row r="86" spans="2:52" x14ac:dyDescent="0.3">
      <c r="B86" s="404"/>
      <c r="C86" s="404"/>
      <c r="D86" s="404"/>
      <c r="E86" s="428"/>
      <c r="H86" s="404" t="s">
        <v>1596</v>
      </c>
      <c r="K86" s="551" t="s">
        <v>6394</v>
      </c>
      <c r="N86" s="400" t="s">
        <v>1636</v>
      </c>
      <c r="P86" s="407" t="str">
        <f>IFERROR(INDEX(LOVs!L:L,MATCH(O86, LOVs!J:J,0)), "")</f>
        <v/>
      </c>
      <c r="Q86" s="407" t="str">
        <f>IFERROR(INDEX(LOVs!M:M,MATCH(O86,LOVs!J:J,0)),"")</f>
        <v/>
      </c>
      <c r="R86" s="407" t="str">
        <f>IFERROR(INDEX(LOVs!N:N,MATCH(O86,LOVs!J:J,0)),"")</f>
        <v/>
      </c>
      <c r="S86" s="404"/>
      <c r="U86" s="400" t="s">
        <v>6395</v>
      </c>
      <c r="AB86" s="402"/>
      <c r="AD86" s="402"/>
      <c r="AE86" s="402"/>
      <c r="AF86" s="402"/>
      <c r="AG86" s="402"/>
      <c r="AH86" s="402"/>
      <c r="AI86" s="400" t="s">
        <v>204</v>
      </c>
      <c r="AJ86" s="400" t="s">
        <v>204</v>
      </c>
      <c r="AK86" s="400" t="s">
        <v>204</v>
      </c>
      <c r="AL86" s="400" t="s">
        <v>6004</v>
      </c>
      <c r="AN86" s="550" t="s">
        <v>6396</v>
      </c>
      <c r="AV86" s="400"/>
      <c r="AZ86" s="400" t="str">
        <f>IF(IFERROR(MATCH(F86,#REF!, 0),"N/A")="N/A","N/A","Yes")</f>
        <v>N/A</v>
      </c>
    </row>
    <row r="87" spans="2:52" x14ac:dyDescent="0.3">
      <c r="B87" s="404" t="s">
        <v>6397</v>
      </c>
      <c r="C87" s="404" t="s">
        <v>985</v>
      </c>
      <c r="D87" s="404" t="s">
        <v>985</v>
      </c>
      <c r="E87" s="428" t="s">
        <v>6397</v>
      </c>
      <c r="F87" s="400" t="s">
        <v>6398</v>
      </c>
      <c r="H87" s="404" t="s">
        <v>1596</v>
      </c>
      <c r="I87" s="404" t="s">
        <v>2300</v>
      </c>
      <c r="J87" s="404" t="s">
        <v>6399</v>
      </c>
      <c r="K87" s="551" t="s">
        <v>6400</v>
      </c>
      <c r="N87" s="400" t="s">
        <v>1636</v>
      </c>
      <c r="O87" s="507" t="s">
        <v>1452</v>
      </c>
      <c r="P87" s="407" t="str">
        <f>IFERROR(INDEX(LOVs!L:L,MATCH(O87, LOVs!J:J,0)), "")</f>
        <v>Fit</v>
      </c>
      <c r="Q87" s="407" t="str">
        <f>IFERROR(INDEX(LOVs!M:M,MATCH(O87,LOVs!J:J,0)),"")</f>
        <v>Configuration</v>
      </c>
      <c r="R87" s="407" t="str">
        <f>IFERROR(INDEX(LOVs!N:N,MATCH(O87,LOVs!J:J,0)),"")</f>
        <v>Functional</v>
      </c>
      <c r="S87" s="404"/>
      <c r="T87" s="719" t="s">
        <v>6401</v>
      </c>
      <c r="U87" s="402" t="s">
        <v>6402</v>
      </c>
      <c r="X87" s="400" t="s">
        <v>2181</v>
      </c>
      <c r="Y87" s="400" t="s">
        <v>1348</v>
      </c>
      <c r="Z87" s="400" t="s">
        <v>1603</v>
      </c>
      <c r="AA87" s="409">
        <v>44413</v>
      </c>
      <c r="AB87" s="402"/>
      <c r="AD87" s="402" t="s">
        <v>2181</v>
      </c>
      <c r="AE87" s="402"/>
      <c r="AF87" s="402"/>
      <c r="AG87" s="402" t="str">
        <f>IF(AF87="", O87, AF87)</f>
        <v>1-Fit-Configuration-Functional</v>
      </c>
      <c r="AH87" s="402"/>
      <c r="AI87" s="400" t="s">
        <v>1605</v>
      </c>
      <c r="AJ87" s="400" t="s">
        <v>1606</v>
      </c>
      <c r="AK87" s="400" t="s">
        <v>2305</v>
      </c>
      <c r="AL87" s="400" t="s">
        <v>6004</v>
      </c>
      <c r="AN87" s="550" t="s">
        <v>6403</v>
      </c>
      <c r="AO87" s="400" t="s">
        <v>1608</v>
      </c>
      <c r="AQ87" s="400" t="s">
        <v>6006</v>
      </c>
      <c r="AU87" s="400" t="s">
        <v>5993</v>
      </c>
      <c r="AV87" s="400"/>
      <c r="AZ87" s="400" t="str">
        <f>IF(IFERROR(MATCH(F87,#REF!, 0),"N/A")="N/A","N/A","Yes")</f>
        <v>N/A</v>
      </c>
    </row>
    <row r="88" spans="2:52" x14ac:dyDescent="0.3">
      <c r="B88" s="404"/>
      <c r="C88" s="404"/>
      <c r="D88" s="404"/>
      <c r="E88" s="428"/>
      <c r="H88" s="400" t="s">
        <v>5994</v>
      </c>
      <c r="I88" s="400" t="s">
        <v>4661</v>
      </c>
      <c r="J88" s="400" t="s">
        <v>6065</v>
      </c>
      <c r="K88" s="554" t="s">
        <v>6404</v>
      </c>
      <c r="L88" s="400" t="s">
        <v>2671</v>
      </c>
      <c r="N88" s="400" t="s">
        <v>1636</v>
      </c>
      <c r="O88" s="507" t="s">
        <v>1452</v>
      </c>
      <c r="P88" s="407" t="str">
        <f>IFERROR(INDEX(LOVs!L:L,MATCH(O88, LOVs!J:J,0)), "")</f>
        <v>Fit</v>
      </c>
      <c r="Q88" s="407" t="str">
        <f>IFERROR(INDEX(LOVs!M:M,MATCH(O88,LOVs!J:J,0)),"")</f>
        <v>Configuration</v>
      </c>
      <c r="R88" s="407" t="str">
        <f>IFERROR(INDEX(LOVs!N:N,MATCH(O88,LOVs!J:J,0)),"")</f>
        <v>Functional</v>
      </c>
      <c r="S88" s="404"/>
      <c r="T88" s="719" t="s">
        <v>6405</v>
      </c>
      <c r="U88" s="402" t="s">
        <v>6406</v>
      </c>
      <c r="AB88" s="402"/>
      <c r="AD88" s="402"/>
      <c r="AE88" s="402"/>
      <c r="AF88" s="402"/>
      <c r="AG88" s="402"/>
      <c r="AH88" s="402"/>
      <c r="AI88" s="400" t="s">
        <v>4660</v>
      </c>
      <c r="AJ88" s="400" t="s">
        <v>6002</v>
      </c>
      <c r="AK88" s="400" t="s">
        <v>6003</v>
      </c>
      <c r="AL88" s="400" t="s">
        <v>6004</v>
      </c>
      <c r="AN88" s="550" t="s">
        <v>6403</v>
      </c>
      <c r="AQ88" s="400" t="s">
        <v>6006</v>
      </c>
      <c r="AV88" s="400"/>
      <c r="AZ88" s="400" t="str">
        <f>IF(IFERROR(MATCH(F88,#REF!, 0),"N/A")="N/A","N/A","Yes")</f>
        <v>N/A</v>
      </c>
    </row>
    <row r="89" spans="2:52" x14ac:dyDescent="0.3">
      <c r="B89" s="404"/>
      <c r="C89" s="404"/>
      <c r="D89" s="404"/>
      <c r="E89" s="428"/>
      <c r="H89" s="404" t="s">
        <v>1596</v>
      </c>
      <c r="K89" s="551" t="s">
        <v>6407</v>
      </c>
      <c r="N89" s="400" t="s">
        <v>1636</v>
      </c>
      <c r="P89" s="407" t="str">
        <f>IFERROR(INDEX(LOVs!L:L,MATCH(O89, LOVs!J:J,0)), "")</f>
        <v/>
      </c>
      <c r="Q89" s="407" t="str">
        <f>IFERROR(INDEX(LOVs!M:M,MATCH(O89,LOVs!J:J,0)),"")</f>
        <v/>
      </c>
      <c r="R89" s="407" t="str">
        <f>IFERROR(INDEX(LOVs!N:N,MATCH(O89,LOVs!J:J,0)),"")</f>
        <v/>
      </c>
      <c r="S89" s="404"/>
      <c r="U89" s="400" t="s">
        <v>6408</v>
      </c>
      <c r="AB89" s="402"/>
      <c r="AD89" s="402"/>
      <c r="AE89" s="402"/>
      <c r="AF89" s="402"/>
      <c r="AG89" s="402"/>
      <c r="AH89" s="402"/>
      <c r="AI89" s="400" t="s">
        <v>204</v>
      </c>
      <c r="AJ89" s="400" t="s">
        <v>204</v>
      </c>
      <c r="AK89" s="400" t="s">
        <v>204</v>
      </c>
      <c r="AL89" s="400" t="s">
        <v>6004</v>
      </c>
      <c r="AN89" s="550" t="s">
        <v>6409</v>
      </c>
      <c r="AQ89" s="400" t="s">
        <v>6006</v>
      </c>
      <c r="AV89" s="400"/>
      <c r="AZ89" s="400" t="str">
        <f>IF(IFERROR(MATCH(F89,#REF!, 0),"N/A")="N/A","N/A","Yes")</f>
        <v>N/A</v>
      </c>
    </row>
    <row r="90" spans="2:52" x14ac:dyDescent="0.3">
      <c r="B90" s="404"/>
      <c r="C90" s="404"/>
      <c r="D90" s="404"/>
      <c r="E90" s="428"/>
      <c r="H90" s="404" t="s">
        <v>1596</v>
      </c>
      <c r="K90" s="551" t="s">
        <v>6410</v>
      </c>
      <c r="N90" s="400" t="s">
        <v>1636</v>
      </c>
      <c r="P90" s="407" t="str">
        <f>IFERROR(INDEX(LOVs!L:L,MATCH(O90, LOVs!J:J,0)), "")</f>
        <v/>
      </c>
      <c r="Q90" s="407" t="str">
        <f>IFERROR(INDEX(LOVs!M:M,MATCH(O90,LOVs!J:J,0)),"")</f>
        <v/>
      </c>
      <c r="R90" s="407" t="str">
        <f>IFERROR(INDEX(LOVs!N:N,MATCH(O90,LOVs!J:J,0)),"")</f>
        <v/>
      </c>
      <c r="S90" s="404"/>
      <c r="U90" s="400" t="s">
        <v>6411</v>
      </c>
      <c r="AB90" s="402"/>
      <c r="AD90" s="402"/>
      <c r="AE90" s="402"/>
      <c r="AF90" s="402"/>
      <c r="AG90" s="402"/>
      <c r="AH90" s="402"/>
      <c r="AI90" s="400" t="s">
        <v>204</v>
      </c>
      <c r="AJ90" s="400" t="s">
        <v>204</v>
      </c>
      <c r="AK90" s="400" t="s">
        <v>204</v>
      </c>
      <c r="AL90" s="400" t="s">
        <v>6004</v>
      </c>
      <c r="AN90" s="550" t="s">
        <v>6412</v>
      </c>
      <c r="AQ90" s="400" t="s">
        <v>6006</v>
      </c>
      <c r="AV90" s="400"/>
      <c r="AZ90" s="400" t="str">
        <f>IF(IFERROR(MATCH(F90,#REF!, 0),"N/A")="N/A","N/A","Yes")</f>
        <v>N/A</v>
      </c>
    </row>
    <row r="91" spans="2:52" x14ac:dyDescent="0.3">
      <c r="B91" s="404" t="s">
        <v>6276</v>
      </c>
      <c r="C91" s="404" t="s">
        <v>985</v>
      </c>
      <c r="D91" s="404" t="s">
        <v>985</v>
      </c>
      <c r="E91" s="428" t="s">
        <v>6276</v>
      </c>
      <c r="F91" s="400" t="s">
        <v>6413</v>
      </c>
      <c r="H91" s="404" t="s">
        <v>1596</v>
      </c>
      <c r="I91" s="404" t="s">
        <v>1597</v>
      </c>
      <c r="J91" s="404" t="s">
        <v>1795</v>
      </c>
      <c r="K91" s="551" t="s">
        <v>6414</v>
      </c>
      <c r="N91" s="400" t="s">
        <v>1636</v>
      </c>
      <c r="O91" s="507" t="s">
        <v>1452</v>
      </c>
      <c r="P91" s="407" t="str">
        <f>IFERROR(INDEX(LOVs!L:L,MATCH(O91, LOVs!J:J,0)), "")</f>
        <v>Fit</v>
      </c>
      <c r="Q91" s="407" t="str">
        <f>IFERROR(INDEX(LOVs!M:M,MATCH(O91,LOVs!J:J,0)),"")</f>
        <v>Configuration</v>
      </c>
      <c r="R91" s="407" t="str">
        <f>IFERROR(INDEX(LOVs!N:N,MATCH(O91,LOVs!J:J,0)),"")</f>
        <v>Functional</v>
      </c>
      <c r="S91" s="404"/>
      <c r="T91" s="400" t="s">
        <v>6415</v>
      </c>
      <c r="U91" s="402" t="s">
        <v>6416</v>
      </c>
      <c r="X91" s="400" t="s">
        <v>1640</v>
      </c>
      <c r="Y91" s="400" t="s">
        <v>1348</v>
      </c>
      <c r="Z91" s="400" t="s">
        <v>1603</v>
      </c>
      <c r="AA91" s="409">
        <v>44413</v>
      </c>
      <c r="AB91" s="402"/>
      <c r="AD91" s="402" t="s">
        <v>1640</v>
      </c>
      <c r="AE91" s="402"/>
      <c r="AF91" s="402"/>
      <c r="AG91" s="402" t="str">
        <f>IF(AF91="", O91, AF91)</f>
        <v>1-Fit-Configuration-Functional</v>
      </c>
      <c r="AH91" s="402"/>
      <c r="AI91" s="400" t="s">
        <v>1605</v>
      </c>
      <c r="AJ91" s="400" t="s">
        <v>1606</v>
      </c>
      <c r="AK91" s="400" t="s">
        <v>1607</v>
      </c>
      <c r="AL91" s="400" t="s">
        <v>6004</v>
      </c>
      <c r="AN91" s="550" t="s">
        <v>6417</v>
      </c>
      <c r="AO91" s="400" t="s">
        <v>1608</v>
      </c>
      <c r="AQ91" s="400" t="s">
        <v>6006</v>
      </c>
      <c r="AU91" s="400" t="s">
        <v>5993</v>
      </c>
      <c r="AV91" s="400"/>
      <c r="AZ91" s="400" t="str">
        <f>IF(IFERROR(MATCH(F91,#REF!, 0),"N/A")="N/A","N/A","Yes")</f>
        <v>N/A</v>
      </c>
    </row>
    <row r="92" spans="2:52" x14ac:dyDescent="0.3">
      <c r="B92" s="404" t="s">
        <v>6418</v>
      </c>
      <c r="C92" s="404" t="s">
        <v>985</v>
      </c>
      <c r="D92" s="404" t="s">
        <v>985</v>
      </c>
      <c r="E92" s="428" t="s">
        <v>6418</v>
      </c>
      <c r="F92" s="400" t="s">
        <v>6419</v>
      </c>
      <c r="H92" s="404" t="s">
        <v>1596</v>
      </c>
      <c r="I92" s="404" t="s">
        <v>1597</v>
      </c>
      <c r="J92" s="404" t="s">
        <v>1795</v>
      </c>
      <c r="K92" s="551" t="s">
        <v>6420</v>
      </c>
      <c r="N92" s="400" t="s">
        <v>1636</v>
      </c>
      <c r="O92" s="507" t="s">
        <v>1452</v>
      </c>
      <c r="P92" s="407" t="str">
        <f>IFERROR(INDEX(LOVs!L:L,MATCH(O92, LOVs!J:J,0)), "")</f>
        <v>Fit</v>
      </c>
      <c r="Q92" s="407" t="str">
        <f>IFERROR(INDEX(LOVs!M:M,MATCH(O92,LOVs!J:J,0)),"")</f>
        <v>Configuration</v>
      </c>
      <c r="R92" s="407" t="str">
        <f>IFERROR(INDEX(LOVs!N:N,MATCH(O92,LOVs!J:J,0)),"")</f>
        <v>Functional</v>
      </c>
      <c r="S92" s="404"/>
      <c r="T92" s="564" t="s">
        <v>6421</v>
      </c>
      <c r="U92" s="400" t="s">
        <v>6133</v>
      </c>
      <c r="X92" s="400" t="s">
        <v>1640</v>
      </c>
      <c r="Y92" s="400" t="s">
        <v>1348</v>
      </c>
      <c r="Z92" s="400" t="s">
        <v>1603</v>
      </c>
      <c r="AA92" s="409">
        <v>44413</v>
      </c>
      <c r="AB92" s="402"/>
      <c r="AD92" s="402" t="s">
        <v>1640</v>
      </c>
      <c r="AE92" s="402"/>
      <c r="AF92" s="402"/>
      <c r="AG92" s="402" t="str">
        <f>IF(AF92="", O92, AF92)</f>
        <v>1-Fit-Configuration-Functional</v>
      </c>
      <c r="AH92" s="402"/>
      <c r="AI92" s="400" t="s">
        <v>1605</v>
      </c>
      <c r="AJ92" s="400" t="s">
        <v>1606</v>
      </c>
      <c r="AK92" s="400" t="s">
        <v>1607</v>
      </c>
      <c r="AL92" s="400" t="s">
        <v>6004</v>
      </c>
      <c r="AN92" s="550" t="s">
        <v>6134</v>
      </c>
      <c r="AO92" s="400" t="s">
        <v>1608</v>
      </c>
      <c r="AQ92" s="400" t="s">
        <v>6006</v>
      </c>
      <c r="AU92" s="400" t="s">
        <v>5993</v>
      </c>
      <c r="AV92" s="400"/>
      <c r="AZ92" s="400" t="str">
        <f>IF(IFERROR(MATCH(F92,#REF!, 0),"N/A")="N/A","N/A","Yes")</f>
        <v>N/A</v>
      </c>
    </row>
    <row r="93" spans="2:52" x14ac:dyDescent="0.3">
      <c r="B93" s="404"/>
      <c r="C93" s="404"/>
      <c r="D93" s="404"/>
      <c r="E93" s="428"/>
      <c r="H93" s="400" t="s">
        <v>5994</v>
      </c>
      <c r="I93" s="400"/>
      <c r="J93" s="400"/>
      <c r="K93" s="554" t="s">
        <v>6422</v>
      </c>
      <c r="N93" s="400" t="s">
        <v>1636</v>
      </c>
      <c r="O93" s="507" t="s">
        <v>1713</v>
      </c>
      <c r="P93" s="407" t="str">
        <f>IFERROR(INDEX(LOVs!L:L,MATCH(O93, LOVs!J:J,0)), "")</f>
        <v>Gap</v>
      </c>
      <c r="Q93" s="407" t="str">
        <f>IFERROR(INDEX(LOVs!M:M,MATCH(O93,LOVs!J:J,0)),"")</f>
        <v>Work Around</v>
      </c>
      <c r="R93" s="407" t="str">
        <f>IFERROR(INDEX(LOVs!N:N,MATCH(O93,LOVs!J:J,0)),"")</f>
        <v>Work Around</v>
      </c>
      <c r="S93" s="404"/>
      <c r="T93" s="400" t="s">
        <v>6050</v>
      </c>
      <c r="U93" s="400" t="s">
        <v>6423</v>
      </c>
      <c r="AB93" s="402"/>
      <c r="AD93" s="402"/>
      <c r="AE93" s="402"/>
      <c r="AF93" s="402"/>
      <c r="AG93" s="402"/>
      <c r="AH93" s="402"/>
      <c r="AI93" s="400" t="s">
        <v>4660</v>
      </c>
      <c r="AJ93" s="400" t="s">
        <v>6037</v>
      </c>
      <c r="AK93" s="400" t="s">
        <v>6038</v>
      </c>
      <c r="AL93" s="400" t="s">
        <v>6004</v>
      </c>
      <c r="AN93" s="550" t="s">
        <v>6424</v>
      </c>
      <c r="AQ93" s="400" t="s">
        <v>6006</v>
      </c>
      <c r="AV93" s="400"/>
      <c r="AZ93" s="400" t="str">
        <f>IF(IFERROR(MATCH(F93,#REF!, 0),"N/A")="N/A","N/A","Yes")</f>
        <v>N/A</v>
      </c>
    </row>
    <row r="94" spans="2:52" x14ac:dyDescent="0.3">
      <c r="B94" s="404"/>
      <c r="C94" s="404"/>
      <c r="D94" s="404"/>
      <c r="E94" s="428"/>
      <c r="H94" s="400" t="s">
        <v>5994</v>
      </c>
      <c r="I94" s="400"/>
      <c r="J94" s="400"/>
      <c r="K94" s="554" t="s">
        <v>6425</v>
      </c>
      <c r="N94" s="400" t="s">
        <v>1636</v>
      </c>
      <c r="O94" s="507" t="s">
        <v>1713</v>
      </c>
      <c r="P94" s="407" t="str">
        <f>IFERROR(INDEX(LOVs!L:L,MATCH(O94, LOVs!J:J,0)), "")</f>
        <v>Gap</v>
      </c>
      <c r="Q94" s="407" t="str">
        <f>IFERROR(INDEX(LOVs!M:M,MATCH(O94,LOVs!J:J,0)),"")</f>
        <v>Work Around</v>
      </c>
      <c r="R94" s="407" t="str">
        <f>IFERROR(INDEX(LOVs!N:N,MATCH(O94,LOVs!J:J,0)),"")</f>
        <v>Work Around</v>
      </c>
      <c r="S94" s="404"/>
      <c r="T94" s="400" t="s">
        <v>6050</v>
      </c>
      <c r="U94" s="400" t="s">
        <v>6423</v>
      </c>
      <c r="AB94" s="402"/>
      <c r="AD94" s="402"/>
      <c r="AE94" s="402"/>
      <c r="AF94" s="402"/>
      <c r="AG94" s="402"/>
      <c r="AH94" s="402"/>
      <c r="AI94" s="400" t="s">
        <v>4660</v>
      </c>
      <c r="AJ94" s="400" t="s">
        <v>6037</v>
      </c>
      <c r="AK94" s="400" t="s">
        <v>6038</v>
      </c>
      <c r="AL94" s="400" t="s">
        <v>6004</v>
      </c>
      <c r="AN94" s="550" t="s">
        <v>6426</v>
      </c>
      <c r="AQ94" s="400" t="s">
        <v>6006</v>
      </c>
      <c r="AV94" s="400"/>
      <c r="AZ94" s="400" t="str">
        <f>IF(IFERROR(MATCH(F94,#REF!, 0),"N/A")="N/A","N/A","Yes")</f>
        <v>N/A</v>
      </c>
    </row>
    <row r="95" spans="2:52" x14ac:dyDescent="0.3">
      <c r="B95" s="404"/>
      <c r="C95" s="404"/>
      <c r="D95" s="404"/>
      <c r="E95" s="428"/>
      <c r="H95" s="400" t="s">
        <v>5994</v>
      </c>
      <c r="I95" s="400"/>
      <c r="J95" s="400"/>
      <c r="K95" s="554" t="s">
        <v>6427</v>
      </c>
      <c r="N95" s="400" t="s">
        <v>1636</v>
      </c>
      <c r="O95" s="507" t="s">
        <v>1452</v>
      </c>
      <c r="P95" s="407" t="str">
        <f>IFERROR(INDEX(LOVs!L:L,MATCH(O95, LOVs!J:J,0)), "")</f>
        <v>Fit</v>
      </c>
      <c r="Q95" s="407" t="str">
        <f>IFERROR(INDEX(LOVs!M:M,MATCH(O95,LOVs!J:J,0)),"")</f>
        <v>Configuration</v>
      </c>
      <c r="R95" s="407" t="str">
        <f>IFERROR(INDEX(LOVs!N:N,MATCH(O95,LOVs!J:J,0)),"")</f>
        <v>Functional</v>
      </c>
      <c r="S95" s="404"/>
      <c r="T95" s="400" t="s">
        <v>6035</v>
      </c>
      <c r="U95" s="400" t="s">
        <v>6428</v>
      </c>
      <c r="AB95" s="402"/>
      <c r="AD95" s="402"/>
      <c r="AE95" s="402"/>
      <c r="AF95" s="402"/>
      <c r="AG95" s="402"/>
      <c r="AH95" s="402"/>
      <c r="AI95" s="400" t="s">
        <v>4660</v>
      </c>
      <c r="AJ95" s="400" t="s">
        <v>6037</v>
      </c>
      <c r="AK95" s="400" t="s">
        <v>6038</v>
      </c>
      <c r="AL95" s="400" t="s">
        <v>6004</v>
      </c>
      <c r="AN95" s="550" t="s">
        <v>6429</v>
      </c>
      <c r="AQ95" s="400" t="s">
        <v>6006</v>
      </c>
      <c r="AV95" s="400"/>
      <c r="AZ95" s="400" t="str">
        <f>IF(IFERROR(MATCH(F95,#REF!, 0),"N/A")="N/A","N/A","Yes")</f>
        <v>N/A</v>
      </c>
    </row>
    <row r="96" spans="2:52" x14ac:dyDescent="0.3">
      <c r="B96" s="404"/>
      <c r="C96" s="404"/>
      <c r="D96" s="404"/>
      <c r="E96" s="428"/>
      <c r="H96" s="400" t="s">
        <v>5994</v>
      </c>
      <c r="I96" s="400"/>
      <c r="J96" s="400"/>
      <c r="K96" s="554" t="s">
        <v>6430</v>
      </c>
      <c r="N96" s="400" t="s">
        <v>1636</v>
      </c>
      <c r="O96" s="507" t="s">
        <v>1452</v>
      </c>
      <c r="P96" s="407" t="str">
        <f>IFERROR(INDEX(LOVs!L:L,MATCH(O96, LOVs!J:J,0)), "")</f>
        <v>Fit</v>
      </c>
      <c r="Q96" s="407" t="str">
        <f>IFERROR(INDEX(LOVs!M:M,MATCH(O96,LOVs!J:J,0)),"")</f>
        <v>Configuration</v>
      </c>
      <c r="R96" s="407" t="str">
        <f>IFERROR(INDEX(LOVs!N:N,MATCH(O96,LOVs!J:J,0)),"")</f>
        <v>Functional</v>
      </c>
      <c r="S96" s="404"/>
      <c r="T96" s="400" t="s">
        <v>6035</v>
      </c>
      <c r="U96" s="400" t="s">
        <v>6428</v>
      </c>
      <c r="AB96" s="402"/>
      <c r="AD96" s="402"/>
      <c r="AE96" s="402"/>
      <c r="AF96" s="402"/>
      <c r="AG96" s="402"/>
      <c r="AH96" s="402"/>
      <c r="AI96" s="400" t="s">
        <v>4660</v>
      </c>
      <c r="AJ96" s="400" t="s">
        <v>6037</v>
      </c>
      <c r="AK96" s="400" t="s">
        <v>6038</v>
      </c>
      <c r="AL96" s="400" t="s">
        <v>6004</v>
      </c>
      <c r="AN96" s="550" t="s">
        <v>6431</v>
      </c>
      <c r="AQ96" s="400" t="s">
        <v>6006</v>
      </c>
      <c r="AV96" s="400"/>
      <c r="AZ96" s="400" t="str">
        <f>IF(IFERROR(MATCH(F96,#REF!, 0),"N/A")="N/A","N/A","Yes")</f>
        <v>N/A</v>
      </c>
    </row>
    <row r="97" spans="1:52" x14ac:dyDescent="0.3">
      <c r="B97" s="404"/>
      <c r="C97" s="404"/>
      <c r="D97" s="404"/>
      <c r="E97" s="428"/>
      <c r="H97" s="400" t="s">
        <v>5994</v>
      </c>
      <c r="I97" s="400"/>
      <c r="J97" s="400"/>
      <c r="K97" s="554" t="s">
        <v>6432</v>
      </c>
      <c r="N97" s="400" t="s">
        <v>1636</v>
      </c>
      <c r="O97" s="507" t="s">
        <v>1452</v>
      </c>
      <c r="P97" s="407" t="str">
        <f>IFERROR(INDEX(LOVs!L:L,MATCH(O97, LOVs!J:J,0)), "")</f>
        <v>Fit</v>
      </c>
      <c r="Q97" s="407" t="str">
        <f>IFERROR(INDEX(LOVs!M:M,MATCH(O97,LOVs!J:J,0)),"")</f>
        <v>Configuration</v>
      </c>
      <c r="R97" s="407" t="str">
        <f>IFERROR(INDEX(LOVs!N:N,MATCH(O97,LOVs!J:J,0)),"")</f>
        <v>Functional</v>
      </c>
      <c r="S97" s="404"/>
      <c r="T97" s="400" t="s">
        <v>6035</v>
      </c>
      <c r="U97" s="400" t="s">
        <v>6428</v>
      </c>
      <c r="AB97" s="402"/>
      <c r="AD97" s="402"/>
      <c r="AE97" s="402"/>
      <c r="AF97" s="402"/>
      <c r="AG97" s="402"/>
      <c r="AH97" s="402"/>
      <c r="AI97" s="400" t="s">
        <v>4660</v>
      </c>
      <c r="AJ97" s="400" t="s">
        <v>6037</v>
      </c>
      <c r="AK97" s="400" t="s">
        <v>6038</v>
      </c>
      <c r="AL97" s="400" t="s">
        <v>6004</v>
      </c>
      <c r="AN97" s="550" t="s">
        <v>6433</v>
      </c>
      <c r="AQ97" s="400" t="s">
        <v>6006</v>
      </c>
      <c r="AV97" s="400"/>
      <c r="AZ97" s="400" t="str">
        <f>IF(IFERROR(MATCH(F97,#REF!, 0),"N/A")="N/A","N/A","Yes")</f>
        <v>N/A</v>
      </c>
    </row>
    <row r="98" spans="1:52" x14ac:dyDescent="0.3">
      <c r="B98" s="404"/>
      <c r="C98" s="404"/>
      <c r="D98" s="404"/>
      <c r="E98" s="428"/>
      <c r="H98" s="400" t="s">
        <v>5994</v>
      </c>
      <c r="I98" s="400"/>
      <c r="J98" s="400"/>
      <c r="K98" s="554" t="s">
        <v>6434</v>
      </c>
      <c r="N98" s="400" t="s">
        <v>1636</v>
      </c>
      <c r="O98" s="507" t="s">
        <v>1452</v>
      </c>
      <c r="P98" s="407" t="str">
        <f>IFERROR(INDEX(LOVs!L:L,MATCH(O98, LOVs!J:J,0)), "")</f>
        <v>Fit</v>
      </c>
      <c r="Q98" s="407" t="str">
        <f>IFERROR(INDEX(LOVs!M:M,MATCH(O98,LOVs!J:J,0)),"")</f>
        <v>Configuration</v>
      </c>
      <c r="R98" s="407" t="str">
        <f>IFERROR(INDEX(LOVs!N:N,MATCH(O98,LOVs!J:J,0)),"")</f>
        <v>Functional</v>
      </c>
      <c r="S98" s="404"/>
      <c r="T98" s="400" t="s">
        <v>6035</v>
      </c>
      <c r="U98" s="400" t="s">
        <v>6428</v>
      </c>
      <c r="AB98" s="402"/>
      <c r="AD98" s="402"/>
      <c r="AE98" s="402"/>
      <c r="AF98" s="402"/>
      <c r="AG98" s="402"/>
      <c r="AH98" s="402"/>
      <c r="AI98" s="400" t="s">
        <v>4660</v>
      </c>
      <c r="AJ98" s="400" t="s">
        <v>6037</v>
      </c>
      <c r="AK98" s="400" t="s">
        <v>6038</v>
      </c>
      <c r="AL98" s="400" t="s">
        <v>6004</v>
      </c>
      <c r="AN98" s="550" t="s">
        <v>6435</v>
      </c>
      <c r="AQ98" s="400" t="s">
        <v>6006</v>
      </c>
      <c r="AV98" s="400"/>
      <c r="AZ98" s="400" t="str">
        <f>IF(IFERROR(MATCH(F98,#REF!, 0),"N/A")="N/A","N/A","Yes")</f>
        <v>N/A</v>
      </c>
    </row>
    <row r="99" spans="1:52" x14ac:dyDescent="0.3">
      <c r="B99" s="404"/>
      <c r="C99" s="404"/>
      <c r="D99" s="404"/>
      <c r="E99" s="428"/>
      <c r="H99" s="400" t="s">
        <v>5994</v>
      </c>
      <c r="I99" s="400"/>
      <c r="J99" s="400"/>
      <c r="K99" s="554" t="s">
        <v>6436</v>
      </c>
      <c r="N99" s="400" t="s">
        <v>1636</v>
      </c>
      <c r="O99" s="507" t="s">
        <v>1452</v>
      </c>
      <c r="P99" s="407" t="str">
        <f>IFERROR(INDEX(LOVs!L:L,MATCH(O99, LOVs!J:J,0)), "")</f>
        <v>Fit</v>
      </c>
      <c r="Q99" s="407" t="str">
        <f>IFERROR(INDEX(LOVs!M:M,MATCH(O99,LOVs!J:J,0)),"")</f>
        <v>Configuration</v>
      </c>
      <c r="R99" s="407" t="str">
        <f>IFERROR(INDEX(LOVs!N:N,MATCH(O99,LOVs!J:J,0)),"")</f>
        <v>Functional</v>
      </c>
      <c r="S99" s="404"/>
      <c r="T99" s="400" t="s">
        <v>6035</v>
      </c>
      <c r="U99" s="400" t="s">
        <v>6428</v>
      </c>
      <c r="AB99" s="402"/>
      <c r="AD99" s="402"/>
      <c r="AE99" s="402"/>
      <c r="AF99" s="402"/>
      <c r="AG99" s="402"/>
      <c r="AH99" s="402"/>
      <c r="AI99" s="400" t="s">
        <v>4660</v>
      </c>
      <c r="AJ99" s="400" t="s">
        <v>6037</v>
      </c>
      <c r="AK99" s="400" t="s">
        <v>6038</v>
      </c>
      <c r="AL99" s="400" t="s">
        <v>6004</v>
      </c>
      <c r="AN99" s="550" t="s">
        <v>6437</v>
      </c>
      <c r="AQ99" s="400" t="s">
        <v>6006</v>
      </c>
      <c r="AV99" s="400"/>
      <c r="AZ99" s="400" t="str">
        <f>IF(IFERROR(MATCH(F99,#REF!, 0),"N/A")="N/A","N/A","Yes")</f>
        <v>N/A</v>
      </c>
    </row>
    <row r="100" spans="1:52" x14ac:dyDescent="0.3">
      <c r="B100" s="404" t="s">
        <v>6438</v>
      </c>
      <c r="C100" s="404" t="s">
        <v>985</v>
      </c>
      <c r="D100" s="404" t="s">
        <v>985</v>
      </c>
      <c r="E100" s="428" t="s">
        <v>6438</v>
      </c>
      <c r="F100" s="400" t="s">
        <v>6439</v>
      </c>
      <c r="H100" s="404" t="s">
        <v>1596</v>
      </c>
      <c r="I100" s="404" t="s">
        <v>1597</v>
      </c>
      <c r="J100" s="404" t="s">
        <v>1795</v>
      </c>
      <c r="K100" s="551" t="s">
        <v>6440</v>
      </c>
      <c r="N100" s="400" t="s">
        <v>1636</v>
      </c>
      <c r="O100" s="507" t="s">
        <v>1452</v>
      </c>
      <c r="P100" s="407" t="str">
        <f>IFERROR(INDEX(LOVs!L:L,MATCH(O100, LOVs!J:J,0)), "")</f>
        <v>Fit</v>
      </c>
      <c r="Q100" s="407" t="str">
        <f>IFERROR(INDEX(LOVs!M:M,MATCH(O100,LOVs!J:J,0)),"")</f>
        <v>Configuration</v>
      </c>
      <c r="R100" s="407" t="str">
        <f>IFERROR(INDEX(LOVs!N:N,MATCH(O100,LOVs!J:J,0)),"")</f>
        <v>Functional</v>
      </c>
      <c r="S100" s="404"/>
      <c r="T100" s="400" t="s">
        <v>6033</v>
      </c>
      <c r="U100" s="400" t="s">
        <v>6028</v>
      </c>
      <c r="X100" s="400" t="s">
        <v>2181</v>
      </c>
      <c r="Y100" s="400" t="s">
        <v>1348</v>
      </c>
      <c r="Z100" s="400" t="s">
        <v>1603</v>
      </c>
      <c r="AA100" s="409">
        <v>44413</v>
      </c>
      <c r="AB100" s="402"/>
      <c r="AD100" s="402" t="s">
        <v>2181</v>
      </c>
      <c r="AE100" s="402"/>
      <c r="AF100" s="402"/>
      <c r="AG100" s="402" t="str">
        <f>IF(AF100="", O100, AF100)</f>
        <v>1-Fit-Configuration-Functional</v>
      </c>
      <c r="AH100" s="402"/>
      <c r="AI100" s="400" t="s">
        <v>1605</v>
      </c>
      <c r="AJ100" s="400" t="s">
        <v>1606</v>
      </c>
      <c r="AK100" s="400" t="s">
        <v>1607</v>
      </c>
      <c r="AL100" s="400" t="s">
        <v>6004</v>
      </c>
      <c r="AN100" s="550" t="s">
        <v>6136</v>
      </c>
      <c r="AO100" s="400" t="s">
        <v>1608</v>
      </c>
      <c r="AQ100" s="400" t="s">
        <v>6006</v>
      </c>
      <c r="AU100" s="400" t="s">
        <v>5993</v>
      </c>
      <c r="AV100" s="400"/>
      <c r="AZ100" s="400" t="str">
        <f>IF(IFERROR(MATCH(F100,#REF!, 0),"N/A")="N/A","N/A","Yes")</f>
        <v>N/A</v>
      </c>
    </row>
    <row r="101" spans="1:52" x14ac:dyDescent="0.3">
      <c r="B101" s="404"/>
      <c r="C101" s="404"/>
      <c r="D101" s="404"/>
      <c r="E101" s="428"/>
      <c r="H101" s="400" t="s">
        <v>5994</v>
      </c>
      <c r="I101" s="400" t="s">
        <v>5995</v>
      </c>
      <c r="J101" s="400" t="s">
        <v>5996</v>
      </c>
      <c r="K101" s="554" t="s">
        <v>6441</v>
      </c>
      <c r="N101" s="400" t="s">
        <v>1636</v>
      </c>
      <c r="O101" s="507" t="s">
        <v>1647</v>
      </c>
      <c r="P101" s="407" t="str">
        <f>IFERROR(INDEX(LOVs!L:L,MATCH(O101, LOVs!J:J,0)), "")</f>
        <v>Gap</v>
      </c>
      <c r="Q101" s="407" t="str">
        <f>IFERROR(INDEX(LOVs!M:M,MATCH(O101,LOVs!J:J,0)),"")</f>
        <v>Build</v>
      </c>
      <c r="R101" s="407" t="str">
        <f>IFERROR(INDEX(LOVs!N:N,MATCH(O101,LOVs!J:J,0)),"")</f>
        <v>Report</v>
      </c>
      <c r="S101" s="404"/>
      <c r="T101" s="400" t="s">
        <v>6442</v>
      </c>
      <c r="U101" s="400" t="s">
        <v>6443</v>
      </c>
      <c r="V101" s="400" t="s">
        <v>6000</v>
      </c>
      <c r="W101" s="400" t="s">
        <v>6001</v>
      </c>
      <c r="AB101" s="402"/>
      <c r="AD101" s="402"/>
      <c r="AE101" s="402"/>
      <c r="AF101" s="402"/>
      <c r="AG101" s="402"/>
      <c r="AH101" s="402"/>
      <c r="AI101" s="400" t="s">
        <v>4660</v>
      </c>
      <c r="AJ101" s="400" t="s">
        <v>6002</v>
      </c>
      <c r="AK101" s="400" t="s">
        <v>6003</v>
      </c>
      <c r="AL101" s="400" t="s">
        <v>6004</v>
      </c>
      <c r="AN101" s="550" t="s">
        <v>6444</v>
      </c>
      <c r="AQ101" s="400" t="s">
        <v>6006</v>
      </c>
      <c r="AV101" s="400"/>
      <c r="AZ101" s="400" t="str">
        <f>IF(IFERROR(MATCH(F101,#REF!, 0),"N/A")="N/A","N/A","Yes")</f>
        <v>N/A</v>
      </c>
    </row>
    <row r="102" spans="1:52" x14ac:dyDescent="0.3">
      <c r="B102" s="404"/>
      <c r="C102" s="404"/>
      <c r="D102" s="404"/>
      <c r="E102" s="428"/>
      <c r="H102" s="400" t="s">
        <v>5994</v>
      </c>
      <c r="I102" s="400" t="s">
        <v>5995</v>
      </c>
      <c r="J102" s="400" t="s">
        <v>5996</v>
      </c>
      <c r="K102" s="554" t="s">
        <v>6445</v>
      </c>
      <c r="N102" s="400" t="s">
        <v>1636</v>
      </c>
      <c r="O102" s="507" t="s">
        <v>1647</v>
      </c>
      <c r="P102" s="407" t="str">
        <f>IFERROR(INDEX(LOVs!L:L,MATCH(O102, LOVs!J:J,0)), "")</f>
        <v>Gap</v>
      </c>
      <c r="Q102" s="407" t="str">
        <f>IFERROR(INDEX(LOVs!M:M,MATCH(O102,LOVs!J:J,0)),"")</f>
        <v>Build</v>
      </c>
      <c r="R102" s="407" t="str">
        <f>IFERROR(INDEX(LOVs!N:N,MATCH(O102,LOVs!J:J,0)),"")</f>
        <v>Report</v>
      </c>
      <c r="S102" s="404"/>
      <c r="T102" s="400" t="s">
        <v>5998</v>
      </c>
      <c r="U102" s="400" t="s">
        <v>6443</v>
      </c>
      <c r="V102" s="400" t="s">
        <v>6000</v>
      </c>
      <c r="W102" s="400" t="s">
        <v>6001</v>
      </c>
      <c r="AB102" s="402"/>
      <c r="AD102" s="402"/>
      <c r="AE102" s="402"/>
      <c r="AF102" s="402"/>
      <c r="AG102" s="402"/>
      <c r="AH102" s="402"/>
      <c r="AI102" s="400" t="s">
        <v>4660</v>
      </c>
      <c r="AJ102" s="400" t="s">
        <v>6002</v>
      </c>
      <c r="AK102" s="400" t="s">
        <v>6003</v>
      </c>
      <c r="AL102" s="400" t="s">
        <v>6004</v>
      </c>
      <c r="AN102" s="550" t="s">
        <v>6446</v>
      </c>
      <c r="AQ102" s="400" t="s">
        <v>6006</v>
      </c>
      <c r="AV102" s="400"/>
      <c r="AZ102" s="400" t="str">
        <f>IF(IFERROR(MATCH(F102,#REF!, 0),"N/A")="N/A","N/A","Yes")</f>
        <v>N/A</v>
      </c>
    </row>
    <row r="103" spans="1:52" s="419" customFormat="1" x14ac:dyDescent="0.3">
      <c r="A103" s="399"/>
      <c r="B103" s="404" t="s">
        <v>6447</v>
      </c>
      <c r="C103" s="404" t="s">
        <v>6448</v>
      </c>
      <c r="D103" s="404" t="s">
        <v>6449</v>
      </c>
      <c r="E103" s="428" t="s">
        <v>6448</v>
      </c>
      <c r="F103" s="400" t="s">
        <v>6450</v>
      </c>
      <c r="G103" s="400"/>
      <c r="H103" s="404" t="s">
        <v>1596</v>
      </c>
      <c r="I103" s="404" t="s">
        <v>2300</v>
      </c>
      <c r="J103" s="404" t="s">
        <v>2341</v>
      </c>
      <c r="K103" s="551" t="s">
        <v>6451</v>
      </c>
      <c r="L103" s="400"/>
      <c r="M103" s="400"/>
      <c r="N103" s="400" t="s">
        <v>1636</v>
      </c>
      <c r="O103" s="507" t="s">
        <v>2621</v>
      </c>
      <c r="P103" s="407" t="str">
        <f>IFERROR(INDEX(LOVs!L:L,MATCH(O103, LOVs!J:J,0)), "")</f>
        <v>Gap</v>
      </c>
      <c r="Q103" s="407" t="str">
        <f>IFERROR(INDEX(LOVs!M:M,MATCH(O103,LOVs!J:J,0)),"")</f>
        <v>Build</v>
      </c>
      <c r="R103" s="407" t="str">
        <f>IFERROR(INDEX(LOVs!N:N,MATCH(O103,LOVs!J:J,0)),"")</f>
        <v>Interface</v>
      </c>
      <c r="S103" s="404" t="s">
        <v>6242</v>
      </c>
      <c r="T103" s="400" t="s">
        <v>6452</v>
      </c>
      <c r="U103" s="402" t="s">
        <v>6453</v>
      </c>
      <c r="V103" s="400"/>
      <c r="W103" s="400"/>
      <c r="X103" s="400" t="s">
        <v>2269</v>
      </c>
      <c r="Y103" s="400" t="s">
        <v>1348</v>
      </c>
      <c r="Z103" s="400" t="s">
        <v>1603</v>
      </c>
      <c r="AA103" s="409">
        <v>44413</v>
      </c>
      <c r="AB103" s="400" t="str">
        <f>INDEX('WESCO RICE Listing 1B'!Y:Y,MATCH(S103, 'WESCO RICE Listing 1B'!H:H,0))</f>
        <v>Sprint 10</v>
      </c>
      <c r="AC103" s="400"/>
      <c r="AD103" s="402" t="s">
        <v>2269</v>
      </c>
      <c r="AE103" s="402" t="str">
        <f>INDEX('WESCO RICE Listing 1B'!AK:AK,MATCH(S103, 'WESCO RICE Listing 1B'!H:H,0))</f>
        <v>Sprint 12</v>
      </c>
      <c r="AF103" s="402" t="str">
        <f>INDEX('WESCO RICE Listing 1B'!G:G,MATCH(S103, 'WESCO RICE Listing 1B'!H:H,0))</f>
        <v>Interface</v>
      </c>
      <c r="AG103" s="402" t="str">
        <f>IF(AF103="", O103, AF103)</f>
        <v>Interface</v>
      </c>
      <c r="AH103" s="402"/>
      <c r="AI103" s="400" t="s">
        <v>1605</v>
      </c>
      <c r="AJ103" s="400" t="s">
        <v>1606</v>
      </c>
      <c r="AK103" s="400" t="s">
        <v>2305</v>
      </c>
      <c r="AL103" s="400" t="s">
        <v>6004</v>
      </c>
      <c r="AM103" s="400"/>
      <c r="AN103" s="550" t="s">
        <v>6454</v>
      </c>
      <c r="AO103" s="400" t="s">
        <v>1608</v>
      </c>
      <c r="AP103" s="400"/>
      <c r="AQ103" s="400" t="s">
        <v>6006</v>
      </c>
      <c r="AR103" s="400"/>
      <c r="AS103" s="400"/>
      <c r="AT103" s="400"/>
      <c r="AU103" s="400" t="s">
        <v>5993</v>
      </c>
      <c r="AV103" s="400"/>
      <c r="AW103" s="406"/>
      <c r="AX103" s="406"/>
      <c r="AY103" s="406"/>
      <c r="AZ103" s="400" t="str">
        <f>IF(IFERROR(MATCH(F103,#REF!, 0),"N/A")="N/A","N/A","Yes")</f>
        <v>N/A</v>
      </c>
    </row>
    <row r="104" spans="1:52" x14ac:dyDescent="0.3">
      <c r="B104" s="404" t="s">
        <v>6455</v>
      </c>
      <c r="C104" s="404" t="s">
        <v>6456</v>
      </c>
      <c r="D104" s="404" t="s">
        <v>6457</v>
      </c>
      <c r="E104" s="428" t="s">
        <v>6456</v>
      </c>
      <c r="F104" s="400" t="s">
        <v>6458</v>
      </c>
      <c r="H104" s="404" t="s">
        <v>1596</v>
      </c>
      <c r="I104" s="404" t="s">
        <v>2300</v>
      </c>
      <c r="J104" s="404" t="s">
        <v>2341</v>
      </c>
      <c r="K104" s="551" t="s">
        <v>6451</v>
      </c>
      <c r="N104" s="400" t="s">
        <v>1636</v>
      </c>
      <c r="O104" s="507" t="s">
        <v>2621</v>
      </c>
      <c r="P104" s="407" t="str">
        <f>IFERROR(INDEX(LOVs!L:L,MATCH(O104, LOVs!J:J,0)), "")</f>
        <v>Gap</v>
      </c>
      <c r="Q104" s="407" t="str">
        <f>IFERROR(INDEX(LOVs!M:M,MATCH(O104,LOVs!J:J,0)),"")</f>
        <v>Build</v>
      </c>
      <c r="R104" s="407" t="str">
        <f>IFERROR(INDEX(LOVs!N:N,MATCH(O104,LOVs!J:J,0)),"")</f>
        <v>Interface</v>
      </c>
      <c r="S104" s="404" t="s">
        <v>6250</v>
      </c>
      <c r="T104" s="400" t="s">
        <v>6452</v>
      </c>
      <c r="U104" s="402" t="s">
        <v>6453</v>
      </c>
      <c r="X104" s="400" t="s">
        <v>2269</v>
      </c>
      <c r="Y104" s="400" t="s">
        <v>1348</v>
      </c>
      <c r="Z104" s="400" t="s">
        <v>1603</v>
      </c>
      <c r="AA104" s="409">
        <v>44413</v>
      </c>
      <c r="AB104" s="400" t="str">
        <f>INDEX('WESCO RICE Listing 1B'!Y:Y,MATCH(S104, 'WESCO RICE Listing 1B'!H:H,0))</f>
        <v>Sprint 10</v>
      </c>
      <c r="AD104" s="402" t="s">
        <v>6251</v>
      </c>
      <c r="AE104" s="402" t="str">
        <f>INDEX('WESCO RICE Listing 1B'!AK:AK,MATCH(S104, 'WESCO RICE Listing 1B'!H:H,0))</f>
        <v>Sprint 12</v>
      </c>
      <c r="AF104" s="402" t="str">
        <f>INDEX('WESCO RICE Listing 1B'!G:G,MATCH(S104, 'WESCO RICE Listing 1B'!H:H,0))</f>
        <v>Interface</v>
      </c>
      <c r="AG104" s="402" t="str">
        <f>IF(AF104="", O104, AF104)</f>
        <v>Interface</v>
      </c>
      <c r="AH104" s="402"/>
      <c r="AI104" s="400" t="s">
        <v>1605</v>
      </c>
      <c r="AJ104" s="400" t="s">
        <v>1606</v>
      </c>
      <c r="AK104" s="400" t="s">
        <v>2305</v>
      </c>
      <c r="AL104" s="400" t="s">
        <v>6004</v>
      </c>
      <c r="AN104" s="550" t="s">
        <v>6454</v>
      </c>
      <c r="AO104" s="400" t="s">
        <v>1608</v>
      </c>
      <c r="AQ104" s="400" t="s">
        <v>6006</v>
      </c>
      <c r="AU104" s="400" t="s">
        <v>5993</v>
      </c>
      <c r="AV104" s="400"/>
      <c r="AZ104" s="400" t="str">
        <f>IF(IFERROR(MATCH(F104,#REF!, 0),"N/A")="N/A","N/A","Yes")</f>
        <v>N/A</v>
      </c>
    </row>
    <row r="105" spans="1:52" x14ac:dyDescent="0.3">
      <c r="B105" s="404" t="s">
        <v>6459</v>
      </c>
      <c r="C105" s="404" t="s">
        <v>6460</v>
      </c>
      <c r="D105" s="404" t="s">
        <v>6461</v>
      </c>
      <c r="E105" s="428" t="s">
        <v>6459</v>
      </c>
      <c r="F105" s="400" t="s">
        <v>6462</v>
      </c>
      <c r="H105" s="404" t="s">
        <v>1596</v>
      </c>
      <c r="I105" s="404" t="s">
        <v>2300</v>
      </c>
      <c r="J105" s="404" t="s">
        <v>2341</v>
      </c>
      <c r="K105" s="551" t="s">
        <v>6463</v>
      </c>
      <c r="N105" s="400" t="s">
        <v>1636</v>
      </c>
      <c r="O105" s="507" t="s">
        <v>2371</v>
      </c>
      <c r="P105" s="407" t="str">
        <f>IFERROR(INDEX(LOVs!L:L,MATCH(O105, LOVs!J:J,0)), "")</f>
        <v>Gap</v>
      </c>
      <c r="Q105" s="407" t="str">
        <f>IFERROR(INDEX(LOVs!M:M,MATCH(O105,LOVs!J:J,0)),"")</f>
        <v>Build</v>
      </c>
      <c r="R105" s="407" t="str">
        <f>IFERROR(INDEX(LOVs!N:N,MATCH(O105,LOVs!J:J,0)),"")</f>
        <v>Extension</v>
      </c>
      <c r="S105" s="404" t="s">
        <v>6464</v>
      </c>
      <c r="T105" s="400" t="s">
        <v>6465</v>
      </c>
      <c r="U105" s="400" t="s">
        <v>6466</v>
      </c>
      <c r="X105" s="400" t="s">
        <v>2182</v>
      </c>
      <c r="Y105" s="400" t="s">
        <v>1348</v>
      </c>
      <c r="Z105" s="400" t="s">
        <v>1603</v>
      </c>
      <c r="AA105" s="409">
        <v>44413</v>
      </c>
      <c r="AB105" s="400" t="str">
        <f>INDEX('WESCO RICE Listing 1B'!Y:Y,MATCH(S105, 'WESCO RICE Listing 1B'!H:H,0))</f>
        <v>Sprint 9</v>
      </c>
      <c r="AD105" s="402" t="str">
        <f>INDEX('WESCO RICE Listing 1B'!AJ:AJ,MATCH(S105, 'WESCO RICE Listing 1B'!H:H,0))</f>
        <v>Sprint 11</v>
      </c>
      <c r="AE105" s="402" t="str">
        <f>INDEX('WESCO RICE Listing 1B'!AK:AK,MATCH(S105, 'WESCO RICE Listing 1B'!H:H,0))</f>
        <v>Sprint 12</v>
      </c>
      <c r="AF105" s="402" t="str">
        <f>INDEX('WESCO RICE Listing 1B'!G:G,MATCH(S105, 'WESCO RICE Listing 1B'!H:H,0))</f>
        <v>Extension</v>
      </c>
      <c r="AG105" s="402" t="str">
        <f>IF(AF105="", O105, AF105)</f>
        <v>Extension</v>
      </c>
      <c r="AH105" s="402"/>
      <c r="AI105" s="400" t="s">
        <v>1605</v>
      </c>
      <c r="AJ105" s="400" t="s">
        <v>1606</v>
      </c>
      <c r="AK105" s="400" t="s">
        <v>2305</v>
      </c>
      <c r="AL105" s="400" t="s">
        <v>6004</v>
      </c>
      <c r="AN105" s="550" t="s">
        <v>6467</v>
      </c>
      <c r="AO105" s="400" t="s">
        <v>1608</v>
      </c>
      <c r="AQ105" s="400" t="s">
        <v>6006</v>
      </c>
      <c r="AR105" s="552"/>
      <c r="AU105" s="400" t="s">
        <v>5993</v>
      </c>
      <c r="AV105" s="400"/>
      <c r="AZ105" s="400" t="str">
        <f>IF(IFERROR(MATCH(F105,#REF!, 0),"N/A")="N/A","N/A","Yes")</f>
        <v>N/A</v>
      </c>
    </row>
    <row r="106" spans="1:52" x14ac:dyDescent="0.3">
      <c r="A106" s="561"/>
      <c r="B106" s="424" t="s">
        <v>6468</v>
      </c>
      <c r="C106" s="424" t="s">
        <v>6469</v>
      </c>
      <c r="D106" s="424" t="s">
        <v>6470</v>
      </c>
      <c r="E106" s="424" t="s">
        <v>6468</v>
      </c>
      <c r="F106" s="402" t="s">
        <v>6471</v>
      </c>
      <c r="H106" s="424" t="s">
        <v>1596</v>
      </c>
      <c r="I106" s="424" t="s">
        <v>2300</v>
      </c>
      <c r="J106" s="424" t="s">
        <v>2341</v>
      </c>
      <c r="K106" s="560" t="s">
        <v>6241</v>
      </c>
      <c r="L106" s="402"/>
      <c r="M106" s="402"/>
      <c r="N106" s="402" t="s">
        <v>1636</v>
      </c>
      <c r="O106" s="559" t="s">
        <v>2621</v>
      </c>
      <c r="P106" s="402" t="str">
        <f>IFERROR(INDEX(LOVs!L:L,MATCH(O106, LOVs!J:J,0)), "")</f>
        <v>Gap</v>
      </c>
      <c r="Q106" s="402" t="str">
        <f>IFERROR(INDEX(LOVs!M:M,MATCH(O106,LOVs!J:J,0)),"")</f>
        <v>Build</v>
      </c>
      <c r="R106" s="402" t="str">
        <f>IFERROR(INDEX(LOVs!N:N,MATCH(O106,LOVs!J:J,0)),"")</f>
        <v>Interface</v>
      </c>
      <c r="S106" s="424" t="s">
        <v>6187</v>
      </c>
      <c r="T106" s="402" t="s">
        <v>6243</v>
      </c>
      <c r="U106" s="402" t="s">
        <v>6244</v>
      </c>
      <c r="V106" s="402"/>
      <c r="W106" s="402"/>
      <c r="X106" s="402" t="s">
        <v>2269</v>
      </c>
      <c r="Y106" s="402" t="s">
        <v>1348</v>
      </c>
      <c r="Z106" s="402" t="s">
        <v>1603</v>
      </c>
      <c r="AA106" s="558">
        <v>44413</v>
      </c>
      <c r="AB106" s="402" t="str">
        <f>INDEX('WESCO RICE Listing 1B'!Y:Y,MATCH(S106, 'WESCO RICE Listing 1B'!H:H,0))</f>
        <v>Sprint 10</v>
      </c>
      <c r="AC106" s="402"/>
      <c r="AD106" s="402" t="str">
        <f>INDEX('WESCO RICE Listing 1B'!AJ:AJ,MATCH(S106, 'WESCO RICE Listing 1B'!H:H,0))</f>
        <v>Sprint 11</v>
      </c>
      <c r="AE106" s="402" t="str">
        <f>INDEX('WESCO RICE Listing 1B'!AK:AK,MATCH(S106, 'WESCO RICE Listing 1B'!H:H,0))</f>
        <v>Sprint 12</v>
      </c>
      <c r="AF106" s="402" t="str">
        <f>INDEX('WESCO RICE Listing 1B'!G:G,MATCH(S106, 'WESCO RICE Listing 1B'!H:H,0))</f>
        <v>Interface</v>
      </c>
      <c r="AG106" s="402" t="str">
        <f>IF(AF106="", O106, AF106)</f>
        <v>Interface</v>
      </c>
      <c r="AH106" s="402"/>
      <c r="AI106" s="402" t="s">
        <v>1605</v>
      </c>
      <c r="AJ106" s="402" t="s">
        <v>1606</v>
      </c>
      <c r="AK106" s="402" t="s">
        <v>2305</v>
      </c>
      <c r="AL106" s="402" t="s">
        <v>6004</v>
      </c>
      <c r="AM106" s="402"/>
      <c r="AN106" s="557" t="s">
        <v>6245</v>
      </c>
      <c r="AO106" s="402" t="s">
        <v>1608</v>
      </c>
      <c r="AP106" s="402"/>
      <c r="AQ106" s="402" t="s">
        <v>6006</v>
      </c>
      <c r="AR106" s="556"/>
      <c r="AS106" s="402"/>
      <c r="AT106" s="402"/>
      <c r="AU106" s="402" t="s">
        <v>5993</v>
      </c>
      <c r="AV106" s="402"/>
      <c r="AW106" s="419"/>
      <c r="AX106" s="419"/>
      <c r="AY106" s="419"/>
      <c r="AZ106" s="400" t="str">
        <f>IF(IFERROR(MATCH(F106,#REF!, 0),"N/A")="N/A","N/A","Yes")</f>
        <v>N/A</v>
      </c>
    </row>
    <row r="107" spans="1:52" x14ac:dyDescent="0.3">
      <c r="B107" s="404"/>
      <c r="C107" s="404"/>
      <c r="D107" s="404"/>
      <c r="E107" s="428"/>
      <c r="H107" s="555" t="s">
        <v>6304</v>
      </c>
      <c r="I107" s="400"/>
      <c r="J107" s="400"/>
      <c r="K107" s="554" t="s">
        <v>6472</v>
      </c>
      <c r="N107" s="400" t="s">
        <v>1636</v>
      </c>
      <c r="O107" s="507" t="s">
        <v>1939</v>
      </c>
      <c r="P107" s="407" t="str">
        <f>IFERROR(INDEX(LOVs!L:L,MATCH(O107, LOVs!J:J,0)), "")</f>
        <v>Out of Scope</v>
      </c>
      <c r="Q107" s="407" t="str">
        <f>IFERROR(INDEX(LOVs!M:M,MATCH(O107,LOVs!J:J,0)),"")</f>
        <v>Out of Scope</v>
      </c>
      <c r="R107" s="407" t="str">
        <f>IFERROR(INDEX(LOVs!N:N,MATCH(O107,LOVs!J:J,0)),"")</f>
        <v>Out of Scope</v>
      </c>
      <c r="S107" s="404"/>
      <c r="T107" s="400" t="s">
        <v>6473</v>
      </c>
      <c r="U107" s="402" t="s">
        <v>6453</v>
      </c>
      <c r="AB107" s="402"/>
      <c r="AD107" s="402"/>
      <c r="AE107" s="402"/>
      <c r="AF107" s="402"/>
      <c r="AG107" s="402"/>
      <c r="AH107" s="402"/>
      <c r="AI107" s="400" t="s">
        <v>4660</v>
      </c>
      <c r="AJ107" s="400" t="s">
        <v>6037</v>
      </c>
      <c r="AK107" s="400" t="s">
        <v>6038</v>
      </c>
      <c r="AL107" s="400" t="s">
        <v>6004</v>
      </c>
      <c r="AN107" s="550" t="s">
        <v>6454</v>
      </c>
      <c r="AV107" s="400"/>
      <c r="AZ107" s="400" t="str">
        <f>IF(IFERROR(MATCH(F107,#REF!, 0),"N/A")="N/A","N/A","Yes")</f>
        <v>N/A</v>
      </c>
    </row>
    <row r="108" spans="1:52" x14ac:dyDescent="0.3">
      <c r="B108" s="404" t="e">
        <v>#N/A</v>
      </c>
      <c r="C108" s="404" t="e">
        <v>#N/A</v>
      </c>
      <c r="D108" s="404" t="e">
        <v>#N/A</v>
      </c>
      <c r="E108" s="428" t="s">
        <v>196</v>
      </c>
      <c r="F108" s="400" t="s">
        <v>6474</v>
      </c>
      <c r="H108" s="404" t="s">
        <v>1596</v>
      </c>
      <c r="I108" s="404" t="s">
        <v>2300</v>
      </c>
      <c r="J108" s="404" t="s">
        <v>2341</v>
      </c>
      <c r="K108" s="551" t="s">
        <v>6475</v>
      </c>
      <c r="N108" s="400" t="s">
        <v>1636</v>
      </c>
      <c r="O108" s="507" t="s">
        <v>2621</v>
      </c>
      <c r="P108" s="407" t="str">
        <f>IFERROR(INDEX(LOVs!L:L,MATCH(O108, LOVs!J:J,0)), "")</f>
        <v>Gap</v>
      </c>
      <c r="Q108" s="407" t="str">
        <f>IFERROR(INDEX(LOVs!M:M,MATCH(O108,LOVs!J:J,0)),"")</f>
        <v>Build</v>
      </c>
      <c r="R108" s="407" t="str">
        <f>IFERROR(INDEX(LOVs!N:N,MATCH(O108,LOVs!J:J,0)),"")</f>
        <v>Interface</v>
      </c>
      <c r="S108" s="404" t="s">
        <v>6476</v>
      </c>
      <c r="T108" s="400" t="s">
        <v>6477</v>
      </c>
      <c r="U108" s="402" t="s">
        <v>6453</v>
      </c>
      <c r="X108" s="400" t="s">
        <v>985</v>
      </c>
      <c r="Y108" s="400" t="s">
        <v>196</v>
      </c>
      <c r="AB108" s="400" t="s">
        <v>985</v>
      </c>
      <c r="AD108" s="402"/>
      <c r="AE108" s="402"/>
      <c r="AF108" s="402"/>
      <c r="AG108" s="402"/>
      <c r="AH108" s="402"/>
      <c r="AI108" s="400" t="s">
        <v>1605</v>
      </c>
      <c r="AJ108" s="400" t="s">
        <v>6263</v>
      </c>
      <c r="AK108" s="400" t="s">
        <v>6263</v>
      </c>
      <c r="AL108" s="400" t="s">
        <v>6004</v>
      </c>
      <c r="AN108" s="550" t="s">
        <v>6454</v>
      </c>
      <c r="AQ108" s="400" t="s">
        <v>6006</v>
      </c>
      <c r="AS108" s="400" t="s">
        <v>6478</v>
      </c>
      <c r="AV108" s="400"/>
      <c r="AZ108" s="400" t="str">
        <f>IF(IFERROR(MATCH(F108,#REF!, 0),"N/A")="N/A","N/A","Yes")</f>
        <v>N/A</v>
      </c>
    </row>
    <row r="109" spans="1:52" x14ac:dyDescent="0.3">
      <c r="B109" s="404"/>
      <c r="C109" s="404"/>
      <c r="D109" s="404"/>
      <c r="E109" s="428"/>
      <c r="H109" s="400" t="s">
        <v>5994</v>
      </c>
      <c r="I109" s="400" t="s">
        <v>5995</v>
      </c>
      <c r="J109" s="400" t="s">
        <v>5996</v>
      </c>
      <c r="K109" s="554" t="s">
        <v>6479</v>
      </c>
      <c r="N109" s="400" t="s">
        <v>1636</v>
      </c>
      <c r="O109" s="507" t="s">
        <v>1647</v>
      </c>
      <c r="P109" s="407" t="str">
        <f>IFERROR(INDEX(LOVs!L:L,MATCH(O109, LOVs!J:J,0)), "")</f>
        <v>Gap</v>
      </c>
      <c r="Q109" s="407" t="str">
        <f>IFERROR(INDEX(LOVs!M:M,MATCH(O109,LOVs!J:J,0)),"")</f>
        <v>Build</v>
      </c>
      <c r="R109" s="407" t="str">
        <f>IFERROR(INDEX(LOVs!N:N,MATCH(O109,LOVs!J:J,0)),"")</f>
        <v>Report</v>
      </c>
      <c r="S109" s="404"/>
      <c r="T109" s="400" t="s">
        <v>6480</v>
      </c>
      <c r="U109" s="400" t="s">
        <v>6443</v>
      </c>
      <c r="V109" s="400" t="s">
        <v>6000</v>
      </c>
      <c r="W109" s="400" t="s">
        <v>6001</v>
      </c>
      <c r="AB109" s="402"/>
      <c r="AD109" s="402"/>
      <c r="AE109" s="402"/>
      <c r="AF109" s="402"/>
      <c r="AG109" s="402"/>
      <c r="AH109" s="402"/>
      <c r="AL109" s="400" t="s">
        <v>6004</v>
      </c>
      <c r="AN109" s="550" t="s">
        <v>6173</v>
      </c>
      <c r="AQ109" s="400" t="s">
        <v>6006</v>
      </c>
      <c r="AV109" s="400"/>
      <c r="AZ109" s="400" t="str">
        <f>IF(IFERROR(MATCH(F109,#REF!, 0),"N/A")="N/A","N/A","Yes")</f>
        <v>N/A</v>
      </c>
    </row>
    <row r="110" spans="1:52" x14ac:dyDescent="0.3">
      <c r="B110" s="404" t="s">
        <v>985</v>
      </c>
      <c r="C110" s="404" t="s">
        <v>985</v>
      </c>
      <c r="D110" s="404" t="s">
        <v>985</v>
      </c>
      <c r="E110" s="428" t="s">
        <v>2097</v>
      </c>
      <c r="F110" s="400" t="s">
        <v>6481</v>
      </c>
      <c r="H110" s="404" t="s">
        <v>1596</v>
      </c>
      <c r="I110" s="404" t="s">
        <v>1597</v>
      </c>
      <c r="J110" s="404" t="s">
        <v>1795</v>
      </c>
      <c r="K110" s="404" t="s">
        <v>6482</v>
      </c>
      <c r="N110" s="400" t="s">
        <v>1636</v>
      </c>
      <c r="O110" s="507" t="s">
        <v>1939</v>
      </c>
      <c r="P110" s="407" t="str">
        <f>IFERROR(INDEX(LOVs!L:L,MATCH(O110, LOVs!J:J,0)), "")</f>
        <v>Out of Scope</v>
      </c>
      <c r="Q110" s="407" t="str">
        <f>IFERROR(INDEX(LOVs!M:M,MATCH(O110,LOVs!J:J,0)),"")</f>
        <v>Out of Scope</v>
      </c>
      <c r="R110" s="407" t="str">
        <f>IFERROR(INDEX(LOVs!N:N,MATCH(O110,LOVs!J:J,0)),"")</f>
        <v>Out of Scope</v>
      </c>
      <c r="S110" s="400" t="s">
        <v>6483</v>
      </c>
      <c r="T110" s="400" t="s">
        <v>6484</v>
      </c>
      <c r="X110" s="400" t="s">
        <v>2097</v>
      </c>
      <c r="Y110" s="400" t="s">
        <v>1348</v>
      </c>
      <c r="Z110" s="400" t="s">
        <v>4652</v>
      </c>
      <c r="AB110" s="400" t="str">
        <f>INDEX('WESCO RICE Listing 1B'!Y:Y,MATCH(S110, 'WESCO RICE Listing 1B'!H:H,0))</f>
        <v>Sprint 12</v>
      </c>
      <c r="AD110" s="402" t="str">
        <f>INDEX('WESCO RICE Listing 1B'!AJ:AJ,MATCH(S110, 'WESCO RICE Listing 1B'!H:H,0))</f>
        <v>Sprint 13</v>
      </c>
      <c r="AE110" s="402" t="str">
        <f>INDEX('WESCO RICE Listing 1B'!AK:AK,MATCH(S110, 'WESCO RICE Listing 1B'!H:H,0))</f>
        <v>Sprint 13</v>
      </c>
      <c r="AF110" s="402" t="str">
        <f>INDEX('WESCO RICE Listing 1B'!G:G,MATCH(S110, 'WESCO RICE Listing 1B'!H:H,0))</f>
        <v>Language Translation</v>
      </c>
      <c r="AG110" s="402" t="str">
        <f t="shared" ref="AG110:AG145" si="2">IF(AF110="", O110, AF110)</f>
        <v>Language Translation</v>
      </c>
      <c r="AI110" s="400" t="s">
        <v>1605</v>
      </c>
      <c r="AJ110" s="400" t="s">
        <v>1606</v>
      </c>
      <c r="AK110" s="400" t="s">
        <v>1607</v>
      </c>
      <c r="AU110" s="400" t="s">
        <v>6362</v>
      </c>
      <c r="AZ110" s="400" t="str">
        <f>IF(IFERROR(MATCH(F110,#REF!, 0),"N/A")="N/A","N/A","Yes")</f>
        <v>N/A</v>
      </c>
    </row>
    <row r="111" spans="1:52" x14ac:dyDescent="0.3">
      <c r="B111" s="404" t="s">
        <v>985</v>
      </c>
      <c r="C111" s="404" t="s">
        <v>985</v>
      </c>
      <c r="D111" s="404" t="s">
        <v>985</v>
      </c>
      <c r="E111" s="428" t="s">
        <v>2097</v>
      </c>
      <c r="F111" s="400" t="s">
        <v>6485</v>
      </c>
      <c r="H111" s="404" t="s">
        <v>1596</v>
      </c>
      <c r="I111" s="404" t="s">
        <v>1597</v>
      </c>
      <c r="J111" s="404" t="s">
        <v>1795</v>
      </c>
      <c r="K111" s="404" t="s">
        <v>6486</v>
      </c>
      <c r="N111" s="400" t="s">
        <v>1636</v>
      </c>
      <c r="O111" s="507" t="s">
        <v>1939</v>
      </c>
      <c r="P111" s="407" t="str">
        <f>IFERROR(INDEX(LOVs!L:L,MATCH(O111, LOVs!J:J,0)), "")</f>
        <v>Out of Scope</v>
      </c>
      <c r="Q111" s="407" t="str">
        <f>IFERROR(INDEX(LOVs!M:M,MATCH(O111,LOVs!J:J,0)),"")</f>
        <v>Out of Scope</v>
      </c>
      <c r="R111" s="407" t="str">
        <f>IFERROR(INDEX(LOVs!N:N,MATCH(O111,LOVs!J:J,0)),"")</f>
        <v>Out of Scope</v>
      </c>
      <c r="S111" s="400" t="s">
        <v>6487</v>
      </c>
      <c r="T111" s="400" t="s">
        <v>6484</v>
      </c>
      <c r="X111" s="400" t="s">
        <v>2097</v>
      </c>
      <c r="Y111" s="400" t="s">
        <v>1348</v>
      </c>
      <c r="Z111" s="400" t="s">
        <v>4652</v>
      </c>
      <c r="AB111" s="400" t="str">
        <f>INDEX('WESCO RICE Listing 1B'!Y:Y,MATCH(S111, 'WESCO RICE Listing 1B'!H:H,0))</f>
        <v>Sprint 12</v>
      </c>
      <c r="AD111" s="402" t="str">
        <f>INDEX('WESCO RICE Listing 1B'!AJ:AJ,MATCH(S111, 'WESCO RICE Listing 1B'!H:H,0))</f>
        <v>Sprint 13</v>
      </c>
      <c r="AE111" s="402" t="str">
        <f>INDEX('WESCO RICE Listing 1B'!AK:AK,MATCH(S111, 'WESCO RICE Listing 1B'!H:H,0))</f>
        <v>Sprint 13</v>
      </c>
      <c r="AF111" s="402" t="str">
        <f>INDEX('WESCO RICE Listing 1B'!G:G,MATCH(S111, 'WESCO RICE Listing 1B'!H:H,0))</f>
        <v>Language Translation</v>
      </c>
      <c r="AG111" s="402" t="str">
        <f t="shared" si="2"/>
        <v>Language Translation</v>
      </c>
      <c r="AI111" s="400" t="s">
        <v>1605</v>
      </c>
      <c r="AJ111" s="400" t="s">
        <v>1606</v>
      </c>
      <c r="AK111" s="400" t="s">
        <v>1607</v>
      </c>
      <c r="AU111" s="400" t="s">
        <v>6362</v>
      </c>
      <c r="AZ111" s="400" t="str">
        <f>IF(IFERROR(MATCH(F111,#REF!, 0),"N/A")="N/A","N/A","Yes")</f>
        <v>N/A</v>
      </c>
    </row>
    <row r="112" spans="1:52" x14ac:dyDescent="0.3">
      <c r="B112" s="404" t="s">
        <v>985</v>
      </c>
      <c r="C112" s="404" t="s">
        <v>985</v>
      </c>
      <c r="D112" s="404" t="s">
        <v>985</v>
      </c>
      <c r="E112" s="428" t="s">
        <v>2097</v>
      </c>
      <c r="F112" s="400" t="s">
        <v>6488</v>
      </c>
      <c r="H112" s="404" t="s">
        <v>1596</v>
      </c>
      <c r="I112" s="404" t="s">
        <v>1597</v>
      </c>
      <c r="J112" s="404" t="s">
        <v>1795</v>
      </c>
      <c r="K112" s="404" t="s">
        <v>6489</v>
      </c>
      <c r="N112" s="400" t="s">
        <v>1636</v>
      </c>
      <c r="O112" s="507" t="s">
        <v>1939</v>
      </c>
      <c r="P112" s="407" t="str">
        <f>IFERROR(INDEX(LOVs!L:L,MATCH(O112, LOVs!J:J,0)), "")</f>
        <v>Out of Scope</v>
      </c>
      <c r="Q112" s="407" t="str">
        <f>IFERROR(INDEX(LOVs!M:M,MATCH(O112,LOVs!J:J,0)),"")</f>
        <v>Out of Scope</v>
      </c>
      <c r="R112" s="407" t="str">
        <f>IFERROR(INDEX(LOVs!N:N,MATCH(O112,LOVs!J:J,0)),"")</f>
        <v>Out of Scope</v>
      </c>
      <c r="S112" s="400" t="s">
        <v>6490</v>
      </c>
      <c r="T112" s="400" t="s">
        <v>6484</v>
      </c>
      <c r="X112" s="400" t="s">
        <v>2097</v>
      </c>
      <c r="Y112" s="400" t="s">
        <v>1348</v>
      </c>
      <c r="Z112" s="400" t="s">
        <v>4652</v>
      </c>
      <c r="AB112" s="400" t="str">
        <f>INDEX('WESCO RICE Listing 1B'!Y:Y,MATCH(S112, 'WESCO RICE Listing 1B'!H:H,0))</f>
        <v>Sprint 15</v>
      </c>
      <c r="AD112" s="402" t="str">
        <f>INDEX('WESCO RICE Listing 1B'!AJ:AJ,MATCH(S112, 'WESCO RICE Listing 1B'!H:H,0))</f>
        <v>Sprint 16</v>
      </c>
      <c r="AE112" s="402" t="str">
        <f>INDEX('WESCO RICE Listing 1B'!AK:AK,MATCH(S112, 'WESCO RICE Listing 1B'!H:H,0))</f>
        <v>Sprint 16</v>
      </c>
      <c r="AF112" s="402" t="str">
        <f>INDEX('WESCO RICE Listing 1B'!G:G,MATCH(S112, 'WESCO RICE Listing 1B'!H:H,0))</f>
        <v>Language Translation</v>
      </c>
      <c r="AG112" s="402" t="str">
        <f t="shared" si="2"/>
        <v>Language Translation</v>
      </c>
      <c r="AI112" s="400" t="s">
        <v>1605</v>
      </c>
      <c r="AJ112" s="400" t="s">
        <v>1606</v>
      </c>
      <c r="AK112" s="400" t="s">
        <v>1607</v>
      </c>
      <c r="AU112" s="400" t="s">
        <v>6362</v>
      </c>
      <c r="AZ112" s="400" t="str">
        <f>IF(IFERROR(MATCH(F112,#REF!, 0),"N/A")="N/A","N/A","Yes")</f>
        <v>N/A</v>
      </c>
    </row>
    <row r="113" spans="2:52" x14ac:dyDescent="0.3">
      <c r="B113" s="404" t="s">
        <v>985</v>
      </c>
      <c r="C113" s="404" t="s">
        <v>985</v>
      </c>
      <c r="D113" s="404" t="s">
        <v>985</v>
      </c>
      <c r="E113" s="428" t="s">
        <v>2097</v>
      </c>
      <c r="F113" s="400" t="s">
        <v>6491</v>
      </c>
      <c r="H113" s="404" t="s">
        <v>1596</v>
      </c>
      <c r="I113" s="404" t="s">
        <v>1597</v>
      </c>
      <c r="J113" s="404" t="s">
        <v>1795</v>
      </c>
      <c r="K113" s="404" t="s">
        <v>6492</v>
      </c>
      <c r="N113" s="400" t="s">
        <v>1636</v>
      </c>
      <c r="O113" s="507" t="s">
        <v>1939</v>
      </c>
      <c r="P113" s="407" t="str">
        <f>IFERROR(INDEX(LOVs!L:L,MATCH(O113, LOVs!J:J,0)), "")</f>
        <v>Out of Scope</v>
      </c>
      <c r="Q113" s="407" t="str">
        <f>IFERROR(INDEX(LOVs!M:M,MATCH(O113,LOVs!J:J,0)),"")</f>
        <v>Out of Scope</v>
      </c>
      <c r="R113" s="407" t="str">
        <f>IFERROR(INDEX(LOVs!N:N,MATCH(O113,LOVs!J:J,0)),"")</f>
        <v>Out of Scope</v>
      </c>
      <c r="S113" s="400" t="s">
        <v>6493</v>
      </c>
      <c r="T113" s="400" t="s">
        <v>6484</v>
      </c>
      <c r="X113" s="400" t="s">
        <v>2097</v>
      </c>
      <c r="Y113" s="400" t="s">
        <v>1348</v>
      </c>
      <c r="Z113" s="400" t="s">
        <v>4652</v>
      </c>
      <c r="AB113" s="400" t="str">
        <f>INDEX('WESCO RICE Listing 1B'!Y:Y,MATCH(S113, 'WESCO RICE Listing 1B'!H:H,0))</f>
        <v>Sprint 15</v>
      </c>
      <c r="AD113" s="402" t="str">
        <f>INDEX('WESCO RICE Listing 1B'!AJ:AJ,MATCH(S113, 'WESCO RICE Listing 1B'!H:H,0))</f>
        <v>Sprint 16</v>
      </c>
      <c r="AE113" s="402" t="str">
        <f>INDEX('WESCO RICE Listing 1B'!AK:AK,MATCH(S113, 'WESCO RICE Listing 1B'!H:H,0))</f>
        <v>Sprint 16</v>
      </c>
      <c r="AF113" s="402" t="str">
        <f>INDEX('WESCO RICE Listing 1B'!G:G,MATCH(S113, 'WESCO RICE Listing 1B'!H:H,0))</f>
        <v>Language Translation</v>
      </c>
      <c r="AG113" s="402" t="str">
        <f t="shared" si="2"/>
        <v>Language Translation</v>
      </c>
      <c r="AI113" s="400" t="s">
        <v>1605</v>
      </c>
      <c r="AJ113" s="400" t="s">
        <v>1606</v>
      </c>
      <c r="AK113" s="400" t="s">
        <v>1607</v>
      </c>
      <c r="AU113" s="400" t="s">
        <v>6362</v>
      </c>
      <c r="AZ113" s="400" t="str">
        <f>IF(IFERROR(MATCH(F113,#REF!, 0),"N/A")="N/A","N/A","Yes")</f>
        <v>N/A</v>
      </c>
    </row>
    <row r="114" spans="2:52" x14ac:dyDescent="0.3">
      <c r="B114" s="404" t="s">
        <v>985</v>
      </c>
      <c r="C114" s="404" t="s">
        <v>985</v>
      </c>
      <c r="D114" s="404" t="s">
        <v>985</v>
      </c>
      <c r="E114" s="428" t="s">
        <v>2097</v>
      </c>
      <c r="F114" s="400" t="s">
        <v>6494</v>
      </c>
      <c r="H114" s="404" t="s">
        <v>1596</v>
      </c>
      <c r="I114" s="404" t="s">
        <v>1597</v>
      </c>
      <c r="J114" s="404" t="s">
        <v>1795</v>
      </c>
      <c r="K114" s="404" t="s">
        <v>6495</v>
      </c>
      <c r="N114" s="400" t="s">
        <v>1636</v>
      </c>
      <c r="O114" s="507" t="s">
        <v>1939</v>
      </c>
      <c r="P114" s="407" t="str">
        <f>IFERROR(INDEX(LOVs!L:L,MATCH(O114, LOVs!J:J,0)), "")</f>
        <v>Out of Scope</v>
      </c>
      <c r="Q114" s="407" t="str">
        <f>IFERROR(INDEX(LOVs!M:M,MATCH(O114,LOVs!J:J,0)),"")</f>
        <v>Out of Scope</v>
      </c>
      <c r="R114" s="407" t="str">
        <f>IFERROR(INDEX(LOVs!N:N,MATCH(O114,LOVs!J:J,0)),"")</f>
        <v>Out of Scope</v>
      </c>
      <c r="S114" s="400" t="s">
        <v>6496</v>
      </c>
      <c r="T114" s="400" t="s">
        <v>6484</v>
      </c>
      <c r="X114" s="400" t="s">
        <v>2097</v>
      </c>
      <c r="Y114" s="400" t="s">
        <v>1348</v>
      </c>
      <c r="Z114" s="400" t="s">
        <v>4652</v>
      </c>
      <c r="AB114" s="400" t="str">
        <f>INDEX('WESCO RICE Listing 1B'!Y:Y,MATCH(S114, 'WESCO RICE Listing 1B'!H:H,0))</f>
        <v>Sprint 12</v>
      </c>
      <c r="AD114" s="402" t="str">
        <f>INDEX('WESCO RICE Listing 1B'!AJ:AJ,MATCH(S114, 'WESCO RICE Listing 1B'!H:H,0))</f>
        <v>Sprint 13</v>
      </c>
      <c r="AE114" s="402" t="str">
        <f>INDEX('WESCO RICE Listing 1B'!AK:AK,MATCH(S114, 'WESCO RICE Listing 1B'!H:H,0))</f>
        <v>Sprint 13</v>
      </c>
      <c r="AF114" s="402" t="str">
        <f>INDEX('WESCO RICE Listing 1B'!G:G,MATCH(S114, 'WESCO RICE Listing 1B'!H:H,0))</f>
        <v>Language Translation</v>
      </c>
      <c r="AG114" s="402" t="str">
        <f t="shared" si="2"/>
        <v>Language Translation</v>
      </c>
      <c r="AI114" s="400" t="s">
        <v>1605</v>
      </c>
      <c r="AJ114" s="400" t="s">
        <v>1606</v>
      </c>
      <c r="AK114" s="400" t="s">
        <v>1607</v>
      </c>
      <c r="AU114" s="400" t="s">
        <v>6362</v>
      </c>
      <c r="AZ114" s="400" t="str">
        <f>IF(IFERROR(MATCH(F114,#REF!, 0),"N/A")="N/A","N/A","Yes")</f>
        <v>N/A</v>
      </c>
    </row>
    <row r="115" spans="2:52" x14ac:dyDescent="0.3">
      <c r="B115" s="404" t="s">
        <v>985</v>
      </c>
      <c r="C115" s="404" t="s">
        <v>985</v>
      </c>
      <c r="D115" s="404" t="s">
        <v>985</v>
      </c>
      <c r="E115" s="428" t="s">
        <v>2097</v>
      </c>
      <c r="F115" s="400" t="s">
        <v>6497</v>
      </c>
      <c r="H115" s="404" t="s">
        <v>1596</v>
      </c>
      <c r="I115" s="404" t="s">
        <v>1597</v>
      </c>
      <c r="J115" s="404" t="s">
        <v>1795</v>
      </c>
      <c r="K115" s="404" t="s">
        <v>6498</v>
      </c>
      <c r="N115" s="400" t="s">
        <v>1636</v>
      </c>
      <c r="O115" s="507" t="s">
        <v>1939</v>
      </c>
      <c r="P115" s="407" t="str">
        <f>IFERROR(INDEX(LOVs!L:L,MATCH(O115, LOVs!J:J,0)), "")</f>
        <v>Out of Scope</v>
      </c>
      <c r="Q115" s="407" t="str">
        <f>IFERROR(INDEX(LOVs!M:M,MATCH(O115,LOVs!J:J,0)),"")</f>
        <v>Out of Scope</v>
      </c>
      <c r="R115" s="407" t="str">
        <f>IFERROR(INDEX(LOVs!N:N,MATCH(O115,LOVs!J:J,0)),"")</f>
        <v>Out of Scope</v>
      </c>
      <c r="S115" s="400" t="s">
        <v>6499</v>
      </c>
      <c r="T115" s="400" t="s">
        <v>6484</v>
      </c>
      <c r="X115" s="400" t="s">
        <v>2097</v>
      </c>
      <c r="Y115" s="400" t="s">
        <v>1348</v>
      </c>
      <c r="Z115" s="400" t="s">
        <v>4652</v>
      </c>
      <c r="AB115" s="400" t="str">
        <f>INDEX('WESCO RICE Listing 1B'!Y:Y,MATCH(S115, 'WESCO RICE Listing 1B'!H:H,0))</f>
        <v>Sprint 15</v>
      </c>
      <c r="AD115" s="402" t="str">
        <f>INDEX('WESCO RICE Listing 1B'!AJ:AJ,MATCH(S115, 'WESCO RICE Listing 1B'!H:H,0))</f>
        <v>Sprint 16</v>
      </c>
      <c r="AE115" s="402" t="str">
        <f>INDEX('WESCO RICE Listing 1B'!AK:AK,MATCH(S115, 'WESCO RICE Listing 1B'!H:H,0))</f>
        <v>Sprint 16</v>
      </c>
      <c r="AF115" s="402" t="str">
        <f>INDEX('WESCO RICE Listing 1B'!G:G,MATCH(S115, 'WESCO RICE Listing 1B'!H:H,0))</f>
        <v>Language Translation</v>
      </c>
      <c r="AG115" s="402" t="str">
        <f t="shared" si="2"/>
        <v>Language Translation</v>
      </c>
      <c r="AI115" s="400" t="s">
        <v>1605</v>
      </c>
      <c r="AJ115" s="400" t="s">
        <v>1606</v>
      </c>
      <c r="AK115" s="400" t="s">
        <v>1607</v>
      </c>
      <c r="AU115" s="400" t="s">
        <v>6362</v>
      </c>
      <c r="AZ115" s="400" t="str">
        <f>IF(IFERROR(MATCH(F115,#REF!, 0),"N/A")="N/A","N/A","Yes")</f>
        <v>N/A</v>
      </c>
    </row>
    <row r="116" spans="2:52" x14ac:dyDescent="0.3">
      <c r="B116" s="404" t="s">
        <v>985</v>
      </c>
      <c r="C116" s="404" t="s">
        <v>985</v>
      </c>
      <c r="D116" s="404" t="s">
        <v>985</v>
      </c>
      <c r="E116" s="428" t="s">
        <v>2097</v>
      </c>
      <c r="F116" s="400" t="s">
        <v>6500</v>
      </c>
      <c r="H116" s="404" t="s">
        <v>1596</v>
      </c>
      <c r="I116" s="404" t="s">
        <v>1597</v>
      </c>
      <c r="J116" s="404" t="s">
        <v>1795</v>
      </c>
      <c r="K116" s="404" t="s">
        <v>6501</v>
      </c>
      <c r="N116" s="400" t="s">
        <v>1636</v>
      </c>
      <c r="O116" s="507" t="s">
        <v>1939</v>
      </c>
      <c r="P116" s="407" t="str">
        <f>IFERROR(INDEX(LOVs!L:L,MATCH(O116, LOVs!J:J,0)), "")</f>
        <v>Out of Scope</v>
      </c>
      <c r="Q116" s="407" t="str">
        <f>IFERROR(INDEX(LOVs!M:M,MATCH(O116,LOVs!J:J,0)),"")</f>
        <v>Out of Scope</v>
      </c>
      <c r="R116" s="407" t="str">
        <f>IFERROR(INDEX(LOVs!N:N,MATCH(O116,LOVs!J:J,0)),"")</f>
        <v>Out of Scope</v>
      </c>
      <c r="S116" s="400" t="s">
        <v>6502</v>
      </c>
      <c r="T116" s="400" t="s">
        <v>6484</v>
      </c>
      <c r="X116" s="400" t="s">
        <v>2097</v>
      </c>
      <c r="Y116" s="400" t="s">
        <v>1348</v>
      </c>
      <c r="Z116" s="400" t="s">
        <v>4652</v>
      </c>
      <c r="AB116" s="400" t="str">
        <f>INDEX('WESCO RICE Listing 1B'!Y:Y,MATCH(S116, 'WESCO RICE Listing 1B'!H:H,0))</f>
        <v>Sprint 15</v>
      </c>
      <c r="AD116" s="402" t="str">
        <f>INDEX('WESCO RICE Listing 1B'!AJ:AJ,MATCH(S116, 'WESCO RICE Listing 1B'!H:H,0))</f>
        <v>Sprint 16</v>
      </c>
      <c r="AE116" s="402" t="str">
        <f>INDEX('WESCO RICE Listing 1B'!AK:AK,MATCH(S116, 'WESCO RICE Listing 1B'!H:H,0))</f>
        <v>Sprint 16</v>
      </c>
      <c r="AF116" s="402" t="str">
        <f>INDEX('WESCO RICE Listing 1B'!G:G,MATCH(S116, 'WESCO RICE Listing 1B'!H:H,0))</f>
        <v>Language Translation</v>
      </c>
      <c r="AG116" s="402" t="str">
        <f t="shared" si="2"/>
        <v>Language Translation</v>
      </c>
      <c r="AI116" s="400" t="s">
        <v>1605</v>
      </c>
      <c r="AJ116" s="400" t="s">
        <v>1606</v>
      </c>
      <c r="AK116" s="400" t="s">
        <v>1607</v>
      </c>
      <c r="AU116" s="400" t="s">
        <v>6362</v>
      </c>
      <c r="AZ116" s="400" t="str">
        <f>IF(IFERROR(MATCH(F116,#REF!, 0),"N/A")="N/A","N/A","Yes")</f>
        <v>N/A</v>
      </c>
    </row>
    <row r="117" spans="2:52" x14ac:dyDescent="0.3">
      <c r="B117" s="404" t="s">
        <v>985</v>
      </c>
      <c r="C117" s="404" t="s">
        <v>985</v>
      </c>
      <c r="D117" s="404" t="s">
        <v>985</v>
      </c>
      <c r="E117" s="428" t="s">
        <v>2097</v>
      </c>
      <c r="F117" s="400" t="s">
        <v>6503</v>
      </c>
      <c r="H117" s="404" t="s">
        <v>1596</v>
      </c>
      <c r="I117" s="404" t="s">
        <v>1597</v>
      </c>
      <c r="J117" s="404" t="s">
        <v>1795</v>
      </c>
      <c r="K117" s="404" t="s">
        <v>6504</v>
      </c>
      <c r="N117" s="400" t="s">
        <v>1636</v>
      </c>
      <c r="O117" s="507" t="s">
        <v>1939</v>
      </c>
      <c r="P117" s="407" t="str">
        <f>IFERROR(INDEX(LOVs!L:L,MATCH(O117, LOVs!J:J,0)), "")</f>
        <v>Out of Scope</v>
      </c>
      <c r="Q117" s="407" t="str">
        <f>IFERROR(INDEX(LOVs!M:M,MATCH(O117,LOVs!J:J,0)),"")</f>
        <v>Out of Scope</v>
      </c>
      <c r="R117" s="407" t="str">
        <f>IFERROR(INDEX(LOVs!N:N,MATCH(O117,LOVs!J:J,0)),"")</f>
        <v>Out of Scope</v>
      </c>
      <c r="S117" s="400" t="s">
        <v>6487</v>
      </c>
      <c r="T117" s="400" t="s">
        <v>6484</v>
      </c>
      <c r="X117" s="400" t="s">
        <v>2097</v>
      </c>
      <c r="Y117" s="400" t="s">
        <v>1348</v>
      </c>
      <c r="Z117" s="400" t="s">
        <v>4652</v>
      </c>
      <c r="AB117" s="400" t="str">
        <f>INDEX('WESCO RICE Listing 1B'!Y:Y,MATCH(S117, 'WESCO RICE Listing 1B'!H:H,0))</f>
        <v>Sprint 12</v>
      </c>
      <c r="AD117" s="402" t="str">
        <f>INDEX('WESCO RICE Listing 1B'!AJ:AJ,MATCH(S117, 'WESCO RICE Listing 1B'!H:H,0))</f>
        <v>Sprint 13</v>
      </c>
      <c r="AE117" s="402" t="str">
        <f>INDEX('WESCO RICE Listing 1B'!AK:AK,MATCH(S117, 'WESCO RICE Listing 1B'!H:H,0))</f>
        <v>Sprint 13</v>
      </c>
      <c r="AF117" s="402" t="str">
        <f>INDEX('WESCO RICE Listing 1B'!G:G,MATCH(S117, 'WESCO RICE Listing 1B'!H:H,0))</f>
        <v>Language Translation</v>
      </c>
      <c r="AG117" s="402" t="str">
        <f t="shared" si="2"/>
        <v>Language Translation</v>
      </c>
      <c r="AI117" s="400" t="s">
        <v>1605</v>
      </c>
      <c r="AJ117" s="400" t="s">
        <v>1606</v>
      </c>
      <c r="AK117" s="400" t="s">
        <v>1607</v>
      </c>
      <c r="AU117" s="400" t="s">
        <v>6362</v>
      </c>
      <c r="AZ117" s="400" t="str">
        <f>IF(IFERROR(MATCH(F117,#REF!, 0),"N/A")="N/A","N/A","Yes")</f>
        <v>N/A</v>
      </c>
    </row>
    <row r="118" spans="2:52" x14ac:dyDescent="0.3">
      <c r="B118" s="404" t="s">
        <v>985</v>
      </c>
      <c r="C118" s="404" t="s">
        <v>985</v>
      </c>
      <c r="D118" s="404" t="s">
        <v>985</v>
      </c>
      <c r="E118" s="428" t="s">
        <v>2097</v>
      </c>
      <c r="F118" s="400" t="s">
        <v>6505</v>
      </c>
      <c r="H118" s="404" t="s">
        <v>1596</v>
      </c>
      <c r="I118" s="404" t="s">
        <v>1597</v>
      </c>
      <c r="J118" s="404" t="s">
        <v>1795</v>
      </c>
      <c r="K118" s="404" t="s">
        <v>6506</v>
      </c>
      <c r="N118" s="400" t="s">
        <v>1636</v>
      </c>
      <c r="O118" s="507" t="s">
        <v>1939</v>
      </c>
      <c r="P118" s="407" t="str">
        <f>IFERROR(INDEX(LOVs!L:L,MATCH(O118, LOVs!J:J,0)), "")</f>
        <v>Out of Scope</v>
      </c>
      <c r="Q118" s="407" t="str">
        <f>IFERROR(INDEX(LOVs!M:M,MATCH(O118,LOVs!J:J,0)),"")</f>
        <v>Out of Scope</v>
      </c>
      <c r="R118" s="407" t="str">
        <f>IFERROR(INDEX(LOVs!N:N,MATCH(O118,LOVs!J:J,0)),"")</f>
        <v>Out of Scope</v>
      </c>
      <c r="S118" s="400" t="s">
        <v>6490</v>
      </c>
      <c r="T118" s="400" t="s">
        <v>6484</v>
      </c>
      <c r="X118" s="400" t="s">
        <v>2097</v>
      </c>
      <c r="Y118" s="400" t="s">
        <v>1348</v>
      </c>
      <c r="Z118" s="400" t="s">
        <v>4652</v>
      </c>
      <c r="AB118" s="400" t="str">
        <f>INDEX('WESCO RICE Listing 1B'!Y:Y,MATCH(S118, 'WESCO RICE Listing 1B'!H:H,0))</f>
        <v>Sprint 15</v>
      </c>
      <c r="AD118" s="402" t="str">
        <f>INDEX('WESCO RICE Listing 1B'!AJ:AJ,MATCH(S118, 'WESCO RICE Listing 1B'!H:H,0))</f>
        <v>Sprint 16</v>
      </c>
      <c r="AE118" s="402" t="str">
        <f>INDEX('WESCO RICE Listing 1B'!AK:AK,MATCH(S118, 'WESCO RICE Listing 1B'!H:H,0))</f>
        <v>Sprint 16</v>
      </c>
      <c r="AF118" s="402" t="str">
        <f>INDEX('WESCO RICE Listing 1B'!G:G,MATCH(S118, 'WESCO RICE Listing 1B'!H:H,0))</f>
        <v>Language Translation</v>
      </c>
      <c r="AG118" s="402" t="str">
        <f t="shared" si="2"/>
        <v>Language Translation</v>
      </c>
      <c r="AI118" s="400" t="s">
        <v>1605</v>
      </c>
      <c r="AJ118" s="400" t="s">
        <v>1606</v>
      </c>
      <c r="AK118" s="400" t="s">
        <v>1607</v>
      </c>
      <c r="AU118" s="400" t="s">
        <v>6362</v>
      </c>
      <c r="AZ118" s="400" t="str">
        <f>IF(IFERROR(MATCH(F118,#REF!, 0),"N/A")="N/A","N/A","Yes")</f>
        <v>N/A</v>
      </c>
    </row>
    <row r="119" spans="2:52" x14ac:dyDescent="0.3">
      <c r="B119" s="404" t="s">
        <v>985</v>
      </c>
      <c r="C119" s="404" t="s">
        <v>985</v>
      </c>
      <c r="D119" s="404" t="s">
        <v>985</v>
      </c>
      <c r="E119" s="428" t="s">
        <v>2097</v>
      </c>
      <c r="F119" s="400" t="s">
        <v>6507</v>
      </c>
      <c r="H119" s="404" t="s">
        <v>1596</v>
      </c>
      <c r="I119" s="404" t="s">
        <v>1597</v>
      </c>
      <c r="J119" s="404" t="s">
        <v>1795</v>
      </c>
      <c r="K119" s="404" t="s">
        <v>6508</v>
      </c>
      <c r="N119" s="400" t="s">
        <v>1636</v>
      </c>
      <c r="O119" s="507" t="s">
        <v>1939</v>
      </c>
      <c r="P119" s="407" t="str">
        <f>IFERROR(INDEX(LOVs!L:L,MATCH(O119, LOVs!J:J,0)), "")</f>
        <v>Out of Scope</v>
      </c>
      <c r="Q119" s="407" t="str">
        <f>IFERROR(INDEX(LOVs!M:M,MATCH(O119,LOVs!J:J,0)),"")</f>
        <v>Out of Scope</v>
      </c>
      <c r="R119" s="407" t="str">
        <f>IFERROR(INDEX(LOVs!N:N,MATCH(O119,LOVs!J:J,0)),"")</f>
        <v>Out of Scope</v>
      </c>
      <c r="S119" s="400" t="s">
        <v>6493</v>
      </c>
      <c r="T119" s="400" t="s">
        <v>6484</v>
      </c>
      <c r="X119" s="400" t="s">
        <v>2097</v>
      </c>
      <c r="Y119" s="400" t="s">
        <v>1348</v>
      </c>
      <c r="Z119" s="400" t="s">
        <v>4652</v>
      </c>
      <c r="AB119" s="400" t="str">
        <f>INDEX('WESCO RICE Listing 1B'!Y:Y,MATCH(S119, 'WESCO RICE Listing 1B'!H:H,0))</f>
        <v>Sprint 15</v>
      </c>
      <c r="AD119" s="402" t="str">
        <f>INDEX('WESCO RICE Listing 1B'!AJ:AJ,MATCH(S119, 'WESCO RICE Listing 1B'!H:H,0))</f>
        <v>Sprint 16</v>
      </c>
      <c r="AE119" s="402" t="str">
        <f>INDEX('WESCO RICE Listing 1B'!AK:AK,MATCH(S119, 'WESCO RICE Listing 1B'!H:H,0))</f>
        <v>Sprint 16</v>
      </c>
      <c r="AF119" s="402" t="str">
        <f>INDEX('WESCO RICE Listing 1B'!G:G,MATCH(S119, 'WESCO RICE Listing 1B'!H:H,0))</f>
        <v>Language Translation</v>
      </c>
      <c r="AG119" s="402" t="str">
        <f t="shared" si="2"/>
        <v>Language Translation</v>
      </c>
      <c r="AI119" s="400" t="s">
        <v>1605</v>
      </c>
      <c r="AJ119" s="400" t="s">
        <v>1606</v>
      </c>
      <c r="AK119" s="400" t="s">
        <v>1607</v>
      </c>
      <c r="AU119" s="400" t="s">
        <v>6362</v>
      </c>
      <c r="AZ119" s="400" t="str">
        <f>IF(IFERROR(MATCH(F119,#REF!, 0),"N/A")="N/A","N/A","Yes")</f>
        <v>N/A</v>
      </c>
    </row>
    <row r="120" spans="2:52" x14ac:dyDescent="0.3">
      <c r="B120" s="404" t="s">
        <v>985</v>
      </c>
      <c r="C120" s="404" t="s">
        <v>985</v>
      </c>
      <c r="D120" s="404" t="s">
        <v>985</v>
      </c>
      <c r="E120" s="428" t="s">
        <v>2097</v>
      </c>
      <c r="F120" s="400" t="s">
        <v>6509</v>
      </c>
      <c r="H120" s="404" t="s">
        <v>1596</v>
      </c>
      <c r="I120" s="404" t="s">
        <v>1597</v>
      </c>
      <c r="J120" s="404" t="s">
        <v>1795</v>
      </c>
      <c r="K120" s="404" t="s">
        <v>6510</v>
      </c>
      <c r="N120" s="400" t="s">
        <v>1636</v>
      </c>
      <c r="O120" s="507" t="s">
        <v>1939</v>
      </c>
      <c r="P120" s="407" t="str">
        <f>IFERROR(INDEX(LOVs!L:L,MATCH(O120, LOVs!J:J,0)), "")</f>
        <v>Out of Scope</v>
      </c>
      <c r="Q120" s="407" t="str">
        <f>IFERROR(INDEX(LOVs!M:M,MATCH(O120,LOVs!J:J,0)),"")</f>
        <v>Out of Scope</v>
      </c>
      <c r="R120" s="407" t="str">
        <f>IFERROR(INDEX(LOVs!N:N,MATCH(O120,LOVs!J:J,0)),"")</f>
        <v>Out of Scope</v>
      </c>
      <c r="S120" s="400" t="s">
        <v>6496</v>
      </c>
      <c r="T120" s="400" t="s">
        <v>6484</v>
      </c>
      <c r="X120" s="400" t="s">
        <v>2097</v>
      </c>
      <c r="Y120" s="400" t="s">
        <v>1348</v>
      </c>
      <c r="Z120" s="400" t="s">
        <v>4652</v>
      </c>
      <c r="AB120" s="400" t="str">
        <f>INDEX('WESCO RICE Listing 1B'!Y:Y,MATCH(S120, 'WESCO RICE Listing 1B'!H:H,0))</f>
        <v>Sprint 12</v>
      </c>
      <c r="AD120" s="402" t="str">
        <f>INDEX('WESCO RICE Listing 1B'!AJ:AJ,MATCH(S120, 'WESCO RICE Listing 1B'!H:H,0))</f>
        <v>Sprint 13</v>
      </c>
      <c r="AE120" s="402" t="str">
        <f>INDEX('WESCO RICE Listing 1B'!AK:AK,MATCH(S120, 'WESCO RICE Listing 1B'!H:H,0))</f>
        <v>Sprint 13</v>
      </c>
      <c r="AF120" s="402" t="str">
        <f>INDEX('WESCO RICE Listing 1B'!G:G,MATCH(S120, 'WESCO RICE Listing 1B'!H:H,0))</f>
        <v>Language Translation</v>
      </c>
      <c r="AG120" s="402" t="str">
        <f t="shared" si="2"/>
        <v>Language Translation</v>
      </c>
      <c r="AI120" s="400" t="s">
        <v>1605</v>
      </c>
      <c r="AJ120" s="400" t="s">
        <v>1606</v>
      </c>
      <c r="AK120" s="400" t="s">
        <v>1607</v>
      </c>
      <c r="AU120" s="400" t="s">
        <v>6362</v>
      </c>
      <c r="AZ120" s="400" t="str">
        <f>IF(IFERROR(MATCH(F120,#REF!, 0),"N/A")="N/A","N/A","Yes")</f>
        <v>N/A</v>
      </c>
    </row>
    <row r="121" spans="2:52" x14ac:dyDescent="0.3">
      <c r="B121" s="404" t="s">
        <v>985</v>
      </c>
      <c r="C121" s="404" t="s">
        <v>985</v>
      </c>
      <c r="D121" s="404" t="s">
        <v>985</v>
      </c>
      <c r="E121" s="428" t="s">
        <v>2097</v>
      </c>
      <c r="F121" s="400" t="s">
        <v>6511</v>
      </c>
      <c r="H121" s="404" t="s">
        <v>1596</v>
      </c>
      <c r="I121" s="404" t="s">
        <v>1597</v>
      </c>
      <c r="J121" s="404" t="s">
        <v>1795</v>
      </c>
      <c r="K121" s="404" t="s">
        <v>6512</v>
      </c>
      <c r="N121" s="400" t="s">
        <v>1636</v>
      </c>
      <c r="O121" s="507" t="s">
        <v>1939</v>
      </c>
      <c r="P121" s="407" t="str">
        <f>IFERROR(INDEX(LOVs!L:L,MATCH(O121, LOVs!J:J,0)), "")</f>
        <v>Out of Scope</v>
      </c>
      <c r="Q121" s="407" t="str">
        <f>IFERROR(INDEX(LOVs!M:M,MATCH(O121,LOVs!J:J,0)),"")</f>
        <v>Out of Scope</v>
      </c>
      <c r="R121" s="407" t="str">
        <f>IFERROR(INDEX(LOVs!N:N,MATCH(O121,LOVs!J:J,0)),"")</f>
        <v>Out of Scope</v>
      </c>
      <c r="S121" s="400" t="s">
        <v>6499</v>
      </c>
      <c r="T121" s="400" t="s">
        <v>6484</v>
      </c>
      <c r="X121" s="400" t="s">
        <v>2097</v>
      </c>
      <c r="Y121" s="400" t="s">
        <v>1348</v>
      </c>
      <c r="Z121" s="400" t="s">
        <v>4652</v>
      </c>
      <c r="AB121" s="400" t="str">
        <f>INDEX('WESCO RICE Listing 1B'!Y:Y,MATCH(S121, 'WESCO RICE Listing 1B'!H:H,0))</f>
        <v>Sprint 15</v>
      </c>
      <c r="AD121" s="402" t="str">
        <f>INDEX('WESCO RICE Listing 1B'!AJ:AJ,MATCH(S121, 'WESCO RICE Listing 1B'!H:H,0))</f>
        <v>Sprint 16</v>
      </c>
      <c r="AE121" s="402" t="str">
        <f>INDEX('WESCO RICE Listing 1B'!AK:AK,MATCH(S121, 'WESCO RICE Listing 1B'!H:H,0))</f>
        <v>Sprint 16</v>
      </c>
      <c r="AF121" s="402" t="str">
        <f>INDEX('WESCO RICE Listing 1B'!G:G,MATCH(S121, 'WESCO RICE Listing 1B'!H:H,0))</f>
        <v>Language Translation</v>
      </c>
      <c r="AG121" s="402" t="str">
        <f t="shared" si="2"/>
        <v>Language Translation</v>
      </c>
      <c r="AI121" s="400" t="s">
        <v>1605</v>
      </c>
      <c r="AJ121" s="400" t="s">
        <v>1606</v>
      </c>
      <c r="AK121" s="400" t="s">
        <v>1607</v>
      </c>
      <c r="AU121" s="400" t="s">
        <v>6362</v>
      </c>
      <c r="AZ121" s="400" t="str">
        <f>IF(IFERROR(MATCH(F121,#REF!, 0),"N/A")="N/A","N/A","Yes")</f>
        <v>N/A</v>
      </c>
    </row>
    <row r="122" spans="2:52" x14ac:dyDescent="0.3">
      <c r="B122" s="404" t="s">
        <v>985</v>
      </c>
      <c r="C122" s="404" t="s">
        <v>985</v>
      </c>
      <c r="D122" s="404" t="s">
        <v>985</v>
      </c>
      <c r="E122" s="428" t="s">
        <v>2097</v>
      </c>
      <c r="F122" s="400" t="s">
        <v>6513</v>
      </c>
      <c r="H122" s="404" t="s">
        <v>1596</v>
      </c>
      <c r="I122" s="404" t="s">
        <v>1597</v>
      </c>
      <c r="J122" s="404" t="s">
        <v>1795</v>
      </c>
      <c r="K122" s="404" t="s">
        <v>6514</v>
      </c>
      <c r="N122" s="400" t="s">
        <v>1636</v>
      </c>
      <c r="O122" s="507" t="s">
        <v>1939</v>
      </c>
      <c r="P122" s="407" t="str">
        <f>IFERROR(INDEX(LOVs!L:L,MATCH(O122, LOVs!J:J,0)), "")</f>
        <v>Out of Scope</v>
      </c>
      <c r="Q122" s="407" t="str">
        <f>IFERROR(INDEX(LOVs!M:M,MATCH(O122,LOVs!J:J,0)),"")</f>
        <v>Out of Scope</v>
      </c>
      <c r="R122" s="407" t="str">
        <f>IFERROR(INDEX(LOVs!N:N,MATCH(O122,LOVs!J:J,0)),"")</f>
        <v>Out of Scope</v>
      </c>
      <c r="S122" s="400" t="s">
        <v>6502</v>
      </c>
      <c r="T122" s="400" t="s">
        <v>6484</v>
      </c>
      <c r="X122" s="400" t="s">
        <v>2097</v>
      </c>
      <c r="Y122" s="400" t="s">
        <v>1348</v>
      </c>
      <c r="Z122" s="400" t="s">
        <v>4652</v>
      </c>
      <c r="AB122" s="400" t="str">
        <f>INDEX('WESCO RICE Listing 1B'!Y:Y,MATCH(S122, 'WESCO RICE Listing 1B'!H:H,0))</f>
        <v>Sprint 15</v>
      </c>
      <c r="AD122" s="402" t="str">
        <f>INDEX('WESCO RICE Listing 1B'!AJ:AJ,MATCH(S122, 'WESCO RICE Listing 1B'!H:H,0))</f>
        <v>Sprint 16</v>
      </c>
      <c r="AE122" s="402" t="str">
        <f>INDEX('WESCO RICE Listing 1B'!AK:AK,MATCH(S122, 'WESCO RICE Listing 1B'!H:H,0))</f>
        <v>Sprint 16</v>
      </c>
      <c r="AF122" s="402" t="str">
        <f>INDEX('WESCO RICE Listing 1B'!G:G,MATCH(S122, 'WESCO RICE Listing 1B'!H:H,0))</f>
        <v>Language Translation</v>
      </c>
      <c r="AG122" s="402" t="str">
        <f t="shared" si="2"/>
        <v>Language Translation</v>
      </c>
      <c r="AI122" s="400" t="s">
        <v>1605</v>
      </c>
      <c r="AJ122" s="400" t="s">
        <v>1606</v>
      </c>
      <c r="AK122" s="400" t="s">
        <v>1607</v>
      </c>
      <c r="AU122" s="400" t="s">
        <v>6362</v>
      </c>
      <c r="AZ122" s="400" t="str">
        <f>IF(IFERROR(MATCH(F122,#REF!, 0),"N/A")="N/A","N/A","Yes")</f>
        <v>N/A</v>
      </c>
    </row>
    <row r="123" spans="2:52" x14ac:dyDescent="0.3">
      <c r="B123" s="404" t="s">
        <v>985</v>
      </c>
      <c r="C123" s="404" t="s">
        <v>985</v>
      </c>
      <c r="D123" s="404" t="s">
        <v>985</v>
      </c>
      <c r="E123" s="428" t="s">
        <v>2097</v>
      </c>
      <c r="F123" s="400" t="s">
        <v>6515</v>
      </c>
      <c r="H123" s="404" t="s">
        <v>1596</v>
      </c>
      <c r="I123" s="404" t="s">
        <v>1597</v>
      </c>
      <c r="J123" s="404" t="s">
        <v>1795</v>
      </c>
      <c r="K123" s="404" t="s">
        <v>6516</v>
      </c>
      <c r="N123" s="400" t="s">
        <v>1636</v>
      </c>
      <c r="O123" s="507" t="s">
        <v>1939</v>
      </c>
      <c r="P123" s="407" t="str">
        <f>IFERROR(INDEX(LOVs!L:L,MATCH(O123, LOVs!J:J,0)), "")</f>
        <v>Out of Scope</v>
      </c>
      <c r="Q123" s="407" t="str">
        <f>IFERROR(INDEX(LOVs!M:M,MATCH(O123,LOVs!J:J,0)),"")</f>
        <v>Out of Scope</v>
      </c>
      <c r="R123" s="407" t="str">
        <f>IFERROR(INDEX(LOVs!N:N,MATCH(O123,LOVs!J:J,0)),"")</f>
        <v>Out of Scope</v>
      </c>
      <c r="S123" s="400" t="s">
        <v>6487</v>
      </c>
      <c r="T123" s="400" t="s">
        <v>6484</v>
      </c>
      <c r="X123" s="400" t="s">
        <v>2097</v>
      </c>
      <c r="Y123" s="400" t="s">
        <v>1348</v>
      </c>
      <c r="Z123" s="400" t="s">
        <v>4652</v>
      </c>
      <c r="AB123" s="400" t="str">
        <f>INDEX('WESCO RICE Listing 1B'!Y:Y,MATCH(S123, 'WESCO RICE Listing 1B'!H:H,0))</f>
        <v>Sprint 12</v>
      </c>
      <c r="AD123" s="402" t="str">
        <f>INDEX('WESCO RICE Listing 1B'!AJ:AJ,MATCH(S123, 'WESCO RICE Listing 1B'!H:H,0))</f>
        <v>Sprint 13</v>
      </c>
      <c r="AE123" s="402" t="str">
        <f>INDEX('WESCO RICE Listing 1B'!AK:AK,MATCH(S123, 'WESCO RICE Listing 1B'!H:H,0))</f>
        <v>Sprint 13</v>
      </c>
      <c r="AF123" s="402" t="str">
        <f>INDEX('WESCO RICE Listing 1B'!G:G,MATCH(S123, 'WESCO RICE Listing 1B'!H:H,0))</f>
        <v>Language Translation</v>
      </c>
      <c r="AG123" s="402" t="str">
        <f t="shared" si="2"/>
        <v>Language Translation</v>
      </c>
      <c r="AI123" s="400" t="s">
        <v>1605</v>
      </c>
      <c r="AJ123" s="400" t="s">
        <v>1606</v>
      </c>
      <c r="AK123" s="400" t="s">
        <v>1607</v>
      </c>
      <c r="AU123" s="400" t="s">
        <v>6362</v>
      </c>
      <c r="AZ123" s="400" t="str">
        <f>IF(IFERROR(MATCH(F123,#REF!, 0),"N/A")="N/A","N/A","Yes")</f>
        <v>N/A</v>
      </c>
    </row>
    <row r="124" spans="2:52" x14ac:dyDescent="0.3">
      <c r="B124" s="404" t="s">
        <v>985</v>
      </c>
      <c r="C124" s="404" t="s">
        <v>985</v>
      </c>
      <c r="D124" s="404" t="s">
        <v>985</v>
      </c>
      <c r="E124" s="428" t="s">
        <v>2097</v>
      </c>
      <c r="F124" s="400" t="s">
        <v>6517</v>
      </c>
      <c r="H124" s="404" t="s">
        <v>1596</v>
      </c>
      <c r="I124" s="404" t="s">
        <v>1597</v>
      </c>
      <c r="J124" s="404" t="s">
        <v>1795</v>
      </c>
      <c r="K124" s="404" t="s">
        <v>6518</v>
      </c>
      <c r="N124" s="400" t="s">
        <v>1636</v>
      </c>
      <c r="O124" s="507" t="s">
        <v>1939</v>
      </c>
      <c r="P124" s="407" t="str">
        <f>IFERROR(INDEX(LOVs!L:L,MATCH(O124, LOVs!J:J,0)), "")</f>
        <v>Out of Scope</v>
      </c>
      <c r="Q124" s="407" t="str">
        <f>IFERROR(INDEX(LOVs!M:M,MATCH(O124,LOVs!J:J,0)),"")</f>
        <v>Out of Scope</v>
      </c>
      <c r="R124" s="407" t="str">
        <f>IFERROR(INDEX(LOVs!N:N,MATCH(O124,LOVs!J:J,0)),"")</f>
        <v>Out of Scope</v>
      </c>
      <c r="S124" s="400" t="s">
        <v>6490</v>
      </c>
      <c r="T124" s="400" t="s">
        <v>6484</v>
      </c>
      <c r="X124" s="400" t="s">
        <v>2097</v>
      </c>
      <c r="Y124" s="400" t="s">
        <v>1348</v>
      </c>
      <c r="Z124" s="400" t="s">
        <v>4652</v>
      </c>
      <c r="AB124" s="400" t="str">
        <f>INDEX('WESCO RICE Listing 1B'!Y:Y,MATCH(S124, 'WESCO RICE Listing 1B'!H:H,0))</f>
        <v>Sprint 15</v>
      </c>
      <c r="AD124" s="402" t="str">
        <f>INDEX('WESCO RICE Listing 1B'!AJ:AJ,MATCH(S124, 'WESCO RICE Listing 1B'!H:H,0))</f>
        <v>Sprint 16</v>
      </c>
      <c r="AE124" s="402" t="str">
        <f>INDEX('WESCO RICE Listing 1B'!AK:AK,MATCH(S124, 'WESCO RICE Listing 1B'!H:H,0))</f>
        <v>Sprint 16</v>
      </c>
      <c r="AF124" s="402" t="str">
        <f>INDEX('WESCO RICE Listing 1B'!G:G,MATCH(S124, 'WESCO RICE Listing 1B'!H:H,0))</f>
        <v>Language Translation</v>
      </c>
      <c r="AG124" s="402" t="str">
        <f t="shared" si="2"/>
        <v>Language Translation</v>
      </c>
      <c r="AI124" s="400" t="s">
        <v>1605</v>
      </c>
      <c r="AJ124" s="400" t="s">
        <v>1606</v>
      </c>
      <c r="AK124" s="400" t="s">
        <v>1607</v>
      </c>
      <c r="AU124" s="400" t="s">
        <v>6362</v>
      </c>
      <c r="AZ124" s="400" t="str">
        <f>IF(IFERROR(MATCH(F124,#REF!, 0),"N/A")="N/A","N/A","Yes")</f>
        <v>N/A</v>
      </c>
    </row>
    <row r="125" spans="2:52" x14ac:dyDescent="0.3">
      <c r="B125" s="404" t="s">
        <v>985</v>
      </c>
      <c r="C125" s="404" t="s">
        <v>985</v>
      </c>
      <c r="D125" s="404" t="s">
        <v>985</v>
      </c>
      <c r="E125" s="428" t="s">
        <v>2097</v>
      </c>
      <c r="F125" s="400" t="s">
        <v>6519</v>
      </c>
      <c r="H125" s="404" t="s">
        <v>1596</v>
      </c>
      <c r="I125" s="404" t="s">
        <v>1597</v>
      </c>
      <c r="J125" s="404" t="s">
        <v>1795</v>
      </c>
      <c r="K125" s="404" t="s">
        <v>6520</v>
      </c>
      <c r="N125" s="400" t="s">
        <v>1636</v>
      </c>
      <c r="O125" s="507" t="s">
        <v>1939</v>
      </c>
      <c r="P125" s="407" t="str">
        <f>IFERROR(INDEX(LOVs!L:L,MATCH(O125, LOVs!J:J,0)), "")</f>
        <v>Out of Scope</v>
      </c>
      <c r="Q125" s="407" t="str">
        <f>IFERROR(INDEX(LOVs!M:M,MATCH(O125,LOVs!J:J,0)),"")</f>
        <v>Out of Scope</v>
      </c>
      <c r="R125" s="407" t="str">
        <f>IFERROR(INDEX(LOVs!N:N,MATCH(O125,LOVs!J:J,0)),"")</f>
        <v>Out of Scope</v>
      </c>
      <c r="S125" s="400" t="s">
        <v>6493</v>
      </c>
      <c r="T125" s="400" t="s">
        <v>6484</v>
      </c>
      <c r="X125" s="400" t="s">
        <v>2097</v>
      </c>
      <c r="Y125" s="400" t="s">
        <v>1348</v>
      </c>
      <c r="Z125" s="400" t="s">
        <v>4652</v>
      </c>
      <c r="AB125" s="400" t="str">
        <f>INDEX('WESCO RICE Listing 1B'!Y:Y,MATCH(S125, 'WESCO RICE Listing 1B'!H:H,0))</f>
        <v>Sprint 15</v>
      </c>
      <c r="AD125" s="402" t="str">
        <f>INDEX('WESCO RICE Listing 1B'!AJ:AJ,MATCH(S125, 'WESCO RICE Listing 1B'!H:H,0))</f>
        <v>Sprint 16</v>
      </c>
      <c r="AE125" s="402" t="str">
        <f>INDEX('WESCO RICE Listing 1B'!AK:AK,MATCH(S125, 'WESCO RICE Listing 1B'!H:H,0))</f>
        <v>Sprint 16</v>
      </c>
      <c r="AF125" s="402" t="str">
        <f>INDEX('WESCO RICE Listing 1B'!G:G,MATCH(S125, 'WESCO RICE Listing 1B'!H:H,0))</f>
        <v>Language Translation</v>
      </c>
      <c r="AG125" s="402" t="str">
        <f t="shared" si="2"/>
        <v>Language Translation</v>
      </c>
      <c r="AI125" s="400" t="s">
        <v>1605</v>
      </c>
      <c r="AJ125" s="400" t="s">
        <v>1606</v>
      </c>
      <c r="AK125" s="400" t="s">
        <v>1607</v>
      </c>
      <c r="AU125" s="400" t="s">
        <v>6362</v>
      </c>
      <c r="AZ125" s="400" t="str">
        <f>IF(IFERROR(MATCH(F125,#REF!, 0),"N/A")="N/A","N/A","Yes")</f>
        <v>N/A</v>
      </c>
    </row>
    <row r="126" spans="2:52" x14ac:dyDescent="0.3">
      <c r="B126" s="404" t="s">
        <v>985</v>
      </c>
      <c r="C126" s="404" t="s">
        <v>985</v>
      </c>
      <c r="D126" s="404" t="s">
        <v>985</v>
      </c>
      <c r="E126" s="428" t="s">
        <v>2097</v>
      </c>
      <c r="F126" s="400" t="s">
        <v>6521</v>
      </c>
      <c r="H126" s="404" t="s">
        <v>1596</v>
      </c>
      <c r="I126" s="404" t="s">
        <v>1597</v>
      </c>
      <c r="J126" s="404" t="s">
        <v>1795</v>
      </c>
      <c r="K126" s="404" t="s">
        <v>6522</v>
      </c>
      <c r="N126" s="400" t="s">
        <v>1636</v>
      </c>
      <c r="O126" s="507" t="s">
        <v>1939</v>
      </c>
      <c r="P126" s="407" t="str">
        <f>IFERROR(INDEX(LOVs!L:L,MATCH(O126, LOVs!J:J,0)), "")</f>
        <v>Out of Scope</v>
      </c>
      <c r="Q126" s="407" t="str">
        <f>IFERROR(INDEX(LOVs!M:M,MATCH(O126,LOVs!J:J,0)),"")</f>
        <v>Out of Scope</v>
      </c>
      <c r="R126" s="407" t="str">
        <f>IFERROR(INDEX(LOVs!N:N,MATCH(O126,LOVs!J:J,0)),"")</f>
        <v>Out of Scope</v>
      </c>
      <c r="S126" s="400" t="s">
        <v>6496</v>
      </c>
      <c r="T126" s="400" t="s">
        <v>6484</v>
      </c>
      <c r="X126" s="400" t="s">
        <v>2097</v>
      </c>
      <c r="Y126" s="400" t="s">
        <v>1348</v>
      </c>
      <c r="Z126" s="400" t="s">
        <v>4652</v>
      </c>
      <c r="AB126" s="400" t="str">
        <f>INDEX('WESCO RICE Listing 1B'!Y:Y,MATCH(S126, 'WESCO RICE Listing 1B'!H:H,0))</f>
        <v>Sprint 12</v>
      </c>
      <c r="AD126" s="402" t="str">
        <f>INDEX('WESCO RICE Listing 1B'!AJ:AJ,MATCH(S126, 'WESCO RICE Listing 1B'!H:H,0))</f>
        <v>Sprint 13</v>
      </c>
      <c r="AE126" s="402" t="str">
        <f>INDEX('WESCO RICE Listing 1B'!AK:AK,MATCH(S126, 'WESCO RICE Listing 1B'!H:H,0))</f>
        <v>Sprint 13</v>
      </c>
      <c r="AF126" s="402" t="str">
        <f>INDEX('WESCO RICE Listing 1B'!G:G,MATCH(S126, 'WESCO RICE Listing 1B'!H:H,0))</f>
        <v>Language Translation</v>
      </c>
      <c r="AG126" s="402" t="str">
        <f t="shared" si="2"/>
        <v>Language Translation</v>
      </c>
      <c r="AI126" s="400" t="s">
        <v>1605</v>
      </c>
      <c r="AJ126" s="400" t="s">
        <v>1606</v>
      </c>
      <c r="AK126" s="400" t="s">
        <v>1607</v>
      </c>
      <c r="AU126" s="400" t="s">
        <v>6362</v>
      </c>
      <c r="AZ126" s="400" t="str">
        <f>IF(IFERROR(MATCH(F126,#REF!, 0),"N/A")="N/A","N/A","Yes")</f>
        <v>N/A</v>
      </c>
    </row>
    <row r="127" spans="2:52" x14ac:dyDescent="0.3">
      <c r="B127" s="404" t="s">
        <v>985</v>
      </c>
      <c r="C127" s="404" t="s">
        <v>985</v>
      </c>
      <c r="D127" s="404" t="s">
        <v>985</v>
      </c>
      <c r="E127" s="428" t="s">
        <v>2097</v>
      </c>
      <c r="F127" s="400" t="s">
        <v>6523</v>
      </c>
      <c r="H127" s="404" t="s">
        <v>1596</v>
      </c>
      <c r="I127" s="404" t="s">
        <v>1597</v>
      </c>
      <c r="J127" s="404" t="s">
        <v>1795</v>
      </c>
      <c r="K127" s="404" t="s">
        <v>6524</v>
      </c>
      <c r="N127" s="400" t="s">
        <v>1636</v>
      </c>
      <c r="O127" s="507" t="s">
        <v>1939</v>
      </c>
      <c r="P127" s="407" t="str">
        <f>IFERROR(INDEX(LOVs!L:L,MATCH(O127, LOVs!J:J,0)), "")</f>
        <v>Out of Scope</v>
      </c>
      <c r="Q127" s="407" t="str">
        <f>IFERROR(INDEX(LOVs!M:M,MATCH(O127,LOVs!J:J,0)),"")</f>
        <v>Out of Scope</v>
      </c>
      <c r="R127" s="407" t="str">
        <f>IFERROR(INDEX(LOVs!N:N,MATCH(O127,LOVs!J:J,0)),"")</f>
        <v>Out of Scope</v>
      </c>
      <c r="S127" s="400" t="s">
        <v>6499</v>
      </c>
      <c r="T127" s="400" t="s">
        <v>6484</v>
      </c>
      <c r="X127" s="400" t="s">
        <v>2097</v>
      </c>
      <c r="Y127" s="400" t="s">
        <v>1348</v>
      </c>
      <c r="Z127" s="400" t="s">
        <v>4652</v>
      </c>
      <c r="AB127" s="400" t="str">
        <f>INDEX('WESCO RICE Listing 1B'!Y:Y,MATCH(S127, 'WESCO RICE Listing 1B'!H:H,0))</f>
        <v>Sprint 15</v>
      </c>
      <c r="AD127" s="402" t="str">
        <f>INDEX('WESCO RICE Listing 1B'!AJ:AJ,MATCH(S127, 'WESCO RICE Listing 1B'!H:H,0))</f>
        <v>Sprint 16</v>
      </c>
      <c r="AE127" s="402" t="str">
        <f>INDEX('WESCO RICE Listing 1B'!AK:AK,MATCH(S127, 'WESCO RICE Listing 1B'!H:H,0))</f>
        <v>Sprint 16</v>
      </c>
      <c r="AF127" s="402" t="str">
        <f>INDEX('WESCO RICE Listing 1B'!G:G,MATCH(S127, 'WESCO RICE Listing 1B'!H:H,0))</f>
        <v>Language Translation</v>
      </c>
      <c r="AG127" s="402" t="str">
        <f t="shared" si="2"/>
        <v>Language Translation</v>
      </c>
      <c r="AI127" s="400" t="s">
        <v>1605</v>
      </c>
      <c r="AJ127" s="400" t="s">
        <v>1606</v>
      </c>
      <c r="AK127" s="400" t="s">
        <v>1607</v>
      </c>
      <c r="AU127" s="400" t="s">
        <v>6362</v>
      </c>
      <c r="AZ127" s="400" t="str">
        <f>IF(IFERROR(MATCH(F127,#REF!, 0),"N/A")="N/A","N/A","Yes")</f>
        <v>N/A</v>
      </c>
    </row>
    <row r="128" spans="2:52" x14ac:dyDescent="0.3">
      <c r="B128" s="404" t="s">
        <v>985</v>
      </c>
      <c r="C128" s="404" t="s">
        <v>985</v>
      </c>
      <c r="D128" s="404" t="s">
        <v>985</v>
      </c>
      <c r="E128" s="428" t="s">
        <v>2097</v>
      </c>
      <c r="F128" s="400" t="s">
        <v>6525</v>
      </c>
      <c r="H128" s="404" t="s">
        <v>1596</v>
      </c>
      <c r="I128" s="404" t="s">
        <v>1597</v>
      </c>
      <c r="J128" s="404" t="s">
        <v>1795</v>
      </c>
      <c r="K128" s="404" t="s">
        <v>6526</v>
      </c>
      <c r="N128" s="400" t="s">
        <v>1636</v>
      </c>
      <c r="O128" s="507" t="s">
        <v>1939</v>
      </c>
      <c r="P128" s="407" t="str">
        <f>IFERROR(INDEX(LOVs!L:L,MATCH(O128, LOVs!J:J,0)), "")</f>
        <v>Out of Scope</v>
      </c>
      <c r="Q128" s="407" t="str">
        <f>IFERROR(INDEX(LOVs!M:M,MATCH(O128,LOVs!J:J,0)),"")</f>
        <v>Out of Scope</v>
      </c>
      <c r="R128" s="407" t="str">
        <f>IFERROR(INDEX(LOVs!N:N,MATCH(O128,LOVs!J:J,0)),"")</f>
        <v>Out of Scope</v>
      </c>
      <c r="S128" s="400" t="s">
        <v>6502</v>
      </c>
      <c r="T128" s="400" t="s">
        <v>6484</v>
      </c>
      <c r="X128" s="400" t="s">
        <v>2097</v>
      </c>
      <c r="Y128" s="400" t="s">
        <v>1348</v>
      </c>
      <c r="Z128" s="400" t="s">
        <v>4652</v>
      </c>
      <c r="AB128" s="400" t="str">
        <f>INDEX('WESCO RICE Listing 1B'!Y:Y,MATCH(S128, 'WESCO RICE Listing 1B'!H:H,0))</f>
        <v>Sprint 15</v>
      </c>
      <c r="AD128" s="402" t="str">
        <f>INDEX('WESCO RICE Listing 1B'!AJ:AJ,MATCH(S128, 'WESCO RICE Listing 1B'!H:H,0))</f>
        <v>Sprint 16</v>
      </c>
      <c r="AE128" s="402" t="str">
        <f>INDEX('WESCO RICE Listing 1B'!AK:AK,MATCH(S128, 'WESCO RICE Listing 1B'!H:H,0))</f>
        <v>Sprint 16</v>
      </c>
      <c r="AF128" s="402" t="str">
        <f>INDEX('WESCO RICE Listing 1B'!G:G,MATCH(S128, 'WESCO RICE Listing 1B'!H:H,0))</f>
        <v>Language Translation</v>
      </c>
      <c r="AG128" s="402" t="str">
        <f t="shared" si="2"/>
        <v>Language Translation</v>
      </c>
      <c r="AI128" s="400" t="s">
        <v>1605</v>
      </c>
      <c r="AJ128" s="400" t="s">
        <v>1606</v>
      </c>
      <c r="AK128" s="400" t="s">
        <v>1607</v>
      </c>
      <c r="AU128" s="400" t="s">
        <v>6362</v>
      </c>
      <c r="AZ128" s="400" t="str">
        <f>IF(IFERROR(MATCH(F128,#REF!, 0),"N/A")="N/A","N/A","Yes")</f>
        <v>N/A</v>
      </c>
    </row>
    <row r="129" spans="2:52" x14ac:dyDescent="0.3">
      <c r="B129" s="404" t="s">
        <v>985</v>
      </c>
      <c r="C129" s="404" t="s">
        <v>985</v>
      </c>
      <c r="D129" s="404" t="s">
        <v>985</v>
      </c>
      <c r="E129" s="428" t="s">
        <v>2097</v>
      </c>
      <c r="F129" s="400" t="s">
        <v>6527</v>
      </c>
      <c r="H129" s="404" t="s">
        <v>1596</v>
      </c>
      <c r="I129" s="404" t="s">
        <v>1597</v>
      </c>
      <c r="J129" s="404" t="s">
        <v>1795</v>
      </c>
      <c r="K129" s="404" t="s">
        <v>6528</v>
      </c>
      <c r="N129" s="400" t="s">
        <v>1636</v>
      </c>
      <c r="O129" s="507" t="s">
        <v>1939</v>
      </c>
      <c r="P129" s="407" t="str">
        <f>IFERROR(INDEX(LOVs!L:L,MATCH(O129, LOVs!J:J,0)), "")</f>
        <v>Out of Scope</v>
      </c>
      <c r="Q129" s="407" t="str">
        <f>IFERROR(INDEX(LOVs!M:M,MATCH(O129,LOVs!J:J,0)),"")</f>
        <v>Out of Scope</v>
      </c>
      <c r="R129" s="407" t="str">
        <f>IFERROR(INDEX(LOVs!N:N,MATCH(O129,LOVs!J:J,0)),"")</f>
        <v>Out of Scope</v>
      </c>
      <c r="S129" s="400" t="s">
        <v>6487</v>
      </c>
      <c r="T129" s="400" t="s">
        <v>6484</v>
      </c>
      <c r="X129" s="400" t="s">
        <v>2097</v>
      </c>
      <c r="Y129" s="400" t="s">
        <v>1348</v>
      </c>
      <c r="Z129" s="400" t="s">
        <v>4652</v>
      </c>
      <c r="AB129" s="400" t="str">
        <f>INDEX('WESCO RICE Listing 1B'!Y:Y,MATCH(S129, 'WESCO RICE Listing 1B'!H:H,0))</f>
        <v>Sprint 12</v>
      </c>
      <c r="AD129" s="402" t="str">
        <f>INDEX('WESCO RICE Listing 1B'!AJ:AJ,MATCH(S129, 'WESCO RICE Listing 1B'!H:H,0))</f>
        <v>Sprint 13</v>
      </c>
      <c r="AE129" s="402" t="str">
        <f>INDEX('WESCO RICE Listing 1B'!AK:AK,MATCH(S129, 'WESCO RICE Listing 1B'!H:H,0))</f>
        <v>Sprint 13</v>
      </c>
      <c r="AF129" s="402" t="str">
        <f>INDEX('WESCO RICE Listing 1B'!G:G,MATCH(S129, 'WESCO RICE Listing 1B'!H:H,0))</f>
        <v>Language Translation</v>
      </c>
      <c r="AG129" s="402" t="str">
        <f t="shared" si="2"/>
        <v>Language Translation</v>
      </c>
      <c r="AI129" s="400" t="s">
        <v>1605</v>
      </c>
      <c r="AJ129" s="400" t="s">
        <v>1606</v>
      </c>
      <c r="AK129" s="400" t="s">
        <v>1607</v>
      </c>
      <c r="AU129" s="400" t="s">
        <v>6362</v>
      </c>
      <c r="AZ129" s="400" t="str">
        <f>IF(IFERROR(MATCH(F129,#REF!, 0),"N/A")="N/A","N/A","Yes")</f>
        <v>N/A</v>
      </c>
    </row>
    <row r="130" spans="2:52" x14ac:dyDescent="0.3">
      <c r="B130" s="404" t="s">
        <v>985</v>
      </c>
      <c r="C130" s="404" t="s">
        <v>985</v>
      </c>
      <c r="D130" s="404" t="s">
        <v>985</v>
      </c>
      <c r="E130" s="428" t="s">
        <v>2097</v>
      </c>
      <c r="F130" s="400" t="s">
        <v>6529</v>
      </c>
      <c r="H130" s="404" t="s">
        <v>1596</v>
      </c>
      <c r="I130" s="404" t="s">
        <v>1597</v>
      </c>
      <c r="J130" s="404" t="s">
        <v>1795</v>
      </c>
      <c r="K130" s="404" t="s">
        <v>6530</v>
      </c>
      <c r="N130" s="400" t="s">
        <v>1636</v>
      </c>
      <c r="O130" s="507" t="s">
        <v>1939</v>
      </c>
      <c r="P130" s="407" t="str">
        <f>IFERROR(INDEX(LOVs!L:L,MATCH(O130, LOVs!J:J,0)), "")</f>
        <v>Out of Scope</v>
      </c>
      <c r="Q130" s="407" t="str">
        <f>IFERROR(INDEX(LOVs!M:M,MATCH(O130,LOVs!J:J,0)),"")</f>
        <v>Out of Scope</v>
      </c>
      <c r="R130" s="407" t="str">
        <f>IFERROR(INDEX(LOVs!N:N,MATCH(O130,LOVs!J:J,0)),"")</f>
        <v>Out of Scope</v>
      </c>
      <c r="S130" s="400" t="s">
        <v>6490</v>
      </c>
      <c r="T130" s="400" t="s">
        <v>6484</v>
      </c>
      <c r="X130" s="400" t="s">
        <v>2097</v>
      </c>
      <c r="Y130" s="400" t="s">
        <v>1348</v>
      </c>
      <c r="Z130" s="400" t="s">
        <v>4652</v>
      </c>
      <c r="AB130" s="400" t="str">
        <f>INDEX('WESCO RICE Listing 1B'!Y:Y,MATCH(S130, 'WESCO RICE Listing 1B'!H:H,0))</f>
        <v>Sprint 15</v>
      </c>
      <c r="AD130" s="402" t="str">
        <f>INDEX('WESCO RICE Listing 1B'!AJ:AJ,MATCH(S130, 'WESCO RICE Listing 1B'!H:H,0))</f>
        <v>Sprint 16</v>
      </c>
      <c r="AE130" s="402" t="str">
        <f>INDEX('WESCO RICE Listing 1B'!AK:AK,MATCH(S130, 'WESCO RICE Listing 1B'!H:H,0))</f>
        <v>Sprint 16</v>
      </c>
      <c r="AF130" s="402" t="str">
        <f>INDEX('WESCO RICE Listing 1B'!G:G,MATCH(S130, 'WESCO RICE Listing 1B'!H:H,0))</f>
        <v>Language Translation</v>
      </c>
      <c r="AG130" s="402" t="str">
        <f t="shared" si="2"/>
        <v>Language Translation</v>
      </c>
      <c r="AI130" s="400" t="s">
        <v>1605</v>
      </c>
      <c r="AJ130" s="400" t="s">
        <v>1606</v>
      </c>
      <c r="AK130" s="400" t="s">
        <v>1607</v>
      </c>
      <c r="AU130" s="400" t="s">
        <v>6362</v>
      </c>
      <c r="AZ130" s="400" t="str">
        <f>IF(IFERROR(MATCH(F130,#REF!, 0),"N/A")="N/A","N/A","Yes")</f>
        <v>N/A</v>
      </c>
    </row>
    <row r="131" spans="2:52" x14ac:dyDescent="0.3">
      <c r="B131" s="404" t="s">
        <v>985</v>
      </c>
      <c r="C131" s="404" t="s">
        <v>985</v>
      </c>
      <c r="D131" s="404" t="s">
        <v>985</v>
      </c>
      <c r="E131" s="428" t="s">
        <v>2097</v>
      </c>
      <c r="F131" s="400" t="s">
        <v>6531</v>
      </c>
      <c r="H131" s="404" t="s">
        <v>1596</v>
      </c>
      <c r="I131" s="404" t="s">
        <v>1597</v>
      </c>
      <c r="J131" s="404" t="s">
        <v>1795</v>
      </c>
      <c r="K131" s="404" t="s">
        <v>6532</v>
      </c>
      <c r="N131" s="400" t="s">
        <v>1636</v>
      </c>
      <c r="O131" s="507" t="s">
        <v>1939</v>
      </c>
      <c r="P131" s="407" t="str">
        <f>IFERROR(INDEX(LOVs!L:L,MATCH(O131, LOVs!J:J,0)), "")</f>
        <v>Out of Scope</v>
      </c>
      <c r="Q131" s="407" t="str">
        <f>IFERROR(INDEX(LOVs!M:M,MATCH(O131,LOVs!J:J,0)),"")</f>
        <v>Out of Scope</v>
      </c>
      <c r="R131" s="407" t="str">
        <f>IFERROR(INDEX(LOVs!N:N,MATCH(O131,LOVs!J:J,0)),"")</f>
        <v>Out of Scope</v>
      </c>
      <c r="S131" s="400" t="s">
        <v>6493</v>
      </c>
      <c r="T131" s="400" t="s">
        <v>6484</v>
      </c>
      <c r="X131" s="400" t="s">
        <v>2097</v>
      </c>
      <c r="Y131" s="400" t="s">
        <v>1348</v>
      </c>
      <c r="Z131" s="400" t="s">
        <v>4652</v>
      </c>
      <c r="AB131" s="400" t="str">
        <f>INDEX('WESCO RICE Listing 1B'!Y:Y,MATCH(S131, 'WESCO RICE Listing 1B'!H:H,0))</f>
        <v>Sprint 15</v>
      </c>
      <c r="AD131" s="402" t="str">
        <f>INDEX('WESCO RICE Listing 1B'!AJ:AJ,MATCH(S131, 'WESCO RICE Listing 1B'!H:H,0))</f>
        <v>Sprint 16</v>
      </c>
      <c r="AE131" s="402" t="str">
        <f>INDEX('WESCO RICE Listing 1B'!AK:AK,MATCH(S131, 'WESCO RICE Listing 1B'!H:H,0))</f>
        <v>Sprint 16</v>
      </c>
      <c r="AF131" s="402" t="str">
        <f>INDEX('WESCO RICE Listing 1B'!G:G,MATCH(S131, 'WESCO RICE Listing 1B'!H:H,0))</f>
        <v>Language Translation</v>
      </c>
      <c r="AG131" s="402" t="str">
        <f t="shared" si="2"/>
        <v>Language Translation</v>
      </c>
      <c r="AI131" s="400" t="s">
        <v>1605</v>
      </c>
      <c r="AJ131" s="400" t="s">
        <v>1606</v>
      </c>
      <c r="AK131" s="400" t="s">
        <v>1607</v>
      </c>
      <c r="AU131" s="400" t="s">
        <v>6362</v>
      </c>
      <c r="AZ131" s="400" t="str">
        <f>IF(IFERROR(MATCH(F131,#REF!, 0),"N/A")="N/A","N/A","Yes")</f>
        <v>N/A</v>
      </c>
    </row>
    <row r="132" spans="2:52" x14ac:dyDescent="0.3">
      <c r="B132" s="404" t="s">
        <v>985</v>
      </c>
      <c r="C132" s="404" t="s">
        <v>985</v>
      </c>
      <c r="D132" s="404" t="s">
        <v>985</v>
      </c>
      <c r="E132" s="428" t="s">
        <v>2097</v>
      </c>
      <c r="F132" s="400" t="s">
        <v>6533</v>
      </c>
      <c r="H132" s="404" t="s">
        <v>1596</v>
      </c>
      <c r="I132" s="404" t="s">
        <v>1597</v>
      </c>
      <c r="J132" s="404" t="s">
        <v>1795</v>
      </c>
      <c r="K132" s="404" t="s">
        <v>6534</v>
      </c>
      <c r="N132" s="400" t="s">
        <v>1636</v>
      </c>
      <c r="O132" s="507" t="s">
        <v>1939</v>
      </c>
      <c r="P132" s="407" t="str">
        <f>IFERROR(INDEX(LOVs!L:L,MATCH(O132, LOVs!J:J,0)), "")</f>
        <v>Out of Scope</v>
      </c>
      <c r="Q132" s="407" t="str">
        <f>IFERROR(INDEX(LOVs!M:M,MATCH(O132,LOVs!J:J,0)),"")</f>
        <v>Out of Scope</v>
      </c>
      <c r="R132" s="407" t="str">
        <f>IFERROR(INDEX(LOVs!N:N,MATCH(O132,LOVs!J:J,0)),"")</f>
        <v>Out of Scope</v>
      </c>
      <c r="S132" s="400" t="s">
        <v>6496</v>
      </c>
      <c r="T132" s="400" t="s">
        <v>6484</v>
      </c>
      <c r="X132" s="400" t="s">
        <v>2097</v>
      </c>
      <c r="Y132" s="400" t="s">
        <v>1348</v>
      </c>
      <c r="Z132" s="400" t="s">
        <v>4652</v>
      </c>
      <c r="AB132" s="400" t="str">
        <f>INDEX('WESCO RICE Listing 1B'!Y:Y,MATCH(S132, 'WESCO RICE Listing 1B'!H:H,0))</f>
        <v>Sprint 12</v>
      </c>
      <c r="AD132" s="402" t="str">
        <f>INDEX('WESCO RICE Listing 1B'!AJ:AJ,MATCH(S132, 'WESCO RICE Listing 1B'!H:H,0))</f>
        <v>Sprint 13</v>
      </c>
      <c r="AE132" s="402" t="str">
        <f>INDEX('WESCO RICE Listing 1B'!AK:AK,MATCH(S132, 'WESCO RICE Listing 1B'!H:H,0))</f>
        <v>Sprint 13</v>
      </c>
      <c r="AF132" s="402" t="str">
        <f>INDEX('WESCO RICE Listing 1B'!G:G,MATCH(S132, 'WESCO RICE Listing 1B'!H:H,0))</f>
        <v>Language Translation</v>
      </c>
      <c r="AG132" s="402" t="str">
        <f t="shared" si="2"/>
        <v>Language Translation</v>
      </c>
      <c r="AI132" s="400" t="s">
        <v>1605</v>
      </c>
      <c r="AJ132" s="400" t="s">
        <v>1606</v>
      </c>
      <c r="AK132" s="400" t="s">
        <v>1607</v>
      </c>
      <c r="AU132" s="400" t="s">
        <v>6362</v>
      </c>
      <c r="AZ132" s="400" t="str">
        <f>IF(IFERROR(MATCH(F132,#REF!, 0),"N/A")="N/A","N/A","Yes")</f>
        <v>N/A</v>
      </c>
    </row>
    <row r="133" spans="2:52" x14ac:dyDescent="0.3">
      <c r="B133" s="404" t="s">
        <v>985</v>
      </c>
      <c r="C133" s="404" t="s">
        <v>985</v>
      </c>
      <c r="D133" s="404" t="s">
        <v>985</v>
      </c>
      <c r="E133" s="428" t="s">
        <v>2097</v>
      </c>
      <c r="F133" s="400" t="s">
        <v>6535</v>
      </c>
      <c r="H133" s="404" t="s">
        <v>1596</v>
      </c>
      <c r="I133" s="404" t="s">
        <v>1597</v>
      </c>
      <c r="J133" s="404" t="s">
        <v>1795</v>
      </c>
      <c r="K133" s="404" t="s">
        <v>6536</v>
      </c>
      <c r="N133" s="400" t="s">
        <v>1636</v>
      </c>
      <c r="O133" s="507" t="s">
        <v>1939</v>
      </c>
      <c r="P133" s="407" t="str">
        <f>IFERROR(INDEX(LOVs!L:L,MATCH(O133, LOVs!J:J,0)), "")</f>
        <v>Out of Scope</v>
      </c>
      <c r="Q133" s="407" t="str">
        <f>IFERROR(INDEX(LOVs!M:M,MATCH(O133,LOVs!J:J,0)),"")</f>
        <v>Out of Scope</v>
      </c>
      <c r="R133" s="407" t="str">
        <f>IFERROR(INDEX(LOVs!N:N,MATCH(O133,LOVs!J:J,0)),"")</f>
        <v>Out of Scope</v>
      </c>
      <c r="S133" s="400" t="s">
        <v>6499</v>
      </c>
      <c r="T133" s="400" t="s">
        <v>6484</v>
      </c>
      <c r="X133" s="400" t="s">
        <v>2097</v>
      </c>
      <c r="Y133" s="400" t="s">
        <v>1348</v>
      </c>
      <c r="Z133" s="400" t="s">
        <v>4652</v>
      </c>
      <c r="AB133" s="400" t="str">
        <f>INDEX('WESCO RICE Listing 1B'!Y:Y,MATCH(S133, 'WESCO RICE Listing 1B'!H:H,0))</f>
        <v>Sprint 15</v>
      </c>
      <c r="AD133" s="402" t="str">
        <f>INDEX('WESCO RICE Listing 1B'!AJ:AJ,MATCH(S133, 'WESCO RICE Listing 1B'!H:H,0))</f>
        <v>Sprint 16</v>
      </c>
      <c r="AE133" s="402" t="str">
        <f>INDEX('WESCO RICE Listing 1B'!AK:AK,MATCH(S133, 'WESCO RICE Listing 1B'!H:H,0))</f>
        <v>Sprint 16</v>
      </c>
      <c r="AF133" s="402" t="str">
        <f>INDEX('WESCO RICE Listing 1B'!G:G,MATCH(S133, 'WESCO RICE Listing 1B'!H:H,0))</f>
        <v>Language Translation</v>
      </c>
      <c r="AG133" s="402" t="str">
        <f t="shared" si="2"/>
        <v>Language Translation</v>
      </c>
      <c r="AI133" s="400" t="s">
        <v>1605</v>
      </c>
      <c r="AJ133" s="400" t="s">
        <v>1606</v>
      </c>
      <c r="AK133" s="400" t="s">
        <v>1607</v>
      </c>
      <c r="AU133" s="400" t="s">
        <v>6362</v>
      </c>
      <c r="AZ133" s="400" t="str">
        <f>IF(IFERROR(MATCH(F133,#REF!, 0),"N/A")="N/A","N/A","Yes")</f>
        <v>N/A</v>
      </c>
    </row>
    <row r="134" spans="2:52" x14ac:dyDescent="0.3">
      <c r="B134" s="404" t="s">
        <v>985</v>
      </c>
      <c r="C134" s="404" t="s">
        <v>985</v>
      </c>
      <c r="D134" s="404" t="s">
        <v>985</v>
      </c>
      <c r="E134" s="428" t="s">
        <v>2097</v>
      </c>
      <c r="F134" s="400" t="s">
        <v>6537</v>
      </c>
      <c r="H134" s="404" t="s">
        <v>1596</v>
      </c>
      <c r="I134" s="404" t="s">
        <v>1597</v>
      </c>
      <c r="J134" s="404" t="s">
        <v>1795</v>
      </c>
      <c r="K134" s="404" t="s">
        <v>6538</v>
      </c>
      <c r="N134" s="400" t="s">
        <v>1636</v>
      </c>
      <c r="O134" s="507" t="s">
        <v>1939</v>
      </c>
      <c r="P134" s="407" t="str">
        <f>IFERROR(INDEX(LOVs!L:L,MATCH(O134, LOVs!J:J,0)), "")</f>
        <v>Out of Scope</v>
      </c>
      <c r="Q134" s="407" t="str">
        <f>IFERROR(INDEX(LOVs!M:M,MATCH(O134,LOVs!J:J,0)),"")</f>
        <v>Out of Scope</v>
      </c>
      <c r="R134" s="407" t="str">
        <f>IFERROR(INDEX(LOVs!N:N,MATCH(O134,LOVs!J:J,0)),"")</f>
        <v>Out of Scope</v>
      </c>
      <c r="S134" s="400" t="s">
        <v>6502</v>
      </c>
      <c r="T134" s="400" t="s">
        <v>6484</v>
      </c>
      <c r="X134" s="400" t="s">
        <v>2097</v>
      </c>
      <c r="Y134" s="400" t="s">
        <v>1348</v>
      </c>
      <c r="Z134" s="400" t="s">
        <v>4652</v>
      </c>
      <c r="AB134" s="400" t="str">
        <f>INDEX('WESCO RICE Listing 1B'!Y:Y,MATCH(S134, 'WESCO RICE Listing 1B'!H:H,0))</f>
        <v>Sprint 15</v>
      </c>
      <c r="AD134" s="402" t="str">
        <f>INDEX('WESCO RICE Listing 1B'!AJ:AJ,MATCH(S134, 'WESCO RICE Listing 1B'!H:H,0))</f>
        <v>Sprint 16</v>
      </c>
      <c r="AE134" s="402" t="str">
        <f>INDEX('WESCO RICE Listing 1B'!AK:AK,MATCH(S134, 'WESCO RICE Listing 1B'!H:H,0))</f>
        <v>Sprint 16</v>
      </c>
      <c r="AF134" s="402" t="str">
        <f>INDEX('WESCO RICE Listing 1B'!G:G,MATCH(S134, 'WESCO RICE Listing 1B'!H:H,0))</f>
        <v>Language Translation</v>
      </c>
      <c r="AG134" s="402" t="str">
        <f t="shared" si="2"/>
        <v>Language Translation</v>
      </c>
      <c r="AI134" s="400" t="s">
        <v>1605</v>
      </c>
      <c r="AJ134" s="400" t="s">
        <v>1606</v>
      </c>
      <c r="AK134" s="400" t="s">
        <v>1607</v>
      </c>
      <c r="AU134" s="400" t="s">
        <v>6362</v>
      </c>
      <c r="AZ134" s="400" t="str">
        <f>IF(IFERROR(MATCH(F134,#REF!, 0),"N/A")="N/A","N/A","Yes")</f>
        <v>N/A</v>
      </c>
    </row>
    <row r="135" spans="2:52" x14ac:dyDescent="0.3">
      <c r="B135" s="404" t="s">
        <v>985</v>
      </c>
      <c r="C135" s="404" t="s">
        <v>985</v>
      </c>
      <c r="D135" s="404" t="s">
        <v>985</v>
      </c>
      <c r="E135" s="428" t="s">
        <v>2097</v>
      </c>
      <c r="F135" s="400" t="s">
        <v>6539</v>
      </c>
      <c r="H135" s="404" t="s">
        <v>1596</v>
      </c>
      <c r="I135" s="404" t="s">
        <v>1597</v>
      </c>
      <c r="J135" s="404" t="s">
        <v>1795</v>
      </c>
      <c r="K135" s="404" t="s">
        <v>6540</v>
      </c>
      <c r="N135" s="400" t="s">
        <v>1636</v>
      </c>
      <c r="O135" s="507" t="s">
        <v>1939</v>
      </c>
      <c r="P135" s="407" t="str">
        <f>IFERROR(INDEX(LOVs!L:L,MATCH(O135, LOVs!J:J,0)), "")</f>
        <v>Out of Scope</v>
      </c>
      <c r="Q135" s="407" t="str">
        <f>IFERROR(INDEX(LOVs!M:M,MATCH(O135,LOVs!J:J,0)),"")</f>
        <v>Out of Scope</v>
      </c>
      <c r="R135" s="407" t="str">
        <f>IFERROR(INDEX(LOVs!N:N,MATCH(O135,LOVs!J:J,0)),"")</f>
        <v>Out of Scope</v>
      </c>
      <c r="S135" s="400" t="s">
        <v>6487</v>
      </c>
      <c r="T135" s="400" t="s">
        <v>6484</v>
      </c>
      <c r="X135" s="400" t="s">
        <v>2097</v>
      </c>
      <c r="Y135" s="400" t="s">
        <v>1348</v>
      </c>
      <c r="Z135" s="400" t="s">
        <v>4652</v>
      </c>
      <c r="AB135" s="400" t="str">
        <f>INDEX('WESCO RICE Listing 1B'!Y:Y,MATCH(S135, 'WESCO RICE Listing 1B'!H:H,0))</f>
        <v>Sprint 12</v>
      </c>
      <c r="AD135" s="402" t="str">
        <f>INDEX('WESCO RICE Listing 1B'!AJ:AJ,MATCH(S135, 'WESCO RICE Listing 1B'!H:H,0))</f>
        <v>Sprint 13</v>
      </c>
      <c r="AE135" s="402" t="str">
        <f>INDEX('WESCO RICE Listing 1B'!AK:AK,MATCH(S135, 'WESCO RICE Listing 1B'!H:H,0))</f>
        <v>Sprint 13</v>
      </c>
      <c r="AF135" s="402" t="str">
        <f>INDEX('WESCO RICE Listing 1B'!G:G,MATCH(S135, 'WESCO RICE Listing 1B'!H:H,0))</f>
        <v>Language Translation</v>
      </c>
      <c r="AG135" s="402" t="str">
        <f t="shared" si="2"/>
        <v>Language Translation</v>
      </c>
      <c r="AI135" s="400" t="s">
        <v>1605</v>
      </c>
      <c r="AJ135" s="400" t="s">
        <v>1606</v>
      </c>
      <c r="AK135" s="400" t="s">
        <v>1607</v>
      </c>
      <c r="AU135" s="400" t="s">
        <v>6362</v>
      </c>
      <c r="AZ135" s="400" t="str">
        <f>IF(IFERROR(MATCH(F135,#REF!, 0),"N/A")="N/A","N/A","Yes")</f>
        <v>N/A</v>
      </c>
    </row>
    <row r="136" spans="2:52" x14ac:dyDescent="0.3">
      <c r="B136" s="404" t="s">
        <v>985</v>
      </c>
      <c r="C136" s="404" t="s">
        <v>985</v>
      </c>
      <c r="D136" s="404" t="s">
        <v>985</v>
      </c>
      <c r="E136" s="428" t="s">
        <v>2097</v>
      </c>
      <c r="F136" s="400" t="s">
        <v>6541</v>
      </c>
      <c r="H136" s="404" t="s">
        <v>1596</v>
      </c>
      <c r="I136" s="404" t="s">
        <v>1597</v>
      </c>
      <c r="J136" s="404" t="s">
        <v>1795</v>
      </c>
      <c r="K136" s="404" t="s">
        <v>6542</v>
      </c>
      <c r="N136" s="400" t="s">
        <v>1636</v>
      </c>
      <c r="O136" s="507" t="s">
        <v>1939</v>
      </c>
      <c r="P136" s="407" t="str">
        <f>IFERROR(INDEX(LOVs!L:L,MATCH(O136, LOVs!J:J,0)), "")</f>
        <v>Out of Scope</v>
      </c>
      <c r="Q136" s="407" t="str">
        <f>IFERROR(INDEX(LOVs!M:M,MATCH(O136,LOVs!J:J,0)),"")</f>
        <v>Out of Scope</v>
      </c>
      <c r="R136" s="407" t="str">
        <f>IFERROR(INDEX(LOVs!N:N,MATCH(O136,LOVs!J:J,0)),"")</f>
        <v>Out of Scope</v>
      </c>
      <c r="S136" s="400" t="s">
        <v>6490</v>
      </c>
      <c r="T136" s="400" t="s">
        <v>6484</v>
      </c>
      <c r="X136" s="400" t="s">
        <v>2097</v>
      </c>
      <c r="Y136" s="400" t="s">
        <v>1348</v>
      </c>
      <c r="Z136" s="400" t="s">
        <v>4652</v>
      </c>
      <c r="AB136" s="400" t="str">
        <f>INDEX('WESCO RICE Listing 1B'!Y:Y,MATCH(S136, 'WESCO RICE Listing 1B'!H:H,0))</f>
        <v>Sprint 15</v>
      </c>
      <c r="AD136" s="402" t="str">
        <f>INDEX('WESCO RICE Listing 1B'!AJ:AJ,MATCH(S136, 'WESCO RICE Listing 1B'!H:H,0))</f>
        <v>Sprint 16</v>
      </c>
      <c r="AE136" s="402" t="str">
        <f>INDEX('WESCO RICE Listing 1B'!AK:AK,MATCH(S136, 'WESCO RICE Listing 1B'!H:H,0))</f>
        <v>Sprint 16</v>
      </c>
      <c r="AF136" s="402" t="str">
        <f>INDEX('WESCO RICE Listing 1B'!G:G,MATCH(S136, 'WESCO RICE Listing 1B'!H:H,0))</f>
        <v>Language Translation</v>
      </c>
      <c r="AG136" s="402" t="str">
        <f t="shared" si="2"/>
        <v>Language Translation</v>
      </c>
      <c r="AI136" s="400" t="s">
        <v>1605</v>
      </c>
      <c r="AJ136" s="400" t="s">
        <v>1606</v>
      </c>
      <c r="AK136" s="400" t="s">
        <v>1607</v>
      </c>
      <c r="AU136" s="400" t="s">
        <v>6362</v>
      </c>
      <c r="AZ136" s="400" t="str">
        <f>IF(IFERROR(MATCH(F136,#REF!, 0),"N/A")="N/A","N/A","Yes")</f>
        <v>N/A</v>
      </c>
    </row>
    <row r="137" spans="2:52" x14ac:dyDescent="0.3">
      <c r="B137" s="404" t="s">
        <v>985</v>
      </c>
      <c r="C137" s="404" t="s">
        <v>985</v>
      </c>
      <c r="D137" s="404" t="s">
        <v>985</v>
      </c>
      <c r="E137" s="428" t="s">
        <v>2097</v>
      </c>
      <c r="F137" s="400" t="s">
        <v>6543</v>
      </c>
      <c r="H137" s="404" t="s">
        <v>1596</v>
      </c>
      <c r="I137" s="404" t="s">
        <v>1597</v>
      </c>
      <c r="J137" s="404" t="s">
        <v>1795</v>
      </c>
      <c r="K137" s="404" t="s">
        <v>6544</v>
      </c>
      <c r="N137" s="400" t="s">
        <v>1636</v>
      </c>
      <c r="O137" s="507" t="s">
        <v>1939</v>
      </c>
      <c r="P137" s="407" t="str">
        <f>IFERROR(INDEX(LOVs!L:L,MATCH(O137, LOVs!J:J,0)), "")</f>
        <v>Out of Scope</v>
      </c>
      <c r="Q137" s="407" t="str">
        <f>IFERROR(INDEX(LOVs!M:M,MATCH(O137,LOVs!J:J,0)),"")</f>
        <v>Out of Scope</v>
      </c>
      <c r="R137" s="407" t="str">
        <f>IFERROR(INDEX(LOVs!N:N,MATCH(O137,LOVs!J:J,0)),"")</f>
        <v>Out of Scope</v>
      </c>
      <c r="S137" s="400" t="s">
        <v>6493</v>
      </c>
      <c r="T137" s="400" t="s">
        <v>6484</v>
      </c>
      <c r="X137" s="400" t="s">
        <v>2097</v>
      </c>
      <c r="Y137" s="400" t="s">
        <v>1348</v>
      </c>
      <c r="Z137" s="400" t="s">
        <v>4652</v>
      </c>
      <c r="AB137" s="400" t="str">
        <f>INDEX('WESCO RICE Listing 1B'!Y:Y,MATCH(S137, 'WESCO RICE Listing 1B'!H:H,0))</f>
        <v>Sprint 15</v>
      </c>
      <c r="AD137" s="402" t="str">
        <f>INDEX('WESCO RICE Listing 1B'!AJ:AJ,MATCH(S137, 'WESCO RICE Listing 1B'!H:H,0))</f>
        <v>Sprint 16</v>
      </c>
      <c r="AE137" s="402" t="str">
        <f>INDEX('WESCO RICE Listing 1B'!AK:AK,MATCH(S137, 'WESCO RICE Listing 1B'!H:H,0))</f>
        <v>Sprint 16</v>
      </c>
      <c r="AF137" s="402" t="str">
        <f>INDEX('WESCO RICE Listing 1B'!G:G,MATCH(S137, 'WESCO RICE Listing 1B'!H:H,0))</f>
        <v>Language Translation</v>
      </c>
      <c r="AG137" s="402" t="str">
        <f t="shared" si="2"/>
        <v>Language Translation</v>
      </c>
      <c r="AI137" s="400" t="s">
        <v>1605</v>
      </c>
      <c r="AJ137" s="400" t="s">
        <v>1606</v>
      </c>
      <c r="AK137" s="400" t="s">
        <v>1607</v>
      </c>
      <c r="AU137" s="400" t="s">
        <v>6362</v>
      </c>
      <c r="AZ137" s="400" t="str">
        <f>IF(IFERROR(MATCH(F137,#REF!, 0),"N/A")="N/A","N/A","Yes")</f>
        <v>N/A</v>
      </c>
    </row>
    <row r="138" spans="2:52" x14ac:dyDescent="0.3">
      <c r="B138" s="404" t="s">
        <v>985</v>
      </c>
      <c r="C138" s="404" t="s">
        <v>985</v>
      </c>
      <c r="D138" s="404" t="s">
        <v>985</v>
      </c>
      <c r="E138" s="428" t="s">
        <v>2097</v>
      </c>
      <c r="F138" s="400" t="s">
        <v>6545</v>
      </c>
      <c r="H138" s="404" t="s">
        <v>1596</v>
      </c>
      <c r="I138" s="404" t="s">
        <v>1597</v>
      </c>
      <c r="J138" s="404" t="s">
        <v>1795</v>
      </c>
      <c r="K138" s="404" t="s">
        <v>6546</v>
      </c>
      <c r="N138" s="400" t="s">
        <v>1636</v>
      </c>
      <c r="O138" s="507" t="s">
        <v>1939</v>
      </c>
      <c r="P138" s="407" t="str">
        <f>IFERROR(INDEX(LOVs!L:L,MATCH(O138, LOVs!J:J,0)), "")</f>
        <v>Out of Scope</v>
      </c>
      <c r="Q138" s="407" t="str">
        <f>IFERROR(INDEX(LOVs!M:M,MATCH(O138,LOVs!J:J,0)),"")</f>
        <v>Out of Scope</v>
      </c>
      <c r="R138" s="407" t="str">
        <f>IFERROR(INDEX(LOVs!N:N,MATCH(O138,LOVs!J:J,0)),"")</f>
        <v>Out of Scope</v>
      </c>
      <c r="S138" s="400" t="s">
        <v>6496</v>
      </c>
      <c r="T138" s="400" t="s">
        <v>6484</v>
      </c>
      <c r="X138" s="400" t="s">
        <v>2097</v>
      </c>
      <c r="Y138" s="400" t="s">
        <v>1348</v>
      </c>
      <c r="Z138" s="400" t="s">
        <v>4652</v>
      </c>
      <c r="AB138" s="400" t="str">
        <f>INDEX('WESCO RICE Listing 1B'!Y:Y,MATCH(S138, 'WESCO RICE Listing 1B'!H:H,0))</f>
        <v>Sprint 12</v>
      </c>
      <c r="AD138" s="402" t="str">
        <f>INDEX('WESCO RICE Listing 1B'!AJ:AJ,MATCH(S138, 'WESCO RICE Listing 1B'!H:H,0))</f>
        <v>Sprint 13</v>
      </c>
      <c r="AE138" s="402" t="str">
        <f>INDEX('WESCO RICE Listing 1B'!AK:AK,MATCH(S138, 'WESCO RICE Listing 1B'!H:H,0))</f>
        <v>Sprint 13</v>
      </c>
      <c r="AF138" s="402" t="str">
        <f>INDEX('WESCO RICE Listing 1B'!G:G,MATCH(S138, 'WESCO RICE Listing 1B'!H:H,0))</f>
        <v>Language Translation</v>
      </c>
      <c r="AG138" s="402" t="str">
        <f t="shared" si="2"/>
        <v>Language Translation</v>
      </c>
      <c r="AI138" s="400" t="s">
        <v>1605</v>
      </c>
      <c r="AJ138" s="400" t="s">
        <v>1606</v>
      </c>
      <c r="AK138" s="400" t="s">
        <v>1607</v>
      </c>
      <c r="AU138" s="400" t="s">
        <v>6362</v>
      </c>
      <c r="AZ138" s="400" t="str">
        <f>IF(IFERROR(MATCH(F138,#REF!, 0),"N/A")="N/A","N/A","Yes")</f>
        <v>N/A</v>
      </c>
    </row>
    <row r="139" spans="2:52" x14ac:dyDescent="0.3">
      <c r="B139" s="404" t="s">
        <v>985</v>
      </c>
      <c r="C139" s="404" t="s">
        <v>985</v>
      </c>
      <c r="D139" s="404" t="s">
        <v>985</v>
      </c>
      <c r="E139" s="428" t="s">
        <v>2097</v>
      </c>
      <c r="F139" s="400" t="s">
        <v>6547</v>
      </c>
      <c r="H139" s="404" t="s">
        <v>1596</v>
      </c>
      <c r="I139" s="404" t="s">
        <v>1597</v>
      </c>
      <c r="J139" s="404" t="s">
        <v>1795</v>
      </c>
      <c r="K139" s="404" t="s">
        <v>6548</v>
      </c>
      <c r="N139" s="400" t="s">
        <v>1636</v>
      </c>
      <c r="O139" s="507" t="s">
        <v>1939</v>
      </c>
      <c r="P139" s="407" t="str">
        <f>IFERROR(INDEX(LOVs!L:L,MATCH(O139, LOVs!J:J,0)), "")</f>
        <v>Out of Scope</v>
      </c>
      <c r="Q139" s="407" t="str">
        <f>IFERROR(INDEX(LOVs!M:M,MATCH(O139,LOVs!J:J,0)),"")</f>
        <v>Out of Scope</v>
      </c>
      <c r="R139" s="407" t="str">
        <f>IFERROR(INDEX(LOVs!N:N,MATCH(O139,LOVs!J:J,0)),"")</f>
        <v>Out of Scope</v>
      </c>
      <c r="S139" s="400" t="s">
        <v>6499</v>
      </c>
      <c r="T139" s="400" t="s">
        <v>6484</v>
      </c>
      <c r="X139" s="400" t="s">
        <v>2097</v>
      </c>
      <c r="Y139" s="400" t="s">
        <v>1348</v>
      </c>
      <c r="Z139" s="400" t="s">
        <v>4652</v>
      </c>
      <c r="AB139" s="400" t="str">
        <f>INDEX('WESCO RICE Listing 1B'!Y:Y,MATCH(S139, 'WESCO RICE Listing 1B'!H:H,0))</f>
        <v>Sprint 15</v>
      </c>
      <c r="AD139" s="402" t="str">
        <f>INDEX('WESCO RICE Listing 1B'!AJ:AJ,MATCH(S139, 'WESCO RICE Listing 1B'!H:H,0))</f>
        <v>Sprint 16</v>
      </c>
      <c r="AE139" s="402" t="str">
        <f>INDEX('WESCO RICE Listing 1B'!AK:AK,MATCH(S139, 'WESCO RICE Listing 1B'!H:H,0))</f>
        <v>Sprint 16</v>
      </c>
      <c r="AF139" s="402" t="str">
        <f>INDEX('WESCO RICE Listing 1B'!G:G,MATCH(S139, 'WESCO RICE Listing 1B'!H:H,0))</f>
        <v>Language Translation</v>
      </c>
      <c r="AG139" s="402" t="str">
        <f t="shared" si="2"/>
        <v>Language Translation</v>
      </c>
      <c r="AI139" s="400" t="s">
        <v>1605</v>
      </c>
      <c r="AJ139" s="400" t="s">
        <v>1606</v>
      </c>
      <c r="AK139" s="400" t="s">
        <v>1607</v>
      </c>
      <c r="AU139" s="400" t="s">
        <v>6362</v>
      </c>
      <c r="AZ139" s="400" t="str">
        <f>IF(IFERROR(MATCH(F139,#REF!, 0),"N/A")="N/A","N/A","Yes")</f>
        <v>N/A</v>
      </c>
    </row>
    <row r="140" spans="2:52" x14ac:dyDescent="0.3">
      <c r="B140" s="404" t="s">
        <v>985</v>
      </c>
      <c r="C140" s="404" t="s">
        <v>985</v>
      </c>
      <c r="D140" s="404" t="s">
        <v>985</v>
      </c>
      <c r="E140" s="428" t="s">
        <v>2097</v>
      </c>
      <c r="F140" s="400" t="s">
        <v>6549</v>
      </c>
      <c r="H140" s="404" t="s">
        <v>1596</v>
      </c>
      <c r="I140" s="404" t="s">
        <v>1597</v>
      </c>
      <c r="J140" s="404" t="s">
        <v>1795</v>
      </c>
      <c r="K140" s="404" t="s">
        <v>6550</v>
      </c>
      <c r="N140" s="400" t="s">
        <v>1636</v>
      </c>
      <c r="O140" s="507" t="s">
        <v>1939</v>
      </c>
      <c r="P140" s="407" t="str">
        <f>IFERROR(INDEX(LOVs!L:L,MATCH(O140, LOVs!J:J,0)), "")</f>
        <v>Out of Scope</v>
      </c>
      <c r="Q140" s="407" t="str">
        <f>IFERROR(INDEX(LOVs!M:M,MATCH(O140,LOVs!J:J,0)),"")</f>
        <v>Out of Scope</v>
      </c>
      <c r="R140" s="407" t="str">
        <f>IFERROR(INDEX(LOVs!N:N,MATCH(O140,LOVs!J:J,0)),"")</f>
        <v>Out of Scope</v>
      </c>
      <c r="S140" s="400" t="s">
        <v>6502</v>
      </c>
      <c r="T140" s="400" t="s">
        <v>6484</v>
      </c>
      <c r="X140" s="400" t="s">
        <v>2097</v>
      </c>
      <c r="Y140" s="400" t="s">
        <v>1348</v>
      </c>
      <c r="Z140" s="400" t="s">
        <v>4652</v>
      </c>
      <c r="AB140" s="400" t="str">
        <f>INDEX('WESCO RICE Listing 1B'!Y:Y,MATCH(S140, 'WESCO RICE Listing 1B'!H:H,0))</f>
        <v>Sprint 15</v>
      </c>
      <c r="AD140" s="402" t="str">
        <f>INDEX('WESCO RICE Listing 1B'!AJ:AJ,MATCH(S140, 'WESCO RICE Listing 1B'!H:H,0))</f>
        <v>Sprint 16</v>
      </c>
      <c r="AE140" s="402" t="str">
        <f>INDEX('WESCO RICE Listing 1B'!AK:AK,MATCH(S140, 'WESCO RICE Listing 1B'!H:H,0))</f>
        <v>Sprint 16</v>
      </c>
      <c r="AF140" s="402" t="str">
        <f>INDEX('WESCO RICE Listing 1B'!G:G,MATCH(S140, 'WESCO RICE Listing 1B'!H:H,0))</f>
        <v>Language Translation</v>
      </c>
      <c r="AG140" s="402" t="str">
        <f t="shared" si="2"/>
        <v>Language Translation</v>
      </c>
      <c r="AI140" s="400" t="s">
        <v>1605</v>
      </c>
      <c r="AJ140" s="400" t="s">
        <v>1606</v>
      </c>
      <c r="AK140" s="400" t="s">
        <v>1607</v>
      </c>
      <c r="AU140" s="400" t="s">
        <v>6362</v>
      </c>
      <c r="AZ140" s="400" t="str">
        <f>IF(IFERROR(MATCH(F140,#REF!, 0),"N/A")="N/A","N/A","Yes")</f>
        <v>N/A</v>
      </c>
    </row>
    <row r="141" spans="2:52" x14ac:dyDescent="0.3">
      <c r="B141" s="404" t="s">
        <v>6551</v>
      </c>
      <c r="C141" s="404" t="s">
        <v>6552</v>
      </c>
      <c r="D141" s="404" t="s">
        <v>6553</v>
      </c>
      <c r="E141" s="428" t="s">
        <v>2097</v>
      </c>
      <c r="F141" s="400" t="s">
        <v>6554</v>
      </c>
      <c r="H141" s="404" t="s">
        <v>1596</v>
      </c>
      <c r="I141" s="404" t="s">
        <v>1597</v>
      </c>
      <c r="J141" s="404" t="s">
        <v>1795</v>
      </c>
      <c r="K141" s="404" t="s">
        <v>6555</v>
      </c>
      <c r="N141" s="400" t="s">
        <v>1636</v>
      </c>
      <c r="O141" s="507" t="s">
        <v>1647</v>
      </c>
      <c r="P141" s="407" t="str">
        <f>IFERROR(INDEX(LOVs!L:L,MATCH(O141, LOVs!J:J,0)), "")</f>
        <v>Gap</v>
      </c>
      <c r="Q141" s="407" t="str">
        <f>IFERROR(INDEX(LOVs!M:M,MATCH(O141,LOVs!J:J,0)),"")</f>
        <v>Build</v>
      </c>
      <c r="R141" s="407" t="str">
        <f>IFERROR(INDEX(LOVs!N:N,MATCH(O141,LOVs!J:J,0)),"")</f>
        <v>Report</v>
      </c>
      <c r="S141" s="400" t="s">
        <v>6556</v>
      </c>
      <c r="X141" s="400" t="s">
        <v>2097</v>
      </c>
      <c r="Y141" s="400" t="s">
        <v>1348</v>
      </c>
      <c r="Z141" s="400" t="s">
        <v>4652</v>
      </c>
      <c r="AB141" s="400" t="str">
        <f>INDEX('WESCO RICE Listing 1B'!Y:Y,MATCH(S141, 'WESCO RICE Listing 1B'!H:H,0))</f>
        <v>Sprint 12</v>
      </c>
      <c r="AD141" s="402" t="str">
        <f>INDEX('WESCO RICE Listing 1B'!AJ:AJ,MATCH(S141, 'WESCO RICE Listing 1B'!H:H,0))</f>
        <v>Sprint 13</v>
      </c>
      <c r="AE141" s="402" t="str">
        <f>INDEX('WESCO RICE Listing 1B'!AK:AK,MATCH(S141, 'WESCO RICE Listing 1B'!H:H,0))</f>
        <v>Sprint 13</v>
      </c>
      <c r="AF141" s="402" t="str">
        <f>INDEX('WESCO RICE Listing 1B'!G:G,MATCH(S141, 'WESCO RICE Listing 1B'!H:H,0))</f>
        <v>Report</v>
      </c>
      <c r="AG141" s="402" t="str">
        <f t="shared" si="2"/>
        <v>Report</v>
      </c>
      <c r="AI141" s="400" t="s">
        <v>1605</v>
      </c>
      <c r="AJ141" s="400" t="s">
        <v>1606</v>
      </c>
      <c r="AK141" s="400" t="s">
        <v>1607</v>
      </c>
      <c r="AU141" s="400" t="s">
        <v>6362</v>
      </c>
      <c r="AZ141" s="400" t="str">
        <f>IF(IFERROR(MATCH(F141,#REF!, 0),"N/A")="N/A","N/A","Yes")</f>
        <v>N/A</v>
      </c>
    </row>
    <row r="142" spans="2:52" x14ac:dyDescent="0.3">
      <c r="B142" s="404" t="s">
        <v>6557</v>
      </c>
      <c r="C142" s="404" t="s">
        <v>6558</v>
      </c>
      <c r="D142" s="404" t="s">
        <v>6559</v>
      </c>
      <c r="E142" s="428" t="s">
        <v>2097</v>
      </c>
      <c r="F142" s="400" t="s">
        <v>6560</v>
      </c>
      <c r="H142" s="404" t="s">
        <v>1596</v>
      </c>
      <c r="I142" s="404" t="s">
        <v>1597</v>
      </c>
      <c r="J142" s="404" t="s">
        <v>1795</v>
      </c>
      <c r="K142" s="404" t="s">
        <v>6561</v>
      </c>
      <c r="N142" s="400" t="s">
        <v>1636</v>
      </c>
      <c r="O142" s="507" t="s">
        <v>1647</v>
      </c>
      <c r="P142" s="407" t="str">
        <f>IFERROR(INDEX(LOVs!L:L,MATCH(O142, LOVs!J:J,0)), "")</f>
        <v>Gap</v>
      </c>
      <c r="Q142" s="407" t="str">
        <f>IFERROR(INDEX(LOVs!M:M,MATCH(O142,LOVs!J:J,0)),"")</f>
        <v>Build</v>
      </c>
      <c r="R142" s="407" t="str">
        <f>IFERROR(INDEX(LOVs!N:N,MATCH(O142,LOVs!J:J,0)),"")</f>
        <v>Report</v>
      </c>
      <c r="S142" s="400" t="s">
        <v>2441</v>
      </c>
      <c r="X142" s="400" t="s">
        <v>2097</v>
      </c>
      <c r="Y142" s="400" t="s">
        <v>1348</v>
      </c>
      <c r="Z142" s="400" t="s">
        <v>4652</v>
      </c>
      <c r="AB142" s="400" t="str">
        <f>INDEX('WESCO RICE Listing 1B'!Y:Y,MATCH(S142, 'WESCO RICE Listing 1B'!H:H,0))</f>
        <v>Sprint 11</v>
      </c>
      <c r="AD142" s="402" t="str">
        <f>INDEX('WESCO RICE Listing 1B'!AJ:AJ,MATCH(S142, 'WESCO RICE Listing 1B'!H:H,0))</f>
        <v>Sprint 12</v>
      </c>
      <c r="AE142" s="402" t="str">
        <f>INDEX('WESCO RICE Listing 1B'!AK:AK,MATCH(S142, 'WESCO RICE Listing 1B'!H:H,0))</f>
        <v>Sprint 12</v>
      </c>
      <c r="AF142" s="402" t="str">
        <f>INDEX('WESCO RICE Listing 1B'!G:G,MATCH(S142, 'WESCO RICE Listing 1B'!H:H,0))</f>
        <v>Report</v>
      </c>
      <c r="AG142" s="402" t="str">
        <f t="shared" si="2"/>
        <v>Report</v>
      </c>
      <c r="AI142" s="400" t="s">
        <v>1605</v>
      </c>
      <c r="AJ142" s="400" t="s">
        <v>1606</v>
      </c>
      <c r="AK142" s="400" t="s">
        <v>1607</v>
      </c>
      <c r="AU142" s="400" t="s">
        <v>6362</v>
      </c>
      <c r="AZ142" s="400" t="str">
        <f>IF(IFERROR(MATCH(F142,#REF!, 0),"N/A")="N/A","N/A","Yes")</f>
        <v>N/A</v>
      </c>
    </row>
    <row r="143" spans="2:52" x14ac:dyDescent="0.3">
      <c r="B143" s="404" t="s">
        <v>6562</v>
      </c>
      <c r="C143" s="404" t="s">
        <v>6563</v>
      </c>
      <c r="D143" s="404" t="s">
        <v>6564</v>
      </c>
      <c r="E143" s="428" t="s">
        <v>2097</v>
      </c>
      <c r="F143" s="400" t="s">
        <v>6565</v>
      </c>
      <c r="H143" s="404" t="s">
        <v>1596</v>
      </c>
      <c r="I143" s="404" t="s">
        <v>1597</v>
      </c>
      <c r="J143" s="404" t="s">
        <v>1795</v>
      </c>
      <c r="K143" s="404" t="s">
        <v>6566</v>
      </c>
      <c r="N143" s="400" t="s">
        <v>1636</v>
      </c>
      <c r="O143" s="507" t="s">
        <v>1647</v>
      </c>
      <c r="P143" s="407" t="str">
        <f>IFERROR(INDEX(LOVs!L:L,MATCH(O143, LOVs!J:J,0)), "")</f>
        <v>Gap</v>
      </c>
      <c r="Q143" s="407" t="str">
        <f>IFERROR(INDEX(LOVs!M:M,MATCH(O143,LOVs!J:J,0)),"")</f>
        <v>Build</v>
      </c>
      <c r="R143" s="407" t="str">
        <f>IFERROR(INDEX(LOVs!N:N,MATCH(O143,LOVs!J:J,0)),"")</f>
        <v>Report</v>
      </c>
      <c r="S143" s="400" t="s">
        <v>6358</v>
      </c>
      <c r="X143" s="400" t="s">
        <v>2097</v>
      </c>
      <c r="Y143" s="400" t="s">
        <v>1348</v>
      </c>
      <c r="Z143" s="400" t="s">
        <v>4652</v>
      </c>
      <c r="AB143" s="400" t="e">
        <f>INDEX('WESCO RICE Listing 1B'!Y:Y,MATCH(S143, 'WESCO RICE Listing 1B'!H:H,0))</f>
        <v>#N/A</v>
      </c>
      <c r="AD143" s="402" t="e">
        <f>INDEX('WESCO RICE Listing 1B'!AJ:AJ,MATCH(S143, 'WESCO RICE Listing 1B'!H:H,0))</f>
        <v>#N/A</v>
      </c>
      <c r="AE143" s="402" t="e">
        <f>INDEX('WESCO RICE Listing 1B'!AK:AK,MATCH(S143, 'WESCO RICE Listing 1B'!H:H,0))</f>
        <v>#N/A</v>
      </c>
      <c r="AF143" s="402" t="e">
        <f>INDEX('WESCO RICE Listing 1B'!G:G,MATCH(S143, 'WESCO RICE Listing 1B'!H:H,0))</f>
        <v>#N/A</v>
      </c>
      <c r="AG143" s="402" t="e">
        <f t="shared" si="2"/>
        <v>#N/A</v>
      </c>
      <c r="AI143" s="400" t="s">
        <v>1605</v>
      </c>
      <c r="AJ143" s="400" t="s">
        <v>1606</v>
      </c>
      <c r="AK143" s="400" t="s">
        <v>1607</v>
      </c>
      <c r="AU143" s="400" t="s">
        <v>6362</v>
      </c>
      <c r="AZ143" s="400" t="str">
        <f>IF(IFERROR(MATCH(F143,#REF!, 0),"N/A")="N/A","N/A","Yes")</f>
        <v>N/A</v>
      </c>
    </row>
    <row r="144" spans="2:52" x14ac:dyDescent="0.3">
      <c r="B144" s="404" t="s">
        <v>6567</v>
      </c>
      <c r="C144" s="404" t="s">
        <v>6568</v>
      </c>
      <c r="D144" s="404" t="s">
        <v>6569</v>
      </c>
      <c r="E144" s="428" t="s">
        <v>2097</v>
      </c>
      <c r="F144" s="400" t="s">
        <v>6570</v>
      </c>
      <c r="H144" s="404" t="s">
        <v>1596</v>
      </c>
      <c r="I144" s="404" t="s">
        <v>1597</v>
      </c>
      <c r="J144" s="404" t="s">
        <v>1795</v>
      </c>
      <c r="K144" s="404" t="s">
        <v>6571</v>
      </c>
      <c r="N144" s="400" t="s">
        <v>1636</v>
      </c>
      <c r="O144" s="507" t="s">
        <v>1647</v>
      </c>
      <c r="P144" s="407" t="str">
        <f>IFERROR(INDEX(LOVs!L:L,MATCH(O144, LOVs!J:J,0)), "")</f>
        <v>Gap</v>
      </c>
      <c r="Q144" s="407" t="str">
        <f>IFERROR(INDEX(LOVs!M:M,MATCH(O144,LOVs!J:J,0)),"")</f>
        <v>Build</v>
      </c>
      <c r="R144" s="407" t="str">
        <f>IFERROR(INDEX(LOVs!N:N,MATCH(O144,LOVs!J:J,0)),"")</f>
        <v>Report</v>
      </c>
      <c r="S144" s="400" t="s">
        <v>6572</v>
      </c>
      <c r="X144" s="400" t="s">
        <v>2097</v>
      </c>
      <c r="Y144" s="400" t="s">
        <v>1348</v>
      </c>
      <c r="Z144" s="400" t="s">
        <v>4652</v>
      </c>
      <c r="AB144" s="400" t="str">
        <f>INDEX('WESCO RICE Listing 1B'!Y:Y,MATCH(S144, 'WESCO RICE Listing 1B'!H:H,0))</f>
        <v>Sprint 12</v>
      </c>
      <c r="AD144" s="402" t="str">
        <f>INDEX('WESCO RICE Listing 1B'!AJ:AJ,MATCH(S144, 'WESCO RICE Listing 1B'!H:H,0))</f>
        <v>Sprint 13</v>
      </c>
      <c r="AE144" s="402" t="str">
        <f>INDEX('WESCO RICE Listing 1B'!AK:AK,MATCH(S144, 'WESCO RICE Listing 1B'!H:H,0))</f>
        <v>Sprint 13</v>
      </c>
      <c r="AF144" s="402" t="str">
        <f>INDEX('WESCO RICE Listing 1B'!G:G,MATCH(S144, 'WESCO RICE Listing 1B'!H:H,0))</f>
        <v>Report</v>
      </c>
      <c r="AG144" s="402" t="str">
        <f t="shared" si="2"/>
        <v>Report</v>
      </c>
      <c r="AI144" s="400" t="s">
        <v>1605</v>
      </c>
      <c r="AJ144" s="400" t="s">
        <v>1606</v>
      </c>
      <c r="AK144" s="400" t="s">
        <v>1607</v>
      </c>
      <c r="AU144" s="400" t="s">
        <v>6362</v>
      </c>
      <c r="AZ144" s="400" t="str">
        <f>IF(IFERROR(MATCH(F144,#REF!, 0),"N/A")="N/A","N/A","Yes")</f>
        <v>N/A</v>
      </c>
    </row>
    <row r="145" spans="2:52" x14ac:dyDescent="0.3">
      <c r="B145" s="404" t="s">
        <v>6573</v>
      </c>
      <c r="C145" s="404" t="s">
        <v>6574</v>
      </c>
      <c r="D145" s="404" t="s">
        <v>6575</v>
      </c>
      <c r="E145" s="428" t="s">
        <v>2097</v>
      </c>
      <c r="F145" s="400" t="s">
        <v>6576</v>
      </c>
      <c r="H145" s="404" t="s">
        <v>1596</v>
      </c>
      <c r="I145" s="404" t="s">
        <v>1597</v>
      </c>
      <c r="J145" s="404" t="s">
        <v>1795</v>
      </c>
      <c r="K145" s="404" t="s">
        <v>6577</v>
      </c>
      <c r="N145" s="400" t="s">
        <v>1636</v>
      </c>
      <c r="O145" s="507" t="s">
        <v>1647</v>
      </c>
      <c r="P145" s="407" t="str">
        <f>IFERROR(INDEX(LOVs!L:L,MATCH(O145, LOVs!J:J,0)), "")</f>
        <v>Gap</v>
      </c>
      <c r="Q145" s="407" t="str">
        <f>IFERROR(INDEX(LOVs!M:M,MATCH(O145,LOVs!J:J,0)),"")</f>
        <v>Build</v>
      </c>
      <c r="R145" s="407" t="str">
        <f>IFERROR(INDEX(LOVs!N:N,MATCH(O145,LOVs!J:J,0)),"")</f>
        <v>Report</v>
      </c>
      <c r="S145" s="400" t="s">
        <v>6578</v>
      </c>
      <c r="X145" s="400" t="s">
        <v>2097</v>
      </c>
      <c r="Y145" s="400" t="s">
        <v>1348</v>
      </c>
      <c r="Z145" s="400" t="s">
        <v>4652</v>
      </c>
      <c r="AB145" s="400" t="str">
        <f>INDEX('WESCO RICE Listing 1B'!Y:Y,MATCH(S145, 'WESCO RICE Listing 1B'!H:H,0))</f>
        <v>Sprint 12</v>
      </c>
      <c r="AD145" s="402" t="str">
        <f>INDEX('WESCO RICE Listing 1B'!AJ:AJ,MATCH(S145, 'WESCO RICE Listing 1B'!H:H,0))</f>
        <v>Sprint 13</v>
      </c>
      <c r="AE145" s="402" t="str">
        <f>INDEX('WESCO RICE Listing 1B'!AK:AK,MATCH(S145, 'WESCO RICE Listing 1B'!H:H,0))</f>
        <v>Sprint 13</v>
      </c>
      <c r="AF145" s="402" t="str">
        <f>INDEX('WESCO RICE Listing 1B'!G:G,MATCH(S145, 'WESCO RICE Listing 1B'!H:H,0))</f>
        <v>Report</v>
      </c>
      <c r="AG145" s="402" t="str">
        <f t="shared" si="2"/>
        <v>Report</v>
      </c>
      <c r="AI145" s="400" t="s">
        <v>1605</v>
      </c>
      <c r="AJ145" s="400" t="s">
        <v>1606</v>
      </c>
      <c r="AK145" s="400" t="s">
        <v>1607</v>
      </c>
      <c r="AU145" s="400" t="s">
        <v>6362</v>
      </c>
      <c r="AZ145" s="400" t="str">
        <f>IF(IFERROR(MATCH(F145,#REF!, 0),"N/A")="N/A","N/A","Yes")</f>
        <v>N/A</v>
      </c>
    </row>
    <row r="146" spans="2:52" x14ac:dyDescent="0.3">
      <c r="B146" s="404" t="s">
        <v>6579</v>
      </c>
      <c r="C146" s="404" t="s">
        <v>6580</v>
      </c>
      <c r="D146" s="404" t="s">
        <v>6581</v>
      </c>
      <c r="E146" s="428" t="s">
        <v>2097</v>
      </c>
      <c r="F146" s="400" t="s">
        <v>6582</v>
      </c>
      <c r="H146" s="400" t="s">
        <v>1596</v>
      </c>
      <c r="I146" s="400" t="s">
        <v>1597</v>
      </c>
      <c r="J146" s="400" t="s">
        <v>1795</v>
      </c>
      <c r="K146" s="400" t="s">
        <v>6583</v>
      </c>
      <c r="N146" s="400" t="s">
        <v>1636</v>
      </c>
      <c r="O146" s="507" t="s">
        <v>1647</v>
      </c>
      <c r="P146" s="407" t="str">
        <f>IFERROR(INDEX(LOVs!L:L,MATCH(O146, LOVs!J:J,0)), "")</f>
        <v>Gap</v>
      </c>
      <c r="Q146" s="407" t="str">
        <f>IFERROR(INDEX(LOVs!M:M,MATCH(O146,LOVs!J:J,0)),"")</f>
        <v>Build</v>
      </c>
      <c r="R146" s="407" t="str">
        <f>IFERROR(INDEX(LOVs!N:N,MATCH(O146,LOVs!J:J,0)),"")</f>
        <v>Report</v>
      </c>
      <c r="S146" s="400" t="s">
        <v>6584</v>
      </c>
      <c r="T146" s="400" t="s">
        <v>6585</v>
      </c>
      <c r="U146" s="400" t="s">
        <v>6586</v>
      </c>
      <c r="X146" s="400" t="s">
        <v>2097</v>
      </c>
      <c r="Y146" s="553" t="s">
        <v>1348</v>
      </c>
      <c r="Z146" s="400" t="s">
        <v>4652</v>
      </c>
      <c r="AB146" s="400" t="s">
        <v>2097</v>
      </c>
      <c r="AE146" s="400" t="s">
        <v>6344</v>
      </c>
      <c r="AI146" s="400" t="s">
        <v>1605</v>
      </c>
      <c r="AJ146" s="400" t="s">
        <v>1606</v>
      </c>
      <c r="AK146" s="400" t="s">
        <v>1607</v>
      </c>
      <c r="AU146" s="400" t="s">
        <v>6362</v>
      </c>
      <c r="AZ146" s="400" t="str">
        <f>IF(IFERROR(MATCH(F146,#REF!, 0),"N/A")="N/A","N/A","Yes")</f>
        <v>N/A</v>
      </c>
    </row>
    <row r="147" spans="2:52" x14ac:dyDescent="0.3">
      <c r="B147" s="404" t="s">
        <v>6587</v>
      </c>
      <c r="C147" s="404" t="s">
        <v>6588</v>
      </c>
      <c r="D147" s="404" t="s">
        <v>6589</v>
      </c>
      <c r="E147" s="428" t="s">
        <v>2097</v>
      </c>
      <c r="F147" s="400" t="s">
        <v>6590</v>
      </c>
      <c r="H147" s="404" t="s">
        <v>1596</v>
      </c>
      <c r="I147" s="404" t="s">
        <v>1597</v>
      </c>
      <c r="J147" s="404" t="s">
        <v>1795</v>
      </c>
      <c r="K147" s="421" t="s">
        <v>6591</v>
      </c>
      <c r="N147" s="400" t="s">
        <v>1636</v>
      </c>
      <c r="O147" s="507" t="s">
        <v>1647</v>
      </c>
      <c r="P147" s="407" t="str">
        <f>IFERROR(INDEX(LOVs!L:L,MATCH(O147, LOVs!J:J,0)), "")</f>
        <v>Gap</v>
      </c>
      <c r="Q147" s="407" t="str">
        <f>IFERROR(INDEX(LOVs!M:M,MATCH(O147,LOVs!J:J,0)),"")</f>
        <v>Build</v>
      </c>
      <c r="R147" s="407" t="str">
        <f>IFERROR(INDEX(LOVs!N:N,MATCH(O147,LOVs!J:J,0)),"")</f>
        <v>Report</v>
      </c>
      <c r="S147" s="400" t="s">
        <v>2100</v>
      </c>
      <c r="X147" s="400" t="s">
        <v>2097</v>
      </c>
      <c r="Y147" s="400" t="s">
        <v>1348</v>
      </c>
      <c r="Z147" s="400" t="s">
        <v>4652</v>
      </c>
      <c r="AB147" s="400" t="str">
        <f>INDEX('WESCO RICE Listing 1B'!Y:Y,MATCH(S147, 'WESCO RICE Listing 1B'!H:H,0))</f>
        <v>Sprint 12</v>
      </c>
      <c r="AE147" s="402" t="str">
        <f>INDEX('WESCO RICE Listing 1B'!AJ:AJ,MATCH(S147, 'WESCO RICE Listing 1B'!H:H,0))</f>
        <v>Sprint 13</v>
      </c>
      <c r="AF147" s="402" t="str">
        <f>INDEX('WESCO RICE Listing 1B'!G:G,MATCH(S147, 'WESCO RICE Listing 1B'!H:H,0))</f>
        <v>Report</v>
      </c>
      <c r="AG147" s="402" t="str">
        <f t="shared" ref="AG147:AG178" si="3">IF(AF147="", O147, AF147)</f>
        <v>Report</v>
      </c>
      <c r="AI147" s="400" t="s">
        <v>1605</v>
      </c>
      <c r="AJ147" s="400" t="s">
        <v>1606</v>
      </c>
      <c r="AK147" s="400" t="s">
        <v>1607</v>
      </c>
      <c r="AU147" s="400" t="s">
        <v>6362</v>
      </c>
      <c r="AZ147" s="400" t="str">
        <f>IF(IFERROR(MATCH(F147,#REF!, 0),"N/A")="N/A","N/A","Yes")</f>
        <v>N/A</v>
      </c>
    </row>
    <row r="148" spans="2:52" x14ac:dyDescent="0.3">
      <c r="B148" s="404" t="s">
        <v>6592</v>
      </c>
      <c r="C148" s="404" t="s">
        <v>6593</v>
      </c>
      <c r="D148" s="404" t="s">
        <v>6594</v>
      </c>
      <c r="E148" s="428" t="s">
        <v>2097</v>
      </c>
      <c r="F148" s="400" t="s">
        <v>6595</v>
      </c>
      <c r="H148" s="404" t="s">
        <v>1596</v>
      </c>
      <c r="I148" s="404" t="s">
        <v>1597</v>
      </c>
      <c r="J148" s="404" t="s">
        <v>1795</v>
      </c>
      <c r="K148" s="404" t="s">
        <v>6596</v>
      </c>
      <c r="N148" s="400" t="s">
        <v>1636</v>
      </c>
      <c r="O148" s="507" t="s">
        <v>1647</v>
      </c>
      <c r="P148" s="407" t="str">
        <f>IFERROR(INDEX(LOVs!L:L,MATCH(O148, LOVs!J:J,0)), "")</f>
        <v>Gap</v>
      </c>
      <c r="Q148" s="407" t="str">
        <f>IFERROR(INDEX(LOVs!M:M,MATCH(O148,LOVs!J:J,0)),"")</f>
        <v>Build</v>
      </c>
      <c r="R148" s="407" t="str">
        <f>IFERROR(INDEX(LOVs!N:N,MATCH(O148,LOVs!J:J,0)),"")</f>
        <v>Report</v>
      </c>
      <c r="S148" s="400" t="s">
        <v>6597</v>
      </c>
      <c r="X148" s="400" t="s">
        <v>2097</v>
      </c>
      <c r="Y148" s="400" t="s">
        <v>1348</v>
      </c>
      <c r="Z148" s="400" t="s">
        <v>4652</v>
      </c>
      <c r="AB148" s="400" t="str">
        <f>INDEX('WESCO RICE Listing 1B'!Y:Y,MATCH(S148, 'WESCO RICE Listing 1B'!H:H,0))</f>
        <v>Sprint 12</v>
      </c>
      <c r="AE148" s="402" t="str">
        <f>INDEX('WESCO RICE Listing 1B'!AJ:AJ,MATCH(S148, 'WESCO RICE Listing 1B'!H:H,0))</f>
        <v>Sprint 13</v>
      </c>
      <c r="AF148" s="402" t="str">
        <f>INDEX('WESCO RICE Listing 1B'!G:G,MATCH(S148, 'WESCO RICE Listing 1B'!H:H,0))</f>
        <v>Report</v>
      </c>
      <c r="AG148" s="402" t="str">
        <f t="shared" si="3"/>
        <v>Report</v>
      </c>
      <c r="AI148" s="400" t="s">
        <v>1605</v>
      </c>
      <c r="AJ148" s="400" t="s">
        <v>1606</v>
      </c>
      <c r="AK148" s="400" t="s">
        <v>1607</v>
      </c>
      <c r="AU148" s="400" t="s">
        <v>6362</v>
      </c>
      <c r="AZ148" s="400" t="str">
        <f>IF(IFERROR(MATCH(F148,#REF!, 0),"N/A")="N/A","N/A","Yes")</f>
        <v>N/A</v>
      </c>
    </row>
    <row r="149" spans="2:52" x14ac:dyDescent="0.3">
      <c r="B149" s="404" t="s">
        <v>985</v>
      </c>
      <c r="C149" s="404" t="s">
        <v>985</v>
      </c>
      <c r="D149" s="404" t="s">
        <v>985</v>
      </c>
      <c r="E149" s="428" t="s">
        <v>2097</v>
      </c>
      <c r="F149" s="400" t="s">
        <v>6598</v>
      </c>
      <c r="H149" s="404" t="s">
        <v>1596</v>
      </c>
      <c r="I149" s="404" t="s">
        <v>2300</v>
      </c>
      <c r="J149" s="404" t="s">
        <v>6399</v>
      </c>
      <c r="K149" s="404" t="s">
        <v>6599</v>
      </c>
      <c r="N149" s="400" t="s">
        <v>1636</v>
      </c>
      <c r="O149" s="507" t="s">
        <v>1939</v>
      </c>
      <c r="P149" s="407" t="str">
        <f>IFERROR(INDEX(LOVs!L:L,MATCH(O149, LOVs!J:J,0)), "")</f>
        <v>Out of Scope</v>
      </c>
      <c r="Q149" s="407" t="str">
        <f>IFERROR(INDEX(LOVs!M:M,MATCH(O149,LOVs!J:J,0)),"")</f>
        <v>Out of Scope</v>
      </c>
      <c r="R149" s="407" t="str">
        <f>IFERROR(INDEX(LOVs!N:N,MATCH(O149,LOVs!J:J,0)),"")</f>
        <v>Out of Scope</v>
      </c>
      <c r="S149" s="400" t="s">
        <v>6600</v>
      </c>
      <c r="T149" s="400" t="s">
        <v>6484</v>
      </c>
      <c r="X149" s="400" t="s">
        <v>2097</v>
      </c>
      <c r="Y149" s="400" t="s">
        <v>1348</v>
      </c>
      <c r="Z149" s="400" t="s">
        <v>4652</v>
      </c>
      <c r="AB149" s="400" t="str">
        <f>INDEX('WESCO RICE Listing 1B'!Y:Y,MATCH(S149, 'WESCO RICE Listing 1B'!H:H,0))</f>
        <v>Sprint 12</v>
      </c>
      <c r="AE149" s="402" t="str">
        <f>INDEX('WESCO RICE Listing 1B'!AJ:AJ,MATCH(S149, 'WESCO RICE Listing 1B'!H:H,0))</f>
        <v>Sprint 13</v>
      </c>
      <c r="AF149" s="402" t="str">
        <f>INDEX('WESCO RICE Listing 1B'!G:G,MATCH(S149, 'WESCO RICE Listing 1B'!H:H,0))</f>
        <v>Language Translation</v>
      </c>
      <c r="AG149" s="402" t="str">
        <f t="shared" si="3"/>
        <v>Language Translation</v>
      </c>
      <c r="AI149" s="400" t="s">
        <v>1605</v>
      </c>
      <c r="AJ149" s="400" t="s">
        <v>1606</v>
      </c>
      <c r="AK149" s="400" t="s">
        <v>2305</v>
      </c>
      <c r="AU149" s="400" t="s">
        <v>6362</v>
      </c>
      <c r="AZ149" s="400" t="str">
        <f>IF(IFERROR(MATCH(F149,#REF!, 0),"N/A")="N/A","N/A","Yes")</f>
        <v>N/A</v>
      </c>
    </row>
    <row r="150" spans="2:52" x14ac:dyDescent="0.3">
      <c r="B150" s="404" t="s">
        <v>985</v>
      </c>
      <c r="C150" s="404" t="s">
        <v>985</v>
      </c>
      <c r="D150" s="404" t="s">
        <v>985</v>
      </c>
      <c r="E150" s="428" t="s">
        <v>2097</v>
      </c>
      <c r="F150" s="400" t="s">
        <v>6601</v>
      </c>
      <c r="H150" s="404" t="s">
        <v>1596</v>
      </c>
      <c r="I150" s="404" t="s">
        <v>2300</v>
      </c>
      <c r="J150" s="404" t="s">
        <v>6399</v>
      </c>
      <c r="K150" s="404" t="s">
        <v>6602</v>
      </c>
      <c r="N150" s="400" t="s">
        <v>1636</v>
      </c>
      <c r="O150" s="507" t="s">
        <v>1939</v>
      </c>
      <c r="P150" s="407" t="str">
        <f>IFERROR(INDEX(LOVs!L:L,MATCH(O150, LOVs!J:J,0)), "")</f>
        <v>Out of Scope</v>
      </c>
      <c r="Q150" s="407" t="str">
        <f>IFERROR(INDEX(LOVs!M:M,MATCH(O150,LOVs!J:J,0)),"")</f>
        <v>Out of Scope</v>
      </c>
      <c r="R150" s="407" t="str">
        <f>IFERROR(INDEX(LOVs!N:N,MATCH(O150,LOVs!J:J,0)),"")</f>
        <v>Out of Scope</v>
      </c>
      <c r="S150" s="400" t="s">
        <v>6603</v>
      </c>
      <c r="T150" s="400" t="s">
        <v>6484</v>
      </c>
      <c r="X150" s="400" t="s">
        <v>2097</v>
      </c>
      <c r="Y150" s="400" t="s">
        <v>1348</v>
      </c>
      <c r="Z150" s="400" t="s">
        <v>4652</v>
      </c>
      <c r="AB150" s="400" t="str">
        <f>INDEX('WESCO RICE Listing 1B'!Y:Y,MATCH(S150, 'WESCO RICE Listing 1B'!H:H,0))</f>
        <v>Sprint 11</v>
      </c>
      <c r="AE150" s="402" t="str">
        <f>INDEX('WESCO RICE Listing 1B'!AJ:AJ,MATCH(S150, 'WESCO RICE Listing 1B'!H:H,0))</f>
        <v>Sprint 12</v>
      </c>
      <c r="AF150" s="402" t="str">
        <f>INDEX('WESCO RICE Listing 1B'!G:G,MATCH(S150, 'WESCO RICE Listing 1B'!H:H,0))</f>
        <v>Language Translation</v>
      </c>
      <c r="AG150" s="402" t="str">
        <f t="shared" si="3"/>
        <v>Language Translation</v>
      </c>
      <c r="AI150" s="400" t="s">
        <v>1605</v>
      </c>
      <c r="AJ150" s="400" t="s">
        <v>1606</v>
      </c>
      <c r="AK150" s="400" t="s">
        <v>2305</v>
      </c>
      <c r="AU150" s="400" t="s">
        <v>6362</v>
      </c>
      <c r="AZ150" s="400" t="str">
        <f>IF(IFERROR(MATCH(F150,#REF!, 0),"N/A")="N/A","N/A","Yes")</f>
        <v>N/A</v>
      </c>
    </row>
    <row r="151" spans="2:52" x14ac:dyDescent="0.3">
      <c r="B151" s="404" t="s">
        <v>985</v>
      </c>
      <c r="C151" s="404" t="s">
        <v>985</v>
      </c>
      <c r="D151" s="404" t="s">
        <v>985</v>
      </c>
      <c r="E151" s="428" t="s">
        <v>2097</v>
      </c>
      <c r="F151" s="400" t="s">
        <v>6604</v>
      </c>
      <c r="H151" s="404" t="s">
        <v>1596</v>
      </c>
      <c r="I151" s="404" t="s">
        <v>2300</v>
      </c>
      <c r="J151" s="404" t="s">
        <v>6399</v>
      </c>
      <c r="K151" s="404" t="s">
        <v>6605</v>
      </c>
      <c r="N151" s="400" t="s">
        <v>1636</v>
      </c>
      <c r="O151" s="507" t="s">
        <v>1939</v>
      </c>
      <c r="P151" s="407" t="str">
        <f>IFERROR(INDEX(LOVs!L:L,MATCH(O151, LOVs!J:J,0)), "")</f>
        <v>Out of Scope</v>
      </c>
      <c r="Q151" s="407" t="str">
        <f>IFERROR(INDEX(LOVs!M:M,MATCH(O151,LOVs!J:J,0)),"")</f>
        <v>Out of Scope</v>
      </c>
      <c r="R151" s="407" t="str">
        <f>IFERROR(INDEX(LOVs!N:N,MATCH(O151,LOVs!J:J,0)),"")</f>
        <v>Out of Scope</v>
      </c>
      <c r="S151" s="400" t="s">
        <v>6606</v>
      </c>
      <c r="T151" s="400" t="s">
        <v>6484</v>
      </c>
      <c r="X151" s="400" t="s">
        <v>2097</v>
      </c>
      <c r="Y151" s="400" t="s">
        <v>1348</v>
      </c>
      <c r="Z151" s="400" t="s">
        <v>4652</v>
      </c>
      <c r="AB151" s="400" t="str">
        <f>INDEX('WESCO RICE Listing 1B'!Y:Y,MATCH(S151, 'WESCO RICE Listing 1B'!H:H,0))</f>
        <v>Sprint 11</v>
      </c>
      <c r="AE151" s="402" t="str">
        <f>INDEX('WESCO RICE Listing 1B'!AJ:AJ,MATCH(S151, 'WESCO RICE Listing 1B'!H:H,0))</f>
        <v>Sprint 12</v>
      </c>
      <c r="AF151" s="402" t="str">
        <f>INDEX('WESCO RICE Listing 1B'!G:G,MATCH(S151, 'WESCO RICE Listing 1B'!H:H,0))</f>
        <v>Language Translation</v>
      </c>
      <c r="AG151" s="402" t="str">
        <f t="shared" si="3"/>
        <v>Language Translation</v>
      </c>
      <c r="AI151" s="400" t="s">
        <v>1605</v>
      </c>
      <c r="AJ151" s="400" t="s">
        <v>1606</v>
      </c>
      <c r="AK151" s="400" t="s">
        <v>2305</v>
      </c>
      <c r="AU151" s="400" t="s">
        <v>6362</v>
      </c>
      <c r="AZ151" s="400" t="str">
        <f>IF(IFERROR(MATCH(F151,#REF!, 0),"N/A")="N/A","N/A","Yes")</f>
        <v>N/A</v>
      </c>
    </row>
    <row r="152" spans="2:52" x14ac:dyDescent="0.3">
      <c r="B152" s="404" t="s">
        <v>985</v>
      </c>
      <c r="C152" s="404" t="s">
        <v>985</v>
      </c>
      <c r="D152" s="404" t="s">
        <v>985</v>
      </c>
      <c r="E152" s="428" t="s">
        <v>2097</v>
      </c>
      <c r="F152" s="400" t="s">
        <v>6607</v>
      </c>
      <c r="H152" s="404" t="s">
        <v>1596</v>
      </c>
      <c r="I152" s="404" t="s">
        <v>2300</v>
      </c>
      <c r="J152" s="404" t="s">
        <v>6399</v>
      </c>
      <c r="K152" s="404" t="s">
        <v>6608</v>
      </c>
      <c r="N152" s="400" t="s">
        <v>1636</v>
      </c>
      <c r="O152" s="507" t="s">
        <v>1939</v>
      </c>
      <c r="P152" s="407" t="str">
        <f>IFERROR(INDEX(LOVs!L:L,MATCH(O152, LOVs!J:J,0)), "")</f>
        <v>Out of Scope</v>
      </c>
      <c r="Q152" s="407" t="str">
        <f>IFERROR(INDEX(LOVs!M:M,MATCH(O152,LOVs!J:J,0)),"")</f>
        <v>Out of Scope</v>
      </c>
      <c r="R152" s="407" t="str">
        <f>IFERROR(INDEX(LOVs!N:N,MATCH(O152,LOVs!J:J,0)),"")</f>
        <v>Out of Scope</v>
      </c>
      <c r="S152" s="400" t="s">
        <v>6609</v>
      </c>
      <c r="T152" s="400" t="s">
        <v>6484</v>
      </c>
      <c r="X152" s="400" t="s">
        <v>2097</v>
      </c>
      <c r="Y152" s="400" t="s">
        <v>1348</v>
      </c>
      <c r="Z152" s="400" t="s">
        <v>4652</v>
      </c>
      <c r="AB152" s="400" t="str">
        <f>INDEX('WESCO RICE Listing 1B'!Y:Y,MATCH(S152, 'WESCO RICE Listing 1B'!H:H,0))</f>
        <v>Sprint 12</v>
      </c>
      <c r="AE152" s="402" t="str">
        <f>INDEX('WESCO RICE Listing 1B'!AJ:AJ,MATCH(S152, 'WESCO RICE Listing 1B'!H:H,0))</f>
        <v>Sprint 13</v>
      </c>
      <c r="AF152" s="402" t="str">
        <f>INDEX('WESCO RICE Listing 1B'!G:G,MATCH(S152, 'WESCO RICE Listing 1B'!H:H,0))</f>
        <v>Language Translation</v>
      </c>
      <c r="AG152" s="402" t="str">
        <f t="shared" si="3"/>
        <v>Language Translation</v>
      </c>
      <c r="AI152" s="400" t="s">
        <v>1605</v>
      </c>
      <c r="AJ152" s="400" t="s">
        <v>1606</v>
      </c>
      <c r="AK152" s="400" t="s">
        <v>2305</v>
      </c>
      <c r="AU152" s="400" t="s">
        <v>6362</v>
      </c>
      <c r="AZ152" s="400" t="str">
        <f>IF(IFERROR(MATCH(F152,#REF!, 0),"N/A")="N/A","N/A","Yes")</f>
        <v>N/A</v>
      </c>
    </row>
    <row r="153" spans="2:52" x14ac:dyDescent="0.3">
      <c r="B153" s="404" t="s">
        <v>985</v>
      </c>
      <c r="C153" s="404" t="s">
        <v>985</v>
      </c>
      <c r="D153" s="404" t="s">
        <v>985</v>
      </c>
      <c r="E153" s="428" t="s">
        <v>2097</v>
      </c>
      <c r="F153" s="400" t="s">
        <v>6610</v>
      </c>
      <c r="H153" s="404" t="s">
        <v>1596</v>
      </c>
      <c r="I153" s="404" t="s">
        <v>2300</v>
      </c>
      <c r="J153" s="404" t="s">
        <v>6399</v>
      </c>
      <c r="K153" s="404" t="s">
        <v>6611</v>
      </c>
      <c r="N153" s="400" t="s">
        <v>1636</v>
      </c>
      <c r="O153" s="507" t="s">
        <v>1939</v>
      </c>
      <c r="P153" s="407" t="str">
        <f>IFERROR(INDEX(LOVs!L:L,MATCH(O153, LOVs!J:J,0)), "")</f>
        <v>Out of Scope</v>
      </c>
      <c r="Q153" s="407" t="str">
        <f>IFERROR(INDEX(LOVs!M:M,MATCH(O153,LOVs!J:J,0)),"")</f>
        <v>Out of Scope</v>
      </c>
      <c r="R153" s="407" t="str">
        <f>IFERROR(INDEX(LOVs!N:N,MATCH(O153,LOVs!J:J,0)),"")</f>
        <v>Out of Scope</v>
      </c>
      <c r="S153" s="400" t="s">
        <v>6612</v>
      </c>
      <c r="T153" s="400" t="s">
        <v>6484</v>
      </c>
      <c r="X153" s="400" t="s">
        <v>2097</v>
      </c>
      <c r="Y153" s="400" t="s">
        <v>1348</v>
      </c>
      <c r="Z153" s="400" t="s">
        <v>4652</v>
      </c>
      <c r="AB153" s="400" t="str">
        <f>INDEX('WESCO RICE Listing 1B'!Y:Y,MATCH(S153, 'WESCO RICE Listing 1B'!H:H,0))</f>
        <v>Sprint 12</v>
      </c>
      <c r="AE153" s="402" t="str">
        <f>INDEX('WESCO RICE Listing 1B'!AJ:AJ,MATCH(S153, 'WESCO RICE Listing 1B'!H:H,0))</f>
        <v>Sprint 13</v>
      </c>
      <c r="AF153" s="402" t="str">
        <f>INDEX('WESCO RICE Listing 1B'!G:G,MATCH(S153, 'WESCO RICE Listing 1B'!H:H,0))</f>
        <v>Language Translation</v>
      </c>
      <c r="AG153" s="402" t="str">
        <f t="shared" si="3"/>
        <v>Language Translation</v>
      </c>
      <c r="AI153" s="400" t="s">
        <v>1605</v>
      </c>
      <c r="AJ153" s="400" t="s">
        <v>1606</v>
      </c>
      <c r="AK153" s="400" t="s">
        <v>2305</v>
      </c>
      <c r="AU153" s="400" t="s">
        <v>6362</v>
      </c>
      <c r="AZ153" s="400" t="str">
        <f>IF(IFERROR(MATCH(F153,#REF!, 0),"N/A")="N/A","N/A","Yes")</f>
        <v>N/A</v>
      </c>
    </row>
    <row r="154" spans="2:52" x14ac:dyDescent="0.3">
      <c r="B154" s="404" t="s">
        <v>985</v>
      </c>
      <c r="C154" s="404" t="s">
        <v>985</v>
      </c>
      <c r="D154" s="404" t="s">
        <v>985</v>
      </c>
      <c r="E154" s="428" t="s">
        <v>2097</v>
      </c>
      <c r="F154" s="400" t="s">
        <v>6613</v>
      </c>
      <c r="H154" s="404" t="s">
        <v>1596</v>
      </c>
      <c r="I154" s="404" t="s">
        <v>2300</v>
      </c>
      <c r="J154" s="404" t="s">
        <v>6399</v>
      </c>
      <c r="K154" s="404" t="s">
        <v>6614</v>
      </c>
      <c r="N154" s="400" t="s">
        <v>1636</v>
      </c>
      <c r="O154" s="507" t="s">
        <v>1939</v>
      </c>
      <c r="P154" s="407" t="str">
        <f>IFERROR(INDEX(LOVs!L:L,MATCH(O154, LOVs!J:J,0)), "")</f>
        <v>Out of Scope</v>
      </c>
      <c r="Q154" s="407" t="str">
        <f>IFERROR(INDEX(LOVs!M:M,MATCH(O154,LOVs!J:J,0)),"")</f>
        <v>Out of Scope</v>
      </c>
      <c r="R154" s="407" t="str">
        <f>IFERROR(INDEX(LOVs!N:N,MATCH(O154,LOVs!J:J,0)),"")</f>
        <v>Out of Scope</v>
      </c>
      <c r="S154" s="400" t="s">
        <v>6615</v>
      </c>
      <c r="T154" s="400" t="s">
        <v>6484</v>
      </c>
      <c r="X154" s="400" t="s">
        <v>2097</v>
      </c>
      <c r="Y154" s="400" t="s">
        <v>1348</v>
      </c>
      <c r="Z154" s="400" t="s">
        <v>4652</v>
      </c>
      <c r="AB154" s="400" t="str">
        <f>INDEX('WESCO RICE Listing 1B'!Y:Y,MATCH(S154, 'WESCO RICE Listing 1B'!H:H,0))</f>
        <v>Sprint 12</v>
      </c>
      <c r="AE154" s="402" t="str">
        <f>INDEX('WESCO RICE Listing 1B'!AJ:AJ,MATCH(S154, 'WESCO RICE Listing 1B'!H:H,0))</f>
        <v>Sprint 13</v>
      </c>
      <c r="AF154" s="402" t="str">
        <f>INDEX('WESCO RICE Listing 1B'!G:G,MATCH(S154, 'WESCO RICE Listing 1B'!H:H,0))</f>
        <v>Language Translation</v>
      </c>
      <c r="AG154" s="402" t="str">
        <f t="shared" si="3"/>
        <v>Language Translation</v>
      </c>
      <c r="AI154" s="400" t="s">
        <v>1605</v>
      </c>
      <c r="AJ154" s="400" t="s">
        <v>1606</v>
      </c>
      <c r="AK154" s="400" t="s">
        <v>2305</v>
      </c>
      <c r="AU154" s="400" t="s">
        <v>6362</v>
      </c>
      <c r="AZ154" s="400" t="str">
        <f>IF(IFERROR(MATCH(F154,#REF!, 0),"N/A")="N/A","N/A","Yes")</f>
        <v>N/A</v>
      </c>
    </row>
    <row r="155" spans="2:52" x14ac:dyDescent="0.3">
      <c r="B155" s="404" t="s">
        <v>985</v>
      </c>
      <c r="C155" s="404" t="s">
        <v>985</v>
      </c>
      <c r="D155" s="404" t="s">
        <v>985</v>
      </c>
      <c r="E155" s="428" t="s">
        <v>2097</v>
      </c>
      <c r="F155" s="400" t="s">
        <v>6616</v>
      </c>
      <c r="H155" s="404" t="s">
        <v>1596</v>
      </c>
      <c r="I155" s="404" t="s">
        <v>2300</v>
      </c>
      <c r="J155" s="404" t="s">
        <v>6399</v>
      </c>
      <c r="K155" s="404" t="s">
        <v>6617</v>
      </c>
      <c r="N155" s="400" t="s">
        <v>1636</v>
      </c>
      <c r="O155" s="507" t="s">
        <v>1939</v>
      </c>
      <c r="P155" s="407" t="str">
        <f>IFERROR(INDEX(LOVs!L:L,MATCH(O155, LOVs!J:J,0)), "")</f>
        <v>Out of Scope</v>
      </c>
      <c r="Q155" s="407" t="str">
        <f>IFERROR(INDEX(LOVs!M:M,MATCH(O155,LOVs!J:J,0)),"")</f>
        <v>Out of Scope</v>
      </c>
      <c r="R155" s="407" t="str">
        <f>IFERROR(INDEX(LOVs!N:N,MATCH(O155,LOVs!J:J,0)),"")</f>
        <v>Out of Scope</v>
      </c>
      <c r="S155" s="400" t="s">
        <v>6618</v>
      </c>
      <c r="T155" s="400" t="s">
        <v>6484</v>
      </c>
      <c r="X155" s="400" t="s">
        <v>2097</v>
      </c>
      <c r="Y155" s="400" t="s">
        <v>1348</v>
      </c>
      <c r="Z155" s="400" t="s">
        <v>4652</v>
      </c>
      <c r="AB155" s="400" t="str">
        <f>INDEX('WESCO RICE Listing 1B'!Y:Y,MATCH(S155, 'WESCO RICE Listing 1B'!H:H,0))</f>
        <v>Sprint 12</v>
      </c>
      <c r="AE155" s="402" t="str">
        <f>INDEX('WESCO RICE Listing 1B'!AJ:AJ,MATCH(S155, 'WESCO RICE Listing 1B'!H:H,0))</f>
        <v>Sprint 13</v>
      </c>
      <c r="AF155" s="402" t="str">
        <f>INDEX('WESCO RICE Listing 1B'!G:G,MATCH(S155, 'WESCO RICE Listing 1B'!H:H,0))</f>
        <v>Language Translation</v>
      </c>
      <c r="AG155" s="402" t="str">
        <f t="shared" si="3"/>
        <v>Language Translation</v>
      </c>
      <c r="AI155" s="400" t="s">
        <v>1605</v>
      </c>
      <c r="AJ155" s="400" t="s">
        <v>1606</v>
      </c>
      <c r="AK155" s="400" t="s">
        <v>2305</v>
      </c>
      <c r="AU155" s="400" t="s">
        <v>6362</v>
      </c>
      <c r="AZ155" s="400" t="str">
        <f>IF(IFERROR(MATCH(F155,#REF!, 0),"N/A")="N/A","N/A","Yes")</f>
        <v>N/A</v>
      </c>
    </row>
    <row r="156" spans="2:52" x14ac:dyDescent="0.3">
      <c r="B156" s="404" t="s">
        <v>985</v>
      </c>
      <c r="C156" s="404" t="s">
        <v>985</v>
      </c>
      <c r="D156" s="404" t="s">
        <v>985</v>
      </c>
      <c r="E156" s="428" t="s">
        <v>2097</v>
      </c>
      <c r="F156" s="400" t="s">
        <v>6619</v>
      </c>
      <c r="H156" s="404" t="s">
        <v>1596</v>
      </c>
      <c r="I156" s="404" t="s">
        <v>2300</v>
      </c>
      <c r="J156" s="404" t="s">
        <v>6399</v>
      </c>
      <c r="K156" s="404" t="s">
        <v>6620</v>
      </c>
      <c r="N156" s="400" t="s">
        <v>1636</v>
      </c>
      <c r="O156" s="507" t="s">
        <v>1939</v>
      </c>
      <c r="P156" s="407" t="str">
        <f>IFERROR(INDEX(LOVs!L:L,MATCH(O156, LOVs!J:J,0)), "")</f>
        <v>Out of Scope</v>
      </c>
      <c r="Q156" s="407" t="str">
        <f>IFERROR(INDEX(LOVs!M:M,MATCH(O156,LOVs!J:J,0)),"")</f>
        <v>Out of Scope</v>
      </c>
      <c r="R156" s="407" t="str">
        <f>IFERROR(INDEX(LOVs!N:N,MATCH(O156,LOVs!J:J,0)),"")</f>
        <v>Out of Scope</v>
      </c>
      <c r="S156" s="400" t="s">
        <v>6621</v>
      </c>
      <c r="T156" s="400" t="s">
        <v>6484</v>
      </c>
      <c r="X156" s="400" t="s">
        <v>2097</v>
      </c>
      <c r="Y156" s="400" t="s">
        <v>1348</v>
      </c>
      <c r="Z156" s="400" t="s">
        <v>4652</v>
      </c>
      <c r="AB156" s="400" t="str">
        <f>INDEX('WESCO RICE Listing 1B'!Y:Y,MATCH(S156, 'WESCO RICE Listing 1B'!H:H,0))</f>
        <v>Sprint 11</v>
      </c>
      <c r="AE156" s="402" t="str">
        <f>INDEX('WESCO RICE Listing 1B'!AJ:AJ,MATCH(S156, 'WESCO RICE Listing 1B'!H:H,0))</f>
        <v>Sprint 12</v>
      </c>
      <c r="AF156" s="402" t="str">
        <f>INDEX('WESCO RICE Listing 1B'!G:G,MATCH(S156, 'WESCO RICE Listing 1B'!H:H,0))</f>
        <v>Language Translation</v>
      </c>
      <c r="AG156" s="402" t="str">
        <f t="shared" si="3"/>
        <v>Language Translation</v>
      </c>
      <c r="AI156" s="400" t="s">
        <v>1605</v>
      </c>
      <c r="AJ156" s="400" t="s">
        <v>1606</v>
      </c>
      <c r="AK156" s="400" t="s">
        <v>2305</v>
      </c>
      <c r="AU156" s="400" t="s">
        <v>6362</v>
      </c>
      <c r="AZ156" s="400" t="str">
        <f>IF(IFERROR(MATCH(F156,#REF!, 0),"N/A")="N/A","N/A","Yes")</f>
        <v>N/A</v>
      </c>
    </row>
    <row r="157" spans="2:52" x14ac:dyDescent="0.3">
      <c r="B157" s="404" t="s">
        <v>985</v>
      </c>
      <c r="C157" s="404" t="s">
        <v>985</v>
      </c>
      <c r="D157" s="404" t="s">
        <v>985</v>
      </c>
      <c r="E157" s="428" t="s">
        <v>2097</v>
      </c>
      <c r="F157" s="400" t="s">
        <v>6622</v>
      </c>
      <c r="H157" s="404" t="s">
        <v>1596</v>
      </c>
      <c r="I157" s="404" t="s">
        <v>2300</v>
      </c>
      <c r="J157" s="404" t="s">
        <v>6399</v>
      </c>
      <c r="K157" s="404" t="s">
        <v>6623</v>
      </c>
      <c r="N157" s="400" t="s">
        <v>1636</v>
      </c>
      <c r="O157" s="507" t="s">
        <v>1939</v>
      </c>
      <c r="P157" s="407" t="str">
        <f>IFERROR(INDEX(LOVs!L:L,MATCH(O157, LOVs!J:J,0)), "")</f>
        <v>Out of Scope</v>
      </c>
      <c r="Q157" s="407" t="str">
        <f>IFERROR(INDEX(LOVs!M:M,MATCH(O157,LOVs!J:J,0)),"")</f>
        <v>Out of Scope</v>
      </c>
      <c r="R157" s="407" t="str">
        <f>IFERROR(INDEX(LOVs!N:N,MATCH(O157,LOVs!J:J,0)),"")</f>
        <v>Out of Scope</v>
      </c>
      <c r="S157" s="400" t="s">
        <v>6600</v>
      </c>
      <c r="T157" s="400" t="s">
        <v>6484</v>
      </c>
      <c r="X157" s="400" t="s">
        <v>2097</v>
      </c>
      <c r="Y157" s="400" t="s">
        <v>1348</v>
      </c>
      <c r="Z157" s="400" t="s">
        <v>4652</v>
      </c>
      <c r="AB157" s="400" t="str">
        <f>INDEX('WESCO RICE Listing 1B'!Y:Y,MATCH(S157, 'WESCO RICE Listing 1B'!H:H,0))</f>
        <v>Sprint 12</v>
      </c>
      <c r="AE157" s="402" t="str">
        <f>INDEX('WESCO RICE Listing 1B'!AJ:AJ,MATCH(S157, 'WESCO RICE Listing 1B'!H:H,0))</f>
        <v>Sprint 13</v>
      </c>
      <c r="AF157" s="402" t="str">
        <f>INDEX('WESCO RICE Listing 1B'!G:G,MATCH(S157, 'WESCO RICE Listing 1B'!H:H,0))</f>
        <v>Language Translation</v>
      </c>
      <c r="AG157" s="402" t="str">
        <f t="shared" si="3"/>
        <v>Language Translation</v>
      </c>
      <c r="AI157" s="400" t="s">
        <v>1605</v>
      </c>
      <c r="AJ157" s="400" t="s">
        <v>1606</v>
      </c>
      <c r="AK157" s="400" t="s">
        <v>2305</v>
      </c>
      <c r="AU157" s="400" t="s">
        <v>6362</v>
      </c>
      <c r="AZ157" s="400" t="str">
        <f>IF(IFERROR(MATCH(F157,#REF!, 0),"N/A")="N/A","N/A","Yes")</f>
        <v>N/A</v>
      </c>
    </row>
    <row r="158" spans="2:52" x14ac:dyDescent="0.3">
      <c r="B158" s="404" t="s">
        <v>985</v>
      </c>
      <c r="C158" s="404" t="s">
        <v>985</v>
      </c>
      <c r="D158" s="404" t="s">
        <v>985</v>
      </c>
      <c r="E158" s="428" t="s">
        <v>2097</v>
      </c>
      <c r="F158" s="400" t="s">
        <v>6624</v>
      </c>
      <c r="H158" s="404" t="s">
        <v>1596</v>
      </c>
      <c r="I158" s="404" t="s">
        <v>2300</v>
      </c>
      <c r="J158" s="404" t="s">
        <v>6399</v>
      </c>
      <c r="K158" s="404" t="s">
        <v>6625</v>
      </c>
      <c r="N158" s="400" t="s">
        <v>1636</v>
      </c>
      <c r="O158" s="507" t="s">
        <v>1939</v>
      </c>
      <c r="P158" s="407" t="str">
        <f>IFERROR(INDEX(LOVs!L:L,MATCH(O158, LOVs!J:J,0)), "")</f>
        <v>Out of Scope</v>
      </c>
      <c r="Q158" s="407" t="str">
        <f>IFERROR(INDEX(LOVs!M:M,MATCH(O158,LOVs!J:J,0)),"")</f>
        <v>Out of Scope</v>
      </c>
      <c r="R158" s="407" t="str">
        <f>IFERROR(INDEX(LOVs!N:N,MATCH(O158,LOVs!J:J,0)),"")</f>
        <v>Out of Scope</v>
      </c>
      <c r="S158" s="400" t="s">
        <v>6603</v>
      </c>
      <c r="T158" s="400" t="s">
        <v>6484</v>
      </c>
      <c r="X158" s="400" t="s">
        <v>2097</v>
      </c>
      <c r="Y158" s="400" t="s">
        <v>1348</v>
      </c>
      <c r="Z158" s="400" t="s">
        <v>4652</v>
      </c>
      <c r="AB158" s="400" t="str">
        <f>INDEX('WESCO RICE Listing 1B'!Y:Y,MATCH(S158, 'WESCO RICE Listing 1B'!H:H,0))</f>
        <v>Sprint 11</v>
      </c>
      <c r="AE158" s="402" t="str">
        <f>INDEX('WESCO RICE Listing 1B'!AJ:AJ,MATCH(S158, 'WESCO RICE Listing 1B'!H:H,0))</f>
        <v>Sprint 12</v>
      </c>
      <c r="AF158" s="402" t="str">
        <f>INDEX('WESCO RICE Listing 1B'!G:G,MATCH(S158, 'WESCO RICE Listing 1B'!H:H,0))</f>
        <v>Language Translation</v>
      </c>
      <c r="AG158" s="402" t="str">
        <f t="shared" si="3"/>
        <v>Language Translation</v>
      </c>
      <c r="AI158" s="400" t="s">
        <v>1605</v>
      </c>
      <c r="AJ158" s="400" t="s">
        <v>1606</v>
      </c>
      <c r="AK158" s="400" t="s">
        <v>2305</v>
      </c>
      <c r="AU158" s="400" t="s">
        <v>6362</v>
      </c>
      <c r="AZ158" s="400" t="str">
        <f>IF(IFERROR(MATCH(F158,#REF!, 0),"N/A")="N/A","N/A","Yes")</f>
        <v>N/A</v>
      </c>
    </row>
    <row r="159" spans="2:52" x14ac:dyDescent="0.3">
      <c r="B159" s="404" t="s">
        <v>985</v>
      </c>
      <c r="C159" s="404" t="s">
        <v>985</v>
      </c>
      <c r="D159" s="404" t="s">
        <v>985</v>
      </c>
      <c r="E159" s="428" t="s">
        <v>2097</v>
      </c>
      <c r="F159" s="400" t="s">
        <v>6626</v>
      </c>
      <c r="H159" s="404" t="s">
        <v>1596</v>
      </c>
      <c r="I159" s="404" t="s">
        <v>2300</v>
      </c>
      <c r="J159" s="404" t="s">
        <v>6399</v>
      </c>
      <c r="K159" s="404" t="s">
        <v>6627</v>
      </c>
      <c r="N159" s="400" t="s">
        <v>1636</v>
      </c>
      <c r="O159" s="507" t="s">
        <v>1939</v>
      </c>
      <c r="P159" s="407" t="str">
        <f>IFERROR(INDEX(LOVs!L:L,MATCH(O159, LOVs!J:J,0)), "")</f>
        <v>Out of Scope</v>
      </c>
      <c r="Q159" s="407" t="str">
        <f>IFERROR(INDEX(LOVs!M:M,MATCH(O159,LOVs!J:J,0)),"")</f>
        <v>Out of Scope</v>
      </c>
      <c r="R159" s="407" t="str">
        <f>IFERROR(INDEX(LOVs!N:N,MATCH(O159,LOVs!J:J,0)),"")</f>
        <v>Out of Scope</v>
      </c>
      <c r="S159" s="400" t="s">
        <v>6606</v>
      </c>
      <c r="T159" s="400" t="s">
        <v>6484</v>
      </c>
      <c r="X159" s="400" t="s">
        <v>2097</v>
      </c>
      <c r="Y159" s="400" t="s">
        <v>1348</v>
      </c>
      <c r="Z159" s="400" t="s">
        <v>4652</v>
      </c>
      <c r="AB159" s="400" t="str">
        <f>INDEX('WESCO RICE Listing 1B'!Y:Y,MATCH(S159, 'WESCO RICE Listing 1B'!H:H,0))</f>
        <v>Sprint 11</v>
      </c>
      <c r="AE159" s="402" t="str">
        <f>INDEX('WESCO RICE Listing 1B'!AJ:AJ,MATCH(S159, 'WESCO RICE Listing 1B'!H:H,0))</f>
        <v>Sprint 12</v>
      </c>
      <c r="AF159" s="402" t="str">
        <f>INDEX('WESCO RICE Listing 1B'!G:G,MATCH(S159, 'WESCO RICE Listing 1B'!H:H,0))</f>
        <v>Language Translation</v>
      </c>
      <c r="AG159" s="402" t="str">
        <f t="shared" si="3"/>
        <v>Language Translation</v>
      </c>
      <c r="AI159" s="400" t="s">
        <v>1605</v>
      </c>
      <c r="AJ159" s="400" t="s">
        <v>1606</v>
      </c>
      <c r="AK159" s="400" t="s">
        <v>2305</v>
      </c>
      <c r="AU159" s="400" t="s">
        <v>6362</v>
      </c>
      <c r="AZ159" s="400" t="str">
        <f>IF(IFERROR(MATCH(F159,#REF!, 0),"N/A")="N/A","N/A","Yes")</f>
        <v>N/A</v>
      </c>
    </row>
    <row r="160" spans="2:52" x14ac:dyDescent="0.3">
      <c r="B160" s="404" t="s">
        <v>985</v>
      </c>
      <c r="C160" s="404" t="s">
        <v>985</v>
      </c>
      <c r="D160" s="404" t="s">
        <v>985</v>
      </c>
      <c r="E160" s="428" t="s">
        <v>2097</v>
      </c>
      <c r="F160" s="400" t="s">
        <v>6628</v>
      </c>
      <c r="H160" s="404" t="s">
        <v>1596</v>
      </c>
      <c r="I160" s="404" t="s">
        <v>2300</v>
      </c>
      <c r="J160" s="404" t="s">
        <v>6399</v>
      </c>
      <c r="K160" s="404" t="s">
        <v>6629</v>
      </c>
      <c r="N160" s="400" t="s">
        <v>1636</v>
      </c>
      <c r="O160" s="507" t="s">
        <v>1939</v>
      </c>
      <c r="P160" s="407" t="str">
        <f>IFERROR(INDEX(LOVs!L:L,MATCH(O160, LOVs!J:J,0)), "")</f>
        <v>Out of Scope</v>
      </c>
      <c r="Q160" s="407" t="str">
        <f>IFERROR(INDEX(LOVs!M:M,MATCH(O160,LOVs!J:J,0)),"")</f>
        <v>Out of Scope</v>
      </c>
      <c r="R160" s="407" t="str">
        <f>IFERROR(INDEX(LOVs!N:N,MATCH(O160,LOVs!J:J,0)),"")</f>
        <v>Out of Scope</v>
      </c>
      <c r="S160" s="400" t="s">
        <v>6609</v>
      </c>
      <c r="T160" s="400" t="s">
        <v>6484</v>
      </c>
      <c r="X160" s="400" t="s">
        <v>2097</v>
      </c>
      <c r="Y160" s="400" t="s">
        <v>1348</v>
      </c>
      <c r="Z160" s="400" t="s">
        <v>4652</v>
      </c>
      <c r="AB160" s="400" t="str">
        <f>INDEX('WESCO RICE Listing 1B'!Y:Y,MATCH(S160, 'WESCO RICE Listing 1B'!H:H,0))</f>
        <v>Sprint 12</v>
      </c>
      <c r="AE160" s="402" t="str">
        <f>INDEX('WESCO RICE Listing 1B'!AJ:AJ,MATCH(S160, 'WESCO RICE Listing 1B'!H:H,0))</f>
        <v>Sprint 13</v>
      </c>
      <c r="AF160" s="402" t="str">
        <f>INDEX('WESCO RICE Listing 1B'!G:G,MATCH(S160, 'WESCO RICE Listing 1B'!H:H,0))</f>
        <v>Language Translation</v>
      </c>
      <c r="AG160" s="402" t="str">
        <f t="shared" si="3"/>
        <v>Language Translation</v>
      </c>
      <c r="AI160" s="400" t="s">
        <v>1605</v>
      </c>
      <c r="AJ160" s="400" t="s">
        <v>1606</v>
      </c>
      <c r="AK160" s="400" t="s">
        <v>2305</v>
      </c>
      <c r="AU160" s="400" t="s">
        <v>6362</v>
      </c>
      <c r="AZ160" s="400" t="str">
        <f>IF(IFERROR(MATCH(F160,#REF!, 0),"N/A")="N/A","N/A","Yes")</f>
        <v>N/A</v>
      </c>
    </row>
    <row r="161" spans="2:52" x14ac:dyDescent="0.3">
      <c r="B161" s="404" t="s">
        <v>985</v>
      </c>
      <c r="C161" s="404" t="s">
        <v>985</v>
      </c>
      <c r="D161" s="404" t="s">
        <v>985</v>
      </c>
      <c r="E161" s="428" t="s">
        <v>2097</v>
      </c>
      <c r="F161" s="400" t="s">
        <v>6630</v>
      </c>
      <c r="H161" s="404" t="s">
        <v>1596</v>
      </c>
      <c r="I161" s="404" t="s">
        <v>2300</v>
      </c>
      <c r="J161" s="404" t="s">
        <v>6399</v>
      </c>
      <c r="K161" s="404" t="s">
        <v>6631</v>
      </c>
      <c r="N161" s="400" t="s">
        <v>1636</v>
      </c>
      <c r="O161" s="507" t="s">
        <v>1939</v>
      </c>
      <c r="P161" s="407" t="str">
        <f>IFERROR(INDEX(LOVs!L:L,MATCH(O161, LOVs!J:J,0)), "")</f>
        <v>Out of Scope</v>
      </c>
      <c r="Q161" s="407" t="str">
        <f>IFERROR(INDEX(LOVs!M:M,MATCH(O161,LOVs!J:J,0)),"")</f>
        <v>Out of Scope</v>
      </c>
      <c r="R161" s="407" t="str">
        <f>IFERROR(INDEX(LOVs!N:N,MATCH(O161,LOVs!J:J,0)),"")</f>
        <v>Out of Scope</v>
      </c>
      <c r="S161" s="400" t="s">
        <v>6612</v>
      </c>
      <c r="T161" s="400" t="s">
        <v>6484</v>
      </c>
      <c r="X161" s="400" t="s">
        <v>2097</v>
      </c>
      <c r="Y161" s="400" t="s">
        <v>1348</v>
      </c>
      <c r="Z161" s="400" t="s">
        <v>4652</v>
      </c>
      <c r="AB161" s="400" t="str">
        <f>INDEX('WESCO RICE Listing 1B'!Y:Y,MATCH(S161, 'WESCO RICE Listing 1B'!H:H,0))</f>
        <v>Sprint 12</v>
      </c>
      <c r="AE161" s="402" t="str">
        <f>INDEX('WESCO RICE Listing 1B'!AJ:AJ,MATCH(S161, 'WESCO RICE Listing 1B'!H:H,0))</f>
        <v>Sprint 13</v>
      </c>
      <c r="AF161" s="402" t="str">
        <f>INDEX('WESCO RICE Listing 1B'!G:G,MATCH(S161, 'WESCO RICE Listing 1B'!H:H,0))</f>
        <v>Language Translation</v>
      </c>
      <c r="AG161" s="402" t="str">
        <f t="shared" si="3"/>
        <v>Language Translation</v>
      </c>
      <c r="AI161" s="400" t="s">
        <v>1605</v>
      </c>
      <c r="AJ161" s="400" t="s">
        <v>1606</v>
      </c>
      <c r="AK161" s="400" t="s">
        <v>2305</v>
      </c>
      <c r="AU161" s="400" t="s">
        <v>6362</v>
      </c>
      <c r="AZ161" s="400" t="str">
        <f>IF(IFERROR(MATCH(F161,#REF!, 0),"N/A")="N/A","N/A","Yes")</f>
        <v>N/A</v>
      </c>
    </row>
    <row r="162" spans="2:52" x14ac:dyDescent="0.3">
      <c r="B162" s="404" t="s">
        <v>985</v>
      </c>
      <c r="C162" s="404" t="s">
        <v>985</v>
      </c>
      <c r="D162" s="404" t="s">
        <v>985</v>
      </c>
      <c r="E162" s="428" t="s">
        <v>2097</v>
      </c>
      <c r="F162" s="400" t="s">
        <v>6632</v>
      </c>
      <c r="H162" s="404" t="s">
        <v>1596</v>
      </c>
      <c r="I162" s="404" t="s">
        <v>2300</v>
      </c>
      <c r="J162" s="404" t="s">
        <v>6399</v>
      </c>
      <c r="K162" s="404" t="s">
        <v>6633</v>
      </c>
      <c r="N162" s="400" t="s">
        <v>1636</v>
      </c>
      <c r="O162" s="507" t="s">
        <v>1939</v>
      </c>
      <c r="P162" s="407" t="str">
        <f>IFERROR(INDEX(LOVs!L:L,MATCH(O162, LOVs!J:J,0)), "")</f>
        <v>Out of Scope</v>
      </c>
      <c r="Q162" s="407" t="str">
        <f>IFERROR(INDEX(LOVs!M:M,MATCH(O162,LOVs!J:J,0)),"")</f>
        <v>Out of Scope</v>
      </c>
      <c r="R162" s="407" t="str">
        <f>IFERROR(INDEX(LOVs!N:N,MATCH(O162,LOVs!J:J,0)),"")</f>
        <v>Out of Scope</v>
      </c>
      <c r="S162" s="400" t="s">
        <v>6615</v>
      </c>
      <c r="T162" s="400" t="s">
        <v>6484</v>
      </c>
      <c r="X162" s="400" t="s">
        <v>2097</v>
      </c>
      <c r="Y162" s="400" t="s">
        <v>1348</v>
      </c>
      <c r="Z162" s="400" t="s">
        <v>4652</v>
      </c>
      <c r="AB162" s="400" t="str">
        <f>INDEX('WESCO RICE Listing 1B'!Y:Y,MATCH(S162, 'WESCO RICE Listing 1B'!H:H,0))</f>
        <v>Sprint 12</v>
      </c>
      <c r="AE162" s="402" t="str">
        <f>INDEX('WESCO RICE Listing 1B'!AJ:AJ,MATCH(S162, 'WESCO RICE Listing 1B'!H:H,0))</f>
        <v>Sprint 13</v>
      </c>
      <c r="AF162" s="402" t="str">
        <f>INDEX('WESCO RICE Listing 1B'!G:G,MATCH(S162, 'WESCO RICE Listing 1B'!H:H,0))</f>
        <v>Language Translation</v>
      </c>
      <c r="AG162" s="402" t="str">
        <f t="shared" si="3"/>
        <v>Language Translation</v>
      </c>
      <c r="AI162" s="400" t="s">
        <v>1605</v>
      </c>
      <c r="AJ162" s="400" t="s">
        <v>1606</v>
      </c>
      <c r="AK162" s="400" t="s">
        <v>2305</v>
      </c>
      <c r="AU162" s="400" t="s">
        <v>6362</v>
      </c>
      <c r="AZ162" s="400" t="str">
        <f>IF(IFERROR(MATCH(F162,#REF!, 0),"N/A")="N/A","N/A","Yes")</f>
        <v>N/A</v>
      </c>
    </row>
    <row r="163" spans="2:52" x14ac:dyDescent="0.3">
      <c r="B163" s="404" t="s">
        <v>985</v>
      </c>
      <c r="C163" s="404" t="s">
        <v>985</v>
      </c>
      <c r="D163" s="404" t="s">
        <v>985</v>
      </c>
      <c r="E163" s="428" t="s">
        <v>2097</v>
      </c>
      <c r="F163" s="400" t="s">
        <v>6634</v>
      </c>
      <c r="H163" s="404" t="s">
        <v>1596</v>
      </c>
      <c r="I163" s="404" t="s">
        <v>2300</v>
      </c>
      <c r="J163" s="404" t="s">
        <v>6399</v>
      </c>
      <c r="K163" s="404" t="s">
        <v>6635</v>
      </c>
      <c r="N163" s="400" t="s">
        <v>1636</v>
      </c>
      <c r="O163" s="507" t="s">
        <v>1939</v>
      </c>
      <c r="P163" s="407" t="str">
        <f>IFERROR(INDEX(LOVs!L:L,MATCH(O163, LOVs!J:J,0)), "")</f>
        <v>Out of Scope</v>
      </c>
      <c r="Q163" s="407" t="str">
        <f>IFERROR(INDEX(LOVs!M:M,MATCH(O163,LOVs!J:J,0)),"")</f>
        <v>Out of Scope</v>
      </c>
      <c r="R163" s="407" t="str">
        <f>IFERROR(INDEX(LOVs!N:N,MATCH(O163,LOVs!J:J,0)),"")</f>
        <v>Out of Scope</v>
      </c>
      <c r="S163" s="400" t="s">
        <v>6618</v>
      </c>
      <c r="T163" s="400" t="s">
        <v>6484</v>
      </c>
      <c r="X163" s="400" t="s">
        <v>2097</v>
      </c>
      <c r="Y163" s="400" t="s">
        <v>1348</v>
      </c>
      <c r="Z163" s="400" t="s">
        <v>4652</v>
      </c>
      <c r="AB163" s="400" t="str">
        <f>INDEX('WESCO RICE Listing 1B'!Y:Y,MATCH(S163, 'WESCO RICE Listing 1B'!H:H,0))</f>
        <v>Sprint 12</v>
      </c>
      <c r="AE163" s="402" t="str">
        <f>INDEX('WESCO RICE Listing 1B'!AJ:AJ,MATCH(S163, 'WESCO RICE Listing 1B'!H:H,0))</f>
        <v>Sprint 13</v>
      </c>
      <c r="AF163" s="402" t="str">
        <f>INDEX('WESCO RICE Listing 1B'!G:G,MATCH(S163, 'WESCO RICE Listing 1B'!H:H,0))</f>
        <v>Language Translation</v>
      </c>
      <c r="AG163" s="402" t="str">
        <f t="shared" si="3"/>
        <v>Language Translation</v>
      </c>
      <c r="AI163" s="400" t="s">
        <v>1605</v>
      </c>
      <c r="AJ163" s="400" t="s">
        <v>1606</v>
      </c>
      <c r="AK163" s="400" t="s">
        <v>2305</v>
      </c>
      <c r="AU163" s="400" t="s">
        <v>6362</v>
      </c>
      <c r="AZ163" s="400" t="str">
        <f>IF(IFERROR(MATCH(F163,#REF!, 0),"N/A")="N/A","N/A","Yes")</f>
        <v>N/A</v>
      </c>
    </row>
    <row r="164" spans="2:52" x14ac:dyDescent="0.3">
      <c r="B164" s="404" t="s">
        <v>985</v>
      </c>
      <c r="C164" s="404" t="s">
        <v>985</v>
      </c>
      <c r="D164" s="404" t="s">
        <v>985</v>
      </c>
      <c r="E164" s="428" t="s">
        <v>2097</v>
      </c>
      <c r="F164" s="400" t="s">
        <v>6636</v>
      </c>
      <c r="H164" s="404" t="s">
        <v>1596</v>
      </c>
      <c r="I164" s="404" t="s">
        <v>2300</v>
      </c>
      <c r="J164" s="404" t="s">
        <v>6399</v>
      </c>
      <c r="K164" s="404" t="s">
        <v>6637</v>
      </c>
      <c r="N164" s="400" t="s">
        <v>1636</v>
      </c>
      <c r="O164" s="507" t="s">
        <v>1939</v>
      </c>
      <c r="P164" s="407" t="str">
        <f>IFERROR(INDEX(LOVs!L:L,MATCH(O164, LOVs!J:J,0)), "")</f>
        <v>Out of Scope</v>
      </c>
      <c r="Q164" s="407" t="str">
        <f>IFERROR(INDEX(LOVs!M:M,MATCH(O164,LOVs!J:J,0)),"")</f>
        <v>Out of Scope</v>
      </c>
      <c r="R164" s="407" t="str">
        <f>IFERROR(INDEX(LOVs!N:N,MATCH(O164,LOVs!J:J,0)),"")</f>
        <v>Out of Scope</v>
      </c>
      <c r="S164" s="400" t="s">
        <v>6621</v>
      </c>
      <c r="T164" s="400" t="s">
        <v>6484</v>
      </c>
      <c r="X164" s="400" t="s">
        <v>2097</v>
      </c>
      <c r="Y164" s="400" t="s">
        <v>1348</v>
      </c>
      <c r="Z164" s="400" t="s">
        <v>4652</v>
      </c>
      <c r="AB164" s="400" t="str">
        <f>INDEX('WESCO RICE Listing 1B'!Y:Y,MATCH(S164, 'WESCO RICE Listing 1B'!H:H,0))</f>
        <v>Sprint 11</v>
      </c>
      <c r="AE164" s="402" t="str">
        <f>INDEX('WESCO RICE Listing 1B'!AJ:AJ,MATCH(S164, 'WESCO RICE Listing 1B'!H:H,0))</f>
        <v>Sprint 12</v>
      </c>
      <c r="AF164" s="402" t="str">
        <f>INDEX('WESCO RICE Listing 1B'!G:G,MATCH(S164, 'WESCO RICE Listing 1B'!H:H,0))</f>
        <v>Language Translation</v>
      </c>
      <c r="AG164" s="402" t="str">
        <f t="shared" si="3"/>
        <v>Language Translation</v>
      </c>
      <c r="AI164" s="400" t="s">
        <v>1605</v>
      </c>
      <c r="AJ164" s="400" t="s">
        <v>1606</v>
      </c>
      <c r="AK164" s="400" t="s">
        <v>2305</v>
      </c>
      <c r="AU164" s="400" t="s">
        <v>6362</v>
      </c>
      <c r="AZ164" s="400" t="str">
        <f>IF(IFERROR(MATCH(F164,#REF!, 0),"N/A")="N/A","N/A","Yes")</f>
        <v>N/A</v>
      </c>
    </row>
    <row r="165" spans="2:52" x14ac:dyDescent="0.3">
      <c r="B165" s="404" t="s">
        <v>985</v>
      </c>
      <c r="C165" s="404" t="s">
        <v>985</v>
      </c>
      <c r="D165" s="404" t="s">
        <v>985</v>
      </c>
      <c r="E165" s="428" t="s">
        <v>2097</v>
      </c>
      <c r="F165" s="400" t="s">
        <v>6638</v>
      </c>
      <c r="H165" s="404" t="s">
        <v>1596</v>
      </c>
      <c r="I165" s="404" t="s">
        <v>2300</v>
      </c>
      <c r="J165" s="404" t="s">
        <v>6399</v>
      </c>
      <c r="K165" s="404" t="s">
        <v>6639</v>
      </c>
      <c r="N165" s="400" t="s">
        <v>1636</v>
      </c>
      <c r="O165" s="507" t="s">
        <v>1939</v>
      </c>
      <c r="P165" s="407" t="str">
        <f>IFERROR(INDEX(LOVs!L:L,MATCH(O165, LOVs!J:J,0)), "")</f>
        <v>Out of Scope</v>
      </c>
      <c r="Q165" s="407" t="str">
        <f>IFERROR(INDEX(LOVs!M:M,MATCH(O165,LOVs!J:J,0)),"")</f>
        <v>Out of Scope</v>
      </c>
      <c r="R165" s="407" t="str">
        <f>IFERROR(INDEX(LOVs!N:N,MATCH(O165,LOVs!J:J,0)),"")</f>
        <v>Out of Scope</v>
      </c>
      <c r="S165" s="400" t="s">
        <v>6600</v>
      </c>
      <c r="T165" s="400" t="s">
        <v>6484</v>
      </c>
      <c r="X165" s="400" t="s">
        <v>2097</v>
      </c>
      <c r="Y165" s="400" t="s">
        <v>1348</v>
      </c>
      <c r="Z165" s="400" t="s">
        <v>4652</v>
      </c>
      <c r="AB165" s="400" t="str">
        <f>INDEX('WESCO RICE Listing 1B'!Y:Y,MATCH(S165, 'WESCO RICE Listing 1B'!H:H,0))</f>
        <v>Sprint 12</v>
      </c>
      <c r="AE165" s="402" t="str">
        <f>INDEX('WESCO RICE Listing 1B'!AJ:AJ,MATCH(S165, 'WESCO RICE Listing 1B'!H:H,0))</f>
        <v>Sprint 13</v>
      </c>
      <c r="AF165" s="402" t="str">
        <f>INDEX('WESCO RICE Listing 1B'!G:G,MATCH(S165, 'WESCO RICE Listing 1B'!H:H,0))</f>
        <v>Language Translation</v>
      </c>
      <c r="AG165" s="402" t="str">
        <f t="shared" si="3"/>
        <v>Language Translation</v>
      </c>
      <c r="AI165" s="400" t="s">
        <v>1605</v>
      </c>
      <c r="AJ165" s="400" t="s">
        <v>1606</v>
      </c>
      <c r="AK165" s="400" t="s">
        <v>2305</v>
      </c>
      <c r="AU165" s="400" t="s">
        <v>6362</v>
      </c>
      <c r="AZ165" s="400" t="str">
        <f>IF(IFERROR(MATCH(F165,#REF!, 0),"N/A")="N/A","N/A","Yes")</f>
        <v>N/A</v>
      </c>
    </row>
    <row r="166" spans="2:52" x14ac:dyDescent="0.3">
      <c r="B166" s="404" t="s">
        <v>985</v>
      </c>
      <c r="C166" s="404" t="s">
        <v>985</v>
      </c>
      <c r="D166" s="404" t="s">
        <v>985</v>
      </c>
      <c r="E166" s="428" t="s">
        <v>2097</v>
      </c>
      <c r="F166" s="400" t="s">
        <v>6640</v>
      </c>
      <c r="H166" s="404" t="s">
        <v>1596</v>
      </c>
      <c r="I166" s="404" t="s">
        <v>2300</v>
      </c>
      <c r="J166" s="404" t="s">
        <v>6399</v>
      </c>
      <c r="K166" s="404" t="s">
        <v>6641</v>
      </c>
      <c r="N166" s="400" t="s">
        <v>1636</v>
      </c>
      <c r="O166" s="507" t="s">
        <v>1939</v>
      </c>
      <c r="P166" s="407" t="str">
        <f>IFERROR(INDEX(LOVs!L:L,MATCH(O166, LOVs!J:J,0)), "")</f>
        <v>Out of Scope</v>
      </c>
      <c r="Q166" s="407" t="str">
        <f>IFERROR(INDEX(LOVs!M:M,MATCH(O166,LOVs!J:J,0)),"")</f>
        <v>Out of Scope</v>
      </c>
      <c r="R166" s="407" t="str">
        <f>IFERROR(INDEX(LOVs!N:N,MATCH(O166,LOVs!J:J,0)),"")</f>
        <v>Out of Scope</v>
      </c>
      <c r="S166" s="400" t="s">
        <v>6603</v>
      </c>
      <c r="T166" s="400" t="s">
        <v>6484</v>
      </c>
      <c r="X166" s="400" t="s">
        <v>2097</v>
      </c>
      <c r="Y166" s="400" t="s">
        <v>1348</v>
      </c>
      <c r="Z166" s="400" t="s">
        <v>4652</v>
      </c>
      <c r="AB166" s="400" t="str">
        <f>INDEX('WESCO RICE Listing 1B'!Y:Y,MATCH(S166, 'WESCO RICE Listing 1B'!H:H,0))</f>
        <v>Sprint 11</v>
      </c>
      <c r="AE166" s="402" t="str">
        <f>INDEX('WESCO RICE Listing 1B'!AJ:AJ,MATCH(S166, 'WESCO RICE Listing 1B'!H:H,0))</f>
        <v>Sprint 12</v>
      </c>
      <c r="AF166" s="402" t="str">
        <f>INDEX('WESCO RICE Listing 1B'!G:G,MATCH(S166, 'WESCO RICE Listing 1B'!H:H,0))</f>
        <v>Language Translation</v>
      </c>
      <c r="AG166" s="402" t="str">
        <f t="shared" si="3"/>
        <v>Language Translation</v>
      </c>
      <c r="AI166" s="400" t="s">
        <v>1605</v>
      </c>
      <c r="AJ166" s="400" t="s">
        <v>1606</v>
      </c>
      <c r="AK166" s="400" t="s">
        <v>2305</v>
      </c>
      <c r="AU166" s="400" t="s">
        <v>6362</v>
      </c>
      <c r="AZ166" s="400" t="str">
        <f>IF(IFERROR(MATCH(F166,#REF!, 0),"N/A")="N/A","N/A","Yes")</f>
        <v>N/A</v>
      </c>
    </row>
    <row r="167" spans="2:52" x14ac:dyDescent="0.3">
      <c r="B167" s="404" t="s">
        <v>985</v>
      </c>
      <c r="C167" s="404" t="s">
        <v>985</v>
      </c>
      <c r="D167" s="404" t="s">
        <v>985</v>
      </c>
      <c r="E167" s="428" t="s">
        <v>2097</v>
      </c>
      <c r="F167" s="400" t="s">
        <v>6642</v>
      </c>
      <c r="H167" s="404" t="s">
        <v>1596</v>
      </c>
      <c r="I167" s="404" t="s">
        <v>2300</v>
      </c>
      <c r="J167" s="404" t="s">
        <v>6399</v>
      </c>
      <c r="K167" s="404" t="s">
        <v>6643</v>
      </c>
      <c r="N167" s="400" t="s">
        <v>1636</v>
      </c>
      <c r="O167" s="507" t="s">
        <v>1939</v>
      </c>
      <c r="P167" s="407" t="str">
        <f>IFERROR(INDEX(LOVs!L:L,MATCH(O167, LOVs!J:J,0)), "")</f>
        <v>Out of Scope</v>
      </c>
      <c r="Q167" s="407" t="str">
        <f>IFERROR(INDEX(LOVs!M:M,MATCH(O167,LOVs!J:J,0)),"")</f>
        <v>Out of Scope</v>
      </c>
      <c r="R167" s="407" t="str">
        <f>IFERROR(INDEX(LOVs!N:N,MATCH(O167,LOVs!J:J,0)),"")</f>
        <v>Out of Scope</v>
      </c>
      <c r="S167" s="400" t="s">
        <v>6606</v>
      </c>
      <c r="T167" s="400" t="s">
        <v>6484</v>
      </c>
      <c r="X167" s="400" t="s">
        <v>2097</v>
      </c>
      <c r="Y167" s="400" t="s">
        <v>1348</v>
      </c>
      <c r="Z167" s="400" t="s">
        <v>4652</v>
      </c>
      <c r="AB167" s="400" t="str">
        <f>INDEX('WESCO RICE Listing 1B'!Y:Y,MATCH(S167, 'WESCO RICE Listing 1B'!H:H,0))</f>
        <v>Sprint 11</v>
      </c>
      <c r="AE167" s="402" t="str">
        <f>INDEX('WESCO RICE Listing 1B'!AJ:AJ,MATCH(S167, 'WESCO RICE Listing 1B'!H:H,0))</f>
        <v>Sprint 12</v>
      </c>
      <c r="AF167" s="402" t="str">
        <f>INDEX('WESCO RICE Listing 1B'!G:G,MATCH(S167, 'WESCO RICE Listing 1B'!H:H,0))</f>
        <v>Language Translation</v>
      </c>
      <c r="AG167" s="402" t="str">
        <f t="shared" si="3"/>
        <v>Language Translation</v>
      </c>
      <c r="AI167" s="400" t="s">
        <v>1605</v>
      </c>
      <c r="AJ167" s="400" t="s">
        <v>1606</v>
      </c>
      <c r="AK167" s="400" t="s">
        <v>2305</v>
      </c>
      <c r="AU167" s="400" t="s">
        <v>6362</v>
      </c>
      <c r="AZ167" s="400" t="str">
        <f>IF(IFERROR(MATCH(F167,#REF!, 0),"N/A")="N/A","N/A","Yes")</f>
        <v>N/A</v>
      </c>
    </row>
    <row r="168" spans="2:52" x14ac:dyDescent="0.3">
      <c r="B168" s="404" t="s">
        <v>985</v>
      </c>
      <c r="C168" s="404" t="s">
        <v>985</v>
      </c>
      <c r="D168" s="404" t="s">
        <v>985</v>
      </c>
      <c r="E168" s="428" t="s">
        <v>2097</v>
      </c>
      <c r="F168" s="400" t="s">
        <v>6644</v>
      </c>
      <c r="H168" s="404" t="s">
        <v>1596</v>
      </c>
      <c r="I168" s="404" t="s">
        <v>2300</v>
      </c>
      <c r="J168" s="404" t="s">
        <v>6399</v>
      </c>
      <c r="K168" s="404" t="s">
        <v>6645</v>
      </c>
      <c r="N168" s="400" t="s">
        <v>1636</v>
      </c>
      <c r="O168" s="507" t="s">
        <v>1939</v>
      </c>
      <c r="P168" s="407" t="str">
        <f>IFERROR(INDEX(LOVs!L:L,MATCH(O168, LOVs!J:J,0)), "")</f>
        <v>Out of Scope</v>
      </c>
      <c r="Q168" s="407" t="str">
        <f>IFERROR(INDEX(LOVs!M:M,MATCH(O168,LOVs!J:J,0)),"")</f>
        <v>Out of Scope</v>
      </c>
      <c r="R168" s="407" t="str">
        <f>IFERROR(INDEX(LOVs!N:N,MATCH(O168,LOVs!J:J,0)),"")</f>
        <v>Out of Scope</v>
      </c>
      <c r="S168" s="400" t="s">
        <v>6609</v>
      </c>
      <c r="T168" s="400" t="s">
        <v>6484</v>
      </c>
      <c r="X168" s="400" t="s">
        <v>2097</v>
      </c>
      <c r="Y168" s="400" t="s">
        <v>1348</v>
      </c>
      <c r="Z168" s="400" t="s">
        <v>4652</v>
      </c>
      <c r="AB168" s="400" t="str">
        <f>INDEX('WESCO RICE Listing 1B'!Y:Y,MATCH(S168, 'WESCO RICE Listing 1B'!H:H,0))</f>
        <v>Sprint 12</v>
      </c>
      <c r="AE168" s="402" t="str">
        <f>INDEX('WESCO RICE Listing 1B'!AJ:AJ,MATCH(S168, 'WESCO RICE Listing 1B'!H:H,0))</f>
        <v>Sprint 13</v>
      </c>
      <c r="AF168" s="402" t="str">
        <f>INDEX('WESCO RICE Listing 1B'!G:G,MATCH(S168, 'WESCO RICE Listing 1B'!H:H,0))</f>
        <v>Language Translation</v>
      </c>
      <c r="AG168" s="402" t="str">
        <f t="shared" si="3"/>
        <v>Language Translation</v>
      </c>
      <c r="AI168" s="400" t="s">
        <v>1605</v>
      </c>
      <c r="AJ168" s="400" t="s">
        <v>1606</v>
      </c>
      <c r="AK168" s="400" t="s">
        <v>2305</v>
      </c>
      <c r="AU168" s="400" t="s">
        <v>6362</v>
      </c>
      <c r="AZ168" s="400" t="str">
        <f>IF(IFERROR(MATCH(F168,#REF!, 0),"N/A")="N/A","N/A","Yes")</f>
        <v>N/A</v>
      </c>
    </row>
    <row r="169" spans="2:52" x14ac:dyDescent="0.3">
      <c r="B169" s="404" t="s">
        <v>985</v>
      </c>
      <c r="C169" s="404" t="s">
        <v>985</v>
      </c>
      <c r="D169" s="404" t="s">
        <v>985</v>
      </c>
      <c r="E169" s="428" t="s">
        <v>2097</v>
      </c>
      <c r="F169" s="400" t="s">
        <v>6646</v>
      </c>
      <c r="H169" s="404" t="s">
        <v>1596</v>
      </c>
      <c r="I169" s="404" t="s">
        <v>2300</v>
      </c>
      <c r="J169" s="404" t="s">
        <v>6399</v>
      </c>
      <c r="K169" s="404" t="s">
        <v>6647</v>
      </c>
      <c r="N169" s="400" t="s">
        <v>1636</v>
      </c>
      <c r="O169" s="507" t="s">
        <v>1939</v>
      </c>
      <c r="P169" s="407" t="str">
        <f>IFERROR(INDEX(LOVs!L:L,MATCH(O169, LOVs!J:J,0)), "")</f>
        <v>Out of Scope</v>
      </c>
      <c r="Q169" s="407" t="str">
        <f>IFERROR(INDEX(LOVs!M:M,MATCH(O169,LOVs!J:J,0)),"")</f>
        <v>Out of Scope</v>
      </c>
      <c r="R169" s="407" t="str">
        <f>IFERROR(INDEX(LOVs!N:N,MATCH(O169,LOVs!J:J,0)),"")</f>
        <v>Out of Scope</v>
      </c>
      <c r="S169" s="400" t="s">
        <v>6612</v>
      </c>
      <c r="T169" s="400" t="s">
        <v>6484</v>
      </c>
      <c r="X169" s="400" t="s">
        <v>2097</v>
      </c>
      <c r="Y169" s="400" t="s">
        <v>1348</v>
      </c>
      <c r="Z169" s="400" t="s">
        <v>4652</v>
      </c>
      <c r="AB169" s="400" t="str">
        <f>INDEX('WESCO RICE Listing 1B'!Y:Y,MATCH(S169, 'WESCO RICE Listing 1B'!H:H,0))</f>
        <v>Sprint 12</v>
      </c>
      <c r="AE169" s="402" t="str">
        <f>INDEX('WESCO RICE Listing 1B'!AJ:AJ,MATCH(S169, 'WESCO RICE Listing 1B'!H:H,0))</f>
        <v>Sprint 13</v>
      </c>
      <c r="AF169" s="402" t="str">
        <f>INDEX('WESCO RICE Listing 1B'!G:G,MATCH(S169, 'WESCO RICE Listing 1B'!H:H,0))</f>
        <v>Language Translation</v>
      </c>
      <c r="AG169" s="402" t="str">
        <f t="shared" si="3"/>
        <v>Language Translation</v>
      </c>
      <c r="AI169" s="400" t="s">
        <v>1605</v>
      </c>
      <c r="AJ169" s="400" t="s">
        <v>1606</v>
      </c>
      <c r="AK169" s="400" t="s">
        <v>2305</v>
      </c>
      <c r="AU169" s="400" t="s">
        <v>6362</v>
      </c>
      <c r="AZ169" s="400" t="str">
        <f>IF(IFERROR(MATCH(F169,#REF!, 0),"N/A")="N/A","N/A","Yes")</f>
        <v>N/A</v>
      </c>
    </row>
    <row r="170" spans="2:52" x14ac:dyDescent="0.3">
      <c r="B170" s="404" t="s">
        <v>985</v>
      </c>
      <c r="C170" s="404" t="s">
        <v>985</v>
      </c>
      <c r="D170" s="404" t="s">
        <v>985</v>
      </c>
      <c r="E170" s="428" t="s">
        <v>2097</v>
      </c>
      <c r="F170" s="400" t="s">
        <v>6648</v>
      </c>
      <c r="H170" s="404" t="s">
        <v>1596</v>
      </c>
      <c r="I170" s="404" t="s">
        <v>2300</v>
      </c>
      <c r="J170" s="404" t="s">
        <v>6399</v>
      </c>
      <c r="K170" s="404" t="s">
        <v>6649</v>
      </c>
      <c r="N170" s="400" t="s">
        <v>1636</v>
      </c>
      <c r="O170" s="507" t="s">
        <v>1939</v>
      </c>
      <c r="P170" s="407" t="str">
        <f>IFERROR(INDEX(LOVs!L:L,MATCH(O170, LOVs!J:J,0)), "")</f>
        <v>Out of Scope</v>
      </c>
      <c r="Q170" s="407" t="str">
        <f>IFERROR(INDEX(LOVs!M:M,MATCH(O170,LOVs!J:J,0)),"")</f>
        <v>Out of Scope</v>
      </c>
      <c r="R170" s="407" t="str">
        <f>IFERROR(INDEX(LOVs!N:N,MATCH(O170,LOVs!J:J,0)),"")</f>
        <v>Out of Scope</v>
      </c>
      <c r="S170" s="400" t="s">
        <v>6615</v>
      </c>
      <c r="T170" s="400" t="s">
        <v>6484</v>
      </c>
      <c r="X170" s="400" t="s">
        <v>2097</v>
      </c>
      <c r="Y170" s="400" t="s">
        <v>1348</v>
      </c>
      <c r="Z170" s="400" t="s">
        <v>4652</v>
      </c>
      <c r="AB170" s="400" t="str">
        <f>INDEX('WESCO RICE Listing 1B'!Y:Y,MATCH(S170, 'WESCO RICE Listing 1B'!H:H,0))</f>
        <v>Sprint 12</v>
      </c>
      <c r="AE170" s="402" t="str">
        <f>INDEX('WESCO RICE Listing 1B'!AJ:AJ,MATCH(S170, 'WESCO RICE Listing 1B'!H:H,0))</f>
        <v>Sprint 13</v>
      </c>
      <c r="AF170" s="402" t="str">
        <f>INDEX('WESCO RICE Listing 1B'!G:G,MATCH(S170, 'WESCO RICE Listing 1B'!H:H,0))</f>
        <v>Language Translation</v>
      </c>
      <c r="AG170" s="402" t="str">
        <f t="shared" si="3"/>
        <v>Language Translation</v>
      </c>
      <c r="AI170" s="400" t="s">
        <v>1605</v>
      </c>
      <c r="AJ170" s="400" t="s">
        <v>1606</v>
      </c>
      <c r="AK170" s="400" t="s">
        <v>2305</v>
      </c>
      <c r="AU170" s="400" t="s">
        <v>6362</v>
      </c>
      <c r="AZ170" s="400" t="str">
        <f>IF(IFERROR(MATCH(F170,#REF!, 0),"N/A")="N/A","N/A","Yes")</f>
        <v>N/A</v>
      </c>
    </row>
    <row r="171" spans="2:52" x14ac:dyDescent="0.3">
      <c r="B171" s="404" t="s">
        <v>985</v>
      </c>
      <c r="C171" s="404" t="s">
        <v>985</v>
      </c>
      <c r="D171" s="404" t="s">
        <v>985</v>
      </c>
      <c r="E171" s="428" t="s">
        <v>2097</v>
      </c>
      <c r="F171" s="400" t="s">
        <v>6650</v>
      </c>
      <c r="H171" s="404" t="s">
        <v>1596</v>
      </c>
      <c r="I171" s="404" t="s">
        <v>2300</v>
      </c>
      <c r="J171" s="404" t="s">
        <v>6399</v>
      </c>
      <c r="K171" s="404" t="s">
        <v>6651</v>
      </c>
      <c r="N171" s="400" t="s">
        <v>1636</v>
      </c>
      <c r="O171" s="507" t="s">
        <v>1939</v>
      </c>
      <c r="P171" s="407" t="str">
        <f>IFERROR(INDEX(LOVs!L:L,MATCH(O171, LOVs!J:J,0)), "")</f>
        <v>Out of Scope</v>
      </c>
      <c r="Q171" s="407" t="str">
        <f>IFERROR(INDEX(LOVs!M:M,MATCH(O171,LOVs!J:J,0)),"")</f>
        <v>Out of Scope</v>
      </c>
      <c r="R171" s="407" t="str">
        <f>IFERROR(INDEX(LOVs!N:N,MATCH(O171,LOVs!J:J,0)),"")</f>
        <v>Out of Scope</v>
      </c>
      <c r="S171" s="400" t="s">
        <v>6618</v>
      </c>
      <c r="T171" s="400" t="s">
        <v>6484</v>
      </c>
      <c r="X171" s="400" t="s">
        <v>2097</v>
      </c>
      <c r="Y171" s="400" t="s">
        <v>1348</v>
      </c>
      <c r="Z171" s="400" t="s">
        <v>4652</v>
      </c>
      <c r="AB171" s="400" t="str">
        <f>INDEX('WESCO RICE Listing 1B'!Y:Y,MATCH(S171, 'WESCO RICE Listing 1B'!H:H,0))</f>
        <v>Sprint 12</v>
      </c>
      <c r="AE171" s="402" t="str">
        <f>INDEX('WESCO RICE Listing 1B'!AJ:AJ,MATCH(S171, 'WESCO RICE Listing 1B'!H:H,0))</f>
        <v>Sprint 13</v>
      </c>
      <c r="AF171" s="402" t="str">
        <f>INDEX('WESCO RICE Listing 1B'!G:G,MATCH(S171, 'WESCO RICE Listing 1B'!H:H,0))</f>
        <v>Language Translation</v>
      </c>
      <c r="AG171" s="402" t="str">
        <f t="shared" si="3"/>
        <v>Language Translation</v>
      </c>
      <c r="AI171" s="400" t="s">
        <v>1605</v>
      </c>
      <c r="AJ171" s="400" t="s">
        <v>1606</v>
      </c>
      <c r="AK171" s="400" t="s">
        <v>2305</v>
      </c>
      <c r="AU171" s="400" t="s">
        <v>6362</v>
      </c>
      <c r="AZ171" s="400" t="str">
        <f>IF(IFERROR(MATCH(F171,#REF!, 0),"N/A")="N/A","N/A","Yes")</f>
        <v>N/A</v>
      </c>
    </row>
    <row r="172" spans="2:52" x14ac:dyDescent="0.3">
      <c r="B172" s="404" t="s">
        <v>985</v>
      </c>
      <c r="C172" s="404" t="s">
        <v>985</v>
      </c>
      <c r="D172" s="404" t="s">
        <v>985</v>
      </c>
      <c r="E172" s="428" t="s">
        <v>2097</v>
      </c>
      <c r="F172" s="400" t="s">
        <v>6652</v>
      </c>
      <c r="H172" s="404" t="s">
        <v>1596</v>
      </c>
      <c r="I172" s="404" t="s">
        <v>2300</v>
      </c>
      <c r="J172" s="404" t="s">
        <v>6399</v>
      </c>
      <c r="K172" s="404" t="s">
        <v>6653</v>
      </c>
      <c r="N172" s="400" t="s">
        <v>1636</v>
      </c>
      <c r="O172" s="507" t="s">
        <v>1939</v>
      </c>
      <c r="P172" s="407" t="str">
        <f>IFERROR(INDEX(LOVs!L:L,MATCH(O172, LOVs!J:J,0)), "")</f>
        <v>Out of Scope</v>
      </c>
      <c r="Q172" s="407" t="str">
        <f>IFERROR(INDEX(LOVs!M:M,MATCH(O172,LOVs!J:J,0)),"")</f>
        <v>Out of Scope</v>
      </c>
      <c r="R172" s="407" t="str">
        <f>IFERROR(INDEX(LOVs!N:N,MATCH(O172,LOVs!J:J,0)),"")</f>
        <v>Out of Scope</v>
      </c>
      <c r="S172" s="400" t="s">
        <v>6621</v>
      </c>
      <c r="T172" s="400" t="s">
        <v>6484</v>
      </c>
      <c r="X172" s="400" t="s">
        <v>2097</v>
      </c>
      <c r="Y172" s="400" t="s">
        <v>1348</v>
      </c>
      <c r="Z172" s="400" t="s">
        <v>4652</v>
      </c>
      <c r="AB172" s="400" t="str">
        <f>INDEX('WESCO RICE Listing 1B'!Y:Y,MATCH(S172, 'WESCO RICE Listing 1B'!H:H,0))</f>
        <v>Sprint 11</v>
      </c>
      <c r="AE172" s="402" t="str">
        <f>INDEX('WESCO RICE Listing 1B'!AJ:AJ,MATCH(S172, 'WESCO RICE Listing 1B'!H:H,0))</f>
        <v>Sprint 12</v>
      </c>
      <c r="AF172" s="402" t="str">
        <f>INDEX('WESCO RICE Listing 1B'!G:G,MATCH(S172, 'WESCO RICE Listing 1B'!H:H,0))</f>
        <v>Language Translation</v>
      </c>
      <c r="AG172" s="402" t="str">
        <f t="shared" si="3"/>
        <v>Language Translation</v>
      </c>
      <c r="AI172" s="400" t="s">
        <v>1605</v>
      </c>
      <c r="AJ172" s="400" t="s">
        <v>1606</v>
      </c>
      <c r="AK172" s="400" t="s">
        <v>2305</v>
      </c>
      <c r="AU172" s="400" t="s">
        <v>6362</v>
      </c>
      <c r="AZ172" s="400" t="str">
        <f>IF(IFERROR(MATCH(F172,#REF!, 0),"N/A")="N/A","N/A","Yes")</f>
        <v>N/A</v>
      </c>
    </row>
    <row r="173" spans="2:52" x14ac:dyDescent="0.3">
      <c r="B173" s="404" t="s">
        <v>985</v>
      </c>
      <c r="C173" s="404" t="s">
        <v>985</v>
      </c>
      <c r="D173" s="404" t="s">
        <v>985</v>
      </c>
      <c r="E173" s="428" t="s">
        <v>2097</v>
      </c>
      <c r="F173" s="400" t="s">
        <v>6654</v>
      </c>
      <c r="H173" s="404" t="s">
        <v>1596</v>
      </c>
      <c r="I173" s="404" t="s">
        <v>2300</v>
      </c>
      <c r="J173" s="404" t="s">
        <v>6399</v>
      </c>
      <c r="K173" s="404" t="s">
        <v>6655</v>
      </c>
      <c r="N173" s="400" t="s">
        <v>1636</v>
      </c>
      <c r="O173" s="507" t="s">
        <v>1939</v>
      </c>
      <c r="P173" s="407" t="str">
        <f>IFERROR(INDEX(LOVs!L:L,MATCH(O173, LOVs!J:J,0)), "")</f>
        <v>Out of Scope</v>
      </c>
      <c r="Q173" s="407" t="str">
        <f>IFERROR(INDEX(LOVs!M:M,MATCH(O173,LOVs!J:J,0)),"")</f>
        <v>Out of Scope</v>
      </c>
      <c r="R173" s="407" t="str">
        <f>IFERROR(INDEX(LOVs!N:N,MATCH(O173,LOVs!J:J,0)),"")</f>
        <v>Out of Scope</v>
      </c>
      <c r="S173" s="400" t="s">
        <v>6600</v>
      </c>
      <c r="T173" s="400" t="s">
        <v>6484</v>
      </c>
      <c r="X173" s="400" t="s">
        <v>2097</v>
      </c>
      <c r="Y173" s="400" t="s">
        <v>1348</v>
      </c>
      <c r="Z173" s="400" t="s">
        <v>4652</v>
      </c>
      <c r="AB173" s="400" t="str">
        <f>INDEX('WESCO RICE Listing 1B'!Y:Y,MATCH(S173, 'WESCO RICE Listing 1B'!H:H,0))</f>
        <v>Sprint 12</v>
      </c>
      <c r="AE173" s="402" t="str">
        <f>INDEX('WESCO RICE Listing 1B'!AJ:AJ,MATCH(S173, 'WESCO RICE Listing 1B'!H:H,0))</f>
        <v>Sprint 13</v>
      </c>
      <c r="AF173" s="402" t="str">
        <f>INDEX('WESCO RICE Listing 1B'!G:G,MATCH(S173, 'WESCO RICE Listing 1B'!H:H,0))</f>
        <v>Language Translation</v>
      </c>
      <c r="AG173" s="402" t="str">
        <f t="shared" si="3"/>
        <v>Language Translation</v>
      </c>
      <c r="AI173" s="400" t="s">
        <v>1605</v>
      </c>
      <c r="AJ173" s="400" t="s">
        <v>1606</v>
      </c>
      <c r="AK173" s="400" t="s">
        <v>2305</v>
      </c>
      <c r="AU173" s="400" t="s">
        <v>6362</v>
      </c>
      <c r="AZ173" s="400" t="str">
        <f>IF(IFERROR(MATCH(F173,#REF!, 0),"N/A")="N/A","N/A","Yes")</f>
        <v>N/A</v>
      </c>
    </row>
    <row r="174" spans="2:52" x14ac:dyDescent="0.3">
      <c r="B174" s="404" t="s">
        <v>985</v>
      </c>
      <c r="C174" s="404" t="s">
        <v>985</v>
      </c>
      <c r="D174" s="404" t="s">
        <v>985</v>
      </c>
      <c r="E174" s="428" t="s">
        <v>2097</v>
      </c>
      <c r="F174" s="400" t="s">
        <v>6656</v>
      </c>
      <c r="H174" s="404" t="s">
        <v>1596</v>
      </c>
      <c r="I174" s="404" t="s">
        <v>2300</v>
      </c>
      <c r="J174" s="404" t="s">
        <v>6399</v>
      </c>
      <c r="K174" s="404" t="s">
        <v>6657</v>
      </c>
      <c r="N174" s="400" t="s">
        <v>1636</v>
      </c>
      <c r="O174" s="507" t="s">
        <v>1939</v>
      </c>
      <c r="P174" s="407" t="str">
        <f>IFERROR(INDEX(LOVs!L:L,MATCH(O174, LOVs!J:J,0)), "")</f>
        <v>Out of Scope</v>
      </c>
      <c r="Q174" s="407" t="str">
        <f>IFERROR(INDEX(LOVs!M:M,MATCH(O174,LOVs!J:J,0)),"")</f>
        <v>Out of Scope</v>
      </c>
      <c r="R174" s="407" t="str">
        <f>IFERROR(INDEX(LOVs!N:N,MATCH(O174,LOVs!J:J,0)),"")</f>
        <v>Out of Scope</v>
      </c>
      <c r="S174" s="400" t="s">
        <v>6603</v>
      </c>
      <c r="T174" s="400" t="s">
        <v>6484</v>
      </c>
      <c r="X174" s="400" t="s">
        <v>2097</v>
      </c>
      <c r="Y174" s="400" t="s">
        <v>1348</v>
      </c>
      <c r="Z174" s="400" t="s">
        <v>4652</v>
      </c>
      <c r="AB174" s="400" t="str">
        <f>INDEX('WESCO RICE Listing 1B'!Y:Y,MATCH(S174, 'WESCO RICE Listing 1B'!H:H,0))</f>
        <v>Sprint 11</v>
      </c>
      <c r="AE174" s="402" t="str">
        <f>INDEX('WESCO RICE Listing 1B'!AJ:AJ,MATCH(S174, 'WESCO RICE Listing 1B'!H:H,0))</f>
        <v>Sprint 12</v>
      </c>
      <c r="AF174" s="402" t="str">
        <f>INDEX('WESCO RICE Listing 1B'!G:G,MATCH(S174, 'WESCO RICE Listing 1B'!H:H,0))</f>
        <v>Language Translation</v>
      </c>
      <c r="AG174" s="402" t="str">
        <f t="shared" si="3"/>
        <v>Language Translation</v>
      </c>
      <c r="AI174" s="400" t="s">
        <v>1605</v>
      </c>
      <c r="AJ174" s="400" t="s">
        <v>1606</v>
      </c>
      <c r="AK174" s="400" t="s">
        <v>2305</v>
      </c>
      <c r="AU174" s="400" t="s">
        <v>6362</v>
      </c>
      <c r="AZ174" s="400" t="str">
        <f>IF(IFERROR(MATCH(F174,#REF!, 0),"N/A")="N/A","N/A","Yes")</f>
        <v>N/A</v>
      </c>
    </row>
    <row r="175" spans="2:52" x14ac:dyDescent="0.3">
      <c r="B175" s="404" t="s">
        <v>985</v>
      </c>
      <c r="C175" s="404" t="s">
        <v>985</v>
      </c>
      <c r="D175" s="404" t="s">
        <v>985</v>
      </c>
      <c r="E175" s="428" t="s">
        <v>2097</v>
      </c>
      <c r="F175" s="400" t="s">
        <v>6658</v>
      </c>
      <c r="H175" s="404" t="s">
        <v>1596</v>
      </c>
      <c r="I175" s="404" t="s">
        <v>2300</v>
      </c>
      <c r="J175" s="404" t="s">
        <v>6399</v>
      </c>
      <c r="K175" s="404" t="s">
        <v>6659</v>
      </c>
      <c r="N175" s="400" t="s">
        <v>1636</v>
      </c>
      <c r="O175" s="507" t="s">
        <v>1939</v>
      </c>
      <c r="P175" s="407" t="str">
        <f>IFERROR(INDEX(LOVs!L:L,MATCH(O175, LOVs!J:J,0)), "")</f>
        <v>Out of Scope</v>
      </c>
      <c r="Q175" s="407" t="str">
        <f>IFERROR(INDEX(LOVs!M:M,MATCH(O175,LOVs!J:J,0)),"")</f>
        <v>Out of Scope</v>
      </c>
      <c r="R175" s="407" t="str">
        <f>IFERROR(INDEX(LOVs!N:N,MATCH(O175,LOVs!J:J,0)),"")</f>
        <v>Out of Scope</v>
      </c>
      <c r="S175" s="400" t="s">
        <v>6606</v>
      </c>
      <c r="T175" s="400" t="s">
        <v>6484</v>
      </c>
      <c r="X175" s="400" t="s">
        <v>2097</v>
      </c>
      <c r="Y175" s="400" t="s">
        <v>1348</v>
      </c>
      <c r="Z175" s="400" t="s">
        <v>4652</v>
      </c>
      <c r="AB175" s="400" t="str">
        <f>INDEX('WESCO RICE Listing 1B'!Y:Y,MATCH(S175, 'WESCO RICE Listing 1B'!H:H,0))</f>
        <v>Sprint 11</v>
      </c>
      <c r="AE175" s="402" t="str">
        <f>INDEX('WESCO RICE Listing 1B'!AJ:AJ,MATCH(S175, 'WESCO RICE Listing 1B'!H:H,0))</f>
        <v>Sprint 12</v>
      </c>
      <c r="AF175" s="402" t="str">
        <f>INDEX('WESCO RICE Listing 1B'!G:G,MATCH(S175, 'WESCO RICE Listing 1B'!H:H,0))</f>
        <v>Language Translation</v>
      </c>
      <c r="AG175" s="402" t="str">
        <f t="shared" si="3"/>
        <v>Language Translation</v>
      </c>
      <c r="AI175" s="400" t="s">
        <v>1605</v>
      </c>
      <c r="AJ175" s="400" t="s">
        <v>1606</v>
      </c>
      <c r="AK175" s="400" t="s">
        <v>2305</v>
      </c>
      <c r="AU175" s="400" t="s">
        <v>6362</v>
      </c>
      <c r="AZ175" s="400" t="str">
        <f>IF(IFERROR(MATCH(F175,#REF!, 0),"N/A")="N/A","N/A","Yes")</f>
        <v>N/A</v>
      </c>
    </row>
    <row r="176" spans="2:52" x14ac:dyDescent="0.3">
      <c r="B176" s="404" t="s">
        <v>985</v>
      </c>
      <c r="C176" s="404" t="s">
        <v>985</v>
      </c>
      <c r="D176" s="404" t="s">
        <v>985</v>
      </c>
      <c r="E176" s="428" t="s">
        <v>2097</v>
      </c>
      <c r="F176" s="400" t="s">
        <v>6660</v>
      </c>
      <c r="H176" s="404" t="s">
        <v>1596</v>
      </c>
      <c r="I176" s="404" t="s">
        <v>2300</v>
      </c>
      <c r="J176" s="404" t="s">
        <v>6399</v>
      </c>
      <c r="K176" s="404" t="s">
        <v>6661</v>
      </c>
      <c r="N176" s="400" t="s">
        <v>1636</v>
      </c>
      <c r="O176" s="507" t="s">
        <v>1939</v>
      </c>
      <c r="P176" s="407" t="str">
        <f>IFERROR(INDEX(LOVs!L:L,MATCH(O176, LOVs!J:J,0)), "")</f>
        <v>Out of Scope</v>
      </c>
      <c r="Q176" s="407" t="str">
        <f>IFERROR(INDEX(LOVs!M:M,MATCH(O176,LOVs!J:J,0)),"")</f>
        <v>Out of Scope</v>
      </c>
      <c r="R176" s="407" t="str">
        <f>IFERROR(INDEX(LOVs!N:N,MATCH(O176,LOVs!J:J,0)),"")</f>
        <v>Out of Scope</v>
      </c>
      <c r="S176" s="400" t="s">
        <v>6609</v>
      </c>
      <c r="T176" s="400" t="s">
        <v>6484</v>
      </c>
      <c r="X176" s="400" t="s">
        <v>2097</v>
      </c>
      <c r="Y176" s="400" t="s">
        <v>1348</v>
      </c>
      <c r="Z176" s="400" t="s">
        <v>4652</v>
      </c>
      <c r="AB176" s="400" t="str">
        <f>INDEX('WESCO RICE Listing 1B'!Y:Y,MATCH(S176, 'WESCO RICE Listing 1B'!H:H,0))</f>
        <v>Sprint 12</v>
      </c>
      <c r="AE176" s="402" t="str">
        <f>INDEX('WESCO RICE Listing 1B'!AJ:AJ,MATCH(S176, 'WESCO RICE Listing 1B'!H:H,0))</f>
        <v>Sprint 13</v>
      </c>
      <c r="AF176" s="402" t="str">
        <f>INDEX('WESCO RICE Listing 1B'!G:G,MATCH(S176, 'WESCO RICE Listing 1B'!H:H,0))</f>
        <v>Language Translation</v>
      </c>
      <c r="AG176" s="402" t="str">
        <f t="shared" si="3"/>
        <v>Language Translation</v>
      </c>
      <c r="AI176" s="400" t="s">
        <v>1605</v>
      </c>
      <c r="AJ176" s="400" t="s">
        <v>1606</v>
      </c>
      <c r="AK176" s="400" t="s">
        <v>2305</v>
      </c>
      <c r="AU176" s="400" t="s">
        <v>6362</v>
      </c>
      <c r="AZ176" s="400" t="str">
        <f>IF(IFERROR(MATCH(F176,#REF!, 0),"N/A")="N/A","N/A","Yes")</f>
        <v>N/A</v>
      </c>
    </row>
    <row r="177" spans="2:52" x14ac:dyDescent="0.3">
      <c r="B177" s="404" t="s">
        <v>985</v>
      </c>
      <c r="C177" s="404" t="s">
        <v>985</v>
      </c>
      <c r="D177" s="404" t="s">
        <v>985</v>
      </c>
      <c r="E177" s="428" t="s">
        <v>2097</v>
      </c>
      <c r="F177" s="400" t="s">
        <v>6662</v>
      </c>
      <c r="H177" s="404" t="s">
        <v>1596</v>
      </c>
      <c r="I177" s="404" t="s">
        <v>2300</v>
      </c>
      <c r="J177" s="404" t="s">
        <v>6399</v>
      </c>
      <c r="K177" s="404" t="s">
        <v>6663</v>
      </c>
      <c r="N177" s="400" t="s">
        <v>1636</v>
      </c>
      <c r="O177" s="507" t="s">
        <v>1939</v>
      </c>
      <c r="P177" s="407" t="str">
        <f>IFERROR(INDEX(LOVs!L:L,MATCH(O177, LOVs!J:J,0)), "")</f>
        <v>Out of Scope</v>
      </c>
      <c r="Q177" s="407" t="str">
        <f>IFERROR(INDEX(LOVs!M:M,MATCH(O177,LOVs!J:J,0)),"")</f>
        <v>Out of Scope</v>
      </c>
      <c r="R177" s="407" t="str">
        <f>IFERROR(INDEX(LOVs!N:N,MATCH(O177,LOVs!J:J,0)),"")</f>
        <v>Out of Scope</v>
      </c>
      <c r="S177" s="400" t="s">
        <v>6612</v>
      </c>
      <c r="T177" s="400" t="s">
        <v>6484</v>
      </c>
      <c r="X177" s="400" t="s">
        <v>2097</v>
      </c>
      <c r="Y177" s="400" t="s">
        <v>1348</v>
      </c>
      <c r="Z177" s="400" t="s">
        <v>4652</v>
      </c>
      <c r="AB177" s="400" t="str">
        <f>INDEX('WESCO RICE Listing 1B'!Y:Y,MATCH(S177, 'WESCO RICE Listing 1B'!H:H,0))</f>
        <v>Sprint 12</v>
      </c>
      <c r="AE177" s="402" t="str">
        <f>INDEX('WESCO RICE Listing 1B'!AJ:AJ,MATCH(S177, 'WESCO RICE Listing 1B'!H:H,0))</f>
        <v>Sprint 13</v>
      </c>
      <c r="AF177" s="402" t="str">
        <f>INDEX('WESCO RICE Listing 1B'!G:G,MATCH(S177, 'WESCO RICE Listing 1B'!H:H,0))</f>
        <v>Language Translation</v>
      </c>
      <c r="AG177" s="402" t="str">
        <f t="shared" si="3"/>
        <v>Language Translation</v>
      </c>
      <c r="AI177" s="400" t="s">
        <v>1605</v>
      </c>
      <c r="AJ177" s="400" t="s">
        <v>1606</v>
      </c>
      <c r="AK177" s="400" t="s">
        <v>2305</v>
      </c>
      <c r="AU177" s="400" t="s">
        <v>6362</v>
      </c>
      <c r="AZ177" s="400" t="str">
        <f>IF(IFERROR(MATCH(F177,#REF!, 0),"N/A")="N/A","N/A","Yes")</f>
        <v>N/A</v>
      </c>
    </row>
    <row r="178" spans="2:52" x14ac:dyDescent="0.3">
      <c r="B178" s="404" t="s">
        <v>985</v>
      </c>
      <c r="C178" s="404" t="s">
        <v>985</v>
      </c>
      <c r="D178" s="404" t="s">
        <v>985</v>
      </c>
      <c r="E178" s="428" t="s">
        <v>2097</v>
      </c>
      <c r="F178" s="400" t="s">
        <v>6664</v>
      </c>
      <c r="H178" s="404" t="s">
        <v>1596</v>
      </c>
      <c r="I178" s="404" t="s">
        <v>2300</v>
      </c>
      <c r="J178" s="404" t="s">
        <v>6399</v>
      </c>
      <c r="K178" s="404" t="s">
        <v>6665</v>
      </c>
      <c r="N178" s="400" t="s">
        <v>1636</v>
      </c>
      <c r="O178" s="507" t="s">
        <v>1939</v>
      </c>
      <c r="P178" s="407" t="str">
        <f>IFERROR(INDEX(LOVs!L:L,MATCH(O178, LOVs!J:J,0)), "")</f>
        <v>Out of Scope</v>
      </c>
      <c r="Q178" s="407" t="str">
        <f>IFERROR(INDEX(LOVs!M:M,MATCH(O178,LOVs!J:J,0)),"")</f>
        <v>Out of Scope</v>
      </c>
      <c r="R178" s="407" t="str">
        <f>IFERROR(INDEX(LOVs!N:N,MATCH(O178,LOVs!J:J,0)),"")</f>
        <v>Out of Scope</v>
      </c>
      <c r="S178" s="400" t="s">
        <v>6615</v>
      </c>
      <c r="T178" s="400" t="s">
        <v>6484</v>
      </c>
      <c r="X178" s="400" t="s">
        <v>2097</v>
      </c>
      <c r="Y178" s="400" t="s">
        <v>1348</v>
      </c>
      <c r="Z178" s="400" t="s">
        <v>4652</v>
      </c>
      <c r="AB178" s="400" t="str">
        <f>INDEX('WESCO RICE Listing 1B'!Y:Y,MATCH(S178, 'WESCO RICE Listing 1B'!H:H,0))</f>
        <v>Sprint 12</v>
      </c>
      <c r="AE178" s="402" t="str">
        <f>INDEX('WESCO RICE Listing 1B'!AJ:AJ,MATCH(S178, 'WESCO RICE Listing 1B'!H:H,0))</f>
        <v>Sprint 13</v>
      </c>
      <c r="AF178" s="402" t="str">
        <f>INDEX('WESCO RICE Listing 1B'!G:G,MATCH(S178, 'WESCO RICE Listing 1B'!H:H,0))</f>
        <v>Language Translation</v>
      </c>
      <c r="AG178" s="402" t="str">
        <f t="shared" si="3"/>
        <v>Language Translation</v>
      </c>
      <c r="AI178" s="400" t="s">
        <v>1605</v>
      </c>
      <c r="AJ178" s="400" t="s">
        <v>1606</v>
      </c>
      <c r="AK178" s="400" t="s">
        <v>2305</v>
      </c>
      <c r="AU178" s="400" t="s">
        <v>6362</v>
      </c>
      <c r="AZ178" s="400" t="str">
        <f>IF(IFERROR(MATCH(F178,#REF!, 0),"N/A")="N/A","N/A","Yes")</f>
        <v>N/A</v>
      </c>
    </row>
    <row r="179" spans="2:52" x14ac:dyDescent="0.3">
      <c r="B179" s="404" t="s">
        <v>985</v>
      </c>
      <c r="C179" s="404" t="s">
        <v>985</v>
      </c>
      <c r="D179" s="404" t="s">
        <v>985</v>
      </c>
      <c r="E179" s="428" t="s">
        <v>2097</v>
      </c>
      <c r="F179" s="400" t="s">
        <v>6666</v>
      </c>
      <c r="H179" s="404" t="s">
        <v>1596</v>
      </c>
      <c r="I179" s="404" t="s">
        <v>2300</v>
      </c>
      <c r="J179" s="404" t="s">
        <v>6399</v>
      </c>
      <c r="K179" s="404" t="s">
        <v>6667</v>
      </c>
      <c r="N179" s="400" t="s">
        <v>1636</v>
      </c>
      <c r="O179" s="507" t="s">
        <v>1939</v>
      </c>
      <c r="P179" s="407" t="str">
        <f>IFERROR(INDEX(LOVs!L:L,MATCH(O179, LOVs!J:J,0)), "")</f>
        <v>Out of Scope</v>
      </c>
      <c r="Q179" s="407" t="str">
        <f>IFERROR(INDEX(LOVs!M:M,MATCH(O179,LOVs!J:J,0)),"")</f>
        <v>Out of Scope</v>
      </c>
      <c r="R179" s="407" t="str">
        <f>IFERROR(INDEX(LOVs!N:N,MATCH(O179,LOVs!J:J,0)),"")</f>
        <v>Out of Scope</v>
      </c>
      <c r="S179" s="400" t="s">
        <v>6618</v>
      </c>
      <c r="T179" s="400" t="s">
        <v>6484</v>
      </c>
      <c r="X179" s="400" t="s">
        <v>2097</v>
      </c>
      <c r="Y179" s="400" t="s">
        <v>1348</v>
      </c>
      <c r="Z179" s="400" t="s">
        <v>4652</v>
      </c>
      <c r="AB179" s="400" t="str">
        <f>INDEX('WESCO RICE Listing 1B'!Y:Y,MATCH(S179, 'WESCO RICE Listing 1B'!H:H,0))</f>
        <v>Sprint 12</v>
      </c>
      <c r="AE179" s="402" t="str">
        <f>INDEX('WESCO RICE Listing 1B'!AJ:AJ,MATCH(S179, 'WESCO RICE Listing 1B'!H:H,0))</f>
        <v>Sprint 13</v>
      </c>
      <c r="AF179" s="402" t="str">
        <f>INDEX('WESCO RICE Listing 1B'!G:G,MATCH(S179, 'WESCO RICE Listing 1B'!H:H,0))</f>
        <v>Language Translation</v>
      </c>
      <c r="AG179" s="402" t="str">
        <f t="shared" ref="AG179:AG198" si="4">IF(AF179="", O179, AF179)</f>
        <v>Language Translation</v>
      </c>
      <c r="AI179" s="400" t="s">
        <v>1605</v>
      </c>
      <c r="AJ179" s="400" t="s">
        <v>1606</v>
      </c>
      <c r="AK179" s="400" t="s">
        <v>2305</v>
      </c>
      <c r="AU179" s="400" t="s">
        <v>6362</v>
      </c>
      <c r="AZ179" s="400" t="str">
        <f>IF(IFERROR(MATCH(F179,#REF!, 0),"N/A")="N/A","N/A","Yes")</f>
        <v>N/A</v>
      </c>
    </row>
    <row r="180" spans="2:52" x14ac:dyDescent="0.3">
      <c r="B180" s="404" t="s">
        <v>985</v>
      </c>
      <c r="C180" s="404" t="s">
        <v>985</v>
      </c>
      <c r="D180" s="404" t="s">
        <v>985</v>
      </c>
      <c r="E180" s="428" t="s">
        <v>2097</v>
      </c>
      <c r="F180" s="400" t="s">
        <v>6668</v>
      </c>
      <c r="H180" s="404" t="s">
        <v>1596</v>
      </c>
      <c r="I180" s="404" t="s">
        <v>2300</v>
      </c>
      <c r="J180" s="404" t="s">
        <v>6399</v>
      </c>
      <c r="K180" s="404" t="s">
        <v>6669</v>
      </c>
      <c r="N180" s="400" t="s">
        <v>1636</v>
      </c>
      <c r="O180" s="507" t="s">
        <v>1939</v>
      </c>
      <c r="P180" s="407" t="str">
        <f>IFERROR(INDEX(LOVs!L:L,MATCH(O180, LOVs!J:J,0)), "")</f>
        <v>Out of Scope</v>
      </c>
      <c r="Q180" s="407" t="str">
        <f>IFERROR(INDEX(LOVs!M:M,MATCH(O180,LOVs!J:J,0)),"")</f>
        <v>Out of Scope</v>
      </c>
      <c r="R180" s="407" t="str">
        <f>IFERROR(INDEX(LOVs!N:N,MATCH(O180,LOVs!J:J,0)),"")</f>
        <v>Out of Scope</v>
      </c>
      <c r="S180" s="400" t="s">
        <v>6621</v>
      </c>
      <c r="T180" s="400" t="s">
        <v>6484</v>
      </c>
      <c r="X180" s="400" t="s">
        <v>2097</v>
      </c>
      <c r="Y180" s="400" t="s">
        <v>1348</v>
      </c>
      <c r="Z180" s="400" t="s">
        <v>4652</v>
      </c>
      <c r="AB180" s="400" t="str">
        <f>INDEX('WESCO RICE Listing 1B'!Y:Y,MATCH(S180, 'WESCO RICE Listing 1B'!H:H,0))</f>
        <v>Sprint 11</v>
      </c>
      <c r="AE180" s="402" t="str">
        <f>INDEX('WESCO RICE Listing 1B'!AJ:AJ,MATCH(S180, 'WESCO RICE Listing 1B'!H:H,0))</f>
        <v>Sprint 12</v>
      </c>
      <c r="AF180" s="402" t="str">
        <f>INDEX('WESCO RICE Listing 1B'!G:G,MATCH(S180, 'WESCO RICE Listing 1B'!H:H,0))</f>
        <v>Language Translation</v>
      </c>
      <c r="AG180" s="402" t="str">
        <f t="shared" si="4"/>
        <v>Language Translation</v>
      </c>
      <c r="AI180" s="400" t="s">
        <v>1605</v>
      </c>
      <c r="AJ180" s="400" t="s">
        <v>1606</v>
      </c>
      <c r="AK180" s="400" t="s">
        <v>2305</v>
      </c>
      <c r="AU180" s="400" t="s">
        <v>6362</v>
      </c>
      <c r="AZ180" s="400" t="str">
        <f>IF(IFERROR(MATCH(F180,#REF!, 0),"N/A")="N/A","N/A","Yes")</f>
        <v>N/A</v>
      </c>
    </row>
    <row r="181" spans="2:52" x14ac:dyDescent="0.3">
      <c r="B181" s="404" t="s">
        <v>985</v>
      </c>
      <c r="C181" s="404" t="s">
        <v>985</v>
      </c>
      <c r="D181" s="404" t="s">
        <v>985</v>
      </c>
      <c r="E181" s="428" t="s">
        <v>2097</v>
      </c>
      <c r="F181" s="400" t="s">
        <v>6670</v>
      </c>
      <c r="H181" s="404" t="s">
        <v>1596</v>
      </c>
      <c r="I181" s="404" t="s">
        <v>2300</v>
      </c>
      <c r="J181" s="404" t="s">
        <v>6399</v>
      </c>
      <c r="K181" s="404" t="s">
        <v>6671</v>
      </c>
      <c r="N181" s="400" t="s">
        <v>1636</v>
      </c>
      <c r="O181" s="507" t="s">
        <v>1939</v>
      </c>
      <c r="P181" s="407" t="str">
        <f>IFERROR(INDEX(LOVs!L:L,MATCH(O181, LOVs!J:J,0)), "")</f>
        <v>Out of Scope</v>
      </c>
      <c r="Q181" s="407" t="str">
        <f>IFERROR(INDEX(LOVs!M:M,MATCH(O181,LOVs!J:J,0)),"")</f>
        <v>Out of Scope</v>
      </c>
      <c r="R181" s="407" t="str">
        <f>IFERROR(INDEX(LOVs!N:N,MATCH(O181,LOVs!J:J,0)),"")</f>
        <v>Out of Scope</v>
      </c>
      <c r="S181" s="400" t="s">
        <v>6600</v>
      </c>
      <c r="T181" s="400" t="s">
        <v>6484</v>
      </c>
      <c r="X181" s="400" t="s">
        <v>2097</v>
      </c>
      <c r="Y181" s="400" t="s">
        <v>1348</v>
      </c>
      <c r="Z181" s="400" t="s">
        <v>4652</v>
      </c>
      <c r="AB181" s="400" t="str">
        <f>INDEX('WESCO RICE Listing 1B'!Y:Y,MATCH(S181, 'WESCO RICE Listing 1B'!H:H,0))</f>
        <v>Sprint 12</v>
      </c>
      <c r="AE181" s="402" t="str">
        <f>INDEX('WESCO RICE Listing 1B'!AJ:AJ,MATCH(S181, 'WESCO RICE Listing 1B'!H:H,0))</f>
        <v>Sprint 13</v>
      </c>
      <c r="AF181" s="402" t="str">
        <f>INDEX('WESCO RICE Listing 1B'!G:G,MATCH(S181, 'WESCO RICE Listing 1B'!H:H,0))</f>
        <v>Language Translation</v>
      </c>
      <c r="AG181" s="402" t="str">
        <f t="shared" si="4"/>
        <v>Language Translation</v>
      </c>
      <c r="AI181" s="400" t="s">
        <v>1605</v>
      </c>
      <c r="AJ181" s="400" t="s">
        <v>1606</v>
      </c>
      <c r="AK181" s="400" t="s">
        <v>2305</v>
      </c>
      <c r="AU181" s="400" t="s">
        <v>6362</v>
      </c>
      <c r="AZ181" s="400" t="str">
        <f>IF(IFERROR(MATCH(F181,#REF!, 0),"N/A")="N/A","N/A","Yes")</f>
        <v>N/A</v>
      </c>
    </row>
    <row r="182" spans="2:52" x14ac:dyDescent="0.3">
      <c r="B182" s="404" t="s">
        <v>985</v>
      </c>
      <c r="C182" s="404" t="s">
        <v>985</v>
      </c>
      <c r="D182" s="404" t="s">
        <v>985</v>
      </c>
      <c r="E182" s="428" t="s">
        <v>2097</v>
      </c>
      <c r="F182" s="400" t="s">
        <v>6672</v>
      </c>
      <c r="H182" s="404" t="s">
        <v>1596</v>
      </c>
      <c r="I182" s="404" t="s">
        <v>2300</v>
      </c>
      <c r="J182" s="404" t="s">
        <v>6399</v>
      </c>
      <c r="K182" s="404" t="s">
        <v>6673</v>
      </c>
      <c r="N182" s="400" t="s">
        <v>1636</v>
      </c>
      <c r="O182" s="507" t="s">
        <v>1939</v>
      </c>
      <c r="P182" s="407" t="str">
        <f>IFERROR(INDEX(LOVs!L:L,MATCH(O182, LOVs!J:J,0)), "")</f>
        <v>Out of Scope</v>
      </c>
      <c r="Q182" s="407" t="str">
        <f>IFERROR(INDEX(LOVs!M:M,MATCH(O182,LOVs!J:J,0)),"")</f>
        <v>Out of Scope</v>
      </c>
      <c r="R182" s="407" t="str">
        <f>IFERROR(INDEX(LOVs!N:N,MATCH(O182,LOVs!J:J,0)),"")</f>
        <v>Out of Scope</v>
      </c>
      <c r="S182" s="400" t="s">
        <v>6603</v>
      </c>
      <c r="T182" s="400" t="s">
        <v>6484</v>
      </c>
      <c r="X182" s="400" t="s">
        <v>2097</v>
      </c>
      <c r="Y182" s="400" t="s">
        <v>1348</v>
      </c>
      <c r="Z182" s="400" t="s">
        <v>4652</v>
      </c>
      <c r="AB182" s="400" t="str">
        <f>INDEX('WESCO RICE Listing 1B'!Y:Y,MATCH(S182, 'WESCO RICE Listing 1B'!H:H,0))</f>
        <v>Sprint 11</v>
      </c>
      <c r="AE182" s="402" t="str">
        <f>INDEX('WESCO RICE Listing 1B'!AJ:AJ,MATCH(S182, 'WESCO RICE Listing 1B'!H:H,0))</f>
        <v>Sprint 12</v>
      </c>
      <c r="AF182" s="402" t="str">
        <f>INDEX('WESCO RICE Listing 1B'!G:G,MATCH(S182, 'WESCO RICE Listing 1B'!H:H,0))</f>
        <v>Language Translation</v>
      </c>
      <c r="AG182" s="402" t="str">
        <f t="shared" si="4"/>
        <v>Language Translation</v>
      </c>
      <c r="AI182" s="400" t="s">
        <v>1605</v>
      </c>
      <c r="AJ182" s="400" t="s">
        <v>1606</v>
      </c>
      <c r="AK182" s="400" t="s">
        <v>2305</v>
      </c>
      <c r="AU182" s="400" t="s">
        <v>6362</v>
      </c>
      <c r="AZ182" s="400" t="str">
        <f>IF(IFERROR(MATCH(F182,#REF!, 0),"N/A")="N/A","N/A","Yes")</f>
        <v>N/A</v>
      </c>
    </row>
    <row r="183" spans="2:52" x14ac:dyDescent="0.3">
      <c r="B183" s="404" t="s">
        <v>985</v>
      </c>
      <c r="C183" s="404" t="s">
        <v>985</v>
      </c>
      <c r="D183" s="404" t="s">
        <v>985</v>
      </c>
      <c r="E183" s="428" t="s">
        <v>2097</v>
      </c>
      <c r="F183" s="400" t="s">
        <v>6674</v>
      </c>
      <c r="H183" s="404" t="s">
        <v>1596</v>
      </c>
      <c r="I183" s="404" t="s">
        <v>2300</v>
      </c>
      <c r="J183" s="404" t="s">
        <v>6399</v>
      </c>
      <c r="K183" s="404" t="s">
        <v>6675</v>
      </c>
      <c r="N183" s="400" t="s">
        <v>1636</v>
      </c>
      <c r="O183" s="507" t="s">
        <v>1939</v>
      </c>
      <c r="P183" s="407" t="str">
        <f>IFERROR(INDEX(LOVs!L:L,MATCH(O183, LOVs!J:J,0)), "")</f>
        <v>Out of Scope</v>
      </c>
      <c r="Q183" s="407" t="str">
        <f>IFERROR(INDEX(LOVs!M:M,MATCH(O183,LOVs!J:J,0)),"")</f>
        <v>Out of Scope</v>
      </c>
      <c r="R183" s="407" t="str">
        <f>IFERROR(INDEX(LOVs!N:N,MATCH(O183,LOVs!J:J,0)),"")</f>
        <v>Out of Scope</v>
      </c>
      <c r="S183" s="400" t="s">
        <v>6606</v>
      </c>
      <c r="T183" s="400" t="s">
        <v>6484</v>
      </c>
      <c r="X183" s="400" t="s">
        <v>2097</v>
      </c>
      <c r="Y183" s="400" t="s">
        <v>1348</v>
      </c>
      <c r="Z183" s="400" t="s">
        <v>4652</v>
      </c>
      <c r="AB183" s="400" t="str">
        <f>INDEX('WESCO RICE Listing 1B'!Y:Y,MATCH(S183, 'WESCO RICE Listing 1B'!H:H,0))</f>
        <v>Sprint 11</v>
      </c>
      <c r="AE183" s="402" t="str">
        <f>INDEX('WESCO RICE Listing 1B'!AJ:AJ,MATCH(S183, 'WESCO RICE Listing 1B'!H:H,0))</f>
        <v>Sprint 12</v>
      </c>
      <c r="AF183" s="402" t="str">
        <f>INDEX('WESCO RICE Listing 1B'!G:G,MATCH(S183, 'WESCO RICE Listing 1B'!H:H,0))</f>
        <v>Language Translation</v>
      </c>
      <c r="AG183" s="402" t="str">
        <f t="shared" si="4"/>
        <v>Language Translation</v>
      </c>
      <c r="AI183" s="400" t="s">
        <v>1605</v>
      </c>
      <c r="AJ183" s="400" t="s">
        <v>1606</v>
      </c>
      <c r="AK183" s="400" t="s">
        <v>2305</v>
      </c>
      <c r="AU183" s="400" t="s">
        <v>6362</v>
      </c>
      <c r="AZ183" s="400" t="str">
        <f>IF(IFERROR(MATCH(F183,#REF!, 0),"N/A")="N/A","N/A","Yes")</f>
        <v>N/A</v>
      </c>
    </row>
    <row r="184" spans="2:52" x14ac:dyDescent="0.3">
      <c r="B184" s="404" t="s">
        <v>985</v>
      </c>
      <c r="C184" s="404" t="s">
        <v>985</v>
      </c>
      <c r="D184" s="404" t="s">
        <v>985</v>
      </c>
      <c r="E184" s="428" t="s">
        <v>2097</v>
      </c>
      <c r="F184" s="400" t="s">
        <v>6676</v>
      </c>
      <c r="H184" s="404" t="s">
        <v>1596</v>
      </c>
      <c r="I184" s="404" t="s">
        <v>2300</v>
      </c>
      <c r="J184" s="404" t="s">
        <v>6399</v>
      </c>
      <c r="K184" s="404" t="s">
        <v>6677</v>
      </c>
      <c r="N184" s="400" t="s">
        <v>1636</v>
      </c>
      <c r="O184" s="507" t="s">
        <v>1939</v>
      </c>
      <c r="P184" s="407" t="str">
        <f>IFERROR(INDEX(LOVs!L:L,MATCH(O184, LOVs!J:J,0)), "")</f>
        <v>Out of Scope</v>
      </c>
      <c r="Q184" s="407" t="str">
        <f>IFERROR(INDEX(LOVs!M:M,MATCH(O184,LOVs!J:J,0)),"")</f>
        <v>Out of Scope</v>
      </c>
      <c r="R184" s="407" t="str">
        <f>IFERROR(INDEX(LOVs!N:N,MATCH(O184,LOVs!J:J,0)),"")</f>
        <v>Out of Scope</v>
      </c>
      <c r="S184" s="400" t="s">
        <v>6609</v>
      </c>
      <c r="T184" s="400" t="s">
        <v>6484</v>
      </c>
      <c r="X184" s="400" t="s">
        <v>2097</v>
      </c>
      <c r="Y184" s="400" t="s">
        <v>1348</v>
      </c>
      <c r="Z184" s="400" t="s">
        <v>4652</v>
      </c>
      <c r="AB184" s="400" t="str">
        <f>INDEX('WESCO RICE Listing 1B'!Y:Y,MATCH(S184, 'WESCO RICE Listing 1B'!H:H,0))</f>
        <v>Sprint 12</v>
      </c>
      <c r="AE184" s="402" t="str">
        <f>INDEX('WESCO RICE Listing 1B'!AJ:AJ,MATCH(S184, 'WESCO RICE Listing 1B'!H:H,0))</f>
        <v>Sprint 13</v>
      </c>
      <c r="AF184" s="402" t="str">
        <f>INDEX('WESCO RICE Listing 1B'!G:G,MATCH(S184, 'WESCO RICE Listing 1B'!H:H,0))</f>
        <v>Language Translation</v>
      </c>
      <c r="AG184" s="402" t="str">
        <f t="shared" si="4"/>
        <v>Language Translation</v>
      </c>
      <c r="AI184" s="400" t="s">
        <v>1605</v>
      </c>
      <c r="AJ184" s="400" t="s">
        <v>1606</v>
      </c>
      <c r="AK184" s="400" t="s">
        <v>2305</v>
      </c>
      <c r="AU184" s="400" t="s">
        <v>6362</v>
      </c>
      <c r="AZ184" s="400" t="str">
        <f>IF(IFERROR(MATCH(F184,#REF!, 0),"N/A")="N/A","N/A","Yes")</f>
        <v>N/A</v>
      </c>
    </row>
    <row r="185" spans="2:52" x14ac:dyDescent="0.3">
      <c r="B185" s="404" t="s">
        <v>985</v>
      </c>
      <c r="C185" s="404" t="s">
        <v>985</v>
      </c>
      <c r="D185" s="404" t="s">
        <v>985</v>
      </c>
      <c r="E185" s="428" t="s">
        <v>2097</v>
      </c>
      <c r="F185" s="400" t="s">
        <v>6678</v>
      </c>
      <c r="H185" s="404" t="s">
        <v>1596</v>
      </c>
      <c r="I185" s="404" t="s">
        <v>2300</v>
      </c>
      <c r="J185" s="404" t="s">
        <v>6399</v>
      </c>
      <c r="K185" s="404" t="s">
        <v>6679</v>
      </c>
      <c r="N185" s="400" t="s">
        <v>1636</v>
      </c>
      <c r="O185" s="507" t="s">
        <v>1939</v>
      </c>
      <c r="P185" s="407" t="str">
        <f>IFERROR(INDEX(LOVs!L:L,MATCH(O185, LOVs!J:J,0)), "")</f>
        <v>Out of Scope</v>
      </c>
      <c r="Q185" s="407" t="str">
        <f>IFERROR(INDEX(LOVs!M:M,MATCH(O185,LOVs!J:J,0)),"")</f>
        <v>Out of Scope</v>
      </c>
      <c r="R185" s="407" t="str">
        <f>IFERROR(INDEX(LOVs!N:N,MATCH(O185,LOVs!J:J,0)),"")</f>
        <v>Out of Scope</v>
      </c>
      <c r="S185" s="400" t="s">
        <v>6612</v>
      </c>
      <c r="T185" s="400" t="s">
        <v>6484</v>
      </c>
      <c r="X185" s="400" t="s">
        <v>2097</v>
      </c>
      <c r="Y185" s="400" t="s">
        <v>1348</v>
      </c>
      <c r="Z185" s="400" t="s">
        <v>4652</v>
      </c>
      <c r="AB185" s="400" t="str">
        <f>INDEX('WESCO RICE Listing 1B'!Y:Y,MATCH(S185, 'WESCO RICE Listing 1B'!H:H,0))</f>
        <v>Sprint 12</v>
      </c>
      <c r="AE185" s="402" t="str">
        <f>INDEX('WESCO RICE Listing 1B'!AJ:AJ,MATCH(S185, 'WESCO RICE Listing 1B'!H:H,0))</f>
        <v>Sprint 13</v>
      </c>
      <c r="AF185" s="402" t="str">
        <f>INDEX('WESCO RICE Listing 1B'!G:G,MATCH(S185, 'WESCO RICE Listing 1B'!H:H,0))</f>
        <v>Language Translation</v>
      </c>
      <c r="AG185" s="402" t="str">
        <f t="shared" si="4"/>
        <v>Language Translation</v>
      </c>
      <c r="AI185" s="400" t="s">
        <v>1605</v>
      </c>
      <c r="AJ185" s="400" t="s">
        <v>1606</v>
      </c>
      <c r="AK185" s="400" t="s">
        <v>2305</v>
      </c>
      <c r="AU185" s="400" t="s">
        <v>6362</v>
      </c>
      <c r="AZ185" s="400" t="str">
        <f>IF(IFERROR(MATCH(F185,#REF!, 0),"N/A")="N/A","N/A","Yes")</f>
        <v>N/A</v>
      </c>
    </row>
    <row r="186" spans="2:52" x14ac:dyDescent="0.3">
      <c r="B186" s="404" t="s">
        <v>985</v>
      </c>
      <c r="C186" s="404" t="s">
        <v>985</v>
      </c>
      <c r="D186" s="404" t="s">
        <v>985</v>
      </c>
      <c r="E186" s="428" t="s">
        <v>2097</v>
      </c>
      <c r="F186" s="400" t="s">
        <v>6680</v>
      </c>
      <c r="H186" s="404" t="s">
        <v>1596</v>
      </c>
      <c r="I186" s="404" t="s">
        <v>2300</v>
      </c>
      <c r="J186" s="404" t="s">
        <v>6399</v>
      </c>
      <c r="K186" s="404" t="s">
        <v>6681</v>
      </c>
      <c r="N186" s="400" t="s">
        <v>1636</v>
      </c>
      <c r="O186" s="507" t="s">
        <v>1939</v>
      </c>
      <c r="P186" s="407" t="str">
        <f>IFERROR(INDEX(LOVs!L:L,MATCH(O186, LOVs!J:J,0)), "")</f>
        <v>Out of Scope</v>
      </c>
      <c r="Q186" s="407" t="str">
        <f>IFERROR(INDEX(LOVs!M:M,MATCH(O186,LOVs!J:J,0)),"")</f>
        <v>Out of Scope</v>
      </c>
      <c r="R186" s="407" t="str">
        <f>IFERROR(INDEX(LOVs!N:N,MATCH(O186,LOVs!J:J,0)),"")</f>
        <v>Out of Scope</v>
      </c>
      <c r="S186" s="400" t="s">
        <v>6615</v>
      </c>
      <c r="T186" s="400" t="s">
        <v>6484</v>
      </c>
      <c r="X186" s="400" t="s">
        <v>2097</v>
      </c>
      <c r="Y186" s="400" t="s">
        <v>1348</v>
      </c>
      <c r="Z186" s="400" t="s">
        <v>4652</v>
      </c>
      <c r="AB186" s="400" t="str">
        <f>INDEX('WESCO RICE Listing 1B'!Y:Y,MATCH(S186, 'WESCO RICE Listing 1B'!H:H,0))</f>
        <v>Sprint 12</v>
      </c>
      <c r="AE186" s="402" t="str">
        <f>INDEX('WESCO RICE Listing 1B'!AJ:AJ,MATCH(S186, 'WESCO RICE Listing 1B'!H:H,0))</f>
        <v>Sprint 13</v>
      </c>
      <c r="AF186" s="402" t="str">
        <f>INDEX('WESCO RICE Listing 1B'!G:G,MATCH(S186, 'WESCO RICE Listing 1B'!H:H,0))</f>
        <v>Language Translation</v>
      </c>
      <c r="AG186" s="402" t="str">
        <f t="shared" si="4"/>
        <v>Language Translation</v>
      </c>
      <c r="AI186" s="400" t="s">
        <v>1605</v>
      </c>
      <c r="AJ186" s="400" t="s">
        <v>1606</v>
      </c>
      <c r="AK186" s="400" t="s">
        <v>2305</v>
      </c>
      <c r="AU186" s="400" t="s">
        <v>6362</v>
      </c>
      <c r="AZ186" s="400" t="str">
        <f>IF(IFERROR(MATCH(F186,#REF!, 0),"N/A")="N/A","N/A","Yes")</f>
        <v>N/A</v>
      </c>
    </row>
    <row r="187" spans="2:52" x14ac:dyDescent="0.3">
      <c r="B187" s="404" t="s">
        <v>985</v>
      </c>
      <c r="C187" s="404" t="s">
        <v>985</v>
      </c>
      <c r="D187" s="404" t="s">
        <v>985</v>
      </c>
      <c r="E187" s="428" t="s">
        <v>2097</v>
      </c>
      <c r="F187" s="400" t="s">
        <v>6682</v>
      </c>
      <c r="H187" s="404" t="s">
        <v>1596</v>
      </c>
      <c r="I187" s="404" t="s">
        <v>2300</v>
      </c>
      <c r="J187" s="404" t="s">
        <v>6399</v>
      </c>
      <c r="K187" s="404" t="s">
        <v>6683</v>
      </c>
      <c r="N187" s="400" t="s">
        <v>1636</v>
      </c>
      <c r="O187" s="507" t="s">
        <v>1939</v>
      </c>
      <c r="P187" s="407" t="str">
        <f>IFERROR(INDEX(LOVs!L:L,MATCH(O187, LOVs!J:J,0)), "")</f>
        <v>Out of Scope</v>
      </c>
      <c r="Q187" s="407" t="str">
        <f>IFERROR(INDEX(LOVs!M:M,MATCH(O187,LOVs!J:J,0)),"")</f>
        <v>Out of Scope</v>
      </c>
      <c r="R187" s="407" t="str">
        <f>IFERROR(INDEX(LOVs!N:N,MATCH(O187,LOVs!J:J,0)),"")</f>
        <v>Out of Scope</v>
      </c>
      <c r="S187" s="400" t="s">
        <v>6618</v>
      </c>
      <c r="T187" s="400" t="s">
        <v>6484</v>
      </c>
      <c r="X187" s="400" t="s">
        <v>2097</v>
      </c>
      <c r="Y187" s="400" t="s">
        <v>1348</v>
      </c>
      <c r="Z187" s="400" t="s">
        <v>4652</v>
      </c>
      <c r="AB187" s="400" t="str">
        <f>INDEX('WESCO RICE Listing 1B'!Y:Y,MATCH(S187, 'WESCO RICE Listing 1B'!H:H,0))</f>
        <v>Sprint 12</v>
      </c>
      <c r="AE187" s="402" t="str">
        <f>INDEX('WESCO RICE Listing 1B'!AJ:AJ,MATCH(S187, 'WESCO RICE Listing 1B'!H:H,0))</f>
        <v>Sprint 13</v>
      </c>
      <c r="AF187" s="402" t="str">
        <f>INDEX('WESCO RICE Listing 1B'!G:G,MATCH(S187, 'WESCO RICE Listing 1B'!H:H,0))</f>
        <v>Language Translation</v>
      </c>
      <c r="AG187" s="402" t="str">
        <f t="shared" si="4"/>
        <v>Language Translation</v>
      </c>
      <c r="AI187" s="400" t="s">
        <v>1605</v>
      </c>
      <c r="AJ187" s="400" t="s">
        <v>1606</v>
      </c>
      <c r="AK187" s="400" t="s">
        <v>2305</v>
      </c>
      <c r="AU187" s="400" t="s">
        <v>6362</v>
      </c>
      <c r="AZ187" s="400" t="str">
        <f>IF(IFERROR(MATCH(F187,#REF!, 0),"N/A")="N/A","N/A","Yes")</f>
        <v>N/A</v>
      </c>
    </row>
    <row r="188" spans="2:52" x14ac:dyDescent="0.3">
      <c r="B188" s="404" t="s">
        <v>985</v>
      </c>
      <c r="C188" s="404" t="s">
        <v>985</v>
      </c>
      <c r="D188" s="404" t="s">
        <v>985</v>
      </c>
      <c r="E188" s="428" t="s">
        <v>2097</v>
      </c>
      <c r="F188" s="400" t="s">
        <v>6684</v>
      </c>
      <c r="H188" s="404" t="s">
        <v>1596</v>
      </c>
      <c r="I188" s="404" t="s">
        <v>2300</v>
      </c>
      <c r="J188" s="404" t="s">
        <v>6399</v>
      </c>
      <c r="K188" s="404" t="s">
        <v>6685</v>
      </c>
      <c r="N188" s="400" t="s">
        <v>1636</v>
      </c>
      <c r="O188" s="507" t="s">
        <v>1939</v>
      </c>
      <c r="P188" s="407" t="str">
        <f>IFERROR(INDEX(LOVs!L:L,MATCH(O188, LOVs!J:J,0)), "")</f>
        <v>Out of Scope</v>
      </c>
      <c r="Q188" s="407" t="str">
        <f>IFERROR(INDEX(LOVs!M:M,MATCH(O188,LOVs!J:J,0)),"")</f>
        <v>Out of Scope</v>
      </c>
      <c r="R188" s="407" t="str">
        <f>IFERROR(INDEX(LOVs!N:N,MATCH(O188,LOVs!J:J,0)),"")</f>
        <v>Out of Scope</v>
      </c>
      <c r="S188" s="400" t="s">
        <v>6621</v>
      </c>
      <c r="T188" s="400" t="s">
        <v>6484</v>
      </c>
      <c r="X188" s="400" t="s">
        <v>2097</v>
      </c>
      <c r="Y188" s="400" t="s">
        <v>1348</v>
      </c>
      <c r="Z188" s="400" t="s">
        <v>4652</v>
      </c>
      <c r="AB188" s="400" t="str">
        <f>INDEX('WESCO RICE Listing 1B'!Y:Y,MATCH(S188, 'WESCO RICE Listing 1B'!H:H,0))</f>
        <v>Sprint 11</v>
      </c>
      <c r="AE188" s="402" t="str">
        <f>INDEX('WESCO RICE Listing 1B'!AJ:AJ,MATCH(S188, 'WESCO RICE Listing 1B'!H:H,0))</f>
        <v>Sprint 12</v>
      </c>
      <c r="AF188" s="402" t="str">
        <f>INDEX('WESCO RICE Listing 1B'!G:G,MATCH(S188, 'WESCO RICE Listing 1B'!H:H,0))</f>
        <v>Language Translation</v>
      </c>
      <c r="AG188" s="402" t="str">
        <f t="shared" si="4"/>
        <v>Language Translation</v>
      </c>
      <c r="AI188" s="400" t="s">
        <v>1605</v>
      </c>
      <c r="AJ188" s="400" t="s">
        <v>1606</v>
      </c>
      <c r="AK188" s="400" t="s">
        <v>2305</v>
      </c>
      <c r="AU188" s="400" t="s">
        <v>6362</v>
      </c>
      <c r="AZ188" s="400" t="str">
        <f>IF(IFERROR(MATCH(F188,#REF!, 0),"N/A")="N/A","N/A","Yes")</f>
        <v>N/A</v>
      </c>
    </row>
    <row r="189" spans="2:52" x14ac:dyDescent="0.3">
      <c r="B189" s="404" t="s">
        <v>6686</v>
      </c>
      <c r="C189" s="404" t="s">
        <v>6687</v>
      </c>
      <c r="D189" s="404" t="s">
        <v>6688</v>
      </c>
      <c r="E189" s="428" t="s">
        <v>6686</v>
      </c>
      <c r="F189" s="400" t="s">
        <v>6689</v>
      </c>
      <c r="H189" s="404" t="s">
        <v>1596</v>
      </c>
      <c r="I189" s="404" t="s">
        <v>2300</v>
      </c>
      <c r="J189" s="404" t="s">
        <v>2341</v>
      </c>
      <c r="K189" s="551" t="s">
        <v>6241</v>
      </c>
      <c r="N189" s="400" t="s">
        <v>1636</v>
      </c>
      <c r="O189" s="507" t="s">
        <v>2621</v>
      </c>
      <c r="P189" s="407" t="str">
        <f>IFERROR(INDEX(LOVs!L:L,MATCH(O189, LOVs!J:J,0)), "")</f>
        <v>Gap</v>
      </c>
      <c r="Q189" s="407" t="str">
        <f>IFERROR(INDEX(LOVs!M:M,MATCH(O189,LOVs!J:J,0)),"")</f>
        <v>Build</v>
      </c>
      <c r="R189" s="407" t="str">
        <f>IFERROR(INDEX(LOVs!N:N,MATCH(O189,LOVs!J:J,0)),"")</f>
        <v>Interface</v>
      </c>
      <c r="S189" s="404" t="s">
        <v>6256</v>
      </c>
      <c r="T189" s="400" t="s">
        <v>6243</v>
      </c>
      <c r="U189" s="400" t="s">
        <v>6244</v>
      </c>
      <c r="X189" s="400" t="s">
        <v>2269</v>
      </c>
      <c r="Y189" s="400" t="s">
        <v>1348</v>
      </c>
      <c r="Z189" s="400" t="s">
        <v>1603</v>
      </c>
      <c r="AA189" s="409">
        <v>44413</v>
      </c>
      <c r="AB189" s="400" t="str">
        <f>INDEX('WESCO RICE Listing 1B'!Y:Y,MATCH(S189, 'WESCO RICE Listing 1B'!H:H,0))</f>
        <v>Sprint 10</v>
      </c>
      <c r="AE189" s="402" t="str">
        <f>INDEX('WESCO RICE Listing 1B'!AJ:AJ,MATCH(S189, 'WESCO RICE Listing 1B'!H:H,0))</f>
        <v>Sprint 11</v>
      </c>
      <c r="AF189" s="402" t="str">
        <f>INDEX('WESCO RICE Listing 1B'!G:G,MATCH(S189, 'WESCO RICE Listing 1B'!H:H,0))</f>
        <v>Interface</v>
      </c>
      <c r="AG189" s="402" t="str">
        <f t="shared" si="4"/>
        <v>Interface</v>
      </c>
      <c r="AH189" s="402"/>
      <c r="AI189" s="400" t="s">
        <v>1605</v>
      </c>
      <c r="AJ189" s="400" t="s">
        <v>1606</v>
      </c>
      <c r="AK189" s="400" t="s">
        <v>2305</v>
      </c>
      <c r="AL189" s="400" t="s">
        <v>6004</v>
      </c>
      <c r="AN189" s="550" t="s">
        <v>6245</v>
      </c>
      <c r="AO189" s="400" t="s">
        <v>1608</v>
      </c>
      <c r="AQ189" s="400" t="s">
        <v>6006</v>
      </c>
      <c r="AR189" s="552"/>
      <c r="AU189" s="400" t="s">
        <v>5993</v>
      </c>
      <c r="AV189" s="400"/>
      <c r="AZ189" s="400" t="str">
        <f>IF(IFERROR(MATCH(F189,#REF!, 0),"N/A")="N/A","N/A","Yes")</f>
        <v>N/A</v>
      </c>
    </row>
    <row r="190" spans="2:52" x14ac:dyDescent="0.3">
      <c r="B190" s="404" t="s">
        <v>6690</v>
      </c>
      <c r="C190" s="404" t="s">
        <v>6691</v>
      </c>
      <c r="D190" s="404" t="s">
        <v>6692</v>
      </c>
      <c r="E190" s="428" t="s">
        <v>6691</v>
      </c>
      <c r="F190" s="400" t="s">
        <v>6693</v>
      </c>
      <c r="H190" s="404" t="s">
        <v>1596</v>
      </c>
      <c r="I190" s="404" t="s">
        <v>2300</v>
      </c>
      <c r="J190" s="404" t="s">
        <v>6399</v>
      </c>
      <c r="K190" s="404" t="s">
        <v>6694</v>
      </c>
      <c r="N190" s="400" t="s">
        <v>1636</v>
      </c>
      <c r="O190" s="507" t="s">
        <v>2621</v>
      </c>
      <c r="P190" s="407" t="str">
        <f>IFERROR(INDEX(LOVs!L:L,MATCH(O190, LOVs!J:J,0)), "")</f>
        <v>Gap</v>
      </c>
      <c r="Q190" s="407" t="str">
        <f>IFERROR(INDEX(LOVs!M:M,MATCH(O190,LOVs!J:J,0)),"")</f>
        <v>Build</v>
      </c>
      <c r="R190" s="407" t="str">
        <f>IFERROR(INDEX(LOVs!N:N,MATCH(O190,LOVs!J:J,0)),"")</f>
        <v>Interface</v>
      </c>
      <c r="S190" s="400" t="s">
        <v>6695</v>
      </c>
      <c r="X190" s="400" t="s">
        <v>2269</v>
      </c>
      <c r="Y190" s="400" t="s">
        <v>1348</v>
      </c>
      <c r="Z190" s="400" t="s">
        <v>4652</v>
      </c>
      <c r="AB190" s="400" t="str">
        <f>INDEX('WESCO RICE Listing 1B'!Y:Y,MATCH(S190, 'WESCO RICE Listing 1B'!H:H,0))</f>
        <v>Sprint 12</v>
      </c>
      <c r="AE190" s="402" t="s">
        <v>2269</v>
      </c>
      <c r="AF190" s="402" t="str">
        <f>INDEX('WESCO RICE Listing 1B'!G:G,MATCH(S190, 'WESCO RICE Listing 1B'!H:H,0))</f>
        <v>Interface</v>
      </c>
      <c r="AG190" s="402" t="str">
        <f t="shared" si="4"/>
        <v>Interface</v>
      </c>
      <c r="AI190" s="400" t="s">
        <v>1605</v>
      </c>
      <c r="AJ190" s="400" t="s">
        <v>1606</v>
      </c>
      <c r="AK190" s="400" t="s">
        <v>2305</v>
      </c>
      <c r="AU190" s="400" t="s">
        <v>6362</v>
      </c>
      <c r="AZ190" s="400" t="str">
        <f>IF(IFERROR(MATCH(F190,#REF!, 0),"N/A")="N/A","N/A","Yes")</f>
        <v>N/A</v>
      </c>
    </row>
    <row r="191" spans="2:52" x14ac:dyDescent="0.3">
      <c r="B191" s="404" t="s">
        <v>6696</v>
      </c>
      <c r="C191" s="404" t="s">
        <v>6697</v>
      </c>
      <c r="D191" s="404" t="s">
        <v>6698</v>
      </c>
      <c r="E191" s="428" t="s">
        <v>6697</v>
      </c>
      <c r="F191" s="400" t="s">
        <v>6699</v>
      </c>
      <c r="H191" s="404" t="s">
        <v>1596</v>
      </c>
      <c r="I191" s="404" t="s">
        <v>2300</v>
      </c>
      <c r="J191" s="404" t="s">
        <v>6399</v>
      </c>
      <c r="K191" s="404" t="s">
        <v>6700</v>
      </c>
      <c r="N191" s="400" t="s">
        <v>1636</v>
      </c>
      <c r="O191" s="507" t="s">
        <v>2621</v>
      </c>
      <c r="P191" s="407" t="str">
        <f>IFERROR(INDEX(LOVs!L:L,MATCH(O191, LOVs!J:J,0)), "")</f>
        <v>Gap</v>
      </c>
      <c r="Q191" s="407" t="str">
        <f>IFERROR(INDEX(LOVs!M:M,MATCH(O191,LOVs!J:J,0)),"")</f>
        <v>Build</v>
      </c>
      <c r="R191" s="407" t="str">
        <f>IFERROR(INDEX(LOVs!N:N,MATCH(O191,LOVs!J:J,0)),"")</f>
        <v>Interface</v>
      </c>
      <c r="S191" s="400" t="s">
        <v>6701</v>
      </c>
      <c r="X191" s="400" t="s">
        <v>2269</v>
      </c>
      <c r="Y191" s="400" t="s">
        <v>1348</v>
      </c>
      <c r="Z191" s="400" t="s">
        <v>4652</v>
      </c>
      <c r="AB191" s="400" t="s">
        <v>2269</v>
      </c>
      <c r="AE191" s="402" t="str">
        <f>INDEX('WESCO RICE Listing 1B'!AJ:AJ,MATCH(S191, 'WESCO RICE Listing 1B'!H:H,0))</f>
        <v>Sprint 13</v>
      </c>
      <c r="AF191" s="402" t="str">
        <f>INDEX('WESCO RICE Listing 1B'!G:G,MATCH(S191, 'WESCO RICE Listing 1B'!H:H,0))</f>
        <v>Interface</v>
      </c>
      <c r="AG191" s="402" t="str">
        <f t="shared" si="4"/>
        <v>Interface</v>
      </c>
      <c r="AI191" s="400" t="s">
        <v>1605</v>
      </c>
      <c r="AJ191" s="400" t="s">
        <v>1606</v>
      </c>
      <c r="AK191" s="400" t="s">
        <v>2305</v>
      </c>
      <c r="AU191" s="400" t="s">
        <v>6362</v>
      </c>
      <c r="AZ191" s="400" t="str">
        <f>IF(IFERROR(MATCH(F191,#REF!, 0),"N/A")="N/A","N/A","Yes")</f>
        <v>N/A</v>
      </c>
    </row>
    <row r="192" spans="2:52" x14ac:dyDescent="0.3">
      <c r="B192" s="404" t="s">
        <v>6702</v>
      </c>
      <c r="C192" s="404" t="s">
        <v>6703</v>
      </c>
      <c r="D192" s="404" t="s">
        <v>6704</v>
      </c>
      <c r="E192" s="428" t="s">
        <v>6702</v>
      </c>
      <c r="F192" s="400" t="s">
        <v>6705</v>
      </c>
      <c r="H192" s="404" t="s">
        <v>1596</v>
      </c>
      <c r="I192" s="404" t="s">
        <v>2300</v>
      </c>
      <c r="J192" s="404" t="s">
        <v>6399</v>
      </c>
      <c r="K192" s="404" t="s">
        <v>6706</v>
      </c>
      <c r="N192" s="400" t="s">
        <v>1636</v>
      </c>
      <c r="O192" s="507" t="s">
        <v>2621</v>
      </c>
      <c r="P192" s="407" t="str">
        <f>IFERROR(INDEX(LOVs!L:L,MATCH(O192, LOVs!J:J,0)), "")</f>
        <v>Gap</v>
      </c>
      <c r="Q192" s="407" t="str">
        <f>IFERROR(INDEX(LOVs!M:M,MATCH(O192,LOVs!J:J,0)),"")</f>
        <v>Build</v>
      </c>
      <c r="R192" s="407" t="str">
        <f>IFERROR(INDEX(LOVs!N:N,MATCH(O192,LOVs!J:J,0)),"")</f>
        <v>Interface</v>
      </c>
      <c r="S192" s="400" t="s">
        <v>6707</v>
      </c>
      <c r="X192" s="400" t="s">
        <v>2269</v>
      </c>
      <c r="Y192" s="400" t="s">
        <v>1348</v>
      </c>
      <c r="Z192" s="400" t="s">
        <v>4652</v>
      </c>
      <c r="AB192" s="400" t="str">
        <f>INDEX('WESCO RICE Listing 1B'!Y:Y,MATCH(S192, 'WESCO RICE Listing 1B'!H:H,0))</f>
        <v>Sprint 12</v>
      </c>
      <c r="AE192" s="402" t="str">
        <f>INDEX('WESCO RICE Listing 1B'!AJ:AJ,MATCH(S192, 'WESCO RICE Listing 1B'!H:H,0))</f>
        <v>Sprint 13</v>
      </c>
      <c r="AF192" s="402" t="str">
        <f>INDEX('WESCO RICE Listing 1B'!G:G,MATCH(S192, 'WESCO RICE Listing 1B'!H:H,0))</f>
        <v>Interface</v>
      </c>
      <c r="AG192" s="402" t="str">
        <f t="shared" si="4"/>
        <v>Interface</v>
      </c>
      <c r="AI192" s="400" t="s">
        <v>1605</v>
      </c>
      <c r="AJ192" s="400" t="s">
        <v>1606</v>
      </c>
      <c r="AK192" s="400" t="s">
        <v>2305</v>
      </c>
      <c r="AU192" s="400" t="s">
        <v>6362</v>
      </c>
      <c r="AZ192" s="400" t="str">
        <f>IF(IFERROR(MATCH(F192,#REF!, 0),"N/A")="N/A","N/A","Yes")</f>
        <v>N/A</v>
      </c>
    </row>
    <row r="193" spans="1:52" x14ac:dyDescent="0.3">
      <c r="B193" s="404" t="s">
        <v>6708</v>
      </c>
      <c r="C193" s="404" t="s">
        <v>6709</v>
      </c>
      <c r="D193" s="404" t="s">
        <v>6710</v>
      </c>
      <c r="E193" s="428" t="s">
        <v>6708</v>
      </c>
      <c r="F193" s="400" t="s">
        <v>6711</v>
      </c>
      <c r="H193" s="404" t="s">
        <v>1596</v>
      </c>
      <c r="I193" s="404" t="s">
        <v>2300</v>
      </c>
      <c r="J193" s="404" t="s">
        <v>6399</v>
      </c>
      <c r="K193" s="404" t="s">
        <v>6712</v>
      </c>
      <c r="N193" s="400" t="s">
        <v>1636</v>
      </c>
      <c r="O193" s="507" t="s">
        <v>2621</v>
      </c>
      <c r="P193" s="407" t="str">
        <f>IFERROR(INDEX(LOVs!L:L,MATCH(O193, LOVs!J:J,0)), "")</f>
        <v>Gap</v>
      </c>
      <c r="Q193" s="407" t="str">
        <f>IFERROR(INDEX(LOVs!M:M,MATCH(O193,LOVs!J:J,0)),"")</f>
        <v>Build</v>
      </c>
      <c r="R193" s="407" t="str">
        <f>IFERROR(INDEX(LOVs!N:N,MATCH(O193,LOVs!J:J,0)),"")</f>
        <v>Interface</v>
      </c>
      <c r="S193" s="400" t="s">
        <v>6713</v>
      </c>
      <c r="X193" s="400" t="s">
        <v>2269</v>
      </c>
      <c r="Y193" s="400" t="s">
        <v>1348</v>
      </c>
      <c r="Z193" s="400" t="s">
        <v>4652</v>
      </c>
      <c r="AB193" s="400" t="str">
        <f>INDEX('WESCO RICE Listing 1B'!Y:Y,MATCH(S193, 'WESCO RICE Listing 1B'!H:H,0))</f>
        <v>Sprint 12</v>
      </c>
      <c r="AE193" s="402" t="str">
        <f>INDEX('WESCO RICE Listing 1B'!AJ:AJ,MATCH(S193, 'WESCO RICE Listing 1B'!H:H,0))</f>
        <v>Sprint 13</v>
      </c>
      <c r="AF193" s="402" t="str">
        <f>INDEX('WESCO RICE Listing 1B'!G:G,MATCH(S193, 'WESCO RICE Listing 1B'!H:H,0))</f>
        <v>Interface</v>
      </c>
      <c r="AG193" s="402" t="str">
        <f t="shared" si="4"/>
        <v>Interface</v>
      </c>
      <c r="AI193" s="400" t="s">
        <v>1605</v>
      </c>
      <c r="AJ193" s="400" t="s">
        <v>1606</v>
      </c>
      <c r="AK193" s="400" t="s">
        <v>2305</v>
      </c>
      <c r="AU193" s="400" t="s">
        <v>6362</v>
      </c>
      <c r="AZ193" s="400" t="str">
        <f>IF(IFERROR(MATCH(F193,#REF!, 0),"N/A")="N/A","N/A","Yes")</f>
        <v>N/A</v>
      </c>
    </row>
    <row r="194" spans="1:52" x14ac:dyDescent="0.3">
      <c r="B194" s="404" t="s">
        <v>6714</v>
      </c>
      <c r="C194" s="404" t="s">
        <v>6715</v>
      </c>
      <c r="D194" s="404" t="s">
        <v>6716</v>
      </c>
      <c r="E194" s="428" t="s">
        <v>2324</v>
      </c>
      <c r="F194" s="400" t="s">
        <v>6717</v>
      </c>
      <c r="H194" s="404" t="s">
        <v>1596</v>
      </c>
      <c r="I194" s="404" t="s">
        <v>2300</v>
      </c>
      <c r="J194" s="404" t="s">
        <v>4272</v>
      </c>
      <c r="K194" s="404" t="s">
        <v>6718</v>
      </c>
      <c r="N194" s="400" t="s">
        <v>1636</v>
      </c>
      <c r="O194" s="507" t="s">
        <v>1647</v>
      </c>
      <c r="P194" s="407" t="str">
        <f>IFERROR(INDEX(LOVs!L:L,MATCH(O194, LOVs!J:J,0)), "")</f>
        <v>Gap</v>
      </c>
      <c r="Q194" s="407" t="str">
        <f>IFERROR(INDEX(LOVs!M:M,MATCH(O194,LOVs!J:J,0)),"")</f>
        <v>Build</v>
      </c>
      <c r="R194" s="407" t="str">
        <f>IFERROR(INDEX(LOVs!N:N,MATCH(O194,LOVs!J:J,0)),"")</f>
        <v>Report</v>
      </c>
      <c r="S194" s="400" t="s">
        <v>6719</v>
      </c>
      <c r="T194" s="400" t="s">
        <v>6720</v>
      </c>
      <c r="U194" s="400" t="s">
        <v>6721</v>
      </c>
      <c r="Y194" s="400" t="s">
        <v>1348</v>
      </c>
      <c r="Z194" s="400" t="s">
        <v>4652</v>
      </c>
      <c r="AB194" s="400" t="str">
        <f>INDEX('WESCO RICE Listing 1B'!Y:Y,MATCH(S194, 'WESCO RICE Listing 1B'!H:H,0))</f>
        <v>Sprint 11</v>
      </c>
      <c r="AE194" s="402" t="str">
        <f>INDEX('WESCO RICE Listing 1B'!AJ:AJ,MATCH(S194, 'WESCO RICE Listing 1B'!H:H,0))</f>
        <v>Sprint 12</v>
      </c>
      <c r="AF194" s="402" t="str">
        <f>INDEX('WESCO RICE Listing 1B'!G:G,MATCH(S194, 'WESCO RICE Listing 1B'!H:H,0))</f>
        <v>Report</v>
      </c>
      <c r="AG194" s="402" t="str">
        <f t="shared" si="4"/>
        <v>Report</v>
      </c>
      <c r="AI194" s="400" t="s">
        <v>1605</v>
      </c>
      <c r="AJ194" s="400" t="s">
        <v>1606</v>
      </c>
      <c r="AK194" s="400" t="s">
        <v>2305</v>
      </c>
      <c r="AZ194" s="400" t="str">
        <f>IF(IFERROR(MATCH(F194,#REF!, 0),"N/A")="N/A","N/A","Yes")</f>
        <v>N/A</v>
      </c>
    </row>
    <row r="195" spans="1:52" x14ac:dyDescent="0.3">
      <c r="B195" s="404" t="s">
        <v>6722</v>
      </c>
      <c r="C195" s="404" t="s">
        <v>6723</v>
      </c>
      <c r="D195" s="404" t="s">
        <v>6724</v>
      </c>
      <c r="E195" s="428" t="s">
        <v>2324</v>
      </c>
      <c r="F195" s="400" t="s">
        <v>6725</v>
      </c>
      <c r="H195" s="404" t="s">
        <v>1596</v>
      </c>
      <c r="I195" s="404" t="s">
        <v>2300</v>
      </c>
      <c r="J195" s="404" t="s">
        <v>4247</v>
      </c>
      <c r="K195" s="404" t="s">
        <v>6726</v>
      </c>
      <c r="N195" s="400" t="s">
        <v>1636</v>
      </c>
      <c r="O195" s="507" t="s">
        <v>1647</v>
      </c>
      <c r="P195" s="407" t="str">
        <f>IFERROR(INDEX(LOVs!L:L,MATCH(O195, LOVs!J:J,0)), "")</f>
        <v>Gap</v>
      </c>
      <c r="Q195" s="407" t="str">
        <f>IFERROR(INDEX(LOVs!M:M,MATCH(O195,LOVs!J:J,0)),"")</f>
        <v>Build</v>
      </c>
      <c r="R195" s="407" t="str">
        <f>IFERROR(INDEX(LOVs!N:N,MATCH(O195,LOVs!J:J,0)),"")</f>
        <v>Report</v>
      </c>
      <c r="S195" s="400" t="s">
        <v>6719</v>
      </c>
      <c r="T195" s="400" t="s">
        <v>6720</v>
      </c>
      <c r="U195" s="400" t="s">
        <v>6727</v>
      </c>
      <c r="Y195" s="400" t="s">
        <v>1348</v>
      </c>
      <c r="Z195" s="400" t="s">
        <v>4652</v>
      </c>
      <c r="AB195" s="400" t="str">
        <f>INDEX('WESCO RICE Listing 1B'!Y:Y,MATCH(S195, 'WESCO RICE Listing 1B'!H:H,0))</f>
        <v>Sprint 11</v>
      </c>
      <c r="AE195" s="402" t="str">
        <f>INDEX('WESCO RICE Listing 1B'!AJ:AJ,MATCH(S195, 'WESCO RICE Listing 1B'!H:H,0))</f>
        <v>Sprint 12</v>
      </c>
      <c r="AF195" s="402" t="str">
        <f>INDEX('WESCO RICE Listing 1B'!G:G,MATCH(S195, 'WESCO RICE Listing 1B'!H:H,0))</f>
        <v>Report</v>
      </c>
      <c r="AG195" s="402" t="str">
        <f t="shared" si="4"/>
        <v>Report</v>
      </c>
      <c r="AI195" s="400" t="s">
        <v>1605</v>
      </c>
      <c r="AJ195" s="400" t="s">
        <v>1606</v>
      </c>
      <c r="AK195" s="400" t="s">
        <v>2305</v>
      </c>
      <c r="AZ195" s="400" t="str">
        <f>IF(IFERROR(MATCH(F195,#REF!, 0),"N/A")="N/A","N/A","Yes")</f>
        <v>N/A</v>
      </c>
    </row>
    <row r="196" spans="1:52" x14ac:dyDescent="0.3">
      <c r="B196" s="404" t="s">
        <v>6728</v>
      </c>
      <c r="C196" s="404" t="s">
        <v>6729</v>
      </c>
      <c r="D196" s="404" t="s">
        <v>6730</v>
      </c>
      <c r="E196" s="428" t="s">
        <v>2097</v>
      </c>
      <c r="F196" s="400" t="s">
        <v>6731</v>
      </c>
      <c r="H196" s="404" t="s">
        <v>1596</v>
      </c>
      <c r="I196" s="404" t="s">
        <v>1597</v>
      </c>
      <c r="J196" s="404" t="s">
        <v>1795</v>
      </c>
      <c r="K196" s="404" t="s">
        <v>6732</v>
      </c>
      <c r="N196" s="400" t="s">
        <v>1636</v>
      </c>
      <c r="O196" s="507" t="s">
        <v>1647</v>
      </c>
      <c r="P196" s="407" t="str">
        <f>IFERROR(INDEX(LOVs!L:L,MATCH(O196, LOVs!J:J,0)), "")</f>
        <v>Gap</v>
      </c>
      <c r="Q196" s="407" t="str">
        <f>IFERROR(INDEX(LOVs!M:M,MATCH(O196,LOVs!J:J,0)),"")</f>
        <v>Build</v>
      </c>
      <c r="R196" s="407" t="str">
        <f>IFERROR(INDEX(LOVs!N:N,MATCH(O196,LOVs!J:J,0)),"")</f>
        <v>Report</v>
      </c>
      <c r="S196" s="400" t="s">
        <v>6584</v>
      </c>
      <c r="T196" s="400" t="s">
        <v>6733</v>
      </c>
      <c r="U196" s="400" t="s">
        <v>6734</v>
      </c>
      <c r="Y196" s="400" t="s">
        <v>1348</v>
      </c>
      <c r="Z196" s="400" t="s">
        <v>4652</v>
      </c>
      <c r="AB196" s="400" t="str">
        <f>INDEX('WESCO RICE Listing 1B'!Y:Y,MATCH(S196, 'WESCO RICE Listing 1B'!H:H,0))</f>
        <v>Sprint 12</v>
      </c>
      <c r="AE196" s="402" t="str">
        <f>INDEX('WESCO RICE Listing 1B'!AJ:AJ,MATCH(S196, 'WESCO RICE Listing 1B'!H:H,0))</f>
        <v>Sprint 13</v>
      </c>
      <c r="AF196" s="402" t="str">
        <f>INDEX('WESCO RICE Listing 1B'!G:G,MATCH(S196, 'WESCO RICE Listing 1B'!H:H,0))</f>
        <v>Report</v>
      </c>
      <c r="AG196" s="402" t="str">
        <f t="shared" si="4"/>
        <v>Report</v>
      </c>
      <c r="AI196" s="400" t="s">
        <v>1605</v>
      </c>
      <c r="AJ196" s="400" t="s">
        <v>1606</v>
      </c>
      <c r="AK196" s="400" t="s">
        <v>1607</v>
      </c>
      <c r="AZ196" s="400" t="str">
        <f>IF(IFERROR(MATCH(F196,#REF!, 0),"N/A")="N/A","N/A","Yes")</f>
        <v>N/A</v>
      </c>
    </row>
    <row r="197" spans="1:52" x14ac:dyDescent="0.3">
      <c r="B197" s="404" t="s">
        <v>6735</v>
      </c>
      <c r="C197" s="404" t="s">
        <v>6736</v>
      </c>
      <c r="D197" s="404" t="s">
        <v>6737</v>
      </c>
      <c r="E197" s="428" t="s">
        <v>2324</v>
      </c>
      <c r="F197" s="400" t="s">
        <v>6738</v>
      </c>
      <c r="H197" s="404" t="s">
        <v>1596</v>
      </c>
      <c r="I197" s="404" t="s">
        <v>1597</v>
      </c>
      <c r="J197" s="404" t="s">
        <v>1795</v>
      </c>
      <c r="K197" s="421" t="s">
        <v>6739</v>
      </c>
      <c r="N197" s="400" t="s">
        <v>1636</v>
      </c>
      <c r="O197" s="507" t="s">
        <v>1647</v>
      </c>
      <c r="P197" s="407" t="str">
        <f>IFERROR(INDEX(LOVs!L:L,MATCH(O197, LOVs!J:J,0)), "")</f>
        <v>Gap</v>
      </c>
      <c r="Q197" s="407" t="str">
        <f>IFERROR(INDEX(LOVs!M:M,MATCH(O197,LOVs!J:J,0)),"")</f>
        <v>Build</v>
      </c>
      <c r="R197" s="407" t="str">
        <f>IFERROR(INDEX(LOVs!N:N,MATCH(O197,LOVs!J:J,0)),"")</f>
        <v>Report</v>
      </c>
      <c r="S197" s="400" t="s">
        <v>2352</v>
      </c>
      <c r="T197" s="400" t="s">
        <v>6740</v>
      </c>
      <c r="Y197" s="400" t="s">
        <v>1348</v>
      </c>
      <c r="Z197" s="400" t="s">
        <v>4652</v>
      </c>
      <c r="AB197" s="400" t="str">
        <f>INDEX('WESCO RICE Listing 1B'!Y:Y,MATCH(S197, 'WESCO RICE Listing 1B'!H:H,0))</f>
        <v>Sprint 11</v>
      </c>
      <c r="AE197" s="402" t="str">
        <f>INDEX('WESCO RICE Listing 1B'!AJ:AJ,MATCH(S197, 'WESCO RICE Listing 1B'!H:H,0))</f>
        <v>Sprint 12</v>
      </c>
      <c r="AF197" s="402" t="str">
        <f>INDEX('WESCO RICE Listing 1B'!G:G,MATCH(S197, 'WESCO RICE Listing 1B'!H:H,0))</f>
        <v>Report</v>
      </c>
      <c r="AG197" s="402" t="str">
        <f t="shared" si="4"/>
        <v>Report</v>
      </c>
      <c r="AI197" s="400" t="s">
        <v>1605</v>
      </c>
      <c r="AJ197" s="400" t="s">
        <v>1606</v>
      </c>
      <c r="AK197" s="400" t="s">
        <v>1607</v>
      </c>
      <c r="AU197" s="400" t="s">
        <v>6741</v>
      </c>
      <c r="AZ197" s="400" t="str">
        <f>IF(IFERROR(MATCH(F197,#REF!, 0),"N/A")="N/A","N/A","Yes")</f>
        <v>N/A</v>
      </c>
    </row>
    <row r="198" spans="1:52" x14ac:dyDescent="0.3">
      <c r="B198" s="404" t="s">
        <v>6742</v>
      </c>
      <c r="C198" s="404" t="s">
        <v>6743</v>
      </c>
      <c r="D198" s="404" t="s">
        <v>6744</v>
      </c>
      <c r="E198" s="428" t="s">
        <v>2324</v>
      </c>
      <c r="F198" s="400" t="s">
        <v>6745</v>
      </c>
      <c r="H198" s="404" t="s">
        <v>1596</v>
      </c>
      <c r="I198" s="404" t="s">
        <v>1597</v>
      </c>
      <c r="J198" s="404" t="s">
        <v>1795</v>
      </c>
      <c r="K198" s="421" t="s">
        <v>6746</v>
      </c>
      <c r="N198" s="400" t="s">
        <v>1636</v>
      </c>
      <c r="O198" s="507" t="s">
        <v>1647</v>
      </c>
      <c r="P198" s="407" t="str">
        <f>IFERROR(INDEX(LOVs!L:L,MATCH(O198, LOVs!J:J,0)), "")</f>
        <v>Gap</v>
      </c>
      <c r="Q198" s="407" t="str">
        <f>IFERROR(INDEX(LOVs!M:M,MATCH(O198,LOVs!J:J,0)),"")</f>
        <v>Build</v>
      </c>
      <c r="R198" s="407" t="str">
        <f>IFERROR(INDEX(LOVs!N:N,MATCH(O198,LOVs!J:J,0)),"")</f>
        <v>Report</v>
      </c>
      <c r="S198" s="400" t="s">
        <v>2358</v>
      </c>
      <c r="T198" s="400" t="s">
        <v>6740</v>
      </c>
      <c r="Y198" s="400" t="s">
        <v>1348</v>
      </c>
      <c r="Z198" s="400" t="s">
        <v>4652</v>
      </c>
      <c r="AB198" s="400" t="str">
        <f>INDEX('WESCO RICE Listing 1B'!Y:Y,MATCH(S198, 'WESCO RICE Listing 1B'!H:H,0))</f>
        <v>Sprint 11</v>
      </c>
      <c r="AE198" s="402" t="str">
        <f>INDEX('WESCO RICE Listing 1B'!AJ:AJ,MATCH(S198, 'WESCO RICE Listing 1B'!H:H,0))</f>
        <v>Sprint 12</v>
      </c>
      <c r="AF198" s="402" t="str">
        <f>INDEX('WESCO RICE Listing 1B'!G:G,MATCH(S198, 'WESCO RICE Listing 1B'!H:H,0))</f>
        <v>Report</v>
      </c>
      <c r="AG198" s="402" t="str">
        <f t="shared" si="4"/>
        <v>Report</v>
      </c>
      <c r="AI198" s="400" t="s">
        <v>1605</v>
      </c>
      <c r="AJ198" s="400" t="s">
        <v>1606</v>
      </c>
      <c r="AK198" s="400" t="s">
        <v>1607</v>
      </c>
      <c r="AU198" s="400" t="s">
        <v>6741</v>
      </c>
      <c r="AZ198" s="400" t="str">
        <f>IF(IFERROR(MATCH(F198,#REF!, 0),"N/A")="N/A","N/A","Yes")</f>
        <v>N/A</v>
      </c>
    </row>
    <row r="199" spans="1:52" x14ac:dyDescent="0.3">
      <c r="A199" s="404"/>
      <c r="B199" s="404" t="s">
        <v>6747</v>
      </c>
      <c r="C199" s="404" t="s">
        <v>985</v>
      </c>
      <c r="D199" s="404" t="s">
        <v>985</v>
      </c>
      <c r="E199" s="428"/>
      <c r="F199" s="400" t="s">
        <v>6748</v>
      </c>
      <c r="H199" s="404" t="s">
        <v>1596</v>
      </c>
      <c r="I199" s="404" t="s">
        <v>1597</v>
      </c>
      <c r="J199" s="404" t="s">
        <v>1598</v>
      </c>
      <c r="K199" s="404" t="s">
        <v>6749</v>
      </c>
      <c r="N199" s="400" t="s">
        <v>1636</v>
      </c>
      <c r="O199" s="507" t="s">
        <v>1452</v>
      </c>
      <c r="P199" s="407" t="str">
        <f>IFERROR(INDEX(LOVs!L:L,MATCH(O199, LOVs!J:J,0)), "")</f>
        <v>Fit</v>
      </c>
      <c r="Q199" s="407" t="str">
        <f>IFERROR(INDEX(LOVs!M:M,MATCH(O199,LOVs!J:J,0)),"")</f>
        <v>Configuration</v>
      </c>
      <c r="R199" s="407" t="str">
        <f>IFERROR(INDEX(LOVs!N:N,MATCH(O199,LOVs!J:J,0)),"")</f>
        <v>Functional</v>
      </c>
      <c r="T199" s="400" t="s">
        <v>6750</v>
      </c>
      <c r="X199" s="400" t="s">
        <v>985</v>
      </c>
      <c r="Y199" s="400" t="s">
        <v>1348</v>
      </c>
      <c r="Z199" s="400" t="s">
        <v>4652</v>
      </c>
      <c r="AA199" s="409">
        <v>44748</v>
      </c>
      <c r="AE199" s="402"/>
      <c r="AI199" s="400" t="s">
        <v>1605</v>
      </c>
      <c r="AJ199" s="400" t="s">
        <v>1606</v>
      </c>
      <c r="AK199" s="400" t="s">
        <v>1607</v>
      </c>
      <c r="AZ199" s="400" t="str">
        <f>IF(IFERROR(MATCH(F199,#REF!, 0),"N/A")="N/A","N/A","Yes")</f>
        <v>N/A</v>
      </c>
    </row>
    <row r="200" spans="1:52" x14ac:dyDescent="0.3">
      <c r="B200" s="404" t="s">
        <v>6751</v>
      </c>
      <c r="C200" s="404" t="s">
        <v>6752</v>
      </c>
      <c r="D200" s="404" t="s">
        <v>6753</v>
      </c>
      <c r="E200" s="428" t="s">
        <v>6751</v>
      </c>
      <c r="F200" s="400" t="s">
        <v>6754</v>
      </c>
      <c r="H200" s="404" t="s">
        <v>1596</v>
      </c>
      <c r="I200" s="404" t="s">
        <v>2300</v>
      </c>
      <c r="J200" s="404" t="s">
        <v>2341</v>
      </c>
      <c r="K200" s="551" t="s">
        <v>6451</v>
      </c>
      <c r="N200" s="400" t="s">
        <v>1636</v>
      </c>
      <c r="O200" s="507" t="s">
        <v>2621</v>
      </c>
      <c r="P200" s="407" t="str">
        <f>IFERROR(INDEX(LOVs!L:L,MATCH(O200, LOVs!J:J,0)), "")</f>
        <v>Gap</v>
      </c>
      <c r="Q200" s="407" t="str">
        <f>IFERROR(INDEX(LOVs!M:M,MATCH(O200,LOVs!J:J,0)),"")</f>
        <v>Build</v>
      </c>
      <c r="R200" s="407" t="str">
        <f>IFERROR(INDEX(LOVs!N:N,MATCH(O200,LOVs!J:J,0)),"")</f>
        <v>Interface</v>
      </c>
      <c r="S200" s="404" t="s">
        <v>6187</v>
      </c>
      <c r="T200" s="400" t="s">
        <v>6452</v>
      </c>
      <c r="U200" s="402" t="s">
        <v>6453</v>
      </c>
      <c r="X200" s="400" t="s">
        <v>2269</v>
      </c>
      <c r="Y200" s="400" t="s">
        <v>1348</v>
      </c>
      <c r="Z200" s="400" t="s">
        <v>1603</v>
      </c>
      <c r="AA200" s="409">
        <v>44413</v>
      </c>
      <c r="AB200" s="400" t="str">
        <f>INDEX('WESCO RICE Listing 1B'!Y:Y,MATCH(S200, 'WESCO RICE Listing 1B'!H:H,0))</f>
        <v>Sprint 10</v>
      </c>
      <c r="AE200" s="402" t="str">
        <f>INDEX('WESCO RICE Listing 1B'!AJ:AJ,MATCH(S200, 'WESCO RICE Listing 1B'!H:H,0))</f>
        <v>Sprint 11</v>
      </c>
      <c r="AF200" s="402" t="str">
        <f>INDEX('WESCO RICE Listing 1B'!G:G,MATCH(S200, 'WESCO RICE Listing 1B'!H:H,0))</f>
        <v>Interface</v>
      </c>
      <c r="AG200" s="402" t="str">
        <f>IF(AF200="", O200, AF200)</f>
        <v>Interface</v>
      </c>
      <c r="AH200" s="402"/>
      <c r="AI200" s="400" t="s">
        <v>1605</v>
      </c>
      <c r="AJ200" s="400" t="s">
        <v>1606</v>
      </c>
      <c r="AK200" s="400" t="s">
        <v>2305</v>
      </c>
      <c r="AL200" s="400" t="s">
        <v>6004</v>
      </c>
      <c r="AN200" s="550" t="s">
        <v>6454</v>
      </c>
      <c r="AO200" s="400" t="s">
        <v>1608</v>
      </c>
      <c r="AQ200" s="400" t="s">
        <v>6006</v>
      </c>
      <c r="AU200" s="400" t="s">
        <v>5993</v>
      </c>
      <c r="AV200" s="400"/>
      <c r="AZ200" s="400" t="str">
        <f>IF(IFERROR(MATCH(F200,#REF!, 0),"N/A")="N/A","N/A","Yes")</f>
        <v>N/A</v>
      </c>
    </row>
    <row r="201" spans="1:52" x14ac:dyDescent="0.3">
      <c r="B201" s="404" t="s">
        <v>6755</v>
      </c>
      <c r="C201" s="404" t="s">
        <v>6756</v>
      </c>
      <c r="D201" s="404" t="s">
        <v>6757</v>
      </c>
      <c r="E201" s="428" t="s">
        <v>6755</v>
      </c>
      <c r="F201" s="400" t="s">
        <v>6758</v>
      </c>
      <c r="H201" s="404" t="s">
        <v>1596</v>
      </c>
      <c r="I201" s="404" t="s">
        <v>2300</v>
      </c>
      <c r="J201" s="404" t="s">
        <v>2341</v>
      </c>
      <c r="K201" s="551" t="s">
        <v>6451</v>
      </c>
      <c r="N201" s="400" t="s">
        <v>1636</v>
      </c>
      <c r="O201" s="507" t="s">
        <v>2621</v>
      </c>
      <c r="P201" s="407" t="str">
        <f>IFERROR(INDEX(LOVs!L:L,MATCH(O201, LOVs!J:J,0)), "")</f>
        <v>Gap</v>
      </c>
      <c r="Q201" s="407" t="str">
        <f>IFERROR(INDEX(LOVs!M:M,MATCH(O201,LOVs!J:J,0)),"")</f>
        <v>Build</v>
      </c>
      <c r="R201" s="407" t="str">
        <f>IFERROR(INDEX(LOVs!N:N,MATCH(O201,LOVs!J:J,0)),"")</f>
        <v>Interface</v>
      </c>
      <c r="S201" s="404" t="s">
        <v>6256</v>
      </c>
      <c r="T201" s="400" t="s">
        <v>6452</v>
      </c>
      <c r="U201" s="402" t="s">
        <v>6453</v>
      </c>
      <c r="X201" s="400" t="s">
        <v>2269</v>
      </c>
      <c r="Y201" s="400" t="s">
        <v>1348</v>
      </c>
      <c r="Z201" s="400" t="s">
        <v>1603</v>
      </c>
      <c r="AA201" s="409">
        <v>44413</v>
      </c>
      <c r="AB201" s="400" t="str">
        <f>INDEX('WESCO RICE Listing 1B'!Y:Y,MATCH(S201, 'WESCO RICE Listing 1B'!H:H,0))</f>
        <v>Sprint 10</v>
      </c>
      <c r="AE201" s="402" t="str">
        <f>INDEX('WESCO RICE Listing 1B'!AJ:AJ,MATCH(S201, 'WESCO RICE Listing 1B'!H:H,0))</f>
        <v>Sprint 11</v>
      </c>
      <c r="AF201" s="402" t="str">
        <f>INDEX('WESCO RICE Listing 1B'!G:G,MATCH(S201, 'WESCO RICE Listing 1B'!H:H,0))</f>
        <v>Interface</v>
      </c>
      <c r="AG201" s="402" t="str">
        <f>IF(AF201="", O201, AF201)</f>
        <v>Interface</v>
      </c>
      <c r="AH201" s="402"/>
      <c r="AI201" s="400" t="s">
        <v>1605</v>
      </c>
      <c r="AJ201" s="400" t="s">
        <v>1606</v>
      </c>
      <c r="AK201" s="400" t="s">
        <v>2305</v>
      </c>
      <c r="AL201" s="400" t="s">
        <v>6004</v>
      </c>
      <c r="AN201" s="550" t="s">
        <v>6454</v>
      </c>
      <c r="AO201" s="400" t="s">
        <v>1608</v>
      </c>
      <c r="AQ201" s="400" t="s">
        <v>6006</v>
      </c>
      <c r="AU201" s="400" t="s">
        <v>5993</v>
      </c>
      <c r="AV201" s="400"/>
      <c r="AZ201" s="400" t="str">
        <f>IF(IFERROR(MATCH(F201,#REF!, 0),"N/A")="N/A","N/A","Yes")</f>
        <v>N/A</v>
      </c>
    </row>
    <row r="202" spans="1:52" x14ac:dyDescent="0.3">
      <c r="B202" s="404" t="s">
        <v>6759</v>
      </c>
      <c r="C202" s="404" t="s">
        <v>6760</v>
      </c>
      <c r="D202" s="404" t="s">
        <v>6761</v>
      </c>
      <c r="E202" s="428" t="s">
        <v>6759</v>
      </c>
      <c r="F202" s="400" t="s">
        <v>6762</v>
      </c>
      <c r="H202" s="404" t="s">
        <v>1596</v>
      </c>
      <c r="I202" s="404" t="s">
        <v>2300</v>
      </c>
      <c r="J202" s="404" t="s">
        <v>6399</v>
      </c>
      <c r="K202" s="404" t="s">
        <v>6763</v>
      </c>
      <c r="N202" s="400" t="s">
        <v>1636</v>
      </c>
      <c r="O202" s="507" t="s">
        <v>1647</v>
      </c>
      <c r="P202" s="407" t="str">
        <f>IFERROR(INDEX(LOVs!L:L,MATCH(O202, LOVs!J:J,0)), "")</f>
        <v>Gap</v>
      </c>
      <c r="Q202" s="407" t="str">
        <f>IFERROR(INDEX(LOVs!M:M,MATCH(O202,LOVs!J:J,0)),"")</f>
        <v>Build</v>
      </c>
      <c r="R202" s="407" t="str">
        <f>IFERROR(INDEX(LOVs!N:N,MATCH(O202,LOVs!J:J,0)),"")</f>
        <v>Report</v>
      </c>
      <c r="S202" s="400" t="s">
        <v>4116</v>
      </c>
      <c r="X202" s="400" t="s">
        <v>2182</v>
      </c>
      <c r="Y202" s="400" t="s">
        <v>1348</v>
      </c>
      <c r="Z202" s="400" t="s">
        <v>4652</v>
      </c>
      <c r="AB202" s="400" t="str">
        <f>INDEX('WESCO RICE Listing 1B'!Y:Y,MATCH(S202, 'WESCO RICE Listing 1B'!H:H,0))</f>
        <v>Sprint 9</v>
      </c>
      <c r="AE202" s="402" t="str">
        <f>INDEX('WESCO RICE Listing 1B'!AJ:AJ,MATCH(S202, 'WESCO RICE Listing 1B'!H:H,0))</f>
        <v>Sprint 11</v>
      </c>
      <c r="AF202" s="402" t="str">
        <f>INDEX('WESCO RICE Listing 1B'!G:G,MATCH(S202, 'WESCO RICE Listing 1B'!H:H,0))</f>
        <v>Report</v>
      </c>
      <c r="AG202" s="402" t="str">
        <f>IF(AF202="", O202, AF202)</f>
        <v>Report</v>
      </c>
      <c r="AI202" s="400" t="s">
        <v>1605</v>
      </c>
      <c r="AJ202" s="400" t="s">
        <v>1606</v>
      </c>
      <c r="AK202" s="400" t="s">
        <v>2305</v>
      </c>
      <c r="AU202" s="400" t="s">
        <v>6362</v>
      </c>
      <c r="AZ202" s="400" t="str">
        <f>IF(IFERROR(MATCH(F202,#REF!, 0),"N/A")="N/A","N/A","Yes")</f>
        <v>N/A</v>
      </c>
    </row>
    <row r="203" spans="1:52" x14ac:dyDescent="0.3">
      <c r="B203" s="404" t="s">
        <v>6764</v>
      </c>
      <c r="C203" s="404" t="s">
        <v>6765</v>
      </c>
      <c r="D203" s="404" t="s">
        <v>6766</v>
      </c>
      <c r="E203" s="428"/>
      <c r="F203" s="400" t="s">
        <v>6767</v>
      </c>
      <c r="H203" s="404" t="s">
        <v>1596</v>
      </c>
      <c r="I203" s="404" t="s">
        <v>2300</v>
      </c>
      <c r="J203" s="404" t="s">
        <v>6399</v>
      </c>
      <c r="K203" s="404" t="s">
        <v>6768</v>
      </c>
      <c r="N203" s="400" t="s">
        <v>1636</v>
      </c>
      <c r="O203" s="507" t="s">
        <v>2621</v>
      </c>
      <c r="P203" s="407" t="str">
        <f>IFERROR(INDEX(LOVs!L:L,MATCH(O203, LOVs!J:J,0)), "")</f>
        <v>Gap</v>
      </c>
      <c r="Q203" s="407" t="str">
        <f>IFERROR(INDEX(LOVs!M:M,MATCH(O203,LOVs!J:J,0)),"")</f>
        <v>Build</v>
      </c>
      <c r="R203" s="407" t="str">
        <f>IFERROR(INDEX(LOVs!N:N,MATCH(O203,LOVs!J:J,0)),"")</f>
        <v>Interface</v>
      </c>
      <c r="S203" s="400" t="s">
        <v>6695</v>
      </c>
      <c r="X203" s="400" t="s">
        <v>2269</v>
      </c>
      <c r="Y203" s="400" t="s">
        <v>1348</v>
      </c>
      <c r="Z203" s="400" t="s">
        <v>4652</v>
      </c>
      <c r="AB203" s="400" t="s">
        <v>2269</v>
      </c>
      <c r="AE203" s="400" t="s">
        <v>2097</v>
      </c>
      <c r="AI203" s="400" t="s">
        <v>1605</v>
      </c>
      <c r="AJ203" s="400" t="s">
        <v>1606</v>
      </c>
      <c r="AK203" s="400" t="s">
        <v>1607</v>
      </c>
      <c r="AU203" s="400" t="s">
        <v>6769</v>
      </c>
      <c r="AV203" s="400"/>
      <c r="AW203" s="400"/>
      <c r="AZ203" s="400" t="str">
        <f>IF(IFERROR(MATCH(F203,#REF!, 0),"N/A")="N/A","N/A","Yes")</f>
        <v>N/A</v>
      </c>
    </row>
    <row r="204" spans="1:52" x14ac:dyDescent="0.3">
      <c r="E204" s="428"/>
      <c r="F204" s="400" t="s">
        <v>6770</v>
      </c>
      <c r="H204" s="404" t="s">
        <v>1596</v>
      </c>
      <c r="I204" s="400" t="s">
        <v>2571</v>
      </c>
      <c r="J204" s="404" t="s">
        <v>2742</v>
      </c>
      <c r="K204" s="404" t="s">
        <v>6771</v>
      </c>
      <c r="N204" s="400" t="s">
        <v>1636</v>
      </c>
      <c r="O204" s="507" t="s">
        <v>1647</v>
      </c>
      <c r="P204" s="407" t="str">
        <f>IFERROR(INDEX(LOVs!L:L,MATCH(O204, LOVs!J:J,0)), "")</f>
        <v>Gap</v>
      </c>
      <c r="Q204" s="407" t="str">
        <f>IFERROR(INDEX(LOVs!M:M,MATCH(O204,LOVs!J:J,0)),"")</f>
        <v>Build</v>
      </c>
      <c r="R204" s="407" t="str">
        <f>IFERROR(INDEX(LOVs!N:N,MATCH(O204,LOVs!J:J,0)),"")</f>
        <v>Report</v>
      </c>
      <c r="S204" s="400" t="s">
        <v>501</v>
      </c>
      <c r="T204" s="400" t="s">
        <v>6772</v>
      </c>
      <c r="U204" s="400" t="s">
        <v>6773</v>
      </c>
      <c r="Y204" s="400" t="s">
        <v>1348</v>
      </c>
      <c r="Z204" s="400" t="s">
        <v>6774</v>
      </c>
      <c r="AA204" s="409">
        <v>44659</v>
      </c>
      <c r="AB204" s="400" t="s">
        <v>2097</v>
      </c>
      <c r="AE204" s="400" t="s">
        <v>2097</v>
      </c>
      <c r="AI204" s="400" t="s">
        <v>1605</v>
      </c>
      <c r="AJ204" s="400" t="s">
        <v>2577</v>
      </c>
      <c r="AK204" s="400" t="s">
        <v>2578</v>
      </c>
      <c r="AU204" s="400" t="s">
        <v>6775</v>
      </c>
      <c r="AZ204" s="400" t="str">
        <f>IF(IFERROR(MATCH(F204,#REF!, 0),"N/A")="N/A","N/A","Yes")</f>
        <v>N/A</v>
      </c>
    </row>
    <row r="205" spans="1:52" x14ac:dyDescent="0.3">
      <c r="E205" s="428"/>
      <c r="F205" s="400" t="s">
        <v>6776</v>
      </c>
      <c r="H205" s="404" t="s">
        <v>1596</v>
      </c>
      <c r="I205" s="400" t="s">
        <v>2571</v>
      </c>
      <c r="J205" s="404" t="s">
        <v>2572</v>
      </c>
      <c r="K205" s="404" t="s">
        <v>6777</v>
      </c>
      <c r="N205" s="400" t="s">
        <v>1636</v>
      </c>
      <c r="O205" s="507" t="s">
        <v>2621</v>
      </c>
      <c r="P205" s="407" t="str">
        <f>IFERROR(INDEX(LOVs!L:L,MATCH(O205, LOVs!J:J,0)), "")</f>
        <v>Gap</v>
      </c>
      <c r="Q205" s="407" t="str">
        <f>IFERROR(INDEX(LOVs!M:M,MATCH(O205,LOVs!J:J,0)),"")</f>
        <v>Build</v>
      </c>
      <c r="R205" s="407" t="str">
        <f>IFERROR(INDEX(LOVs!N:N,MATCH(O205,LOVs!J:J,0)),"")</f>
        <v>Interface</v>
      </c>
      <c r="S205" s="400" t="s">
        <v>3761</v>
      </c>
      <c r="T205" s="400" t="s">
        <v>6778</v>
      </c>
      <c r="U205" s="400" t="s">
        <v>6779</v>
      </c>
      <c r="Y205" s="400" t="s">
        <v>1348</v>
      </c>
      <c r="Z205" s="400" t="s">
        <v>6774</v>
      </c>
      <c r="AA205" s="409">
        <v>44669</v>
      </c>
      <c r="AB205" s="400" t="s">
        <v>2097</v>
      </c>
      <c r="AE205" s="400" t="s">
        <v>2097</v>
      </c>
      <c r="AI205" s="400" t="s">
        <v>1605</v>
      </c>
      <c r="AJ205" s="400" t="s">
        <v>2577</v>
      </c>
      <c r="AK205" s="400" t="s">
        <v>2578</v>
      </c>
      <c r="AU205" s="400" t="s">
        <v>6775</v>
      </c>
      <c r="AZ205" s="400" t="str">
        <f>IF(IFERROR(MATCH(F205,#REF!, 0),"N/A")="N/A","N/A","Yes")</f>
        <v>N/A</v>
      </c>
    </row>
    <row r="206" spans="1:52" x14ac:dyDescent="0.3">
      <c r="E206" s="428"/>
      <c r="F206" s="400" t="s">
        <v>6780</v>
      </c>
      <c r="H206" s="404" t="s">
        <v>1596</v>
      </c>
      <c r="I206" s="400" t="s">
        <v>2571</v>
      </c>
      <c r="J206" s="404" t="s">
        <v>2572</v>
      </c>
      <c r="K206" s="404" t="s">
        <v>6781</v>
      </c>
      <c r="N206" s="400" t="s">
        <v>1636</v>
      </c>
      <c r="O206" s="507" t="s">
        <v>2621</v>
      </c>
      <c r="P206" s="407" t="str">
        <f>IFERROR(INDEX(LOVs!L:L,MATCH(O206, LOVs!J:J,0)), "")</f>
        <v>Gap</v>
      </c>
      <c r="Q206" s="407" t="str">
        <f>IFERROR(INDEX(LOVs!M:M,MATCH(O206,LOVs!J:J,0)),"")</f>
        <v>Build</v>
      </c>
      <c r="R206" s="407" t="str">
        <f>IFERROR(INDEX(LOVs!N:N,MATCH(O206,LOVs!J:J,0)),"")</f>
        <v>Interface</v>
      </c>
      <c r="S206" s="400" t="s">
        <v>4465</v>
      </c>
      <c r="T206" s="400" t="s">
        <v>6782</v>
      </c>
      <c r="U206" s="400" t="s">
        <v>6783</v>
      </c>
      <c r="Y206" s="400" t="s">
        <v>1348</v>
      </c>
      <c r="Z206" s="400" t="s">
        <v>6774</v>
      </c>
      <c r="AA206" s="409">
        <v>44659</v>
      </c>
      <c r="AB206" s="400" t="s">
        <v>2097</v>
      </c>
      <c r="AE206" s="400" t="s">
        <v>2097</v>
      </c>
      <c r="AI206" s="400" t="s">
        <v>1605</v>
      </c>
      <c r="AJ206" s="400" t="s">
        <v>2577</v>
      </c>
      <c r="AK206" s="400" t="s">
        <v>2578</v>
      </c>
      <c r="AU206" s="400" t="s">
        <v>6775</v>
      </c>
      <c r="AZ206" s="400" t="str">
        <f>IF(IFERROR(MATCH(F206,#REF!, 0),"N/A")="N/A","N/A","Yes")</f>
        <v>N/A</v>
      </c>
    </row>
    <row r="207" spans="1:52" x14ac:dyDescent="0.3">
      <c r="E207" s="428"/>
      <c r="F207" s="400" t="s">
        <v>1451</v>
      </c>
      <c r="H207" s="404" t="s">
        <v>1596</v>
      </c>
      <c r="I207" s="400" t="s">
        <v>2571</v>
      </c>
      <c r="J207" s="404" t="s">
        <v>2572</v>
      </c>
      <c r="K207" s="404" t="s">
        <v>6784</v>
      </c>
      <c r="N207" s="400" t="s">
        <v>1636</v>
      </c>
      <c r="O207" s="507" t="s">
        <v>1452</v>
      </c>
      <c r="P207" s="407" t="str">
        <f>IFERROR(INDEX(LOVs!L:L,MATCH(O207, LOVs!J:J,0)), "")</f>
        <v>Fit</v>
      </c>
      <c r="Q207" s="407" t="str">
        <f>IFERROR(INDEX(LOVs!M:M,MATCH(O207,LOVs!J:J,0)),"")</f>
        <v>Configuration</v>
      </c>
      <c r="R207" s="407" t="str">
        <f>IFERROR(INDEX(LOVs!N:N,MATCH(O207,LOVs!J:J,0)),"")</f>
        <v>Functional</v>
      </c>
      <c r="T207" s="400" t="s">
        <v>1454</v>
      </c>
      <c r="U207" s="400" t="s">
        <v>6785</v>
      </c>
      <c r="Y207" s="400" t="s">
        <v>1348</v>
      </c>
      <c r="Z207" s="400" t="s">
        <v>6774</v>
      </c>
      <c r="AA207" s="409">
        <v>44662</v>
      </c>
      <c r="AB207" s="400" t="s">
        <v>2097</v>
      </c>
      <c r="AE207" s="400" t="s">
        <v>2097</v>
      </c>
      <c r="AI207" s="400" t="s">
        <v>1605</v>
      </c>
      <c r="AJ207" s="400" t="s">
        <v>2577</v>
      </c>
      <c r="AK207" s="400" t="s">
        <v>2578</v>
      </c>
      <c r="AU207" s="400" t="s">
        <v>6775</v>
      </c>
      <c r="AZ207" s="400" t="str">
        <f>IF(IFERROR(MATCH(F207,#REF!, 0),"N/A")="N/A","N/A","Yes")</f>
        <v>N/A</v>
      </c>
    </row>
    <row r="208" spans="1:52" x14ac:dyDescent="0.3">
      <c r="E208" s="428"/>
      <c r="F208" s="400" t="s">
        <v>6786</v>
      </c>
      <c r="H208" s="404" t="s">
        <v>1596</v>
      </c>
      <c r="I208" s="400" t="s">
        <v>2571</v>
      </c>
      <c r="J208" s="404" t="s">
        <v>2572</v>
      </c>
      <c r="K208" s="404" t="s">
        <v>6787</v>
      </c>
      <c r="N208" s="400" t="s">
        <v>1636</v>
      </c>
      <c r="O208" s="507" t="s">
        <v>2621</v>
      </c>
      <c r="P208" s="407" t="str">
        <f>IFERROR(INDEX(LOVs!L:L,MATCH(O208, LOVs!J:J,0)), "")</f>
        <v>Gap</v>
      </c>
      <c r="Q208" s="407" t="str">
        <f>IFERROR(INDEX(LOVs!M:M,MATCH(O208,LOVs!J:J,0)),"")</f>
        <v>Build</v>
      </c>
      <c r="R208" s="407" t="str">
        <f>IFERROR(INDEX(LOVs!N:N,MATCH(O208,LOVs!J:J,0)),"")</f>
        <v>Interface</v>
      </c>
      <c r="S208" s="400" t="s">
        <v>6788</v>
      </c>
      <c r="T208" s="400" t="s">
        <v>1454</v>
      </c>
      <c r="U208" s="400" t="s">
        <v>6789</v>
      </c>
      <c r="Y208" s="400" t="s">
        <v>1348</v>
      </c>
      <c r="Z208" s="400" t="s">
        <v>6790</v>
      </c>
      <c r="AA208" s="409">
        <v>44662</v>
      </c>
      <c r="AB208" s="400" t="s">
        <v>2097</v>
      </c>
      <c r="AE208" s="400" t="s">
        <v>2097</v>
      </c>
      <c r="AI208" s="400" t="s">
        <v>1605</v>
      </c>
      <c r="AJ208" s="400" t="s">
        <v>2577</v>
      </c>
      <c r="AK208" s="400" t="s">
        <v>2578</v>
      </c>
      <c r="AU208" s="400" t="s">
        <v>6775</v>
      </c>
      <c r="AZ208" s="400" t="str">
        <f>IF(IFERROR(MATCH(F208,#REF!, 0),"N/A")="N/A","N/A","Yes")</f>
        <v>N/A</v>
      </c>
    </row>
    <row r="209" spans="1:52" x14ac:dyDescent="0.3">
      <c r="B209" s="404" t="s">
        <v>6791</v>
      </c>
      <c r="C209" s="404" t="s">
        <v>6792</v>
      </c>
      <c r="D209" s="404" t="s">
        <v>6793</v>
      </c>
      <c r="E209" s="428"/>
      <c r="F209" s="400" t="s">
        <v>6794</v>
      </c>
      <c r="G209" s="404"/>
      <c r="H209" s="404" t="s">
        <v>1596</v>
      </c>
      <c r="I209" s="404" t="s">
        <v>2300</v>
      </c>
      <c r="J209" s="404" t="s">
        <v>2341</v>
      </c>
      <c r="K209" s="404" t="s">
        <v>2389</v>
      </c>
      <c r="L209" s="404"/>
      <c r="M209" s="404"/>
      <c r="N209" s="400" t="s">
        <v>1636</v>
      </c>
      <c r="O209" s="507" t="s">
        <v>1647</v>
      </c>
      <c r="P209" s="407" t="str">
        <f>IFERROR(INDEX(LOVs!L:L,MATCH(O209, LOVs!J:J,0)), "")</f>
        <v>Gap</v>
      </c>
      <c r="Q209" s="407" t="str">
        <f>IFERROR(INDEX(LOVs!M:M,MATCH(O209,LOVs!J:J,0)),"")</f>
        <v>Build</v>
      </c>
      <c r="R209" s="407" t="str">
        <f>IFERROR(INDEX(LOVs!N:N,MATCH(O209,LOVs!J:J,0)),"")</f>
        <v>Report</v>
      </c>
      <c r="S209" s="404" t="s">
        <v>6795</v>
      </c>
      <c r="T209" s="404" t="s">
        <v>6796</v>
      </c>
      <c r="U209" s="404" t="s">
        <v>2392</v>
      </c>
      <c r="V209" s="404"/>
      <c r="W209" s="404"/>
      <c r="X209" s="404" t="s">
        <v>2097</v>
      </c>
      <c r="Y209" s="404" t="s">
        <v>1348</v>
      </c>
      <c r="Z209" s="404" t="s">
        <v>4652</v>
      </c>
      <c r="AA209" s="413"/>
      <c r="AB209" s="400" t="str">
        <f>INDEX('WESCO RICE Listing 1B'!Y:Y,MATCH(S209, 'WESCO RICE Listing 1B'!H:H,0))</f>
        <v>Sprint 12</v>
      </c>
      <c r="AC209" s="404"/>
      <c r="AE209" s="402" t="str">
        <f>INDEX('WESCO RICE Listing 1B'!AJ:AJ, MATCH(S209, 'WESCO RICE Listing 1B'!H:H,0))</f>
        <v>Sprint 13</v>
      </c>
      <c r="AF209" s="402" t="str">
        <f>INDEX('WESCO RICE Listing 1B'!G:G, MATCH(S209, 'WESCO RICE Listing 1B'!H:H,0))</f>
        <v>Report</v>
      </c>
      <c r="AG209" s="402" t="str">
        <f>IF(AF209="", O209,AF209)</f>
        <v>Report</v>
      </c>
      <c r="AH209" s="402"/>
      <c r="AI209" s="404" t="s">
        <v>1605</v>
      </c>
      <c r="AJ209" s="404" t="s">
        <v>1606</v>
      </c>
      <c r="AK209" s="404" t="s">
        <v>2305</v>
      </c>
      <c r="AL209" s="404"/>
      <c r="AM209" s="404"/>
      <c r="AN209" s="404"/>
      <c r="AO209" s="404"/>
      <c r="AZ209" s="400" t="str">
        <f>IF(IFERROR(MATCH(F209,#REF!, 0),"N/A")="N/A","N/A","Yes")</f>
        <v>N/A</v>
      </c>
    </row>
    <row r="210" spans="1:52" x14ac:dyDescent="0.3">
      <c r="B210" s="404" t="s">
        <v>6797</v>
      </c>
      <c r="C210" s="404" t="s">
        <v>6798</v>
      </c>
      <c r="D210" s="404" t="s">
        <v>6799</v>
      </c>
      <c r="E210" s="428"/>
      <c r="F210" s="400" t="s">
        <v>6800</v>
      </c>
      <c r="G210" s="404"/>
      <c r="H210" s="404" t="s">
        <v>1596</v>
      </c>
      <c r="I210" s="404" t="s">
        <v>2300</v>
      </c>
      <c r="J210" s="404" t="s">
        <v>2341</v>
      </c>
      <c r="K210" s="404" t="s">
        <v>2398</v>
      </c>
      <c r="L210" s="404"/>
      <c r="M210" s="404"/>
      <c r="N210" s="400" t="s">
        <v>1636</v>
      </c>
      <c r="O210" s="507" t="s">
        <v>1647</v>
      </c>
      <c r="P210" s="407" t="str">
        <f>IFERROR(INDEX(LOVs!L:L,MATCH(O210, LOVs!J:J,0)), "")</f>
        <v>Gap</v>
      </c>
      <c r="Q210" s="407" t="str">
        <f>IFERROR(INDEX(LOVs!M:M,MATCH(O210,LOVs!J:J,0)),"")</f>
        <v>Build</v>
      </c>
      <c r="R210" s="407" t="str">
        <f>IFERROR(INDEX(LOVs!N:N,MATCH(O210,LOVs!J:J,0)),"")</f>
        <v>Report</v>
      </c>
      <c r="S210" s="404" t="s">
        <v>6801</v>
      </c>
      <c r="T210" s="404" t="s">
        <v>6802</v>
      </c>
      <c r="U210" s="404" t="s">
        <v>2401</v>
      </c>
      <c r="V210" s="404"/>
      <c r="W210" s="404"/>
      <c r="X210" s="404" t="s">
        <v>2097</v>
      </c>
      <c r="Y210" s="404" t="s">
        <v>1348</v>
      </c>
      <c r="Z210" s="404" t="s">
        <v>4652</v>
      </c>
      <c r="AA210" s="413"/>
      <c r="AB210" s="400" t="str">
        <f>INDEX('WESCO RICE Listing 1B'!Y:Y,MATCH(S210, 'WESCO RICE Listing 1B'!H:H,0))</f>
        <v>Sprint 12</v>
      </c>
      <c r="AC210" s="404"/>
      <c r="AE210" s="402" t="str">
        <f>INDEX('WESCO RICE Listing 1B'!AJ:AJ, MATCH(S210, 'WESCO RICE Listing 1B'!H:H,0))</f>
        <v>Sprint 13</v>
      </c>
      <c r="AF210" s="402" t="str">
        <f>INDEX('WESCO RICE Listing 1B'!G:G, MATCH(S210, 'WESCO RICE Listing 1B'!H:H,0))</f>
        <v>Report</v>
      </c>
      <c r="AG210" s="402" t="str">
        <f>IF(AF210="", O210,AF210)</f>
        <v>Report</v>
      </c>
      <c r="AH210" s="402"/>
      <c r="AI210" s="404" t="s">
        <v>1605</v>
      </c>
      <c r="AJ210" s="404" t="s">
        <v>1606</v>
      </c>
      <c r="AK210" s="404" t="s">
        <v>2305</v>
      </c>
      <c r="AL210" s="404"/>
      <c r="AM210" s="404"/>
      <c r="AN210" s="404"/>
      <c r="AO210" s="404"/>
      <c r="AZ210" s="400" t="str">
        <f>IF(IFERROR(MATCH(F210,#REF!, 0),"N/A")="N/A","N/A","Yes")</f>
        <v>N/A</v>
      </c>
    </row>
    <row r="211" spans="1:52" x14ac:dyDescent="0.3">
      <c r="E211" s="428"/>
      <c r="F211" s="400" t="s">
        <v>6803</v>
      </c>
      <c r="H211" s="404" t="s">
        <v>1596</v>
      </c>
      <c r="I211" s="400" t="s">
        <v>2571</v>
      </c>
      <c r="J211" s="404" t="s">
        <v>2572</v>
      </c>
      <c r="K211" s="404" t="s">
        <v>6804</v>
      </c>
      <c r="N211" s="400" t="s">
        <v>1636</v>
      </c>
      <c r="O211" s="507" t="s">
        <v>2621</v>
      </c>
      <c r="P211" s="407" t="str">
        <f>IFERROR(INDEX(LOVs!L:L,MATCH(O211, LOVs!J:J,0)), "")</f>
        <v>Gap</v>
      </c>
      <c r="Q211" s="407" t="str">
        <f>IFERROR(INDEX(LOVs!M:M,MATCH(O211,LOVs!J:J,0)),"")</f>
        <v>Build</v>
      </c>
      <c r="R211" s="407" t="str">
        <f>IFERROR(INDEX(LOVs!N:N,MATCH(O211,LOVs!J:J,0)),"")</f>
        <v>Interface</v>
      </c>
      <c r="S211" s="400" t="s">
        <v>6805</v>
      </c>
      <c r="T211" s="400" t="s">
        <v>6806</v>
      </c>
      <c r="U211" s="400" t="s">
        <v>6807</v>
      </c>
      <c r="Y211" s="400" t="s">
        <v>1348</v>
      </c>
      <c r="Z211" s="400" t="s">
        <v>6790</v>
      </c>
      <c r="AA211" s="409">
        <v>44677</v>
      </c>
      <c r="AB211" s="400" t="s">
        <v>2097</v>
      </c>
      <c r="AE211" s="400" t="s">
        <v>2097</v>
      </c>
      <c r="AI211" s="400" t="s">
        <v>1605</v>
      </c>
      <c r="AJ211" s="400" t="s">
        <v>2577</v>
      </c>
      <c r="AK211" s="400" t="s">
        <v>2578</v>
      </c>
      <c r="AU211" s="400" t="s">
        <v>6775</v>
      </c>
      <c r="AZ211" s="400" t="str">
        <f>IF(IFERROR(MATCH(F211,#REF!, 0),"N/A")="N/A","N/A","Yes")</f>
        <v>N/A</v>
      </c>
    </row>
    <row r="212" spans="1:52" x14ac:dyDescent="0.3">
      <c r="E212" s="428"/>
      <c r="F212" s="400" t="s">
        <v>6808</v>
      </c>
      <c r="H212" s="404" t="s">
        <v>1596</v>
      </c>
      <c r="I212" s="400" t="s">
        <v>2571</v>
      </c>
      <c r="J212" s="404" t="s">
        <v>2572</v>
      </c>
      <c r="K212" s="404" t="s">
        <v>6809</v>
      </c>
      <c r="N212" s="400" t="s">
        <v>1636</v>
      </c>
      <c r="O212" s="507" t="s">
        <v>2621</v>
      </c>
      <c r="P212" s="407" t="str">
        <f>IFERROR(INDEX(LOVs!L:L,MATCH(O212, LOVs!J:J,0)), "")</f>
        <v>Gap</v>
      </c>
      <c r="Q212" s="407" t="str">
        <f>IFERROR(INDEX(LOVs!M:M,MATCH(O212,LOVs!J:J,0)),"")</f>
        <v>Build</v>
      </c>
      <c r="R212" s="407" t="str">
        <f>IFERROR(INDEX(LOVs!N:N,MATCH(O212,LOVs!J:J,0)),"")</f>
        <v>Interface</v>
      </c>
      <c r="S212" s="400" t="s">
        <v>6810</v>
      </c>
      <c r="T212" s="400" t="s">
        <v>6811</v>
      </c>
      <c r="U212" s="400" t="s">
        <v>6807</v>
      </c>
      <c r="Y212" s="400" t="s">
        <v>1348</v>
      </c>
      <c r="Z212" s="400" t="s">
        <v>6790</v>
      </c>
      <c r="AA212" s="409">
        <v>44677</v>
      </c>
      <c r="AB212" s="400" t="s">
        <v>2097</v>
      </c>
      <c r="AE212" s="400" t="s">
        <v>2097</v>
      </c>
      <c r="AI212" s="400" t="s">
        <v>1605</v>
      </c>
      <c r="AJ212" s="400" t="s">
        <v>2577</v>
      </c>
      <c r="AK212" s="400" t="s">
        <v>2578</v>
      </c>
      <c r="AU212" s="400" t="s">
        <v>6775</v>
      </c>
      <c r="AZ212" s="400" t="str">
        <f>IF(IFERROR(MATCH(F212,#REF!, 0),"N/A")="N/A","N/A","Yes")</f>
        <v>N/A</v>
      </c>
    </row>
    <row r="213" spans="1:52" x14ac:dyDescent="0.3">
      <c r="E213" s="428"/>
      <c r="F213" s="400" t="s">
        <v>6812</v>
      </c>
      <c r="H213" s="404" t="s">
        <v>1596</v>
      </c>
      <c r="I213" s="400" t="s">
        <v>2571</v>
      </c>
      <c r="J213" s="404" t="s">
        <v>2572</v>
      </c>
      <c r="K213" s="404" t="s">
        <v>6813</v>
      </c>
      <c r="N213" s="400" t="s">
        <v>1636</v>
      </c>
      <c r="O213" s="507" t="s">
        <v>2621</v>
      </c>
      <c r="P213" s="407" t="str">
        <f>IFERROR(INDEX(LOVs!L:L,MATCH(O213, LOVs!J:J,0)), "")</f>
        <v>Gap</v>
      </c>
      <c r="Q213" s="407" t="str">
        <f>IFERROR(INDEX(LOVs!M:M,MATCH(O213,LOVs!J:J,0)),"")</f>
        <v>Build</v>
      </c>
      <c r="R213" s="407" t="str">
        <f>IFERROR(INDEX(LOVs!N:N,MATCH(O213,LOVs!J:J,0)),"")</f>
        <v>Interface</v>
      </c>
      <c r="S213" s="400" t="s">
        <v>6814</v>
      </c>
      <c r="T213" s="400" t="s">
        <v>6815</v>
      </c>
      <c r="U213" s="400" t="s">
        <v>6807</v>
      </c>
      <c r="Y213" s="400" t="s">
        <v>1348</v>
      </c>
      <c r="Z213" s="400" t="s">
        <v>6790</v>
      </c>
      <c r="AA213" s="409">
        <v>44677</v>
      </c>
      <c r="AB213" s="400" t="s">
        <v>2097</v>
      </c>
      <c r="AE213" s="400" t="s">
        <v>2097</v>
      </c>
      <c r="AI213" s="400" t="s">
        <v>1605</v>
      </c>
      <c r="AJ213" s="400" t="s">
        <v>2577</v>
      </c>
      <c r="AK213" s="400" t="s">
        <v>2578</v>
      </c>
      <c r="AU213" s="400" t="s">
        <v>6775</v>
      </c>
      <c r="AZ213" s="400" t="str">
        <f>IF(IFERROR(MATCH(F213,#REF!, 0),"N/A")="N/A","N/A","Yes")</f>
        <v>N/A</v>
      </c>
    </row>
    <row r="214" spans="1:52" x14ac:dyDescent="0.3">
      <c r="E214" s="428"/>
      <c r="F214" s="400" t="s">
        <v>6816</v>
      </c>
      <c r="H214" s="404" t="s">
        <v>1596</v>
      </c>
      <c r="I214" s="400" t="s">
        <v>2571</v>
      </c>
      <c r="J214" s="404" t="s">
        <v>2572</v>
      </c>
      <c r="K214" s="404" t="s">
        <v>6817</v>
      </c>
      <c r="N214" s="400" t="s">
        <v>1636</v>
      </c>
      <c r="O214" s="507" t="s">
        <v>2621</v>
      </c>
      <c r="P214" s="407" t="str">
        <f>IFERROR(INDEX(LOVs!L:L,MATCH(O214, LOVs!J:J,0)), "")</f>
        <v>Gap</v>
      </c>
      <c r="Q214" s="407" t="str">
        <f>IFERROR(INDEX(LOVs!M:M,MATCH(O214,LOVs!J:J,0)),"")</f>
        <v>Build</v>
      </c>
      <c r="R214" s="407" t="str">
        <f>IFERROR(INDEX(LOVs!N:N,MATCH(O214,LOVs!J:J,0)),"")</f>
        <v>Interface</v>
      </c>
      <c r="S214" s="400" t="s">
        <v>6805</v>
      </c>
      <c r="T214" s="400" t="s">
        <v>6818</v>
      </c>
      <c r="U214" s="404" t="s">
        <v>6819</v>
      </c>
      <c r="Y214" s="400" t="s">
        <v>1348</v>
      </c>
      <c r="Z214" s="400" t="s">
        <v>6790</v>
      </c>
      <c r="AA214" s="409">
        <v>44678</v>
      </c>
      <c r="AB214" s="400" t="s">
        <v>2097</v>
      </c>
      <c r="AE214" s="400" t="s">
        <v>2097</v>
      </c>
      <c r="AI214" s="400" t="s">
        <v>1605</v>
      </c>
      <c r="AJ214" s="400" t="s">
        <v>2577</v>
      </c>
      <c r="AK214" s="400" t="s">
        <v>2578</v>
      </c>
      <c r="AU214" s="400" t="s">
        <v>6775</v>
      </c>
      <c r="AZ214" s="400" t="str">
        <f>IF(IFERROR(MATCH(F214,#REF!, 0),"N/A")="N/A","N/A","Yes")</f>
        <v>N/A</v>
      </c>
    </row>
    <row r="215" spans="1:52" x14ac:dyDescent="0.3">
      <c r="E215" s="428"/>
      <c r="F215" s="400" t="s">
        <v>6820</v>
      </c>
      <c r="H215" s="404" t="s">
        <v>1596</v>
      </c>
      <c r="I215" s="400" t="s">
        <v>2571</v>
      </c>
      <c r="J215" s="404" t="s">
        <v>2572</v>
      </c>
      <c r="K215" s="404" t="s">
        <v>6821</v>
      </c>
      <c r="N215" s="400" t="s">
        <v>1636</v>
      </c>
      <c r="O215" s="507" t="s">
        <v>2621</v>
      </c>
      <c r="P215" s="407" t="str">
        <f>IFERROR(INDEX(LOVs!L:L,MATCH(O215, LOVs!J:J,0)), "")</f>
        <v>Gap</v>
      </c>
      <c r="Q215" s="407" t="str">
        <f>IFERROR(INDEX(LOVs!M:M,MATCH(O215,LOVs!J:J,0)),"")</f>
        <v>Build</v>
      </c>
      <c r="R215" s="407" t="str">
        <f>IFERROR(INDEX(LOVs!N:N,MATCH(O215,LOVs!J:J,0)),"")</f>
        <v>Interface</v>
      </c>
      <c r="S215" s="400" t="s">
        <v>6810</v>
      </c>
      <c r="T215" s="400" t="s">
        <v>6822</v>
      </c>
      <c r="U215" s="404" t="s">
        <v>6819</v>
      </c>
      <c r="Y215" s="400" t="s">
        <v>1348</v>
      </c>
      <c r="Z215" s="400" t="s">
        <v>6790</v>
      </c>
      <c r="AA215" s="409">
        <v>44678</v>
      </c>
      <c r="AB215" s="400" t="s">
        <v>2097</v>
      </c>
      <c r="AE215" s="400" t="s">
        <v>2097</v>
      </c>
      <c r="AI215" s="400" t="s">
        <v>1605</v>
      </c>
      <c r="AJ215" s="400" t="s">
        <v>2577</v>
      </c>
      <c r="AK215" s="400" t="s">
        <v>2578</v>
      </c>
      <c r="AU215" s="400" t="s">
        <v>6775</v>
      </c>
      <c r="AZ215" s="400" t="str">
        <f>IF(IFERROR(MATCH(F215,#REF!, 0),"N/A")="N/A","N/A","Yes")</f>
        <v>N/A</v>
      </c>
    </row>
    <row r="216" spans="1:52" x14ac:dyDescent="0.3">
      <c r="E216" s="428"/>
      <c r="F216" s="400" t="s">
        <v>6823</v>
      </c>
      <c r="H216" s="404" t="s">
        <v>1596</v>
      </c>
      <c r="I216" s="400" t="s">
        <v>2571</v>
      </c>
      <c r="J216" s="404" t="s">
        <v>2572</v>
      </c>
      <c r="K216" s="404" t="s">
        <v>6824</v>
      </c>
      <c r="N216" s="400" t="s">
        <v>1636</v>
      </c>
      <c r="O216" s="507" t="s">
        <v>2621</v>
      </c>
      <c r="P216" s="407" t="str">
        <f>IFERROR(INDEX(LOVs!L:L,MATCH(O216, LOVs!J:J,0)), "")</f>
        <v>Gap</v>
      </c>
      <c r="Q216" s="407" t="str">
        <f>IFERROR(INDEX(LOVs!M:M,MATCH(O216,LOVs!J:J,0)),"")</f>
        <v>Build</v>
      </c>
      <c r="R216" s="407" t="str">
        <f>IFERROR(INDEX(LOVs!N:N,MATCH(O216,LOVs!J:J,0)),"")</f>
        <v>Interface</v>
      </c>
      <c r="S216" s="400" t="s">
        <v>518</v>
      </c>
      <c r="T216" s="400" t="s">
        <v>6825</v>
      </c>
      <c r="U216" s="404" t="s">
        <v>6819</v>
      </c>
      <c r="Y216" s="400" t="s">
        <v>1348</v>
      </c>
      <c r="Z216" s="400" t="s">
        <v>6790</v>
      </c>
      <c r="AA216" s="409">
        <v>44678</v>
      </c>
      <c r="AB216" s="400" t="s">
        <v>2097</v>
      </c>
      <c r="AE216" s="400" t="s">
        <v>2097</v>
      </c>
      <c r="AI216" s="400" t="s">
        <v>1605</v>
      </c>
      <c r="AJ216" s="400" t="s">
        <v>2577</v>
      </c>
      <c r="AK216" s="400" t="s">
        <v>2578</v>
      </c>
      <c r="AU216" s="400" t="s">
        <v>6775</v>
      </c>
      <c r="AZ216" s="400" t="str">
        <f>IF(IFERROR(MATCH(F216,#REF!, 0),"N/A")="N/A","N/A","Yes")</f>
        <v>N/A</v>
      </c>
    </row>
    <row r="217" spans="1:52" x14ac:dyDescent="0.3">
      <c r="E217" s="428"/>
      <c r="F217" s="400" t="s">
        <v>1456</v>
      </c>
      <c r="H217" s="404" t="s">
        <v>1596</v>
      </c>
      <c r="I217" s="400" t="s">
        <v>2571</v>
      </c>
      <c r="J217" s="404" t="s">
        <v>2572</v>
      </c>
      <c r="K217" s="404" t="s">
        <v>1457</v>
      </c>
      <c r="N217" s="400" t="s">
        <v>1636</v>
      </c>
      <c r="O217" s="507" t="s">
        <v>1452</v>
      </c>
      <c r="P217" s="407" t="str">
        <f>IFERROR(INDEX(LOVs!L:L,MATCH(O217, LOVs!J:J,0)), "")</f>
        <v>Fit</v>
      </c>
      <c r="Q217" s="407" t="str">
        <f>IFERROR(INDEX(LOVs!M:M,MATCH(O217,LOVs!J:J,0)),"")</f>
        <v>Configuration</v>
      </c>
      <c r="R217" s="407" t="str">
        <f>IFERROR(INDEX(LOVs!N:N,MATCH(O217,LOVs!J:J,0)),"")</f>
        <v>Functional</v>
      </c>
      <c r="T217" s="400" t="s">
        <v>6826</v>
      </c>
      <c r="U217" s="400" t="s">
        <v>6827</v>
      </c>
      <c r="Y217" s="400" t="s">
        <v>1348</v>
      </c>
      <c r="Z217" s="400" t="s">
        <v>6790</v>
      </c>
      <c r="AA217" s="409" t="s">
        <v>6828</v>
      </c>
      <c r="AB217" s="400" t="s">
        <v>2097</v>
      </c>
      <c r="AE217" s="400" t="s">
        <v>2097</v>
      </c>
      <c r="AI217" s="400" t="s">
        <v>1605</v>
      </c>
      <c r="AJ217" s="400" t="s">
        <v>2577</v>
      </c>
      <c r="AK217" s="400" t="s">
        <v>2578</v>
      </c>
      <c r="AU217" s="400" t="s">
        <v>6829</v>
      </c>
      <c r="AZ217" s="400" t="str">
        <f>IF(IFERROR(MATCH(F217,#REF!, 0),"N/A")="N/A","N/A","Yes")</f>
        <v>N/A</v>
      </c>
    </row>
    <row r="218" spans="1:52" x14ac:dyDescent="0.3">
      <c r="E218" s="428"/>
      <c r="F218" s="400" t="s">
        <v>1461</v>
      </c>
      <c r="H218" s="404" t="s">
        <v>1596</v>
      </c>
      <c r="I218" s="400" t="s">
        <v>2571</v>
      </c>
      <c r="J218" s="404" t="s">
        <v>2572</v>
      </c>
      <c r="K218" s="404" t="s">
        <v>1462</v>
      </c>
      <c r="N218" s="400" t="s">
        <v>1636</v>
      </c>
      <c r="O218" s="507" t="s">
        <v>1452</v>
      </c>
      <c r="P218" s="407" t="str">
        <f>IFERROR(INDEX(LOVs!L:L,MATCH(O218, LOVs!J:J,0)), "")</f>
        <v>Fit</v>
      </c>
      <c r="Q218" s="407" t="str">
        <f>IFERROR(INDEX(LOVs!M:M,MATCH(O218,LOVs!J:J,0)),"")</f>
        <v>Configuration</v>
      </c>
      <c r="R218" s="407" t="str">
        <f>IFERROR(INDEX(LOVs!N:N,MATCH(O218,LOVs!J:J,0)),"")</f>
        <v>Functional</v>
      </c>
      <c r="T218" s="400" t="s">
        <v>6830</v>
      </c>
      <c r="U218" s="400" t="s">
        <v>6827</v>
      </c>
      <c r="Y218" s="400" t="s">
        <v>1348</v>
      </c>
      <c r="Z218" s="400" t="s">
        <v>6790</v>
      </c>
      <c r="AA218" s="409" t="s">
        <v>6828</v>
      </c>
      <c r="AB218" s="400" t="s">
        <v>2097</v>
      </c>
      <c r="AE218" s="400" t="s">
        <v>2097</v>
      </c>
      <c r="AI218" s="400" t="s">
        <v>1605</v>
      </c>
      <c r="AJ218" s="400" t="s">
        <v>2577</v>
      </c>
      <c r="AK218" s="400" t="s">
        <v>2578</v>
      </c>
      <c r="AU218" s="400" t="s">
        <v>6829</v>
      </c>
      <c r="AZ218" s="400" t="str">
        <f>IF(IFERROR(MATCH(F218,#REF!, 0),"N/A")="N/A","N/A","Yes")</f>
        <v>N/A</v>
      </c>
    </row>
    <row r="219" spans="1:52" x14ac:dyDescent="0.3">
      <c r="E219" s="428"/>
      <c r="F219" s="400" t="s">
        <v>1465</v>
      </c>
      <c r="H219" s="404" t="s">
        <v>1596</v>
      </c>
      <c r="I219" s="400" t="s">
        <v>2571</v>
      </c>
      <c r="J219" s="404" t="s">
        <v>2572</v>
      </c>
      <c r="K219" s="404" t="s">
        <v>1466</v>
      </c>
      <c r="N219" s="400" t="s">
        <v>1636</v>
      </c>
      <c r="O219" s="507" t="s">
        <v>1452</v>
      </c>
      <c r="P219" s="407" t="str">
        <f>IFERROR(INDEX(LOVs!L:L,MATCH(O219, LOVs!J:J,0)), "")</f>
        <v>Fit</v>
      </c>
      <c r="Q219" s="407" t="str">
        <f>IFERROR(INDEX(LOVs!M:M,MATCH(O219,LOVs!J:J,0)),"")</f>
        <v>Configuration</v>
      </c>
      <c r="R219" s="407" t="str">
        <f>IFERROR(INDEX(LOVs!N:N,MATCH(O219,LOVs!J:J,0)),"")</f>
        <v>Functional</v>
      </c>
      <c r="T219" s="400" t="s">
        <v>1467</v>
      </c>
      <c r="U219" s="400" t="s">
        <v>6827</v>
      </c>
      <c r="Y219" s="400" t="s">
        <v>1348</v>
      </c>
      <c r="Z219" s="400" t="s">
        <v>6790</v>
      </c>
      <c r="AA219" s="409" t="s">
        <v>6828</v>
      </c>
      <c r="AB219" s="400" t="s">
        <v>2097</v>
      </c>
      <c r="AE219" s="400" t="s">
        <v>2097</v>
      </c>
      <c r="AI219" s="400" t="s">
        <v>1605</v>
      </c>
      <c r="AJ219" s="400" t="s">
        <v>2577</v>
      </c>
      <c r="AK219" s="400" t="s">
        <v>2578</v>
      </c>
      <c r="AU219" s="400" t="s">
        <v>6829</v>
      </c>
      <c r="AZ219" s="400" t="str">
        <f>IF(IFERROR(MATCH(F219,#REF!, 0),"N/A")="N/A","N/A","Yes")</f>
        <v>N/A</v>
      </c>
    </row>
    <row r="220" spans="1:52" x14ac:dyDescent="0.3">
      <c r="A220" s="404"/>
      <c r="B220" s="404" t="s">
        <v>6831</v>
      </c>
      <c r="C220" s="400" t="s">
        <v>985</v>
      </c>
      <c r="D220" s="400" t="s">
        <v>985</v>
      </c>
      <c r="E220" s="428"/>
      <c r="F220" s="400" t="s">
        <v>6832</v>
      </c>
      <c r="H220" s="404" t="s">
        <v>1596</v>
      </c>
      <c r="I220" s="404" t="s">
        <v>1597</v>
      </c>
      <c r="J220" s="404" t="s">
        <v>1598</v>
      </c>
      <c r="K220" s="548" t="s">
        <v>6833</v>
      </c>
      <c r="N220" s="400" t="s">
        <v>1636</v>
      </c>
      <c r="O220" s="507" t="s">
        <v>1452</v>
      </c>
      <c r="P220" s="407" t="str">
        <f>IFERROR(INDEX(LOVs!L:L,MATCH(O220, LOVs!J:J,0)), "")</f>
        <v>Fit</v>
      </c>
      <c r="Q220" s="407" t="str">
        <f>IFERROR(INDEX(LOVs!M:M,MATCH(O220,LOVs!J:J,0)),"")</f>
        <v>Configuration</v>
      </c>
      <c r="R220" s="407" t="str">
        <f>IFERROR(INDEX(LOVs!N:N,MATCH(O220,LOVs!J:J,0)),"")</f>
        <v>Functional</v>
      </c>
      <c r="T220" s="400" t="s">
        <v>6834</v>
      </c>
      <c r="Y220" s="400" t="s">
        <v>1348</v>
      </c>
      <c r="Z220" s="400" t="s">
        <v>5949</v>
      </c>
      <c r="AA220" s="409">
        <v>44679</v>
      </c>
      <c r="AB220" s="400" t="s">
        <v>2097</v>
      </c>
      <c r="AE220" s="400" t="s">
        <v>2097</v>
      </c>
      <c r="AI220" s="400" t="s">
        <v>1605</v>
      </c>
      <c r="AJ220" s="400" t="s">
        <v>2577</v>
      </c>
      <c r="AK220" s="400" t="s">
        <v>2578</v>
      </c>
      <c r="AU220" s="400" t="s">
        <v>6835</v>
      </c>
      <c r="AZ220" s="400" t="str">
        <f>IF(IFERROR(MATCH(F220,#REF!, 0),"N/A")="N/A","N/A","Yes")</f>
        <v>N/A</v>
      </c>
    </row>
    <row r="221" spans="1:52" x14ac:dyDescent="0.3">
      <c r="E221" s="428"/>
      <c r="F221" s="400" t="s">
        <v>1470</v>
      </c>
      <c r="H221" s="404" t="s">
        <v>1596</v>
      </c>
      <c r="I221" s="400" t="s">
        <v>2571</v>
      </c>
      <c r="J221" s="404" t="s">
        <v>2572</v>
      </c>
      <c r="K221" s="404" t="s">
        <v>1471</v>
      </c>
      <c r="N221" s="400" t="s">
        <v>1636</v>
      </c>
      <c r="O221" s="507" t="s">
        <v>1452</v>
      </c>
      <c r="P221" s="407" t="str">
        <f>IFERROR(INDEX(LOVs!L:L,MATCH(O221, LOVs!J:J,0)), "")</f>
        <v>Fit</v>
      </c>
      <c r="Q221" s="407" t="str">
        <f>IFERROR(INDEX(LOVs!M:M,MATCH(O221,LOVs!J:J,0)),"")</f>
        <v>Configuration</v>
      </c>
      <c r="R221" s="407" t="str">
        <f>IFERROR(INDEX(LOVs!N:N,MATCH(O221,LOVs!J:J,0)),"")</f>
        <v>Functional</v>
      </c>
      <c r="T221" s="546" t="s">
        <v>1472</v>
      </c>
      <c r="U221" s="549" t="s">
        <v>6836</v>
      </c>
      <c r="Y221" s="400" t="s">
        <v>1348</v>
      </c>
      <c r="Z221" s="400" t="s">
        <v>6774</v>
      </c>
      <c r="AA221" s="409" t="s">
        <v>6837</v>
      </c>
      <c r="AB221" s="400" t="s">
        <v>2097</v>
      </c>
      <c r="AE221" s="400" t="s">
        <v>2097</v>
      </c>
      <c r="AI221" s="400" t="s">
        <v>1605</v>
      </c>
      <c r="AJ221" s="400" t="s">
        <v>2577</v>
      </c>
      <c r="AK221" s="400" t="s">
        <v>2578</v>
      </c>
      <c r="AU221" s="400" t="s">
        <v>6829</v>
      </c>
      <c r="AZ221" s="400" t="str">
        <f>IF(IFERROR(MATCH(F221,#REF!, 0),"N/A")="N/A","N/A","Yes")</f>
        <v>N/A</v>
      </c>
    </row>
    <row r="222" spans="1:52" x14ac:dyDescent="0.3">
      <c r="E222" s="428"/>
      <c r="F222" s="400" t="s">
        <v>6838</v>
      </c>
      <c r="H222" s="404" t="s">
        <v>1596</v>
      </c>
      <c r="I222" s="400" t="s">
        <v>2571</v>
      </c>
      <c r="J222" s="404" t="s">
        <v>2572</v>
      </c>
      <c r="K222" s="404" t="s">
        <v>6839</v>
      </c>
      <c r="N222" s="400" t="s">
        <v>1636</v>
      </c>
      <c r="O222" s="507" t="s">
        <v>2621</v>
      </c>
      <c r="P222" s="407" t="str">
        <f>IFERROR(INDEX(LOVs!L:L,MATCH(O222, LOVs!J:J,0)), "")</f>
        <v>Gap</v>
      </c>
      <c r="Q222" s="407" t="str">
        <f>IFERROR(INDEX(LOVs!M:M,MATCH(O222,LOVs!J:J,0)),"")</f>
        <v>Build</v>
      </c>
      <c r="R222" s="407" t="str">
        <f>IFERROR(INDEX(LOVs!N:N,MATCH(O222,LOVs!J:J,0)),"")</f>
        <v>Interface</v>
      </c>
      <c r="S222" s="400" t="s">
        <v>3876</v>
      </c>
      <c r="T222" s="400" t="s">
        <v>6840</v>
      </c>
      <c r="U222" s="400" t="s">
        <v>6841</v>
      </c>
      <c r="Y222" s="400" t="s">
        <v>1348</v>
      </c>
      <c r="Z222" s="400" t="s">
        <v>6842</v>
      </c>
      <c r="AA222" s="409" t="s">
        <v>6843</v>
      </c>
      <c r="AB222" s="400" t="s">
        <v>2097</v>
      </c>
      <c r="AE222" s="400" t="s">
        <v>2097</v>
      </c>
      <c r="AI222" s="400" t="s">
        <v>1605</v>
      </c>
      <c r="AJ222" s="400" t="s">
        <v>2577</v>
      </c>
      <c r="AK222" s="400" t="s">
        <v>2578</v>
      </c>
      <c r="AU222" s="400" t="s">
        <v>6829</v>
      </c>
      <c r="AZ222" s="400" t="str">
        <f>IF(IFERROR(MATCH(F222,#REF!, 0),"N/A")="N/A","N/A","Yes")</f>
        <v>N/A</v>
      </c>
    </row>
    <row r="223" spans="1:52" x14ac:dyDescent="0.3">
      <c r="E223" s="428"/>
      <c r="F223" s="400" t="s">
        <v>1473</v>
      </c>
      <c r="H223" s="404" t="s">
        <v>1596</v>
      </c>
      <c r="I223" s="400" t="s">
        <v>2571</v>
      </c>
      <c r="J223" s="404" t="s">
        <v>2572</v>
      </c>
      <c r="K223" s="404" t="s">
        <v>1474</v>
      </c>
      <c r="N223" s="400" t="s">
        <v>1636</v>
      </c>
      <c r="O223" s="507" t="s">
        <v>1452</v>
      </c>
      <c r="P223" s="407" t="str">
        <f>IFERROR(INDEX(LOVs!L:L,MATCH(O223, LOVs!J:J,0)), "")</f>
        <v>Fit</v>
      </c>
      <c r="Q223" s="407" t="str">
        <f>IFERROR(INDEX(LOVs!M:M,MATCH(O223,LOVs!J:J,0)),"")</f>
        <v>Configuration</v>
      </c>
      <c r="R223" s="407" t="str">
        <f>IFERROR(INDEX(LOVs!N:N,MATCH(O223,LOVs!J:J,0)),"")</f>
        <v>Functional</v>
      </c>
      <c r="T223" s="404" t="s">
        <v>1475</v>
      </c>
      <c r="U223" s="404" t="s">
        <v>6844</v>
      </c>
      <c r="Y223" s="400" t="s">
        <v>1348</v>
      </c>
      <c r="Z223" s="400" t="s">
        <v>6845</v>
      </c>
      <c r="AA223" s="409">
        <v>44685</v>
      </c>
      <c r="AB223" s="400" t="s">
        <v>2097</v>
      </c>
      <c r="AE223" s="400" t="s">
        <v>2097</v>
      </c>
      <c r="AI223" s="400" t="s">
        <v>1605</v>
      </c>
      <c r="AJ223" s="400" t="s">
        <v>2577</v>
      </c>
      <c r="AK223" s="400" t="s">
        <v>2578</v>
      </c>
      <c r="AU223" s="400" t="s">
        <v>6829</v>
      </c>
      <c r="AZ223" s="400" t="str">
        <f>IF(IFERROR(MATCH(F223,#REF!, 0),"N/A")="N/A","N/A","Yes")</f>
        <v>N/A</v>
      </c>
    </row>
    <row r="224" spans="1:52" x14ac:dyDescent="0.3">
      <c r="E224" s="428"/>
      <c r="F224" s="400" t="s">
        <v>6846</v>
      </c>
      <c r="H224" s="404" t="s">
        <v>1596</v>
      </c>
      <c r="I224" s="400" t="s">
        <v>2571</v>
      </c>
      <c r="J224" s="404" t="s">
        <v>2572</v>
      </c>
      <c r="K224" s="404" t="s">
        <v>6847</v>
      </c>
      <c r="N224" s="400" t="s">
        <v>1636</v>
      </c>
      <c r="O224" s="507" t="s">
        <v>2621</v>
      </c>
      <c r="P224" s="407" t="str">
        <f>IFERROR(INDEX(LOVs!L:L,MATCH(O224, LOVs!J:J,0)), "")</f>
        <v>Gap</v>
      </c>
      <c r="Q224" s="407" t="str">
        <f>IFERROR(INDEX(LOVs!M:M,MATCH(O224,LOVs!J:J,0)),"")</f>
        <v>Build</v>
      </c>
      <c r="R224" s="407" t="str">
        <f>IFERROR(INDEX(LOVs!N:N,MATCH(O224,LOVs!J:J,0)),"")</f>
        <v>Interface</v>
      </c>
      <c r="S224" s="400" t="s">
        <v>518</v>
      </c>
      <c r="T224" s="400" t="s">
        <v>6848</v>
      </c>
      <c r="U224" s="400" t="s">
        <v>6807</v>
      </c>
      <c r="Y224" s="400" t="s">
        <v>1348</v>
      </c>
      <c r="Z224" s="400" t="s">
        <v>6849</v>
      </c>
      <c r="AA224" s="409">
        <v>44685</v>
      </c>
      <c r="AB224" s="400" t="s">
        <v>2097</v>
      </c>
      <c r="AE224" s="400" t="s">
        <v>2097</v>
      </c>
      <c r="AI224" s="400" t="s">
        <v>1605</v>
      </c>
      <c r="AJ224" s="400" t="s">
        <v>2577</v>
      </c>
      <c r="AK224" s="400" t="s">
        <v>2578</v>
      </c>
      <c r="AU224" s="400" t="s">
        <v>6829</v>
      </c>
      <c r="AZ224" s="400" t="str">
        <f>IF(IFERROR(MATCH(F224,#REF!, 0),"N/A")="N/A","N/A","Yes")</f>
        <v>N/A</v>
      </c>
    </row>
    <row r="225" spans="5:52" x14ac:dyDescent="0.3">
      <c r="E225" s="428"/>
      <c r="F225" s="400" t="s">
        <v>1476</v>
      </c>
      <c r="H225" s="404" t="s">
        <v>1596</v>
      </c>
      <c r="I225" s="400" t="s">
        <v>2571</v>
      </c>
      <c r="J225" s="404" t="s">
        <v>2572</v>
      </c>
      <c r="K225" s="404" t="s">
        <v>1477</v>
      </c>
      <c r="N225" s="400" t="s">
        <v>1636</v>
      </c>
      <c r="O225" s="507" t="s">
        <v>1452</v>
      </c>
      <c r="P225" s="407" t="str">
        <f>IFERROR(INDEX(LOVs!L:L,MATCH(O225, LOVs!J:J,0)), "")</f>
        <v>Fit</v>
      </c>
      <c r="Q225" s="407" t="str">
        <f>IFERROR(INDEX(LOVs!M:M,MATCH(O225,LOVs!J:J,0)),"")</f>
        <v>Configuration</v>
      </c>
      <c r="R225" s="407" t="str">
        <f>IFERROR(INDEX(LOVs!N:N,MATCH(O225,LOVs!J:J,0)),"")</f>
        <v>Functional</v>
      </c>
      <c r="T225" s="400" t="s">
        <v>6850</v>
      </c>
      <c r="U225" s="400" t="s">
        <v>6851</v>
      </c>
      <c r="Y225" s="400" t="s">
        <v>1348</v>
      </c>
      <c r="Z225" s="400" t="s">
        <v>6849</v>
      </c>
      <c r="AA225" s="409">
        <v>44685</v>
      </c>
      <c r="AB225" s="400" t="s">
        <v>2097</v>
      </c>
      <c r="AE225" s="400" t="s">
        <v>2097</v>
      </c>
      <c r="AI225" s="400" t="s">
        <v>1605</v>
      </c>
      <c r="AJ225" s="400" t="s">
        <v>2577</v>
      </c>
      <c r="AK225" s="400" t="s">
        <v>2578</v>
      </c>
      <c r="AU225" s="400" t="s">
        <v>6829</v>
      </c>
      <c r="AZ225" s="400" t="str">
        <f>IF(IFERROR(MATCH(F225,#REF!, 0),"N/A")="N/A","N/A","Yes")</f>
        <v>N/A</v>
      </c>
    </row>
    <row r="226" spans="5:52" x14ac:dyDescent="0.3">
      <c r="E226" s="428"/>
      <c r="F226" s="400" t="s">
        <v>1480</v>
      </c>
      <c r="H226" s="404" t="s">
        <v>1596</v>
      </c>
      <c r="I226" s="400" t="s">
        <v>2571</v>
      </c>
      <c r="J226" s="404" t="s">
        <v>2572</v>
      </c>
      <c r="K226" s="404" t="s">
        <v>1481</v>
      </c>
      <c r="N226" s="400" t="s">
        <v>1636</v>
      </c>
      <c r="O226" s="507" t="s">
        <v>1452</v>
      </c>
      <c r="P226" s="407" t="str">
        <f>IFERROR(INDEX(LOVs!L:L,MATCH(O226, LOVs!J:J,0)), "")</f>
        <v>Fit</v>
      </c>
      <c r="Q226" s="407" t="str">
        <f>IFERROR(INDEX(LOVs!M:M,MATCH(O226,LOVs!J:J,0)),"")</f>
        <v>Configuration</v>
      </c>
      <c r="R226" s="407" t="str">
        <f>IFERROR(INDEX(LOVs!N:N,MATCH(O226,LOVs!J:J,0)),"")</f>
        <v>Functional</v>
      </c>
      <c r="T226" s="400" t="s">
        <v>1482</v>
      </c>
      <c r="U226" s="400" t="s">
        <v>6851</v>
      </c>
      <c r="Y226" s="400" t="s">
        <v>1348</v>
      </c>
      <c r="Z226" s="400" t="s">
        <v>6849</v>
      </c>
      <c r="AA226" s="409">
        <v>44685</v>
      </c>
      <c r="AB226" s="400" t="s">
        <v>2097</v>
      </c>
      <c r="AE226" s="400" t="s">
        <v>2097</v>
      </c>
      <c r="AI226" s="400" t="s">
        <v>1605</v>
      </c>
      <c r="AJ226" s="400" t="s">
        <v>2577</v>
      </c>
      <c r="AK226" s="400" t="s">
        <v>2578</v>
      </c>
      <c r="AU226" s="400" t="s">
        <v>6829</v>
      </c>
      <c r="AZ226" s="400" t="str">
        <f>IF(IFERROR(MATCH(F226,#REF!, 0),"N/A")="N/A","N/A","Yes")</f>
        <v>N/A</v>
      </c>
    </row>
    <row r="227" spans="5:52" x14ac:dyDescent="0.3">
      <c r="E227" s="428"/>
      <c r="F227" s="400" t="s">
        <v>1484</v>
      </c>
      <c r="H227" s="404" t="s">
        <v>1596</v>
      </c>
      <c r="I227" s="400" t="s">
        <v>2571</v>
      </c>
      <c r="J227" s="404" t="s">
        <v>2572</v>
      </c>
      <c r="K227" s="404" t="s">
        <v>1485</v>
      </c>
      <c r="N227" s="400" t="s">
        <v>1636</v>
      </c>
      <c r="O227" s="507" t="s">
        <v>1452</v>
      </c>
      <c r="P227" s="407" t="str">
        <f>IFERROR(INDEX(LOVs!L:L,MATCH(O227, LOVs!J:J,0)), "")</f>
        <v>Fit</v>
      </c>
      <c r="Q227" s="407" t="str">
        <f>IFERROR(INDEX(LOVs!M:M,MATCH(O227,LOVs!J:J,0)),"")</f>
        <v>Configuration</v>
      </c>
      <c r="R227" s="407" t="str">
        <f>IFERROR(INDEX(LOVs!N:N,MATCH(O227,LOVs!J:J,0)),"")</f>
        <v>Functional</v>
      </c>
      <c r="T227" s="400" t="s">
        <v>1486</v>
      </c>
      <c r="U227" s="400" t="s">
        <v>6851</v>
      </c>
      <c r="Y227" s="400" t="s">
        <v>1348</v>
      </c>
      <c r="Z227" s="400" t="s">
        <v>6849</v>
      </c>
      <c r="AA227" s="409">
        <v>44685</v>
      </c>
      <c r="AB227" s="400" t="s">
        <v>2097</v>
      </c>
      <c r="AE227" s="400" t="s">
        <v>2097</v>
      </c>
      <c r="AI227" s="400" t="s">
        <v>1605</v>
      </c>
      <c r="AJ227" s="400" t="s">
        <v>2577</v>
      </c>
      <c r="AK227" s="400" t="s">
        <v>2578</v>
      </c>
      <c r="AU227" s="400" t="s">
        <v>6829</v>
      </c>
      <c r="AZ227" s="400" t="str">
        <f>IF(IFERROR(MATCH(F227,#REF!, 0),"N/A")="N/A","N/A","Yes")</f>
        <v>N/A</v>
      </c>
    </row>
    <row r="228" spans="5:52" x14ac:dyDescent="0.3">
      <c r="E228" s="428"/>
      <c r="F228" s="400" t="s">
        <v>6852</v>
      </c>
      <c r="H228" s="404" t="s">
        <v>1596</v>
      </c>
      <c r="I228" s="400" t="s">
        <v>2571</v>
      </c>
      <c r="J228" s="404" t="s">
        <v>2572</v>
      </c>
      <c r="K228" s="404" t="s">
        <v>6853</v>
      </c>
      <c r="N228" s="400" t="s">
        <v>1636</v>
      </c>
      <c r="O228" s="507" t="s">
        <v>2621</v>
      </c>
      <c r="P228" s="407" t="str">
        <f>IFERROR(INDEX(LOVs!L:L,MATCH(O228, LOVs!J:J,0)), "")</f>
        <v>Gap</v>
      </c>
      <c r="Q228" s="407" t="str">
        <f>IFERROR(INDEX(LOVs!M:M,MATCH(O228,LOVs!J:J,0)),"")</f>
        <v>Build</v>
      </c>
      <c r="R228" s="407" t="str">
        <f>IFERROR(INDEX(LOVs!N:N,MATCH(O228,LOVs!J:J,0)),"")</f>
        <v>Interface</v>
      </c>
      <c r="S228" s="400" t="s">
        <v>6854</v>
      </c>
      <c r="T228" s="404" t="s">
        <v>6855</v>
      </c>
      <c r="U228" s="404" t="s">
        <v>6856</v>
      </c>
      <c r="Y228" s="400" t="s">
        <v>1348</v>
      </c>
      <c r="Z228" s="400" t="s">
        <v>6845</v>
      </c>
      <c r="AA228" s="409">
        <v>44686</v>
      </c>
      <c r="AB228" s="400" t="s">
        <v>2097</v>
      </c>
      <c r="AE228" s="400" t="s">
        <v>2097</v>
      </c>
      <c r="AI228" s="400" t="s">
        <v>1605</v>
      </c>
      <c r="AJ228" s="400" t="s">
        <v>2577</v>
      </c>
      <c r="AK228" s="400" t="s">
        <v>2578</v>
      </c>
      <c r="AU228" s="400" t="s">
        <v>6829</v>
      </c>
      <c r="AZ228" s="400" t="str">
        <f>IF(IFERROR(MATCH(F228,#REF!, 0),"N/A")="N/A","N/A","Yes")</f>
        <v>N/A</v>
      </c>
    </row>
    <row r="229" spans="5:52" x14ac:dyDescent="0.3">
      <c r="E229" s="428"/>
      <c r="F229" s="400" t="s">
        <v>6857</v>
      </c>
      <c r="H229" s="404" t="s">
        <v>1596</v>
      </c>
      <c r="I229" s="400" t="s">
        <v>2571</v>
      </c>
      <c r="J229" s="404" t="s">
        <v>2572</v>
      </c>
      <c r="K229" s="404" t="s">
        <v>6858</v>
      </c>
      <c r="N229" s="400" t="s">
        <v>1636</v>
      </c>
      <c r="O229" s="507" t="s">
        <v>1759</v>
      </c>
      <c r="P229" s="407" t="str">
        <f>IFERROR(INDEX(LOVs!L:L,MATCH(O229, LOVs!J:J,0)), "")</f>
        <v>Not Required</v>
      </c>
      <c r="Q229" s="407" t="str">
        <f>IFERROR(INDEX(LOVs!M:M,MATCH(O229,LOVs!J:J,0)),"")</f>
        <v>Not Required</v>
      </c>
      <c r="R229" s="407" t="str">
        <f>IFERROR(INDEX(LOVs!N:N,MATCH(O229,LOVs!J:J,0)),"")</f>
        <v>Not Required</v>
      </c>
      <c r="T229" s="404" t="s">
        <v>6859</v>
      </c>
      <c r="U229" s="404" t="s">
        <v>6860</v>
      </c>
      <c r="Y229" s="400" t="s">
        <v>1348</v>
      </c>
      <c r="Z229" s="400" t="s">
        <v>6845</v>
      </c>
      <c r="AA229" s="409"/>
      <c r="AB229" s="400" t="s">
        <v>2097</v>
      </c>
      <c r="AE229" s="400" t="s">
        <v>2097</v>
      </c>
      <c r="AI229" s="400" t="s">
        <v>1605</v>
      </c>
      <c r="AJ229" s="400" t="s">
        <v>2577</v>
      </c>
      <c r="AK229" s="400" t="s">
        <v>2578</v>
      </c>
      <c r="AU229" s="400" t="s">
        <v>6861</v>
      </c>
      <c r="AZ229" s="400" t="str">
        <f>IF(IFERROR(MATCH(F229,#REF!, 0),"N/A")="N/A","N/A","Yes")</f>
        <v>N/A</v>
      </c>
    </row>
    <row r="230" spans="5:52" x14ac:dyDescent="0.3">
      <c r="E230" s="428"/>
      <c r="F230" s="400" t="s">
        <v>1488</v>
      </c>
      <c r="H230" s="404" t="s">
        <v>1596</v>
      </c>
      <c r="I230" s="400" t="s">
        <v>2571</v>
      </c>
      <c r="J230" s="404" t="s">
        <v>2572</v>
      </c>
      <c r="K230" s="548" t="s">
        <v>1489</v>
      </c>
      <c r="N230" s="400" t="s">
        <v>1636</v>
      </c>
      <c r="O230" s="507" t="s">
        <v>1452</v>
      </c>
      <c r="P230" s="407" t="str">
        <f>IFERROR(INDEX(LOVs!L:L,MATCH(O230, LOVs!J:J,0)), "")</f>
        <v>Fit</v>
      </c>
      <c r="Q230" s="407" t="str">
        <f>IFERROR(INDEX(LOVs!M:M,MATCH(O230,LOVs!J:J,0)),"")</f>
        <v>Configuration</v>
      </c>
      <c r="R230" s="407" t="str">
        <f>IFERROR(INDEX(LOVs!N:N,MATCH(O230,LOVs!J:J,0)),"")</f>
        <v>Functional</v>
      </c>
      <c r="T230" s="404" t="s">
        <v>1490</v>
      </c>
      <c r="U230" s="404" t="s">
        <v>6862</v>
      </c>
      <c r="Y230" s="400" t="s">
        <v>1348</v>
      </c>
      <c r="Z230" s="400" t="s">
        <v>6774</v>
      </c>
      <c r="AA230" s="409">
        <v>44691</v>
      </c>
      <c r="AB230" s="400" t="s">
        <v>2097</v>
      </c>
      <c r="AE230" s="400" t="s">
        <v>2097</v>
      </c>
      <c r="AI230" s="400" t="s">
        <v>1605</v>
      </c>
      <c r="AJ230" s="400" t="s">
        <v>2577</v>
      </c>
      <c r="AK230" s="400" t="s">
        <v>2578</v>
      </c>
      <c r="AU230" s="400" t="s">
        <v>6835</v>
      </c>
      <c r="AZ230" s="400" t="str">
        <f>IF(IFERROR(MATCH(F230,#REF!, 0),"N/A")="N/A","N/A","Yes")</f>
        <v>N/A</v>
      </c>
    </row>
    <row r="231" spans="5:52" x14ac:dyDescent="0.3">
      <c r="E231" s="428"/>
      <c r="F231" s="400" t="s">
        <v>1491</v>
      </c>
      <c r="H231" s="404" t="s">
        <v>1596</v>
      </c>
      <c r="I231" s="400" t="s">
        <v>2571</v>
      </c>
      <c r="J231" s="404" t="s">
        <v>2572</v>
      </c>
      <c r="K231" s="404" t="s">
        <v>1492</v>
      </c>
      <c r="N231" s="400" t="s">
        <v>1636</v>
      </c>
      <c r="O231" s="507" t="s">
        <v>1452</v>
      </c>
      <c r="P231" s="407" t="str">
        <f>IFERROR(INDEX(LOVs!L:L,MATCH(O231, LOVs!J:J,0)), "")</f>
        <v>Fit</v>
      </c>
      <c r="Q231" s="407" t="str">
        <f>IFERROR(INDEX(LOVs!M:M,MATCH(O231,LOVs!J:J,0)),"")</f>
        <v>Configuration</v>
      </c>
      <c r="R231" s="407" t="str">
        <f>IFERROR(INDEX(LOVs!N:N,MATCH(O231,LOVs!J:J,0)),"")</f>
        <v>Functional</v>
      </c>
      <c r="T231" s="404" t="s">
        <v>1493</v>
      </c>
      <c r="U231" s="404" t="s">
        <v>6863</v>
      </c>
      <c r="Y231" s="400" t="s">
        <v>1348</v>
      </c>
      <c r="Z231" s="400" t="s">
        <v>6774</v>
      </c>
      <c r="AA231" s="409" t="s">
        <v>6864</v>
      </c>
      <c r="AB231" s="400" t="s">
        <v>2097</v>
      </c>
      <c r="AE231" s="400" t="s">
        <v>2097</v>
      </c>
      <c r="AI231" s="400" t="s">
        <v>1605</v>
      </c>
      <c r="AJ231" s="400" t="s">
        <v>2577</v>
      </c>
      <c r="AK231" s="400" t="s">
        <v>2578</v>
      </c>
      <c r="AU231" s="400" t="s">
        <v>6835</v>
      </c>
      <c r="AZ231" s="400" t="str">
        <f>IF(IFERROR(MATCH(F231,#REF!, 0),"N/A")="N/A","N/A","Yes")</f>
        <v>N/A</v>
      </c>
    </row>
    <row r="232" spans="5:52" x14ac:dyDescent="0.3">
      <c r="E232" s="428"/>
      <c r="F232" s="400" t="s">
        <v>6865</v>
      </c>
      <c r="H232" s="404" t="s">
        <v>1596</v>
      </c>
      <c r="I232" s="400" t="s">
        <v>2571</v>
      </c>
      <c r="J232" s="404" t="s">
        <v>2572</v>
      </c>
      <c r="K232" s="404" t="s">
        <v>6866</v>
      </c>
      <c r="N232" s="400" t="s">
        <v>1636</v>
      </c>
      <c r="O232" s="507" t="s">
        <v>1647</v>
      </c>
      <c r="P232" s="407" t="str">
        <f>IFERROR(INDEX(LOVs!L:L,MATCH(O232, LOVs!J:J,0)), "")</f>
        <v>Gap</v>
      </c>
      <c r="Q232" s="407" t="str">
        <f>IFERROR(INDEX(LOVs!M:M,MATCH(O232,LOVs!J:J,0)),"")</f>
        <v>Build</v>
      </c>
      <c r="R232" s="407" t="str">
        <f>IFERROR(INDEX(LOVs!N:N,MATCH(O232,LOVs!J:J,0)),"")</f>
        <v>Report</v>
      </c>
      <c r="S232" s="400" t="s">
        <v>2760</v>
      </c>
      <c r="T232" s="400" t="s">
        <v>6867</v>
      </c>
      <c r="U232" s="400" t="s">
        <v>6868</v>
      </c>
      <c r="Y232" s="400" t="s">
        <v>1348</v>
      </c>
      <c r="Z232" s="400" t="s">
        <v>6869</v>
      </c>
      <c r="AA232" s="547">
        <v>44690</v>
      </c>
      <c r="AB232" s="400" t="s">
        <v>2097</v>
      </c>
      <c r="AE232" s="400" t="s">
        <v>2097</v>
      </c>
      <c r="AI232" s="400" t="s">
        <v>1605</v>
      </c>
      <c r="AJ232" s="400" t="s">
        <v>2577</v>
      </c>
      <c r="AK232" s="400" t="s">
        <v>2578</v>
      </c>
      <c r="AU232" s="400" t="s">
        <v>6835</v>
      </c>
      <c r="AZ232" s="400" t="str">
        <f>IF(IFERROR(MATCH(F232,#REF!, 0),"N/A")="N/A","N/A","Yes")</f>
        <v>N/A</v>
      </c>
    </row>
    <row r="233" spans="5:52" x14ac:dyDescent="0.3">
      <c r="E233" s="428"/>
      <c r="F233" s="400" t="s">
        <v>6870</v>
      </c>
      <c r="H233" s="404" t="s">
        <v>1596</v>
      </c>
      <c r="I233" s="400" t="s">
        <v>2571</v>
      </c>
      <c r="J233" s="404" t="s">
        <v>2572</v>
      </c>
      <c r="K233" s="404" t="s">
        <v>6871</v>
      </c>
      <c r="N233" s="400" t="s">
        <v>1636</v>
      </c>
      <c r="O233" s="507" t="s">
        <v>2371</v>
      </c>
      <c r="P233" s="407" t="str">
        <f>IFERROR(INDEX(LOVs!L:L,MATCH(O233, LOVs!J:J,0)), "")</f>
        <v>Gap</v>
      </c>
      <c r="Q233" s="407" t="str">
        <f>IFERROR(INDEX(LOVs!M:M,MATCH(O233,LOVs!J:J,0)),"")</f>
        <v>Build</v>
      </c>
      <c r="R233" s="407" t="str">
        <f>IFERROR(INDEX(LOVs!N:N,MATCH(O233,LOVs!J:J,0)),"")</f>
        <v>Extension</v>
      </c>
      <c r="S233" s="400" t="s">
        <v>3952</v>
      </c>
      <c r="T233" s="400" t="s">
        <v>6872</v>
      </c>
      <c r="U233" s="400" t="s">
        <v>6873</v>
      </c>
      <c r="Y233" s="400" t="s">
        <v>1348</v>
      </c>
      <c r="Z233" s="400" t="s">
        <v>6869</v>
      </c>
      <c r="AA233" s="547">
        <v>44690</v>
      </c>
      <c r="AB233" s="400" t="s">
        <v>2097</v>
      </c>
      <c r="AE233" s="400" t="s">
        <v>2097</v>
      </c>
      <c r="AI233" s="400" t="s">
        <v>1605</v>
      </c>
      <c r="AJ233" s="400" t="s">
        <v>2577</v>
      </c>
      <c r="AK233" s="400" t="s">
        <v>2578</v>
      </c>
      <c r="AU233" s="400" t="s">
        <v>6835</v>
      </c>
      <c r="AZ233" s="400" t="str">
        <f>IF(IFERROR(MATCH(F233,#REF!, 0),"N/A")="N/A","N/A","Yes")</f>
        <v>N/A</v>
      </c>
    </row>
    <row r="234" spans="5:52" x14ac:dyDescent="0.3">
      <c r="E234" s="428"/>
      <c r="F234" s="400" t="s">
        <v>1504</v>
      </c>
      <c r="H234" s="404" t="s">
        <v>1596</v>
      </c>
      <c r="I234" s="400" t="s">
        <v>2571</v>
      </c>
      <c r="J234" s="404" t="s">
        <v>2572</v>
      </c>
      <c r="K234" s="404" t="s">
        <v>1505</v>
      </c>
      <c r="N234" s="400" t="s">
        <v>1636</v>
      </c>
      <c r="O234" s="507" t="s">
        <v>2621</v>
      </c>
      <c r="P234" s="407" t="str">
        <f>IFERROR(INDEX(LOVs!L:L,MATCH(O234, LOVs!J:J,0)), "")</f>
        <v>Gap</v>
      </c>
      <c r="Q234" s="407" t="str">
        <f>IFERROR(INDEX(LOVs!M:M,MATCH(O234,LOVs!J:J,0)),"")</f>
        <v>Build</v>
      </c>
      <c r="R234" s="407" t="str">
        <f>IFERROR(INDEX(LOVs!N:N,MATCH(O234,LOVs!J:J,0)),"")</f>
        <v>Interface</v>
      </c>
      <c r="S234" s="400" t="s">
        <v>4798</v>
      </c>
      <c r="T234" s="400" t="s">
        <v>1506</v>
      </c>
      <c r="U234" s="400" t="s">
        <v>6874</v>
      </c>
      <c r="Y234" s="400" t="s">
        <v>1348</v>
      </c>
      <c r="Z234" s="400" t="s">
        <v>6842</v>
      </c>
      <c r="AA234" s="409">
        <v>44691</v>
      </c>
      <c r="AB234" s="400" t="s">
        <v>2097</v>
      </c>
      <c r="AE234" s="400" t="s">
        <v>2097</v>
      </c>
      <c r="AI234" s="400" t="s">
        <v>1605</v>
      </c>
      <c r="AJ234" s="400" t="s">
        <v>2577</v>
      </c>
      <c r="AK234" s="400" t="s">
        <v>2578</v>
      </c>
      <c r="AU234" s="400" t="s">
        <v>6829</v>
      </c>
      <c r="AZ234" s="400" t="str">
        <f>IF(IFERROR(MATCH(F234,#REF!, 0),"N/A")="N/A","N/A","Yes")</f>
        <v>N/A</v>
      </c>
    </row>
    <row r="235" spans="5:52" x14ac:dyDescent="0.3">
      <c r="E235" s="428"/>
      <c r="F235" s="400" t="s">
        <v>1507</v>
      </c>
      <c r="H235" s="404" t="s">
        <v>1596</v>
      </c>
      <c r="I235" s="400" t="s">
        <v>2571</v>
      </c>
      <c r="J235" s="404" t="s">
        <v>2572</v>
      </c>
      <c r="K235" s="404" t="s">
        <v>1508</v>
      </c>
      <c r="N235" s="400" t="s">
        <v>1636</v>
      </c>
      <c r="O235" s="507" t="s">
        <v>2621</v>
      </c>
      <c r="P235" s="407" t="str">
        <f>IFERROR(INDEX(LOVs!L:L,MATCH(O235, LOVs!J:J,0)), "")</f>
        <v>Gap</v>
      </c>
      <c r="Q235" s="407" t="str">
        <f>IFERROR(INDEX(LOVs!M:M,MATCH(O235,LOVs!J:J,0)),"")</f>
        <v>Build</v>
      </c>
      <c r="R235" s="407" t="str">
        <f>IFERROR(INDEX(LOVs!N:N,MATCH(O235,LOVs!J:J,0)),"")</f>
        <v>Interface</v>
      </c>
      <c r="S235" s="400" t="s">
        <v>3862</v>
      </c>
      <c r="T235" s="400" t="s">
        <v>1509</v>
      </c>
      <c r="U235" s="400" t="s">
        <v>6875</v>
      </c>
      <c r="Y235" s="400" t="s">
        <v>1348</v>
      </c>
      <c r="Z235" s="400" t="s">
        <v>6842</v>
      </c>
      <c r="AA235" s="409">
        <v>44691</v>
      </c>
      <c r="AB235" s="400" t="s">
        <v>2097</v>
      </c>
      <c r="AE235" s="400" t="s">
        <v>2097</v>
      </c>
      <c r="AI235" s="400" t="s">
        <v>1605</v>
      </c>
      <c r="AJ235" s="400" t="s">
        <v>2577</v>
      </c>
      <c r="AK235" s="400" t="s">
        <v>2578</v>
      </c>
      <c r="AU235" s="400" t="s">
        <v>6829</v>
      </c>
      <c r="AZ235" s="400" t="str">
        <f>IF(IFERROR(MATCH(F235,#REF!, 0),"N/A")="N/A","N/A","Yes")</f>
        <v>N/A</v>
      </c>
    </row>
    <row r="236" spans="5:52" x14ac:dyDescent="0.3">
      <c r="E236" s="428"/>
      <c r="F236" s="400" t="s">
        <v>1510</v>
      </c>
      <c r="H236" s="404" t="s">
        <v>1596</v>
      </c>
      <c r="I236" s="400" t="s">
        <v>2571</v>
      </c>
      <c r="J236" s="404" t="s">
        <v>2572</v>
      </c>
      <c r="K236" s="404" t="s">
        <v>1511</v>
      </c>
      <c r="N236" s="400" t="s">
        <v>1636</v>
      </c>
      <c r="O236" s="507" t="s">
        <v>2621</v>
      </c>
      <c r="P236" s="407" t="str">
        <f>IFERROR(INDEX(LOVs!L:L,MATCH(O236, LOVs!J:J,0)), "")</f>
        <v>Gap</v>
      </c>
      <c r="Q236" s="407" t="str">
        <f>IFERROR(INDEX(LOVs!M:M,MATCH(O236,LOVs!J:J,0)),"")</f>
        <v>Build</v>
      </c>
      <c r="R236" s="407" t="str">
        <f>IFERROR(INDEX(LOVs!N:N,MATCH(O236,LOVs!J:J,0)),"")</f>
        <v>Interface</v>
      </c>
      <c r="S236" s="400" t="s">
        <v>3869</v>
      </c>
      <c r="T236" s="400" t="s">
        <v>1512</v>
      </c>
      <c r="U236" s="400" t="s">
        <v>6876</v>
      </c>
      <c r="Y236" s="400" t="s">
        <v>1348</v>
      </c>
      <c r="Z236" s="400" t="s">
        <v>6842</v>
      </c>
      <c r="AA236" s="409">
        <v>44691</v>
      </c>
      <c r="AB236" s="400" t="s">
        <v>2097</v>
      </c>
      <c r="AE236" s="400" t="s">
        <v>2097</v>
      </c>
      <c r="AI236" s="400" t="s">
        <v>1605</v>
      </c>
      <c r="AJ236" s="400" t="s">
        <v>2577</v>
      </c>
      <c r="AK236" s="400" t="s">
        <v>2578</v>
      </c>
      <c r="AU236" s="400" t="s">
        <v>6829</v>
      </c>
      <c r="AZ236" s="400" t="str">
        <f>IF(IFERROR(MATCH(F236,#REF!, 0),"N/A")="N/A","N/A","Yes")</f>
        <v>N/A</v>
      </c>
    </row>
    <row r="237" spans="5:52" x14ac:dyDescent="0.3">
      <c r="E237" s="428"/>
      <c r="F237" s="400" t="s">
        <v>1513</v>
      </c>
      <c r="H237" s="404" t="s">
        <v>1596</v>
      </c>
      <c r="I237" s="400" t="s">
        <v>2571</v>
      </c>
      <c r="J237" s="404" t="s">
        <v>2572</v>
      </c>
      <c r="K237" s="404" t="s">
        <v>1514</v>
      </c>
      <c r="N237" s="400" t="s">
        <v>1636</v>
      </c>
      <c r="O237" s="507" t="s">
        <v>2621</v>
      </c>
      <c r="P237" s="407" t="str">
        <f>IFERROR(INDEX(LOVs!L:L,MATCH(O237, LOVs!J:J,0)), "")</f>
        <v>Gap</v>
      </c>
      <c r="Q237" s="407" t="str">
        <f>IFERROR(INDEX(LOVs!M:M,MATCH(O237,LOVs!J:J,0)),"")</f>
        <v>Build</v>
      </c>
      <c r="R237" s="407" t="str">
        <f>IFERROR(INDEX(LOVs!N:N,MATCH(O237,LOVs!J:J,0)),"")</f>
        <v>Interface</v>
      </c>
      <c r="S237" s="400" t="s">
        <v>3460</v>
      </c>
      <c r="T237" s="400" t="s">
        <v>1515</v>
      </c>
      <c r="U237" s="400" t="s">
        <v>6877</v>
      </c>
      <c r="Y237" s="400" t="s">
        <v>1348</v>
      </c>
      <c r="Z237" s="400" t="s">
        <v>6842</v>
      </c>
      <c r="AA237" s="409">
        <v>44691</v>
      </c>
      <c r="AB237" s="400" t="s">
        <v>2097</v>
      </c>
      <c r="AE237" s="400" t="s">
        <v>2097</v>
      </c>
      <c r="AI237" s="400" t="s">
        <v>1605</v>
      </c>
      <c r="AJ237" s="400" t="s">
        <v>2577</v>
      </c>
      <c r="AK237" s="400" t="s">
        <v>2578</v>
      </c>
      <c r="AU237" s="400" t="s">
        <v>6829</v>
      </c>
      <c r="AZ237" s="400" t="str">
        <f>IF(IFERROR(MATCH(F237,#REF!, 0),"N/A")="N/A","N/A","Yes")</f>
        <v>N/A</v>
      </c>
    </row>
    <row r="238" spans="5:52" x14ac:dyDescent="0.3">
      <c r="E238" s="428"/>
      <c r="F238" s="400" t="s">
        <v>1516</v>
      </c>
      <c r="H238" s="404" t="s">
        <v>1596</v>
      </c>
      <c r="I238" s="400" t="s">
        <v>2571</v>
      </c>
      <c r="J238" s="404" t="s">
        <v>2572</v>
      </c>
      <c r="K238" s="404" t="s">
        <v>1517</v>
      </c>
      <c r="N238" s="400" t="s">
        <v>1636</v>
      </c>
      <c r="O238" s="507" t="s">
        <v>2621</v>
      </c>
      <c r="P238" s="407" t="str">
        <f>IFERROR(INDEX(LOVs!L:L,MATCH(O238, LOVs!J:J,0)), "")</f>
        <v>Gap</v>
      </c>
      <c r="Q238" s="407" t="str">
        <f>IFERROR(INDEX(LOVs!M:M,MATCH(O238,LOVs!J:J,0)),"")</f>
        <v>Build</v>
      </c>
      <c r="R238" s="407" t="str">
        <f>IFERROR(INDEX(LOVs!N:N,MATCH(O238,LOVs!J:J,0)),"")</f>
        <v>Interface</v>
      </c>
      <c r="S238" s="400" t="s">
        <v>4465</v>
      </c>
      <c r="T238" s="400" t="s">
        <v>1518</v>
      </c>
      <c r="U238" s="400" t="s">
        <v>6878</v>
      </c>
      <c r="Y238" s="400" t="s">
        <v>1348</v>
      </c>
      <c r="Z238" s="400" t="s">
        <v>6842</v>
      </c>
      <c r="AA238" s="409">
        <v>44691</v>
      </c>
      <c r="AB238" s="400" t="s">
        <v>2097</v>
      </c>
      <c r="AE238" s="400" t="s">
        <v>2097</v>
      </c>
      <c r="AI238" s="400" t="s">
        <v>1605</v>
      </c>
      <c r="AJ238" s="400" t="s">
        <v>2577</v>
      </c>
      <c r="AK238" s="400" t="s">
        <v>2578</v>
      </c>
      <c r="AU238" s="400" t="s">
        <v>6829</v>
      </c>
      <c r="AZ238" s="400" t="str">
        <f>IF(IFERROR(MATCH(F238,#REF!, 0),"N/A")="N/A","N/A","Yes")</f>
        <v>N/A</v>
      </c>
    </row>
    <row r="239" spans="5:52" x14ac:dyDescent="0.3">
      <c r="E239" s="428"/>
      <c r="F239" s="400" t="s">
        <v>1519</v>
      </c>
      <c r="H239" s="404" t="s">
        <v>1596</v>
      </c>
      <c r="I239" s="400" t="s">
        <v>2571</v>
      </c>
      <c r="J239" s="404" t="s">
        <v>2572</v>
      </c>
      <c r="K239" s="404" t="s">
        <v>1520</v>
      </c>
      <c r="N239" s="400" t="s">
        <v>1636</v>
      </c>
      <c r="O239" s="507" t="s">
        <v>2621</v>
      </c>
      <c r="P239" s="407" t="str">
        <f>IFERROR(INDEX(LOVs!L:L,MATCH(O239, LOVs!J:J,0)), "")</f>
        <v>Gap</v>
      </c>
      <c r="Q239" s="407" t="str">
        <f>IFERROR(INDEX(LOVs!M:M,MATCH(O239,LOVs!J:J,0)),"")</f>
        <v>Build</v>
      </c>
      <c r="R239" s="407" t="str">
        <f>IFERROR(INDEX(LOVs!N:N,MATCH(O239,LOVs!J:J,0)),"")</f>
        <v>Interface</v>
      </c>
      <c r="S239" s="400" t="s">
        <v>6805</v>
      </c>
      <c r="T239" s="400" t="s">
        <v>1521</v>
      </c>
      <c r="U239" s="400" t="s">
        <v>6879</v>
      </c>
      <c r="Y239" s="400" t="s">
        <v>1348</v>
      </c>
      <c r="Z239" s="400" t="s">
        <v>6842</v>
      </c>
      <c r="AA239" s="409">
        <v>44691</v>
      </c>
      <c r="AB239" s="400" t="s">
        <v>2097</v>
      </c>
      <c r="AE239" s="400" t="s">
        <v>2097</v>
      </c>
      <c r="AI239" s="400" t="s">
        <v>1605</v>
      </c>
      <c r="AJ239" s="400" t="s">
        <v>2577</v>
      </c>
      <c r="AK239" s="400" t="s">
        <v>2578</v>
      </c>
      <c r="AU239" s="400" t="s">
        <v>6829</v>
      </c>
      <c r="AZ239" s="400" t="str">
        <f>IF(IFERROR(MATCH(F239,#REF!, 0),"N/A")="N/A","N/A","Yes")</f>
        <v>N/A</v>
      </c>
    </row>
    <row r="240" spans="5:52" x14ac:dyDescent="0.3">
      <c r="E240" s="428"/>
      <c r="F240" s="400" t="s">
        <v>1522</v>
      </c>
      <c r="H240" s="404" t="s">
        <v>1596</v>
      </c>
      <c r="I240" s="400" t="s">
        <v>2571</v>
      </c>
      <c r="J240" s="404" t="s">
        <v>2572</v>
      </c>
      <c r="K240" s="404" t="s">
        <v>1523</v>
      </c>
      <c r="N240" s="400" t="s">
        <v>1636</v>
      </c>
      <c r="O240" s="507" t="s">
        <v>2621</v>
      </c>
      <c r="P240" s="407" t="str">
        <f>IFERROR(INDEX(LOVs!L:L,MATCH(O240, LOVs!J:J,0)), "")</f>
        <v>Gap</v>
      </c>
      <c r="Q240" s="407" t="str">
        <f>IFERROR(INDEX(LOVs!M:M,MATCH(O240,LOVs!J:J,0)),"")</f>
        <v>Build</v>
      </c>
      <c r="R240" s="407" t="str">
        <f>IFERROR(INDEX(LOVs!N:N,MATCH(O240,LOVs!J:J,0)),"")</f>
        <v>Interface</v>
      </c>
      <c r="S240" s="400" t="s">
        <v>6810</v>
      </c>
      <c r="T240" s="400" t="s">
        <v>1524</v>
      </c>
      <c r="U240" s="400" t="s">
        <v>6880</v>
      </c>
      <c r="Y240" s="400" t="s">
        <v>1348</v>
      </c>
      <c r="Z240" s="400" t="s">
        <v>6842</v>
      </c>
      <c r="AA240" s="409">
        <v>44691</v>
      </c>
      <c r="AB240" s="400" t="s">
        <v>2097</v>
      </c>
      <c r="AE240" s="400" t="s">
        <v>2097</v>
      </c>
      <c r="AI240" s="400" t="s">
        <v>1605</v>
      </c>
      <c r="AJ240" s="400" t="s">
        <v>2577</v>
      </c>
      <c r="AK240" s="400" t="s">
        <v>2578</v>
      </c>
      <c r="AU240" s="400" t="s">
        <v>6829</v>
      </c>
      <c r="AZ240" s="400" t="str">
        <f>IF(IFERROR(MATCH(F240,#REF!, 0),"N/A")="N/A","N/A","Yes")</f>
        <v>N/A</v>
      </c>
    </row>
    <row r="241" spans="1:52" x14ac:dyDescent="0.3">
      <c r="E241" s="428"/>
      <c r="F241" s="400" t="s">
        <v>1525</v>
      </c>
      <c r="H241" s="404" t="s">
        <v>1596</v>
      </c>
      <c r="I241" s="400" t="s">
        <v>2571</v>
      </c>
      <c r="J241" s="404" t="s">
        <v>2572</v>
      </c>
      <c r="K241" s="404" t="s">
        <v>1526</v>
      </c>
      <c r="N241" s="400" t="s">
        <v>1636</v>
      </c>
      <c r="O241" s="507" t="s">
        <v>2621</v>
      </c>
      <c r="P241" s="407" t="str">
        <f>IFERROR(INDEX(LOVs!L:L,MATCH(O241, LOVs!J:J,0)), "")</f>
        <v>Gap</v>
      </c>
      <c r="Q241" s="407" t="str">
        <f>IFERROR(INDEX(LOVs!M:M,MATCH(O241,LOVs!J:J,0)),"")</f>
        <v>Build</v>
      </c>
      <c r="R241" s="407" t="str">
        <f>IFERROR(INDEX(LOVs!N:N,MATCH(O241,LOVs!J:J,0)),"")</f>
        <v>Interface</v>
      </c>
      <c r="S241" s="400" t="s">
        <v>518</v>
      </c>
      <c r="T241" s="400" t="s">
        <v>1527</v>
      </c>
      <c r="U241" s="400" t="s">
        <v>6881</v>
      </c>
      <c r="Y241" s="400" t="s">
        <v>1348</v>
      </c>
      <c r="Z241" s="400" t="s">
        <v>6842</v>
      </c>
      <c r="AA241" s="409">
        <v>44691</v>
      </c>
      <c r="AB241" s="400" t="s">
        <v>2097</v>
      </c>
      <c r="AE241" s="400" t="s">
        <v>6344</v>
      </c>
      <c r="AI241" s="400" t="s">
        <v>1605</v>
      </c>
      <c r="AJ241" s="400" t="s">
        <v>2577</v>
      </c>
      <c r="AK241" s="400" t="s">
        <v>2578</v>
      </c>
      <c r="AU241" s="400" t="s">
        <v>6829</v>
      </c>
      <c r="AZ241" s="400" t="str">
        <f>IF(IFERROR(MATCH(F241,#REF!, 0),"N/A")="N/A","N/A","Yes")</f>
        <v>N/A</v>
      </c>
    </row>
    <row r="242" spans="1:52" x14ac:dyDescent="0.3">
      <c r="E242" s="428"/>
      <c r="F242" s="400" t="s">
        <v>1528</v>
      </c>
      <c r="H242" s="404" t="s">
        <v>1596</v>
      </c>
      <c r="I242" s="400" t="s">
        <v>2571</v>
      </c>
      <c r="J242" s="404" t="s">
        <v>2572</v>
      </c>
      <c r="K242" s="404" t="s">
        <v>1529</v>
      </c>
      <c r="N242" s="400" t="s">
        <v>1636</v>
      </c>
      <c r="O242" s="507" t="s">
        <v>2621</v>
      </c>
      <c r="P242" s="407" t="str">
        <f>IFERROR(INDEX(LOVs!L:L,MATCH(O242, LOVs!J:J,0)), "")</f>
        <v>Gap</v>
      </c>
      <c r="Q242" s="407" t="str">
        <f>IFERROR(INDEX(LOVs!M:M,MATCH(O242,LOVs!J:J,0)),"")</f>
        <v>Build</v>
      </c>
      <c r="R242" s="407" t="str">
        <f>IFERROR(INDEX(LOVs!N:N,MATCH(O242,LOVs!J:J,0)),"")</f>
        <v>Interface</v>
      </c>
      <c r="S242" s="400" t="s">
        <v>2896</v>
      </c>
      <c r="T242" s="400" t="s">
        <v>1530</v>
      </c>
      <c r="U242" s="400" t="s">
        <v>6882</v>
      </c>
      <c r="Y242" s="400" t="s">
        <v>1348</v>
      </c>
      <c r="Z242" s="400" t="s">
        <v>6842</v>
      </c>
      <c r="AA242" s="409">
        <v>44691</v>
      </c>
      <c r="AB242" s="400" t="s">
        <v>2097</v>
      </c>
      <c r="AE242" s="400" t="s">
        <v>6344</v>
      </c>
      <c r="AI242" s="400" t="s">
        <v>1605</v>
      </c>
      <c r="AJ242" s="400" t="s">
        <v>2577</v>
      </c>
      <c r="AK242" s="400" t="s">
        <v>2578</v>
      </c>
      <c r="AU242" s="400" t="s">
        <v>6829</v>
      </c>
      <c r="AZ242" s="400" t="str">
        <f>IF(IFERROR(MATCH(F242,#REF!, 0),"N/A")="N/A","N/A","Yes")</f>
        <v>N/A</v>
      </c>
    </row>
    <row r="243" spans="1:52" x14ac:dyDescent="0.3">
      <c r="E243" s="428"/>
      <c r="F243" s="400" t="s">
        <v>1531</v>
      </c>
      <c r="H243" s="404" t="s">
        <v>1596</v>
      </c>
      <c r="I243" s="400" t="s">
        <v>2571</v>
      </c>
      <c r="J243" s="404" t="s">
        <v>2572</v>
      </c>
      <c r="K243" s="404" t="s">
        <v>1532</v>
      </c>
      <c r="N243" s="400" t="s">
        <v>1636</v>
      </c>
      <c r="O243" s="507" t="s">
        <v>1647</v>
      </c>
      <c r="P243" s="407" t="str">
        <f>IFERROR(INDEX(LOVs!L:L,MATCH(O243, LOVs!J:J,0)), "")</f>
        <v>Gap</v>
      </c>
      <c r="Q243" s="407" t="str">
        <f>IFERROR(INDEX(LOVs!M:M,MATCH(O243,LOVs!J:J,0)),"")</f>
        <v>Build</v>
      </c>
      <c r="R243" s="407" t="str">
        <f>IFERROR(INDEX(LOVs!N:N,MATCH(O243,LOVs!J:J,0)),"")</f>
        <v>Report</v>
      </c>
      <c r="S243" s="400" t="s">
        <v>6883</v>
      </c>
      <c r="T243" s="400" t="s">
        <v>1533</v>
      </c>
      <c r="U243" s="400" t="s">
        <v>6884</v>
      </c>
      <c r="Y243" s="400" t="s">
        <v>1348</v>
      </c>
      <c r="Z243" s="400" t="s">
        <v>6869</v>
      </c>
      <c r="AA243" s="547">
        <v>44816</v>
      </c>
      <c r="AB243" s="400" t="s">
        <v>2097</v>
      </c>
      <c r="AE243" s="400" t="s">
        <v>6344</v>
      </c>
      <c r="AI243" s="400" t="s">
        <v>1605</v>
      </c>
      <c r="AJ243" s="400" t="s">
        <v>2577</v>
      </c>
      <c r="AK243" s="400" t="s">
        <v>2578</v>
      </c>
      <c r="AU243" s="400" t="s">
        <v>6861</v>
      </c>
      <c r="AZ243" s="400" t="str">
        <f>IF(IFERROR(MATCH(F243,#REF!, 0),"N/A")="N/A","N/A","Yes")</f>
        <v>N/A</v>
      </c>
    </row>
    <row r="244" spans="1:52" x14ac:dyDescent="0.3">
      <c r="A244" s="404"/>
      <c r="B244" s="404" t="s">
        <v>6885</v>
      </c>
      <c r="C244" s="400" t="s">
        <v>985</v>
      </c>
      <c r="D244" s="400" t="s">
        <v>985</v>
      </c>
      <c r="E244" s="428"/>
      <c r="F244" s="400" t="s">
        <v>6886</v>
      </c>
      <c r="H244" s="404" t="s">
        <v>1596</v>
      </c>
      <c r="I244" s="404" t="s">
        <v>2300</v>
      </c>
      <c r="J244" s="404" t="s">
        <v>2341</v>
      </c>
      <c r="K244" s="404" t="s">
        <v>4030</v>
      </c>
      <c r="N244" s="400" t="s">
        <v>1636</v>
      </c>
      <c r="O244" s="507" t="s">
        <v>1452</v>
      </c>
      <c r="P244" s="407" t="str">
        <f>IFERROR(INDEX(LOVs!L:L,MATCH(O244, LOVs!J:J,0)), "")</f>
        <v>Fit</v>
      </c>
      <c r="Q244" s="407" t="str">
        <f>IFERROR(INDEX(LOVs!M:M,MATCH(O244,LOVs!J:J,0)),"")</f>
        <v>Configuration</v>
      </c>
      <c r="R244" s="407" t="str">
        <f>IFERROR(INDEX(LOVs!N:N,MATCH(O244,LOVs!J:J,0)),"")</f>
        <v>Functional</v>
      </c>
      <c r="T244" s="400" t="s">
        <v>6887</v>
      </c>
      <c r="U244" s="400" t="s">
        <v>4032</v>
      </c>
      <c r="Y244" s="400" t="s">
        <v>1348</v>
      </c>
      <c r="Z244" s="400" t="s">
        <v>5949</v>
      </c>
      <c r="AA244" s="409">
        <v>44694</v>
      </c>
      <c r="AU244" s="400" t="s">
        <v>6861</v>
      </c>
      <c r="AZ244" s="400" t="str">
        <f>IF(IFERROR(MATCH(F244,#REF!, 0),"N/A")="N/A","N/A","Yes")</f>
        <v>N/A</v>
      </c>
    </row>
    <row r="245" spans="1:52" x14ac:dyDescent="0.3">
      <c r="A245" s="404"/>
      <c r="B245" s="404" t="s">
        <v>6888</v>
      </c>
      <c r="C245" s="404" t="s">
        <v>6889</v>
      </c>
      <c r="D245" s="404" t="s">
        <v>6890</v>
      </c>
      <c r="E245" s="428"/>
      <c r="F245" s="400" t="s">
        <v>6891</v>
      </c>
      <c r="H245" s="404" t="s">
        <v>1596</v>
      </c>
      <c r="I245" s="404" t="s">
        <v>2300</v>
      </c>
      <c r="J245" s="404" t="s">
        <v>2341</v>
      </c>
      <c r="K245" s="404" t="s">
        <v>6892</v>
      </c>
      <c r="N245" s="400" t="s">
        <v>1636</v>
      </c>
      <c r="O245" s="507" t="s">
        <v>2371</v>
      </c>
      <c r="P245" s="407" t="str">
        <f>IFERROR(INDEX(LOVs!L:L,MATCH(O245, LOVs!J:J,0)), "")</f>
        <v>Gap</v>
      </c>
      <c r="Q245" s="407" t="str">
        <f>IFERROR(INDEX(LOVs!M:M,MATCH(O245,LOVs!J:J,0)),"")</f>
        <v>Build</v>
      </c>
      <c r="R245" s="407" t="str">
        <f>IFERROR(INDEX(LOVs!N:N,MATCH(O245,LOVs!J:J,0)),"")</f>
        <v>Extension</v>
      </c>
      <c r="T245" s="400" t="s">
        <v>6893</v>
      </c>
      <c r="Y245" s="400" t="s">
        <v>1348</v>
      </c>
      <c r="Z245" s="400" t="s">
        <v>5949</v>
      </c>
      <c r="AA245" s="409">
        <v>44694</v>
      </c>
      <c r="AB245" s="400" t="s">
        <v>2324</v>
      </c>
      <c r="AE245" s="400" t="s">
        <v>6344</v>
      </c>
      <c r="AU245" s="400" t="s">
        <v>6861</v>
      </c>
      <c r="AZ245" s="400" t="str">
        <f>IF(IFERROR(MATCH(F245,#REF!, 0),"N/A")="N/A","N/A","Yes")</f>
        <v>N/A</v>
      </c>
    </row>
    <row r="246" spans="1:52" x14ac:dyDescent="0.3">
      <c r="A246" s="404"/>
      <c r="B246" s="404" t="s">
        <v>6894</v>
      </c>
      <c r="C246" s="404" t="s">
        <v>6895</v>
      </c>
      <c r="D246" s="404" t="s">
        <v>6896</v>
      </c>
      <c r="E246" s="428"/>
      <c r="F246" s="400" t="s">
        <v>6897</v>
      </c>
      <c r="H246" s="404" t="s">
        <v>1596</v>
      </c>
      <c r="I246" s="404" t="s">
        <v>2300</v>
      </c>
      <c r="J246" s="404" t="s">
        <v>2341</v>
      </c>
      <c r="K246" s="404" t="s">
        <v>6898</v>
      </c>
      <c r="N246" s="400" t="s">
        <v>1636</v>
      </c>
      <c r="O246" s="507" t="s">
        <v>2371</v>
      </c>
      <c r="P246" s="407" t="str">
        <f>IFERROR(INDEX(LOVs!L:L,MATCH(O246, LOVs!J:J,0)), "")</f>
        <v>Gap</v>
      </c>
      <c r="Q246" s="407" t="str">
        <f>IFERROR(INDEX(LOVs!M:M,MATCH(O246,LOVs!J:J,0)),"")</f>
        <v>Build</v>
      </c>
      <c r="R246" s="407" t="str">
        <f>IFERROR(INDEX(LOVs!N:N,MATCH(O246,LOVs!J:J,0)),"")</f>
        <v>Extension</v>
      </c>
      <c r="T246" s="400" t="s">
        <v>6899</v>
      </c>
      <c r="Y246" s="400" t="s">
        <v>1348</v>
      </c>
      <c r="Z246" s="400" t="s">
        <v>5949</v>
      </c>
      <c r="AA246" s="409">
        <v>44694</v>
      </c>
      <c r="AB246" s="400" t="s">
        <v>2324</v>
      </c>
      <c r="AE246" s="400" t="s">
        <v>6344</v>
      </c>
      <c r="AU246" s="400" t="s">
        <v>6861</v>
      </c>
      <c r="AZ246" s="400" t="str">
        <f>IF(IFERROR(MATCH(F246,#REF!, 0),"N/A")="N/A","N/A","Yes")</f>
        <v>N/A</v>
      </c>
    </row>
    <row r="247" spans="1:52" x14ac:dyDescent="0.3">
      <c r="B247" s="404" t="s">
        <v>6900</v>
      </c>
      <c r="C247" s="404" t="s">
        <v>6901</v>
      </c>
      <c r="D247" s="404" t="s">
        <v>6902</v>
      </c>
      <c r="E247" s="428"/>
      <c r="F247" s="400" t="s">
        <v>6903</v>
      </c>
      <c r="H247" s="404" t="s">
        <v>1596</v>
      </c>
      <c r="I247" s="404" t="s">
        <v>2300</v>
      </c>
      <c r="J247" s="404" t="s">
        <v>6399</v>
      </c>
      <c r="K247" s="404" t="s">
        <v>6768</v>
      </c>
      <c r="N247" s="400" t="s">
        <v>1636</v>
      </c>
      <c r="O247" s="507" t="s">
        <v>2621</v>
      </c>
      <c r="P247" s="407" t="str">
        <f>IFERROR(INDEX(LOVs!L:L,MATCH(O247, LOVs!J:J,0)), "")</f>
        <v>Gap</v>
      </c>
      <c r="Q247" s="407" t="str">
        <f>IFERROR(INDEX(LOVs!M:M,MATCH(O247,LOVs!J:J,0)),"")</f>
        <v>Build</v>
      </c>
      <c r="R247" s="407" t="str">
        <f>IFERROR(INDEX(LOVs!N:N,MATCH(O247,LOVs!J:J,0)),"")</f>
        <v>Interface</v>
      </c>
      <c r="S247" s="400" t="s">
        <v>6701</v>
      </c>
      <c r="X247" s="400" t="s">
        <v>2269</v>
      </c>
      <c r="Y247" s="400" t="s">
        <v>1348</v>
      </c>
      <c r="Z247" s="400" t="s">
        <v>4652</v>
      </c>
      <c r="AB247" s="400" t="s">
        <v>2269</v>
      </c>
      <c r="AE247" s="400" t="s">
        <v>2097</v>
      </c>
      <c r="AI247" s="400" t="s">
        <v>1605</v>
      </c>
      <c r="AJ247" s="400" t="s">
        <v>1606</v>
      </c>
      <c r="AK247" s="400" t="s">
        <v>1607</v>
      </c>
      <c r="AU247" s="400" t="s">
        <v>6769</v>
      </c>
      <c r="AV247" s="400"/>
      <c r="AW247" s="400"/>
      <c r="AZ247" s="400" t="str">
        <f>IF(IFERROR(MATCH(F247,#REF!, 0),"N/A")="N/A","N/A","Yes")</f>
        <v>N/A</v>
      </c>
    </row>
    <row r="248" spans="1:52" x14ac:dyDescent="0.3">
      <c r="B248" s="404" t="s">
        <v>6904</v>
      </c>
      <c r="C248" s="404" t="s">
        <v>6905</v>
      </c>
      <c r="D248" s="404" t="s">
        <v>6906</v>
      </c>
      <c r="E248" s="428"/>
      <c r="F248" s="400" t="s">
        <v>6907</v>
      </c>
      <c r="H248" s="404" t="s">
        <v>1596</v>
      </c>
      <c r="I248" s="404" t="s">
        <v>2300</v>
      </c>
      <c r="J248" s="404" t="s">
        <v>6399</v>
      </c>
      <c r="K248" s="404" t="s">
        <v>6908</v>
      </c>
      <c r="N248" s="400" t="s">
        <v>1636</v>
      </c>
      <c r="O248" s="507" t="s">
        <v>2621</v>
      </c>
      <c r="P248" s="407" t="str">
        <f>IFERROR(INDEX(LOVs!L:L,MATCH(O248, LOVs!J:J,0)), "")</f>
        <v>Gap</v>
      </c>
      <c r="Q248" s="407" t="str">
        <f>IFERROR(INDEX(LOVs!M:M,MATCH(O248,LOVs!J:J,0)),"")</f>
        <v>Build</v>
      </c>
      <c r="R248" s="407" t="str">
        <f>IFERROR(INDEX(LOVs!N:N,MATCH(O248,LOVs!J:J,0)),"")</f>
        <v>Interface</v>
      </c>
      <c r="S248" s="400" t="s">
        <v>6707</v>
      </c>
      <c r="X248" s="400" t="s">
        <v>2269</v>
      </c>
      <c r="Y248" s="400" t="s">
        <v>1348</v>
      </c>
      <c r="Z248" s="400" t="s">
        <v>4652</v>
      </c>
      <c r="AB248" s="400" t="s">
        <v>2269</v>
      </c>
      <c r="AE248" s="400" t="s">
        <v>2097</v>
      </c>
      <c r="AI248" s="400" t="s">
        <v>1605</v>
      </c>
      <c r="AJ248" s="400" t="s">
        <v>1606</v>
      </c>
      <c r="AK248" s="400" t="s">
        <v>1607</v>
      </c>
      <c r="AU248" s="400" t="s">
        <v>6769</v>
      </c>
      <c r="AV248" s="400"/>
      <c r="AW248" s="400"/>
      <c r="AZ248" s="400" t="str">
        <f>IF(IFERROR(MATCH(F248,#REF!, 0),"N/A")="N/A","N/A","Yes")</f>
        <v>N/A</v>
      </c>
    </row>
    <row r="249" spans="1:52" x14ac:dyDescent="0.3">
      <c r="E249" s="428"/>
      <c r="F249" s="400" t="s">
        <v>6909</v>
      </c>
      <c r="H249" s="404" t="s">
        <v>1596</v>
      </c>
      <c r="I249" s="400" t="s">
        <v>2571</v>
      </c>
      <c r="J249" s="404" t="s">
        <v>2572</v>
      </c>
      <c r="K249" s="404" t="s">
        <v>6910</v>
      </c>
      <c r="N249" s="400" t="s">
        <v>1636</v>
      </c>
      <c r="O249" s="507" t="s">
        <v>2621</v>
      </c>
      <c r="P249" s="407" t="str">
        <f>IFERROR(INDEX(LOVs!L:L,MATCH(O249, LOVs!J:J,0)), "")</f>
        <v>Gap</v>
      </c>
      <c r="Q249" s="407" t="str">
        <f>IFERROR(INDEX(LOVs!M:M,MATCH(O249,LOVs!J:J,0)),"")</f>
        <v>Build</v>
      </c>
      <c r="R249" s="407" t="str">
        <f>IFERROR(INDEX(LOVs!N:N,MATCH(O249,LOVs!J:J,0)),"")</f>
        <v>Interface</v>
      </c>
      <c r="S249" s="400" t="s">
        <v>6805</v>
      </c>
      <c r="T249" s="404" t="s">
        <v>6911</v>
      </c>
      <c r="U249" s="404" t="s">
        <v>6912</v>
      </c>
      <c r="Y249" s="400" t="s">
        <v>1348</v>
      </c>
      <c r="Z249" s="400" t="s">
        <v>6845</v>
      </c>
      <c r="AA249" s="409">
        <v>44712</v>
      </c>
      <c r="AB249" s="400" t="s">
        <v>6344</v>
      </c>
      <c r="AE249" s="400" t="s">
        <v>6344</v>
      </c>
      <c r="AI249" s="400" t="s">
        <v>1605</v>
      </c>
      <c r="AJ249" s="400" t="s">
        <v>2577</v>
      </c>
      <c r="AK249" s="400" t="s">
        <v>2578</v>
      </c>
      <c r="AU249" s="400" t="s">
        <v>6913</v>
      </c>
      <c r="AZ249" s="400" t="str">
        <f>IF(IFERROR(MATCH(F249,#REF!, 0),"N/A")="N/A","N/A","Yes")</f>
        <v>N/A</v>
      </c>
    </row>
    <row r="250" spans="1:52" x14ac:dyDescent="0.3">
      <c r="E250" s="428"/>
      <c r="F250" s="400" t="s">
        <v>6914</v>
      </c>
      <c r="H250" s="404" t="s">
        <v>1596</v>
      </c>
      <c r="I250" s="400" t="s">
        <v>2571</v>
      </c>
      <c r="J250" s="404" t="s">
        <v>2572</v>
      </c>
      <c r="K250" s="404" t="s">
        <v>6915</v>
      </c>
      <c r="N250" s="400" t="s">
        <v>1636</v>
      </c>
      <c r="O250" s="507" t="s">
        <v>2621</v>
      </c>
      <c r="P250" s="407" t="str">
        <f>IFERROR(INDEX(LOVs!L:L,MATCH(O250, LOVs!J:J,0)), "")</f>
        <v>Gap</v>
      </c>
      <c r="Q250" s="407" t="str">
        <f>IFERROR(INDEX(LOVs!M:M,MATCH(O250,LOVs!J:J,0)),"")</f>
        <v>Build</v>
      </c>
      <c r="R250" s="407" t="str">
        <f>IFERROR(INDEX(LOVs!N:N,MATCH(O250,LOVs!J:J,0)),"")</f>
        <v>Interface</v>
      </c>
      <c r="S250" s="400" t="s">
        <v>6810</v>
      </c>
      <c r="T250" s="404" t="s">
        <v>6916</v>
      </c>
      <c r="U250" s="404" t="s">
        <v>6912</v>
      </c>
      <c r="Y250" s="400" t="s">
        <v>1348</v>
      </c>
      <c r="Z250" s="400" t="s">
        <v>6845</v>
      </c>
      <c r="AA250" s="409">
        <v>44712</v>
      </c>
      <c r="AB250" s="400" t="s">
        <v>6344</v>
      </c>
      <c r="AE250" s="400" t="s">
        <v>6344</v>
      </c>
      <c r="AI250" s="400" t="s">
        <v>1605</v>
      </c>
      <c r="AJ250" s="400" t="s">
        <v>2577</v>
      </c>
      <c r="AK250" s="400" t="s">
        <v>2578</v>
      </c>
      <c r="AU250" s="400" t="s">
        <v>6913</v>
      </c>
      <c r="AZ250" s="400" t="str">
        <f>IF(IFERROR(MATCH(F250,#REF!, 0),"N/A")="N/A","N/A","Yes")</f>
        <v>N/A</v>
      </c>
    </row>
    <row r="251" spans="1:52" x14ac:dyDescent="0.3">
      <c r="E251" s="428"/>
      <c r="F251" s="400" t="s">
        <v>6917</v>
      </c>
      <c r="H251" s="404" t="s">
        <v>1596</v>
      </c>
      <c r="I251" s="400" t="s">
        <v>2571</v>
      </c>
      <c r="J251" s="404" t="s">
        <v>2572</v>
      </c>
      <c r="K251" s="404" t="s">
        <v>6918</v>
      </c>
      <c r="N251" s="400" t="s">
        <v>1636</v>
      </c>
      <c r="O251" s="507" t="s">
        <v>2621</v>
      </c>
      <c r="P251" s="407" t="str">
        <f>IFERROR(INDEX(LOVs!L:L,MATCH(O251, LOVs!J:J,0)), "")</f>
        <v>Gap</v>
      </c>
      <c r="Q251" s="407" t="str">
        <f>IFERROR(INDEX(LOVs!M:M,MATCH(O251,LOVs!J:J,0)),"")</f>
        <v>Build</v>
      </c>
      <c r="R251" s="407" t="str">
        <f>IFERROR(INDEX(LOVs!N:N,MATCH(O251,LOVs!J:J,0)),"")</f>
        <v>Interface</v>
      </c>
      <c r="S251" s="400" t="s">
        <v>518</v>
      </c>
      <c r="T251" s="404" t="s">
        <v>6919</v>
      </c>
      <c r="U251" s="404" t="s">
        <v>6912</v>
      </c>
      <c r="Y251" s="400" t="s">
        <v>1348</v>
      </c>
      <c r="Z251" s="400" t="s">
        <v>6845</v>
      </c>
      <c r="AA251" s="409">
        <v>44712</v>
      </c>
      <c r="AB251" s="400" t="s">
        <v>6344</v>
      </c>
      <c r="AE251" s="400" t="s">
        <v>6344</v>
      </c>
      <c r="AI251" s="400" t="s">
        <v>1605</v>
      </c>
      <c r="AJ251" s="400" t="s">
        <v>2577</v>
      </c>
      <c r="AK251" s="400" t="s">
        <v>2578</v>
      </c>
      <c r="AU251" s="400" t="s">
        <v>6913</v>
      </c>
      <c r="AZ251" s="400" t="str">
        <f>IF(IFERROR(MATCH(F251,#REF!, 0),"N/A")="N/A","N/A","Yes")</f>
        <v>N/A</v>
      </c>
    </row>
    <row r="252" spans="1:52" x14ac:dyDescent="0.3">
      <c r="E252" s="428"/>
      <c r="F252" s="400" t="s">
        <v>6920</v>
      </c>
      <c r="H252" s="404" t="s">
        <v>1596</v>
      </c>
      <c r="I252" s="400" t="s">
        <v>2571</v>
      </c>
      <c r="J252" s="404" t="s">
        <v>2572</v>
      </c>
      <c r="K252" s="404" t="s">
        <v>6921</v>
      </c>
      <c r="N252" s="400" t="s">
        <v>1636</v>
      </c>
      <c r="O252" s="507" t="s">
        <v>2621</v>
      </c>
      <c r="P252" s="407" t="str">
        <f>IFERROR(INDEX(LOVs!L:L,MATCH(O252, LOVs!J:J,0)), "")</f>
        <v>Gap</v>
      </c>
      <c r="Q252" s="407" t="str">
        <f>IFERROR(INDEX(LOVs!M:M,MATCH(O252,LOVs!J:J,0)),"")</f>
        <v>Build</v>
      </c>
      <c r="R252" s="407" t="str">
        <f>IFERROR(INDEX(LOVs!N:N,MATCH(O252,LOVs!J:J,0)),"")</f>
        <v>Interface</v>
      </c>
      <c r="S252" s="400" t="s">
        <v>6854</v>
      </c>
      <c r="T252" s="400" t="s">
        <v>6922</v>
      </c>
      <c r="U252" s="404" t="s">
        <v>6923</v>
      </c>
      <c r="Y252" s="400" t="s">
        <v>1348</v>
      </c>
      <c r="Z252" s="400" t="s">
        <v>6774</v>
      </c>
      <c r="AA252" s="409">
        <v>44714</v>
      </c>
      <c r="AB252" s="400" t="s">
        <v>6344</v>
      </c>
      <c r="AE252" s="400" t="s">
        <v>5941</v>
      </c>
      <c r="AI252" s="400" t="s">
        <v>1605</v>
      </c>
      <c r="AJ252" s="400" t="s">
        <v>2577</v>
      </c>
      <c r="AK252" s="400" t="s">
        <v>2578</v>
      </c>
      <c r="AU252" s="400" t="s">
        <v>6913</v>
      </c>
      <c r="AZ252" s="400" t="str">
        <f>IF(IFERROR(MATCH(F252,#REF!, 0),"N/A")="N/A","N/A","Yes")</f>
        <v>N/A</v>
      </c>
    </row>
    <row r="253" spans="1:52" x14ac:dyDescent="0.3">
      <c r="A253" s="404"/>
      <c r="B253" s="404" t="e">
        <v>#N/A</v>
      </c>
      <c r="C253" s="404" t="e">
        <v>#N/A</v>
      </c>
      <c r="D253" s="404" t="e">
        <v>#N/A</v>
      </c>
      <c r="E253" s="428"/>
      <c r="F253" s="404" t="s">
        <v>6924</v>
      </c>
      <c r="H253" s="400" t="s">
        <v>1596</v>
      </c>
      <c r="I253" s="400" t="s">
        <v>1597</v>
      </c>
      <c r="J253" s="400" t="s">
        <v>1795</v>
      </c>
      <c r="K253" s="400" t="s">
        <v>6925</v>
      </c>
      <c r="N253" s="400" t="s">
        <v>1636</v>
      </c>
      <c r="O253" s="507" t="s">
        <v>1647</v>
      </c>
      <c r="P253" s="407" t="str">
        <f>IFERROR(INDEX(LOVs!L:L,MATCH(O253, LOVs!J:J,0)), "")</f>
        <v>Gap</v>
      </c>
      <c r="Q253" s="407" t="str">
        <f>IFERROR(INDEX(LOVs!M:M,MATCH(O253,LOVs!J:J,0)),"")</f>
        <v>Build</v>
      </c>
      <c r="R253" s="407" t="str">
        <f>IFERROR(INDEX(LOVs!N:N,MATCH(O253,LOVs!J:J,0)),"")</f>
        <v>Report</v>
      </c>
      <c r="S253" s="404" t="s">
        <v>1705</v>
      </c>
      <c r="T253" s="400" t="s">
        <v>6926</v>
      </c>
      <c r="Y253" s="400" t="s">
        <v>1348</v>
      </c>
      <c r="Z253" s="400" t="s">
        <v>4652</v>
      </c>
      <c r="AA253" s="409">
        <v>44720</v>
      </c>
      <c r="AF253" s="400" t="str">
        <f>INDEX('WESCO RICE Listing'!G:G,MATCH(S253,'WESCO RICE Listing'!H:H,0))</f>
        <v>Report</v>
      </c>
      <c r="AI253" s="400" t="s">
        <v>1605</v>
      </c>
      <c r="AJ253" s="400" t="s">
        <v>1606</v>
      </c>
      <c r="AK253" s="400" t="s">
        <v>1607</v>
      </c>
      <c r="AL253" s="400" t="s">
        <v>2083</v>
      </c>
      <c r="AV253" s="400"/>
      <c r="AW253" s="400"/>
      <c r="AX253" s="400"/>
      <c r="AZ253" s="400" t="str">
        <f>IF(IFERROR(MATCH(F253,#REF!, 0),"N/A")="N/A","N/A","Yes")</f>
        <v>N/A</v>
      </c>
    </row>
    <row r="254" spans="1:52" x14ac:dyDescent="0.3">
      <c r="E254" s="428"/>
      <c r="F254" s="400" t="s">
        <v>1494</v>
      </c>
      <c r="H254" s="404" t="s">
        <v>1596</v>
      </c>
      <c r="I254" s="400" t="s">
        <v>2571</v>
      </c>
      <c r="J254" s="404" t="s">
        <v>2572</v>
      </c>
      <c r="K254" s="404" t="s">
        <v>1495</v>
      </c>
      <c r="N254" s="400" t="s">
        <v>1636</v>
      </c>
      <c r="O254" s="507" t="s">
        <v>1452</v>
      </c>
      <c r="P254" s="407" t="str">
        <f>IFERROR(INDEX(LOVs!L:L,MATCH(O254, LOVs!J:J,0)), "")</f>
        <v>Fit</v>
      </c>
      <c r="Q254" s="407" t="str">
        <f>IFERROR(INDEX(LOVs!M:M,MATCH(O254,LOVs!J:J,0)),"")</f>
        <v>Configuration</v>
      </c>
      <c r="R254" s="407" t="str">
        <f>IFERROR(INDEX(LOVs!N:N,MATCH(O254,LOVs!J:J,0)),"")</f>
        <v>Functional</v>
      </c>
      <c r="T254" s="400" t="s">
        <v>1496</v>
      </c>
      <c r="U254" s="400" t="s">
        <v>6927</v>
      </c>
      <c r="Y254" s="400" t="s">
        <v>1348</v>
      </c>
      <c r="Z254" s="400" t="s">
        <v>869</v>
      </c>
      <c r="AA254" s="409">
        <v>44734</v>
      </c>
      <c r="AB254" s="400" t="s">
        <v>5941</v>
      </c>
      <c r="AE254" s="400" t="s">
        <v>5941</v>
      </c>
      <c r="AI254" s="400" t="s">
        <v>1605</v>
      </c>
      <c r="AJ254" s="400" t="s">
        <v>2577</v>
      </c>
      <c r="AK254" s="400" t="s">
        <v>2578</v>
      </c>
      <c r="AU254" s="400" t="s">
        <v>6913</v>
      </c>
      <c r="AZ254" s="400" t="str">
        <f>IF(IFERROR(MATCH(F254,#REF!, 0),"N/A")="N/A","N/A","Yes")</f>
        <v>N/A</v>
      </c>
    </row>
    <row r="255" spans="1:52" x14ac:dyDescent="0.3">
      <c r="E255" s="428"/>
      <c r="F255" s="400" t="s">
        <v>6928</v>
      </c>
      <c r="H255" s="404" t="s">
        <v>1596</v>
      </c>
      <c r="I255" s="400" t="s">
        <v>2571</v>
      </c>
      <c r="J255" s="404" t="s">
        <v>2572</v>
      </c>
      <c r="K255" s="404" t="s">
        <v>6929</v>
      </c>
      <c r="N255" s="400" t="s">
        <v>1636</v>
      </c>
      <c r="O255" s="507" t="s">
        <v>2621</v>
      </c>
      <c r="P255" s="407" t="str">
        <f>IFERROR(INDEX(LOVs!L:L,MATCH(O255, LOVs!J:J,0)), "")</f>
        <v>Gap</v>
      </c>
      <c r="Q255" s="407" t="str">
        <f>IFERROR(INDEX(LOVs!M:M,MATCH(O255,LOVs!J:J,0)),"")</f>
        <v>Build</v>
      </c>
      <c r="R255" s="407" t="str">
        <f>IFERROR(INDEX(LOVs!N:N,MATCH(O255,LOVs!J:J,0)),"")</f>
        <v>Interface</v>
      </c>
      <c r="S255" s="400" t="s">
        <v>478</v>
      </c>
      <c r="T255" s="400" t="s">
        <v>6930</v>
      </c>
      <c r="U255" s="400" t="s">
        <v>6931</v>
      </c>
      <c r="V255" s="400" t="s">
        <v>6932</v>
      </c>
      <c r="Y255" s="400" t="s">
        <v>1348</v>
      </c>
      <c r="Z255" s="400" t="s">
        <v>869</v>
      </c>
      <c r="AA255" s="409">
        <v>44734</v>
      </c>
      <c r="AB255" s="400" t="s">
        <v>5941</v>
      </c>
      <c r="AE255" s="400" t="s">
        <v>6345</v>
      </c>
      <c r="AI255" s="400" t="s">
        <v>1605</v>
      </c>
      <c r="AJ255" s="400" t="s">
        <v>2577</v>
      </c>
      <c r="AK255" s="400" t="s">
        <v>2578</v>
      </c>
      <c r="AU255" s="400" t="s">
        <v>6913</v>
      </c>
      <c r="AZ255" s="400" t="str">
        <f>IF(IFERROR(MATCH(F255,#REF!, 0),"N/A")="N/A","N/A","Yes")</f>
        <v>N/A</v>
      </c>
    </row>
    <row r="256" spans="1:52" x14ac:dyDescent="0.3">
      <c r="E256" s="428"/>
      <c r="F256" s="400" t="s">
        <v>6933</v>
      </c>
      <c r="H256" s="404" t="s">
        <v>1596</v>
      </c>
      <c r="I256" s="400" t="s">
        <v>2571</v>
      </c>
      <c r="J256" s="404" t="s">
        <v>2572</v>
      </c>
      <c r="K256" s="404" t="s">
        <v>6934</v>
      </c>
      <c r="N256" s="400" t="s">
        <v>1636</v>
      </c>
      <c r="O256" s="507" t="s">
        <v>2621</v>
      </c>
      <c r="P256" s="407" t="str">
        <f>IFERROR(INDEX(LOVs!L:L,MATCH(O256, LOVs!J:J,0)), "")</f>
        <v>Gap</v>
      </c>
      <c r="Q256" s="407" t="str">
        <f>IFERROR(INDEX(LOVs!M:M,MATCH(O256,LOVs!J:J,0)),"")</f>
        <v>Build</v>
      </c>
      <c r="R256" s="407" t="str">
        <f>IFERROR(INDEX(LOVs!N:N,MATCH(O256,LOVs!J:J,0)),"")</f>
        <v>Interface</v>
      </c>
      <c r="S256" s="400" t="s">
        <v>122</v>
      </c>
      <c r="T256" s="400" t="s">
        <v>6935</v>
      </c>
      <c r="U256" s="400" t="s">
        <v>6936</v>
      </c>
      <c r="Y256" s="400" t="s">
        <v>1348</v>
      </c>
      <c r="Z256" s="400" t="s">
        <v>869</v>
      </c>
      <c r="AA256" s="409">
        <v>44734</v>
      </c>
      <c r="AB256" s="400" t="s">
        <v>5941</v>
      </c>
      <c r="AE256" s="400" t="s">
        <v>6345</v>
      </c>
      <c r="AI256" s="400" t="s">
        <v>1605</v>
      </c>
      <c r="AJ256" s="400" t="s">
        <v>2577</v>
      </c>
      <c r="AK256" s="400" t="s">
        <v>2578</v>
      </c>
      <c r="AU256" s="400" t="s">
        <v>6913</v>
      </c>
      <c r="AZ256" s="400" t="str">
        <f>IF(IFERROR(MATCH(F256,#REF!, 0),"N/A")="N/A","N/A","Yes")</f>
        <v>N/A</v>
      </c>
    </row>
    <row r="257" spans="1:52" x14ac:dyDescent="0.3">
      <c r="E257" s="428"/>
      <c r="F257" s="400" t="s">
        <v>6937</v>
      </c>
      <c r="H257" s="404" t="s">
        <v>1596</v>
      </c>
      <c r="I257" s="400" t="s">
        <v>2571</v>
      </c>
      <c r="J257" s="404" t="s">
        <v>2572</v>
      </c>
      <c r="K257" s="404" t="s">
        <v>6938</v>
      </c>
      <c r="N257" s="400" t="s">
        <v>1636</v>
      </c>
      <c r="O257" s="507" t="s">
        <v>1647</v>
      </c>
      <c r="P257" s="407" t="str">
        <f>IFERROR(INDEX(LOVs!L:L,MATCH(O257, LOVs!J:J,0)), "")</f>
        <v>Gap</v>
      </c>
      <c r="Q257" s="407" t="str">
        <f>IFERROR(INDEX(LOVs!M:M,MATCH(O257,LOVs!J:J,0)),"")</f>
        <v>Build</v>
      </c>
      <c r="R257" s="407" t="str">
        <f>IFERROR(INDEX(LOVs!N:N,MATCH(O257,LOVs!J:J,0)),"")</f>
        <v>Report</v>
      </c>
      <c r="S257" s="400" t="s">
        <v>4415</v>
      </c>
      <c r="T257" s="400" t="s">
        <v>6939</v>
      </c>
      <c r="U257" s="400" t="s">
        <v>6940</v>
      </c>
      <c r="Y257" s="400" t="s">
        <v>1348</v>
      </c>
      <c r="Z257" s="400" t="s">
        <v>869</v>
      </c>
      <c r="AA257" s="409">
        <v>44734</v>
      </c>
      <c r="AB257" s="400" t="s">
        <v>5941</v>
      </c>
      <c r="AE257" s="400" t="s">
        <v>6345</v>
      </c>
      <c r="AI257" s="400" t="s">
        <v>1605</v>
      </c>
      <c r="AJ257" s="400" t="s">
        <v>2577</v>
      </c>
      <c r="AK257" s="400" t="s">
        <v>2578</v>
      </c>
      <c r="AU257" s="400" t="s">
        <v>6913</v>
      </c>
      <c r="AZ257" s="400" t="str">
        <f>IF(IFERROR(MATCH(F257,#REF!, 0),"N/A")="N/A","N/A","Yes")</f>
        <v>N/A</v>
      </c>
    </row>
    <row r="258" spans="1:52" x14ac:dyDescent="0.3">
      <c r="E258" s="428"/>
      <c r="F258" s="400" t="s">
        <v>6941</v>
      </c>
      <c r="H258" s="404" t="s">
        <v>1596</v>
      </c>
      <c r="I258" s="400" t="s">
        <v>2571</v>
      </c>
      <c r="J258" s="404" t="s">
        <v>2572</v>
      </c>
      <c r="K258" s="404" t="s">
        <v>6942</v>
      </c>
      <c r="N258" s="400" t="s">
        <v>1636</v>
      </c>
      <c r="O258" s="507" t="s">
        <v>1647</v>
      </c>
      <c r="P258" s="407" t="str">
        <f>IFERROR(INDEX(LOVs!L:L,MATCH(O258, LOVs!J:J,0)), "")</f>
        <v>Gap</v>
      </c>
      <c r="Q258" s="407" t="str">
        <f>IFERROR(INDEX(LOVs!M:M,MATCH(O258,LOVs!J:J,0)),"")</f>
        <v>Build</v>
      </c>
      <c r="R258" s="407" t="str">
        <f>IFERROR(INDEX(LOVs!N:N,MATCH(O258,LOVs!J:J,0)),"")</f>
        <v>Report</v>
      </c>
      <c r="S258" s="400" t="s">
        <v>4415</v>
      </c>
      <c r="T258" s="400" t="s">
        <v>6943</v>
      </c>
      <c r="U258" s="400" t="s">
        <v>6944</v>
      </c>
      <c r="Y258" s="400" t="s">
        <v>1348</v>
      </c>
      <c r="Z258" s="400" t="s">
        <v>869</v>
      </c>
      <c r="AA258" s="409">
        <v>44734</v>
      </c>
      <c r="AB258" s="400" t="s">
        <v>5941</v>
      </c>
      <c r="AE258" s="400" t="s">
        <v>6345</v>
      </c>
      <c r="AI258" s="400" t="s">
        <v>1605</v>
      </c>
      <c r="AJ258" s="400" t="s">
        <v>2577</v>
      </c>
      <c r="AK258" s="400" t="s">
        <v>2578</v>
      </c>
      <c r="AU258" s="400" t="s">
        <v>6913</v>
      </c>
      <c r="AZ258" s="400" t="str">
        <f>IF(IFERROR(MATCH(F258,#REF!, 0),"N/A")="N/A","N/A","Yes")</f>
        <v>N/A</v>
      </c>
    </row>
    <row r="259" spans="1:52" x14ac:dyDescent="0.3">
      <c r="E259" s="428"/>
      <c r="F259" s="400" t="s">
        <v>6945</v>
      </c>
      <c r="H259" s="404" t="s">
        <v>1596</v>
      </c>
      <c r="I259" s="400" t="s">
        <v>2571</v>
      </c>
      <c r="J259" s="404" t="s">
        <v>2572</v>
      </c>
      <c r="K259" s="404" t="s">
        <v>6946</v>
      </c>
      <c r="N259" s="400" t="s">
        <v>1636</v>
      </c>
      <c r="O259" s="507" t="s">
        <v>2621</v>
      </c>
      <c r="P259" s="407" t="str">
        <f>IFERROR(INDEX(LOVs!L:L,MATCH(O259, LOVs!J:J,0)), "")</f>
        <v>Gap</v>
      </c>
      <c r="Q259" s="407" t="str">
        <f>IFERROR(INDEX(LOVs!M:M,MATCH(O259,LOVs!J:J,0)),"")</f>
        <v>Build</v>
      </c>
      <c r="R259" s="407" t="str">
        <f>IFERROR(INDEX(LOVs!N:N,MATCH(O259,LOVs!J:J,0)),"")</f>
        <v>Interface</v>
      </c>
      <c r="S259" s="400" t="s">
        <v>122</v>
      </c>
      <c r="T259" s="400" t="s">
        <v>6947</v>
      </c>
      <c r="U259" s="400" t="s">
        <v>6948</v>
      </c>
      <c r="Y259" s="400" t="s">
        <v>1348</v>
      </c>
      <c r="Z259" s="400" t="s">
        <v>869</v>
      </c>
      <c r="AA259" s="409">
        <v>44734</v>
      </c>
      <c r="AB259" s="400" t="s">
        <v>5941</v>
      </c>
      <c r="AE259" s="400" t="s">
        <v>6345</v>
      </c>
      <c r="AI259" s="400" t="s">
        <v>1605</v>
      </c>
      <c r="AJ259" s="400" t="s">
        <v>2577</v>
      </c>
      <c r="AK259" s="400" t="s">
        <v>2578</v>
      </c>
      <c r="AU259" s="400" t="s">
        <v>6913</v>
      </c>
      <c r="AZ259" s="400" t="str">
        <f>IF(IFERROR(MATCH(F259,#REF!, 0),"N/A")="N/A","N/A","Yes")</f>
        <v>N/A</v>
      </c>
    </row>
    <row r="260" spans="1:52" x14ac:dyDescent="0.3">
      <c r="E260" s="428"/>
      <c r="F260" s="400" t="s">
        <v>6949</v>
      </c>
      <c r="H260" s="404" t="s">
        <v>1596</v>
      </c>
      <c r="I260" s="400" t="s">
        <v>2571</v>
      </c>
      <c r="J260" s="404" t="s">
        <v>2572</v>
      </c>
      <c r="K260" s="404" t="s">
        <v>6950</v>
      </c>
      <c r="N260" s="400" t="s">
        <v>1636</v>
      </c>
      <c r="O260" s="507" t="s">
        <v>2621</v>
      </c>
      <c r="P260" s="407" t="str">
        <f>IFERROR(INDEX(LOVs!L:L,MATCH(O260, LOVs!J:J,0)), "")</f>
        <v>Gap</v>
      </c>
      <c r="Q260" s="407" t="str">
        <f>IFERROR(INDEX(LOVs!M:M,MATCH(O260,LOVs!J:J,0)),"")</f>
        <v>Build</v>
      </c>
      <c r="R260" s="407" t="str">
        <f>IFERROR(INDEX(LOVs!N:N,MATCH(O260,LOVs!J:J,0)),"")</f>
        <v>Interface</v>
      </c>
      <c r="S260" s="400" t="s">
        <v>478</v>
      </c>
      <c r="T260" s="400" t="s">
        <v>6951</v>
      </c>
      <c r="U260" s="400" t="s">
        <v>6952</v>
      </c>
      <c r="Y260" s="400" t="s">
        <v>1348</v>
      </c>
      <c r="Z260" s="400" t="s">
        <v>869</v>
      </c>
      <c r="AA260" s="409">
        <v>44734</v>
      </c>
      <c r="AB260" s="400" t="s">
        <v>5941</v>
      </c>
      <c r="AE260" s="400" t="s">
        <v>6345</v>
      </c>
      <c r="AI260" s="400" t="s">
        <v>1605</v>
      </c>
      <c r="AJ260" s="400" t="s">
        <v>2577</v>
      </c>
      <c r="AK260" s="400" t="s">
        <v>2578</v>
      </c>
      <c r="AU260" s="400" t="s">
        <v>6953</v>
      </c>
      <c r="AZ260" s="400" t="str">
        <f>IF(IFERROR(MATCH(F260,#REF!, 0),"N/A")="N/A","N/A","Yes")</f>
        <v>N/A</v>
      </c>
    </row>
    <row r="261" spans="1:52" x14ac:dyDescent="0.3">
      <c r="E261" s="428"/>
      <c r="F261" s="400" t="s">
        <v>1497</v>
      </c>
      <c r="H261" s="404" t="s">
        <v>1596</v>
      </c>
      <c r="I261" s="400" t="s">
        <v>2571</v>
      </c>
      <c r="J261" s="404" t="s">
        <v>2572</v>
      </c>
      <c r="K261" s="404" t="s">
        <v>1498</v>
      </c>
      <c r="N261" s="400" t="s">
        <v>1636</v>
      </c>
      <c r="O261" s="507" t="s">
        <v>1452</v>
      </c>
      <c r="P261" s="407" t="str">
        <f>IFERROR(INDEX(LOVs!L:L,MATCH(O261, LOVs!J:J,0)), "")</f>
        <v>Fit</v>
      </c>
      <c r="Q261" s="407" t="str">
        <f>IFERROR(INDEX(LOVs!M:M,MATCH(O261,LOVs!J:J,0)),"")</f>
        <v>Configuration</v>
      </c>
      <c r="R261" s="407" t="str">
        <f>IFERROR(INDEX(LOVs!N:N,MATCH(O261,LOVs!J:J,0)),"")</f>
        <v>Functional</v>
      </c>
      <c r="T261" s="546" t="s">
        <v>1499</v>
      </c>
      <c r="U261" s="400" t="s">
        <v>6954</v>
      </c>
      <c r="Y261" s="400" t="s">
        <v>1348</v>
      </c>
      <c r="Z261" s="400" t="s">
        <v>869</v>
      </c>
      <c r="AA261" s="409">
        <v>44734</v>
      </c>
      <c r="AB261" s="400" t="s">
        <v>5941</v>
      </c>
      <c r="AE261" s="400" t="s">
        <v>5941</v>
      </c>
      <c r="AI261" s="400" t="s">
        <v>1605</v>
      </c>
      <c r="AJ261" s="400" t="s">
        <v>2577</v>
      </c>
      <c r="AK261" s="400" t="s">
        <v>2578</v>
      </c>
      <c r="AU261" s="400" t="s">
        <v>6953</v>
      </c>
      <c r="AZ261" s="400" t="str">
        <f>IF(IFERROR(MATCH(F261,#REF!, 0),"N/A")="N/A","N/A","Yes")</f>
        <v>N/A</v>
      </c>
    </row>
    <row r="262" spans="1:52" x14ac:dyDescent="0.3">
      <c r="E262" s="428"/>
      <c r="F262" s="400" t="s">
        <v>1500</v>
      </c>
      <c r="H262" s="404" t="s">
        <v>1596</v>
      </c>
      <c r="I262" s="400" t="s">
        <v>2571</v>
      </c>
      <c r="J262" s="404" t="s">
        <v>2572</v>
      </c>
      <c r="K262" s="404" t="s">
        <v>1501</v>
      </c>
      <c r="N262" s="400" t="s">
        <v>1636</v>
      </c>
      <c r="O262" s="507" t="s">
        <v>1452</v>
      </c>
      <c r="P262" s="407" t="str">
        <f>IFERROR(INDEX(LOVs!L:L,MATCH(O262, LOVs!J:J,0)), "")</f>
        <v>Fit</v>
      </c>
      <c r="Q262" s="407" t="str">
        <f>IFERROR(INDEX(LOVs!M:M,MATCH(O262,LOVs!J:J,0)),"")</f>
        <v>Configuration</v>
      </c>
      <c r="R262" s="407" t="str">
        <f>IFERROR(INDEX(LOVs!N:N,MATCH(O262,LOVs!J:J,0)),"")</f>
        <v>Functional</v>
      </c>
      <c r="T262" s="400" t="s">
        <v>1502</v>
      </c>
      <c r="U262" s="400" t="s">
        <v>6955</v>
      </c>
      <c r="Y262" s="400" t="s">
        <v>1348</v>
      </c>
      <c r="Z262" s="400" t="s">
        <v>869</v>
      </c>
      <c r="AA262" s="409">
        <v>44734</v>
      </c>
      <c r="AB262" s="400" t="s">
        <v>5941</v>
      </c>
      <c r="AE262" s="400" t="s">
        <v>5941</v>
      </c>
      <c r="AI262" s="400" t="s">
        <v>1605</v>
      </c>
      <c r="AJ262" s="400" t="s">
        <v>2577</v>
      </c>
      <c r="AK262" s="400" t="s">
        <v>2578</v>
      </c>
      <c r="AU262" s="400" t="s">
        <v>6953</v>
      </c>
      <c r="AZ262" s="400" t="str">
        <f>IF(IFERROR(MATCH(F262,#REF!, 0),"N/A")="N/A","N/A","Yes")</f>
        <v>N/A</v>
      </c>
    </row>
    <row r="263" spans="1:52" x14ac:dyDescent="0.3">
      <c r="E263" s="428"/>
      <c r="F263" s="400" t="s">
        <v>6956</v>
      </c>
      <c r="H263" s="404" t="s">
        <v>1596</v>
      </c>
      <c r="I263" s="400" t="s">
        <v>2571</v>
      </c>
      <c r="J263" s="404" t="s">
        <v>2572</v>
      </c>
      <c r="K263" s="404" t="s">
        <v>6957</v>
      </c>
      <c r="N263" s="400" t="s">
        <v>1636</v>
      </c>
      <c r="O263" s="507" t="s">
        <v>2621</v>
      </c>
      <c r="P263" s="407" t="str">
        <f>IFERROR(INDEX(LOVs!L:L,MATCH(O263, LOVs!J:J,0)), "")</f>
        <v>Gap</v>
      </c>
      <c r="Q263" s="407" t="str">
        <f>IFERROR(INDEX(LOVs!M:M,MATCH(O263,LOVs!J:J,0)),"")</f>
        <v>Build</v>
      </c>
      <c r="R263" s="407" t="str">
        <f>IFERROR(INDEX(LOVs!N:N,MATCH(O263,LOVs!J:J,0)),"")</f>
        <v>Interface</v>
      </c>
      <c r="S263" s="400" t="s">
        <v>6805</v>
      </c>
      <c r="T263" s="400" t="s">
        <v>6958</v>
      </c>
      <c r="U263" s="400" t="s">
        <v>6959</v>
      </c>
      <c r="Y263" s="400" t="s">
        <v>1348</v>
      </c>
      <c r="Z263" s="400" t="s">
        <v>869</v>
      </c>
      <c r="AA263" s="409">
        <v>44734</v>
      </c>
      <c r="AB263" s="400" t="s">
        <v>5941</v>
      </c>
      <c r="AE263" s="400" t="s">
        <v>6345</v>
      </c>
      <c r="AI263" s="400" t="s">
        <v>1605</v>
      </c>
      <c r="AJ263" s="400" t="s">
        <v>2577</v>
      </c>
      <c r="AK263" s="400" t="s">
        <v>2578</v>
      </c>
      <c r="AU263" s="400" t="s">
        <v>6953</v>
      </c>
      <c r="AZ263" s="400" t="str">
        <f>IF(IFERROR(MATCH(F263,#REF!, 0),"N/A")="N/A","N/A","Yes")</f>
        <v>N/A</v>
      </c>
    </row>
    <row r="264" spans="1:52" x14ac:dyDescent="0.3">
      <c r="E264" s="428"/>
      <c r="F264" s="400" t="s">
        <v>6960</v>
      </c>
      <c r="H264" s="404" t="s">
        <v>1596</v>
      </c>
      <c r="I264" s="400" t="s">
        <v>2571</v>
      </c>
      <c r="J264" s="404" t="s">
        <v>2572</v>
      </c>
      <c r="K264" s="404" t="s">
        <v>6961</v>
      </c>
      <c r="N264" s="400" t="s">
        <v>1636</v>
      </c>
      <c r="O264" s="507" t="s">
        <v>2621</v>
      </c>
      <c r="P264" s="407" t="str">
        <f>IFERROR(INDEX(LOVs!L:L,MATCH(O264, LOVs!J:J,0)), "")</f>
        <v>Gap</v>
      </c>
      <c r="Q264" s="407" t="str">
        <f>IFERROR(INDEX(LOVs!M:M,MATCH(O264,LOVs!J:J,0)),"")</f>
        <v>Build</v>
      </c>
      <c r="R264" s="407" t="str">
        <f>IFERROR(INDEX(LOVs!N:N,MATCH(O264,LOVs!J:J,0)),"")</f>
        <v>Interface</v>
      </c>
      <c r="S264" s="400" t="s">
        <v>6810</v>
      </c>
      <c r="T264" s="400" t="s">
        <v>6962</v>
      </c>
      <c r="U264" s="400" t="s">
        <v>6959</v>
      </c>
      <c r="Y264" s="400" t="s">
        <v>1348</v>
      </c>
      <c r="Z264" s="400" t="s">
        <v>869</v>
      </c>
      <c r="AA264" s="409">
        <v>44734</v>
      </c>
      <c r="AB264" s="400" t="s">
        <v>5941</v>
      </c>
      <c r="AE264" s="400" t="s">
        <v>6345</v>
      </c>
      <c r="AI264" s="400" t="s">
        <v>1605</v>
      </c>
      <c r="AJ264" s="400" t="s">
        <v>2577</v>
      </c>
      <c r="AK264" s="400" t="s">
        <v>2578</v>
      </c>
      <c r="AU264" s="400" t="s">
        <v>6953</v>
      </c>
      <c r="AZ264" s="400" t="str">
        <f>IF(IFERROR(MATCH(F264,#REF!, 0),"N/A")="N/A","N/A","Yes")</f>
        <v>N/A</v>
      </c>
    </row>
    <row r="265" spans="1:52" x14ac:dyDescent="0.3">
      <c r="E265" s="428"/>
      <c r="F265" s="400" t="s">
        <v>6963</v>
      </c>
      <c r="H265" s="404" t="s">
        <v>1596</v>
      </c>
      <c r="I265" s="400" t="s">
        <v>2571</v>
      </c>
      <c r="J265" s="404" t="s">
        <v>2572</v>
      </c>
      <c r="K265" s="404" t="s">
        <v>6964</v>
      </c>
      <c r="N265" s="400" t="s">
        <v>1636</v>
      </c>
      <c r="O265" s="507" t="s">
        <v>2621</v>
      </c>
      <c r="P265" s="407" t="str">
        <f>IFERROR(INDEX(LOVs!L:L,MATCH(O265, LOVs!J:J,0)), "")</f>
        <v>Gap</v>
      </c>
      <c r="Q265" s="407" t="str">
        <f>IFERROR(INDEX(LOVs!M:M,MATCH(O265,LOVs!J:J,0)),"")</f>
        <v>Build</v>
      </c>
      <c r="R265" s="407" t="str">
        <f>IFERROR(INDEX(LOVs!N:N,MATCH(O265,LOVs!J:J,0)),"")</f>
        <v>Interface</v>
      </c>
      <c r="S265" s="400" t="s">
        <v>518</v>
      </c>
      <c r="T265" s="400" t="s">
        <v>6965</v>
      </c>
      <c r="U265" s="400" t="s">
        <v>6959</v>
      </c>
      <c r="Y265" s="400" t="s">
        <v>1348</v>
      </c>
      <c r="Z265" s="400" t="s">
        <v>869</v>
      </c>
      <c r="AA265" s="409">
        <v>44734</v>
      </c>
      <c r="AB265" s="400" t="s">
        <v>5941</v>
      </c>
      <c r="AE265" s="400" t="s">
        <v>6345</v>
      </c>
      <c r="AI265" s="400" t="s">
        <v>1605</v>
      </c>
      <c r="AJ265" s="400" t="s">
        <v>2577</v>
      </c>
      <c r="AK265" s="400" t="s">
        <v>2578</v>
      </c>
      <c r="AU265" s="400" t="s">
        <v>6953</v>
      </c>
      <c r="AZ265" s="400" t="str">
        <f>IF(IFERROR(MATCH(F265,#REF!, 0),"N/A")="N/A","N/A","Yes")</f>
        <v>N/A</v>
      </c>
    </row>
    <row r="266" spans="1:52" x14ac:dyDescent="0.3">
      <c r="E266" s="428"/>
      <c r="F266" s="400" t="s">
        <v>6966</v>
      </c>
      <c r="H266" s="404" t="s">
        <v>1596</v>
      </c>
      <c r="I266" s="400" t="s">
        <v>2571</v>
      </c>
      <c r="J266" s="404" t="s">
        <v>2572</v>
      </c>
      <c r="K266" s="404" t="s">
        <v>6967</v>
      </c>
      <c r="N266" s="400" t="s">
        <v>1636</v>
      </c>
      <c r="O266" s="507" t="s">
        <v>2621</v>
      </c>
      <c r="P266" s="407" t="str">
        <f>IFERROR(INDEX(LOVs!L:L,MATCH(O266, LOVs!J:J,0)), "")</f>
        <v>Gap</v>
      </c>
      <c r="Q266" s="407" t="str">
        <f>IFERROR(INDEX(LOVs!M:M,MATCH(O266,LOVs!J:J,0)),"")</f>
        <v>Build</v>
      </c>
      <c r="R266" s="407" t="str">
        <f>IFERROR(INDEX(LOVs!N:N,MATCH(O266,LOVs!J:J,0)),"")</f>
        <v>Interface</v>
      </c>
      <c r="S266" s="400" t="s">
        <v>122</v>
      </c>
      <c r="T266" s="400" t="s">
        <v>6968</v>
      </c>
      <c r="U266" s="400" t="s">
        <v>6969</v>
      </c>
      <c r="Y266" s="400" t="s">
        <v>1348</v>
      </c>
      <c r="Z266" s="400" t="s">
        <v>869</v>
      </c>
      <c r="AA266" s="409">
        <v>44734</v>
      </c>
      <c r="AB266" s="400" t="s">
        <v>5941</v>
      </c>
      <c r="AE266" s="400" t="s">
        <v>6345</v>
      </c>
      <c r="AI266" s="400" t="s">
        <v>1605</v>
      </c>
      <c r="AJ266" s="400" t="s">
        <v>2577</v>
      </c>
      <c r="AK266" s="400" t="s">
        <v>2578</v>
      </c>
      <c r="AU266" s="400" t="s">
        <v>6953</v>
      </c>
      <c r="AZ266" s="400" t="str">
        <f>IF(IFERROR(MATCH(F266,#REF!, 0),"N/A")="N/A","N/A","Yes")</f>
        <v>N/A</v>
      </c>
    </row>
    <row r="267" spans="1:52" x14ac:dyDescent="0.3">
      <c r="E267" s="428"/>
      <c r="F267" s="400" t="s">
        <v>6970</v>
      </c>
      <c r="H267" s="404" t="s">
        <v>1596</v>
      </c>
      <c r="I267" s="400" t="s">
        <v>2571</v>
      </c>
      <c r="J267" s="404" t="s">
        <v>2572</v>
      </c>
      <c r="K267" s="404" t="s">
        <v>6971</v>
      </c>
      <c r="N267" s="400" t="s">
        <v>1636</v>
      </c>
      <c r="O267" s="507" t="s">
        <v>2621</v>
      </c>
      <c r="P267" s="407" t="str">
        <f>IFERROR(INDEX(LOVs!L:L,MATCH(O267, LOVs!J:J,0)), "")</f>
        <v>Gap</v>
      </c>
      <c r="Q267" s="407" t="str">
        <f>IFERROR(INDEX(LOVs!M:M,MATCH(O267,LOVs!J:J,0)),"")</f>
        <v>Build</v>
      </c>
      <c r="R267" s="407" t="str">
        <f>IFERROR(INDEX(LOVs!N:N,MATCH(O267,LOVs!J:J,0)),"")</f>
        <v>Interface</v>
      </c>
      <c r="S267" s="400" t="s">
        <v>122</v>
      </c>
      <c r="T267" s="400" t="s">
        <v>6972</v>
      </c>
      <c r="U267" s="400" t="s">
        <v>6973</v>
      </c>
      <c r="Y267" s="400" t="s">
        <v>1348</v>
      </c>
      <c r="Z267" s="400" t="s">
        <v>869</v>
      </c>
      <c r="AA267" s="409">
        <v>44734</v>
      </c>
      <c r="AB267" s="400" t="s">
        <v>5941</v>
      </c>
      <c r="AE267" s="400" t="s">
        <v>6345</v>
      </c>
      <c r="AI267" s="400" t="s">
        <v>1605</v>
      </c>
      <c r="AJ267" s="400" t="s">
        <v>2577</v>
      </c>
      <c r="AK267" s="400" t="s">
        <v>2578</v>
      </c>
      <c r="AU267" s="400" t="s">
        <v>6953</v>
      </c>
      <c r="AZ267" s="400" t="str">
        <f>IF(IFERROR(MATCH(F267,#REF!, 0),"N/A")="N/A","N/A","Yes")</f>
        <v>N/A</v>
      </c>
    </row>
    <row r="268" spans="1:52" x14ac:dyDescent="0.3">
      <c r="E268" s="428"/>
      <c r="F268" s="400" t="s">
        <v>6974</v>
      </c>
      <c r="H268" s="404" t="s">
        <v>1596</v>
      </c>
      <c r="I268" s="400" t="s">
        <v>2571</v>
      </c>
      <c r="J268" s="404" t="s">
        <v>2572</v>
      </c>
      <c r="K268" s="404" t="s">
        <v>6975</v>
      </c>
      <c r="N268" s="400" t="s">
        <v>1636</v>
      </c>
      <c r="O268" s="507" t="s">
        <v>2621</v>
      </c>
      <c r="P268" s="407" t="str">
        <f>IFERROR(INDEX(LOVs!L:L,MATCH(O268, LOVs!J:J,0)), "")</f>
        <v>Gap</v>
      </c>
      <c r="Q268" s="407" t="str">
        <f>IFERROR(INDEX(LOVs!M:M,MATCH(O268,LOVs!J:J,0)),"")</f>
        <v>Build</v>
      </c>
      <c r="R268" s="407" t="str">
        <f>IFERROR(INDEX(LOVs!N:N,MATCH(O268,LOVs!J:J,0)),"")</f>
        <v>Interface</v>
      </c>
      <c r="S268" s="400" t="s">
        <v>504</v>
      </c>
      <c r="T268" s="400" t="s">
        <v>6976</v>
      </c>
      <c r="U268" s="400" t="s">
        <v>6977</v>
      </c>
      <c r="Y268" s="400" t="s">
        <v>1348</v>
      </c>
      <c r="Z268" s="400" t="s">
        <v>869</v>
      </c>
      <c r="AA268" s="409">
        <v>44734</v>
      </c>
      <c r="AB268" s="400" t="s">
        <v>5941</v>
      </c>
      <c r="AE268" s="400" t="s">
        <v>6345</v>
      </c>
      <c r="AI268" s="400" t="s">
        <v>1605</v>
      </c>
      <c r="AJ268" s="400" t="s">
        <v>2577</v>
      </c>
      <c r="AK268" s="400" t="s">
        <v>2578</v>
      </c>
      <c r="AU268" s="400" t="s">
        <v>6978</v>
      </c>
      <c r="AZ268" s="400" t="str">
        <f>IF(IFERROR(MATCH(F268,#REF!, 0),"N/A")="N/A","N/A","Yes")</f>
        <v>N/A</v>
      </c>
    </row>
    <row r="269" spans="1:52" x14ac:dyDescent="0.3">
      <c r="E269" s="428"/>
      <c r="F269" s="400" t="s">
        <v>6979</v>
      </c>
      <c r="H269" s="404" t="s">
        <v>1596</v>
      </c>
      <c r="I269" s="400" t="s">
        <v>2571</v>
      </c>
      <c r="J269" s="404" t="s">
        <v>2572</v>
      </c>
      <c r="K269" s="404" t="s">
        <v>6980</v>
      </c>
      <c r="N269" s="400" t="s">
        <v>1636</v>
      </c>
      <c r="O269" s="507" t="s">
        <v>2621</v>
      </c>
      <c r="P269" s="407" t="str">
        <f>IFERROR(INDEX(LOVs!L:L,MATCH(O269, LOVs!J:J,0)), "")</f>
        <v>Gap</v>
      </c>
      <c r="Q269" s="407" t="str">
        <f>IFERROR(INDEX(LOVs!M:M,MATCH(O269,LOVs!J:J,0)),"")</f>
        <v>Build</v>
      </c>
      <c r="R269" s="407" t="str">
        <f>IFERROR(INDEX(LOVs!N:N,MATCH(O269,LOVs!J:J,0)),"")</f>
        <v>Interface</v>
      </c>
      <c r="S269" s="400" t="s">
        <v>4465</v>
      </c>
      <c r="T269" s="400" t="s">
        <v>6981</v>
      </c>
      <c r="U269" s="400" t="s">
        <v>6982</v>
      </c>
      <c r="Y269" s="400" t="s">
        <v>1348</v>
      </c>
      <c r="Z269" s="400" t="s">
        <v>6774</v>
      </c>
      <c r="AA269" s="409">
        <v>44742</v>
      </c>
      <c r="AB269" s="400" t="s">
        <v>5941</v>
      </c>
      <c r="AE269" s="400" t="s">
        <v>6345</v>
      </c>
      <c r="AI269" s="400" t="s">
        <v>1605</v>
      </c>
      <c r="AJ269" s="400" t="s">
        <v>2577</v>
      </c>
      <c r="AK269" s="400" t="s">
        <v>2578</v>
      </c>
      <c r="AU269" s="400" t="s">
        <v>6978</v>
      </c>
      <c r="AZ269" s="400" t="str">
        <f>IF(IFERROR(MATCH(F269,#REF!, 0),"N/A")="N/A","N/A","Yes")</f>
        <v>N/A</v>
      </c>
    </row>
    <row r="270" spans="1:52" x14ac:dyDescent="0.3">
      <c r="E270" s="428"/>
      <c r="F270" s="400" t="s">
        <v>6983</v>
      </c>
      <c r="H270" s="404" t="s">
        <v>1596</v>
      </c>
      <c r="I270" s="400" t="s">
        <v>2571</v>
      </c>
      <c r="J270" s="404" t="s">
        <v>2572</v>
      </c>
      <c r="K270" s="404" t="s">
        <v>6984</v>
      </c>
      <c r="N270" s="400" t="s">
        <v>1636</v>
      </c>
      <c r="O270" s="507" t="s">
        <v>1647</v>
      </c>
      <c r="P270" s="407" t="str">
        <f>IFERROR(INDEX(LOVs!L:L,MATCH(O270, LOVs!J:J,0)), "")</f>
        <v>Gap</v>
      </c>
      <c r="Q270" s="407" t="str">
        <f>IFERROR(INDEX(LOVs!M:M,MATCH(O270,LOVs!J:J,0)),"")</f>
        <v>Build</v>
      </c>
      <c r="R270" s="407" t="str">
        <f>IFERROR(INDEX(LOVs!N:N,MATCH(O270,LOVs!J:J,0)),"")</f>
        <v>Report</v>
      </c>
      <c r="S270" s="400" t="s">
        <v>4415</v>
      </c>
      <c r="T270" s="400" t="s">
        <v>6985</v>
      </c>
      <c r="U270" s="400" t="s">
        <v>6986</v>
      </c>
      <c r="Y270" s="400" t="s">
        <v>1348</v>
      </c>
      <c r="Z270" s="400" t="s">
        <v>6774</v>
      </c>
      <c r="AA270" s="409">
        <v>44742</v>
      </c>
      <c r="AB270" s="400" t="s">
        <v>5941</v>
      </c>
      <c r="AE270" s="400" t="s">
        <v>6345</v>
      </c>
      <c r="AI270" s="400" t="s">
        <v>1605</v>
      </c>
      <c r="AJ270" s="400" t="s">
        <v>2577</v>
      </c>
      <c r="AK270" s="400" t="s">
        <v>2578</v>
      </c>
      <c r="AU270" s="400" t="s">
        <v>6978</v>
      </c>
      <c r="AZ270" s="400" t="str">
        <f>IF(IFERROR(MATCH(F270,#REF!, 0),"N/A")="N/A","N/A","Yes")</f>
        <v>N/A</v>
      </c>
    </row>
    <row r="271" spans="1:52" x14ac:dyDescent="0.3">
      <c r="A271" s="404"/>
      <c r="B271" s="404" t="s">
        <v>6987</v>
      </c>
      <c r="C271" s="404" t="s">
        <v>6988</v>
      </c>
      <c r="D271" s="404" t="s">
        <v>6989</v>
      </c>
      <c r="E271" s="428"/>
      <c r="F271" s="406" t="s">
        <v>6990</v>
      </c>
      <c r="G271" s="406"/>
      <c r="H271" s="406" t="s">
        <v>1596</v>
      </c>
      <c r="I271" s="406" t="s">
        <v>1597</v>
      </c>
      <c r="J271" s="406" t="s">
        <v>1795</v>
      </c>
      <c r="K271" s="406" t="s">
        <v>6991</v>
      </c>
      <c r="L271" s="406"/>
      <c r="M271" s="406"/>
      <c r="N271" s="400" t="s">
        <v>1636</v>
      </c>
      <c r="O271" s="507" t="s">
        <v>1647</v>
      </c>
      <c r="P271" s="407" t="str">
        <f>IFERROR(INDEX(LOVs!L:L,MATCH(O271, LOVs!J:J,0)), "")</f>
        <v>Gap</v>
      </c>
      <c r="Q271" s="407" t="str">
        <f>IFERROR(INDEX(LOVs!M:M,MATCH(O271,LOVs!J:J,0)),"")</f>
        <v>Build</v>
      </c>
      <c r="R271" s="407" t="str">
        <f>IFERROR(INDEX(LOVs!N:N,MATCH(O271,LOVs!J:J,0)),"")</f>
        <v>Report</v>
      </c>
      <c r="S271" s="400" t="s">
        <v>6556</v>
      </c>
      <c r="T271" s="406" t="s">
        <v>6359</v>
      </c>
      <c r="U271" s="406" t="s">
        <v>6360</v>
      </c>
      <c r="V271" s="406"/>
      <c r="W271" s="406"/>
      <c r="X271" s="406"/>
      <c r="Y271" s="406" t="s">
        <v>1348</v>
      </c>
      <c r="Z271" s="406" t="s">
        <v>4652</v>
      </c>
      <c r="AA271" s="406"/>
      <c r="AB271" s="406" t="s">
        <v>5941</v>
      </c>
      <c r="AC271" s="406"/>
      <c r="AE271" s="406"/>
      <c r="AF271" s="406"/>
      <c r="AG271" s="406"/>
      <c r="AH271" s="406"/>
      <c r="AI271" s="406" t="s">
        <v>1605</v>
      </c>
      <c r="AJ271" s="406" t="s">
        <v>1606</v>
      </c>
      <c r="AK271" s="406" t="s">
        <v>1607</v>
      </c>
      <c r="AL271" s="406"/>
      <c r="AM271" s="406"/>
      <c r="AN271" s="406"/>
      <c r="AO271" s="406"/>
      <c r="AP271" s="406"/>
      <c r="AQ271" s="406"/>
      <c r="AR271" s="406"/>
      <c r="AS271" s="406"/>
      <c r="AT271" s="406"/>
      <c r="AU271" s="406"/>
      <c r="AZ271" s="400" t="str">
        <f>IF(IFERROR(MATCH(F271,#REF!, 0),"N/A")="N/A","N/A","Yes")</f>
        <v>N/A</v>
      </c>
    </row>
    <row r="272" spans="1:52" x14ac:dyDescent="0.3">
      <c r="A272" s="404"/>
      <c r="B272" s="404" t="s">
        <v>6992</v>
      </c>
      <c r="C272" s="404" t="s">
        <v>6993</v>
      </c>
      <c r="D272" s="404" t="s">
        <v>6994</v>
      </c>
      <c r="E272" s="428"/>
      <c r="F272" s="406" t="s">
        <v>6995</v>
      </c>
      <c r="G272" s="406"/>
      <c r="H272" s="406" t="s">
        <v>1596</v>
      </c>
      <c r="I272" s="406" t="s">
        <v>1597</v>
      </c>
      <c r="J272" s="406" t="s">
        <v>1688</v>
      </c>
      <c r="K272" s="406" t="s">
        <v>6996</v>
      </c>
      <c r="L272" s="406"/>
      <c r="M272" s="406"/>
      <c r="N272" s="400" t="s">
        <v>1636</v>
      </c>
      <c r="O272" s="507" t="s">
        <v>1647</v>
      </c>
      <c r="P272" s="407" t="str">
        <f>IFERROR(INDEX(LOVs!L:L,MATCH(O272, LOVs!J:J,0)), "")</f>
        <v>Gap</v>
      </c>
      <c r="Q272" s="407" t="str">
        <f>IFERROR(INDEX(LOVs!M:M,MATCH(O272,LOVs!J:J,0)),"")</f>
        <v>Build</v>
      </c>
      <c r="R272" s="407" t="str">
        <f>IFERROR(INDEX(LOVs!N:N,MATCH(O272,LOVs!J:J,0)),"")</f>
        <v>Report</v>
      </c>
      <c r="S272" s="400" t="s">
        <v>6997</v>
      </c>
      <c r="T272" s="406" t="s">
        <v>6359</v>
      </c>
      <c r="U272" s="406" t="s">
        <v>6998</v>
      </c>
      <c r="V272" s="544"/>
      <c r="W272" s="406"/>
      <c r="X272" s="406"/>
      <c r="Y272" s="406" t="s">
        <v>1348</v>
      </c>
      <c r="Z272" s="406" t="s">
        <v>4652</v>
      </c>
      <c r="AA272" s="406"/>
      <c r="AB272" s="406" t="s">
        <v>5941</v>
      </c>
      <c r="AC272" s="406"/>
      <c r="AE272" s="406"/>
      <c r="AF272" s="406"/>
      <c r="AG272" s="406"/>
      <c r="AH272" s="406"/>
      <c r="AI272" s="406" t="s">
        <v>1605</v>
      </c>
      <c r="AJ272" s="406" t="s">
        <v>1606</v>
      </c>
      <c r="AK272" s="406" t="s">
        <v>1607</v>
      </c>
      <c r="AL272" s="406"/>
      <c r="AM272" s="406"/>
      <c r="AN272" s="406"/>
      <c r="AO272" s="533"/>
      <c r="AP272" s="406"/>
      <c r="AQ272" s="406"/>
      <c r="AR272" s="406"/>
      <c r="AS272" s="406"/>
      <c r="AT272" s="406"/>
      <c r="AU272" s="544"/>
      <c r="AZ272" s="400" t="str">
        <f>IF(IFERROR(MATCH(F272,#REF!, 0),"N/A")="N/A","N/A","Yes")</f>
        <v>N/A</v>
      </c>
    </row>
    <row r="273" spans="1:52" x14ac:dyDescent="0.3">
      <c r="A273" s="404"/>
      <c r="B273" s="404" t="s">
        <v>6999</v>
      </c>
      <c r="C273" s="404" t="s">
        <v>7000</v>
      </c>
      <c r="D273" s="404" t="s">
        <v>7001</v>
      </c>
      <c r="E273" s="428"/>
      <c r="F273" s="404" t="s">
        <v>7002</v>
      </c>
      <c r="G273" s="406"/>
      <c r="H273" s="404" t="s">
        <v>1596</v>
      </c>
      <c r="I273" s="404" t="s">
        <v>1597</v>
      </c>
      <c r="J273" s="404" t="s">
        <v>1795</v>
      </c>
      <c r="K273" s="404" t="s">
        <v>7003</v>
      </c>
      <c r="L273" s="406"/>
      <c r="M273" s="406"/>
      <c r="N273" s="400" t="s">
        <v>1636</v>
      </c>
      <c r="O273" s="507" t="s">
        <v>1647</v>
      </c>
      <c r="P273" s="407" t="str">
        <f>IFERROR(INDEX(LOVs!L:L,MATCH(O273, LOVs!J:J,0)), "")</f>
        <v>Gap</v>
      </c>
      <c r="Q273" s="407" t="str">
        <f>IFERROR(INDEX(LOVs!M:M,MATCH(O273,LOVs!J:J,0)),"")</f>
        <v>Build</v>
      </c>
      <c r="R273" s="407" t="str">
        <f>IFERROR(INDEX(LOVs!N:N,MATCH(O273,LOVs!J:J,0)),"")</f>
        <v>Report</v>
      </c>
      <c r="S273" s="400" t="s">
        <v>6584</v>
      </c>
      <c r="T273" s="406" t="s">
        <v>6359</v>
      </c>
      <c r="U273" s="406" t="s">
        <v>6360</v>
      </c>
      <c r="V273" s="406"/>
      <c r="W273" s="406"/>
      <c r="X273" s="406"/>
      <c r="Y273" s="406" t="s">
        <v>1348</v>
      </c>
      <c r="Z273" s="406" t="s">
        <v>4652</v>
      </c>
      <c r="AA273" s="406"/>
      <c r="AB273" s="406" t="s">
        <v>5941</v>
      </c>
      <c r="AC273" s="406"/>
      <c r="AE273" s="406"/>
      <c r="AF273" s="406"/>
      <c r="AG273" s="406"/>
      <c r="AH273" s="406"/>
      <c r="AI273" s="406" t="s">
        <v>1605</v>
      </c>
      <c r="AJ273" s="406" t="s">
        <v>1606</v>
      </c>
      <c r="AK273" s="406" t="s">
        <v>1607</v>
      </c>
      <c r="AL273" s="406"/>
      <c r="AM273" s="406"/>
      <c r="AN273" s="406"/>
      <c r="AO273" s="406"/>
      <c r="AP273" s="406"/>
      <c r="AQ273" s="406"/>
      <c r="AR273" s="406"/>
      <c r="AS273" s="406"/>
      <c r="AT273" s="406"/>
      <c r="AU273" s="406"/>
      <c r="AZ273" s="400" t="str">
        <f>IF(IFERROR(MATCH(F273,#REF!, 0),"N/A")="N/A","N/A","Yes")</f>
        <v>N/A</v>
      </c>
    </row>
    <row r="274" spans="1:52" x14ac:dyDescent="0.3">
      <c r="A274" s="404"/>
      <c r="B274" s="404" t="s">
        <v>7004</v>
      </c>
      <c r="C274" s="404" t="s">
        <v>7005</v>
      </c>
      <c r="D274" s="404" t="s">
        <v>7006</v>
      </c>
      <c r="E274" s="428"/>
      <c r="F274" s="406" t="s">
        <v>7007</v>
      </c>
      <c r="G274" s="406"/>
      <c r="H274" s="406" t="s">
        <v>1596</v>
      </c>
      <c r="I274" s="406" t="s">
        <v>1597</v>
      </c>
      <c r="J274" s="406" t="s">
        <v>1795</v>
      </c>
      <c r="K274" s="406" t="s">
        <v>7008</v>
      </c>
      <c r="L274" s="406"/>
      <c r="M274" s="406"/>
      <c r="N274" s="400" t="s">
        <v>1636</v>
      </c>
      <c r="O274" s="507" t="s">
        <v>1647</v>
      </c>
      <c r="P274" s="407" t="str">
        <f>IFERROR(INDEX(LOVs!L:L,MATCH(O274, LOVs!J:J,0)), "")</f>
        <v>Gap</v>
      </c>
      <c r="Q274" s="407" t="str">
        <f>IFERROR(INDEX(LOVs!M:M,MATCH(O274,LOVs!J:J,0)),"")</f>
        <v>Build</v>
      </c>
      <c r="R274" s="407" t="str">
        <f>IFERROR(INDEX(LOVs!N:N,MATCH(O274,LOVs!J:J,0)),"")</f>
        <v>Report</v>
      </c>
      <c r="S274" s="400" t="s">
        <v>6578</v>
      </c>
      <c r="T274" s="406" t="s">
        <v>6359</v>
      </c>
      <c r="U274" s="406" t="s">
        <v>7009</v>
      </c>
      <c r="V274" s="406"/>
      <c r="W274" s="406"/>
      <c r="X274" s="406"/>
      <c r="Y274" s="406" t="s">
        <v>1348</v>
      </c>
      <c r="Z274" s="406" t="s">
        <v>4652</v>
      </c>
      <c r="AA274" s="406"/>
      <c r="AB274" s="406" t="s">
        <v>5941</v>
      </c>
      <c r="AC274" s="406"/>
      <c r="AE274" s="406"/>
      <c r="AF274" s="406"/>
      <c r="AG274" s="406"/>
      <c r="AH274" s="406"/>
      <c r="AI274" s="406" t="s">
        <v>1605</v>
      </c>
      <c r="AJ274" s="406" t="s">
        <v>1606</v>
      </c>
      <c r="AK274" s="406" t="s">
        <v>1607</v>
      </c>
      <c r="AL274" s="406"/>
      <c r="AM274" s="406"/>
      <c r="AN274" s="406"/>
      <c r="AO274" s="406"/>
      <c r="AP274" s="406"/>
      <c r="AQ274" s="406"/>
      <c r="AR274" s="406"/>
      <c r="AS274" s="406"/>
      <c r="AT274" s="406"/>
      <c r="AU274" s="406"/>
      <c r="AZ274" s="400" t="str">
        <f>IF(IFERROR(MATCH(F274,#REF!, 0),"N/A")="N/A","N/A","Yes")</f>
        <v>N/A</v>
      </c>
    </row>
    <row r="275" spans="1:52" x14ac:dyDescent="0.3">
      <c r="A275" s="404"/>
      <c r="B275" s="404" t="s">
        <v>7010</v>
      </c>
      <c r="C275" s="404" t="s">
        <v>7011</v>
      </c>
      <c r="D275" s="404" t="s">
        <v>7012</v>
      </c>
      <c r="E275" s="428"/>
      <c r="F275" s="406" t="s">
        <v>7013</v>
      </c>
      <c r="G275" s="406"/>
      <c r="H275" s="406" t="s">
        <v>1596</v>
      </c>
      <c r="I275" s="406" t="s">
        <v>1597</v>
      </c>
      <c r="J275" s="406" t="s">
        <v>1795</v>
      </c>
      <c r="K275" s="406" t="s">
        <v>7014</v>
      </c>
      <c r="L275" s="406"/>
      <c r="M275" s="406"/>
      <c r="N275" s="400" t="s">
        <v>1636</v>
      </c>
      <c r="O275" s="507" t="s">
        <v>1647</v>
      </c>
      <c r="P275" s="407" t="str">
        <f>IFERROR(INDEX(LOVs!L:L,MATCH(O275, LOVs!J:J,0)), "")</f>
        <v>Gap</v>
      </c>
      <c r="Q275" s="407" t="str">
        <f>IFERROR(INDEX(LOVs!M:M,MATCH(O275,LOVs!J:J,0)),"")</f>
        <v>Build</v>
      </c>
      <c r="R275" s="407" t="str">
        <f>IFERROR(INDEX(LOVs!N:N,MATCH(O275,LOVs!J:J,0)),"")</f>
        <v>Report</v>
      </c>
      <c r="S275" s="400" t="s">
        <v>6572</v>
      </c>
      <c r="T275" s="406" t="s">
        <v>6359</v>
      </c>
      <c r="U275" s="406" t="s">
        <v>6360</v>
      </c>
      <c r="V275" s="406"/>
      <c r="W275" s="406"/>
      <c r="X275" s="406"/>
      <c r="Y275" s="406" t="s">
        <v>1348</v>
      </c>
      <c r="Z275" s="406" t="s">
        <v>4652</v>
      </c>
      <c r="AA275" s="406"/>
      <c r="AB275" s="406" t="s">
        <v>5941</v>
      </c>
      <c r="AC275" s="406"/>
      <c r="AE275" s="406"/>
      <c r="AF275" s="406"/>
      <c r="AG275" s="406"/>
      <c r="AH275" s="406"/>
      <c r="AI275" s="406" t="s">
        <v>1605</v>
      </c>
      <c r="AJ275" s="406" t="s">
        <v>1606</v>
      </c>
      <c r="AK275" s="406" t="s">
        <v>1607</v>
      </c>
      <c r="AL275" s="406"/>
      <c r="AM275" s="406"/>
      <c r="AN275" s="406"/>
      <c r="AO275" s="406"/>
      <c r="AP275" s="406"/>
      <c r="AQ275" s="406"/>
      <c r="AR275" s="406"/>
      <c r="AS275" s="406"/>
      <c r="AT275" s="406"/>
      <c r="AU275" s="406" t="s">
        <v>6362</v>
      </c>
      <c r="AZ275" s="400" t="str">
        <f>IF(IFERROR(MATCH(F275,#REF!, 0),"N/A")="N/A","N/A","Yes")</f>
        <v>N/A</v>
      </c>
    </row>
    <row r="276" spans="1:52" x14ac:dyDescent="0.3">
      <c r="B276" s="404" t="s">
        <v>985</v>
      </c>
      <c r="C276" s="404" t="s">
        <v>985</v>
      </c>
      <c r="D276" s="404" t="s">
        <v>985</v>
      </c>
      <c r="E276" s="428"/>
      <c r="F276" s="406" t="s">
        <v>7015</v>
      </c>
      <c r="G276" s="406"/>
      <c r="H276" s="406" t="s">
        <v>1596</v>
      </c>
      <c r="I276" s="406" t="s">
        <v>1597</v>
      </c>
      <c r="J276" s="406" t="s">
        <v>1795</v>
      </c>
      <c r="K276" s="406" t="s">
        <v>7016</v>
      </c>
      <c r="L276" s="406"/>
      <c r="M276" s="406"/>
      <c r="N276" s="400" t="s">
        <v>1636</v>
      </c>
      <c r="O276" s="507" t="s">
        <v>1939</v>
      </c>
      <c r="P276" s="407" t="str">
        <f>IFERROR(INDEX(LOVs!L:L,MATCH(O276, LOVs!J:J,0)), "")</f>
        <v>Out of Scope</v>
      </c>
      <c r="Q276" s="407" t="str">
        <f>IFERROR(INDEX(LOVs!M:M,MATCH(O276,LOVs!J:J,0)),"")</f>
        <v>Out of Scope</v>
      </c>
      <c r="R276" s="407" t="str">
        <f>IFERROR(INDEX(LOVs!N:N,MATCH(O276,LOVs!J:J,0)),"")</f>
        <v>Out of Scope</v>
      </c>
      <c r="S276" s="400" t="s">
        <v>6597</v>
      </c>
      <c r="T276" s="406" t="s">
        <v>7017</v>
      </c>
      <c r="U276" s="406" t="s">
        <v>7018</v>
      </c>
      <c r="V276" s="406"/>
      <c r="W276" s="406"/>
      <c r="X276" s="406"/>
      <c r="Y276" s="406" t="s">
        <v>1348</v>
      </c>
      <c r="Z276" s="406" t="s">
        <v>4652</v>
      </c>
      <c r="AA276" s="406"/>
      <c r="AB276" s="406" t="s">
        <v>5941</v>
      </c>
      <c r="AC276" s="406"/>
      <c r="AE276" s="406"/>
      <c r="AF276" s="406"/>
      <c r="AG276" s="406"/>
      <c r="AH276" s="406"/>
      <c r="AI276" s="406" t="s">
        <v>1605</v>
      </c>
      <c r="AJ276" s="406" t="s">
        <v>1606</v>
      </c>
      <c r="AK276" s="406" t="s">
        <v>1607</v>
      </c>
      <c r="AL276" s="406"/>
      <c r="AM276" s="406"/>
      <c r="AN276" s="406"/>
      <c r="AO276" s="406"/>
      <c r="AP276" s="406"/>
      <c r="AQ276" s="406"/>
      <c r="AR276" s="406"/>
      <c r="AS276" s="406"/>
      <c r="AT276" s="406"/>
      <c r="AU276" s="406" t="s">
        <v>6362</v>
      </c>
      <c r="AZ276" s="400" t="str">
        <f>IF(IFERROR(MATCH(F276,#REF!, 0),"N/A")="N/A","N/A","Yes")</f>
        <v>N/A</v>
      </c>
    </row>
    <row r="277" spans="1:52" x14ac:dyDescent="0.3">
      <c r="B277" s="404" t="s">
        <v>7019</v>
      </c>
      <c r="C277" s="404" t="s">
        <v>7020</v>
      </c>
      <c r="D277" s="404" t="s">
        <v>7021</v>
      </c>
      <c r="E277" s="428"/>
      <c r="F277" s="400" t="s">
        <v>7022</v>
      </c>
      <c r="H277" s="404" t="s">
        <v>1596</v>
      </c>
      <c r="I277" s="404" t="s">
        <v>2300</v>
      </c>
      <c r="J277" s="404" t="s">
        <v>6399</v>
      </c>
      <c r="K277" s="404" t="s">
        <v>6908</v>
      </c>
      <c r="N277" s="400" t="s">
        <v>1636</v>
      </c>
      <c r="O277" s="507" t="s">
        <v>2621</v>
      </c>
      <c r="P277" s="407" t="str">
        <f>IFERROR(INDEX(LOVs!L:L,MATCH(O277, LOVs!J:J,0)), "")</f>
        <v>Gap</v>
      </c>
      <c r="Q277" s="407" t="str">
        <f>IFERROR(INDEX(LOVs!M:M,MATCH(O277,LOVs!J:J,0)),"")</f>
        <v>Build</v>
      </c>
      <c r="R277" s="407" t="str">
        <f>IFERROR(INDEX(LOVs!N:N,MATCH(O277,LOVs!J:J,0)),"")</f>
        <v>Interface</v>
      </c>
      <c r="S277" s="400" t="s">
        <v>6713</v>
      </c>
      <c r="X277" s="400" t="s">
        <v>2269</v>
      </c>
      <c r="Y277" s="400" t="s">
        <v>1348</v>
      </c>
      <c r="Z277" s="400" t="s">
        <v>4652</v>
      </c>
      <c r="AB277" s="400" t="s">
        <v>2269</v>
      </c>
      <c r="AE277" s="400" t="s">
        <v>2097</v>
      </c>
      <c r="AI277" s="400" t="s">
        <v>1605</v>
      </c>
      <c r="AJ277" s="400" t="s">
        <v>1606</v>
      </c>
      <c r="AK277" s="400" t="s">
        <v>1607</v>
      </c>
      <c r="AU277" s="400" t="s">
        <v>6769</v>
      </c>
      <c r="AV277" s="400"/>
      <c r="AW277" s="400"/>
      <c r="AZ277" s="400" t="str">
        <f>IF(IFERROR(MATCH(F277,#REF!, 0),"N/A")="N/A","N/A","Yes")</f>
        <v>N/A</v>
      </c>
    </row>
    <row r="278" spans="1:52" x14ac:dyDescent="0.3">
      <c r="B278" s="404" t="s">
        <v>7023</v>
      </c>
      <c r="C278" s="404" t="s">
        <v>7024</v>
      </c>
      <c r="D278" s="404" t="s">
        <v>7025</v>
      </c>
      <c r="E278" s="428"/>
      <c r="F278" s="400" t="s">
        <v>7026</v>
      </c>
      <c r="G278" s="406"/>
      <c r="H278" s="404" t="s">
        <v>1596</v>
      </c>
      <c r="I278" s="404" t="s">
        <v>2300</v>
      </c>
      <c r="J278" s="404" t="s">
        <v>2301</v>
      </c>
      <c r="K278" s="404" t="s">
        <v>7027</v>
      </c>
      <c r="N278" s="400" t="s">
        <v>1636</v>
      </c>
      <c r="O278" s="507" t="s">
        <v>1939</v>
      </c>
      <c r="P278" s="407" t="str">
        <f>IFERROR(INDEX(LOVs!L:L,MATCH(O278, LOVs!J:J,0)), "")</f>
        <v>Out of Scope</v>
      </c>
      <c r="Q278" s="407" t="str">
        <f>IFERROR(INDEX(LOVs!M:M,MATCH(O278,LOVs!J:J,0)),"")</f>
        <v>Out of Scope</v>
      </c>
      <c r="R278" s="407" t="str">
        <f>IFERROR(INDEX(LOVs!N:N,MATCH(O278,LOVs!J:J,0)),"")</f>
        <v>Out of Scope</v>
      </c>
      <c r="S278" s="404" t="s">
        <v>7028</v>
      </c>
      <c r="T278" s="406" t="s">
        <v>7029</v>
      </c>
      <c r="U278" s="406" t="s">
        <v>7030</v>
      </c>
      <c r="V278" s="406"/>
      <c r="W278" s="406"/>
      <c r="X278" s="406"/>
      <c r="Y278" s="406" t="s">
        <v>1348</v>
      </c>
      <c r="Z278" s="406" t="s">
        <v>4652</v>
      </c>
      <c r="AA278" s="406"/>
      <c r="AB278" s="406" t="s">
        <v>5941</v>
      </c>
      <c r="AC278" s="406"/>
      <c r="AD278" s="406"/>
      <c r="AE278" s="406" t="s">
        <v>6361</v>
      </c>
      <c r="AF278" s="406"/>
      <c r="AG278" s="406"/>
      <c r="AH278" s="406"/>
      <c r="AI278" s="406" t="s">
        <v>1605</v>
      </c>
      <c r="AJ278" s="406" t="s">
        <v>1606</v>
      </c>
      <c r="AK278" s="406" t="s">
        <v>2305</v>
      </c>
      <c r="AL278" s="406"/>
      <c r="AM278" s="406"/>
      <c r="AN278" s="406"/>
      <c r="AO278" s="406"/>
      <c r="AP278" s="406"/>
      <c r="AQ278" s="406"/>
      <c r="AR278" s="406"/>
      <c r="AS278" s="406"/>
      <c r="AT278" s="406"/>
      <c r="AU278" s="406"/>
      <c r="AZ278" s="400" t="str">
        <f>IF(IFERROR(MATCH(F278,#REF!, 0),"N/A")="N/A","N/A","Yes")</f>
        <v>N/A</v>
      </c>
    </row>
    <row r="279" spans="1:52" x14ac:dyDescent="0.3">
      <c r="B279" s="404" t="s">
        <v>7031</v>
      </c>
      <c r="C279" s="404" t="s">
        <v>7032</v>
      </c>
      <c r="D279" s="404" t="s">
        <v>7033</v>
      </c>
      <c r="E279" s="428"/>
      <c r="F279" s="400" t="s">
        <v>7034</v>
      </c>
      <c r="G279" s="406"/>
      <c r="H279" s="404" t="s">
        <v>1596</v>
      </c>
      <c r="I279" s="404" t="s">
        <v>1597</v>
      </c>
      <c r="J279" s="404" t="s">
        <v>2301</v>
      </c>
      <c r="K279" s="404" t="s">
        <v>7035</v>
      </c>
      <c r="L279" s="406"/>
      <c r="M279" s="406"/>
      <c r="N279" s="400" t="s">
        <v>1636</v>
      </c>
      <c r="O279" s="507" t="s">
        <v>1647</v>
      </c>
      <c r="P279" s="407" t="str">
        <f>IFERROR(INDEX(LOVs!L:L,MATCH(O279, LOVs!J:J,0)), "")</f>
        <v>Gap</v>
      </c>
      <c r="Q279" s="407" t="str">
        <f>IFERROR(INDEX(LOVs!M:M,MATCH(O279,LOVs!J:J,0)),"")</f>
        <v>Build</v>
      </c>
      <c r="R279" s="407" t="str">
        <f>IFERROR(INDEX(LOVs!N:N,MATCH(O279,LOVs!J:J,0)),"")</f>
        <v>Report</v>
      </c>
      <c r="S279" s="400" t="s">
        <v>7036</v>
      </c>
      <c r="T279" s="406" t="s">
        <v>6359</v>
      </c>
      <c r="U279" s="406" t="s">
        <v>7009</v>
      </c>
      <c r="V279" s="406"/>
      <c r="W279" s="406"/>
      <c r="X279" s="406"/>
      <c r="Y279" s="406" t="s">
        <v>1348</v>
      </c>
      <c r="Z279" s="406" t="s">
        <v>4652</v>
      </c>
      <c r="AA279" s="406"/>
      <c r="AB279" s="406" t="s">
        <v>5941</v>
      </c>
      <c r="AC279" s="406"/>
      <c r="AD279" s="406"/>
      <c r="AE279" s="406" t="s">
        <v>6361</v>
      </c>
      <c r="AF279" s="406"/>
      <c r="AG279" s="406"/>
      <c r="AH279" s="406"/>
      <c r="AI279" s="406" t="s">
        <v>1605</v>
      </c>
      <c r="AJ279" s="406" t="s">
        <v>1606</v>
      </c>
      <c r="AK279" s="406" t="s">
        <v>2305</v>
      </c>
      <c r="AL279" s="406"/>
      <c r="AM279" s="406"/>
      <c r="AN279" s="406"/>
      <c r="AO279" s="406"/>
      <c r="AP279" s="406"/>
      <c r="AQ279" s="406"/>
      <c r="AR279" s="406"/>
      <c r="AS279" s="406"/>
      <c r="AT279" s="406"/>
      <c r="AU279" s="406"/>
      <c r="AZ279" s="400" t="str">
        <f>IF(IFERROR(MATCH(F279,#REF!, 0),"N/A")="N/A","N/A","Yes")</f>
        <v>N/A</v>
      </c>
    </row>
    <row r="280" spans="1:52" x14ac:dyDescent="0.3">
      <c r="B280" s="404" t="s">
        <v>7037</v>
      </c>
      <c r="C280" s="404" t="s">
        <v>7038</v>
      </c>
      <c r="D280" s="404" t="s">
        <v>7039</v>
      </c>
      <c r="E280" s="428"/>
      <c r="F280" s="406" t="s">
        <v>7040</v>
      </c>
      <c r="G280" s="406"/>
      <c r="H280" s="406" t="s">
        <v>1596</v>
      </c>
      <c r="I280" s="406" t="s">
        <v>1597</v>
      </c>
      <c r="J280" s="406" t="s">
        <v>1795</v>
      </c>
      <c r="K280" s="406" t="s">
        <v>7041</v>
      </c>
      <c r="L280" s="406"/>
      <c r="M280" s="406"/>
      <c r="N280" s="400" t="s">
        <v>1636</v>
      </c>
      <c r="O280" s="507" t="s">
        <v>2621</v>
      </c>
      <c r="P280" s="407" t="str">
        <f>IFERROR(INDEX(LOVs!L:L,MATCH(O280, LOVs!J:J,0)), "")</f>
        <v>Gap</v>
      </c>
      <c r="Q280" s="407" t="str">
        <f>IFERROR(INDEX(LOVs!M:M,MATCH(O280,LOVs!J:J,0)),"")</f>
        <v>Build</v>
      </c>
      <c r="R280" s="407" t="str">
        <f>IFERROR(INDEX(LOVs!N:N,MATCH(O280,LOVs!J:J,0)),"")</f>
        <v>Interface</v>
      </c>
      <c r="S280" s="406" t="s">
        <v>3247</v>
      </c>
      <c r="T280" s="406"/>
      <c r="U280" s="406" t="s">
        <v>7042</v>
      </c>
      <c r="V280" s="406"/>
      <c r="W280" s="406"/>
      <c r="X280" s="406"/>
      <c r="Y280" s="406" t="s">
        <v>1348</v>
      </c>
      <c r="Z280" s="406" t="s">
        <v>4652</v>
      </c>
      <c r="AA280" s="406"/>
      <c r="AB280" s="406" t="s">
        <v>5941</v>
      </c>
      <c r="AC280" s="406"/>
      <c r="AD280" s="406"/>
      <c r="AE280" s="406" t="s">
        <v>6361</v>
      </c>
      <c r="AF280" s="406"/>
      <c r="AG280" s="406"/>
      <c r="AH280" s="406"/>
      <c r="AI280" s="406" t="s">
        <v>1605</v>
      </c>
      <c r="AJ280" s="406" t="s">
        <v>1606</v>
      </c>
      <c r="AK280" s="406" t="s">
        <v>1607</v>
      </c>
      <c r="AL280" s="406"/>
      <c r="AM280" s="406"/>
      <c r="AN280" s="406"/>
      <c r="AO280" s="406"/>
      <c r="AP280" s="406"/>
      <c r="AQ280" s="406"/>
      <c r="AR280" s="406"/>
      <c r="AS280" s="406"/>
      <c r="AT280" s="406"/>
      <c r="AU280" s="406"/>
      <c r="AZ280" s="400" t="str">
        <f>IF(IFERROR(MATCH(F280,#REF!, 0),"N/A")="N/A","N/A","Yes")</f>
        <v>N/A</v>
      </c>
    </row>
    <row r="281" spans="1:52" x14ac:dyDescent="0.3">
      <c r="A281" s="404"/>
      <c r="B281" s="404" t="s">
        <v>7043</v>
      </c>
      <c r="C281" s="404" t="s">
        <v>7044</v>
      </c>
      <c r="D281" s="404" t="s">
        <v>7045</v>
      </c>
      <c r="E281" s="428"/>
      <c r="F281" s="400" t="s">
        <v>7046</v>
      </c>
      <c r="G281" s="406"/>
      <c r="H281" s="400" t="s">
        <v>1596</v>
      </c>
      <c r="I281" s="400" t="s">
        <v>1597</v>
      </c>
      <c r="J281" s="400" t="s">
        <v>1795</v>
      </c>
      <c r="K281" s="406" t="s">
        <v>7047</v>
      </c>
      <c r="L281" s="406"/>
      <c r="M281" s="406"/>
      <c r="N281" s="400" t="s">
        <v>1636</v>
      </c>
      <c r="O281" s="507" t="s">
        <v>1647</v>
      </c>
      <c r="P281" s="407" t="str">
        <f>IFERROR(INDEX(LOVs!L:L,MATCH(O281, LOVs!J:J,0)), "")</f>
        <v>Gap</v>
      </c>
      <c r="Q281" s="407" t="str">
        <f>IFERROR(INDEX(LOVs!M:M,MATCH(O281,LOVs!J:J,0)),"")</f>
        <v>Build</v>
      </c>
      <c r="R281" s="407" t="str">
        <f>IFERROR(INDEX(LOVs!N:N,MATCH(O281,LOVs!J:J,0)),"")</f>
        <v>Report</v>
      </c>
      <c r="S281" s="400" t="s">
        <v>7048</v>
      </c>
      <c r="T281" s="406" t="s">
        <v>6359</v>
      </c>
      <c r="U281" s="406" t="s">
        <v>6360</v>
      </c>
      <c r="V281" s="544"/>
      <c r="W281" s="406"/>
      <c r="X281" s="406"/>
      <c r="Y281" s="406" t="s">
        <v>1348</v>
      </c>
      <c r="Z281" s="406" t="s">
        <v>4652</v>
      </c>
      <c r="AA281" s="406"/>
      <c r="AB281" s="406" t="s">
        <v>5941</v>
      </c>
      <c r="AC281" s="406"/>
      <c r="AD281" s="406"/>
      <c r="AE281" s="406"/>
      <c r="AF281" s="406"/>
      <c r="AG281" s="406"/>
      <c r="AH281" s="406"/>
      <c r="AI281" s="406" t="s">
        <v>1605</v>
      </c>
      <c r="AJ281" s="406" t="s">
        <v>7049</v>
      </c>
      <c r="AK281" s="406" t="s">
        <v>1607</v>
      </c>
      <c r="AL281" s="406"/>
      <c r="AM281" s="406"/>
      <c r="AN281" s="406"/>
      <c r="AO281" s="533"/>
      <c r="AP281" s="406"/>
      <c r="AQ281" s="406"/>
      <c r="AR281" s="406"/>
      <c r="AS281" s="406"/>
      <c r="AT281" s="406"/>
      <c r="AU281" s="406"/>
      <c r="AZ281" s="400" t="str">
        <f>IF(IFERROR(MATCH(F281,#REF!, 0),"N/A")="N/A","N/A","Yes")</f>
        <v>N/A</v>
      </c>
    </row>
    <row r="282" spans="1:52" x14ac:dyDescent="0.3">
      <c r="E282" s="428"/>
      <c r="F282" s="400" t="s">
        <v>7050</v>
      </c>
      <c r="H282" s="404" t="s">
        <v>1596</v>
      </c>
      <c r="I282" s="400" t="s">
        <v>2571</v>
      </c>
      <c r="J282" s="404" t="s">
        <v>2572</v>
      </c>
      <c r="K282" s="404" t="s">
        <v>7051</v>
      </c>
      <c r="N282" s="400" t="s">
        <v>1636</v>
      </c>
      <c r="O282" s="507" t="s">
        <v>2371</v>
      </c>
      <c r="P282" s="407" t="str">
        <f>IFERROR(INDEX(LOVs!L:L,MATCH(O282, LOVs!J:J,0)), "")</f>
        <v>Gap</v>
      </c>
      <c r="Q282" s="407" t="str">
        <f>IFERROR(INDEX(LOVs!M:M,MATCH(O282,LOVs!J:J,0)),"")</f>
        <v>Build</v>
      </c>
      <c r="R282" s="407" t="str">
        <f>IFERROR(INDEX(LOVs!N:N,MATCH(O282,LOVs!J:J,0)),"")</f>
        <v>Extension</v>
      </c>
      <c r="S282" s="400" t="s">
        <v>3952</v>
      </c>
      <c r="T282" s="400" t="s">
        <v>7052</v>
      </c>
      <c r="AB282" s="400" t="s">
        <v>6345</v>
      </c>
      <c r="AD282" s="400" t="s">
        <v>6361</v>
      </c>
      <c r="AE282" s="400" t="s">
        <v>6361</v>
      </c>
      <c r="AI282" s="406" t="s">
        <v>1605</v>
      </c>
      <c r="AJ282" s="406" t="s">
        <v>2577</v>
      </c>
      <c r="AK282" s="400" t="s">
        <v>2578</v>
      </c>
      <c r="AU282" s="400" t="s">
        <v>7053</v>
      </c>
      <c r="AZ282" s="400" t="str">
        <f>IF(IFERROR(MATCH(F282,#REF!, 0),"N/A")="N/A","N/A","Yes")</f>
        <v>N/A</v>
      </c>
    </row>
    <row r="283" spans="1:52" x14ac:dyDescent="0.3">
      <c r="E283" s="428"/>
      <c r="F283" s="400" t="s">
        <v>7054</v>
      </c>
      <c r="H283" s="404" t="s">
        <v>1596</v>
      </c>
      <c r="I283" s="400" t="s">
        <v>2571</v>
      </c>
      <c r="J283" s="404" t="s">
        <v>2572</v>
      </c>
      <c r="K283" s="404" t="s">
        <v>7055</v>
      </c>
      <c r="N283" s="400" t="s">
        <v>1636</v>
      </c>
      <c r="O283" s="507" t="s">
        <v>2621</v>
      </c>
      <c r="P283" s="407" t="str">
        <f>IFERROR(INDEX(LOVs!L:L,MATCH(O283, LOVs!J:J,0)), "")</f>
        <v>Gap</v>
      </c>
      <c r="Q283" s="407" t="str">
        <f>IFERROR(INDEX(LOVs!M:M,MATCH(O283,LOVs!J:J,0)),"")</f>
        <v>Build</v>
      </c>
      <c r="R283" s="407" t="str">
        <f>IFERROR(INDEX(LOVs!N:N,MATCH(O283,LOVs!J:J,0)),"")</f>
        <v>Interface</v>
      </c>
      <c r="S283" s="400" t="s">
        <v>6810</v>
      </c>
      <c r="T283" s="400" t="s">
        <v>7056</v>
      </c>
      <c r="U283" s="400" t="s">
        <v>7057</v>
      </c>
      <c r="Y283" s="400" t="s">
        <v>1348</v>
      </c>
      <c r="Z283" s="400" t="s">
        <v>6774</v>
      </c>
      <c r="AA283" s="409">
        <v>44761</v>
      </c>
      <c r="AB283" s="400" t="s">
        <v>6345</v>
      </c>
      <c r="AD283" s="400" t="s">
        <v>6361</v>
      </c>
      <c r="AE283" s="400" t="s">
        <v>6361</v>
      </c>
      <c r="AI283" s="406" t="s">
        <v>1605</v>
      </c>
      <c r="AJ283" s="406" t="s">
        <v>2577</v>
      </c>
      <c r="AK283" s="400" t="s">
        <v>2578</v>
      </c>
      <c r="AU283" s="400" t="s">
        <v>7053</v>
      </c>
      <c r="AZ283" s="400" t="str">
        <f>IF(IFERROR(MATCH(F283,#REF!, 0),"N/A")="N/A","N/A","Yes")</f>
        <v>N/A</v>
      </c>
    </row>
    <row r="284" spans="1:52" x14ac:dyDescent="0.3">
      <c r="A284" s="404"/>
      <c r="B284" s="404" t="s">
        <v>7058</v>
      </c>
      <c r="C284" s="406" t="s">
        <v>985</v>
      </c>
      <c r="D284" s="406" t="s">
        <v>985</v>
      </c>
      <c r="E284" s="428"/>
      <c r="F284" s="400" t="s">
        <v>7059</v>
      </c>
      <c r="G284" s="406"/>
      <c r="H284" s="404" t="s">
        <v>1596</v>
      </c>
      <c r="I284" s="404" t="s">
        <v>2300</v>
      </c>
      <c r="J284" s="404" t="s">
        <v>6399</v>
      </c>
      <c r="K284" s="404" t="s">
        <v>7060</v>
      </c>
      <c r="L284" s="406"/>
      <c r="M284" s="406"/>
      <c r="N284" s="400" t="s">
        <v>1636</v>
      </c>
      <c r="O284" s="507" t="s">
        <v>1452</v>
      </c>
      <c r="P284" s="407" t="str">
        <f>IFERROR(INDEX(LOVs!L:L,MATCH(O284, LOVs!J:J,0)), "")</f>
        <v>Fit</v>
      </c>
      <c r="Q284" s="407" t="str">
        <f>IFERROR(INDEX(LOVs!M:M,MATCH(O284,LOVs!J:J,0)),"")</f>
        <v>Configuration</v>
      </c>
      <c r="R284" s="407" t="str">
        <f>IFERROR(INDEX(LOVs!N:N,MATCH(O284,LOVs!J:J,0)),"")</f>
        <v>Functional</v>
      </c>
      <c r="T284" s="406"/>
      <c r="U284" s="406" t="s">
        <v>7061</v>
      </c>
      <c r="V284" s="406"/>
      <c r="W284" s="406"/>
      <c r="X284" s="406"/>
      <c r="Y284" s="406" t="s">
        <v>1348</v>
      </c>
      <c r="Z284" s="406" t="s">
        <v>5949</v>
      </c>
      <c r="AA284" s="514">
        <v>44762</v>
      </c>
      <c r="AB284" s="406"/>
      <c r="AC284" s="406"/>
      <c r="AD284" s="406"/>
      <c r="AE284" s="406"/>
      <c r="AF284" s="406"/>
      <c r="AG284" s="406"/>
      <c r="AH284" s="406"/>
      <c r="AI284" s="406" t="s">
        <v>1605</v>
      </c>
      <c r="AJ284" s="400" t="s">
        <v>1606</v>
      </c>
      <c r="AK284" s="406" t="s">
        <v>2305</v>
      </c>
      <c r="AL284" s="406"/>
      <c r="AM284" s="406"/>
      <c r="AN284" s="406"/>
      <c r="AO284" s="406"/>
      <c r="AP284" s="406"/>
      <c r="AQ284" s="406"/>
      <c r="AR284" s="406"/>
      <c r="AS284" s="406"/>
      <c r="AT284" s="406"/>
      <c r="AU284" s="406"/>
      <c r="AZ284" s="400" t="str">
        <f>IF(IFERROR(MATCH(F284,#REF!, 0),"N/A")="N/A","N/A","Yes")</f>
        <v>N/A</v>
      </c>
    </row>
    <row r="285" spans="1:52" x14ac:dyDescent="0.3">
      <c r="A285" s="404"/>
      <c r="B285" s="404" t="s">
        <v>7062</v>
      </c>
      <c r="C285" s="406" t="s">
        <v>985</v>
      </c>
      <c r="D285" s="406" t="s">
        <v>985</v>
      </c>
      <c r="E285" s="428"/>
      <c r="F285" s="400" t="s">
        <v>7063</v>
      </c>
      <c r="G285" s="406"/>
      <c r="H285" s="404" t="s">
        <v>1596</v>
      </c>
      <c r="I285" s="404" t="s">
        <v>2300</v>
      </c>
      <c r="J285" s="404" t="s">
        <v>6399</v>
      </c>
      <c r="K285" s="404" t="s">
        <v>7064</v>
      </c>
      <c r="L285" s="406"/>
      <c r="M285" s="406"/>
      <c r="N285" s="400" t="s">
        <v>1636</v>
      </c>
      <c r="O285" s="507" t="s">
        <v>1452</v>
      </c>
      <c r="P285" s="407" t="str">
        <f>IFERROR(INDEX(LOVs!L:L,MATCH(O285, LOVs!J:J,0)), "")</f>
        <v>Fit</v>
      </c>
      <c r="Q285" s="407" t="str">
        <f>IFERROR(INDEX(LOVs!M:M,MATCH(O285,LOVs!J:J,0)),"")</f>
        <v>Configuration</v>
      </c>
      <c r="R285" s="407" t="str">
        <f>IFERROR(INDEX(LOVs!N:N,MATCH(O285,LOVs!J:J,0)),"")</f>
        <v>Functional</v>
      </c>
      <c r="T285" s="406"/>
      <c r="U285" s="406" t="s">
        <v>7061</v>
      </c>
      <c r="V285" s="406"/>
      <c r="W285" s="406"/>
      <c r="X285" s="406"/>
      <c r="Y285" s="406" t="s">
        <v>1348</v>
      </c>
      <c r="Z285" s="406" t="s">
        <v>5949</v>
      </c>
      <c r="AA285" s="514">
        <v>44762</v>
      </c>
      <c r="AB285" s="406"/>
      <c r="AC285" s="406"/>
      <c r="AD285" s="406"/>
      <c r="AE285" s="406"/>
      <c r="AF285" s="406"/>
      <c r="AG285" s="406"/>
      <c r="AH285" s="406"/>
      <c r="AI285" s="406" t="s">
        <v>1605</v>
      </c>
      <c r="AJ285" s="400" t="s">
        <v>1606</v>
      </c>
      <c r="AK285" s="406" t="s">
        <v>2305</v>
      </c>
      <c r="AL285" s="406"/>
      <c r="AM285" s="406"/>
      <c r="AN285" s="406"/>
      <c r="AO285" s="406"/>
      <c r="AP285" s="406"/>
      <c r="AQ285" s="406"/>
      <c r="AR285" s="406"/>
      <c r="AS285" s="406"/>
      <c r="AT285" s="406"/>
      <c r="AU285" s="406"/>
      <c r="AZ285" s="400" t="str">
        <f>IF(IFERROR(MATCH(F285,#REF!, 0),"N/A")="N/A","N/A","Yes")</f>
        <v>N/A</v>
      </c>
    </row>
    <row r="286" spans="1:52" x14ac:dyDescent="0.3">
      <c r="A286" s="404"/>
      <c r="B286" s="404" t="s">
        <v>7065</v>
      </c>
      <c r="C286" s="406" t="s">
        <v>985</v>
      </c>
      <c r="D286" s="406" t="s">
        <v>985</v>
      </c>
      <c r="E286" s="428"/>
      <c r="F286" s="400" t="s">
        <v>7066</v>
      </c>
      <c r="G286" s="406"/>
      <c r="H286" s="404" t="s">
        <v>1596</v>
      </c>
      <c r="I286" s="404" t="s">
        <v>2300</v>
      </c>
      <c r="J286" s="404" t="s">
        <v>6399</v>
      </c>
      <c r="K286" s="404" t="s">
        <v>7067</v>
      </c>
      <c r="L286" s="406"/>
      <c r="M286" s="406"/>
      <c r="N286" s="400" t="s">
        <v>1636</v>
      </c>
      <c r="O286" s="507" t="s">
        <v>1452</v>
      </c>
      <c r="P286" s="407" t="str">
        <f>IFERROR(INDEX(LOVs!L:L,MATCH(O286, LOVs!J:J,0)), "")</f>
        <v>Fit</v>
      </c>
      <c r="Q286" s="407" t="str">
        <f>IFERROR(INDEX(LOVs!M:M,MATCH(O286,LOVs!J:J,0)),"")</f>
        <v>Configuration</v>
      </c>
      <c r="R286" s="407" t="str">
        <f>IFERROR(INDEX(LOVs!N:N,MATCH(O286,LOVs!J:J,0)),"")</f>
        <v>Functional</v>
      </c>
      <c r="T286" s="406"/>
      <c r="U286" s="406" t="s">
        <v>7061</v>
      </c>
      <c r="V286" s="406"/>
      <c r="W286" s="406"/>
      <c r="X286" s="406"/>
      <c r="Y286" s="406" t="s">
        <v>1348</v>
      </c>
      <c r="Z286" s="406" t="s">
        <v>5949</v>
      </c>
      <c r="AA286" s="514">
        <v>44762</v>
      </c>
      <c r="AB286" s="406"/>
      <c r="AC286" s="406"/>
      <c r="AD286" s="406"/>
      <c r="AE286" s="406"/>
      <c r="AF286" s="406"/>
      <c r="AG286" s="406"/>
      <c r="AH286" s="406"/>
      <c r="AI286" s="406" t="s">
        <v>1605</v>
      </c>
      <c r="AJ286" s="400" t="s">
        <v>1606</v>
      </c>
      <c r="AK286" s="406" t="s">
        <v>2305</v>
      </c>
      <c r="AL286" s="406"/>
      <c r="AM286" s="406"/>
      <c r="AN286" s="406"/>
      <c r="AO286" s="406"/>
      <c r="AP286" s="406"/>
      <c r="AQ286" s="406"/>
      <c r="AR286" s="406"/>
      <c r="AS286" s="406"/>
      <c r="AT286" s="406"/>
      <c r="AU286" s="406"/>
      <c r="AZ286" s="400" t="str">
        <f>IF(IFERROR(MATCH(F286,#REF!, 0),"N/A")="N/A","N/A","Yes")</f>
        <v>N/A</v>
      </c>
    </row>
    <row r="287" spans="1:52" x14ac:dyDescent="0.3">
      <c r="A287" s="404"/>
      <c r="B287" s="404" t="s">
        <v>7068</v>
      </c>
      <c r="C287" s="406" t="s">
        <v>985</v>
      </c>
      <c r="D287" s="406" t="s">
        <v>985</v>
      </c>
      <c r="E287" s="428"/>
      <c r="F287" s="400" t="s">
        <v>7069</v>
      </c>
      <c r="G287" s="406"/>
      <c r="H287" s="404" t="s">
        <v>1596</v>
      </c>
      <c r="I287" s="404" t="s">
        <v>2300</v>
      </c>
      <c r="J287" s="404" t="s">
        <v>6399</v>
      </c>
      <c r="K287" s="404" t="s">
        <v>7070</v>
      </c>
      <c r="L287" s="406"/>
      <c r="M287" s="406"/>
      <c r="N287" s="400" t="s">
        <v>1636</v>
      </c>
      <c r="O287" s="507" t="s">
        <v>1452</v>
      </c>
      <c r="P287" s="407" t="str">
        <f>IFERROR(INDEX(LOVs!L:L,MATCH(O287, LOVs!J:J,0)), "")</f>
        <v>Fit</v>
      </c>
      <c r="Q287" s="407" t="str">
        <f>IFERROR(INDEX(LOVs!M:M,MATCH(O287,LOVs!J:J,0)),"")</f>
        <v>Configuration</v>
      </c>
      <c r="R287" s="407" t="str">
        <f>IFERROR(INDEX(LOVs!N:N,MATCH(O287,LOVs!J:J,0)),"")</f>
        <v>Functional</v>
      </c>
      <c r="T287" s="406"/>
      <c r="U287" s="406" t="s">
        <v>7061</v>
      </c>
      <c r="V287" s="406"/>
      <c r="W287" s="406"/>
      <c r="X287" s="406"/>
      <c r="Y287" s="406" t="s">
        <v>1348</v>
      </c>
      <c r="Z287" s="406" t="s">
        <v>5949</v>
      </c>
      <c r="AA287" s="514">
        <v>44762</v>
      </c>
      <c r="AB287" s="406"/>
      <c r="AC287" s="406"/>
      <c r="AD287" s="406"/>
      <c r="AE287" s="406"/>
      <c r="AF287" s="406"/>
      <c r="AG287" s="406"/>
      <c r="AH287" s="406"/>
      <c r="AI287" s="406" t="s">
        <v>1605</v>
      </c>
      <c r="AJ287" s="400" t="s">
        <v>1606</v>
      </c>
      <c r="AK287" s="406" t="s">
        <v>2305</v>
      </c>
      <c r="AL287" s="406"/>
      <c r="AM287" s="406"/>
      <c r="AN287" s="406"/>
      <c r="AO287" s="406"/>
      <c r="AP287" s="406"/>
      <c r="AQ287" s="406"/>
      <c r="AR287" s="406"/>
      <c r="AS287" s="406"/>
      <c r="AT287" s="406"/>
      <c r="AU287" s="406"/>
      <c r="AZ287" s="400" t="str">
        <f>IF(IFERROR(MATCH(F287,#REF!, 0),"N/A")="N/A","N/A","Yes")</f>
        <v>N/A</v>
      </c>
    </row>
    <row r="288" spans="1:52" s="400" customFormat="1" x14ac:dyDescent="0.35">
      <c r="E288" s="428"/>
      <c r="F288" s="400" t="s">
        <v>7071</v>
      </c>
      <c r="H288" s="404" t="s">
        <v>1596</v>
      </c>
      <c r="I288" s="400" t="s">
        <v>2571</v>
      </c>
      <c r="J288" s="404" t="s">
        <v>2742</v>
      </c>
      <c r="K288" s="543" t="s">
        <v>7072</v>
      </c>
      <c r="N288" s="400" t="s">
        <v>1636</v>
      </c>
      <c r="O288" s="507" t="s">
        <v>1647</v>
      </c>
      <c r="P288" s="407" t="str">
        <f>IFERROR(INDEX(LOVs!L:L,MATCH(O288, LOVs!J:J,0)), "")</f>
        <v>Gap</v>
      </c>
      <c r="Q288" s="407" t="str">
        <f>IFERROR(INDEX(LOVs!M:M,MATCH(O288,LOVs!J:J,0)),"")</f>
        <v>Build</v>
      </c>
      <c r="R288" s="407" t="str">
        <f>IFERROR(INDEX(LOVs!N:N,MATCH(O288,LOVs!J:J,0)),"")</f>
        <v>Report</v>
      </c>
      <c r="S288" s="404" t="s">
        <v>6883</v>
      </c>
      <c r="T288" s="400" t="s">
        <v>7073</v>
      </c>
      <c r="U288" s="400" t="s">
        <v>7074</v>
      </c>
      <c r="Y288" s="400" t="s">
        <v>1348</v>
      </c>
      <c r="Z288" s="400" t="s">
        <v>7075</v>
      </c>
      <c r="AA288" s="413">
        <v>44764</v>
      </c>
      <c r="AB288" s="400" t="s">
        <v>6345</v>
      </c>
      <c r="AD288" s="400" t="s">
        <v>6361</v>
      </c>
      <c r="AE288" s="400" t="s">
        <v>6361</v>
      </c>
      <c r="AF288" s="402" t="s">
        <v>4808</v>
      </c>
      <c r="AG288" s="402" t="s">
        <v>4808</v>
      </c>
      <c r="AH288" s="402" t="s">
        <v>2376</v>
      </c>
      <c r="AI288" s="400" t="s">
        <v>1605</v>
      </c>
      <c r="AJ288" s="400" t="s">
        <v>2577</v>
      </c>
      <c r="AK288" s="400" t="s">
        <v>2578</v>
      </c>
      <c r="AL288" s="400" t="s">
        <v>856</v>
      </c>
      <c r="AU288" s="400" t="s">
        <v>7053</v>
      </c>
      <c r="AZ288" s="400" t="str">
        <f>IF(IFERROR(MATCH(F288,#REF!, 0),"N/A")="N/A","N/A","Yes")</f>
        <v>N/A</v>
      </c>
    </row>
    <row r="289" spans="1:52" x14ac:dyDescent="0.3">
      <c r="E289" s="428"/>
      <c r="F289" s="400" t="s">
        <v>7076</v>
      </c>
      <c r="H289" s="404" t="s">
        <v>1596</v>
      </c>
      <c r="I289" s="400" t="s">
        <v>2571</v>
      </c>
      <c r="J289" s="404" t="s">
        <v>2572</v>
      </c>
      <c r="K289" s="543" t="s">
        <v>7077</v>
      </c>
      <c r="N289" s="400" t="s">
        <v>1636</v>
      </c>
      <c r="O289" s="507" t="s">
        <v>2621</v>
      </c>
      <c r="P289" s="407" t="str">
        <f>IFERROR(INDEX(LOVs!L:L,MATCH(O289, LOVs!J:J,0)), "")</f>
        <v>Gap</v>
      </c>
      <c r="Q289" s="407" t="str">
        <f>IFERROR(INDEX(LOVs!M:M,MATCH(O289,LOVs!J:J,0)),"")</f>
        <v>Build</v>
      </c>
      <c r="R289" s="407" t="str">
        <f>IFERROR(INDEX(LOVs!N:N,MATCH(O289,LOVs!J:J,0)),"")</f>
        <v>Interface</v>
      </c>
      <c r="S289" s="400" t="s">
        <v>518</v>
      </c>
      <c r="T289" s="400" t="s">
        <v>7078</v>
      </c>
      <c r="U289" s="400" t="s">
        <v>7079</v>
      </c>
      <c r="Y289" s="400" t="s">
        <v>1348</v>
      </c>
      <c r="Z289" s="400" t="s">
        <v>6774</v>
      </c>
      <c r="AA289" s="413">
        <v>44764</v>
      </c>
      <c r="AB289" s="400" t="s">
        <v>6345</v>
      </c>
      <c r="AD289" s="400" t="s">
        <v>6361</v>
      </c>
      <c r="AE289" s="400" t="s">
        <v>6361</v>
      </c>
      <c r="AI289" s="400" t="s">
        <v>1605</v>
      </c>
      <c r="AJ289" s="400" t="s">
        <v>2577</v>
      </c>
      <c r="AK289" s="400" t="s">
        <v>2578</v>
      </c>
      <c r="AU289" s="400" t="s">
        <v>7053</v>
      </c>
      <c r="AZ289" s="400" t="str">
        <f>IF(IFERROR(MATCH(F289,#REF!, 0),"N/A")="N/A","N/A","Yes")</f>
        <v>N/A</v>
      </c>
    </row>
    <row r="290" spans="1:52" x14ac:dyDescent="0.3">
      <c r="A290" s="404"/>
      <c r="B290" s="404" t="s">
        <v>7080</v>
      </c>
      <c r="C290" s="400" t="s">
        <v>985</v>
      </c>
      <c r="D290" s="400" t="s">
        <v>985</v>
      </c>
      <c r="E290" s="428"/>
      <c r="F290" s="400" t="s">
        <v>7081</v>
      </c>
      <c r="H290" s="404" t="s">
        <v>1596</v>
      </c>
      <c r="I290" s="404" t="s">
        <v>2300</v>
      </c>
      <c r="J290" s="404" t="s">
        <v>6399</v>
      </c>
      <c r="K290" s="404" t="s">
        <v>7082</v>
      </c>
      <c r="N290" s="400" t="s">
        <v>1636</v>
      </c>
      <c r="O290" s="507" t="s">
        <v>1713</v>
      </c>
      <c r="P290" s="407" t="s">
        <v>3458</v>
      </c>
      <c r="Q290" s="407" t="str">
        <f>IFERROR(INDEX(LOVs!M:M,MATCH(O290,LOVs!J:J,0)),"")</f>
        <v>Work Around</v>
      </c>
      <c r="R290" s="407" t="str">
        <f>IFERROR(INDEX(LOVs!N:N,MATCH(O290,LOVs!J:J,0)),"")</f>
        <v>Work Around</v>
      </c>
      <c r="S290" s="400" t="s">
        <v>4049</v>
      </c>
      <c r="T290" s="400" t="s">
        <v>7083</v>
      </c>
      <c r="Y290" s="400" t="s">
        <v>1348</v>
      </c>
      <c r="Z290" s="400" t="s">
        <v>5949</v>
      </c>
      <c r="AA290" s="409">
        <v>44767</v>
      </c>
      <c r="AI290" s="400" t="s">
        <v>1605</v>
      </c>
      <c r="AJ290" s="400" t="s">
        <v>1606</v>
      </c>
      <c r="AK290" s="406" t="s">
        <v>2305</v>
      </c>
      <c r="AZ290" s="400" t="str">
        <f>IF(IFERROR(MATCH(F290,#REF!, 0),"N/A")="N/A","N/A","Yes")</f>
        <v>N/A</v>
      </c>
    </row>
    <row r="291" spans="1:52" x14ac:dyDescent="0.3">
      <c r="A291" s="404"/>
      <c r="B291" s="404" t="s">
        <v>7084</v>
      </c>
      <c r="C291" s="404" t="s">
        <v>7085</v>
      </c>
      <c r="D291" s="404" t="s">
        <v>7086</v>
      </c>
      <c r="E291" s="428"/>
      <c r="F291" s="400" t="s">
        <v>7087</v>
      </c>
      <c r="H291" s="404" t="s">
        <v>1596</v>
      </c>
      <c r="I291" s="404" t="s">
        <v>2300</v>
      </c>
      <c r="J291" s="404" t="s">
        <v>6399</v>
      </c>
      <c r="K291" s="404" t="s">
        <v>7088</v>
      </c>
      <c r="N291" s="400" t="s">
        <v>1636</v>
      </c>
      <c r="O291" s="507" t="s">
        <v>2371</v>
      </c>
      <c r="P291" s="407" t="str">
        <f>IFERROR(INDEX(LOVs!L:L,MATCH(O291, LOVs!J:J,0)), "")</f>
        <v>Gap</v>
      </c>
      <c r="Q291" s="407" t="str">
        <f>IFERROR(INDEX(LOVs!M:M,MATCH(O291,LOVs!J:J,0)),"")</f>
        <v>Build</v>
      </c>
      <c r="R291" s="407" t="str">
        <f>IFERROR(INDEX(LOVs!N:N,MATCH(O291,LOVs!J:J,0)),"")</f>
        <v>Extension</v>
      </c>
      <c r="T291" s="400" t="s">
        <v>7089</v>
      </c>
      <c r="U291" s="400" t="s">
        <v>7090</v>
      </c>
      <c r="Y291" s="400" t="s">
        <v>1348</v>
      </c>
      <c r="Z291" s="400" t="s">
        <v>5949</v>
      </c>
      <c r="AA291" s="409">
        <v>44767</v>
      </c>
      <c r="AI291" s="400" t="s">
        <v>1605</v>
      </c>
      <c r="AJ291" s="400" t="s">
        <v>1606</v>
      </c>
      <c r="AK291" s="406" t="s">
        <v>2305</v>
      </c>
      <c r="AZ291" s="400" t="str">
        <f>IF(IFERROR(MATCH(F291,#REF!, 0),"N/A")="N/A","N/A","Yes")</f>
        <v>N/A</v>
      </c>
    </row>
    <row r="292" spans="1:52" x14ac:dyDescent="0.3">
      <c r="A292" s="404"/>
      <c r="B292" s="404" t="s">
        <v>7091</v>
      </c>
      <c r="C292" s="404" t="s">
        <v>7092</v>
      </c>
      <c r="D292" s="404" t="s">
        <v>7093</v>
      </c>
      <c r="E292" s="428"/>
      <c r="F292" s="400" t="s">
        <v>7094</v>
      </c>
      <c r="G292" s="507"/>
      <c r="H292" s="404" t="s">
        <v>1596</v>
      </c>
      <c r="I292" s="404" t="s">
        <v>2300</v>
      </c>
      <c r="J292" s="404" t="s">
        <v>6399</v>
      </c>
      <c r="K292" s="404" t="s">
        <v>7095</v>
      </c>
      <c r="L292" s="507"/>
      <c r="M292" s="507"/>
      <c r="N292" s="400" t="s">
        <v>1636</v>
      </c>
      <c r="O292" s="507" t="s">
        <v>2371</v>
      </c>
      <c r="P292" s="407" t="str">
        <f>IFERROR(INDEX(LOVs!L:L,MATCH(O292, LOVs!J:J,0)), "")</f>
        <v>Gap</v>
      </c>
      <c r="Q292" s="407" t="str">
        <f>IFERROR(INDEX(LOVs!M:M,MATCH(O292,LOVs!J:J,0)),"")</f>
        <v>Build</v>
      </c>
      <c r="R292" s="407" t="str">
        <f>IFERROR(INDEX(LOVs!N:N,MATCH(O292,LOVs!J:J,0)),"")</f>
        <v>Extension</v>
      </c>
      <c r="U292" s="400" t="s">
        <v>7096</v>
      </c>
      <c r="Y292" s="400" t="s">
        <v>1348</v>
      </c>
      <c r="Z292" s="400" t="s">
        <v>5949</v>
      </c>
      <c r="AA292" s="409">
        <v>44775</v>
      </c>
      <c r="AI292" s="400" t="s">
        <v>1605</v>
      </c>
      <c r="AJ292" s="400" t="s">
        <v>1606</v>
      </c>
      <c r="AK292" s="406" t="s">
        <v>2305</v>
      </c>
      <c r="AZ292" s="400" t="str">
        <f>IF(IFERROR(MATCH(F292,#REF!, 0),"N/A")="N/A","N/A","Yes")</f>
        <v>N/A</v>
      </c>
    </row>
    <row r="293" spans="1:52" x14ac:dyDescent="0.3">
      <c r="A293" s="404"/>
      <c r="B293" s="404" t="s">
        <v>7097</v>
      </c>
      <c r="C293" s="404" t="s">
        <v>7098</v>
      </c>
      <c r="D293" s="404" t="s">
        <v>7099</v>
      </c>
      <c r="E293" s="428"/>
      <c r="F293" s="400" t="s">
        <v>7100</v>
      </c>
      <c r="G293" s="507"/>
      <c r="H293" s="404" t="s">
        <v>1596</v>
      </c>
      <c r="I293" s="404" t="s">
        <v>2300</v>
      </c>
      <c r="J293" s="404" t="s">
        <v>6399</v>
      </c>
      <c r="K293" s="404" t="s">
        <v>7101</v>
      </c>
      <c r="L293" s="507"/>
      <c r="M293" s="507"/>
      <c r="N293" s="400" t="s">
        <v>1636</v>
      </c>
      <c r="O293" s="507" t="s">
        <v>2371</v>
      </c>
      <c r="P293" s="407" t="str">
        <f>IFERROR(INDEX(LOVs!L:L,MATCH(O293, LOVs!J:J,0)), "")</f>
        <v>Gap</v>
      </c>
      <c r="Q293" s="407" t="str">
        <f>IFERROR(INDEX(LOVs!M:M,MATCH(O293,LOVs!J:J,0)),"")</f>
        <v>Build</v>
      </c>
      <c r="R293" s="407" t="str">
        <f>IFERROR(INDEX(LOVs!N:N,MATCH(O293,LOVs!J:J,0)),"")</f>
        <v>Extension</v>
      </c>
      <c r="U293" s="400" t="s">
        <v>7102</v>
      </c>
      <c r="Y293" s="400" t="s">
        <v>1348</v>
      </c>
      <c r="Z293" s="400" t="s">
        <v>5949</v>
      </c>
      <c r="AA293" s="409">
        <v>44775</v>
      </c>
      <c r="AI293" s="400" t="s">
        <v>1605</v>
      </c>
      <c r="AJ293" s="400" t="s">
        <v>1606</v>
      </c>
      <c r="AK293" s="406" t="s">
        <v>2305</v>
      </c>
      <c r="AZ293" s="400" t="str">
        <f>IF(IFERROR(MATCH(F293,#REF!, 0),"N/A")="N/A","N/A","Yes")</f>
        <v>N/A</v>
      </c>
    </row>
    <row r="294" spans="1:52" x14ac:dyDescent="0.3">
      <c r="E294" s="428"/>
      <c r="F294" s="400" t="s">
        <v>7103</v>
      </c>
      <c r="H294" s="404" t="s">
        <v>1596</v>
      </c>
      <c r="I294" s="400" t="s">
        <v>2571</v>
      </c>
      <c r="J294" s="404" t="s">
        <v>2572</v>
      </c>
      <c r="K294" s="543" t="s">
        <v>7104</v>
      </c>
      <c r="N294" s="400" t="s">
        <v>1636</v>
      </c>
      <c r="O294" s="507" t="s">
        <v>2621</v>
      </c>
      <c r="P294" s="407" t="str">
        <f>IFERROR(INDEX(LOVs!L:L,MATCH(O294, LOVs!J:J,0)), "")</f>
        <v>Gap</v>
      </c>
      <c r="Q294" s="407" t="str">
        <f>IFERROR(INDEX(LOVs!M:M,MATCH(O294,LOVs!J:J,0)),"")</f>
        <v>Build</v>
      </c>
      <c r="R294" s="407" t="str">
        <f>IFERROR(INDEX(LOVs!N:N,MATCH(O294,LOVs!J:J,0)),"")</f>
        <v>Interface</v>
      </c>
      <c r="S294" s="400" t="s">
        <v>7105</v>
      </c>
      <c r="T294" s="400" t="s">
        <v>7106</v>
      </c>
      <c r="U294" s="400" t="s">
        <v>7107</v>
      </c>
      <c r="Y294" s="400" t="s">
        <v>1348</v>
      </c>
      <c r="Z294" s="400" t="s">
        <v>6774</v>
      </c>
      <c r="AA294" s="409">
        <v>44785</v>
      </c>
      <c r="AB294" s="400" t="s">
        <v>6361</v>
      </c>
      <c r="AD294" s="400" t="s">
        <v>7108</v>
      </c>
      <c r="AE294" s="400" t="s">
        <v>7108</v>
      </c>
      <c r="AI294" s="400" t="s">
        <v>1605</v>
      </c>
      <c r="AJ294" s="400" t="s">
        <v>2577</v>
      </c>
      <c r="AK294" s="400" t="s">
        <v>2578</v>
      </c>
      <c r="AU294" s="400" t="s">
        <v>7109</v>
      </c>
      <c r="AZ294" s="400" t="str">
        <f>IF(IFERROR(MATCH(F294,#REF!, 0),"N/A")="N/A","N/A","Yes")</f>
        <v>N/A</v>
      </c>
    </row>
    <row r="295" spans="1:52" x14ac:dyDescent="0.3">
      <c r="E295" s="428"/>
      <c r="F295" s="400" t="s">
        <v>7110</v>
      </c>
      <c r="H295" s="404" t="s">
        <v>1596</v>
      </c>
      <c r="I295" s="400" t="s">
        <v>2571</v>
      </c>
      <c r="J295" s="404" t="s">
        <v>2572</v>
      </c>
      <c r="K295" s="543" t="s">
        <v>7111</v>
      </c>
      <c r="N295" s="400" t="s">
        <v>1636</v>
      </c>
      <c r="O295" s="507" t="s">
        <v>2621</v>
      </c>
      <c r="P295" s="407" t="str">
        <f>IFERROR(INDEX(LOVs!L:L,MATCH(O295, LOVs!J:J,0)), "")</f>
        <v>Gap</v>
      </c>
      <c r="Q295" s="407" t="str">
        <f>IFERROR(INDEX(LOVs!M:M,MATCH(O295,LOVs!J:J,0)),"")</f>
        <v>Build</v>
      </c>
      <c r="R295" s="407" t="str">
        <f>IFERROR(INDEX(LOVs!N:N,MATCH(O295,LOVs!J:J,0)),"")</f>
        <v>Interface</v>
      </c>
      <c r="S295" s="400" t="s">
        <v>6810</v>
      </c>
      <c r="T295" s="400" t="s">
        <v>7112</v>
      </c>
      <c r="U295" s="400" t="s">
        <v>7113</v>
      </c>
      <c r="Y295" s="400" t="s">
        <v>1348</v>
      </c>
      <c r="Z295" s="400" t="s">
        <v>6774</v>
      </c>
      <c r="AA295" s="409">
        <v>44785</v>
      </c>
      <c r="AB295" s="400" t="s">
        <v>6361</v>
      </c>
      <c r="AD295" s="400" t="s">
        <v>7108</v>
      </c>
      <c r="AE295" s="400" t="s">
        <v>7108</v>
      </c>
      <c r="AI295" s="400" t="s">
        <v>1605</v>
      </c>
      <c r="AJ295" s="400" t="s">
        <v>2577</v>
      </c>
      <c r="AK295" s="400" t="s">
        <v>2578</v>
      </c>
      <c r="AU295" s="400" t="s">
        <v>7109</v>
      </c>
      <c r="AZ295" s="400" t="str">
        <f>IF(IFERROR(MATCH(F295,#REF!, 0),"N/A")="N/A","N/A","Yes")</f>
        <v>N/A</v>
      </c>
    </row>
    <row r="296" spans="1:52" x14ac:dyDescent="0.3">
      <c r="E296" s="428"/>
      <c r="F296" s="400" t="s">
        <v>7114</v>
      </c>
      <c r="H296" s="404" t="s">
        <v>1596</v>
      </c>
      <c r="I296" s="400" t="s">
        <v>2571</v>
      </c>
      <c r="J296" s="404" t="s">
        <v>2572</v>
      </c>
      <c r="K296" s="543" t="s">
        <v>7115</v>
      </c>
      <c r="N296" s="400" t="s">
        <v>1636</v>
      </c>
      <c r="O296" s="507" t="s">
        <v>2621</v>
      </c>
      <c r="P296" s="407" t="str">
        <f>IFERROR(INDEX(LOVs!L:L,MATCH(O296, LOVs!J:J,0)), "")</f>
        <v>Gap</v>
      </c>
      <c r="Q296" s="407" t="str">
        <f>IFERROR(INDEX(LOVs!M:M,MATCH(O296,LOVs!J:J,0)),"")</f>
        <v>Build</v>
      </c>
      <c r="R296" s="407" t="str">
        <f>IFERROR(INDEX(LOVs!N:N,MATCH(O296,LOVs!J:J,0)),"")</f>
        <v>Interface</v>
      </c>
      <c r="S296" s="400" t="s">
        <v>478</v>
      </c>
      <c r="T296" s="400" t="s">
        <v>7116</v>
      </c>
      <c r="U296" s="400" t="s">
        <v>7107</v>
      </c>
      <c r="Y296" s="400" t="s">
        <v>1348</v>
      </c>
      <c r="Z296" s="400" t="s">
        <v>6774</v>
      </c>
      <c r="AA296" s="409">
        <v>44788</v>
      </c>
      <c r="AB296" s="400" t="s">
        <v>6361</v>
      </c>
      <c r="AD296" s="400" t="s">
        <v>7108</v>
      </c>
      <c r="AE296" s="400" t="s">
        <v>7108</v>
      </c>
      <c r="AI296" s="400" t="s">
        <v>1605</v>
      </c>
      <c r="AJ296" s="400" t="s">
        <v>2577</v>
      </c>
      <c r="AK296" s="400" t="s">
        <v>2578</v>
      </c>
      <c r="AU296" s="400" t="s">
        <v>7109</v>
      </c>
      <c r="AZ296" s="400" t="str">
        <f>IF(IFERROR(MATCH(F296,#REF!, 0),"N/A")="N/A","N/A","Yes")</f>
        <v>N/A</v>
      </c>
    </row>
    <row r="297" spans="1:52" x14ac:dyDescent="0.3">
      <c r="E297" s="428"/>
      <c r="F297" s="400" t="s">
        <v>7117</v>
      </c>
      <c r="G297" s="406" t="s">
        <v>1596</v>
      </c>
      <c r="H297" s="400" t="s">
        <v>2571</v>
      </c>
      <c r="I297" s="400" t="s">
        <v>2571</v>
      </c>
      <c r="J297" s="400" t="s">
        <v>2572</v>
      </c>
      <c r="K297" s="536" t="s">
        <v>7118</v>
      </c>
      <c r="L297" s="507"/>
      <c r="N297" s="400" t="s">
        <v>1636</v>
      </c>
      <c r="O297" s="507" t="s">
        <v>1452</v>
      </c>
      <c r="P297" s="407" t="str">
        <f>IFERROR(INDEX(LOVs!L:L,MATCH(O297, LOVs!J:J,0)), "")</f>
        <v>Fit</v>
      </c>
      <c r="Q297" s="407" t="str">
        <f>IFERROR(INDEX(LOVs!M:M,MATCH(O297,LOVs!J:J,0)),"")</f>
        <v>Configuration</v>
      </c>
      <c r="R297" s="407" t="str">
        <f>IFERROR(INDEX(LOVs!N:N,MATCH(O297,LOVs!J:J,0)),"")</f>
        <v>Functional</v>
      </c>
      <c r="T297" s="400" t="s">
        <v>7119</v>
      </c>
      <c r="U297" s="400" t="s">
        <v>7107</v>
      </c>
      <c r="Y297" s="400" t="s">
        <v>1348</v>
      </c>
      <c r="Z297" s="400" t="s">
        <v>6774</v>
      </c>
      <c r="AA297" s="409">
        <v>44789</v>
      </c>
      <c r="AB297" s="400" t="s">
        <v>6361</v>
      </c>
      <c r="AD297" s="400" t="s">
        <v>7108</v>
      </c>
      <c r="AE297" s="400" t="s">
        <v>7108</v>
      </c>
      <c r="AI297" s="400" t="s">
        <v>1605</v>
      </c>
      <c r="AJ297" s="400" t="s">
        <v>2577</v>
      </c>
      <c r="AK297" s="400" t="s">
        <v>2578</v>
      </c>
      <c r="AU297" s="400" t="s">
        <v>7120</v>
      </c>
      <c r="AV297" s="400"/>
      <c r="AZ297" s="400" t="str">
        <f>IF(IFERROR(MATCH(F297,#REF!, 0),"N/A")="N/A","N/A","Yes")</f>
        <v>N/A</v>
      </c>
    </row>
    <row r="298" spans="1:52" x14ac:dyDescent="0.3">
      <c r="A298" s="404"/>
      <c r="B298" s="404" t="s">
        <v>7121</v>
      </c>
      <c r="C298" s="404" t="s">
        <v>7122</v>
      </c>
      <c r="D298" s="404" t="s">
        <v>7123</v>
      </c>
      <c r="E298" s="428"/>
      <c r="F298" s="400" t="s">
        <v>7124</v>
      </c>
      <c r="H298" s="404" t="s">
        <v>1596</v>
      </c>
      <c r="I298" s="404" t="s">
        <v>1597</v>
      </c>
      <c r="J298" s="404" t="s">
        <v>1795</v>
      </c>
      <c r="K298" s="404" t="s">
        <v>7125</v>
      </c>
      <c r="N298" s="400" t="s">
        <v>1636</v>
      </c>
      <c r="O298" s="507" t="s">
        <v>1647</v>
      </c>
      <c r="P298" s="407" t="str">
        <f>IFERROR(INDEX(LOVs!L:L,MATCH(O298, LOVs!J:J,0)), "")</f>
        <v>Gap</v>
      </c>
      <c r="Q298" s="407" t="str">
        <f>IFERROR(INDEX(LOVs!M:M,MATCH(O298,LOVs!J:J,0)),"")</f>
        <v>Build</v>
      </c>
      <c r="R298" s="407" t="str">
        <f>IFERROR(INDEX(LOVs!N:N,MATCH(O298,LOVs!J:J,0)),"")</f>
        <v>Report</v>
      </c>
      <c r="S298" s="404" t="s">
        <v>7126</v>
      </c>
      <c r="U298" s="484" t="s">
        <v>7127</v>
      </c>
      <c r="Y298" s="400" t="s">
        <v>1348</v>
      </c>
      <c r="Z298" s="400" t="s">
        <v>4652</v>
      </c>
      <c r="AA298" s="409">
        <v>44789</v>
      </c>
      <c r="AI298" s="400" t="s">
        <v>1605</v>
      </c>
      <c r="AJ298" s="400" t="s">
        <v>1606</v>
      </c>
      <c r="AK298" s="400" t="s">
        <v>1607</v>
      </c>
      <c r="AO298" s="484"/>
      <c r="AV298" s="400"/>
      <c r="AW298" s="400"/>
      <c r="AX298" s="400"/>
      <c r="AZ298" s="400" t="str">
        <f>IF(IFERROR(MATCH(F298,#REF!, 0),"N/A")="N/A","N/A","Yes")</f>
        <v>N/A</v>
      </c>
    </row>
    <row r="299" spans="1:52" x14ac:dyDescent="0.3">
      <c r="A299" s="404"/>
      <c r="B299" s="404" t="s">
        <v>7128</v>
      </c>
      <c r="C299" s="404" t="s">
        <v>7129</v>
      </c>
      <c r="D299" s="404" t="s">
        <v>7130</v>
      </c>
      <c r="E299" s="428"/>
      <c r="F299" s="400" t="s">
        <v>7131</v>
      </c>
      <c r="H299" s="404" t="s">
        <v>1596</v>
      </c>
      <c r="I299" s="404" t="s">
        <v>1597</v>
      </c>
      <c r="J299" s="404" t="s">
        <v>1795</v>
      </c>
      <c r="K299" s="404" t="s">
        <v>7132</v>
      </c>
      <c r="N299" s="400" t="s">
        <v>1636</v>
      </c>
      <c r="O299" s="507" t="s">
        <v>1647</v>
      </c>
      <c r="P299" s="407" t="str">
        <f>IFERROR(INDEX(LOVs!L:L,MATCH(O299, LOVs!J:J,0)), "")</f>
        <v>Gap</v>
      </c>
      <c r="Q299" s="407" t="str">
        <f>IFERROR(INDEX(LOVs!M:M,MATCH(O299,LOVs!J:J,0)),"")</f>
        <v>Build</v>
      </c>
      <c r="R299" s="407" t="str">
        <f>IFERROR(INDEX(LOVs!N:N,MATCH(O299,LOVs!J:J,0)),"")</f>
        <v>Report</v>
      </c>
      <c r="S299" s="404" t="s">
        <v>7133</v>
      </c>
      <c r="U299" s="484" t="s">
        <v>7134</v>
      </c>
      <c r="Y299" s="400" t="s">
        <v>1348</v>
      </c>
      <c r="Z299" s="400" t="s">
        <v>4652</v>
      </c>
      <c r="AA299" s="409">
        <v>44789</v>
      </c>
      <c r="AI299" s="400" t="s">
        <v>1605</v>
      </c>
      <c r="AJ299" s="400" t="s">
        <v>1606</v>
      </c>
      <c r="AK299" s="400" t="s">
        <v>1607</v>
      </c>
      <c r="AO299" s="484"/>
      <c r="AV299" s="400"/>
      <c r="AW299" s="400"/>
      <c r="AX299" s="400"/>
      <c r="AZ299" s="400" t="str">
        <f>IF(IFERROR(MATCH(F299,#REF!, 0),"N/A")="N/A","N/A","Yes")</f>
        <v>N/A</v>
      </c>
    </row>
    <row r="300" spans="1:52" x14ac:dyDescent="0.3">
      <c r="A300" s="404"/>
      <c r="B300" s="404" t="s">
        <v>7135</v>
      </c>
      <c r="C300" s="404" t="s">
        <v>7136</v>
      </c>
      <c r="D300" s="404" t="s">
        <v>7137</v>
      </c>
      <c r="E300" s="428"/>
      <c r="F300" s="400" t="s">
        <v>7138</v>
      </c>
      <c r="H300" s="404" t="s">
        <v>1596</v>
      </c>
      <c r="I300" s="404" t="s">
        <v>1597</v>
      </c>
      <c r="J300" s="404" t="s">
        <v>1795</v>
      </c>
      <c r="K300" s="404" t="s">
        <v>7139</v>
      </c>
      <c r="N300" s="400" t="s">
        <v>1636</v>
      </c>
      <c r="O300" s="507" t="s">
        <v>1647</v>
      </c>
      <c r="P300" s="407" t="str">
        <f>IFERROR(INDEX(LOVs!L:L,MATCH(O300, LOVs!J:J,0)), "")</f>
        <v>Gap</v>
      </c>
      <c r="Q300" s="407" t="str">
        <f>IFERROR(INDEX(LOVs!M:M,MATCH(O300,LOVs!J:J,0)),"")</f>
        <v>Build</v>
      </c>
      <c r="R300" s="407" t="str">
        <f>IFERROR(INDEX(LOVs!N:N,MATCH(O300,LOVs!J:J,0)),"")</f>
        <v>Report</v>
      </c>
      <c r="S300" s="404" t="s">
        <v>6597</v>
      </c>
      <c r="U300" s="484" t="s">
        <v>7134</v>
      </c>
      <c r="Y300" s="400" t="s">
        <v>1348</v>
      </c>
      <c r="Z300" s="400" t="s">
        <v>4652</v>
      </c>
      <c r="AA300" s="409">
        <v>44790</v>
      </c>
      <c r="AI300" s="400" t="s">
        <v>1605</v>
      </c>
      <c r="AJ300" s="400" t="s">
        <v>1606</v>
      </c>
      <c r="AK300" s="400" t="s">
        <v>1607</v>
      </c>
      <c r="AO300" s="484"/>
      <c r="AV300" s="400"/>
      <c r="AW300" s="400"/>
      <c r="AX300" s="400"/>
      <c r="AZ300" s="400" t="str">
        <f>IF(IFERROR(MATCH(F300,#REF!, 0),"N/A")="N/A","N/A","Yes")</f>
        <v>N/A</v>
      </c>
    </row>
    <row r="301" spans="1:52" x14ac:dyDescent="0.3">
      <c r="A301" s="404"/>
      <c r="B301" s="404" t="s">
        <v>7140</v>
      </c>
      <c r="C301" s="404" t="s">
        <v>7141</v>
      </c>
      <c r="D301" s="404" t="s">
        <v>7142</v>
      </c>
      <c r="E301" s="428"/>
      <c r="F301" s="400" t="s">
        <v>7143</v>
      </c>
      <c r="H301" s="404" t="s">
        <v>1596</v>
      </c>
      <c r="I301" s="404" t="s">
        <v>1597</v>
      </c>
      <c r="J301" s="404" t="s">
        <v>1795</v>
      </c>
      <c r="K301" s="404" t="s">
        <v>7144</v>
      </c>
      <c r="N301" s="400" t="s">
        <v>1636</v>
      </c>
      <c r="O301" s="507" t="s">
        <v>1647</v>
      </c>
      <c r="P301" s="407" t="str">
        <f>IFERROR(INDEX(LOVs!L:L,MATCH(O301, LOVs!J:J,0)), "")</f>
        <v>Gap</v>
      </c>
      <c r="Q301" s="407" t="str">
        <f>IFERROR(INDEX(LOVs!M:M,MATCH(O301,LOVs!J:J,0)),"")</f>
        <v>Build</v>
      </c>
      <c r="R301" s="407" t="str">
        <f>IFERROR(INDEX(LOVs!N:N,MATCH(O301,LOVs!J:J,0)),"")</f>
        <v>Report</v>
      </c>
      <c r="S301" s="404" t="s">
        <v>7145</v>
      </c>
      <c r="U301" s="484" t="s">
        <v>7134</v>
      </c>
      <c r="Y301" s="400" t="s">
        <v>1348</v>
      </c>
      <c r="Z301" s="400" t="s">
        <v>4652</v>
      </c>
      <c r="AA301" s="409">
        <v>44790</v>
      </c>
      <c r="AI301" s="400" t="s">
        <v>1605</v>
      </c>
      <c r="AJ301" s="400" t="s">
        <v>1606</v>
      </c>
      <c r="AK301" s="400" t="s">
        <v>1607</v>
      </c>
      <c r="AO301" s="484"/>
      <c r="AV301" s="400"/>
      <c r="AW301" s="400"/>
      <c r="AX301" s="400"/>
      <c r="AZ301" s="400" t="str">
        <f>IF(IFERROR(MATCH(F301,#REF!, 0),"N/A")="N/A","N/A","Yes")</f>
        <v>N/A</v>
      </c>
    </row>
    <row r="302" spans="1:52" x14ac:dyDescent="0.3">
      <c r="A302" s="404"/>
      <c r="B302" s="404" t="s">
        <v>7146</v>
      </c>
      <c r="C302" s="404" t="s">
        <v>7147</v>
      </c>
      <c r="D302" s="404" t="s">
        <v>7148</v>
      </c>
      <c r="E302" s="428"/>
      <c r="F302" s="400" t="s">
        <v>7149</v>
      </c>
      <c r="H302" s="404" t="s">
        <v>1596</v>
      </c>
      <c r="I302" s="404" t="s">
        <v>1597</v>
      </c>
      <c r="J302" s="404" t="s">
        <v>1795</v>
      </c>
      <c r="K302" s="404" t="s">
        <v>7150</v>
      </c>
      <c r="N302" s="400" t="s">
        <v>1636</v>
      </c>
      <c r="O302" s="507" t="s">
        <v>1647</v>
      </c>
      <c r="P302" s="407" t="str">
        <f>IFERROR(INDEX(LOVs!L:L,MATCH(O302, LOVs!J:J,0)), "")</f>
        <v>Gap</v>
      </c>
      <c r="Q302" s="407" t="str">
        <f>IFERROR(INDEX(LOVs!M:M,MATCH(O302,LOVs!J:J,0)),"")</f>
        <v>Build</v>
      </c>
      <c r="R302" s="407" t="str">
        <f>IFERROR(INDEX(LOVs!N:N,MATCH(O302,LOVs!J:J,0)),"")</f>
        <v>Report</v>
      </c>
      <c r="S302" s="404" t="s">
        <v>7151</v>
      </c>
      <c r="U302" s="484" t="s">
        <v>7134</v>
      </c>
      <c r="Y302" s="400" t="s">
        <v>1348</v>
      </c>
      <c r="Z302" s="400" t="s">
        <v>4652</v>
      </c>
      <c r="AA302" s="409">
        <v>44790</v>
      </c>
      <c r="AI302" s="400" t="s">
        <v>1605</v>
      </c>
      <c r="AJ302" s="400" t="s">
        <v>1606</v>
      </c>
      <c r="AK302" s="400" t="s">
        <v>1607</v>
      </c>
      <c r="AO302" s="484"/>
      <c r="AV302" s="400"/>
      <c r="AW302" s="400"/>
      <c r="AX302" s="400"/>
      <c r="AZ302" s="400" t="str">
        <f>IF(IFERROR(MATCH(F302,#REF!, 0),"N/A")="N/A","N/A","Yes")</f>
        <v>N/A</v>
      </c>
    </row>
    <row r="303" spans="1:52" x14ac:dyDescent="0.3">
      <c r="E303" s="428"/>
      <c r="F303" s="400" t="s">
        <v>7152</v>
      </c>
      <c r="G303" s="406" t="s">
        <v>1596</v>
      </c>
      <c r="H303" s="406" t="s">
        <v>1596</v>
      </c>
      <c r="I303" s="400" t="s">
        <v>2571</v>
      </c>
      <c r="J303" s="400" t="s">
        <v>2742</v>
      </c>
      <c r="K303" s="536" t="s">
        <v>7153</v>
      </c>
      <c r="L303" s="507"/>
      <c r="N303" s="400" t="s">
        <v>1636</v>
      </c>
      <c r="O303" s="507" t="s">
        <v>1647</v>
      </c>
      <c r="P303" s="407" t="str">
        <f>IFERROR(INDEX(LOVs!L:L,MATCH(O303, LOVs!J:J,0)), "")</f>
        <v>Gap</v>
      </c>
      <c r="Q303" s="407" t="str">
        <f>IFERROR(INDEX(LOVs!M:M,MATCH(O303,LOVs!J:J,0)),"")</f>
        <v>Build</v>
      </c>
      <c r="R303" s="407" t="str">
        <f>IFERROR(INDEX(LOVs!N:N,MATCH(O303,LOVs!J:J,0)),"")</f>
        <v>Report</v>
      </c>
      <c r="S303" s="400" t="s">
        <v>4415</v>
      </c>
      <c r="T303" s="400" t="s">
        <v>7154</v>
      </c>
      <c r="U303" s="400" t="s">
        <v>7155</v>
      </c>
      <c r="Y303" s="400" t="s">
        <v>1348</v>
      </c>
      <c r="Z303" s="400" t="s">
        <v>6774</v>
      </c>
      <c r="AA303" s="409">
        <v>44789</v>
      </c>
      <c r="AB303" s="400" t="s">
        <v>7108</v>
      </c>
      <c r="AD303" s="400" t="s">
        <v>7108</v>
      </c>
      <c r="AE303" s="400" t="s">
        <v>7108</v>
      </c>
      <c r="AI303" s="400" t="s">
        <v>1605</v>
      </c>
      <c r="AJ303" s="400" t="s">
        <v>2577</v>
      </c>
      <c r="AK303" s="400" t="s">
        <v>2578</v>
      </c>
      <c r="AU303" s="400" t="s">
        <v>7109</v>
      </c>
      <c r="AV303" s="400"/>
      <c r="AZ303" s="400" t="str">
        <f>IF(IFERROR(MATCH(F303,#REF!, 0),"N/A")="N/A","N/A","Yes")</f>
        <v>N/A</v>
      </c>
    </row>
    <row r="304" spans="1:52" x14ac:dyDescent="0.3">
      <c r="E304" s="428"/>
      <c r="F304" s="400" t="s">
        <v>7156</v>
      </c>
      <c r="G304" s="406" t="s">
        <v>1596</v>
      </c>
      <c r="H304" s="406" t="s">
        <v>1596</v>
      </c>
      <c r="I304" s="400" t="s">
        <v>2571</v>
      </c>
      <c r="J304" s="400" t="s">
        <v>2572</v>
      </c>
      <c r="K304" s="536" t="s">
        <v>7157</v>
      </c>
      <c r="L304" s="507"/>
      <c r="N304" s="400" t="s">
        <v>1636</v>
      </c>
      <c r="O304" s="507" t="s">
        <v>2621</v>
      </c>
      <c r="P304" s="407" t="str">
        <f>IFERROR(INDEX(LOVs!L:L,MATCH(O304, LOVs!J:J,0)), "")</f>
        <v>Gap</v>
      </c>
      <c r="Q304" s="407" t="str">
        <f>IFERROR(INDEX(LOVs!M:M,MATCH(O304,LOVs!J:J,0)),"")</f>
        <v>Build</v>
      </c>
      <c r="R304" s="407" t="str">
        <f>IFERROR(INDEX(LOVs!N:N,MATCH(O304,LOVs!J:J,0)),"")</f>
        <v>Interface</v>
      </c>
      <c r="S304" s="400" t="s">
        <v>518</v>
      </c>
      <c r="T304" s="400" t="s">
        <v>7158</v>
      </c>
      <c r="U304" s="400" t="s">
        <v>7159</v>
      </c>
      <c r="Y304" s="400" t="s">
        <v>1348</v>
      </c>
      <c r="Z304" s="400" t="s">
        <v>6774</v>
      </c>
      <c r="AA304" s="409">
        <v>44803</v>
      </c>
      <c r="AB304" s="400" t="s">
        <v>7108</v>
      </c>
      <c r="AD304" s="400" t="s">
        <v>7108</v>
      </c>
      <c r="AE304" s="400" t="s">
        <v>7108</v>
      </c>
      <c r="AI304" s="400" t="s">
        <v>1605</v>
      </c>
      <c r="AJ304" s="400" t="s">
        <v>2577</v>
      </c>
      <c r="AK304" s="400" t="s">
        <v>2578</v>
      </c>
      <c r="AU304" s="400" t="s">
        <v>7160</v>
      </c>
      <c r="AZ304" s="400" t="str">
        <f>IF(IFERROR(MATCH(F304,#REF!, 0),"N/A")="N/A","N/A","Yes")</f>
        <v>N/A</v>
      </c>
    </row>
    <row r="305" spans="5:52" x14ac:dyDescent="0.3">
      <c r="E305" s="428"/>
      <c r="F305" s="400" t="s">
        <v>7161</v>
      </c>
      <c r="G305" s="406" t="s">
        <v>1596</v>
      </c>
      <c r="H305" s="406" t="s">
        <v>1596</v>
      </c>
      <c r="I305" s="400" t="s">
        <v>2571</v>
      </c>
      <c r="J305" s="400" t="s">
        <v>2572</v>
      </c>
      <c r="K305" s="536" t="s">
        <v>7162</v>
      </c>
      <c r="L305" s="507"/>
      <c r="N305" s="400" t="s">
        <v>1636</v>
      </c>
      <c r="O305" s="507" t="s">
        <v>2621</v>
      </c>
      <c r="P305" s="407" t="str">
        <f>IFERROR(INDEX(LOVs!L:L,MATCH(O305, LOVs!J:J,0)), "")</f>
        <v>Gap</v>
      </c>
      <c r="Q305" s="407" t="str">
        <f>IFERROR(INDEX(LOVs!M:M,MATCH(O305,LOVs!J:J,0)),"")</f>
        <v>Build</v>
      </c>
      <c r="R305" s="407" t="str">
        <f>IFERROR(INDEX(LOVs!N:N,MATCH(O305,LOVs!J:J,0)),"")</f>
        <v>Interface</v>
      </c>
      <c r="S305" s="400" t="s">
        <v>6805</v>
      </c>
      <c r="T305" s="400" t="s">
        <v>7163</v>
      </c>
      <c r="U305" s="400" t="s">
        <v>7159</v>
      </c>
      <c r="Y305" s="400" t="s">
        <v>1348</v>
      </c>
      <c r="Z305" s="400" t="s">
        <v>6774</v>
      </c>
      <c r="AA305" s="409">
        <v>44803</v>
      </c>
      <c r="AB305" s="400" t="s">
        <v>7108</v>
      </c>
      <c r="AD305" s="400" t="s">
        <v>7108</v>
      </c>
      <c r="AE305" s="400" t="s">
        <v>7108</v>
      </c>
      <c r="AI305" s="400" t="s">
        <v>1605</v>
      </c>
      <c r="AJ305" s="400" t="s">
        <v>2577</v>
      </c>
      <c r="AK305" s="400" t="s">
        <v>2578</v>
      </c>
      <c r="AU305" s="400" t="s">
        <v>7160</v>
      </c>
      <c r="AZ305" s="400" t="str">
        <f>IF(IFERROR(MATCH(F305,#REF!, 0),"N/A")="N/A","N/A","Yes")</f>
        <v>N/A</v>
      </c>
    </row>
    <row r="306" spans="5:52" x14ac:dyDescent="0.3">
      <c r="E306" s="428"/>
      <c r="F306" s="400" t="s">
        <v>7164</v>
      </c>
      <c r="G306" s="406" t="s">
        <v>1596</v>
      </c>
      <c r="H306" s="406" t="s">
        <v>1596</v>
      </c>
      <c r="I306" s="400" t="s">
        <v>2571</v>
      </c>
      <c r="J306" s="400" t="s">
        <v>2572</v>
      </c>
      <c r="K306" s="536" t="s">
        <v>7165</v>
      </c>
      <c r="L306" s="507"/>
      <c r="N306" s="400" t="s">
        <v>1636</v>
      </c>
      <c r="O306" s="507" t="s">
        <v>2621</v>
      </c>
      <c r="P306" s="407" t="str">
        <f>IFERROR(INDEX(LOVs!L:L,MATCH(O306, LOVs!J:J,0)), "")</f>
        <v>Gap</v>
      </c>
      <c r="Q306" s="407" t="str">
        <f>IFERROR(INDEX(LOVs!M:M,MATCH(O306,LOVs!J:J,0)),"")</f>
        <v>Build</v>
      </c>
      <c r="R306" s="407" t="str">
        <f>IFERROR(INDEX(LOVs!N:N,MATCH(O306,LOVs!J:J,0)),"")</f>
        <v>Interface</v>
      </c>
      <c r="S306" s="400" t="s">
        <v>7166</v>
      </c>
      <c r="T306" s="400" t="s">
        <v>7167</v>
      </c>
      <c r="U306" s="400" t="s">
        <v>7159</v>
      </c>
      <c r="Y306" s="400" t="s">
        <v>1348</v>
      </c>
      <c r="Z306" s="400" t="s">
        <v>6774</v>
      </c>
      <c r="AA306" s="409">
        <v>44803</v>
      </c>
      <c r="AB306" s="400" t="s">
        <v>7108</v>
      </c>
      <c r="AD306" s="400" t="s">
        <v>7108</v>
      </c>
      <c r="AE306" s="400" t="s">
        <v>7108</v>
      </c>
      <c r="AI306" s="400" t="s">
        <v>1605</v>
      </c>
      <c r="AJ306" s="400" t="s">
        <v>2577</v>
      </c>
      <c r="AK306" s="400" t="s">
        <v>2578</v>
      </c>
      <c r="AU306" s="400" t="s">
        <v>7160</v>
      </c>
      <c r="AZ306" s="400" t="str">
        <f>IF(IFERROR(MATCH(F306,#REF!, 0),"N/A")="N/A","N/A","Yes")</f>
        <v>N/A</v>
      </c>
    </row>
    <row r="307" spans="5:52" x14ac:dyDescent="0.3">
      <c r="E307" s="428"/>
      <c r="F307" s="400" t="s">
        <v>7168</v>
      </c>
      <c r="G307" s="400" t="s">
        <v>2571</v>
      </c>
      <c r="H307" s="406" t="s">
        <v>1596</v>
      </c>
      <c r="I307" s="400" t="s">
        <v>2571</v>
      </c>
      <c r="J307" s="400" t="s">
        <v>2572</v>
      </c>
      <c r="K307" s="536" t="s">
        <v>7169</v>
      </c>
      <c r="L307" s="507"/>
      <c r="N307" s="400" t="s">
        <v>1636</v>
      </c>
      <c r="O307" s="507" t="s">
        <v>1452</v>
      </c>
      <c r="P307" s="407" t="str">
        <f>IFERROR(INDEX(LOVs!L:L,MATCH(O307, LOVs!J:J,0)), "")</f>
        <v>Fit</v>
      </c>
      <c r="Q307" s="407" t="str">
        <f>IFERROR(INDEX(LOVs!M:M,MATCH(O307,LOVs!J:J,0)),"")</f>
        <v>Configuration</v>
      </c>
      <c r="R307" s="407" t="str">
        <f>IFERROR(INDEX(LOVs!N:N,MATCH(O307,LOVs!J:J,0)),"")</f>
        <v>Functional</v>
      </c>
      <c r="T307" s="400" t="s">
        <v>7170</v>
      </c>
      <c r="U307" s="400" t="s">
        <v>7171</v>
      </c>
      <c r="Y307" s="400" t="s">
        <v>1348</v>
      </c>
      <c r="Z307" s="400" t="s">
        <v>6774</v>
      </c>
      <c r="AA307" s="409">
        <v>44803</v>
      </c>
      <c r="AB307" s="400" t="s">
        <v>7108</v>
      </c>
      <c r="AD307" s="400" t="s">
        <v>7108</v>
      </c>
      <c r="AI307" s="400" t="s">
        <v>1605</v>
      </c>
      <c r="AJ307" s="400" t="s">
        <v>2577</v>
      </c>
      <c r="AK307" s="400" t="s">
        <v>2578</v>
      </c>
      <c r="AU307" s="400" t="s">
        <v>7160</v>
      </c>
      <c r="AZ307" s="400" t="str">
        <f>IF(IFERROR(MATCH(F307,#REF!, 0),"N/A")="N/A","N/A","Yes")</f>
        <v>N/A</v>
      </c>
    </row>
    <row r="308" spans="5:52" x14ac:dyDescent="0.3">
      <c r="E308" s="428"/>
      <c r="F308" s="400" t="s">
        <v>7172</v>
      </c>
      <c r="G308" s="400" t="s">
        <v>2571</v>
      </c>
      <c r="H308" s="406" t="s">
        <v>1596</v>
      </c>
      <c r="I308" s="400" t="s">
        <v>2571</v>
      </c>
      <c r="J308" s="400" t="s">
        <v>2572</v>
      </c>
      <c r="K308" s="536" t="s">
        <v>7173</v>
      </c>
      <c r="L308" s="507"/>
      <c r="N308" s="400" t="s">
        <v>1636</v>
      </c>
      <c r="O308" s="507" t="s">
        <v>1452</v>
      </c>
      <c r="P308" s="407" t="str">
        <f>IFERROR(INDEX(LOVs!L:L,MATCH(O308, LOVs!J:J,0)), "")</f>
        <v>Fit</v>
      </c>
      <c r="Q308" s="407" t="str">
        <f>IFERROR(INDEX(LOVs!M:M,MATCH(O308,LOVs!J:J,0)),"")</f>
        <v>Configuration</v>
      </c>
      <c r="R308" s="407" t="str">
        <f>IFERROR(INDEX(LOVs!N:N,MATCH(O308,LOVs!J:J,0)),"")</f>
        <v>Functional</v>
      </c>
      <c r="T308" s="400" t="s">
        <v>7170</v>
      </c>
      <c r="U308" s="400" t="s">
        <v>7171</v>
      </c>
      <c r="Y308" s="400" t="s">
        <v>1348</v>
      </c>
      <c r="Z308" s="400" t="s">
        <v>6774</v>
      </c>
      <c r="AA308" s="409">
        <v>44803</v>
      </c>
      <c r="AB308" s="400" t="s">
        <v>7108</v>
      </c>
      <c r="AD308" s="400" t="s">
        <v>7108</v>
      </c>
      <c r="AI308" s="400" t="s">
        <v>1605</v>
      </c>
      <c r="AJ308" s="400" t="s">
        <v>2577</v>
      </c>
      <c r="AK308" s="400" t="s">
        <v>2578</v>
      </c>
      <c r="AU308" s="400" t="s">
        <v>7160</v>
      </c>
      <c r="AZ308" s="400" t="str">
        <f>IF(IFERROR(MATCH(F308,#REF!, 0),"N/A")="N/A","N/A","Yes")</f>
        <v>N/A</v>
      </c>
    </row>
    <row r="309" spans="5:52" x14ac:dyDescent="0.3">
      <c r="E309" s="428"/>
      <c r="F309" s="400" t="s">
        <v>7174</v>
      </c>
      <c r="G309" s="400" t="s">
        <v>2571</v>
      </c>
      <c r="H309" s="406" t="s">
        <v>1596</v>
      </c>
      <c r="I309" s="400" t="s">
        <v>2571</v>
      </c>
      <c r="J309" s="400" t="s">
        <v>2572</v>
      </c>
      <c r="K309" s="536" t="s">
        <v>7175</v>
      </c>
      <c r="L309" s="507"/>
      <c r="N309" s="400" t="s">
        <v>1636</v>
      </c>
      <c r="O309" s="507" t="s">
        <v>1452</v>
      </c>
      <c r="P309" s="407" t="str">
        <f>IFERROR(INDEX(LOVs!L:L,MATCH(O309, LOVs!J:J,0)), "")</f>
        <v>Fit</v>
      </c>
      <c r="Q309" s="407" t="str">
        <f>IFERROR(INDEX(LOVs!M:M,MATCH(O309,LOVs!J:J,0)),"")</f>
        <v>Configuration</v>
      </c>
      <c r="R309" s="407" t="str">
        <f>IFERROR(INDEX(LOVs!N:N,MATCH(O309,LOVs!J:J,0)),"")</f>
        <v>Functional</v>
      </c>
      <c r="T309" s="400" t="s">
        <v>7170</v>
      </c>
      <c r="U309" s="400" t="s">
        <v>7171</v>
      </c>
      <c r="Y309" s="400" t="s">
        <v>1348</v>
      </c>
      <c r="Z309" s="400" t="s">
        <v>6774</v>
      </c>
      <c r="AA309" s="409">
        <v>44803</v>
      </c>
      <c r="AB309" s="400" t="s">
        <v>7108</v>
      </c>
      <c r="AD309" s="400" t="s">
        <v>7108</v>
      </c>
      <c r="AI309" s="400" t="s">
        <v>1605</v>
      </c>
      <c r="AJ309" s="400" t="s">
        <v>2577</v>
      </c>
      <c r="AK309" s="400" t="s">
        <v>2578</v>
      </c>
      <c r="AU309" s="400" t="s">
        <v>7160</v>
      </c>
      <c r="AZ309" s="400" t="str">
        <f>IF(IFERROR(MATCH(F309,#REF!, 0),"N/A")="N/A","N/A","Yes")</f>
        <v>N/A</v>
      </c>
    </row>
    <row r="310" spans="5:52" x14ac:dyDescent="0.3">
      <c r="E310" s="428"/>
      <c r="F310" s="400" t="s">
        <v>7176</v>
      </c>
      <c r="H310" s="406" t="s">
        <v>1596</v>
      </c>
      <c r="I310" s="400" t="s">
        <v>2571</v>
      </c>
      <c r="J310" s="400" t="s">
        <v>2572</v>
      </c>
      <c r="K310" s="536" t="s">
        <v>7177</v>
      </c>
      <c r="N310" s="400" t="s">
        <v>1636</v>
      </c>
      <c r="O310" s="507" t="s">
        <v>2621</v>
      </c>
      <c r="P310" s="407" t="str">
        <f>IFERROR(INDEX(LOVs!L:L,MATCH(O310, LOVs!J:J,0)), "")</f>
        <v>Gap</v>
      </c>
      <c r="Q310" s="407" t="str">
        <f>IFERROR(INDEX(LOVs!M:M,MATCH(O310,LOVs!J:J,0)),"")</f>
        <v>Build</v>
      </c>
      <c r="R310" s="407" t="str">
        <f>IFERROR(INDEX(LOVs!N:N,MATCH(O310,LOVs!J:J,0)),"")</f>
        <v>Interface</v>
      </c>
      <c r="S310" s="400" t="s">
        <v>122</v>
      </c>
      <c r="T310" s="400" t="s">
        <v>7178</v>
      </c>
      <c r="U310" s="400" t="s">
        <v>7179</v>
      </c>
      <c r="Y310" s="400" t="s">
        <v>1348</v>
      </c>
      <c r="Z310" s="400" t="s">
        <v>6774</v>
      </c>
      <c r="AA310" s="409">
        <v>44803</v>
      </c>
      <c r="AB310" s="400" t="s">
        <v>7108</v>
      </c>
      <c r="AD310" s="400" t="s">
        <v>7108</v>
      </c>
      <c r="AE310" s="400" t="s">
        <v>7108</v>
      </c>
      <c r="AI310" s="400" t="s">
        <v>1605</v>
      </c>
      <c r="AJ310" s="400" t="s">
        <v>2577</v>
      </c>
      <c r="AK310" s="400" t="s">
        <v>2578</v>
      </c>
      <c r="AU310" s="400" t="s">
        <v>7160</v>
      </c>
      <c r="AZ310" s="400" t="str">
        <f>IF(IFERROR(MATCH(F310,#REF!, 0),"N/A")="N/A","N/A","Yes")</f>
        <v>N/A</v>
      </c>
    </row>
    <row r="311" spans="5:52" x14ac:dyDescent="0.3">
      <c r="E311" s="428"/>
      <c r="F311" s="400" t="s">
        <v>7180</v>
      </c>
      <c r="H311" s="406" t="s">
        <v>1596</v>
      </c>
      <c r="I311" s="400" t="s">
        <v>2571</v>
      </c>
      <c r="J311" s="400" t="s">
        <v>2572</v>
      </c>
      <c r="K311" s="536" t="s">
        <v>7181</v>
      </c>
      <c r="N311" s="400" t="s">
        <v>1636</v>
      </c>
      <c r="O311" s="507" t="s">
        <v>2621</v>
      </c>
      <c r="P311" s="407" t="str">
        <f>IFERROR(INDEX(LOVs!L:L,MATCH(O311, LOVs!J:J,0)), "")</f>
        <v>Gap</v>
      </c>
      <c r="Q311" s="407" t="str">
        <f>IFERROR(INDEX(LOVs!M:M,MATCH(O311,LOVs!J:J,0)),"")</f>
        <v>Build</v>
      </c>
      <c r="R311" s="407" t="str">
        <f>IFERROR(INDEX(LOVs!N:N,MATCH(O311,LOVs!J:J,0)),"")</f>
        <v>Interface</v>
      </c>
      <c r="S311" s="400" t="s">
        <v>504</v>
      </c>
      <c r="T311" s="400" t="s">
        <v>7178</v>
      </c>
      <c r="U311" s="400" t="s">
        <v>7182</v>
      </c>
      <c r="Y311" s="400" t="s">
        <v>1348</v>
      </c>
      <c r="Z311" s="400" t="s">
        <v>6774</v>
      </c>
      <c r="AA311" s="409">
        <v>44803</v>
      </c>
      <c r="AB311" s="400" t="s">
        <v>7108</v>
      </c>
      <c r="AD311" s="400" t="s">
        <v>7108</v>
      </c>
      <c r="AE311" s="400" t="s">
        <v>7108</v>
      </c>
      <c r="AI311" s="400" t="s">
        <v>1605</v>
      </c>
      <c r="AJ311" s="400" t="s">
        <v>2577</v>
      </c>
      <c r="AK311" s="400" t="s">
        <v>2578</v>
      </c>
      <c r="AU311" s="400" t="s">
        <v>7160</v>
      </c>
      <c r="AZ311" s="400" t="str">
        <f>IF(IFERROR(MATCH(F311,#REF!, 0),"N/A")="N/A","N/A","Yes")</f>
        <v>N/A</v>
      </c>
    </row>
    <row r="312" spans="5:52" x14ac:dyDescent="0.3">
      <c r="E312" s="428"/>
      <c r="F312" s="400" t="s">
        <v>7183</v>
      </c>
      <c r="H312" s="406" t="s">
        <v>1596</v>
      </c>
      <c r="I312" s="400" t="s">
        <v>2571</v>
      </c>
      <c r="J312" s="400" t="s">
        <v>2572</v>
      </c>
      <c r="K312" s="536" t="s">
        <v>7184</v>
      </c>
      <c r="N312" s="400" t="s">
        <v>1636</v>
      </c>
      <c r="O312" s="507" t="s">
        <v>1647</v>
      </c>
      <c r="P312" s="407" t="str">
        <f>IFERROR(INDEX(LOVs!L:L,MATCH(O312, LOVs!J:J,0)), "")</f>
        <v>Gap</v>
      </c>
      <c r="Q312" s="407" t="str">
        <f>IFERROR(INDEX(LOVs!M:M,MATCH(O312,LOVs!J:J,0)),"")</f>
        <v>Build</v>
      </c>
      <c r="R312" s="407" t="str">
        <f>IFERROR(INDEX(LOVs!N:N,MATCH(O312,LOVs!J:J,0)),"")</f>
        <v>Report</v>
      </c>
      <c r="S312" s="400" t="s">
        <v>4415</v>
      </c>
      <c r="T312" s="400" t="s">
        <v>7185</v>
      </c>
      <c r="U312" s="400" t="s">
        <v>7186</v>
      </c>
      <c r="Y312" s="400" t="s">
        <v>1348</v>
      </c>
      <c r="Z312" s="400" t="s">
        <v>6774</v>
      </c>
      <c r="AA312" s="409">
        <v>44803</v>
      </c>
      <c r="AB312" s="400" t="s">
        <v>7108</v>
      </c>
      <c r="AD312" s="400" t="s">
        <v>7108</v>
      </c>
      <c r="AE312" s="400" t="s">
        <v>7108</v>
      </c>
      <c r="AI312" s="400" t="s">
        <v>1605</v>
      </c>
      <c r="AJ312" s="400" t="s">
        <v>2577</v>
      </c>
      <c r="AK312" s="400" t="s">
        <v>2578</v>
      </c>
      <c r="AU312" s="400" t="s">
        <v>7160</v>
      </c>
      <c r="AZ312" s="400" t="str">
        <f>IF(IFERROR(MATCH(F312,#REF!, 0),"N/A")="N/A","N/A","Yes")</f>
        <v>N/A</v>
      </c>
    </row>
    <row r="313" spans="5:52" x14ac:dyDescent="0.3">
      <c r="E313" s="428"/>
      <c r="F313" s="400" t="s">
        <v>7187</v>
      </c>
      <c r="G313" s="406"/>
      <c r="H313" s="406" t="s">
        <v>1596</v>
      </c>
      <c r="I313" s="400" t="s">
        <v>2571</v>
      </c>
      <c r="J313" s="400" t="s">
        <v>2572</v>
      </c>
      <c r="K313" s="536" t="s">
        <v>7188</v>
      </c>
      <c r="L313" s="507"/>
      <c r="N313" s="400" t="s">
        <v>1636</v>
      </c>
      <c r="O313" s="507" t="s">
        <v>2621</v>
      </c>
      <c r="P313" s="407" t="str">
        <f>IFERROR(INDEX(LOVs!L:L,MATCH(O313, LOVs!J:J,0)), "")</f>
        <v>Gap</v>
      </c>
      <c r="Q313" s="407" t="str">
        <f>IFERROR(INDEX(LOVs!M:M,MATCH(O313,LOVs!J:J,0)),"")</f>
        <v>Build</v>
      </c>
      <c r="R313" s="407" t="str">
        <f>IFERROR(INDEX(LOVs!N:N,MATCH(O313,LOVs!J:J,0)),"")</f>
        <v>Interface</v>
      </c>
      <c r="S313" s="400" t="s">
        <v>7189</v>
      </c>
      <c r="T313" s="400" t="s">
        <v>7190</v>
      </c>
      <c r="U313" s="400" t="s">
        <v>7159</v>
      </c>
      <c r="Y313" s="400" t="s">
        <v>1348</v>
      </c>
      <c r="Z313" s="400" t="s">
        <v>6774</v>
      </c>
      <c r="AA313" s="409">
        <v>44803</v>
      </c>
      <c r="AB313" s="400" t="s">
        <v>7108</v>
      </c>
      <c r="AD313" s="400" t="s">
        <v>7108</v>
      </c>
      <c r="AE313" s="400" t="s">
        <v>7108</v>
      </c>
      <c r="AI313" s="400" t="s">
        <v>1605</v>
      </c>
      <c r="AJ313" s="400" t="s">
        <v>2577</v>
      </c>
      <c r="AK313" s="400" t="s">
        <v>2578</v>
      </c>
      <c r="AU313" s="400" t="s">
        <v>7160</v>
      </c>
      <c r="AZ313" s="400" t="str">
        <f>IF(IFERROR(MATCH(F313,#REF!, 0),"N/A")="N/A","N/A","Yes")</f>
        <v>N/A</v>
      </c>
    </row>
    <row r="314" spans="5:52" x14ac:dyDescent="0.3">
      <c r="E314" s="428"/>
      <c r="F314" s="400" t="s">
        <v>7191</v>
      </c>
      <c r="G314" s="406"/>
      <c r="H314" s="406" t="s">
        <v>1596</v>
      </c>
      <c r="I314" s="400" t="s">
        <v>2571</v>
      </c>
      <c r="J314" s="400" t="s">
        <v>2572</v>
      </c>
      <c r="K314" s="536" t="s">
        <v>7192</v>
      </c>
      <c r="L314" s="507"/>
      <c r="N314" s="400" t="s">
        <v>1636</v>
      </c>
      <c r="O314" s="507" t="s">
        <v>1452</v>
      </c>
      <c r="P314" s="407" t="str">
        <f>IFERROR(INDEX(LOVs!L:L,MATCH(O314, LOVs!J:J,0)), "")</f>
        <v>Fit</v>
      </c>
      <c r="Q314" s="407" t="str">
        <f>IFERROR(INDEX(LOVs!M:M,MATCH(O314,LOVs!J:J,0)),"")</f>
        <v>Configuration</v>
      </c>
      <c r="R314" s="407" t="str">
        <f>IFERROR(INDEX(LOVs!N:N,MATCH(O314,LOVs!J:J,0)),"")</f>
        <v>Functional</v>
      </c>
      <c r="T314" s="400" t="s">
        <v>7193</v>
      </c>
      <c r="U314" s="400" t="s">
        <v>7159</v>
      </c>
      <c r="Y314" s="400" t="s">
        <v>1348</v>
      </c>
      <c r="Z314" s="400" t="s">
        <v>6774</v>
      </c>
      <c r="AA314" s="409">
        <v>44803</v>
      </c>
      <c r="AB314" s="400" t="s">
        <v>7108</v>
      </c>
      <c r="AD314" s="400" t="s">
        <v>7108</v>
      </c>
      <c r="AE314" s="400" t="s">
        <v>7108</v>
      </c>
      <c r="AI314" s="400" t="s">
        <v>1605</v>
      </c>
      <c r="AJ314" s="400" t="s">
        <v>2577</v>
      </c>
      <c r="AK314" s="400" t="s">
        <v>2578</v>
      </c>
      <c r="AU314" s="400" t="s">
        <v>7160</v>
      </c>
      <c r="AZ314" s="400" t="str">
        <f>IF(IFERROR(MATCH(F314,#REF!, 0),"N/A")="N/A","N/A","Yes")</f>
        <v>N/A</v>
      </c>
    </row>
    <row r="315" spans="5:52" x14ac:dyDescent="0.3">
      <c r="E315" s="428"/>
      <c r="F315" s="400" t="s">
        <v>7194</v>
      </c>
      <c r="G315" s="406"/>
      <c r="H315" s="406" t="s">
        <v>1596</v>
      </c>
      <c r="I315" s="400" t="s">
        <v>2571</v>
      </c>
      <c r="J315" s="400" t="s">
        <v>2572</v>
      </c>
      <c r="K315" s="536" t="s">
        <v>7195</v>
      </c>
      <c r="L315" s="507"/>
      <c r="N315" s="400" t="s">
        <v>1636</v>
      </c>
      <c r="O315" s="507" t="s">
        <v>1452</v>
      </c>
      <c r="P315" s="407" t="str">
        <f>IFERROR(INDEX(LOVs!L:L,MATCH(O315, LOVs!J:J,0)), "")</f>
        <v>Fit</v>
      </c>
      <c r="Q315" s="407" t="str">
        <f>IFERROR(INDEX(LOVs!M:M,MATCH(O315,LOVs!J:J,0)),"")</f>
        <v>Configuration</v>
      </c>
      <c r="R315" s="407" t="str">
        <f>IFERROR(INDEX(LOVs!N:N,MATCH(O315,LOVs!J:J,0)),"")</f>
        <v>Functional</v>
      </c>
      <c r="T315" s="400" t="s">
        <v>7193</v>
      </c>
      <c r="U315" s="400" t="s">
        <v>7159</v>
      </c>
      <c r="Y315" s="400" t="s">
        <v>1348</v>
      </c>
      <c r="Z315" s="400" t="s">
        <v>6774</v>
      </c>
      <c r="AA315" s="409">
        <v>44803</v>
      </c>
      <c r="AB315" s="400" t="s">
        <v>7108</v>
      </c>
      <c r="AD315" s="400" t="s">
        <v>7108</v>
      </c>
      <c r="AE315" s="400" t="s">
        <v>7108</v>
      </c>
      <c r="AI315" s="400" t="s">
        <v>1605</v>
      </c>
      <c r="AJ315" s="400" t="s">
        <v>2577</v>
      </c>
      <c r="AK315" s="400" t="s">
        <v>2578</v>
      </c>
      <c r="AU315" s="400" t="s">
        <v>7160</v>
      </c>
      <c r="AZ315" s="400" t="str">
        <f>IF(IFERROR(MATCH(F315,#REF!, 0),"N/A")="N/A","N/A","Yes")</f>
        <v>N/A</v>
      </c>
    </row>
    <row r="316" spans="5:52" x14ac:dyDescent="0.3">
      <c r="E316" s="428"/>
      <c r="F316" s="400" t="s">
        <v>7196</v>
      </c>
      <c r="G316" s="406"/>
      <c r="H316" s="406" t="s">
        <v>1596</v>
      </c>
      <c r="I316" s="400" t="s">
        <v>2571</v>
      </c>
      <c r="J316" s="400" t="s">
        <v>2572</v>
      </c>
      <c r="K316" s="536" t="s">
        <v>7197</v>
      </c>
      <c r="L316" s="507"/>
      <c r="N316" s="400" t="s">
        <v>1636</v>
      </c>
      <c r="O316" s="507" t="s">
        <v>1452</v>
      </c>
      <c r="P316" s="407" t="str">
        <f>IFERROR(INDEX(LOVs!L:L,MATCH(O316, LOVs!J:J,0)), "")</f>
        <v>Fit</v>
      </c>
      <c r="Q316" s="407" t="str">
        <f>IFERROR(INDEX(LOVs!M:M,MATCH(O316,LOVs!J:J,0)),"")</f>
        <v>Configuration</v>
      </c>
      <c r="R316" s="407" t="str">
        <f>IFERROR(INDEX(LOVs!N:N,MATCH(O316,LOVs!J:J,0)),"")</f>
        <v>Functional</v>
      </c>
      <c r="T316" s="400" t="s">
        <v>7193</v>
      </c>
      <c r="U316" s="400" t="s">
        <v>7159</v>
      </c>
      <c r="Y316" s="400" t="s">
        <v>1348</v>
      </c>
      <c r="Z316" s="400" t="s">
        <v>6774</v>
      </c>
      <c r="AA316" s="409">
        <v>44803</v>
      </c>
      <c r="AB316" s="400" t="s">
        <v>7108</v>
      </c>
      <c r="AD316" s="400" t="s">
        <v>7108</v>
      </c>
      <c r="AE316" s="400" t="s">
        <v>7108</v>
      </c>
      <c r="AI316" s="400" t="s">
        <v>1605</v>
      </c>
      <c r="AJ316" s="400" t="s">
        <v>2577</v>
      </c>
      <c r="AK316" s="400" t="s">
        <v>2578</v>
      </c>
      <c r="AU316" s="400" t="s">
        <v>7160</v>
      </c>
      <c r="AZ316" s="400" t="str">
        <f>IF(IFERROR(MATCH(F316,#REF!, 0),"N/A")="N/A","N/A","Yes")</f>
        <v>N/A</v>
      </c>
    </row>
    <row r="317" spans="5:52" x14ac:dyDescent="0.3">
      <c r="E317" s="428"/>
      <c r="F317" s="400" t="s">
        <v>7198</v>
      </c>
      <c r="G317" s="406"/>
      <c r="H317" s="406" t="s">
        <v>1596</v>
      </c>
      <c r="I317" s="400" t="s">
        <v>2571</v>
      </c>
      <c r="J317" s="400" t="s">
        <v>2572</v>
      </c>
      <c r="K317" s="536" t="s">
        <v>7199</v>
      </c>
      <c r="N317" s="400" t="s">
        <v>1636</v>
      </c>
      <c r="O317" s="507" t="s">
        <v>1452</v>
      </c>
      <c r="P317" s="407" t="str">
        <f>IFERROR(INDEX(LOVs!L:L,MATCH(O317, LOVs!J:J,0)), "")</f>
        <v>Fit</v>
      </c>
      <c r="Q317" s="407" t="str">
        <f>IFERROR(INDEX(LOVs!M:M,MATCH(O317,LOVs!J:J,0)),"")</f>
        <v>Configuration</v>
      </c>
      <c r="R317" s="407" t="str">
        <f>IFERROR(INDEX(LOVs!N:N,MATCH(O317,LOVs!J:J,0)),"")</f>
        <v>Functional</v>
      </c>
      <c r="T317" s="400" t="s">
        <v>7193</v>
      </c>
      <c r="U317" s="400" t="s">
        <v>7159</v>
      </c>
      <c r="Y317" s="400" t="s">
        <v>1348</v>
      </c>
      <c r="Z317" s="400" t="s">
        <v>6774</v>
      </c>
      <c r="AA317" s="409">
        <v>44803</v>
      </c>
      <c r="AB317" s="400" t="s">
        <v>7108</v>
      </c>
      <c r="AD317" s="400" t="s">
        <v>7108</v>
      </c>
      <c r="AE317" s="400" t="s">
        <v>7108</v>
      </c>
      <c r="AI317" s="400" t="s">
        <v>1605</v>
      </c>
      <c r="AJ317" s="400" t="s">
        <v>2577</v>
      </c>
      <c r="AK317" s="400" t="s">
        <v>2578</v>
      </c>
      <c r="AU317" s="400" t="s">
        <v>7160</v>
      </c>
      <c r="AZ317" s="400" t="str">
        <f>IF(IFERROR(MATCH(F317,#REF!, 0),"N/A")="N/A","N/A","Yes")</f>
        <v>N/A</v>
      </c>
    </row>
    <row r="318" spans="5:52" x14ac:dyDescent="0.3">
      <c r="E318" s="428"/>
      <c r="F318" s="400" t="s">
        <v>7200</v>
      </c>
      <c r="G318" s="406"/>
      <c r="H318" s="406" t="s">
        <v>1596</v>
      </c>
      <c r="I318" s="400" t="s">
        <v>2571</v>
      </c>
      <c r="J318" s="400" t="s">
        <v>2572</v>
      </c>
      <c r="K318" s="536" t="s">
        <v>7201</v>
      </c>
      <c r="N318" s="400" t="s">
        <v>1636</v>
      </c>
      <c r="O318" s="507" t="s">
        <v>1452</v>
      </c>
      <c r="P318" s="407" t="str">
        <f>IFERROR(INDEX(LOVs!L:L,MATCH(O318, LOVs!J:J,0)), "")</f>
        <v>Fit</v>
      </c>
      <c r="Q318" s="407" t="str">
        <f>IFERROR(INDEX(LOVs!M:M,MATCH(O318,LOVs!J:J,0)),"")</f>
        <v>Configuration</v>
      </c>
      <c r="R318" s="407" t="str">
        <f>IFERROR(INDEX(LOVs!N:N,MATCH(O318,LOVs!J:J,0)),"")</f>
        <v>Functional</v>
      </c>
      <c r="T318" s="400" t="s">
        <v>7193</v>
      </c>
      <c r="U318" s="400" t="s">
        <v>7159</v>
      </c>
      <c r="Y318" s="400" t="s">
        <v>1348</v>
      </c>
      <c r="Z318" s="400" t="s">
        <v>6774</v>
      </c>
      <c r="AA318" s="409">
        <v>44803</v>
      </c>
      <c r="AB318" s="400" t="s">
        <v>7108</v>
      </c>
      <c r="AD318" s="400" t="s">
        <v>7108</v>
      </c>
      <c r="AE318" s="400" t="s">
        <v>7108</v>
      </c>
      <c r="AI318" s="400" t="s">
        <v>1605</v>
      </c>
      <c r="AJ318" s="400" t="s">
        <v>2577</v>
      </c>
      <c r="AK318" s="400" t="s">
        <v>2578</v>
      </c>
      <c r="AU318" s="400" t="s">
        <v>7160</v>
      </c>
      <c r="AZ318" s="400" t="str">
        <f>IF(IFERROR(MATCH(F318,#REF!, 0),"N/A")="N/A","N/A","Yes")</f>
        <v>N/A</v>
      </c>
    </row>
    <row r="319" spans="5:52" x14ac:dyDescent="0.3">
      <c r="E319" s="428"/>
      <c r="F319" s="400" t="s">
        <v>7202</v>
      </c>
      <c r="G319" s="406"/>
      <c r="H319" s="406" t="s">
        <v>1596</v>
      </c>
      <c r="I319" s="400" t="s">
        <v>2571</v>
      </c>
      <c r="J319" s="400" t="s">
        <v>2572</v>
      </c>
      <c r="K319" s="536" t="s">
        <v>7203</v>
      </c>
      <c r="N319" s="400" t="s">
        <v>1636</v>
      </c>
      <c r="O319" s="507" t="s">
        <v>1452</v>
      </c>
      <c r="P319" s="407" t="str">
        <f>IFERROR(INDEX(LOVs!L:L,MATCH(O319, LOVs!J:J,0)), "")</f>
        <v>Fit</v>
      </c>
      <c r="Q319" s="407" t="str">
        <f>IFERROR(INDEX(LOVs!M:M,MATCH(O319,LOVs!J:J,0)),"")</f>
        <v>Configuration</v>
      </c>
      <c r="R319" s="407" t="str">
        <f>IFERROR(INDEX(LOVs!N:N,MATCH(O319,LOVs!J:J,0)),"")</f>
        <v>Functional</v>
      </c>
      <c r="T319" s="400" t="s">
        <v>7193</v>
      </c>
      <c r="U319" s="400" t="s">
        <v>7159</v>
      </c>
      <c r="Y319" s="400" t="s">
        <v>1348</v>
      </c>
      <c r="Z319" s="400" t="s">
        <v>6774</v>
      </c>
      <c r="AA319" s="409">
        <v>44803</v>
      </c>
      <c r="AB319" s="400" t="s">
        <v>7108</v>
      </c>
      <c r="AD319" s="400" t="s">
        <v>7108</v>
      </c>
      <c r="AE319" s="400" t="s">
        <v>7108</v>
      </c>
      <c r="AI319" s="400" t="s">
        <v>1605</v>
      </c>
      <c r="AJ319" s="400" t="s">
        <v>2577</v>
      </c>
      <c r="AK319" s="400" t="s">
        <v>2578</v>
      </c>
      <c r="AU319" s="400" t="s">
        <v>7160</v>
      </c>
      <c r="AZ319" s="400" t="str">
        <f>IF(IFERROR(MATCH(F319,#REF!, 0),"N/A")="N/A","N/A","Yes")</f>
        <v>N/A</v>
      </c>
    </row>
    <row r="320" spans="5:52" x14ac:dyDescent="0.3">
      <c r="E320" s="428"/>
      <c r="F320" s="400" t="s">
        <v>7204</v>
      </c>
      <c r="G320" s="406"/>
      <c r="H320" s="406" t="s">
        <v>1596</v>
      </c>
      <c r="I320" s="400" t="s">
        <v>2571</v>
      </c>
      <c r="J320" s="400" t="s">
        <v>2572</v>
      </c>
      <c r="K320" s="536" t="s">
        <v>7205</v>
      </c>
      <c r="N320" s="400" t="s">
        <v>1636</v>
      </c>
      <c r="O320" s="507" t="s">
        <v>1452</v>
      </c>
      <c r="P320" s="407" t="str">
        <f>IFERROR(INDEX(LOVs!L:L,MATCH(O320, LOVs!J:J,0)), "")</f>
        <v>Fit</v>
      </c>
      <c r="Q320" s="407" t="str">
        <f>IFERROR(INDEX(LOVs!M:M,MATCH(O320,LOVs!J:J,0)),"")</f>
        <v>Configuration</v>
      </c>
      <c r="R320" s="407" t="str">
        <f>IFERROR(INDEX(LOVs!N:N,MATCH(O320,LOVs!J:J,0)),"")</f>
        <v>Functional</v>
      </c>
      <c r="T320" s="400" t="s">
        <v>7193</v>
      </c>
      <c r="U320" s="400" t="s">
        <v>7159</v>
      </c>
      <c r="Y320" s="400" t="s">
        <v>1348</v>
      </c>
      <c r="Z320" s="400" t="s">
        <v>6774</v>
      </c>
      <c r="AA320" s="409">
        <v>44803</v>
      </c>
      <c r="AB320" s="400" t="s">
        <v>7108</v>
      </c>
      <c r="AD320" s="400" t="s">
        <v>7108</v>
      </c>
      <c r="AE320" s="400" t="s">
        <v>7108</v>
      </c>
      <c r="AI320" s="400" t="s">
        <v>1605</v>
      </c>
      <c r="AJ320" s="400" t="s">
        <v>2577</v>
      </c>
      <c r="AK320" s="400" t="s">
        <v>2578</v>
      </c>
      <c r="AU320" s="400" t="s">
        <v>7160</v>
      </c>
      <c r="AZ320" s="400" t="str">
        <f>IF(IFERROR(MATCH(F320,#REF!, 0),"N/A")="N/A","N/A","Yes")</f>
        <v>N/A</v>
      </c>
    </row>
    <row r="321" spans="2:52" x14ac:dyDescent="0.3">
      <c r="E321" s="428"/>
      <c r="F321" s="400" t="s">
        <v>7206</v>
      </c>
      <c r="G321" s="406"/>
      <c r="H321" s="406" t="s">
        <v>1596</v>
      </c>
      <c r="I321" s="400" t="s">
        <v>2571</v>
      </c>
      <c r="J321" s="400" t="s">
        <v>2572</v>
      </c>
      <c r="K321" s="536" t="s">
        <v>7207</v>
      </c>
      <c r="N321" s="400" t="s">
        <v>1636</v>
      </c>
      <c r="O321" s="507" t="s">
        <v>1452</v>
      </c>
      <c r="P321" s="407" t="str">
        <f>IFERROR(INDEX(LOVs!L:L,MATCH(O321, LOVs!J:J,0)), "")</f>
        <v>Fit</v>
      </c>
      <c r="Q321" s="407" t="str">
        <f>IFERROR(INDEX(LOVs!M:M,MATCH(O321,LOVs!J:J,0)),"")</f>
        <v>Configuration</v>
      </c>
      <c r="R321" s="407" t="str">
        <f>IFERROR(INDEX(LOVs!N:N,MATCH(O321,LOVs!J:J,0)),"")</f>
        <v>Functional</v>
      </c>
      <c r="T321" s="400" t="s">
        <v>7208</v>
      </c>
      <c r="U321" s="400" t="s">
        <v>7209</v>
      </c>
      <c r="Y321" s="400" t="s">
        <v>1348</v>
      </c>
      <c r="Z321" s="400" t="s">
        <v>6774</v>
      </c>
      <c r="AA321" s="409">
        <v>44803</v>
      </c>
      <c r="AB321" s="400" t="s">
        <v>7108</v>
      </c>
      <c r="AD321" s="400" t="s">
        <v>7108</v>
      </c>
      <c r="AE321" s="400" t="s">
        <v>7108</v>
      </c>
      <c r="AI321" s="400" t="s">
        <v>1605</v>
      </c>
      <c r="AJ321" s="400" t="s">
        <v>2577</v>
      </c>
      <c r="AK321" s="400" t="s">
        <v>2578</v>
      </c>
      <c r="AU321" s="400" t="s">
        <v>7160</v>
      </c>
      <c r="AZ321" s="400" t="str">
        <f>IF(IFERROR(MATCH(F321,#REF!, 0),"N/A")="N/A","N/A","Yes")</f>
        <v>N/A</v>
      </c>
    </row>
    <row r="322" spans="2:52" x14ac:dyDescent="0.3">
      <c r="E322" s="428"/>
      <c r="F322" s="400" t="s">
        <v>7210</v>
      </c>
      <c r="G322" s="406"/>
      <c r="H322" s="406" t="s">
        <v>1596</v>
      </c>
      <c r="I322" s="400" t="s">
        <v>2571</v>
      </c>
      <c r="J322" s="400" t="s">
        <v>2572</v>
      </c>
      <c r="K322" s="536" t="s">
        <v>7211</v>
      </c>
      <c r="N322" s="400" t="s">
        <v>1636</v>
      </c>
      <c r="O322" s="507" t="s">
        <v>2621</v>
      </c>
      <c r="P322" s="407" t="str">
        <f>IFERROR(INDEX(LOVs!L:L,MATCH(O322, LOVs!J:J,0)), "")</f>
        <v>Gap</v>
      </c>
      <c r="Q322" s="407" t="str">
        <f>IFERROR(INDEX(LOVs!M:M,MATCH(O322,LOVs!J:J,0)),"")</f>
        <v>Build</v>
      </c>
      <c r="R322" s="407" t="str">
        <f>IFERROR(INDEX(LOVs!N:N,MATCH(O322,LOVs!J:J,0)),"")</f>
        <v>Interface</v>
      </c>
      <c r="S322" s="400" t="s">
        <v>518</v>
      </c>
      <c r="T322" s="536" t="s">
        <v>7212</v>
      </c>
      <c r="U322" s="404" t="s">
        <v>7213</v>
      </c>
      <c r="Y322" s="400" t="s">
        <v>1348</v>
      </c>
      <c r="Z322" s="400" t="s">
        <v>6845</v>
      </c>
      <c r="AA322" s="409">
        <v>44804</v>
      </c>
      <c r="AB322" s="400" t="s">
        <v>7108</v>
      </c>
      <c r="AD322" s="400" t="s">
        <v>7108</v>
      </c>
      <c r="AE322" s="400" t="s">
        <v>7108</v>
      </c>
      <c r="AI322" s="400" t="s">
        <v>1605</v>
      </c>
      <c r="AJ322" s="400" t="s">
        <v>2577</v>
      </c>
      <c r="AK322" s="400" t="s">
        <v>2578</v>
      </c>
      <c r="AU322" s="400" t="s">
        <v>7214</v>
      </c>
      <c r="AZ322" s="400" t="str">
        <f>IF(IFERROR(MATCH(F322,#REF!, 0),"N/A")="N/A","N/A","Yes")</f>
        <v>N/A</v>
      </c>
    </row>
    <row r="323" spans="2:52" x14ac:dyDescent="0.3">
      <c r="E323" s="428"/>
      <c r="F323" s="400" t="s">
        <v>7215</v>
      </c>
      <c r="G323" s="406"/>
      <c r="H323" s="406" t="s">
        <v>1596</v>
      </c>
      <c r="I323" s="400" t="s">
        <v>2571</v>
      </c>
      <c r="J323" s="400" t="s">
        <v>2572</v>
      </c>
      <c r="K323" s="536" t="s">
        <v>7216</v>
      </c>
      <c r="N323" s="400" t="s">
        <v>1636</v>
      </c>
      <c r="O323" s="507" t="s">
        <v>2621</v>
      </c>
      <c r="P323" s="407" t="str">
        <f>IFERROR(INDEX(LOVs!L:L,MATCH(O323, LOVs!J:J,0)), "")</f>
        <v>Gap</v>
      </c>
      <c r="Q323" s="407" t="str">
        <f>IFERROR(INDEX(LOVs!M:M,MATCH(O323,LOVs!J:J,0)),"")</f>
        <v>Build</v>
      </c>
      <c r="R323" s="407" t="str">
        <f>IFERROR(INDEX(LOVs!N:N,MATCH(O323,LOVs!J:J,0)),"")</f>
        <v>Interface</v>
      </c>
      <c r="S323" s="406" t="s">
        <v>7217</v>
      </c>
      <c r="T323" s="404" t="s">
        <v>7218</v>
      </c>
      <c r="U323" s="404" t="s">
        <v>7219</v>
      </c>
      <c r="Y323" s="400" t="s">
        <v>1348</v>
      </c>
      <c r="Z323" s="400" t="s">
        <v>6845</v>
      </c>
      <c r="AA323" s="409">
        <v>44804</v>
      </c>
      <c r="AB323" s="400" t="s">
        <v>7108</v>
      </c>
      <c r="AD323" s="400" t="s">
        <v>7108</v>
      </c>
      <c r="AE323" s="400" t="s">
        <v>7108</v>
      </c>
      <c r="AI323" s="400" t="s">
        <v>1605</v>
      </c>
      <c r="AJ323" s="400" t="s">
        <v>2577</v>
      </c>
      <c r="AK323" s="400" t="s">
        <v>2578</v>
      </c>
      <c r="AU323" s="400" t="s">
        <v>7120</v>
      </c>
      <c r="AZ323" s="400" t="str">
        <f>IF(IFERROR(MATCH(F323,#REF!, 0),"N/A")="N/A","N/A","Yes")</f>
        <v>N/A</v>
      </c>
    </row>
    <row r="324" spans="2:52" x14ac:dyDescent="0.3">
      <c r="E324" s="428"/>
      <c r="F324" s="400" t="s">
        <v>7220</v>
      </c>
      <c r="H324" s="406" t="s">
        <v>1596</v>
      </c>
      <c r="I324" s="400" t="s">
        <v>2571</v>
      </c>
      <c r="J324" s="400" t="s">
        <v>2572</v>
      </c>
      <c r="K324" s="404" t="s">
        <v>7221</v>
      </c>
      <c r="N324" s="400" t="s">
        <v>1636</v>
      </c>
      <c r="O324" s="507" t="s">
        <v>1452</v>
      </c>
      <c r="P324" s="407" t="str">
        <f>IFERROR(INDEX(LOVs!L:L,MATCH(O324, LOVs!J:J,0)), "")</f>
        <v>Fit</v>
      </c>
      <c r="Q324" s="407" t="str">
        <f>IFERROR(INDEX(LOVs!M:M,MATCH(O324,LOVs!J:J,0)),"")</f>
        <v>Configuration</v>
      </c>
      <c r="R324" s="407" t="str">
        <f>IFERROR(INDEX(LOVs!N:N,MATCH(O324,LOVs!J:J,0)),"")</f>
        <v>Functional</v>
      </c>
      <c r="T324" s="400" t="s">
        <v>7222</v>
      </c>
      <c r="U324" s="400" t="s">
        <v>7223</v>
      </c>
      <c r="Y324" s="400" t="s">
        <v>1348</v>
      </c>
      <c r="Z324" s="400" t="s">
        <v>6774</v>
      </c>
      <c r="AA324" s="409">
        <v>44804</v>
      </c>
      <c r="AB324" s="400" t="s">
        <v>7108</v>
      </c>
      <c r="AE324" s="400" t="s">
        <v>7108</v>
      </c>
      <c r="AI324" s="400" t="s">
        <v>1605</v>
      </c>
      <c r="AJ324" s="400" t="s">
        <v>2577</v>
      </c>
      <c r="AK324" s="400" t="s">
        <v>2578</v>
      </c>
      <c r="AU324" s="400" t="s">
        <v>7120</v>
      </c>
      <c r="AZ324" s="400" t="str">
        <f>IF(IFERROR(MATCH(F324,#REF!, 0),"N/A")="N/A","N/A","Yes")</f>
        <v>N/A</v>
      </c>
    </row>
    <row r="325" spans="2:52" x14ac:dyDescent="0.3">
      <c r="E325" s="428"/>
      <c r="F325" s="400" t="s">
        <v>7224</v>
      </c>
      <c r="H325" s="406" t="s">
        <v>1596</v>
      </c>
      <c r="I325" s="400" t="s">
        <v>2571</v>
      </c>
      <c r="J325" s="400" t="s">
        <v>2572</v>
      </c>
      <c r="K325" s="536" t="s">
        <v>7225</v>
      </c>
      <c r="N325" s="400" t="s">
        <v>1636</v>
      </c>
      <c r="O325" s="507" t="s">
        <v>2621</v>
      </c>
      <c r="P325" s="407" t="str">
        <f>IFERROR(INDEX(LOVs!L:L,MATCH(O325, LOVs!J:J,0)), "")</f>
        <v>Gap</v>
      </c>
      <c r="Q325" s="407" t="str">
        <f>IFERROR(INDEX(LOVs!M:M,MATCH(O325,LOVs!J:J,0)),"")</f>
        <v>Build</v>
      </c>
      <c r="R325" s="407" t="str">
        <f>IFERROR(INDEX(LOVs!N:N,MATCH(O325,LOVs!J:J,0)),"")</f>
        <v>Interface</v>
      </c>
      <c r="S325" s="406" t="s">
        <v>7166</v>
      </c>
      <c r="T325" s="400" t="s">
        <v>7226</v>
      </c>
      <c r="U325" s="400" t="s">
        <v>7223</v>
      </c>
      <c r="Y325" s="400" t="s">
        <v>1348</v>
      </c>
      <c r="Z325" s="400" t="s">
        <v>6774</v>
      </c>
      <c r="AA325" s="409">
        <v>44805</v>
      </c>
      <c r="AB325" s="400" t="s">
        <v>7108</v>
      </c>
      <c r="AD325" s="400" t="s">
        <v>7108</v>
      </c>
      <c r="AE325" s="400" t="s">
        <v>7108</v>
      </c>
      <c r="AI325" s="400" t="s">
        <v>1605</v>
      </c>
      <c r="AJ325" s="400" t="s">
        <v>2577</v>
      </c>
      <c r="AK325" s="400" t="s">
        <v>2578</v>
      </c>
      <c r="AU325" s="400" t="s">
        <v>7120</v>
      </c>
      <c r="AZ325" s="400" t="str">
        <f>IF(IFERROR(MATCH(F325,#REF!, 0),"N/A")="N/A","N/A","Yes")</f>
        <v>N/A</v>
      </c>
    </row>
    <row r="326" spans="2:52" x14ac:dyDescent="0.3">
      <c r="E326" s="428"/>
      <c r="F326" s="400" t="s">
        <v>7227</v>
      </c>
      <c r="G326" s="406"/>
      <c r="H326" s="406" t="s">
        <v>1596</v>
      </c>
      <c r="I326" s="400" t="s">
        <v>2571</v>
      </c>
      <c r="J326" s="400" t="s">
        <v>2572</v>
      </c>
      <c r="K326" s="536" t="s">
        <v>7228</v>
      </c>
      <c r="N326" s="400" t="s">
        <v>1636</v>
      </c>
      <c r="O326" s="507" t="s">
        <v>2621</v>
      </c>
      <c r="P326" s="407" t="s">
        <v>3458</v>
      </c>
      <c r="Q326" s="407" t="str">
        <f>IFERROR(INDEX(LOVs!M:M,MATCH(O326,LOVs!J:J,0)),"")</f>
        <v>Build</v>
      </c>
      <c r="R326" s="407" t="str">
        <f>IFERROR(INDEX(LOVs!N:N,MATCH(O326,LOVs!J:J,0)),"")</f>
        <v>Interface</v>
      </c>
      <c r="S326" s="400" t="s">
        <v>518</v>
      </c>
      <c r="T326" s="404" t="s">
        <v>7229</v>
      </c>
      <c r="U326" s="400" t="s">
        <v>7230</v>
      </c>
      <c r="Y326" s="400" t="s">
        <v>1348</v>
      </c>
      <c r="Z326" s="400" t="s">
        <v>6845</v>
      </c>
      <c r="AA326" s="409">
        <v>44806</v>
      </c>
      <c r="AB326" s="400" t="s">
        <v>7108</v>
      </c>
      <c r="AD326" s="400" t="s">
        <v>7108</v>
      </c>
      <c r="AE326" s="400" t="s">
        <v>7108</v>
      </c>
      <c r="AI326" s="400" t="s">
        <v>1605</v>
      </c>
      <c r="AJ326" s="400" t="s">
        <v>2577</v>
      </c>
      <c r="AK326" s="400" t="s">
        <v>2578</v>
      </c>
      <c r="AU326" s="400" t="s">
        <v>7231</v>
      </c>
      <c r="AZ326" s="400" t="str">
        <f>IF(IFERROR(MATCH(F326,#REF!, 0),"N/A")="N/A","N/A","Yes")</f>
        <v>N/A</v>
      </c>
    </row>
    <row r="327" spans="2:52" x14ac:dyDescent="0.3">
      <c r="E327" s="428"/>
      <c r="F327" s="400" t="s">
        <v>7232</v>
      </c>
      <c r="G327" s="406"/>
      <c r="H327" s="406" t="s">
        <v>1596</v>
      </c>
      <c r="I327" s="400" t="s">
        <v>2571</v>
      </c>
      <c r="J327" s="400" t="s">
        <v>2572</v>
      </c>
      <c r="K327" s="536" t="s">
        <v>7233</v>
      </c>
      <c r="N327" s="400" t="s">
        <v>1636</v>
      </c>
      <c r="O327" s="507" t="s">
        <v>2621</v>
      </c>
      <c r="P327" s="407" t="str">
        <f>IFERROR(INDEX(LOVs!L:L,MATCH(O327, LOVs!J:J,0)), "")</f>
        <v>Gap</v>
      </c>
      <c r="Q327" s="407" t="str">
        <f>IFERROR(INDEX(LOVs!M:M,MATCH(O327,LOVs!J:J,0)),"")</f>
        <v>Build</v>
      </c>
      <c r="R327" s="407" t="str">
        <f>IFERROR(INDEX(LOVs!N:N,MATCH(O327,LOVs!J:J,0)),"")</f>
        <v>Interface</v>
      </c>
      <c r="S327" s="400" t="s">
        <v>7189</v>
      </c>
      <c r="T327" s="536" t="s">
        <v>7234</v>
      </c>
      <c r="U327" s="400" t="s">
        <v>7235</v>
      </c>
      <c r="Y327" s="400" t="s">
        <v>1348</v>
      </c>
      <c r="Z327" s="400" t="s">
        <v>6845</v>
      </c>
      <c r="AA327" s="409">
        <v>44824</v>
      </c>
      <c r="AB327" s="400" t="s">
        <v>7108</v>
      </c>
      <c r="AD327" s="400" t="s">
        <v>7108</v>
      </c>
      <c r="AE327" s="400" t="s">
        <v>7108</v>
      </c>
      <c r="AI327" s="400" t="s">
        <v>1605</v>
      </c>
      <c r="AJ327" s="400" t="s">
        <v>2577</v>
      </c>
      <c r="AK327" s="400" t="s">
        <v>2578</v>
      </c>
      <c r="AU327" s="400" t="s">
        <v>7120</v>
      </c>
      <c r="AZ327" s="400" t="str">
        <f>IF(IFERROR(MATCH(F327,#REF!, 0),"N/A")="N/A","N/A","Yes")</f>
        <v>N/A</v>
      </c>
    </row>
    <row r="328" spans="2:52" x14ac:dyDescent="0.3">
      <c r="E328" s="428"/>
      <c r="F328" s="400" t="s">
        <v>7236</v>
      </c>
      <c r="G328" s="406"/>
      <c r="H328" s="406" t="s">
        <v>1596</v>
      </c>
      <c r="I328" s="400" t="s">
        <v>2571</v>
      </c>
      <c r="J328" s="400" t="s">
        <v>2572</v>
      </c>
      <c r="K328" s="536" t="s">
        <v>7237</v>
      </c>
      <c r="N328" s="400" t="s">
        <v>1636</v>
      </c>
      <c r="O328" s="507" t="s">
        <v>2621</v>
      </c>
      <c r="P328" s="407" t="str">
        <f>IFERROR(INDEX(LOVs!L:L,MATCH(O328, LOVs!J:J,0)), "")</f>
        <v>Gap</v>
      </c>
      <c r="Q328" s="407" t="str">
        <f>IFERROR(INDEX(LOVs!M:M,MATCH(O328,LOVs!J:J,0)),"")</f>
        <v>Build</v>
      </c>
      <c r="R328" s="407" t="str">
        <f>IFERROR(INDEX(LOVs!N:N,MATCH(O328,LOVs!J:J,0)),"")</f>
        <v>Interface</v>
      </c>
      <c r="S328" s="400" t="s">
        <v>501</v>
      </c>
      <c r="T328" s="536" t="s">
        <v>7237</v>
      </c>
      <c r="U328" s="400" t="s">
        <v>7238</v>
      </c>
      <c r="Y328" s="400" t="s">
        <v>1348</v>
      </c>
      <c r="Z328" s="400" t="s">
        <v>6845</v>
      </c>
      <c r="AA328" s="409">
        <v>44824</v>
      </c>
      <c r="AB328" s="400" t="s">
        <v>7108</v>
      </c>
      <c r="AD328" s="400" t="s">
        <v>7108</v>
      </c>
      <c r="AE328" s="400" t="s">
        <v>7108</v>
      </c>
      <c r="AI328" s="400" t="s">
        <v>1605</v>
      </c>
      <c r="AJ328" s="400" t="s">
        <v>2577</v>
      </c>
      <c r="AK328" s="400" t="s">
        <v>2578</v>
      </c>
      <c r="AU328" s="400" t="s">
        <v>7120</v>
      </c>
      <c r="AZ328" s="400" t="str">
        <f>IF(IFERROR(MATCH(F328,#REF!, 0),"N/A")="N/A","N/A","Yes")</f>
        <v>N/A</v>
      </c>
    </row>
    <row r="329" spans="2:52" x14ac:dyDescent="0.3">
      <c r="E329" s="428"/>
      <c r="F329" s="400" t="s">
        <v>7239</v>
      </c>
      <c r="H329" s="400" t="s">
        <v>1596</v>
      </c>
      <c r="I329" s="400" t="s">
        <v>2300</v>
      </c>
      <c r="J329" s="400" t="s">
        <v>6399</v>
      </c>
      <c r="K329" s="536" t="s">
        <v>7240</v>
      </c>
      <c r="L329" s="507"/>
      <c r="N329" s="400" t="s">
        <v>1636</v>
      </c>
      <c r="O329" s="507" t="s">
        <v>1713</v>
      </c>
      <c r="P329" s="407" t="str">
        <f>IFERROR(INDEX(LOVs!L:L,MATCH(O329, LOVs!J:J,0)), "")</f>
        <v>Gap</v>
      </c>
      <c r="Q329" s="407" t="str">
        <f>IFERROR(INDEX(LOVs!M:M,MATCH(O329,LOVs!J:J,0)),"")</f>
        <v>Work Around</v>
      </c>
      <c r="R329" s="407" t="str">
        <f>IFERROR(INDEX(LOVs!N:N,MATCH(O329,LOVs!J:J,0)),"")</f>
        <v>Work Around</v>
      </c>
      <c r="T329" s="400" t="s">
        <v>7241</v>
      </c>
      <c r="U329" s="400" t="s">
        <v>7242</v>
      </c>
      <c r="Y329" s="400" t="s">
        <v>1348</v>
      </c>
      <c r="Z329" s="400" t="s">
        <v>5949</v>
      </c>
      <c r="AA329" s="409"/>
      <c r="AI329" s="400" t="s">
        <v>1605</v>
      </c>
      <c r="AJ329" s="400" t="s">
        <v>1606</v>
      </c>
      <c r="AK329" s="400" t="s">
        <v>2305</v>
      </c>
      <c r="AZ329" s="400" t="str">
        <f>IF(IFERROR(MATCH(F329,#REF!, 0),"N/A")="N/A","N/A","Yes")</f>
        <v>N/A</v>
      </c>
    </row>
    <row r="330" spans="2:52" x14ac:dyDescent="0.3">
      <c r="E330" s="428"/>
      <c r="F330" s="400" t="s">
        <v>7243</v>
      </c>
      <c r="H330" s="406" t="s">
        <v>1596</v>
      </c>
      <c r="I330" s="400" t="s">
        <v>2571</v>
      </c>
      <c r="J330" s="400" t="s">
        <v>2572</v>
      </c>
      <c r="K330" s="536" t="s">
        <v>7244</v>
      </c>
      <c r="L330" s="507"/>
      <c r="N330" s="400" t="s">
        <v>1636</v>
      </c>
      <c r="O330" s="507" t="s">
        <v>1452</v>
      </c>
      <c r="P330" s="407" t="str">
        <f>IFERROR(INDEX(LOVs!L:L,MATCH(O330, LOVs!J:J,0)), "")</f>
        <v>Fit</v>
      </c>
      <c r="Q330" s="407" t="str">
        <f>IFERROR(INDEX(LOVs!M:M,MATCH(O330,LOVs!J:J,0)),"")</f>
        <v>Configuration</v>
      </c>
      <c r="R330" s="407" t="str">
        <f>IFERROR(INDEX(LOVs!N:N,MATCH(O330,LOVs!J:J,0)),"")</f>
        <v>Functional</v>
      </c>
      <c r="T330" s="513" t="s">
        <v>7245</v>
      </c>
      <c r="U330" s="400" t="s">
        <v>7246</v>
      </c>
      <c r="Y330" s="400" t="s">
        <v>1348</v>
      </c>
      <c r="Z330" s="400" t="s">
        <v>6774</v>
      </c>
      <c r="AA330" s="409">
        <v>44824</v>
      </c>
      <c r="AB330" s="400" t="s">
        <v>7108</v>
      </c>
      <c r="AD330" s="400" t="s">
        <v>7108</v>
      </c>
      <c r="AE330" s="400" t="s">
        <v>7108</v>
      </c>
      <c r="AI330" s="400" t="s">
        <v>1605</v>
      </c>
      <c r="AJ330" s="400" t="s">
        <v>2577</v>
      </c>
      <c r="AK330" s="400" t="s">
        <v>2578</v>
      </c>
      <c r="AU330" s="400" t="s">
        <v>7247</v>
      </c>
      <c r="AZ330" s="400" t="str">
        <f>IF(IFERROR(MATCH(F330,#REF!, 0),"N/A")="N/A","N/A","Yes")</f>
        <v>N/A</v>
      </c>
    </row>
    <row r="331" spans="2:52" x14ac:dyDescent="0.3">
      <c r="E331" s="428"/>
      <c r="F331" s="400" t="s">
        <v>7248</v>
      </c>
      <c r="H331" s="400" t="s">
        <v>1596</v>
      </c>
      <c r="I331" s="400" t="s">
        <v>2300</v>
      </c>
      <c r="J331" s="400" t="s">
        <v>2341</v>
      </c>
      <c r="K331" s="536" t="s">
        <v>7249</v>
      </c>
      <c r="L331" s="507"/>
      <c r="N331" s="400" t="s">
        <v>1636</v>
      </c>
      <c r="O331" s="507" t="s">
        <v>2621</v>
      </c>
      <c r="P331" s="407" t="str">
        <f>IFERROR(INDEX(LOVs!L:L,MATCH(O331, LOVs!J:J,0)), "")</f>
        <v>Gap</v>
      </c>
      <c r="Q331" s="407" t="str">
        <f>IFERROR(INDEX(LOVs!M:M,MATCH(O331,LOVs!J:J,0)),"")</f>
        <v>Build</v>
      </c>
      <c r="R331" s="407" t="str">
        <f>IFERROR(INDEX(LOVs!N:N,MATCH(O331,LOVs!J:J,0)),"")</f>
        <v>Interface</v>
      </c>
      <c r="S331" s="400" t="s">
        <v>7250</v>
      </c>
      <c r="T331" s="400" t="s">
        <v>7251</v>
      </c>
      <c r="U331" s="400" t="s">
        <v>6244</v>
      </c>
      <c r="X331" s="400" t="s">
        <v>7252</v>
      </c>
      <c r="Y331" s="400" t="s">
        <v>1348</v>
      </c>
      <c r="Z331" s="400" t="s">
        <v>5949</v>
      </c>
      <c r="AA331" s="409">
        <v>44837</v>
      </c>
      <c r="AD331" s="400" t="s">
        <v>7252</v>
      </c>
      <c r="AE331" s="400" t="s">
        <v>7252</v>
      </c>
      <c r="AI331" s="400" t="s">
        <v>1605</v>
      </c>
      <c r="AJ331" s="400" t="s">
        <v>1606</v>
      </c>
      <c r="AK331" s="400" t="s">
        <v>2305</v>
      </c>
      <c r="AL331" s="400" t="s">
        <v>6004</v>
      </c>
      <c r="AZ331" s="400" t="str">
        <f>IF(IFERROR(MATCH(F331,#REF!, 0),"N/A")="N/A","N/A","Yes")</f>
        <v>N/A</v>
      </c>
    </row>
    <row r="332" spans="2:52" x14ac:dyDescent="0.3">
      <c r="E332" s="428"/>
      <c r="F332" s="400" t="s">
        <v>7253</v>
      </c>
      <c r="H332" s="400" t="s">
        <v>1596</v>
      </c>
      <c r="I332" s="400" t="s">
        <v>2300</v>
      </c>
      <c r="J332" s="400" t="s">
        <v>2341</v>
      </c>
      <c r="K332" s="536" t="s">
        <v>7254</v>
      </c>
      <c r="L332" s="507"/>
      <c r="N332" s="400" t="s">
        <v>1636</v>
      </c>
      <c r="O332" s="507" t="s">
        <v>2621</v>
      </c>
      <c r="P332" s="407" t="str">
        <f>IFERROR(INDEX(LOVs!L:L,MATCH(O332, LOVs!J:J,0)), "")</f>
        <v>Gap</v>
      </c>
      <c r="Q332" s="407" t="str">
        <f>IFERROR(INDEX(LOVs!M:M,MATCH(O332,LOVs!J:J,0)),"")</f>
        <v>Build</v>
      </c>
      <c r="R332" s="407" t="str">
        <f>IFERROR(INDEX(LOVs!N:N,MATCH(O332,LOVs!J:J,0)),"")</f>
        <v>Interface</v>
      </c>
      <c r="S332" s="400" t="s">
        <v>7255</v>
      </c>
      <c r="T332" s="400" t="s">
        <v>7251</v>
      </c>
      <c r="U332" s="400" t="s">
        <v>6244</v>
      </c>
      <c r="X332" s="400" t="s">
        <v>7252</v>
      </c>
      <c r="Y332" s="400" t="s">
        <v>1348</v>
      </c>
      <c r="Z332" s="400" t="s">
        <v>5949</v>
      </c>
      <c r="AA332" s="409">
        <v>44837</v>
      </c>
      <c r="AD332" s="400" t="s">
        <v>7252</v>
      </c>
      <c r="AE332" s="400" t="s">
        <v>7252</v>
      </c>
      <c r="AI332" s="400" t="s">
        <v>1605</v>
      </c>
      <c r="AJ332" s="400" t="s">
        <v>1606</v>
      </c>
      <c r="AK332" s="400" t="s">
        <v>2305</v>
      </c>
      <c r="AL332" s="400" t="s">
        <v>6004</v>
      </c>
      <c r="AZ332" s="400" t="str">
        <f>IF(IFERROR(MATCH(F332,#REF!, 0),"N/A")="N/A","N/A","Yes")</f>
        <v>N/A</v>
      </c>
    </row>
    <row r="333" spans="2:52" x14ac:dyDescent="0.3">
      <c r="E333" s="428"/>
      <c r="F333" s="400" t="s">
        <v>7256</v>
      </c>
      <c r="H333" s="400" t="s">
        <v>1596</v>
      </c>
      <c r="I333" s="400" t="s">
        <v>2300</v>
      </c>
      <c r="J333" s="400" t="s">
        <v>2341</v>
      </c>
      <c r="K333" s="536" t="s">
        <v>7257</v>
      </c>
      <c r="L333" s="507"/>
      <c r="N333" s="400" t="s">
        <v>1636</v>
      </c>
      <c r="O333" s="507" t="s">
        <v>2621</v>
      </c>
      <c r="P333" s="407" t="str">
        <f>IFERROR(INDEX(LOVs!L:L,MATCH(O333, LOVs!J:J,0)), "")</f>
        <v>Gap</v>
      </c>
      <c r="Q333" s="407" t="str">
        <f>IFERROR(INDEX(LOVs!M:M,MATCH(O333,LOVs!J:J,0)),"")</f>
        <v>Build</v>
      </c>
      <c r="R333" s="407" t="str">
        <f>IFERROR(INDEX(LOVs!N:N,MATCH(O333,LOVs!J:J,0)),"")</f>
        <v>Interface</v>
      </c>
      <c r="S333" s="400" t="s">
        <v>7255</v>
      </c>
      <c r="T333" s="400" t="s">
        <v>7251</v>
      </c>
      <c r="U333" s="400" t="s">
        <v>6244</v>
      </c>
      <c r="X333" s="400" t="s">
        <v>7252</v>
      </c>
      <c r="Y333" s="400" t="s">
        <v>1348</v>
      </c>
      <c r="Z333" s="400" t="s">
        <v>5949</v>
      </c>
      <c r="AA333" s="409">
        <v>44837</v>
      </c>
      <c r="AD333" s="400" t="s">
        <v>7252</v>
      </c>
      <c r="AE333" s="400" t="s">
        <v>7252</v>
      </c>
      <c r="AI333" s="400" t="s">
        <v>1605</v>
      </c>
      <c r="AJ333" s="400" t="s">
        <v>1606</v>
      </c>
      <c r="AK333" s="400" t="s">
        <v>2305</v>
      </c>
      <c r="AL333" s="400" t="s">
        <v>6004</v>
      </c>
      <c r="AZ333" s="400" t="str">
        <f>IF(IFERROR(MATCH(F333,#REF!, 0),"N/A")="N/A","N/A","Yes")</f>
        <v>N/A</v>
      </c>
    </row>
    <row r="334" spans="2:52" s="537" customFormat="1" x14ac:dyDescent="0.3">
      <c r="B334" s="542"/>
      <c r="C334" s="542"/>
      <c r="D334" s="542"/>
      <c r="E334" s="542"/>
      <c r="F334" s="538"/>
      <c r="G334" s="538"/>
      <c r="H334" s="538" t="s">
        <v>1596</v>
      </c>
      <c r="I334" s="538" t="s">
        <v>2300</v>
      </c>
      <c r="J334" s="538" t="s">
        <v>6025</v>
      </c>
      <c r="K334" s="541" t="s">
        <v>7258</v>
      </c>
      <c r="L334" s="400"/>
      <c r="M334" s="400"/>
      <c r="N334" s="538" t="s">
        <v>1636</v>
      </c>
      <c r="O334" s="540" t="s">
        <v>1452</v>
      </c>
      <c r="P334" s="538" t="str">
        <f>IFERROR(INDEX(LOVs!L:L,MATCH(O334, LOVs!J:J,0)), "")</f>
        <v>Fit</v>
      </c>
      <c r="Q334" s="538" t="str">
        <f>IFERROR(INDEX(LOVs!M:M,MATCH(O334,LOVs!J:J,0)),"")</f>
        <v>Configuration</v>
      </c>
      <c r="R334" s="538" t="str">
        <f>IFERROR(INDEX(LOVs!N:N,MATCH(O334,LOVs!J:J,0)),"")</f>
        <v>Functional</v>
      </c>
      <c r="S334" s="538"/>
      <c r="T334" s="538" t="s">
        <v>7259</v>
      </c>
      <c r="U334" s="538" t="s">
        <v>7260</v>
      </c>
      <c r="V334" s="400"/>
      <c r="W334" s="538"/>
      <c r="X334" s="538"/>
      <c r="Y334" s="538" t="s">
        <v>1348</v>
      </c>
      <c r="Z334" s="538" t="s">
        <v>5949</v>
      </c>
      <c r="AA334" s="539">
        <v>44837</v>
      </c>
      <c r="AB334" s="538"/>
      <c r="AC334" s="538"/>
      <c r="AD334" s="538" t="s">
        <v>7252</v>
      </c>
      <c r="AE334" s="538" t="s">
        <v>7252</v>
      </c>
      <c r="AF334" s="538"/>
      <c r="AG334" s="538"/>
      <c r="AH334" s="538"/>
      <c r="AI334" s="538" t="s">
        <v>1605</v>
      </c>
      <c r="AJ334" s="538" t="s">
        <v>4814</v>
      </c>
      <c r="AK334" s="538" t="s">
        <v>2305</v>
      </c>
      <c r="AL334" s="538" t="s">
        <v>6004</v>
      </c>
      <c r="AM334" s="538"/>
      <c r="AN334" s="538"/>
      <c r="AO334" s="538"/>
      <c r="AP334" s="538"/>
      <c r="AQ334" s="538"/>
      <c r="AR334" s="538"/>
      <c r="AS334" s="538"/>
      <c r="AT334" s="538"/>
      <c r="AU334" s="538"/>
      <c r="AZ334" s="400" t="str">
        <f>IF(IFERROR(MATCH(F334,#REF!, 0),"N/A")="N/A","N/A","Yes")</f>
        <v>N/A</v>
      </c>
    </row>
    <row r="335" spans="2:52" x14ac:dyDescent="0.3">
      <c r="E335" s="428"/>
      <c r="F335" s="400" t="s">
        <v>7261</v>
      </c>
      <c r="H335" s="406" t="s">
        <v>1596</v>
      </c>
      <c r="I335" s="400" t="s">
        <v>2571</v>
      </c>
      <c r="J335" s="400" t="s">
        <v>2572</v>
      </c>
      <c r="K335" s="536" t="s">
        <v>7262</v>
      </c>
      <c r="L335" s="507"/>
      <c r="N335" s="400" t="s">
        <v>1636</v>
      </c>
      <c r="O335" s="507" t="s">
        <v>1452</v>
      </c>
      <c r="P335" s="407" t="str">
        <f>IFERROR(INDEX(LOVs!L:L,MATCH(O335, LOVs!J:J,0)), "")</f>
        <v>Fit</v>
      </c>
      <c r="Q335" s="407" t="str">
        <f>IFERROR(INDEX(LOVs!M:M,MATCH(O335,LOVs!J:J,0)),"")</f>
        <v>Configuration</v>
      </c>
      <c r="R335" s="407" t="str">
        <f>IFERROR(INDEX(LOVs!N:N,MATCH(O335,LOVs!J:J,0)),"")</f>
        <v>Functional</v>
      </c>
      <c r="T335" s="513" t="s">
        <v>7263</v>
      </c>
      <c r="U335" s="400" t="s">
        <v>7264</v>
      </c>
      <c r="Y335" s="400" t="s">
        <v>1348</v>
      </c>
      <c r="Z335" s="400" t="s">
        <v>6774</v>
      </c>
      <c r="AA335" s="409" t="s">
        <v>7265</v>
      </c>
      <c r="AD335" s="400" t="s">
        <v>7252</v>
      </c>
      <c r="AE335" s="400" t="s">
        <v>7252</v>
      </c>
      <c r="AI335" s="400" t="s">
        <v>1605</v>
      </c>
      <c r="AJ335" s="400" t="s">
        <v>2577</v>
      </c>
      <c r="AK335" s="400" t="s">
        <v>2578</v>
      </c>
      <c r="AU335" s="400" t="s">
        <v>7247</v>
      </c>
      <c r="AZ335" s="400" t="str">
        <f>IF(IFERROR(MATCH(F335,#REF!, 0),"N/A")="N/A","N/A","Yes")</f>
        <v>N/A</v>
      </c>
    </row>
    <row r="336" spans="2:52" x14ac:dyDescent="0.3">
      <c r="E336" s="428"/>
      <c r="F336" s="400" t="s">
        <v>7266</v>
      </c>
      <c r="H336" s="406" t="s">
        <v>1596</v>
      </c>
      <c r="I336" s="400" t="s">
        <v>2571</v>
      </c>
      <c r="J336" s="400" t="s">
        <v>2572</v>
      </c>
      <c r="K336" s="536" t="s">
        <v>7267</v>
      </c>
      <c r="L336" s="507"/>
      <c r="N336" s="400" t="s">
        <v>1636</v>
      </c>
      <c r="O336" s="507" t="s">
        <v>1452</v>
      </c>
      <c r="P336" s="407" t="str">
        <f>IFERROR(INDEX(LOVs!L:L,MATCH(O336, LOVs!J:J,0)), "")</f>
        <v>Fit</v>
      </c>
      <c r="Q336" s="407" t="str">
        <f>IFERROR(INDEX(LOVs!M:M,MATCH(O336,LOVs!J:J,0)),"")</f>
        <v>Configuration</v>
      </c>
      <c r="R336" s="407" t="str">
        <f>IFERROR(INDEX(LOVs!N:N,MATCH(O336,LOVs!J:J,0)),"")</f>
        <v>Functional</v>
      </c>
      <c r="T336" s="513" t="s">
        <v>7268</v>
      </c>
      <c r="U336" s="400" t="s">
        <v>7264</v>
      </c>
      <c r="Y336" s="400" t="s">
        <v>1348</v>
      </c>
      <c r="Z336" s="400" t="s">
        <v>6774</v>
      </c>
      <c r="AA336" s="409" t="s">
        <v>7269</v>
      </c>
      <c r="AD336" s="400" t="s">
        <v>7252</v>
      </c>
      <c r="AE336" s="400" t="s">
        <v>7252</v>
      </c>
      <c r="AI336" s="400" t="s">
        <v>1605</v>
      </c>
      <c r="AJ336" s="400" t="s">
        <v>2577</v>
      </c>
      <c r="AK336" s="400" t="s">
        <v>2578</v>
      </c>
      <c r="AU336" s="400" t="s">
        <v>7247</v>
      </c>
      <c r="AZ336" s="400" t="str">
        <f>IF(IFERROR(MATCH(F336,#REF!, 0),"N/A")="N/A","N/A","Yes")</f>
        <v>N/A</v>
      </c>
    </row>
    <row r="337" spans="5:52" x14ac:dyDescent="0.3">
      <c r="E337" s="428"/>
      <c r="F337" s="400" t="s">
        <v>7270</v>
      </c>
      <c r="H337" s="406" t="s">
        <v>1596</v>
      </c>
      <c r="I337" s="400" t="s">
        <v>2571</v>
      </c>
      <c r="J337" s="400" t="s">
        <v>2572</v>
      </c>
      <c r="K337" s="536" t="s">
        <v>7271</v>
      </c>
      <c r="L337" s="507"/>
      <c r="N337" s="400" t="s">
        <v>1636</v>
      </c>
      <c r="O337" s="507" t="s">
        <v>1452</v>
      </c>
      <c r="P337" s="407" t="str">
        <f>IFERROR(INDEX(LOVs!L:L,MATCH(O337, LOVs!J:J,0)), "")</f>
        <v>Fit</v>
      </c>
      <c r="Q337" s="407" t="str">
        <f>IFERROR(INDEX(LOVs!M:M,MATCH(O337,LOVs!J:J,0)),"")</f>
        <v>Configuration</v>
      </c>
      <c r="R337" s="407" t="str">
        <f>IFERROR(INDEX(LOVs!N:N,MATCH(O337,LOVs!J:J,0)),"")</f>
        <v>Functional</v>
      </c>
      <c r="T337" s="513" t="s">
        <v>7272</v>
      </c>
      <c r="U337" s="400" t="s">
        <v>7264</v>
      </c>
      <c r="Y337" s="400" t="s">
        <v>1348</v>
      </c>
      <c r="Z337" s="400" t="s">
        <v>6774</v>
      </c>
      <c r="AA337" s="409">
        <v>44839</v>
      </c>
      <c r="AD337" s="400" t="s">
        <v>7252</v>
      </c>
      <c r="AE337" s="400" t="s">
        <v>7252</v>
      </c>
      <c r="AI337" s="400" t="s">
        <v>1605</v>
      </c>
      <c r="AJ337" s="400" t="s">
        <v>2577</v>
      </c>
      <c r="AK337" s="400" t="s">
        <v>2578</v>
      </c>
      <c r="AU337" s="400" t="s">
        <v>7247</v>
      </c>
      <c r="AZ337" s="400" t="str">
        <f>IF(IFERROR(MATCH(F337,#REF!, 0),"N/A")="N/A","N/A","Yes")</f>
        <v>N/A</v>
      </c>
    </row>
    <row r="338" spans="5:52" x14ac:dyDescent="0.3">
      <c r="E338" s="428"/>
      <c r="F338" s="400" t="s">
        <v>7273</v>
      </c>
      <c r="H338" s="406" t="s">
        <v>1596</v>
      </c>
      <c r="I338" s="400" t="s">
        <v>2571</v>
      </c>
      <c r="J338" s="400" t="s">
        <v>2572</v>
      </c>
      <c r="K338" s="536" t="s">
        <v>7274</v>
      </c>
      <c r="L338" s="507"/>
      <c r="N338" s="400" t="s">
        <v>1636</v>
      </c>
      <c r="O338" s="507" t="s">
        <v>1452</v>
      </c>
      <c r="P338" s="407" t="str">
        <f>IFERROR(INDEX(LOVs!L:L,MATCH(O338, LOVs!J:J,0)), "")</f>
        <v>Fit</v>
      </c>
      <c r="Q338" s="407" t="str">
        <f>IFERROR(INDEX(LOVs!M:M,MATCH(O338,LOVs!J:J,0)),"")</f>
        <v>Configuration</v>
      </c>
      <c r="R338" s="407" t="str">
        <f>IFERROR(INDEX(LOVs!N:N,MATCH(O338,LOVs!J:J,0)),"")</f>
        <v>Functional</v>
      </c>
      <c r="T338" s="513" t="s">
        <v>7275</v>
      </c>
      <c r="U338" s="400" t="s">
        <v>7264</v>
      </c>
      <c r="Y338" s="400" t="s">
        <v>1348</v>
      </c>
      <c r="Z338" s="400" t="s">
        <v>6774</v>
      </c>
      <c r="AA338" s="409">
        <v>44839</v>
      </c>
      <c r="AD338" s="400" t="s">
        <v>7252</v>
      </c>
      <c r="AE338" s="400" t="s">
        <v>7252</v>
      </c>
      <c r="AI338" s="400" t="s">
        <v>1605</v>
      </c>
      <c r="AJ338" s="400" t="s">
        <v>2577</v>
      </c>
      <c r="AK338" s="400" t="s">
        <v>2578</v>
      </c>
      <c r="AU338" s="400" t="s">
        <v>7247</v>
      </c>
      <c r="AZ338" s="400" t="str">
        <f>IF(IFERROR(MATCH(F338,#REF!, 0),"N/A")="N/A","N/A","Yes")</f>
        <v>N/A</v>
      </c>
    </row>
    <row r="339" spans="5:52" x14ac:dyDescent="0.3">
      <c r="E339" s="428"/>
      <c r="F339" s="400" t="s">
        <v>7276</v>
      </c>
      <c r="H339" s="406" t="s">
        <v>1596</v>
      </c>
      <c r="I339" s="400" t="s">
        <v>2571</v>
      </c>
      <c r="J339" s="400" t="s">
        <v>2572</v>
      </c>
      <c r="K339" s="536" t="s">
        <v>7277</v>
      </c>
      <c r="L339" s="507"/>
      <c r="N339" s="400" t="s">
        <v>1636</v>
      </c>
      <c r="O339" s="507" t="s">
        <v>1452</v>
      </c>
      <c r="P339" s="407" t="str">
        <f>IFERROR(INDEX(LOVs!L:L,MATCH(O339, LOVs!J:J,0)), "")</f>
        <v>Fit</v>
      </c>
      <c r="Q339" s="407" t="str">
        <f>IFERROR(INDEX(LOVs!M:M,MATCH(O339,LOVs!J:J,0)),"")</f>
        <v>Configuration</v>
      </c>
      <c r="R339" s="407" t="str">
        <f>IFERROR(INDEX(LOVs!N:N,MATCH(O339,LOVs!J:J,0)),"")</f>
        <v>Functional</v>
      </c>
      <c r="T339" s="513" t="s">
        <v>7278</v>
      </c>
      <c r="U339" s="400" t="s">
        <v>7264</v>
      </c>
      <c r="Y339" s="400" t="s">
        <v>1348</v>
      </c>
      <c r="Z339" s="400" t="s">
        <v>6774</v>
      </c>
      <c r="AA339" s="409" t="s">
        <v>7279</v>
      </c>
      <c r="AD339" s="400" t="s">
        <v>7252</v>
      </c>
      <c r="AE339" s="400" t="s">
        <v>7252</v>
      </c>
      <c r="AI339" s="400" t="s">
        <v>1605</v>
      </c>
      <c r="AJ339" s="400" t="s">
        <v>2577</v>
      </c>
      <c r="AK339" s="400" t="s">
        <v>2578</v>
      </c>
      <c r="AU339" s="400" t="s">
        <v>7247</v>
      </c>
      <c r="AZ339" s="400" t="str">
        <f>IF(IFERROR(MATCH(F339,#REF!, 0),"N/A")="N/A","N/A","Yes")</f>
        <v>N/A</v>
      </c>
    </row>
    <row r="340" spans="5:52" x14ac:dyDescent="0.3">
      <c r="E340" s="428"/>
      <c r="F340" s="400" t="s">
        <v>7280</v>
      </c>
      <c r="H340" s="406" t="s">
        <v>1596</v>
      </c>
      <c r="I340" s="400" t="s">
        <v>2571</v>
      </c>
      <c r="J340" s="400" t="s">
        <v>2572</v>
      </c>
      <c r="K340" s="536" t="s">
        <v>7281</v>
      </c>
      <c r="L340" s="507"/>
      <c r="N340" s="400" t="s">
        <v>1636</v>
      </c>
      <c r="O340" s="507" t="s">
        <v>1452</v>
      </c>
      <c r="P340" s="407" t="str">
        <f>IFERROR(INDEX(LOVs!L:L,MATCH(O340, LOVs!J:J,0)), "")</f>
        <v>Fit</v>
      </c>
      <c r="Q340" s="407" t="str">
        <f>IFERROR(INDEX(LOVs!M:M,MATCH(O340,LOVs!J:J,0)),"")</f>
        <v>Configuration</v>
      </c>
      <c r="R340" s="407" t="str">
        <f>IFERROR(INDEX(LOVs!N:N,MATCH(O340,LOVs!J:J,0)),"")</f>
        <v>Functional</v>
      </c>
      <c r="T340" s="513" t="s">
        <v>7282</v>
      </c>
      <c r="U340" s="400" t="s">
        <v>7264</v>
      </c>
      <c r="Y340" s="400" t="s">
        <v>1348</v>
      </c>
      <c r="Z340" s="400" t="s">
        <v>6774</v>
      </c>
      <c r="AA340" s="409">
        <v>44839</v>
      </c>
      <c r="AD340" s="400" t="s">
        <v>7252</v>
      </c>
      <c r="AE340" s="400" t="s">
        <v>7252</v>
      </c>
      <c r="AI340" s="400" t="s">
        <v>1605</v>
      </c>
      <c r="AJ340" s="400" t="s">
        <v>2577</v>
      </c>
      <c r="AK340" s="400" t="s">
        <v>2578</v>
      </c>
      <c r="AU340" s="400" t="s">
        <v>7247</v>
      </c>
      <c r="AZ340" s="400" t="str">
        <f>IF(IFERROR(MATCH(F340,#REF!, 0),"N/A")="N/A","N/A","Yes")</f>
        <v>N/A</v>
      </c>
    </row>
    <row r="341" spans="5:52" x14ac:dyDescent="0.3">
      <c r="E341" s="428"/>
      <c r="F341" s="400" t="s">
        <v>7283</v>
      </c>
      <c r="H341" s="406" t="s">
        <v>1596</v>
      </c>
      <c r="I341" s="400" t="s">
        <v>2571</v>
      </c>
      <c r="J341" s="400" t="s">
        <v>2572</v>
      </c>
      <c r="K341" s="536" t="s">
        <v>7284</v>
      </c>
      <c r="L341" s="507"/>
      <c r="N341" s="400" t="s">
        <v>1636</v>
      </c>
      <c r="O341" s="507" t="s">
        <v>1452</v>
      </c>
      <c r="P341" s="407" t="str">
        <f>IFERROR(INDEX(LOVs!L:L,MATCH(O341, LOVs!J:J,0)), "")</f>
        <v>Fit</v>
      </c>
      <c r="Q341" s="407" t="str">
        <f>IFERROR(INDEX(LOVs!M:M,MATCH(O341,LOVs!J:J,0)),"")</f>
        <v>Configuration</v>
      </c>
      <c r="R341" s="407" t="str">
        <f>IFERROR(INDEX(LOVs!N:N,MATCH(O341,LOVs!J:J,0)),"")</f>
        <v>Functional</v>
      </c>
      <c r="T341" s="513" t="s">
        <v>7285</v>
      </c>
      <c r="U341" s="400" t="s">
        <v>7264</v>
      </c>
      <c r="Y341" s="400" t="s">
        <v>1348</v>
      </c>
      <c r="Z341" s="400" t="s">
        <v>6774</v>
      </c>
      <c r="AA341" s="409" t="s">
        <v>7279</v>
      </c>
      <c r="AD341" s="400" t="s">
        <v>7252</v>
      </c>
      <c r="AE341" s="400" t="s">
        <v>7252</v>
      </c>
      <c r="AI341" s="400" t="s">
        <v>1605</v>
      </c>
      <c r="AJ341" s="400" t="s">
        <v>2577</v>
      </c>
      <c r="AK341" s="400" t="s">
        <v>2578</v>
      </c>
      <c r="AU341" s="400" t="s">
        <v>7247</v>
      </c>
      <c r="AZ341" s="400" t="str">
        <f>IF(IFERROR(MATCH(F341,#REF!, 0),"N/A")="N/A","N/A","Yes")</f>
        <v>N/A</v>
      </c>
    </row>
    <row r="342" spans="5:52" x14ac:dyDescent="0.3">
      <c r="E342" s="428"/>
      <c r="F342" s="400" t="s">
        <v>7286</v>
      </c>
      <c r="H342" s="406" t="s">
        <v>1596</v>
      </c>
      <c r="I342" s="400" t="s">
        <v>2571</v>
      </c>
      <c r="J342" s="400" t="s">
        <v>2572</v>
      </c>
      <c r="K342" s="536" t="s">
        <v>7287</v>
      </c>
      <c r="L342" s="507"/>
      <c r="N342" s="400" t="s">
        <v>1636</v>
      </c>
      <c r="O342" s="507" t="s">
        <v>1452</v>
      </c>
      <c r="P342" s="407" t="str">
        <f>IFERROR(INDEX(LOVs!L:L,MATCH(O342, LOVs!J:J,0)), "")</f>
        <v>Fit</v>
      </c>
      <c r="Q342" s="407" t="str">
        <f>IFERROR(INDEX(LOVs!M:M,MATCH(O342,LOVs!J:J,0)),"")</f>
        <v>Configuration</v>
      </c>
      <c r="R342" s="407" t="str">
        <f>IFERROR(INDEX(LOVs!N:N,MATCH(O342,LOVs!J:J,0)),"")</f>
        <v>Functional</v>
      </c>
      <c r="T342" s="513" t="s">
        <v>7288</v>
      </c>
      <c r="U342" s="400" t="s">
        <v>7264</v>
      </c>
      <c r="Y342" s="400" t="s">
        <v>1348</v>
      </c>
      <c r="Z342" s="400" t="s">
        <v>6774</v>
      </c>
      <c r="AA342" s="409">
        <v>44839</v>
      </c>
      <c r="AD342" s="400" t="s">
        <v>7252</v>
      </c>
      <c r="AE342" s="400" t="s">
        <v>7252</v>
      </c>
      <c r="AI342" s="400" t="s">
        <v>1605</v>
      </c>
      <c r="AJ342" s="400" t="s">
        <v>2577</v>
      </c>
      <c r="AK342" s="400" t="s">
        <v>2578</v>
      </c>
      <c r="AU342" s="400" t="s">
        <v>7247</v>
      </c>
      <c r="AZ342" s="400" t="str">
        <f>IF(IFERROR(MATCH(F342,#REF!, 0),"N/A")="N/A","N/A","Yes")</f>
        <v>N/A</v>
      </c>
    </row>
    <row r="343" spans="5:52" x14ac:dyDescent="0.3">
      <c r="E343" s="428"/>
      <c r="F343" s="400" t="s">
        <v>7289</v>
      </c>
      <c r="H343" s="406" t="s">
        <v>1596</v>
      </c>
      <c r="I343" s="400" t="s">
        <v>2571</v>
      </c>
      <c r="J343" s="400" t="s">
        <v>2572</v>
      </c>
      <c r="K343" s="536" t="s">
        <v>7290</v>
      </c>
      <c r="L343" s="507"/>
      <c r="N343" s="400" t="s">
        <v>1636</v>
      </c>
      <c r="O343" s="507" t="s">
        <v>1452</v>
      </c>
      <c r="P343" s="407" t="str">
        <f>IFERROR(INDEX(LOVs!L:L,MATCH(O343, LOVs!J:J,0)), "")</f>
        <v>Fit</v>
      </c>
      <c r="Q343" s="407" t="str">
        <f>IFERROR(INDEX(LOVs!M:M,MATCH(O343,LOVs!J:J,0)),"")</f>
        <v>Configuration</v>
      </c>
      <c r="R343" s="407" t="str">
        <f>IFERROR(INDEX(LOVs!N:N,MATCH(O343,LOVs!J:J,0)),"")</f>
        <v>Functional</v>
      </c>
      <c r="T343" s="513" t="s">
        <v>7291</v>
      </c>
      <c r="U343" s="400" t="s">
        <v>7264</v>
      </c>
      <c r="Y343" s="400" t="s">
        <v>1348</v>
      </c>
      <c r="Z343" s="400" t="s">
        <v>6774</v>
      </c>
      <c r="AA343" s="409">
        <v>44839</v>
      </c>
      <c r="AD343" s="400" t="s">
        <v>7252</v>
      </c>
      <c r="AE343" s="400" t="s">
        <v>7252</v>
      </c>
      <c r="AI343" s="400" t="s">
        <v>1605</v>
      </c>
      <c r="AJ343" s="400" t="s">
        <v>2577</v>
      </c>
      <c r="AK343" s="400" t="s">
        <v>2578</v>
      </c>
      <c r="AU343" s="400" t="s">
        <v>7247</v>
      </c>
      <c r="AZ343" s="400" t="str">
        <f>IF(IFERROR(MATCH(F343,#REF!, 0),"N/A")="N/A","N/A","Yes")</f>
        <v>N/A</v>
      </c>
    </row>
    <row r="344" spans="5:52" x14ac:dyDescent="0.3">
      <c r="E344" s="428"/>
      <c r="F344" s="400" t="s">
        <v>7292</v>
      </c>
      <c r="H344" s="406" t="s">
        <v>1596</v>
      </c>
      <c r="I344" s="400" t="s">
        <v>2571</v>
      </c>
      <c r="J344" s="400" t="s">
        <v>2572</v>
      </c>
      <c r="K344" s="536" t="s">
        <v>7293</v>
      </c>
      <c r="L344" s="507"/>
      <c r="N344" s="400" t="s">
        <v>1636</v>
      </c>
      <c r="O344" s="507" t="s">
        <v>1452</v>
      </c>
      <c r="P344" s="407" t="str">
        <f>IFERROR(INDEX(LOVs!L:L,MATCH(O344, LOVs!J:J,0)), "")</f>
        <v>Fit</v>
      </c>
      <c r="Q344" s="407" t="str">
        <f>IFERROR(INDEX(LOVs!M:M,MATCH(O344,LOVs!J:J,0)),"")</f>
        <v>Configuration</v>
      </c>
      <c r="R344" s="407" t="str">
        <f>IFERROR(INDEX(LOVs!N:N,MATCH(O344,LOVs!J:J,0)),"")</f>
        <v>Functional</v>
      </c>
      <c r="T344" s="513" t="s">
        <v>7294</v>
      </c>
      <c r="U344" s="400" t="s">
        <v>7264</v>
      </c>
      <c r="Y344" s="400" t="s">
        <v>1348</v>
      </c>
      <c r="Z344" s="400" t="s">
        <v>6774</v>
      </c>
      <c r="AA344" s="409" t="s">
        <v>7295</v>
      </c>
      <c r="AD344" s="400" t="s">
        <v>7252</v>
      </c>
      <c r="AE344" s="400" t="s">
        <v>7252</v>
      </c>
      <c r="AI344" s="400" t="s">
        <v>1605</v>
      </c>
      <c r="AJ344" s="400" t="s">
        <v>2577</v>
      </c>
      <c r="AK344" s="400" t="s">
        <v>2578</v>
      </c>
      <c r="AU344" s="400" t="s">
        <v>7247</v>
      </c>
      <c r="AZ344" s="400" t="str">
        <f>IF(IFERROR(MATCH(F344,#REF!, 0),"N/A")="N/A","N/A","Yes")</f>
        <v>N/A</v>
      </c>
    </row>
    <row r="345" spans="5:52" x14ac:dyDescent="0.3">
      <c r="E345" s="428"/>
      <c r="F345" s="400" t="s">
        <v>7296</v>
      </c>
      <c r="H345" s="406" t="s">
        <v>1596</v>
      </c>
      <c r="I345" s="400" t="s">
        <v>2571</v>
      </c>
      <c r="J345" s="400" t="s">
        <v>2572</v>
      </c>
      <c r="K345" s="404" t="s">
        <v>7297</v>
      </c>
      <c r="N345" s="400" t="s">
        <v>1636</v>
      </c>
      <c r="O345" s="507" t="s">
        <v>2371</v>
      </c>
      <c r="P345" s="407" t="str">
        <f>IFERROR(INDEX(LOVs!L:L,MATCH(O345, LOVs!J:J,0)), "")</f>
        <v>Gap</v>
      </c>
      <c r="Q345" s="407" t="str">
        <f>IFERROR(INDEX(LOVs!M:M,MATCH(O345,LOVs!J:J,0)),"")</f>
        <v>Build</v>
      </c>
      <c r="R345" s="407" t="str">
        <f>IFERROR(INDEX(LOVs!N:N,MATCH(O345,LOVs!J:J,0)),"")</f>
        <v>Extension</v>
      </c>
      <c r="S345" s="400" t="s">
        <v>3952</v>
      </c>
      <c r="T345" s="513" t="s">
        <v>7297</v>
      </c>
      <c r="U345" s="400" t="s">
        <v>7298</v>
      </c>
      <c r="AB345" s="400" t="s">
        <v>7252</v>
      </c>
      <c r="AD345" s="400" t="s">
        <v>7252</v>
      </c>
      <c r="AE345" s="400" t="s">
        <v>7252</v>
      </c>
      <c r="AI345" s="400" t="s">
        <v>1605</v>
      </c>
      <c r="AJ345" s="400" t="s">
        <v>2577</v>
      </c>
      <c r="AK345" s="400" t="s">
        <v>2578</v>
      </c>
      <c r="AU345" s="400" t="s">
        <v>7247</v>
      </c>
      <c r="AZ345" s="400" t="str">
        <f>IF(IFERROR(MATCH(F345,#REF!, 0),"N/A")="N/A","N/A","Yes")</f>
        <v>N/A</v>
      </c>
    </row>
    <row r="346" spans="5:52" x14ac:dyDescent="0.3">
      <c r="E346" s="428"/>
      <c r="F346" s="400" t="s">
        <v>7299</v>
      </c>
      <c r="H346" s="406" t="s">
        <v>1596</v>
      </c>
      <c r="I346" s="400" t="s">
        <v>2571</v>
      </c>
      <c r="J346" s="400" t="s">
        <v>2572</v>
      </c>
      <c r="K346" s="536" t="s">
        <v>7300</v>
      </c>
      <c r="L346" s="507"/>
      <c r="N346" s="400" t="s">
        <v>1636</v>
      </c>
      <c r="O346" s="507" t="s">
        <v>1452</v>
      </c>
      <c r="P346" s="407" t="str">
        <f>IFERROR(INDEX(LOVs!L:L,MATCH(O346, LOVs!J:J,0)), "")</f>
        <v>Fit</v>
      </c>
      <c r="Q346" s="407" t="str">
        <f>IFERROR(INDEX(LOVs!M:M,MATCH(O346,LOVs!J:J,0)),"")</f>
        <v>Configuration</v>
      </c>
      <c r="R346" s="407" t="str">
        <f>IFERROR(INDEX(LOVs!N:N,MATCH(O346,LOVs!J:J,0)),"")</f>
        <v>Functional</v>
      </c>
      <c r="T346" s="513" t="s">
        <v>7301</v>
      </c>
      <c r="U346" s="400" t="s">
        <v>7264</v>
      </c>
      <c r="Y346" s="400" t="s">
        <v>1348</v>
      </c>
      <c r="Z346" s="400" t="s">
        <v>6774</v>
      </c>
      <c r="AA346" s="409">
        <v>44840</v>
      </c>
      <c r="AD346" s="400" t="s">
        <v>7252</v>
      </c>
      <c r="AE346" s="400" t="s">
        <v>7252</v>
      </c>
      <c r="AI346" s="400" t="s">
        <v>1605</v>
      </c>
      <c r="AJ346" s="400" t="s">
        <v>2577</v>
      </c>
      <c r="AK346" s="400" t="s">
        <v>2578</v>
      </c>
      <c r="AU346" s="400" t="s">
        <v>7247</v>
      </c>
      <c r="AZ346" s="400" t="str">
        <f>IF(IFERROR(MATCH(F346,#REF!, 0),"N/A")="N/A","N/A","Yes")</f>
        <v>N/A</v>
      </c>
    </row>
    <row r="347" spans="5:52" x14ac:dyDescent="0.3">
      <c r="E347" s="428"/>
      <c r="F347" s="400" t="s">
        <v>7302</v>
      </c>
      <c r="H347" s="406" t="s">
        <v>1596</v>
      </c>
      <c r="I347" s="400" t="s">
        <v>2571</v>
      </c>
      <c r="J347" s="400" t="s">
        <v>2572</v>
      </c>
      <c r="K347" s="404" t="s">
        <v>7303</v>
      </c>
      <c r="N347" s="400" t="s">
        <v>1636</v>
      </c>
      <c r="O347" s="507" t="s">
        <v>2371</v>
      </c>
      <c r="P347" s="407" t="str">
        <f>IFERROR(INDEX(LOVs!L:L,MATCH(O347, LOVs!J:J,0)), "")</f>
        <v>Gap</v>
      </c>
      <c r="Q347" s="407" t="str">
        <f>IFERROR(INDEX(LOVs!M:M,MATCH(O347,LOVs!J:J,0)),"")</f>
        <v>Build</v>
      </c>
      <c r="R347" s="407" t="str">
        <f>IFERROR(INDEX(LOVs!N:N,MATCH(O347,LOVs!J:J,0)),"")</f>
        <v>Extension</v>
      </c>
      <c r="S347" s="400" t="s">
        <v>7304</v>
      </c>
      <c r="T347" s="513" t="s">
        <v>7303</v>
      </c>
      <c r="U347" s="400" t="s">
        <v>7305</v>
      </c>
      <c r="AU347" s="400" t="s">
        <v>7247</v>
      </c>
      <c r="AZ347" s="400" t="str">
        <f>IF(IFERROR(MATCH(F347,#REF!, 0),"N/A")="N/A","N/A","Yes")</f>
        <v>N/A</v>
      </c>
    </row>
    <row r="348" spans="5:52" x14ac:dyDescent="0.3">
      <c r="E348" s="428"/>
      <c r="F348" s="400" t="s">
        <v>7306</v>
      </c>
      <c r="H348" s="406" t="s">
        <v>1596</v>
      </c>
      <c r="I348" s="400" t="s">
        <v>2571</v>
      </c>
      <c r="J348" s="400" t="s">
        <v>2572</v>
      </c>
      <c r="K348" s="536" t="s">
        <v>7307</v>
      </c>
      <c r="L348" s="507"/>
      <c r="N348" s="400" t="s">
        <v>1636</v>
      </c>
      <c r="O348" s="507" t="s">
        <v>1452</v>
      </c>
      <c r="P348" s="407" t="str">
        <f>IFERROR(INDEX(LOVs!L:L,MATCH(O348, LOVs!J:J,0)), "")</f>
        <v>Fit</v>
      </c>
      <c r="Q348" s="407" t="str">
        <f>IFERROR(INDEX(LOVs!M:M,MATCH(O348,LOVs!J:J,0)),"")</f>
        <v>Configuration</v>
      </c>
      <c r="R348" s="407" t="str">
        <f>IFERROR(INDEX(LOVs!N:N,MATCH(O348,LOVs!J:J,0)),"")</f>
        <v>Functional</v>
      </c>
      <c r="T348" s="513" t="s">
        <v>7308</v>
      </c>
      <c r="U348" s="400" t="s">
        <v>7264</v>
      </c>
      <c r="Y348" s="400" t="s">
        <v>1348</v>
      </c>
      <c r="Z348" s="400" t="s">
        <v>6774</v>
      </c>
      <c r="AA348" s="409">
        <v>44841</v>
      </c>
      <c r="AD348" s="400" t="s">
        <v>7252</v>
      </c>
      <c r="AE348" s="400" t="s">
        <v>7252</v>
      </c>
      <c r="AI348" s="400" t="s">
        <v>1605</v>
      </c>
      <c r="AJ348" s="400" t="s">
        <v>2577</v>
      </c>
      <c r="AK348" s="400" t="s">
        <v>2578</v>
      </c>
      <c r="AU348" s="400" t="s">
        <v>7247</v>
      </c>
      <c r="AZ348" s="400" t="str">
        <f>IF(IFERROR(MATCH(F348,#REF!, 0),"N/A")="N/A","N/A","Yes")</f>
        <v>N/A</v>
      </c>
    </row>
    <row r="349" spans="5:52" x14ac:dyDescent="0.3">
      <c r="E349" s="428"/>
      <c r="F349" s="400" t="s">
        <v>7309</v>
      </c>
      <c r="H349" s="406" t="s">
        <v>1596</v>
      </c>
      <c r="I349" s="400" t="s">
        <v>2571</v>
      </c>
      <c r="J349" s="400" t="s">
        <v>2572</v>
      </c>
      <c r="K349" s="536" t="s">
        <v>7310</v>
      </c>
      <c r="L349" s="507"/>
      <c r="N349" s="400" t="s">
        <v>1636</v>
      </c>
      <c r="O349" s="507" t="s">
        <v>1452</v>
      </c>
      <c r="P349" s="407" t="str">
        <f>IFERROR(INDEX(LOVs!L:L,MATCH(O349, LOVs!J:J,0)), "")</f>
        <v>Fit</v>
      </c>
      <c r="Q349" s="407" t="str">
        <f>IFERROR(INDEX(LOVs!M:M,MATCH(O349,LOVs!J:J,0)),"")</f>
        <v>Configuration</v>
      </c>
      <c r="R349" s="407" t="str">
        <f>IFERROR(INDEX(LOVs!N:N,MATCH(O349,LOVs!J:J,0)),"")</f>
        <v>Functional</v>
      </c>
      <c r="T349" s="513" t="s">
        <v>7311</v>
      </c>
      <c r="U349" s="400" t="s">
        <v>7264</v>
      </c>
      <c r="Y349" s="400" t="s">
        <v>1348</v>
      </c>
      <c r="Z349" s="400" t="s">
        <v>6774</v>
      </c>
      <c r="AA349" s="409">
        <v>44841</v>
      </c>
      <c r="AD349" s="400" t="s">
        <v>7252</v>
      </c>
      <c r="AE349" s="400" t="s">
        <v>7252</v>
      </c>
      <c r="AI349" s="400" t="s">
        <v>1605</v>
      </c>
      <c r="AJ349" s="400" t="s">
        <v>2577</v>
      </c>
      <c r="AK349" s="400" t="s">
        <v>2578</v>
      </c>
      <c r="AU349" s="400" t="s">
        <v>7247</v>
      </c>
      <c r="AZ349" s="400" t="str">
        <f>IF(IFERROR(MATCH(F349,#REF!, 0),"N/A")="N/A","N/A","Yes")</f>
        <v>N/A</v>
      </c>
    </row>
    <row r="350" spans="5:52" x14ac:dyDescent="0.3">
      <c r="E350" s="428"/>
      <c r="F350" s="400" t="s">
        <v>7312</v>
      </c>
      <c r="H350" s="406" t="s">
        <v>1596</v>
      </c>
      <c r="I350" s="400" t="s">
        <v>2571</v>
      </c>
      <c r="J350" s="400" t="s">
        <v>2572</v>
      </c>
      <c r="K350" s="536" t="s">
        <v>7313</v>
      </c>
      <c r="L350" s="507"/>
      <c r="N350" s="400" t="s">
        <v>1636</v>
      </c>
      <c r="O350" s="507" t="s">
        <v>1452</v>
      </c>
      <c r="P350" s="407" t="str">
        <f>IFERROR(INDEX(LOVs!L:L,MATCH(O350, LOVs!J:J,0)), "")</f>
        <v>Fit</v>
      </c>
      <c r="Q350" s="407" t="str">
        <f>IFERROR(INDEX(LOVs!M:M,MATCH(O350,LOVs!J:J,0)),"")</f>
        <v>Configuration</v>
      </c>
      <c r="R350" s="407" t="str">
        <f>IFERROR(INDEX(LOVs!N:N,MATCH(O350,LOVs!J:J,0)),"")</f>
        <v>Functional</v>
      </c>
      <c r="T350" s="513" t="s">
        <v>7314</v>
      </c>
      <c r="U350" s="400" t="s">
        <v>7264</v>
      </c>
      <c r="Y350" s="400" t="s">
        <v>1348</v>
      </c>
      <c r="Z350" s="400" t="s">
        <v>6774</v>
      </c>
      <c r="AA350" s="409">
        <v>44841</v>
      </c>
      <c r="AD350" s="400" t="s">
        <v>7252</v>
      </c>
      <c r="AE350" s="400" t="s">
        <v>7252</v>
      </c>
      <c r="AI350" s="400" t="s">
        <v>1605</v>
      </c>
      <c r="AJ350" s="400" t="s">
        <v>2577</v>
      </c>
      <c r="AK350" s="400" t="s">
        <v>2578</v>
      </c>
      <c r="AU350" s="400" t="s">
        <v>7247</v>
      </c>
      <c r="AZ350" s="400" t="str">
        <f>IF(IFERROR(MATCH(F350,#REF!, 0),"N/A")="N/A","N/A","Yes")</f>
        <v>N/A</v>
      </c>
    </row>
    <row r="351" spans="5:52" x14ac:dyDescent="0.3">
      <c r="E351" s="428"/>
      <c r="F351" s="400" t="s">
        <v>7315</v>
      </c>
      <c r="H351" s="406" t="s">
        <v>1596</v>
      </c>
      <c r="I351" s="400" t="s">
        <v>2571</v>
      </c>
      <c r="J351" s="400" t="s">
        <v>2572</v>
      </c>
      <c r="K351" s="536" t="s">
        <v>7316</v>
      </c>
      <c r="L351" s="507"/>
      <c r="N351" s="400" t="s">
        <v>1636</v>
      </c>
      <c r="O351" s="507" t="s">
        <v>1452</v>
      </c>
      <c r="P351" s="407" t="str">
        <f>IFERROR(INDEX(LOVs!L:L,MATCH(O351, LOVs!J:J,0)), "")</f>
        <v>Fit</v>
      </c>
      <c r="Q351" s="407" t="str">
        <f>IFERROR(INDEX(LOVs!M:M,MATCH(O351,LOVs!J:J,0)),"")</f>
        <v>Configuration</v>
      </c>
      <c r="R351" s="407" t="str">
        <f>IFERROR(INDEX(LOVs!N:N,MATCH(O351,LOVs!J:J,0)),"")</f>
        <v>Functional</v>
      </c>
      <c r="T351" s="513" t="s">
        <v>7317</v>
      </c>
      <c r="U351" s="400" t="s">
        <v>7264</v>
      </c>
      <c r="Y351" s="400" t="s">
        <v>1348</v>
      </c>
      <c r="Z351" s="400" t="s">
        <v>6774</v>
      </c>
      <c r="AA351" s="409">
        <v>44841</v>
      </c>
      <c r="AD351" s="400" t="s">
        <v>7252</v>
      </c>
      <c r="AE351" s="400" t="s">
        <v>7252</v>
      </c>
      <c r="AI351" s="400" t="s">
        <v>1605</v>
      </c>
      <c r="AJ351" s="400" t="s">
        <v>2577</v>
      </c>
      <c r="AK351" s="400" t="s">
        <v>2578</v>
      </c>
      <c r="AU351" s="400" t="s">
        <v>7247</v>
      </c>
      <c r="AZ351" s="400" t="str">
        <f>IF(IFERROR(MATCH(F351,#REF!, 0),"N/A")="N/A","N/A","Yes")</f>
        <v>N/A</v>
      </c>
    </row>
    <row r="352" spans="5:52" x14ac:dyDescent="0.3">
      <c r="E352" s="428"/>
      <c r="F352" s="400" t="s">
        <v>7318</v>
      </c>
      <c r="H352" s="406" t="s">
        <v>1596</v>
      </c>
      <c r="I352" s="400" t="s">
        <v>2571</v>
      </c>
      <c r="J352" s="400" t="s">
        <v>2572</v>
      </c>
      <c r="K352" s="536" t="s">
        <v>7319</v>
      </c>
      <c r="L352" s="507"/>
      <c r="N352" s="400" t="s">
        <v>1636</v>
      </c>
      <c r="O352" s="507" t="s">
        <v>2621</v>
      </c>
      <c r="P352" s="407" t="str">
        <f>IFERROR(INDEX(LOVs!L:L,MATCH(O352, LOVs!J:J,0)), "")</f>
        <v>Gap</v>
      </c>
      <c r="Q352" s="407" t="str">
        <f>IFERROR(INDEX(LOVs!M:M,MATCH(O352,LOVs!J:J,0)),"")</f>
        <v>Build</v>
      </c>
      <c r="R352" s="407" t="str">
        <f>IFERROR(INDEX(LOVs!N:N,MATCH(O352,LOVs!J:J,0)),"")</f>
        <v>Interface</v>
      </c>
      <c r="S352" s="400" t="s">
        <v>3862</v>
      </c>
      <c r="T352" s="513" t="s">
        <v>7320</v>
      </c>
      <c r="U352" s="400" t="s">
        <v>7321</v>
      </c>
      <c r="Y352" s="400" t="s">
        <v>1348</v>
      </c>
      <c r="Z352" s="400" t="s">
        <v>6774</v>
      </c>
      <c r="AA352" s="409">
        <v>44841</v>
      </c>
      <c r="AB352" s="400" t="s">
        <v>7252</v>
      </c>
      <c r="AD352" s="400" t="s">
        <v>7252</v>
      </c>
      <c r="AE352" s="400" t="s">
        <v>7252</v>
      </c>
      <c r="AI352" s="400" t="s">
        <v>1605</v>
      </c>
      <c r="AJ352" s="400" t="s">
        <v>2577</v>
      </c>
      <c r="AK352" s="400" t="s">
        <v>2578</v>
      </c>
      <c r="AU352" s="400" t="s">
        <v>7247</v>
      </c>
      <c r="AZ352" s="400" t="str">
        <f>IF(IFERROR(MATCH(F352,#REF!, 0),"N/A")="N/A","N/A","Yes")</f>
        <v>N/A</v>
      </c>
    </row>
    <row r="353" spans="5:52" x14ac:dyDescent="0.3">
      <c r="E353" s="428"/>
      <c r="F353" s="400" t="s">
        <v>7322</v>
      </c>
      <c r="H353" s="406" t="s">
        <v>1596</v>
      </c>
      <c r="I353" s="400" t="s">
        <v>2571</v>
      </c>
      <c r="J353" s="400" t="s">
        <v>2572</v>
      </c>
      <c r="K353" s="536" t="s">
        <v>7323</v>
      </c>
      <c r="L353" s="507"/>
      <c r="N353" s="400" t="s">
        <v>1636</v>
      </c>
      <c r="O353" s="507" t="s">
        <v>2621</v>
      </c>
      <c r="P353" s="407" t="str">
        <f>IFERROR(INDEX(LOVs!L:L,MATCH(O353, LOVs!J:J,0)), "")</f>
        <v>Gap</v>
      </c>
      <c r="Q353" s="407" t="str">
        <f>IFERROR(INDEX(LOVs!M:M,MATCH(O353,LOVs!J:J,0)),"")</f>
        <v>Build</v>
      </c>
      <c r="R353" s="407" t="str">
        <f>IFERROR(INDEX(LOVs!N:N,MATCH(O353,LOVs!J:J,0)),"")</f>
        <v>Interface</v>
      </c>
      <c r="S353" s="400" t="s">
        <v>3869</v>
      </c>
      <c r="T353" s="513" t="s">
        <v>7324</v>
      </c>
      <c r="U353" s="400" t="s">
        <v>7321</v>
      </c>
      <c r="Y353" s="400" t="s">
        <v>1348</v>
      </c>
      <c r="Z353" s="400" t="s">
        <v>6774</v>
      </c>
      <c r="AA353" s="409">
        <v>44841</v>
      </c>
      <c r="AB353" s="400" t="s">
        <v>7252</v>
      </c>
      <c r="AD353" s="400" t="s">
        <v>7252</v>
      </c>
      <c r="AE353" s="400" t="s">
        <v>7252</v>
      </c>
      <c r="AI353" s="400" t="s">
        <v>1605</v>
      </c>
      <c r="AJ353" s="400" t="s">
        <v>2577</v>
      </c>
      <c r="AK353" s="400" t="s">
        <v>2578</v>
      </c>
      <c r="AU353" s="400" t="s">
        <v>7247</v>
      </c>
      <c r="AZ353" s="400" t="str">
        <f>IF(IFERROR(MATCH(F353,#REF!, 0),"N/A")="N/A","N/A","Yes")</f>
        <v>N/A</v>
      </c>
    </row>
    <row r="354" spans="5:52" x14ac:dyDescent="0.3">
      <c r="E354" s="428"/>
      <c r="F354" s="400" t="s">
        <v>7325</v>
      </c>
      <c r="H354" s="406" t="s">
        <v>1596</v>
      </c>
      <c r="I354" s="400" t="s">
        <v>2571</v>
      </c>
      <c r="J354" s="400" t="s">
        <v>2572</v>
      </c>
      <c r="K354" s="536" t="s">
        <v>7326</v>
      </c>
      <c r="L354" s="507"/>
      <c r="N354" s="400" t="s">
        <v>1636</v>
      </c>
      <c r="O354" s="507" t="s">
        <v>1452</v>
      </c>
      <c r="P354" s="407" t="str">
        <f>IFERROR(INDEX(LOVs!L:L,MATCH(O354, LOVs!J:J,0)), "")</f>
        <v>Fit</v>
      </c>
      <c r="Q354" s="407" t="str">
        <f>IFERROR(INDEX(LOVs!M:M,MATCH(O354,LOVs!J:J,0)),"")</f>
        <v>Configuration</v>
      </c>
      <c r="R354" s="407" t="str">
        <f>IFERROR(INDEX(LOVs!N:N,MATCH(O354,LOVs!J:J,0)),"")</f>
        <v>Functional</v>
      </c>
      <c r="T354" s="513" t="s">
        <v>7327</v>
      </c>
      <c r="U354" s="400" t="s">
        <v>7264</v>
      </c>
      <c r="Y354" s="400" t="s">
        <v>1348</v>
      </c>
      <c r="Z354" s="400" t="s">
        <v>6774</v>
      </c>
      <c r="AA354" s="409">
        <v>44844</v>
      </c>
      <c r="AD354" s="400" t="s">
        <v>7252</v>
      </c>
      <c r="AE354" s="400" t="s">
        <v>7252</v>
      </c>
      <c r="AI354" s="400" t="s">
        <v>1605</v>
      </c>
      <c r="AJ354" s="400" t="s">
        <v>2577</v>
      </c>
      <c r="AK354" s="400" t="s">
        <v>2578</v>
      </c>
      <c r="AU354" s="400" t="s">
        <v>7247</v>
      </c>
      <c r="AZ354" s="400" t="str">
        <f>IF(IFERROR(MATCH(F354,#REF!, 0),"N/A")="N/A","N/A","Yes")</f>
        <v>N/A</v>
      </c>
    </row>
    <row r="355" spans="5:52" x14ac:dyDescent="0.3">
      <c r="E355" s="428"/>
      <c r="F355" s="400" t="s">
        <v>7328</v>
      </c>
      <c r="H355" s="406" t="s">
        <v>1596</v>
      </c>
      <c r="I355" s="400" t="s">
        <v>2571</v>
      </c>
      <c r="J355" s="400" t="s">
        <v>2572</v>
      </c>
      <c r="K355" s="536" t="s">
        <v>7329</v>
      </c>
      <c r="L355" s="507"/>
      <c r="N355" s="400" t="s">
        <v>1636</v>
      </c>
      <c r="O355" s="507" t="s">
        <v>1452</v>
      </c>
      <c r="P355" s="407" t="str">
        <f>IFERROR(INDEX(LOVs!L:L,MATCH(O355, LOVs!J:J,0)), "")</f>
        <v>Fit</v>
      </c>
      <c r="Q355" s="407" t="str">
        <f>IFERROR(INDEX(LOVs!M:M,MATCH(O355,LOVs!J:J,0)),"")</f>
        <v>Configuration</v>
      </c>
      <c r="R355" s="407" t="str">
        <f>IFERROR(INDEX(LOVs!N:N,MATCH(O355,LOVs!J:J,0)),"")</f>
        <v>Functional</v>
      </c>
      <c r="T355" s="513" t="s">
        <v>7330</v>
      </c>
      <c r="U355" s="400" t="s">
        <v>7264</v>
      </c>
      <c r="Y355" s="400" t="s">
        <v>1348</v>
      </c>
      <c r="Z355" s="400" t="s">
        <v>6774</v>
      </c>
      <c r="AA355" s="409">
        <v>44844</v>
      </c>
      <c r="AD355" s="400" t="s">
        <v>7252</v>
      </c>
      <c r="AE355" s="400" t="s">
        <v>7252</v>
      </c>
      <c r="AI355" s="400" t="s">
        <v>1605</v>
      </c>
      <c r="AJ355" s="400" t="s">
        <v>2577</v>
      </c>
      <c r="AK355" s="400" t="s">
        <v>2578</v>
      </c>
      <c r="AU355" s="400" t="s">
        <v>7247</v>
      </c>
      <c r="AZ355" s="400" t="str">
        <f>IF(IFERROR(MATCH(F355,#REF!, 0),"N/A")="N/A","N/A","Yes")</f>
        <v>N/A</v>
      </c>
    </row>
    <row r="356" spans="5:52" x14ac:dyDescent="0.3">
      <c r="E356" s="428"/>
      <c r="F356" s="400" t="s">
        <v>7331</v>
      </c>
      <c r="H356" s="406" t="s">
        <v>1596</v>
      </c>
      <c r="I356" s="400" t="s">
        <v>2571</v>
      </c>
      <c r="J356" s="400" t="s">
        <v>2572</v>
      </c>
      <c r="K356" s="404" t="s">
        <v>7332</v>
      </c>
      <c r="N356" s="400" t="s">
        <v>1636</v>
      </c>
      <c r="O356" s="507" t="s">
        <v>2371</v>
      </c>
      <c r="P356" s="407" t="str">
        <f>IFERROR(INDEX(LOVs!L:L,MATCH(O356, LOVs!J:J,0)), "")</f>
        <v>Gap</v>
      </c>
      <c r="Q356" s="407" t="str">
        <f>IFERROR(INDEX(LOVs!M:M,MATCH(O356,LOVs!J:J,0)),"")</f>
        <v>Build</v>
      </c>
      <c r="R356" s="407" t="str">
        <f>IFERROR(INDEX(LOVs!N:N,MATCH(O356,LOVs!J:J,0)),"")</f>
        <v>Extension</v>
      </c>
      <c r="S356" s="400" t="s">
        <v>3952</v>
      </c>
      <c r="T356" s="513" t="s">
        <v>7332</v>
      </c>
      <c r="U356" s="400" t="s">
        <v>7333</v>
      </c>
      <c r="Y356" s="400" t="s">
        <v>1348</v>
      </c>
      <c r="Z356" s="400" t="s">
        <v>3884</v>
      </c>
      <c r="AA356" s="409">
        <v>44846</v>
      </c>
      <c r="AD356" s="400" t="s">
        <v>7252</v>
      </c>
      <c r="AE356" s="400" t="s">
        <v>7252</v>
      </c>
      <c r="AI356" s="400" t="s">
        <v>1605</v>
      </c>
      <c r="AJ356" s="400" t="s">
        <v>2577</v>
      </c>
      <c r="AK356" s="400" t="s">
        <v>2578</v>
      </c>
      <c r="AU356" s="400" t="s">
        <v>7334</v>
      </c>
      <c r="AZ356" s="400" t="str">
        <f>IF(IFERROR(MATCH(F356,#REF!, 0),"N/A")="N/A","N/A","Yes")</f>
        <v>N/A</v>
      </c>
    </row>
    <row r="357" spans="5:52" x14ac:dyDescent="0.3">
      <c r="E357" s="428"/>
      <c r="F357" s="400" t="s">
        <v>7335</v>
      </c>
      <c r="H357" s="406" t="s">
        <v>1596</v>
      </c>
      <c r="I357" s="400" t="s">
        <v>2571</v>
      </c>
      <c r="J357" s="400" t="s">
        <v>2572</v>
      </c>
      <c r="K357" s="536" t="s">
        <v>7336</v>
      </c>
      <c r="L357" s="507"/>
      <c r="N357" s="400" t="s">
        <v>1636</v>
      </c>
      <c r="O357" s="507" t="s">
        <v>1452</v>
      </c>
      <c r="P357" s="407" t="str">
        <f>IFERROR(INDEX(LOVs!L:L,MATCH(O357, LOVs!J:J,0)), "")</f>
        <v>Fit</v>
      </c>
      <c r="Q357" s="407" t="str">
        <f>IFERROR(INDEX(LOVs!M:M,MATCH(O357,LOVs!J:J,0)),"")</f>
        <v>Configuration</v>
      </c>
      <c r="R357" s="407" t="str">
        <f>IFERROR(INDEX(LOVs!N:N,MATCH(O357,LOVs!J:J,0)),"")</f>
        <v>Functional</v>
      </c>
      <c r="T357" s="513" t="s">
        <v>7337</v>
      </c>
      <c r="U357" s="400" t="s">
        <v>7264</v>
      </c>
      <c r="Y357" s="400" t="s">
        <v>1348</v>
      </c>
      <c r="Z357" s="400" t="s">
        <v>6774</v>
      </c>
      <c r="AA357" s="409">
        <v>44848</v>
      </c>
      <c r="AD357" s="400" t="s">
        <v>7252</v>
      </c>
      <c r="AE357" s="400" t="s">
        <v>7252</v>
      </c>
      <c r="AI357" s="400" t="s">
        <v>1605</v>
      </c>
      <c r="AJ357" s="400" t="s">
        <v>2577</v>
      </c>
      <c r="AK357" s="400" t="s">
        <v>2578</v>
      </c>
      <c r="AU357" s="400" t="s">
        <v>7334</v>
      </c>
      <c r="AZ357" s="400" t="str">
        <f>IF(IFERROR(MATCH(F357,#REF!, 0),"N/A")="N/A","N/A","Yes")</f>
        <v>N/A</v>
      </c>
    </row>
    <row r="358" spans="5:52" x14ac:dyDescent="0.3">
      <c r="E358" s="428"/>
      <c r="F358" s="400" t="s">
        <v>7338</v>
      </c>
      <c r="H358" s="406" t="s">
        <v>1596</v>
      </c>
      <c r="I358" s="400" t="s">
        <v>2571</v>
      </c>
      <c r="J358" s="400" t="s">
        <v>2572</v>
      </c>
      <c r="K358" s="536" t="s">
        <v>7339</v>
      </c>
      <c r="L358" s="507"/>
      <c r="N358" s="400" t="s">
        <v>1636</v>
      </c>
      <c r="O358" s="507" t="s">
        <v>1452</v>
      </c>
      <c r="P358" s="407" t="str">
        <f>IFERROR(INDEX(LOVs!L:L,MATCH(O358, LOVs!J:J,0)), "")</f>
        <v>Fit</v>
      </c>
      <c r="Q358" s="407" t="str">
        <f>IFERROR(INDEX(LOVs!M:M,MATCH(O358,LOVs!J:J,0)),"")</f>
        <v>Configuration</v>
      </c>
      <c r="R358" s="407" t="str">
        <f>IFERROR(INDEX(LOVs!N:N,MATCH(O358,LOVs!J:J,0)),"")</f>
        <v>Functional</v>
      </c>
      <c r="T358" s="513" t="s">
        <v>7340</v>
      </c>
      <c r="U358" s="400" t="s">
        <v>7264</v>
      </c>
      <c r="Y358" s="400" t="s">
        <v>1348</v>
      </c>
      <c r="Z358" s="400" t="s">
        <v>6774</v>
      </c>
      <c r="AA358" s="409">
        <v>44848</v>
      </c>
      <c r="AD358" s="400" t="s">
        <v>7252</v>
      </c>
      <c r="AE358" s="400" t="s">
        <v>7252</v>
      </c>
      <c r="AI358" s="400" t="s">
        <v>1605</v>
      </c>
      <c r="AJ358" s="400" t="s">
        <v>2577</v>
      </c>
      <c r="AK358" s="400" t="s">
        <v>2578</v>
      </c>
      <c r="AU358" s="400" t="s">
        <v>7334</v>
      </c>
      <c r="AZ358" s="400" t="str">
        <f>IF(IFERROR(MATCH(F358,#REF!, 0),"N/A")="N/A","N/A","Yes")</f>
        <v>N/A</v>
      </c>
    </row>
    <row r="359" spans="5:52" x14ac:dyDescent="0.3">
      <c r="E359" s="428"/>
      <c r="F359" s="400" t="s">
        <v>7341</v>
      </c>
      <c r="H359" s="406" t="s">
        <v>1596</v>
      </c>
      <c r="I359" s="400" t="s">
        <v>2571</v>
      </c>
      <c r="J359" s="400" t="s">
        <v>2572</v>
      </c>
      <c r="K359" s="536" t="s">
        <v>7342</v>
      </c>
      <c r="L359" s="507"/>
      <c r="N359" s="400" t="s">
        <v>1636</v>
      </c>
      <c r="O359" s="507" t="s">
        <v>1452</v>
      </c>
      <c r="P359" s="407" t="str">
        <f>IFERROR(INDEX(LOVs!L:L,MATCH(O359, LOVs!J:J,0)), "")</f>
        <v>Fit</v>
      </c>
      <c r="Q359" s="407" t="str">
        <f>IFERROR(INDEX(LOVs!M:M,MATCH(O359,LOVs!J:J,0)),"")</f>
        <v>Configuration</v>
      </c>
      <c r="R359" s="407" t="str">
        <f>IFERROR(INDEX(LOVs!N:N,MATCH(O359,LOVs!J:J,0)),"")</f>
        <v>Functional</v>
      </c>
      <c r="T359" s="513" t="s">
        <v>7343</v>
      </c>
      <c r="U359" s="400" t="s">
        <v>7264</v>
      </c>
      <c r="Y359" s="400" t="s">
        <v>1348</v>
      </c>
      <c r="Z359" s="400" t="s">
        <v>6774</v>
      </c>
      <c r="AA359" s="409">
        <v>44848</v>
      </c>
      <c r="AD359" s="400" t="s">
        <v>7252</v>
      </c>
      <c r="AE359" s="400" t="s">
        <v>7252</v>
      </c>
      <c r="AI359" s="400" t="s">
        <v>1605</v>
      </c>
      <c r="AJ359" s="400" t="s">
        <v>2577</v>
      </c>
      <c r="AK359" s="400" t="s">
        <v>2578</v>
      </c>
      <c r="AU359" s="400" t="s">
        <v>7334</v>
      </c>
      <c r="AZ359" s="400" t="str">
        <f>IF(IFERROR(MATCH(F359,#REF!, 0),"N/A")="N/A","N/A","Yes")</f>
        <v>N/A</v>
      </c>
    </row>
    <row r="360" spans="5:52" x14ac:dyDescent="0.3">
      <c r="E360" s="428"/>
      <c r="F360" s="400" t="s">
        <v>7344</v>
      </c>
      <c r="H360" s="406" t="s">
        <v>1596</v>
      </c>
      <c r="I360" s="400" t="s">
        <v>2571</v>
      </c>
      <c r="J360" s="404" t="s">
        <v>2572</v>
      </c>
      <c r="K360" s="404" t="s">
        <v>7345</v>
      </c>
      <c r="N360" s="400" t="s">
        <v>1636</v>
      </c>
      <c r="O360" s="507" t="s">
        <v>2621</v>
      </c>
      <c r="P360" s="407" t="str">
        <f>IFERROR(INDEX(LOVs!L:L,MATCH(O360, LOVs!J:J,0)), "")</f>
        <v>Gap</v>
      </c>
      <c r="Q360" s="407" t="str">
        <f>IFERROR(INDEX(LOVs!M:M,MATCH(O360,LOVs!J:J,0)),"")</f>
        <v>Build</v>
      </c>
      <c r="R360" s="407" t="str">
        <f>IFERROR(INDEX(LOVs!N:N,MATCH(O360,LOVs!J:J,0)),"")</f>
        <v>Interface</v>
      </c>
      <c r="S360" s="400" t="s">
        <v>518</v>
      </c>
      <c r="T360" s="513" t="s">
        <v>7345</v>
      </c>
      <c r="U360" s="400" t="s">
        <v>7346</v>
      </c>
      <c r="Y360" s="400" t="s">
        <v>1348</v>
      </c>
      <c r="Z360" s="400" t="s">
        <v>3884</v>
      </c>
      <c r="AA360" s="409">
        <v>44848</v>
      </c>
      <c r="AD360" s="400" t="s">
        <v>7252</v>
      </c>
      <c r="AE360" s="400" t="s">
        <v>7252</v>
      </c>
      <c r="AI360" s="400" t="s">
        <v>1605</v>
      </c>
      <c r="AJ360" s="400" t="s">
        <v>2577</v>
      </c>
      <c r="AK360" s="400" t="s">
        <v>2578</v>
      </c>
      <c r="AU360" s="400" t="s">
        <v>7334</v>
      </c>
      <c r="AZ360" s="400" t="str">
        <f>IF(IFERROR(MATCH(F360,#REF!, 0),"N/A")="N/A","N/A","Yes")</f>
        <v>N/A</v>
      </c>
    </row>
    <row r="361" spans="5:52" x14ac:dyDescent="0.3">
      <c r="E361" s="428"/>
      <c r="F361" s="400" t="s">
        <v>7347</v>
      </c>
      <c r="H361" s="406" t="s">
        <v>1596</v>
      </c>
      <c r="I361" s="400" t="s">
        <v>2571</v>
      </c>
      <c r="J361" s="400" t="s">
        <v>2572</v>
      </c>
      <c r="K361" s="536" t="s">
        <v>7348</v>
      </c>
      <c r="L361" s="507"/>
      <c r="N361" s="400" t="s">
        <v>1636</v>
      </c>
      <c r="O361" s="507" t="s">
        <v>1452</v>
      </c>
      <c r="P361" s="407" t="str">
        <f>IFERROR(INDEX(LOVs!L:L,MATCH(O361, LOVs!J:J,0)), "")</f>
        <v>Fit</v>
      </c>
      <c r="Q361" s="407" t="str">
        <f>IFERROR(INDEX(LOVs!M:M,MATCH(O361,LOVs!J:J,0)),"")</f>
        <v>Configuration</v>
      </c>
      <c r="R361" s="407" t="str">
        <f>IFERROR(INDEX(LOVs!N:N,MATCH(O361,LOVs!J:J,0)),"")</f>
        <v>Functional</v>
      </c>
      <c r="T361" s="513" t="s">
        <v>7349</v>
      </c>
      <c r="U361" s="400" t="s">
        <v>7264</v>
      </c>
      <c r="Y361" s="400" t="s">
        <v>1348</v>
      </c>
      <c r="Z361" s="400" t="s">
        <v>6774</v>
      </c>
      <c r="AA361" s="409">
        <v>44848</v>
      </c>
      <c r="AD361" s="400" t="s">
        <v>7252</v>
      </c>
      <c r="AE361" s="400" t="s">
        <v>7252</v>
      </c>
      <c r="AI361" s="400" t="s">
        <v>1605</v>
      </c>
      <c r="AJ361" s="400" t="s">
        <v>2577</v>
      </c>
      <c r="AK361" s="400" t="s">
        <v>2578</v>
      </c>
      <c r="AU361" s="400" t="s">
        <v>7334</v>
      </c>
      <c r="AZ361" s="400" t="str">
        <f>IF(IFERROR(MATCH(F361,#REF!, 0),"N/A")="N/A","N/A","Yes")</f>
        <v>N/A</v>
      </c>
    </row>
    <row r="362" spans="5:52" x14ac:dyDescent="0.3">
      <c r="E362" s="428"/>
      <c r="F362" s="400" t="s">
        <v>7350</v>
      </c>
      <c r="H362" s="406" t="s">
        <v>1596</v>
      </c>
      <c r="I362" s="400" t="s">
        <v>2571</v>
      </c>
      <c r="J362" s="400" t="s">
        <v>2742</v>
      </c>
      <c r="K362" s="536" t="s">
        <v>7351</v>
      </c>
      <c r="L362" s="507"/>
      <c r="N362" s="400" t="s">
        <v>1636</v>
      </c>
      <c r="O362" s="507" t="s">
        <v>1647</v>
      </c>
      <c r="P362" s="407" t="str">
        <f>IFERROR(INDEX(LOVs!L:L,MATCH(O362, LOVs!J:J,0)), "")</f>
        <v>Gap</v>
      </c>
      <c r="Q362" s="407" t="str">
        <f>IFERROR(INDEX(LOVs!M:M,MATCH(O362,LOVs!J:J,0)),"")</f>
        <v>Build</v>
      </c>
      <c r="R362" s="407" t="str">
        <f>IFERROR(INDEX(LOVs!N:N,MATCH(O362,LOVs!J:J,0)),"")</f>
        <v>Report</v>
      </c>
      <c r="S362" s="400" t="s">
        <v>120</v>
      </c>
      <c r="T362" s="513" t="s">
        <v>7352</v>
      </c>
      <c r="U362" s="400" t="s">
        <v>7353</v>
      </c>
      <c r="Y362" s="400" t="s">
        <v>1348</v>
      </c>
      <c r="Z362" s="400" t="s">
        <v>6774</v>
      </c>
      <c r="AA362" s="409">
        <v>44851</v>
      </c>
      <c r="AD362" s="400" t="s">
        <v>7252</v>
      </c>
      <c r="AE362" s="400" t="s">
        <v>7252</v>
      </c>
      <c r="AI362" s="400" t="s">
        <v>1605</v>
      </c>
      <c r="AJ362" s="400" t="s">
        <v>2577</v>
      </c>
      <c r="AK362" s="400" t="s">
        <v>2578</v>
      </c>
      <c r="AU362" s="400" t="s">
        <v>7334</v>
      </c>
      <c r="AZ362" s="400" t="str">
        <f>IF(IFERROR(MATCH(F362,#REF!, 0),"N/A")="N/A","N/A","Yes")</f>
        <v>N/A</v>
      </c>
    </row>
    <row r="363" spans="5:52" x14ac:dyDescent="0.3">
      <c r="E363" s="428"/>
      <c r="F363" s="400" t="s">
        <v>7354</v>
      </c>
      <c r="H363" s="406" t="s">
        <v>1596</v>
      </c>
      <c r="I363" s="400" t="s">
        <v>2571</v>
      </c>
      <c r="J363" s="400" t="s">
        <v>2572</v>
      </c>
      <c r="K363" s="536" t="s">
        <v>7355</v>
      </c>
      <c r="L363" s="507"/>
      <c r="N363" s="400" t="s">
        <v>1636</v>
      </c>
      <c r="O363" s="507" t="s">
        <v>2621</v>
      </c>
      <c r="P363" s="407" t="s">
        <v>3458</v>
      </c>
      <c r="Q363" s="407" t="s">
        <v>3459</v>
      </c>
      <c r="R363" s="407" t="s">
        <v>174</v>
      </c>
      <c r="S363" s="400" t="s">
        <v>122</v>
      </c>
      <c r="T363" s="513" t="s">
        <v>7356</v>
      </c>
      <c r="U363" s="400" t="s">
        <v>7357</v>
      </c>
      <c r="Y363" s="400" t="s">
        <v>1348</v>
      </c>
      <c r="Z363" s="400" t="s">
        <v>6774</v>
      </c>
      <c r="AA363" s="409">
        <v>44851</v>
      </c>
      <c r="AD363" s="400" t="s">
        <v>7252</v>
      </c>
      <c r="AE363" s="400" t="s">
        <v>7252</v>
      </c>
      <c r="AI363" s="400" t="s">
        <v>1605</v>
      </c>
      <c r="AJ363" s="400" t="s">
        <v>2577</v>
      </c>
      <c r="AK363" s="400" t="s">
        <v>2578</v>
      </c>
      <c r="AU363" s="400" t="s">
        <v>7334</v>
      </c>
      <c r="AZ363" s="400" t="str">
        <f>IF(IFERROR(MATCH(F363,#REF!, 0),"N/A")="N/A","N/A","Yes")</f>
        <v>N/A</v>
      </c>
    </row>
    <row r="364" spans="5:52" x14ac:dyDescent="0.3">
      <c r="E364" s="428"/>
      <c r="F364" s="400" t="s">
        <v>7358</v>
      </c>
      <c r="H364" s="406" t="s">
        <v>1596</v>
      </c>
      <c r="I364" s="400" t="s">
        <v>2571</v>
      </c>
      <c r="J364" s="404" t="s">
        <v>2572</v>
      </c>
      <c r="K364" s="536" t="s">
        <v>7359</v>
      </c>
      <c r="N364" s="400" t="s">
        <v>1636</v>
      </c>
      <c r="O364" s="507" t="s">
        <v>2621</v>
      </c>
      <c r="P364" s="407" t="str">
        <f>IFERROR(INDEX(LOVs!L:L,MATCH(O364, LOVs!J:J,0)), "")</f>
        <v>Gap</v>
      </c>
      <c r="Q364" s="407" t="str">
        <f>IFERROR(INDEX(LOVs!M:M,MATCH(O364,LOVs!J:J,0)),"")</f>
        <v>Build</v>
      </c>
      <c r="R364" s="407" t="str">
        <f>IFERROR(INDEX(LOVs!N:N,MATCH(O364,LOVs!J:J,0)),"")</f>
        <v>Interface</v>
      </c>
      <c r="S364" s="400" t="s">
        <v>7360</v>
      </c>
      <c r="T364" s="513" t="s">
        <v>7359</v>
      </c>
      <c r="U364" s="400" t="s">
        <v>7361</v>
      </c>
      <c r="Y364" s="400" t="s">
        <v>1348</v>
      </c>
      <c r="Z364" s="400" t="s">
        <v>6774</v>
      </c>
      <c r="AA364" s="409">
        <v>44851</v>
      </c>
      <c r="AD364" s="400" t="s">
        <v>7252</v>
      </c>
      <c r="AE364" s="400" t="s">
        <v>7252</v>
      </c>
      <c r="AI364" s="400" t="s">
        <v>1605</v>
      </c>
      <c r="AJ364" s="400" t="s">
        <v>2577</v>
      </c>
      <c r="AK364" s="400" t="s">
        <v>2578</v>
      </c>
      <c r="AU364" s="400" t="s">
        <v>7334</v>
      </c>
      <c r="AZ364" s="400" t="str">
        <f>IF(IFERROR(MATCH(F364,#REF!, 0),"N/A")="N/A","N/A","Yes")</f>
        <v>N/A</v>
      </c>
    </row>
    <row r="365" spans="5:52" x14ac:dyDescent="0.3">
      <c r="E365" s="428"/>
      <c r="F365" s="400" t="s">
        <v>7362</v>
      </c>
      <c r="H365" s="406" t="s">
        <v>1596</v>
      </c>
      <c r="I365" s="400" t="s">
        <v>2571</v>
      </c>
      <c r="J365" s="404" t="s">
        <v>2572</v>
      </c>
      <c r="K365" s="536" t="s">
        <v>7363</v>
      </c>
      <c r="N365" s="400" t="s">
        <v>1636</v>
      </c>
      <c r="O365" s="507" t="s">
        <v>1452</v>
      </c>
      <c r="P365" s="407" t="str">
        <f>IFERROR(INDEX(LOVs!L:L,MATCH(O365, LOVs!J:J,0)), "")</f>
        <v>Fit</v>
      </c>
      <c r="Q365" s="407" t="str">
        <f>IFERROR(INDEX(LOVs!M:M,MATCH(O365,LOVs!J:J,0)),"")</f>
        <v>Configuration</v>
      </c>
      <c r="R365" s="407" t="str">
        <f>IFERROR(INDEX(LOVs!N:N,MATCH(O365,LOVs!J:J,0)),"")</f>
        <v>Functional</v>
      </c>
      <c r="T365" s="513" t="s">
        <v>7363</v>
      </c>
      <c r="U365" s="400" t="s">
        <v>7364</v>
      </c>
      <c r="Y365" s="400" t="s">
        <v>1348</v>
      </c>
      <c r="Z365" s="400" t="s">
        <v>6774</v>
      </c>
      <c r="AA365" s="409">
        <v>44853</v>
      </c>
      <c r="AD365" s="400" t="s">
        <v>7365</v>
      </c>
      <c r="AE365" s="400" t="s">
        <v>7365</v>
      </c>
      <c r="AI365" s="400" t="s">
        <v>1605</v>
      </c>
      <c r="AJ365" s="400" t="s">
        <v>2577</v>
      </c>
      <c r="AK365" s="400" t="s">
        <v>2578</v>
      </c>
      <c r="AU365" s="400" t="s">
        <v>7366</v>
      </c>
      <c r="AZ365" s="400" t="str">
        <f>IF(IFERROR(MATCH(F365,#REF!, 0),"N/A")="N/A","N/A","Yes")</f>
        <v>N/A</v>
      </c>
    </row>
    <row r="366" spans="5:52" x14ac:dyDescent="0.3">
      <c r="E366" s="428"/>
      <c r="F366" s="400" t="s">
        <v>7367</v>
      </c>
      <c r="H366" s="406" t="s">
        <v>1596</v>
      </c>
      <c r="I366" s="400" t="s">
        <v>2571</v>
      </c>
      <c r="J366" s="404" t="s">
        <v>2572</v>
      </c>
      <c r="K366" s="536" t="s">
        <v>7368</v>
      </c>
      <c r="N366" s="400" t="s">
        <v>1636</v>
      </c>
      <c r="O366" s="507" t="s">
        <v>1452</v>
      </c>
      <c r="P366" s="407" t="str">
        <f>IFERROR(INDEX(LOVs!L:L,MATCH(O366, LOVs!J:J,0)), "")</f>
        <v>Fit</v>
      </c>
      <c r="Q366" s="407" t="str">
        <f>IFERROR(INDEX(LOVs!M:M,MATCH(O366,LOVs!J:J,0)),"")</f>
        <v>Configuration</v>
      </c>
      <c r="R366" s="407" t="str">
        <f>IFERROR(INDEX(LOVs!N:N,MATCH(O366,LOVs!J:J,0)),"")</f>
        <v>Functional</v>
      </c>
      <c r="T366" s="513" t="s">
        <v>7368</v>
      </c>
      <c r="U366" s="400" t="s">
        <v>7369</v>
      </c>
      <c r="Y366" s="400" t="s">
        <v>1348</v>
      </c>
      <c r="Z366" s="400" t="s">
        <v>6774</v>
      </c>
      <c r="AA366" s="409">
        <v>44853</v>
      </c>
      <c r="AD366" s="400" t="s">
        <v>7365</v>
      </c>
      <c r="AE366" s="400" t="s">
        <v>7365</v>
      </c>
      <c r="AI366" s="400" t="s">
        <v>1605</v>
      </c>
      <c r="AJ366" s="400" t="s">
        <v>2577</v>
      </c>
      <c r="AK366" s="400" t="s">
        <v>2578</v>
      </c>
      <c r="AU366" s="400" t="s">
        <v>7366</v>
      </c>
      <c r="AZ366" s="400" t="str">
        <f>IF(IFERROR(MATCH(F366,#REF!, 0),"N/A")="N/A","N/A","Yes")</f>
        <v>N/A</v>
      </c>
    </row>
    <row r="367" spans="5:52" x14ac:dyDescent="0.3">
      <c r="E367" s="428"/>
      <c r="F367" s="400" t="s">
        <v>7370</v>
      </c>
      <c r="H367" s="406" t="s">
        <v>1596</v>
      </c>
      <c r="I367" s="400" t="s">
        <v>2571</v>
      </c>
      <c r="J367" s="404" t="s">
        <v>2572</v>
      </c>
      <c r="K367" s="404" t="s">
        <v>7371</v>
      </c>
      <c r="N367" s="400" t="s">
        <v>1636</v>
      </c>
      <c r="O367" s="507" t="s">
        <v>2621</v>
      </c>
      <c r="P367" s="407" t="str">
        <f>IFERROR(INDEX(LOVs!L:L,MATCH(O367, LOVs!J:J,0)), "")</f>
        <v>Gap</v>
      </c>
      <c r="Q367" s="407" t="str">
        <f>IFERROR(INDEX(LOVs!M:M,MATCH(O367,LOVs!J:J,0)),"")</f>
        <v>Build</v>
      </c>
      <c r="R367" s="407" t="str">
        <f>IFERROR(INDEX(LOVs!N:N,MATCH(O367,LOVs!J:J,0)),"")</f>
        <v>Interface</v>
      </c>
      <c r="S367" s="400" t="s">
        <v>6805</v>
      </c>
      <c r="T367" s="513" t="s">
        <v>7371</v>
      </c>
      <c r="U367" s="400" t="s">
        <v>7372</v>
      </c>
      <c r="Y367" s="400" t="s">
        <v>1348</v>
      </c>
      <c r="Z367" s="400" t="s">
        <v>3884</v>
      </c>
      <c r="AA367" s="409">
        <v>44860</v>
      </c>
      <c r="AB367" s="400" t="s">
        <v>7365</v>
      </c>
      <c r="AD367" s="400" t="s">
        <v>7365</v>
      </c>
      <c r="AE367" s="400" t="s">
        <v>7365</v>
      </c>
      <c r="AI367" s="400" t="s">
        <v>1605</v>
      </c>
      <c r="AJ367" s="400" t="s">
        <v>2577</v>
      </c>
      <c r="AK367" s="400" t="s">
        <v>2578</v>
      </c>
      <c r="AU367" s="400" t="s">
        <v>7366</v>
      </c>
      <c r="AZ367" s="400" t="str">
        <f>IF(IFERROR(MATCH(F367,#REF!, 0),"N/A")="N/A","N/A","Yes")</f>
        <v>N/A</v>
      </c>
    </row>
    <row r="368" spans="5:52" x14ac:dyDescent="0.3">
      <c r="E368" s="428"/>
      <c r="F368" s="400" t="s">
        <v>7373</v>
      </c>
      <c r="H368" s="406" t="s">
        <v>1596</v>
      </c>
      <c r="I368" s="400" t="s">
        <v>2571</v>
      </c>
      <c r="J368" s="404" t="s">
        <v>2572</v>
      </c>
      <c r="K368" s="404" t="s">
        <v>7374</v>
      </c>
      <c r="N368" s="400" t="s">
        <v>1636</v>
      </c>
      <c r="O368" s="507" t="s">
        <v>2621</v>
      </c>
      <c r="P368" s="407" t="str">
        <f>IFERROR(INDEX(LOVs!L:L,MATCH(O368, LOVs!J:J,0)), "")</f>
        <v>Gap</v>
      </c>
      <c r="Q368" s="407" t="str">
        <f>IFERROR(INDEX(LOVs!M:M,MATCH(O368,LOVs!J:J,0)),"")</f>
        <v>Build</v>
      </c>
      <c r="R368" s="407" t="str">
        <f>IFERROR(INDEX(LOVs!N:N,MATCH(O368,LOVs!J:J,0)),"")</f>
        <v>Interface</v>
      </c>
      <c r="S368" s="400" t="s">
        <v>2896</v>
      </c>
      <c r="T368" s="513" t="s">
        <v>7375</v>
      </c>
      <c r="U368" s="400" t="s">
        <v>7376</v>
      </c>
      <c r="Y368" s="400" t="s">
        <v>1348</v>
      </c>
      <c r="Z368" s="400" t="s">
        <v>6774</v>
      </c>
      <c r="AA368" s="409">
        <v>44861</v>
      </c>
      <c r="AB368" s="400" t="s">
        <v>7365</v>
      </c>
      <c r="AD368" s="400" t="s">
        <v>7365</v>
      </c>
      <c r="AE368" s="400" t="s">
        <v>7365</v>
      </c>
      <c r="AI368" s="400" t="s">
        <v>1605</v>
      </c>
      <c r="AJ368" s="400" t="s">
        <v>2577</v>
      </c>
      <c r="AK368" s="400" t="s">
        <v>2578</v>
      </c>
      <c r="AU368" s="400" t="s">
        <v>7366</v>
      </c>
      <c r="AZ368" s="400" t="str">
        <f>IF(IFERROR(MATCH(F368,#REF!, 0),"No")="No","No","Yes")</f>
        <v>No</v>
      </c>
    </row>
    <row r="369" spans="1:52" s="526" customFormat="1" x14ac:dyDescent="0.3">
      <c r="A369" s="530"/>
      <c r="B369" s="530"/>
      <c r="C369" s="530"/>
      <c r="D369" s="530"/>
      <c r="E369" s="531"/>
      <c r="F369" s="402" t="s">
        <v>7377</v>
      </c>
      <c r="G369" s="400"/>
      <c r="H369" s="530" t="s">
        <v>1596</v>
      </c>
      <c r="I369" s="530" t="s">
        <v>1597</v>
      </c>
      <c r="J369" s="530" t="s">
        <v>2301</v>
      </c>
      <c r="K369" s="530" t="s">
        <v>7378</v>
      </c>
      <c r="L369" s="400"/>
      <c r="M369" s="400"/>
      <c r="N369" s="527" t="s">
        <v>1636</v>
      </c>
      <c r="O369" s="529" t="s">
        <v>1452</v>
      </c>
      <c r="P369" s="528" t="str">
        <f>IFERROR(INDEX(LOVs!L:L,MATCH(O369, LOVs!J:J,0)), "")</f>
        <v>Fit</v>
      </c>
      <c r="Q369" s="528" t="str">
        <f>IFERROR(INDEX(LOVs!M:M,MATCH(O369,LOVs!J:J,0)),"")</f>
        <v>Configuration</v>
      </c>
      <c r="R369" s="528" t="str">
        <f>IFERROR(INDEX(LOVs!N:N,MATCH(O369,LOVs!J:J,0)),"")</f>
        <v>Functional</v>
      </c>
      <c r="S369" s="530"/>
      <c r="T369" s="527" t="s">
        <v>7379</v>
      </c>
      <c r="U369" s="530" t="s">
        <v>7380</v>
      </c>
      <c r="V369" s="400"/>
      <c r="W369" s="527"/>
      <c r="X369" s="527"/>
      <c r="Y369" s="527" t="s">
        <v>1348</v>
      </c>
      <c r="Z369" s="527" t="s">
        <v>4652</v>
      </c>
      <c r="AA369" s="535">
        <v>44861</v>
      </c>
      <c r="AB369" s="527"/>
      <c r="AC369" s="527"/>
      <c r="AD369" s="527"/>
      <c r="AE369" s="527"/>
      <c r="AF369" s="527"/>
      <c r="AG369" s="527"/>
      <c r="AH369" s="527"/>
      <c r="AI369" s="526" t="s">
        <v>1605</v>
      </c>
      <c r="AJ369" s="526" t="s">
        <v>1606</v>
      </c>
      <c r="AK369" s="526" t="s">
        <v>2305</v>
      </c>
      <c r="AL369" s="527"/>
      <c r="AM369" s="527"/>
      <c r="AN369" s="527"/>
      <c r="AO369" s="534"/>
      <c r="AP369" s="527"/>
      <c r="AQ369" s="527"/>
      <c r="AR369" s="527"/>
      <c r="AS369" s="527"/>
      <c r="AT369" s="527"/>
      <c r="AU369" s="527"/>
      <c r="AV369" s="527"/>
      <c r="AW369" s="527"/>
      <c r="AX369" s="527"/>
      <c r="AZ369" s="400" t="s">
        <v>7381</v>
      </c>
    </row>
    <row r="370" spans="1:52" s="526" customFormat="1" x14ac:dyDescent="0.3">
      <c r="A370" s="530"/>
      <c r="B370" s="530"/>
      <c r="C370" s="530"/>
      <c r="D370" s="530"/>
      <c r="E370" s="531"/>
      <c r="F370" s="402" t="s">
        <v>7382</v>
      </c>
      <c r="G370" s="400"/>
      <c r="H370" s="530" t="s">
        <v>1596</v>
      </c>
      <c r="I370" s="530" t="s">
        <v>1597</v>
      </c>
      <c r="J370" s="530" t="s">
        <v>2301</v>
      </c>
      <c r="K370" s="530" t="s">
        <v>7383</v>
      </c>
      <c r="L370" s="400"/>
      <c r="M370" s="400"/>
      <c r="N370" s="527" t="s">
        <v>1636</v>
      </c>
      <c r="O370" s="529" t="s">
        <v>7384</v>
      </c>
      <c r="P370" s="528" t="str">
        <f>IFERROR(INDEX(LOVs!L:L,MATCH(O370, LOVs!J:J,0)), "")</f>
        <v>TBD (Temporary)</v>
      </c>
      <c r="Q370" s="528" t="str">
        <f>IFERROR(INDEX(LOVs!M:M,MATCH(O370,LOVs!J:J,0)),"")</f>
        <v>TBD</v>
      </c>
      <c r="R370" s="528" t="str">
        <f>IFERROR(INDEX(LOVs!N:N,MATCH(O370,LOVs!J:J,0)),"")</f>
        <v>TBD</v>
      </c>
      <c r="S370" s="530" t="s">
        <v>7385</v>
      </c>
      <c r="T370" s="527"/>
      <c r="U370" s="530" t="s">
        <v>7386</v>
      </c>
      <c r="V370" s="400"/>
      <c r="W370" s="527"/>
      <c r="X370" s="527"/>
      <c r="Y370" s="527" t="s">
        <v>1348</v>
      </c>
      <c r="Z370" s="527" t="s">
        <v>4652</v>
      </c>
      <c r="AA370" s="535">
        <v>44861</v>
      </c>
      <c r="AB370" s="527"/>
      <c r="AC370" s="527"/>
      <c r="AD370" s="527"/>
      <c r="AE370" s="527"/>
      <c r="AF370" s="527"/>
      <c r="AG370" s="527"/>
      <c r="AH370" s="527"/>
      <c r="AI370" s="526" t="s">
        <v>1605</v>
      </c>
      <c r="AJ370" s="526" t="s">
        <v>1606</v>
      </c>
      <c r="AK370" s="526" t="s">
        <v>2305</v>
      </c>
      <c r="AL370" s="527"/>
      <c r="AM370" s="527"/>
      <c r="AN370" s="527"/>
      <c r="AO370" s="534"/>
      <c r="AP370" s="527"/>
      <c r="AQ370" s="527"/>
      <c r="AR370" s="527"/>
      <c r="AS370" s="527"/>
      <c r="AT370" s="527"/>
      <c r="AU370" s="527"/>
      <c r="AV370" s="527"/>
      <c r="AW370" s="527"/>
      <c r="AX370" s="527"/>
      <c r="AZ370" s="400" t="s">
        <v>7381</v>
      </c>
    </row>
    <row r="371" spans="1:52" x14ac:dyDescent="0.3">
      <c r="E371" s="428"/>
      <c r="F371" s="400" t="s">
        <v>7387</v>
      </c>
      <c r="H371" s="406" t="s">
        <v>1596</v>
      </c>
      <c r="I371" s="400" t="s">
        <v>2571</v>
      </c>
      <c r="J371" s="404" t="s">
        <v>2572</v>
      </c>
      <c r="K371" s="404" t="s">
        <v>11755</v>
      </c>
      <c r="N371" s="400" t="s">
        <v>1636</v>
      </c>
      <c r="O371" s="507" t="s">
        <v>2621</v>
      </c>
      <c r="P371" s="407" t="str">
        <f>IFERROR(INDEX(LOVs!L:L,MATCH(O371, LOVs!J:J,0)), "")</f>
        <v>Gap</v>
      </c>
      <c r="Q371" s="407" t="str">
        <f>IFERROR(INDEX(LOVs!M:M,MATCH(O371,LOVs!J:J,0)),"")</f>
        <v>Build</v>
      </c>
      <c r="R371" s="407" t="str">
        <f>IFERROR(INDEX(LOVs!N:N,MATCH(O371,LOVs!J:J,0)),"")</f>
        <v>Interface</v>
      </c>
      <c r="S371" s="400" t="s">
        <v>2896</v>
      </c>
      <c r="T371" s="513" t="s">
        <v>11756</v>
      </c>
      <c r="U371" s="400" t="s">
        <v>7388</v>
      </c>
      <c r="Y371" s="400" t="s">
        <v>1348</v>
      </c>
      <c r="Z371" s="400" t="s">
        <v>6774</v>
      </c>
      <c r="AA371" s="409">
        <v>44862</v>
      </c>
      <c r="AD371" s="400" t="s">
        <v>7365</v>
      </c>
      <c r="AE371" s="400" t="s">
        <v>7365</v>
      </c>
      <c r="AI371" s="400" t="s">
        <v>1605</v>
      </c>
      <c r="AJ371" s="400" t="s">
        <v>2577</v>
      </c>
      <c r="AK371" s="400" t="s">
        <v>2578</v>
      </c>
      <c r="AU371" s="400" t="s">
        <v>7366</v>
      </c>
      <c r="AZ371" s="400" t="str">
        <f>IF(IFERROR(MATCH(F371,#REF!, 0),"No")="No","No","Yes")</f>
        <v>No</v>
      </c>
    </row>
    <row r="372" spans="1:52" x14ac:dyDescent="0.3">
      <c r="B372" s="404"/>
      <c r="C372" s="404"/>
      <c r="D372" s="404"/>
      <c r="E372" s="428"/>
      <c r="F372" s="400" t="s">
        <v>7389</v>
      </c>
      <c r="H372" s="404" t="s">
        <v>1596</v>
      </c>
      <c r="I372" s="404" t="s">
        <v>2300</v>
      </c>
      <c r="J372" s="404" t="s">
        <v>2341</v>
      </c>
      <c r="K372" s="404" t="s">
        <v>7390</v>
      </c>
      <c r="N372" s="400" t="s">
        <v>1636</v>
      </c>
      <c r="O372" s="507" t="s">
        <v>1647</v>
      </c>
      <c r="P372" s="407" t="str">
        <f>IFERROR(INDEX(LOVs!L:L,MATCH(O372, LOVs!J:J,0)), "")</f>
        <v>Gap</v>
      </c>
      <c r="Q372" s="407" t="str">
        <f>IFERROR(INDEX(LOVs!M:M,MATCH(O372,LOVs!J:J,0)),"")</f>
        <v>Build</v>
      </c>
      <c r="R372" s="407" t="str">
        <f>IFERROR(INDEX(LOVs!N:N,MATCH(O372,LOVs!J:J,0)),"")</f>
        <v>Report</v>
      </c>
      <c r="S372" s="404" t="s">
        <v>2406</v>
      </c>
      <c r="T372" s="400" t="s">
        <v>7391</v>
      </c>
      <c r="U372" s="400" t="s">
        <v>7392</v>
      </c>
      <c r="Y372" s="400" t="s">
        <v>1348</v>
      </c>
      <c r="Z372" s="400" t="s">
        <v>5949</v>
      </c>
      <c r="AA372" s="409">
        <v>44862</v>
      </c>
      <c r="AI372" s="406" t="s">
        <v>1605</v>
      </c>
      <c r="AJ372" s="406" t="s">
        <v>1606</v>
      </c>
      <c r="AK372" s="406" t="s">
        <v>2305</v>
      </c>
      <c r="AZ372" s="400" t="str">
        <f>IF(IFERROR(MATCH(F372,#REF!, 0),"No")="No","No","Yes")</f>
        <v>No</v>
      </c>
    </row>
    <row r="373" spans="1:52" x14ac:dyDescent="0.3">
      <c r="B373" s="404"/>
      <c r="C373" s="404"/>
      <c r="D373" s="404"/>
      <c r="E373" s="428"/>
      <c r="F373" s="400" t="s">
        <v>7393</v>
      </c>
      <c r="H373" s="404" t="s">
        <v>1596</v>
      </c>
      <c r="I373" s="404" t="s">
        <v>2300</v>
      </c>
      <c r="J373" s="404" t="s">
        <v>2341</v>
      </c>
      <c r="K373" s="404" t="s">
        <v>7394</v>
      </c>
      <c r="N373" s="400" t="s">
        <v>1636</v>
      </c>
      <c r="O373" s="507" t="s">
        <v>1647</v>
      </c>
      <c r="P373" s="407" t="str">
        <f>IFERROR(INDEX(LOVs!L:L,MATCH(O373, LOVs!J:J,0)), "")</f>
        <v>Gap</v>
      </c>
      <c r="Q373" s="407" t="str">
        <f>IFERROR(INDEX(LOVs!M:M,MATCH(O373,LOVs!J:J,0)),"")</f>
        <v>Build</v>
      </c>
      <c r="R373" s="407" t="str">
        <f>IFERROR(INDEX(LOVs!N:N,MATCH(O373,LOVs!J:J,0)),"")</f>
        <v>Report</v>
      </c>
      <c r="S373" s="404" t="s">
        <v>2413</v>
      </c>
      <c r="T373" s="400" t="s">
        <v>7391</v>
      </c>
      <c r="U373" s="400" t="s">
        <v>7392</v>
      </c>
      <c r="Y373" s="400" t="s">
        <v>1348</v>
      </c>
      <c r="Z373" s="400" t="s">
        <v>5949</v>
      </c>
      <c r="AA373" s="409">
        <v>44862</v>
      </c>
      <c r="AI373" s="406" t="s">
        <v>1605</v>
      </c>
      <c r="AJ373" s="406" t="s">
        <v>1606</v>
      </c>
      <c r="AK373" s="406" t="s">
        <v>2305</v>
      </c>
      <c r="AZ373" s="400" t="str">
        <f>IF(IFERROR(MATCH(F373,#REF!, 0),"No")="No","No","Yes")</f>
        <v>No</v>
      </c>
    </row>
    <row r="374" spans="1:52" x14ac:dyDescent="0.3">
      <c r="E374" s="428"/>
      <c r="F374" s="400" t="s">
        <v>7395</v>
      </c>
      <c r="H374" s="406" t="s">
        <v>1596</v>
      </c>
      <c r="I374" s="400" t="s">
        <v>2571</v>
      </c>
      <c r="J374" s="404" t="s">
        <v>2572</v>
      </c>
      <c r="K374" s="404" t="s">
        <v>7396</v>
      </c>
      <c r="N374" s="400" t="s">
        <v>1636</v>
      </c>
      <c r="O374" s="507" t="s">
        <v>2621</v>
      </c>
      <c r="P374" s="407" t="str">
        <f>IFERROR(INDEX(LOVs!L:L,MATCH(O374, LOVs!J:J,0)), "")</f>
        <v>Gap</v>
      </c>
      <c r="Q374" s="407" t="str">
        <f>IFERROR(INDEX(LOVs!M:M,MATCH(O374,LOVs!J:J,0)),"")</f>
        <v>Build</v>
      </c>
      <c r="R374" s="407" t="s">
        <v>2375</v>
      </c>
      <c r="S374" s="400" t="s">
        <v>3952</v>
      </c>
      <c r="T374" s="513" t="s">
        <v>7396</v>
      </c>
      <c r="U374" s="400" t="s">
        <v>7397</v>
      </c>
      <c r="Y374" s="400" t="s">
        <v>1348</v>
      </c>
      <c r="Z374" s="400" t="s">
        <v>6774</v>
      </c>
      <c r="AA374" s="409">
        <v>44872</v>
      </c>
      <c r="AD374" s="400" t="s">
        <v>7365</v>
      </c>
      <c r="AE374" s="400" t="s">
        <v>7365</v>
      </c>
      <c r="AI374" s="400" t="s">
        <v>1605</v>
      </c>
      <c r="AJ374" s="400" t="s">
        <v>2577</v>
      </c>
      <c r="AK374" s="400" t="s">
        <v>2578</v>
      </c>
      <c r="AU374" s="400" t="s">
        <v>7366</v>
      </c>
      <c r="AZ374" s="400" t="str">
        <f>IF(IFERROR(MATCH(F374,#REF!, 0),"No")="No","No","Yes")</f>
        <v>No</v>
      </c>
    </row>
    <row r="375" spans="1:52" x14ac:dyDescent="0.3">
      <c r="E375" s="428"/>
      <c r="F375" s="400" t="s">
        <v>7398</v>
      </c>
      <c r="H375" s="406" t="s">
        <v>1596</v>
      </c>
      <c r="I375" s="400" t="s">
        <v>2571</v>
      </c>
      <c r="J375" s="404" t="s">
        <v>2572</v>
      </c>
      <c r="K375" s="404" t="s">
        <v>7399</v>
      </c>
      <c r="L375" s="400" t="s">
        <v>1636</v>
      </c>
      <c r="M375" s="400" t="s">
        <v>2621</v>
      </c>
      <c r="N375" s="400" t="s">
        <v>1636</v>
      </c>
      <c r="O375" s="507" t="s">
        <v>2621</v>
      </c>
      <c r="P375" s="407" t="str">
        <f>IFERROR(INDEX(LOVs!L:L,MATCH(O375, LOVs!J:J,0)), "")</f>
        <v>Gap</v>
      </c>
      <c r="Q375" s="407" t="str">
        <f>IFERROR(INDEX(LOVs!M:M,MATCH(O375,LOVs!J:J,0)),"")</f>
        <v>Build</v>
      </c>
      <c r="R375" s="407" t="str">
        <f>IFERROR(INDEX(LOVs!N:N,MATCH(O375,LOVs!J:J,0)),"")</f>
        <v>Interface</v>
      </c>
      <c r="S375" s="400" t="s">
        <v>4798</v>
      </c>
      <c r="T375" s="513" t="s">
        <v>7399</v>
      </c>
      <c r="U375" s="400" t="s">
        <v>7400</v>
      </c>
      <c r="V375" s="409">
        <v>44860</v>
      </c>
      <c r="Y375" s="400" t="s">
        <v>1348</v>
      </c>
      <c r="Z375" s="400" t="s">
        <v>3884</v>
      </c>
      <c r="AA375" s="409">
        <v>44865</v>
      </c>
      <c r="AD375" s="400" t="s">
        <v>7365</v>
      </c>
      <c r="AE375" s="400" t="s">
        <v>7365</v>
      </c>
      <c r="AI375" s="400" t="s">
        <v>1605</v>
      </c>
      <c r="AJ375" s="400" t="s">
        <v>2577</v>
      </c>
      <c r="AK375" s="400" t="s">
        <v>2578</v>
      </c>
      <c r="AU375" s="400" t="s">
        <v>7366</v>
      </c>
      <c r="AZ375" s="400" t="str">
        <f>IF(IFERROR(MATCH(F375,#REF!, 0),"No")="No","No","Yes")</f>
        <v>No</v>
      </c>
    </row>
    <row r="376" spans="1:52" ht="24" x14ac:dyDescent="0.3">
      <c r="E376" s="428"/>
      <c r="F376" s="400" t="s">
        <v>7401</v>
      </c>
      <c r="H376" s="406" t="s">
        <v>1596</v>
      </c>
      <c r="I376" s="400" t="s">
        <v>2571</v>
      </c>
      <c r="J376" s="404" t="s">
        <v>2572</v>
      </c>
      <c r="K376" s="421" t="s">
        <v>7402</v>
      </c>
      <c r="L376" s="400" t="s">
        <v>1636</v>
      </c>
      <c r="M376" s="400" t="s">
        <v>2621</v>
      </c>
      <c r="N376" s="400" t="s">
        <v>1636</v>
      </c>
      <c r="O376" s="507" t="s">
        <v>2621</v>
      </c>
      <c r="P376" s="407" t="str">
        <f>IFERROR(INDEX(LOVs!L:L,MATCH(O376, LOVs!J:J,0)), "")</f>
        <v>Gap</v>
      </c>
      <c r="Q376" s="407" t="str">
        <f>IFERROR(INDEX(LOVs!M:M,MATCH(O376,LOVs!J:J,0)),"")</f>
        <v>Build</v>
      </c>
      <c r="R376" s="407" t="str">
        <f>IFERROR(INDEX(LOVs!N:N,MATCH(O376,LOVs!J:J,0)),"")</f>
        <v>Interface</v>
      </c>
      <c r="S376" s="400" t="s">
        <v>7403</v>
      </c>
      <c r="T376" s="513" t="s">
        <v>7402</v>
      </c>
      <c r="U376" s="400" t="s">
        <v>7404</v>
      </c>
      <c r="Y376" s="400" t="s">
        <v>1348</v>
      </c>
      <c r="Z376" s="400" t="s">
        <v>3884</v>
      </c>
      <c r="AA376" s="409">
        <v>44865</v>
      </c>
      <c r="AD376" s="400" t="s">
        <v>7365</v>
      </c>
      <c r="AE376" s="400" t="s">
        <v>7365</v>
      </c>
      <c r="AI376" s="400" t="s">
        <v>1605</v>
      </c>
      <c r="AJ376" s="400" t="s">
        <v>2577</v>
      </c>
      <c r="AK376" s="400" t="s">
        <v>2578</v>
      </c>
      <c r="AU376" s="400" t="s">
        <v>7405</v>
      </c>
      <c r="AZ376" s="400" t="str">
        <f>IF(IFERROR(MATCH(F376,#REF!, 0),"No")="No","No","Yes")</f>
        <v>No</v>
      </c>
    </row>
    <row r="377" spans="1:52" x14ac:dyDescent="0.3">
      <c r="A377" s="406"/>
      <c r="B377" s="406"/>
      <c r="C377" s="406"/>
      <c r="D377" s="406"/>
      <c r="E377" s="428"/>
      <c r="F377" s="456" t="s">
        <v>7406</v>
      </c>
      <c r="G377" s="406"/>
      <c r="H377" s="406" t="s">
        <v>1596</v>
      </c>
      <c r="I377" s="406" t="s">
        <v>1597</v>
      </c>
      <c r="J377" s="406" t="s">
        <v>1845</v>
      </c>
      <c r="K377" s="533" t="s">
        <v>7407</v>
      </c>
      <c r="L377" s="406"/>
      <c r="M377" s="406"/>
      <c r="N377" s="406" t="s">
        <v>1636</v>
      </c>
      <c r="O377" s="507" t="s">
        <v>1452</v>
      </c>
      <c r="P377" s="510" t="s">
        <v>3511</v>
      </c>
      <c r="Q377" s="407" t="str">
        <f>IFERROR(INDEX(LOVs!M:M,MATCH(O377,LOVs!J:J,0)),"")</f>
        <v>Configuration</v>
      </c>
      <c r="R377" s="407" t="str">
        <f>IFERROR(INDEX(LOVs!N:N,MATCH(O377,LOVs!J:J,0)),"")</f>
        <v>Functional</v>
      </c>
      <c r="S377" s="406"/>
      <c r="T377" s="406" t="s">
        <v>7408</v>
      </c>
      <c r="U377" s="533" t="s">
        <v>2276</v>
      </c>
      <c r="V377" s="406"/>
      <c r="W377" s="406"/>
      <c r="X377" s="406"/>
      <c r="Y377" s="406" t="s">
        <v>1348</v>
      </c>
      <c r="Z377" s="406" t="s">
        <v>4652</v>
      </c>
      <c r="AA377" s="514">
        <v>44865</v>
      </c>
      <c r="AB377" s="406"/>
      <c r="AC377" s="406"/>
      <c r="AD377" s="406"/>
      <c r="AE377" s="406"/>
      <c r="AF377" s="406"/>
      <c r="AG377" s="406"/>
      <c r="AH377" s="406"/>
      <c r="AI377" s="400" t="s">
        <v>1605</v>
      </c>
      <c r="AJ377" s="400" t="s">
        <v>1606</v>
      </c>
      <c r="AK377" s="400" t="s">
        <v>1607</v>
      </c>
      <c r="AL377" s="406"/>
      <c r="AM377" s="406"/>
      <c r="AN377" s="406"/>
      <c r="AO377" s="406"/>
      <c r="AP377" s="406"/>
      <c r="AQ377" s="406"/>
      <c r="AR377" s="406"/>
      <c r="AZ377" s="400" t="str">
        <f>IF(IFERROR(MATCH(F377,#REF!, 0),"No")="No","No","Yes")</f>
        <v>No</v>
      </c>
    </row>
    <row r="378" spans="1:52" x14ac:dyDescent="0.3">
      <c r="A378" s="406"/>
      <c r="B378" s="406"/>
      <c r="C378" s="406"/>
      <c r="D378" s="406"/>
      <c r="E378" s="510" t="s">
        <v>5978</v>
      </c>
      <c r="F378" s="456" t="s">
        <v>7409</v>
      </c>
      <c r="G378" s="406"/>
      <c r="H378" s="406" t="s">
        <v>1596</v>
      </c>
      <c r="I378" s="406" t="s">
        <v>1597</v>
      </c>
      <c r="J378" s="406" t="s">
        <v>1845</v>
      </c>
      <c r="K378" s="533" t="s">
        <v>7410</v>
      </c>
      <c r="L378" s="406"/>
      <c r="M378" s="406"/>
      <c r="N378" s="406" t="s">
        <v>1636</v>
      </c>
      <c r="O378" s="507" t="s">
        <v>1452</v>
      </c>
      <c r="P378" s="510" t="s">
        <v>3511</v>
      </c>
      <c r="Q378" s="407" t="str">
        <f>IFERROR(INDEX(LOVs!M:M,MATCH(O378,LOVs!J:J,0)),"")</f>
        <v>Configuration</v>
      </c>
      <c r="R378" s="407" t="str">
        <f>IFERROR(INDEX(LOVs!N:N,MATCH(O378,LOVs!J:J,0)),"")</f>
        <v>Functional</v>
      </c>
      <c r="S378" s="406"/>
      <c r="T378" s="406" t="s">
        <v>7411</v>
      </c>
      <c r="U378" s="533" t="s">
        <v>2276</v>
      </c>
      <c r="V378" s="406"/>
      <c r="W378" s="406"/>
      <c r="X378" s="406"/>
      <c r="Y378" s="406" t="s">
        <v>1348</v>
      </c>
      <c r="Z378" s="406" t="s">
        <v>4652</v>
      </c>
      <c r="AA378" s="514">
        <v>44865</v>
      </c>
      <c r="AB378" s="406"/>
      <c r="AC378" s="406"/>
      <c r="AD378" s="406"/>
      <c r="AE378" s="406"/>
      <c r="AF378" s="406"/>
      <c r="AG378" s="406"/>
      <c r="AH378" s="406"/>
      <c r="AI378" s="400" t="s">
        <v>1605</v>
      </c>
      <c r="AJ378" s="400" t="s">
        <v>1606</v>
      </c>
      <c r="AK378" s="400" t="s">
        <v>1607</v>
      </c>
      <c r="AL378" s="406"/>
      <c r="AM378" s="406"/>
      <c r="AN378" s="406"/>
      <c r="AO378" s="406"/>
      <c r="AP378" s="406"/>
      <c r="AQ378" s="406"/>
      <c r="AR378" s="406"/>
      <c r="AZ378" s="400" t="str">
        <f>IF(IFERROR(MATCH(F378,#REF!, 0),"No")="No","No","Yes")</f>
        <v>No</v>
      </c>
    </row>
    <row r="379" spans="1:52" x14ac:dyDescent="0.3">
      <c r="E379" s="510" t="s">
        <v>5978</v>
      </c>
      <c r="F379" s="400" t="s">
        <v>7412</v>
      </c>
      <c r="H379" s="406" t="s">
        <v>1596</v>
      </c>
      <c r="I379" s="400" t="s">
        <v>2571</v>
      </c>
      <c r="J379" s="404" t="s">
        <v>2572</v>
      </c>
      <c r="K379" s="404" t="s">
        <v>7413</v>
      </c>
      <c r="L379" s="400" t="s">
        <v>1636</v>
      </c>
      <c r="M379" s="400" t="s">
        <v>2621</v>
      </c>
      <c r="N379" s="400" t="s">
        <v>1636</v>
      </c>
      <c r="O379" s="507" t="s">
        <v>1452</v>
      </c>
      <c r="P379" s="407" t="str">
        <f>IFERROR(INDEX(LOVs!L:L,MATCH(O379, LOVs!J:J,0)), "")</f>
        <v>Fit</v>
      </c>
      <c r="Q379" s="407" t="str">
        <f>IFERROR(INDEX(LOVs!M:M,MATCH(O379,LOVs!J:J,0)),"")</f>
        <v>Configuration</v>
      </c>
      <c r="R379" s="407" t="str">
        <f>IFERROR(INDEX(LOVs!N:N,MATCH(O379,LOVs!J:J,0)),"")</f>
        <v>Functional</v>
      </c>
      <c r="T379" s="513" t="s">
        <v>7413</v>
      </c>
      <c r="U379" s="400" t="s">
        <v>7414</v>
      </c>
      <c r="V379" s="409">
        <v>44860</v>
      </c>
      <c r="Y379" s="400" t="s">
        <v>1348</v>
      </c>
      <c r="Z379" s="400" t="s">
        <v>3884</v>
      </c>
      <c r="AA379" s="409">
        <v>44867</v>
      </c>
      <c r="AD379" s="400" t="s">
        <v>7365</v>
      </c>
      <c r="AE379" s="400" t="s">
        <v>7365</v>
      </c>
      <c r="AI379" s="400" t="s">
        <v>1605</v>
      </c>
      <c r="AJ379" s="400" t="s">
        <v>2577</v>
      </c>
      <c r="AK379" s="400" t="s">
        <v>2578</v>
      </c>
      <c r="AU379" s="400" t="s">
        <v>7415</v>
      </c>
      <c r="AZ379" s="400" t="str">
        <f>IF(IFERROR(MATCH(F379,#REF!, 0),"No")="No","No","Yes")</f>
        <v>No</v>
      </c>
    </row>
    <row r="380" spans="1:52" x14ac:dyDescent="0.3">
      <c r="E380" s="510" t="s">
        <v>5978</v>
      </c>
      <c r="F380" s="400" t="s">
        <v>7416</v>
      </c>
      <c r="H380" s="406" t="s">
        <v>1596</v>
      </c>
      <c r="I380" s="400" t="s">
        <v>2571</v>
      </c>
      <c r="J380" s="404" t="s">
        <v>2572</v>
      </c>
      <c r="K380" s="404" t="s">
        <v>7417</v>
      </c>
      <c r="L380" s="400" t="s">
        <v>1636</v>
      </c>
      <c r="M380" s="400" t="s">
        <v>2621</v>
      </c>
      <c r="N380" s="400" t="s">
        <v>1636</v>
      </c>
      <c r="O380" s="507" t="s">
        <v>1452</v>
      </c>
      <c r="P380" s="407" t="str">
        <f>IFERROR(INDEX(LOVs!L:L,MATCH(O380, LOVs!J:J,0)), "")</f>
        <v>Fit</v>
      </c>
      <c r="Q380" s="407" t="str">
        <f>IFERROR(INDEX(LOVs!M:M,MATCH(O380,LOVs!J:J,0)),"")</f>
        <v>Configuration</v>
      </c>
      <c r="R380" s="407" t="str">
        <f>IFERROR(INDEX(LOVs!N:N,MATCH(O380,LOVs!J:J,0)),"")</f>
        <v>Functional</v>
      </c>
      <c r="T380" s="513" t="s">
        <v>7418</v>
      </c>
      <c r="U380" s="400" t="s">
        <v>7419</v>
      </c>
      <c r="V380" s="409">
        <v>44860</v>
      </c>
      <c r="Y380" s="400" t="s">
        <v>1348</v>
      </c>
      <c r="Z380" s="400" t="s">
        <v>6774</v>
      </c>
      <c r="AA380" s="409" t="s">
        <v>7420</v>
      </c>
      <c r="AD380" s="400" t="s">
        <v>7365</v>
      </c>
      <c r="AE380" s="400" t="s">
        <v>7365</v>
      </c>
      <c r="AI380" s="400" t="s">
        <v>1605</v>
      </c>
      <c r="AJ380" s="400" t="s">
        <v>2577</v>
      </c>
      <c r="AK380" s="400" t="s">
        <v>2578</v>
      </c>
      <c r="AU380" s="400" t="s">
        <v>7415</v>
      </c>
      <c r="AZ380" s="400" t="str">
        <f>IF(IFERROR(MATCH(F380,#REF!, 0),"No")="No","No","Yes")</f>
        <v>No</v>
      </c>
    </row>
    <row r="381" spans="1:52" x14ac:dyDescent="0.3">
      <c r="E381" s="510" t="s">
        <v>5978</v>
      </c>
      <c r="F381" s="400" t="s">
        <v>7421</v>
      </c>
      <c r="H381" s="406" t="s">
        <v>1596</v>
      </c>
      <c r="I381" s="400" t="s">
        <v>2571</v>
      </c>
      <c r="J381" s="404" t="s">
        <v>2572</v>
      </c>
      <c r="K381" s="404" t="s">
        <v>7422</v>
      </c>
      <c r="L381" s="400" t="s">
        <v>1636</v>
      </c>
      <c r="M381" s="400" t="s">
        <v>2621</v>
      </c>
      <c r="N381" s="400" t="s">
        <v>1636</v>
      </c>
      <c r="O381" s="507" t="s">
        <v>1452</v>
      </c>
      <c r="P381" s="407" t="str">
        <f>IFERROR(INDEX(LOVs!L:L,MATCH(O381, LOVs!J:J,0)), "")</f>
        <v>Fit</v>
      </c>
      <c r="Q381" s="407" t="str">
        <f>IFERROR(INDEX(LOVs!M:M,MATCH(O381,LOVs!J:J,0)),"")</f>
        <v>Configuration</v>
      </c>
      <c r="R381" s="407" t="str">
        <f>IFERROR(INDEX(LOVs!N:N,MATCH(O381,LOVs!J:J,0)),"")</f>
        <v>Functional</v>
      </c>
      <c r="T381" s="513" t="s">
        <v>7423</v>
      </c>
      <c r="U381" s="400" t="s">
        <v>7419</v>
      </c>
      <c r="V381" s="409">
        <v>44860</v>
      </c>
      <c r="Y381" s="400" t="s">
        <v>1348</v>
      </c>
      <c r="Z381" s="400" t="s">
        <v>6774</v>
      </c>
      <c r="AA381" s="409">
        <v>44869</v>
      </c>
      <c r="AD381" s="400" t="s">
        <v>7365</v>
      </c>
      <c r="AE381" s="400" t="s">
        <v>7365</v>
      </c>
      <c r="AI381" s="400" t="s">
        <v>1605</v>
      </c>
      <c r="AJ381" s="400" t="s">
        <v>2577</v>
      </c>
      <c r="AK381" s="400" t="s">
        <v>2578</v>
      </c>
      <c r="AU381" s="400" t="s">
        <v>7415</v>
      </c>
      <c r="AZ381" s="400" t="str">
        <f>IF(IFERROR(MATCH(F381,#REF!, 0),"No")="No","No","Yes")</f>
        <v>No</v>
      </c>
    </row>
    <row r="382" spans="1:52" x14ac:dyDescent="0.3">
      <c r="E382" s="510" t="s">
        <v>5978</v>
      </c>
      <c r="F382" s="400" t="s">
        <v>7424</v>
      </c>
      <c r="H382" s="406" t="s">
        <v>1596</v>
      </c>
      <c r="I382" s="400" t="s">
        <v>2571</v>
      </c>
      <c r="J382" s="404" t="s">
        <v>2572</v>
      </c>
      <c r="K382" s="404" t="s">
        <v>7425</v>
      </c>
      <c r="L382" s="400" t="s">
        <v>1636</v>
      </c>
      <c r="M382" s="400" t="s">
        <v>2621</v>
      </c>
      <c r="N382" s="400" t="s">
        <v>1636</v>
      </c>
      <c r="O382" s="507" t="s">
        <v>1452</v>
      </c>
      <c r="P382" s="407" t="str">
        <f>IFERROR(INDEX(LOVs!L:L,MATCH(O382, LOVs!J:J,0)), "")</f>
        <v>Fit</v>
      </c>
      <c r="Q382" s="407" t="str">
        <f>IFERROR(INDEX(LOVs!M:M,MATCH(O382,LOVs!J:J,0)),"")</f>
        <v>Configuration</v>
      </c>
      <c r="R382" s="407" t="str">
        <f>IFERROR(INDEX(LOVs!N:N,MATCH(O382,LOVs!J:J,0)),"")</f>
        <v>Functional</v>
      </c>
      <c r="T382" s="513" t="s">
        <v>7426</v>
      </c>
      <c r="U382" s="400" t="s">
        <v>7419</v>
      </c>
      <c r="V382" s="409">
        <v>44860</v>
      </c>
      <c r="Y382" s="400" t="s">
        <v>1348</v>
      </c>
      <c r="Z382" s="400" t="s">
        <v>6774</v>
      </c>
      <c r="AA382" s="409">
        <v>44869</v>
      </c>
      <c r="AD382" s="400" t="s">
        <v>7365</v>
      </c>
      <c r="AE382" s="400" t="s">
        <v>7365</v>
      </c>
      <c r="AI382" s="400" t="s">
        <v>1605</v>
      </c>
      <c r="AJ382" s="400" t="s">
        <v>2577</v>
      </c>
      <c r="AK382" s="400" t="s">
        <v>2578</v>
      </c>
      <c r="AU382" s="400" t="s">
        <v>7415</v>
      </c>
      <c r="AZ382" s="400" t="str">
        <f>IF(IFERROR(MATCH(F382,#REF!, 0),"No")="No","No","Yes")</f>
        <v>No</v>
      </c>
    </row>
    <row r="383" spans="1:52" x14ac:dyDescent="0.3">
      <c r="E383" s="510" t="s">
        <v>5978</v>
      </c>
      <c r="F383" s="400" t="s">
        <v>7427</v>
      </c>
      <c r="H383" s="406" t="s">
        <v>1596</v>
      </c>
      <c r="I383" s="400" t="s">
        <v>2571</v>
      </c>
      <c r="J383" s="404" t="s">
        <v>2572</v>
      </c>
      <c r="K383" s="404" t="s">
        <v>7428</v>
      </c>
      <c r="L383" s="400" t="s">
        <v>1636</v>
      </c>
      <c r="M383" s="400" t="s">
        <v>2621</v>
      </c>
      <c r="N383" s="400" t="s">
        <v>1636</v>
      </c>
      <c r="O383" s="507" t="s">
        <v>1452</v>
      </c>
      <c r="P383" s="407" t="str">
        <f>IFERROR(INDEX(LOVs!L:L,MATCH(O383, LOVs!J:J,0)), "")</f>
        <v>Fit</v>
      </c>
      <c r="Q383" s="407" t="str">
        <f>IFERROR(INDEX(LOVs!M:M,MATCH(O383,LOVs!J:J,0)),"")</f>
        <v>Configuration</v>
      </c>
      <c r="R383" s="407" t="str">
        <f>IFERROR(INDEX(LOVs!N:N,MATCH(O383,LOVs!J:J,0)),"")</f>
        <v>Functional</v>
      </c>
      <c r="T383" s="513" t="s">
        <v>7429</v>
      </c>
      <c r="U383" s="400" t="s">
        <v>7419</v>
      </c>
      <c r="V383" s="409">
        <v>44860</v>
      </c>
      <c r="Y383" s="400" t="s">
        <v>1348</v>
      </c>
      <c r="Z383" s="400" t="s">
        <v>6774</v>
      </c>
      <c r="AA383" s="409">
        <v>44869</v>
      </c>
      <c r="AD383" s="400" t="s">
        <v>7365</v>
      </c>
      <c r="AE383" s="400" t="s">
        <v>7365</v>
      </c>
      <c r="AI383" s="400" t="s">
        <v>1605</v>
      </c>
      <c r="AJ383" s="400" t="s">
        <v>2577</v>
      </c>
      <c r="AK383" s="400" t="s">
        <v>2578</v>
      </c>
      <c r="AU383" s="400" t="s">
        <v>7415</v>
      </c>
      <c r="AZ383" s="400" t="str">
        <f>IF(IFERROR(MATCH(F383,#REF!, 0),"No")="No","No","Yes")</f>
        <v>No</v>
      </c>
    </row>
    <row r="384" spans="1:52" x14ac:dyDescent="0.3">
      <c r="E384" s="510" t="s">
        <v>5978</v>
      </c>
      <c r="F384" s="400" t="s">
        <v>7430</v>
      </c>
      <c r="H384" s="406" t="s">
        <v>1596</v>
      </c>
      <c r="I384" s="400" t="s">
        <v>2571</v>
      </c>
      <c r="J384" s="404" t="s">
        <v>2572</v>
      </c>
      <c r="K384" s="404" t="s">
        <v>7431</v>
      </c>
      <c r="L384" s="400" t="s">
        <v>1636</v>
      </c>
      <c r="M384" s="400" t="s">
        <v>2621</v>
      </c>
      <c r="N384" s="400" t="s">
        <v>1636</v>
      </c>
      <c r="O384" s="507" t="s">
        <v>1452</v>
      </c>
      <c r="P384" s="407" t="str">
        <f>IFERROR(INDEX(LOVs!L:L,MATCH(O384, LOVs!J:J,0)), "")</f>
        <v>Fit</v>
      </c>
      <c r="Q384" s="407" t="str">
        <f>IFERROR(INDEX(LOVs!M:M,MATCH(O384,LOVs!J:J,0)),"")</f>
        <v>Configuration</v>
      </c>
      <c r="R384" s="407" t="str">
        <f>IFERROR(INDEX(LOVs!N:N,MATCH(O384,LOVs!J:J,0)),"")</f>
        <v>Functional</v>
      </c>
      <c r="T384" s="513" t="s">
        <v>7432</v>
      </c>
      <c r="U384" s="400" t="s">
        <v>7419</v>
      </c>
      <c r="V384" s="409">
        <v>44860</v>
      </c>
      <c r="Y384" s="400" t="s">
        <v>1348</v>
      </c>
      <c r="Z384" s="400" t="s">
        <v>6774</v>
      </c>
      <c r="AA384" s="409">
        <v>44869</v>
      </c>
      <c r="AD384" s="400" t="s">
        <v>7365</v>
      </c>
      <c r="AE384" s="400" t="s">
        <v>7365</v>
      </c>
      <c r="AI384" s="400" t="s">
        <v>1605</v>
      </c>
      <c r="AJ384" s="400" t="s">
        <v>2577</v>
      </c>
      <c r="AK384" s="400" t="s">
        <v>2578</v>
      </c>
      <c r="AU384" s="400" t="s">
        <v>7415</v>
      </c>
      <c r="AZ384" s="400" t="str">
        <f>IF(IFERROR(MATCH(F384,#REF!, 0),"No")="No","No","Yes")</f>
        <v>No</v>
      </c>
    </row>
    <row r="385" spans="1:52" x14ac:dyDescent="0.3">
      <c r="E385" s="510" t="s">
        <v>5978</v>
      </c>
      <c r="F385" s="400" t="s">
        <v>7433</v>
      </c>
      <c r="H385" s="406" t="s">
        <v>1596</v>
      </c>
      <c r="I385" s="400" t="s">
        <v>2571</v>
      </c>
      <c r="J385" s="404" t="s">
        <v>2572</v>
      </c>
      <c r="K385" s="404" t="s">
        <v>7434</v>
      </c>
      <c r="L385" s="400" t="s">
        <v>1636</v>
      </c>
      <c r="M385" s="400" t="s">
        <v>2621</v>
      </c>
      <c r="N385" s="400" t="s">
        <v>1636</v>
      </c>
      <c r="O385" s="507" t="s">
        <v>1452</v>
      </c>
      <c r="P385" s="407" t="str">
        <f>IFERROR(INDEX(LOVs!L:L,MATCH(O385, LOVs!J:J,0)), "")</f>
        <v>Fit</v>
      </c>
      <c r="Q385" s="407" t="str">
        <f>IFERROR(INDEX(LOVs!M:M,MATCH(O385,LOVs!J:J,0)),"")</f>
        <v>Configuration</v>
      </c>
      <c r="R385" s="407" t="str">
        <f>IFERROR(INDEX(LOVs!N:N,MATCH(O385,LOVs!J:J,0)),"")</f>
        <v>Functional</v>
      </c>
      <c r="T385" s="513" t="s">
        <v>7435</v>
      </c>
      <c r="U385" s="400" t="s">
        <v>7419</v>
      </c>
      <c r="V385" s="409">
        <v>44860</v>
      </c>
      <c r="Y385" s="400" t="s">
        <v>1348</v>
      </c>
      <c r="Z385" s="400" t="s">
        <v>6774</v>
      </c>
      <c r="AA385" s="409">
        <v>44869</v>
      </c>
      <c r="AD385" s="400" t="s">
        <v>7365</v>
      </c>
      <c r="AE385" s="400" t="s">
        <v>7365</v>
      </c>
      <c r="AI385" s="400" t="s">
        <v>1605</v>
      </c>
      <c r="AJ385" s="400" t="s">
        <v>2577</v>
      </c>
      <c r="AK385" s="400" t="s">
        <v>2578</v>
      </c>
      <c r="AU385" s="400" t="s">
        <v>7415</v>
      </c>
      <c r="AZ385" s="400" t="str">
        <f>IF(IFERROR(MATCH(F385,#REF!, 0),"No")="No","No","Yes")</f>
        <v>No</v>
      </c>
    </row>
    <row r="386" spans="1:52" x14ac:dyDescent="0.3">
      <c r="E386" s="510" t="s">
        <v>5978</v>
      </c>
      <c r="F386" s="400" t="s">
        <v>7436</v>
      </c>
      <c r="H386" s="406" t="s">
        <v>1596</v>
      </c>
      <c r="I386" s="400" t="s">
        <v>2571</v>
      </c>
      <c r="J386" s="404" t="s">
        <v>2572</v>
      </c>
      <c r="K386" s="404" t="s">
        <v>7437</v>
      </c>
      <c r="L386" s="400" t="s">
        <v>1636</v>
      </c>
      <c r="M386" s="400" t="s">
        <v>2621</v>
      </c>
      <c r="N386" s="400" t="s">
        <v>1636</v>
      </c>
      <c r="O386" s="507" t="s">
        <v>1452</v>
      </c>
      <c r="P386" s="407" t="str">
        <f>IFERROR(INDEX(LOVs!L:L,MATCH(O386, LOVs!J:J,0)), "")</f>
        <v>Fit</v>
      </c>
      <c r="Q386" s="407" t="str">
        <f>IFERROR(INDEX(LOVs!M:M,MATCH(O386,LOVs!J:J,0)),"")</f>
        <v>Configuration</v>
      </c>
      <c r="R386" s="407" t="str">
        <f>IFERROR(INDEX(LOVs!N:N,MATCH(O386,LOVs!J:J,0)),"")</f>
        <v>Functional</v>
      </c>
      <c r="T386" s="513" t="s">
        <v>7438</v>
      </c>
      <c r="U386" s="400" t="s">
        <v>7419</v>
      </c>
      <c r="V386" s="409">
        <v>44860</v>
      </c>
      <c r="Y386" s="400" t="s">
        <v>1348</v>
      </c>
      <c r="Z386" s="400" t="s">
        <v>6774</v>
      </c>
      <c r="AA386" s="409">
        <v>44869</v>
      </c>
      <c r="AD386" s="400" t="s">
        <v>7365</v>
      </c>
      <c r="AE386" s="400" t="s">
        <v>7365</v>
      </c>
      <c r="AI386" s="400" t="s">
        <v>1605</v>
      </c>
      <c r="AJ386" s="400" t="s">
        <v>2577</v>
      </c>
      <c r="AK386" s="400" t="s">
        <v>2578</v>
      </c>
      <c r="AU386" s="400" t="s">
        <v>7415</v>
      </c>
      <c r="AZ386" s="400" t="str">
        <f>IF(IFERROR(MATCH(F386,#REF!, 0),"No")="No","No","Yes")</f>
        <v>No</v>
      </c>
    </row>
    <row r="387" spans="1:52" x14ac:dyDescent="0.3">
      <c r="E387" s="510" t="s">
        <v>5978</v>
      </c>
      <c r="F387" s="400" t="s">
        <v>7439</v>
      </c>
      <c r="H387" s="406" t="s">
        <v>1596</v>
      </c>
      <c r="I387" s="400" t="s">
        <v>2571</v>
      </c>
      <c r="J387" s="404" t="s">
        <v>2572</v>
      </c>
      <c r="K387" s="404" t="s">
        <v>7440</v>
      </c>
      <c r="N387" s="400" t="s">
        <v>1636</v>
      </c>
      <c r="O387" s="507" t="s">
        <v>1452</v>
      </c>
      <c r="P387" s="407" t="str">
        <f>IFERROR(INDEX(LOVs!L:L,MATCH(O387, LOVs!J:J,0)), "")</f>
        <v>Fit</v>
      </c>
      <c r="Q387" s="407" t="str">
        <f>IFERROR(INDEX(LOVs!M:M,MATCH(O387,LOVs!J:J,0)),"")</f>
        <v>Configuration</v>
      </c>
      <c r="R387" s="407" t="str">
        <f>IFERROR(INDEX(LOVs!N:N,MATCH(O387,LOVs!J:J,0)),"")</f>
        <v>Functional</v>
      </c>
      <c r="T387" s="513" t="s">
        <v>7440</v>
      </c>
      <c r="U387" s="400" t="s">
        <v>7419</v>
      </c>
      <c r="Y387" s="400" t="s">
        <v>1348</v>
      </c>
      <c r="Z387" s="400" t="s">
        <v>6774</v>
      </c>
      <c r="AA387" s="409">
        <v>44869</v>
      </c>
      <c r="AD387" s="400" t="s">
        <v>7365</v>
      </c>
      <c r="AE387" s="400" t="s">
        <v>7365</v>
      </c>
      <c r="AI387" s="400" t="s">
        <v>1605</v>
      </c>
      <c r="AJ387" s="400" t="s">
        <v>2577</v>
      </c>
      <c r="AK387" s="400" t="s">
        <v>2578</v>
      </c>
      <c r="AU387" s="400" t="s">
        <v>7415</v>
      </c>
      <c r="AZ387" s="400" t="str">
        <f>IF(IFERROR(MATCH(F387,#REF!, 0),"No")="No","No","Yes")</f>
        <v>No</v>
      </c>
    </row>
    <row r="388" spans="1:52" x14ac:dyDescent="0.3">
      <c r="E388" s="510" t="s">
        <v>5978</v>
      </c>
      <c r="F388" s="400" t="s">
        <v>7441</v>
      </c>
      <c r="H388" s="406" t="s">
        <v>1596</v>
      </c>
      <c r="I388" s="400" t="s">
        <v>2571</v>
      </c>
      <c r="J388" s="404" t="s">
        <v>2572</v>
      </c>
      <c r="K388" s="404" t="s">
        <v>7442</v>
      </c>
      <c r="N388" s="400" t="s">
        <v>1636</v>
      </c>
      <c r="O388" s="507" t="s">
        <v>2621</v>
      </c>
      <c r="P388" s="407" t="str">
        <f>IFERROR(INDEX(LOVs!L:L,MATCH(O388, LOVs!J:J,0)), "")</f>
        <v>Gap</v>
      </c>
      <c r="Q388" s="407" t="str">
        <f>IFERROR(INDEX(LOVs!M:M,MATCH(O388,LOVs!J:J,0)),"")</f>
        <v>Build</v>
      </c>
      <c r="R388" s="407" t="str">
        <f>IFERROR(INDEX(LOVs!N:N,MATCH(O388,LOVs!J:J,0)),"")</f>
        <v>Interface</v>
      </c>
      <c r="S388" s="400" t="s">
        <v>518</v>
      </c>
      <c r="T388" s="513" t="s">
        <v>7442</v>
      </c>
      <c r="U388" s="400" t="s">
        <v>7419</v>
      </c>
      <c r="Y388" s="400" t="s">
        <v>1348</v>
      </c>
      <c r="Z388" s="400" t="s">
        <v>6774</v>
      </c>
      <c r="AA388" s="409">
        <v>44876</v>
      </c>
      <c r="AD388" s="400" t="s">
        <v>7365</v>
      </c>
      <c r="AE388" s="400" t="s">
        <v>7365</v>
      </c>
      <c r="AI388" s="400" t="s">
        <v>1605</v>
      </c>
      <c r="AJ388" s="400" t="s">
        <v>2577</v>
      </c>
      <c r="AK388" s="400" t="s">
        <v>2578</v>
      </c>
      <c r="AU388" s="400" t="s">
        <v>7415</v>
      </c>
      <c r="AZ388" s="400" t="str">
        <f>IF(IFERROR(MATCH(F388,#REF!, 0),"No")="No","No","Yes")</f>
        <v>No</v>
      </c>
    </row>
    <row r="389" spans="1:52" x14ac:dyDescent="0.3">
      <c r="E389" s="510" t="s">
        <v>5978</v>
      </c>
      <c r="F389" s="400" t="s">
        <v>7443</v>
      </c>
      <c r="H389" s="406" t="s">
        <v>1596</v>
      </c>
      <c r="I389" s="400" t="s">
        <v>2571</v>
      </c>
      <c r="J389" s="404" t="s">
        <v>2572</v>
      </c>
      <c r="K389" s="404" t="s">
        <v>7444</v>
      </c>
      <c r="N389" s="400" t="s">
        <v>1636</v>
      </c>
      <c r="O389" s="507" t="s">
        <v>1452</v>
      </c>
      <c r="P389" s="407" t="str">
        <f>IFERROR(INDEX(LOVs!L:L,MATCH(O389, LOVs!J:J,0)), "")</f>
        <v>Fit</v>
      </c>
      <c r="Q389" s="407" t="str">
        <f>IFERROR(INDEX(LOVs!M:M,MATCH(O389,LOVs!J:J,0)),"")</f>
        <v>Configuration</v>
      </c>
      <c r="R389" s="407" t="str">
        <f>IFERROR(INDEX(LOVs!N:N,MATCH(O389,LOVs!J:J,0)),"")</f>
        <v>Functional</v>
      </c>
      <c r="T389" s="513" t="s">
        <v>7444</v>
      </c>
      <c r="U389" s="400" t="s">
        <v>7419</v>
      </c>
      <c r="Y389" s="400" t="s">
        <v>1348</v>
      </c>
      <c r="Z389" s="400" t="s">
        <v>6774</v>
      </c>
      <c r="AA389" s="409">
        <v>44876</v>
      </c>
      <c r="AD389" s="400" t="s">
        <v>7365</v>
      </c>
      <c r="AE389" s="400" t="s">
        <v>7365</v>
      </c>
      <c r="AI389" s="400" t="s">
        <v>1605</v>
      </c>
      <c r="AJ389" s="400" t="s">
        <v>2577</v>
      </c>
      <c r="AK389" s="400" t="s">
        <v>2578</v>
      </c>
      <c r="AU389" s="400" t="s">
        <v>7415</v>
      </c>
      <c r="AZ389" s="400" t="str">
        <f>IF(IFERROR(MATCH(F389,#REF!, 0),"No")="No","No","Yes")</f>
        <v>No</v>
      </c>
    </row>
    <row r="390" spans="1:52" x14ac:dyDescent="0.3">
      <c r="B390" s="404"/>
      <c r="C390" s="404"/>
      <c r="D390" s="404"/>
      <c r="E390" s="428"/>
      <c r="F390" s="400" t="s">
        <v>7445</v>
      </c>
      <c r="H390" s="404" t="s">
        <v>1596</v>
      </c>
      <c r="I390" s="404" t="s">
        <v>2300</v>
      </c>
      <c r="J390" s="404" t="s">
        <v>2341</v>
      </c>
      <c r="K390" s="404" t="s">
        <v>7446</v>
      </c>
      <c r="N390" s="400" t="s">
        <v>1636</v>
      </c>
      <c r="O390" s="507" t="s">
        <v>1452</v>
      </c>
      <c r="P390" s="407" t="str">
        <f>IFERROR(INDEX(LOVs!L:L,MATCH(O390, LOVs!J:J,0)), "")</f>
        <v>Fit</v>
      </c>
      <c r="Q390" s="407" t="str">
        <f>IFERROR(INDEX(LOVs!M:M,MATCH(O390,LOVs!J:J,0)),"")</f>
        <v>Configuration</v>
      </c>
      <c r="R390" s="407" t="str">
        <f>IFERROR(INDEX(LOVs!N:N,MATCH(O390,LOVs!J:J,0)),"")</f>
        <v>Functional</v>
      </c>
      <c r="S390" s="404"/>
      <c r="T390" s="400" t="s">
        <v>7447</v>
      </c>
      <c r="Y390" s="400" t="s">
        <v>1348</v>
      </c>
      <c r="Z390" s="400" t="s">
        <v>5949</v>
      </c>
      <c r="AA390" s="409">
        <v>44875</v>
      </c>
      <c r="AI390" s="406" t="s">
        <v>1605</v>
      </c>
      <c r="AJ390" s="406" t="s">
        <v>1606</v>
      </c>
      <c r="AK390" s="406" t="s">
        <v>2305</v>
      </c>
      <c r="AZ390" s="400" t="str">
        <f>IF(IFERROR(MATCH(F390,#REF!, 0),"No")="No","No","Yes")</f>
        <v>No</v>
      </c>
    </row>
    <row r="391" spans="1:52" x14ac:dyDescent="0.3">
      <c r="B391" s="404"/>
      <c r="C391" s="404"/>
      <c r="D391" s="404"/>
      <c r="E391" s="428"/>
      <c r="F391" s="400" t="s">
        <v>7448</v>
      </c>
      <c r="H391" s="404" t="s">
        <v>1596</v>
      </c>
      <c r="I391" s="404" t="s">
        <v>2300</v>
      </c>
      <c r="J391" s="404" t="s">
        <v>2341</v>
      </c>
      <c r="K391" s="404" t="s">
        <v>7449</v>
      </c>
      <c r="N391" s="400" t="s">
        <v>1636</v>
      </c>
      <c r="O391" s="507" t="s">
        <v>1647</v>
      </c>
      <c r="P391" s="407" t="str">
        <f>IFERROR(INDEX(LOVs!L:L,MATCH(O391, LOVs!J:J,0)), "")</f>
        <v>Gap</v>
      </c>
      <c r="Q391" s="407" t="str">
        <f>IFERROR(INDEX(LOVs!M:M,MATCH(O391,LOVs!J:J,0)),"")</f>
        <v>Build</v>
      </c>
      <c r="R391" s="407" t="str">
        <f>IFERROR(INDEX(LOVs!N:N,MATCH(O391,LOVs!J:J,0)),"")</f>
        <v>Report</v>
      </c>
      <c r="S391" s="404" t="s">
        <v>7450</v>
      </c>
      <c r="Y391" s="400" t="s">
        <v>1348</v>
      </c>
      <c r="Z391" s="400" t="s">
        <v>5949</v>
      </c>
      <c r="AA391" s="409">
        <v>44875</v>
      </c>
      <c r="AI391" s="406" t="s">
        <v>1605</v>
      </c>
      <c r="AJ391" s="406" t="s">
        <v>1606</v>
      </c>
      <c r="AK391" s="406" t="s">
        <v>2305</v>
      </c>
      <c r="AZ391" s="400" t="str">
        <f>IF(IFERROR(MATCH(F391,#REF!, 0),"No")="No","No","Yes")</f>
        <v>No</v>
      </c>
    </row>
    <row r="392" spans="1:52" s="526" customFormat="1" x14ac:dyDescent="0.3">
      <c r="A392" s="532"/>
      <c r="B392" s="527"/>
      <c r="C392" s="527"/>
      <c r="D392" s="527"/>
      <c r="E392" s="531"/>
      <c r="F392" s="527" t="s">
        <v>7451</v>
      </c>
      <c r="G392" s="527"/>
      <c r="H392" s="530" t="s">
        <v>1596</v>
      </c>
      <c r="I392" s="530" t="s">
        <v>2300</v>
      </c>
      <c r="J392" s="530" t="s">
        <v>2341</v>
      </c>
      <c r="K392" s="530" t="s">
        <v>7452</v>
      </c>
      <c r="L392" s="527"/>
      <c r="M392" s="527"/>
      <c r="N392" s="527" t="s">
        <v>1636</v>
      </c>
      <c r="O392" s="529" t="s">
        <v>1647</v>
      </c>
      <c r="P392" s="528" t="str">
        <f>IFERROR(INDEX(LOVs!L:L,MATCH(O392, LOVs!J:J,0)), "")</f>
        <v>Gap</v>
      </c>
      <c r="Q392" s="528" t="str">
        <f>IFERROR(INDEX(LOVs!M:M,MATCH(O392,LOVs!J:J,0)),"")</f>
        <v>Build</v>
      </c>
      <c r="R392" s="527"/>
      <c r="S392" s="527"/>
      <c r="T392" s="527"/>
      <c r="U392" s="527"/>
      <c r="V392" s="527"/>
      <c r="W392" s="527"/>
      <c r="X392" s="527"/>
      <c r="Y392" s="527"/>
      <c r="Z392" s="527" t="s">
        <v>7453</v>
      </c>
      <c r="AA392" s="527"/>
      <c r="AB392" s="527"/>
      <c r="AC392" s="527"/>
      <c r="AD392" s="527"/>
      <c r="AE392" s="527"/>
      <c r="AF392" s="527"/>
      <c r="AG392" s="527"/>
      <c r="AH392" s="527"/>
      <c r="AI392" s="527"/>
      <c r="AJ392" s="527"/>
      <c r="AK392" s="527"/>
      <c r="AL392" s="527"/>
      <c r="AM392" s="527"/>
      <c r="AN392" s="527"/>
      <c r="AO392" s="527"/>
      <c r="AP392" s="527"/>
      <c r="AQ392" s="527"/>
      <c r="AR392" s="527"/>
      <c r="AS392" s="527"/>
      <c r="AT392" s="527"/>
      <c r="AU392" s="527"/>
      <c r="AZ392" s="400" t="str">
        <f>IF(IFERROR(MATCH(F392,#REF!, 0),"No")="No","No","Yes")</f>
        <v>No</v>
      </c>
    </row>
    <row r="393" spans="1:52" x14ac:dyDescent="0.3">
      <c r="E393" s="510" t="s">
        <v>5978</v>
      </c>
      <c r="F393" s="400" t="s">
        <v>7454</v>
      </c>
      <c r="H393" s="406" t="s">
        <v>1596</v>
      </c>
      <c r="I393" s="400" t="s">
        <v>2571</v>
      </c>
      <c r="J393" s="404" t="s">
        <v>2572</v>
      </c>
      <c r="K393" s="525" t="s">
        <v>7455</v>
      </c>
      <c r="N393" s="400" t="s">
        <v>1636</v>
      </c>
      <c r="O393" s="507" t="s">
        <v>1452</v>
      </c>
      <c r="P393" s="407" t="str">
        <f>IFERROR(INDEX(LOVs!L:L,MATCH(O393, LOVs!J:J,0)), "")</f>
        <v>Fit</v>
      </c>
      <c r="Q393" s="407" t="str">
        <f>IFERROR(INDEX(LOVs!M:M,MATCH(O393,LOVs!J:J,0)),"")</f>
        <v>Configuration</v>
      </c>
      <c r="R393" s="407" t="str">
        <f>IFERROR(INDEX(LOVs!N:N,MATCH(O393,LOVs!J:J,0)),"")</f>
        <v>Functional</v>
      </c>
      <c r="T393" s="513" t="s">
        <v>7455</v>
      </c>
      <c r="U393" s="400" t="s">
        <v>7456</v>
      </c>
      <c r="Y393" s="400" t="s">
        <v>1348</v>
      </c>
      <c r="Z393" s="400" t="s">
        <v>6774</v>
      </c>
      <c r="AA393" s="409">
        <v>44881</v>
      </c>
      <c r="AD393" s="400" t="s">
        <v>7365</v>
      </c>
      <c r="AE393" s="400" t="s">
        <v>7365</v>
      </c>
      <c r="AI393" s="400" t="s">
        <v>1605</v>
      </c>
      <c r="AJ393" s="400" t="s">
        <v>2577</v>
      </c>
      <c r="AK393" s="400" t="s">
        <v>2578</v>
      </c>
      <c r="AU393" s="400" t="s">
        <v>7457</v>
      </c>
      <c r="AZ393" s="400" t="str">
        <f>IF(IFERROR(MATCH(F393,#REF!, 0),"No")="No","No","Yes")</f>
        <v>No</v>
      </c>
    </row>
    <row r="394" spans="1:52" x14ac:dyDescent="0.3">
      <c r="E394" s="428"/>
      <c r="F394" s="400" t="s">
        <v>7458</v>
      </c>
      <c r="H394" s="406" t="s">
        <v>1596</v>
      </c>
      <c r="I394" s="400" t="s">
        <v>2571</v>
      </c>
      <c r="J394" s="404" t="s">
        <v>2572</v>
      </c>
      <c r="K394" s="525" t="s">
        <v>7459</v>
      </c>
      <c r="N394" s="400" t="s">
        <v>1636</v>
      </c>
      <c r="O394" s="507" t="s">
        <v>1452</v>
      </c>
      <c r="P394" s="407" t="str">
        <f>IFERROR(INDEX(LOVs!L:L,MATCH(O394, LOVs!J:J,0)), "")</f>
        <v>Fit</v>
      </c>
      <c r="Q394" s="407" t="str">
        <f>IFERROR(INDEX(LOVs!M:M,MATCH(O394,LOVs!J:J,0)),"")</f>
        <v>Configuration</v>
      </c>
      <c r="R394" s="407" t="str">
        <f>IFERROR(INDEX(LOVs!N:N,MATCH(O394,LOVs!J:J,0)),"")</f>
        <v>Functional</v>
      </c>
      <c r="T394" s="513" t="s">
        <v>7459</v>
      </c>
      <c r="U394" s="400" t="s">
        <v>7456</v>
      </c>
      <c r="Y394" s="400" t="s">
        <v>1348</v>
      </c>
      <c r="Z394" s="400" t="s">
        <v>6774</v>
      </c>
      <c r="AA394" s="409">
        <v>44882</v>
      </c>
      <c r="AD394" s="400" t="s">
        <v>7365</v>
      </c>
      <c r="AE394" s="400" t="s">
        <v>7365</v>
      </c>
      <c r="AI394" s="400" t="s">
        <v>1605</v>
      </c>
      <c r="AJ394" s="400" t="s">
        <v>2577</v>
      </c>
      <c r="AK394" s="400" t="s">
        <v>2578</v>
      </c>
      <c r="AU394" s="400" t="s">
        <v>7457</v>
      </c>
      <c r="AZ394" s="400" t="str">
        <f>IF(IFERROR(MATCH(F394,#REF!, 0),"No")="No","No","Yes")</f>
        <v>No</v>
      </c>
    </row>
    <row r="395" spans="1:52" x14ac:dyDescent="0.3">
      <c r="E395" s="428"/>
      <c r="F395" s="400" t="s">
        <v>7460</v>
      </c>
      <c r="H395" s="406" t="s">
        <v>1596</v>
      </c>
      <c r="I395" s="400" t="s">
        <v>2571</v>
      </c>
      <c r="J395" s="404" t="s">
        <v>2572</v>
      </c>
      <c r="K395" s="525" t="s">
        <v>7461</v>
      </c>
      <c r="N395" s="400" t="s">
        <v>1636</v>
      </c>
      <c r="O395" s="507" t="s">
        <v>2621</v>
      </c>
      <c r="P395" s="407" t="str">
        <f>IFERROR(INDEX(LOVs!L:L,MATCH(O395, LOVs!J:J,0)), "")</f>
        <v>Gap</v>
      </c>
      <c r="Q395" s="407" t="str">
        <f>IFERROR(INDEX(LOVs!M:M,MATCH(O395,LOVs!J:J,0)),"")</f>
        <v>Build</v>
      </c>
      <c r="R395" s="407" t="str">
        <f>IFERROR(INDEX(LOVs!N:N,MATCH(O395,LOVs!J:J,0)),"")</f>
        <v>Interface</v>
      </c>
      <c r="S395" s="404"/>
      <c r="T395" s="513" t="s">
        <v>7461</v>
      </c>
      <c r="U395" s="400" t="s">
        <v>7456</v>
      </c>
      <c r="Y395" s="400" t="s">
        <v>1348</v>
      </c>
      <c r="Z395" s="400" t="s">
        <v>6774</v>
      </c>
      <c r="AA395" s="409">
        <v>44882</v>
      </c>
      <c r="AD395" s="400" t="s">
        <v>7365</v>
      </c>
      <c r="AE395" s="400" t="s">
        <v>7365</v>
      </c>
      <c r="AI395" s="400" t="s">
        <v>1605</v>
      </c>
      <c r="AJ395" s="400" t="s">
        <v>2577</v>
      </c>
      <c r="AK395" s="400" t="s">
        <v>2578</v>
      </c>
      <c r="AU395" s="400" t="s">
        <v>7462</v>
      </c>
      <c r="AZ395" s="400" t="str">
        <f>IF(IFERROR(MATCH(F395,#REF!, 0),"No")="No","No","Yes")</f>
        <v>No</v>
      </c>
    </row>
    <row r="396" spans="1:52" ht="14.5" x14ac:dyDescent="0.35">
      <c r="A396" s="524"/>
      <c r="B396" s="406"/>
      <c r="C396" s="406"/>
      <c r="D396" s="406"/>
      <c r="E396" s="510" t="s">
        <v>5978</v>
      </c>
      <c r="F396" s="406" t="s">
        <v>7463</v>
      </c>
      <c r="G396" s="406"/>
      <c r="H396" s="406" t="s">
        <v>1596</v>
      </c>
      <c r="I396" s="406" t="s">
        <v>2300</v>
      </c>
      <c r="J396" s="406" t="s">
        <v>2341</v>
      </c>
      <c r="K396" s="406" t="s">
        <v>7464</v>
      </c>
      <c r="L396" s="406"/>
      <c r="M396" s="406"/>
      <c r="N396" s="406" t="s">
        <v>1636</v>
      </c>
      <c r="O396" s="507" t="s">
        <v>1647</v>
      </c>
      <c r="P396" s="510" t="s">
        <v>3458</v>
      </c>
      <c r="Q396" s="510" t="s">
        <v>3459</v>
      </c>
      <c r="R396" s="407" t="str">
        <f>IFERROR(INDEX(LOVs!N:N,MATCH(O396,LOVs!J:J,0)),"")</f>
        <v>Report</v>
      </c>
      <c r="S396" s="406" t="s">
        <v>2406</v>
      </c>
      <c r="T396" s="406" t="s">
        <v>7465</v>
      </c>
      <c r="U396" s="406" t="s">
        <v>7466</v>
      </c>
      <c r="V396" s="406"/>
      <c r="W396" s="406"/>
      <c r="X396" s="406"/>
      <c r="Y396" s="406" t="s">
        <v>1348</v>
      </c>
      <c r="Z396" s="406" t="s">
        <v>5949</v>
      </c>
      <c r="AA396" s="514">
        <v>44883</v>
      </c>
      <c r="AB396" s="406"/>
      <c r="AC396" s="406"/>
      <c r="AD396" s="406"/>
      <c r="AE396" s="406"/>
      <c r="AF396" s="406"/>
      <c r="AG396" s="406"/>
      <c r="AH396" s="406"/>
      <c r="AI396" s="406" t="s">
        <v>1605</v>
      </c>
      <c r="AJ396" s="406" t="s">
        <v>1606</v>
      </c>
      <c r="AK396" s="406" t="s">
        <v>7467</v>
      </c>
      <c r="AL396" s="406"/>
      <c r="AM396" s="406"/>
      <c r="AN396" s="406"/>
      <c r="AO396" s="406"/>
      <c r="AP396" s="406"/>
      <c r="AQ396" s="406"/>
      <c r="AR396" s="406"/>
      <c r="AS396" s="406"/>
      <c r="AT396" s="406"/>
      <c r="AU396" s="406"/>
      <c r="AZ396" s="400" t="str">
        <f>IF(IFERROR(MATCH(F396,#REF!, 0),"No")="No","No","Yes")</f>
        <v>No</v>
      </c>
    </row>
    <row r="397" spans="1:52" ht="14.5" x14ac:dyDescent="0.35">
      <c r="A397" s="524"/>
      <c r="B397" s="406"/>
      <c r="C397" s="406"/>
      <c r="D397" s="406"/>
      <c r="E397" s="510" t="s">
        <v>5978</v>
      </c>
      <c r="F397" s="406" t="s">
        <v>7468</v>
      </c>
      <c r="G397" s="406"/>
      <c r="H397" s="406" t="s">
        <v>1596</v>
      </c>
      <c r="I397" s="406" t="s">
        <v>2300</v>
      </c>
      <c r="J397" s="406" t="s">
        <v>2341</v>
      </c>
      <c r="K397" s="406" t="s">
        <v>7469</v>
      </c>
      <c r="L397" s="406"/>
      <c r="M397" s="406"/>
      <c r="N397" s="406" t="s">
        <v>1636</v>
      </c>
      <c r="O397" s="507" t="s">
        <v>1647</v>
      </c>
      <c r="P397" s="510" t="s">
        <v>3458</v>
      </c>
      <c r="Q397" s="510" t="s">
        <v>3459</v>
      </c>
      <c r="R397" s="407" t="str">
        <f>IFERROR(INDEX(LOVs!N:N,MATCH(O397,LOVs!J:J,0)),"")</f>
        <v>Report</v>
      </c>
      <c r="S397" s="406" t="s">
        <v>2413</v>
      </c>
      <c r="T397" s="406" t="s">
        <v>7470</v>
      </c>
      <c r="U397" s="406" t="s">
        <v>7466</v>
      </c>
      <c r="V397" s="406"/>
      <c r="W397" s="406"/>
      <c r="X397" s="406"/>
      <c r="Y397" s="406" t="s">
        <v>1348</v>
      </c>
      <c r="Z397" s="406" t="s">
        <v>5949</v>
      </c>
      <c r="AA397" s="514">
        <v>44883</v>
      </c>
      <c r="AB397" s="406"/>
      <c r="AC397" s="406"/>
      <c r="AD397" s="406"/>
      <c r="AE397" s="406"/>
      <c r="AF397" s="406"/>
      <c r="AG397" s="406"/>
      <c r="AH397" s="406"/>
      <c r="AI397" s="406" t="s">
        <v>1605</v>
      </c>
      <c r="AJ397" s="406" t="s">
        <v>1606</v>
      </c>
      <c r="AK397" s="406" t="s">
        <v>7467</v>
      </c>
      <c r="AL397" s="406"/>
      <c r="AM397" s="406"/>
      <c r="AN397" s="406"/>
      <c r="AO397" s="406"/>
      <c r="AP397" s="406"/>
      <c r="AQ397" s="406"/>
      <c r="AR397" s="406"/>
      <c r="AS397" s="406"/>
      <c r="AT397" s="406"/>
      <c r="AU397" s="406"/>
      <c r="AZ397" s="400" t="str">
        <f>IF(IFERROR(MATCH(F397,#REF!, 0),"No")="No","No","Yes")</f>
        <v>No</v>
      </c>
    </row>
    <row r="398" spans="1:52" x14ac:dyDescent="0.3">
      <c r="E398" s="428"/>
      <c r="F398" s="400" t="s">
        <v>7471</v>
      </c>
      <c r="H398" s="406" t="s">
        <v>1596</v>
      </c>
      <c r="I398" s="400" t="s">
        <v>2571</v>
      </c>
      <c r="J398" s="404" t="s">
        <v>2572</v>
      </c>
      <c r="K398" s="525" t="s">
        <v>7472</v>
      </c>
      <c r="N398" s="400" t="s">
        <v>1636</v>
      </c>
      <c r="O398" s="507" t="s">
        <v>1452</v>
      </c>
      <c r="P398" s="407" t="str">
        <f>IFERROR(INDEX(LOVs!L:L,MATCH(O398, LOVs!J:J,0)), "")</f>
        <v>Fit</v>
      </c>
      <c r="Q398" s="407" t="str">
        <f>IFERROR(INDEX(LOVs!M:M,MATCH(O398,LOVs!J:J,0)),"")</f>
        <v>Configuration</v>
      </c>
      <c r="R398" s="407" t="str">
        <f>IFERROR(INDEX(LOVs!N:N,MATCH(O398,LOVs!J:J,0)),"")</f>
        <v>Functional</v>
      </c>
      <c r="S398" s="404"/>
      <c r="T398" s="513" t="s">
        <v>7472</v>
      </c>
      <c r="U398" s="400" t="s">
        <v>7456</v>
      </c>
      <c r="Y398" s="406" t="s">
        <v>1348</v>
      </c>
      <c r="Z398" s="400" t="s">
        <v>6774</v>
      </c>
      <c r="AA398" s="409">
        <v>44883</v>
      </c>
      <c r="AD398" s="400" t="s">
        <v>7365</v>
      </c>
      <c r="AE398" s="400" t="s">
        <v>7365</v>
      </c>
      <c r="AI398" s="400" t="s">
        <v>1605</v>
      </c>
      <c r="AJ398" s="400" t="s">
        <v>2577</v>
      </c>
      <c r="AK398" s="400" t="s">
        <v>2578</v>
      </c>
      <c r="AR398" s="400" t="s">
        <v>7457</v>
      </c>
      <c r="AU398" s="400" t="s">
        <v>7462</v>
      </c>
      <c r="AZ398" s="400" t="str">
        <f>IF(IFERROR(MATCH(F398,#REF!, 0),"No")="No","No","Yes")</f>
        <v>No</v>
      </c>
    </row>
    <row r="399" spans="1:52" ht="14.5" x14ac:dyDescent="0.35">
      <c r="A399" s="524"/>
      <c r="B399" s="406"/>
      <c r="C399" s="406"/>
      <c r="D399" s="406"/>
      <c r="E399" s="510" t="s">
        <v>5978</v>
      </c>
      <c r="F399" s="419" t="s">
        <v>7451</v>
      </c>
      <c r="G399" s="406"/>
      <c r="H399" s="406" t="s">
        <v>1596</v>
      </c>
      <c r="I399" s="406" t="s">
        <v>2300</v>
      </c>
      <c r="J399" s="406" t="s">
        <v>2341</v>
      </c>
      <c r="K399" s="406" t="s">
        <v>7452</v>
      </c>
      <c r="L399" s="406"/>
      <c r="M399" s="406"/>
      <c r="N399" s="406" t="s">
        <v>1636</v>
      </c>
      <c r="O399" s="507" t="s">
        <v>1647</v>
      </c>
      <c r="P399" s="407" t="str">
        <f>IFERROR(INDEX(LOVs!L:L,MATCH(O399, LOVs!J:J,0)), "")</f>
        <v>Gap</v>
      </c>
      <c r="Q399" s="407" t="str">
        <f>IFERROR(INDEX(LOVs!M:M,MATCH(O399,LOVs!J:J,0)),"")</f>
        <v>Build</v>
      </c>
      <c r="R399" s="407" t="str">
        <f>IFERROR(INDEX(LOVs!N:N,MATCH(O399,LOVs!J:J,0)),"")</f>
        <v>Report</v>
      </c>
      <c r="S399" s="406"/>
      <c r="T399" s="406" t="s">
        <v>7473</v>
      </c>
      <c r="U399" s="406" t="s">
        <v>7474</v>
      </c>
      <c r="V399" s="406"/>
      <c r="W399" s="406"/>
      <c r="X399" s="406"/>
      <c r="Y399" s="406" t="s">
        <v>1348</v>
      </c>
      <c r="Z399" s="406" t="s">
        <v>5949</v>
      </c>
      <c r="AA399" s="514">
        <v>44883</v>
      </c>
      <c r="AB399" s="406"/>
      <c r="AC399" s="406"/>
      <c r="AD399" s="406"/>
      <c r="AE399" s="406"/>
      <c r="AF399" s="406"/>
      <c r="AG399" s="406"/>
      <c r="AH399" s="406"/>
      <c r="AI399" s="406" t="s">
        <v>1605</v>
      </c>
      <c r="AJ399" s="406" t="s">
        <v>1606</v>
      </c>
      <c r="AK399" s="406" t="s">
        <v>2305</v>
      </c>
      <c r="AL399" s="406"/>
      <c r="AM399" s="406"/>
      <c r="AN399" s="406"/>
      <c r="AO399" s="406"/>
      <c r="AP399" s="406"/>
      <c r="AQ399" s="406" t="s">
        <v>7475</v>
      </c>
      <c r="AR399" s="406"/>
      <c r="AS399" s="406"/>
      <c r="AT399" s="406"/>
      <c r="AU399" s="406"/>
      <c r="AZ399" s="400" t="str">
        <f>IF(IFERROR(MATCH(F399,#REF!, 0),"No")="No","No","Yes")</f>
        <v>No</v>
      </c>
    </row>
    <row r="400" spans="1:52" ht="60" x14ac:dyDescent="0.3">
      <c r="E400" s="510" t="s">
        <v>5978</v>
      </c>
      <c r="F400" s="400" t="s">
        <v>7476</v>
      </c>
      <c r="G400" s="406" t="s">
        <v>1596</v>
      </c>
      <c r="H400" s="406" t="s">
        <v>1596</v>
      </c>
      <c r="I400" s="400" t="s">
        <v>2571</v>
      </c>
      <c r="J400" s="404" t="s">
        <v>2572</v>
      </c>
      <c r="K400" s="421" t="s">
        <v>11790</v>
      </c>
      <c r="L400" s="400" t="s">
        <v>2621</v>
      </c>
      <c r="M400" s="407" t="str">
        <f>IFERROR(INDEX(LOVs!I:I,MATCH(L400, LOVs!G:G,0)), "")</f>
        <v/>
      </c>
      <c r="N400" s="400" t="s">
        <v>1636</v>
      </c>
      <c r="O400" s="507" t="s">
        <v>2621</v>
      </c>
      <c r="P400" s="407" t="str">
        <f>IFERROR(INDEX(LOVs!L:L,MATCH(O400, LOVs!J:J,0)), "")</f>
        <v>Gap</v>
      </c>
      <c r="Q400" s="407" t="str">
        <f>IFERROR(INDEX(LOVs!M:M,MATCH(O400,LOVs!J:J,0)),"")</f>
        <v>Build</v>
      </c>
      <c r="R400" s="407" t="str">
        <f>IFERROR(INDEX(LOVs!N:N,MATCH(O400,LOVs!J:J,0)),"")</f>
        <v>Interface</v>
      </c>
      <c r="S400" s="400" t="s">
        <v>4465</v>
      </c>
      <c r="T400" s="727" t="s">
        <v>11790</v>
      </c>
      <c r="U400" s="400" t="s">
        <v>7477</v>
      </c>
      <c r="V400" s="409">
        <v>44865</v>
      </c>
      <c r="Y400" s="400" t="s">
        <v>1348</v>
      </c>
      <c r="Z400" s="400" t="s">
        <v>3463</v>
      </c>
      <c r="AA400" s="409" t="s">
        <v>7478</v>
      </c>
      <c r="AD400" s="400" t="s">
        <v>7365</v>
      </c>
      <c r="AE400" s="400" t="s">
        <v>7365</v>
      </c>
      <c r="AI400" s="400" t="s">
        <v>1605</v>
      </c>
      <c r="AJ400" s="400" t="s">
        <v>2577</v>
      </c>
      <c r="AK400" s="400" t="s">
        <v>2578</v>
      </c>
      <c r="AU400" s="400" t="s">
        <v>7462</v>
      </c>
      <c r="AZ400" s="400" t="str">
        <f>IF(IFERROR(MATCH(F400,#REF!, 0),"No")="No","No","Yes")</f>
        <v>No</v>
      </c>
    </row>
    <row r="401" spans="5:52" x14ac:dyDescent="0.3">
      <c r="E401" s="510" t="s">
        <v>5978</v>
      </c>
      <c r="F401" s="400" t="s">
        <v>7479</v>
      </c>
      <c r="H401" s="406" t="s">
        <v>1596</v>
      </c>
      <c r="I401" s="400" t="s">
        <v>2571</v>
      </c>
      <c r="K401" s="404" t="s">
        <v>7480</v>
      </c>
      <c r="N401" s="406" t="s">
        <v>1636</v>
      </c>
      <c r="O401" s="507" t="s">
        <v>1452</v>
      </c>
      <c r="P401" s="407" t="str">
        <f>IFERROR(INDEX(LOVs!L:L,MATCH(O401, LOVs!J:J,0)), "")</f>
        <v>Fit</v>
      </c>
      <c r="Q401" s="407" t="str">
        <f>IFERROR(INDEX(LOVs!M:M,MATCH(O401,LOVs!J:J,0)),"")</f>
        <v>Configuration</v>
      </c>
      <c r="R401" s="407" t="str">
        <f>IFERROR(INDEX(LOVs!N:N,MATCH(O401,LOVs!J:J,0)),"")</f>
        <v>Functional</v>
      </c>
      <c r="T401" s="513" t="s">
        <v>7480</v>
      </c>
      <c r="U401" s="400" t="s">
        <v>7456</v>
      </c>
      <c r="Y401" s="400" t="s">
        <v>1348</v>
      </c>
      <c r="Z401" s="400" t="s">
        <v>6774</v>
      </c>
      <c r="AA401" s="409">
        <v>44893</v>
      </c>
      <c r="AD401" s="400" t="s">
        <v>7365</v>
      </c>
      <c r="AE401" s="400" t="s">
        <v>7365</v>
      </c>
      <c r="AI401" s="400" t="s">
        <v>1605</v>
      </c>
      <c r="AJ401" s="400" t="s">
        <v>2577</v>
      </c>
      <c r="AK401" s="400" t="s">
        <v>2578</v>
      </c>
      <c r="AU401" s="400" t="s">
        <v>7462</v>
      </c>
      <c r="AZ401" s="400" t="str">
        <f>IF(IFERROR(MATCH(F401,#REF!, 0),"No")="No","No","Yes")</f>
        <v>No</v>
      </c>
    </row>
    <row r="402" spans="5:52" x14ac:dyDescent="0.3">
      <c r="E402" s="510" t="s">
        <v>5978</v>
      </c>
      <c r="F402" s="400" t="s">
        <v>7481</v>
      </c>
      <c r="H402" s="406" t="s">
        <v>1596</v>
      </c>
      <c r="I402" s="400" t="s">
        <v>2571</v>
      </c>
      <c r="J402" s="404" t="s">
        <v>2572</v>
      </c>
      <c r="K402" s="404" t="s">
        <v>7482</v>
      </c>
      <c r="N402" s="406" t="s">
        <v>1636</v>
      </c>
      <c r="O402" s="507" t="s">
        <v>1452</v>
      </c>
      <c r="P402" s="407" t="str">
        <f>IFERROR(INDEX(LOVs!L:L,MATCH(O402, LOVs!J:J,0)), "")</f>
        <v>Fit</v>
      </c>
      <c r="Q402" s="407" t="str">
        <f>IFERROR(INDEX(LOVs!M:M,MATCH(O402,LOVs!J:J,0)),"")</f>
        <v>Configuration</v>
      </c>
      <c r="R402" s="407" t="str">
        <f>IFERROR(INDEX(LOVs!N:N,MATCH(O402,LOVs!J:J,0)),"")</f>
        <v>Functional</v>
      </c>
      <c r="T402" s="513" t="s">
        <v>7483</v>
      </c>
      <c r="U402" s="400" t="s">
        <v>7456</v>
      </c>
      <c r="Y402" s="400" t="s">
        <v>1348</v>
      </c>
      <c r="Z402" s="400" t="s">
        <v>6774</v>
      </c>
      <c r="AA402" s="409">
        <v>44893</v>
      </c>
      <c r="AD402" s="400" t="s">
        <v>7365</v>
      </c>
      <c r="AE402" s="400" t="s">
        <v>7365</v>
      </c>
      <c r="AI402" s="400" t="s">
        <v>1605</v>
      </c>
      <c r="AJ402" s="400" t="s">
        <v>2577</v>
      </c>
      <c r="AK402" s="400" t="s">
        <v>2578</v>
      </c>
      <c r="AU402" s="400" t="s">
        <v>7462</v>
      </c>
      <c r="AZ402" s="400" t="str">
        <f>IF(IFERROR(MATCH(F402,#REF!, 0),"No")="No","No","Yes")</f>
        <v>No</v>
      </c>
    </row>
    <row r="403" spans="5:52" x14ac:dyDescent="0.3">
      <c r="E403" s="510" t="s">
        <v>5978</v>
      </c>
      <c r="F403" s="400" t="s">
        <v>7484</v>
      </c>
      <c r="G403" s="406" t="s">
        <v>1596</v>
      </c>
      <c r="H403" s="406" t="s">
        <v>1596</v>
      </c>
      <c r="I403" s="400" t="s">
        <v>2571</v>
      </c>
      <c r="J403" s="404" t="s">
        <v>2572</v>
      </c>
      <c r="K403" s="404" t="s">
        <v>7485</v>
      </c>
      <c r="N403" s="406" t="s">
        <v>1636</v>
      </c>
      <c r="O403" s="507" t="s">
        <v>1452</v>
      </c>
      <c r="P403" s="407" t="str">
        <f>IFERROR(INDEX(LOVs!L:L,MATCH(O403, LOVs!J:J,0)), "")</f>
        <v>Fit</v>
      </c>
      <c r="Q403" s="407" t="str">
        <f>IFERROR(INDEX(LOVs!M:M,MATCH(O403,LOVs!J:J,0)),"")</f>
        <v>Configuration</v>
      </c>
      <c r="R403" s="407" t="str">
        <f>IFERROR(INDEX(LOVs!N:N,MATCH(O403,LOVs!J:J,0)),"")</f>
        <v>Functional</v>
      </c>
      <c r="T403" s="513" t="s">
        <v>7486</v>
      </c>
      <c r="U403" s="400" t="s">
        <v>7456</v>
      </c>
      <c r="Y403" s="400" t="s">
        <v>1348</v>
      </c>
      <c r="Z403" s="400" t="s">
        <v>6774</v>
      </c>
      <c r="AA403" s="409">
        <v>44893</v>
      </c>
      <c r="AD403" s="400" t="s">
        <v>7365</v>
      </c>
      <c r="AE403" s="400" t="s">
        <v>7365</v>
      </c>
      <c r="AI403" s="400" t="s">
        <v>1605</v>
      </c>
      <c r="AJ403" s="400" t="s">
        <v>2577</v>
      </c>
      <c r="AK403" s="400" t="s">
        <v>2578</v>
      </c>
      <c r="AU403" s="400" t="s">
        <v>7462</v>
      </c>
      <c r="AZ403" s="400" t="str">
        <f>IF(IFERROR(MATCH(F403,#REF!, 0),"No")="No","No","Yes")</f>
        <v>No</v>
      </c>
    </row>
    <row r="404" spans="5:52" x14ac:dyDescent="0.3">
      <c r="E404" s="510" t="s">
        <v>5978</v>
      </c>
      <c r="F404" s="400" t="s">
        <v>7487</v>
      </c>
      <c r="G404" s="406" t="s">
        <v>1596</v>
      </c>
      <c r="H404" s="406" t="s">
        <v>1596</v>
      </c>
      <c r="I404" s="400" t="s">
        <v>2571</v>
      </c>
      <c r="J404" s="404" t="s">
        <v>2572</v>
      </c>
      <c r="K404" s="404" t="s">
        <v>7488</v>
      </c>
      <c r="N404" s="406" t="s">
        <v>1636</v>
      </c>
      <c r="O404" s="507" t="s">
        <v>2621</v>
      </c>
      <c r="P404" s="407" t="str">
        <f>IFERROR(INDEX(LOVs!L:L,MATCH(O404, LOVs!J:J,0)), "")</f>
        <v>Gap</v>
      </c>
      <c r="Q404" s="407" t="str">
        <f>IFERROR(INDEX(LOVs!M:M,MATCH(O404,LOVs!J:J,0)),"")</f>
        <v>Build</v>
      </c>
      <c r="R404" s="407" t="str">
        <f>IFERROR(INDEX(LOVs!N:N,MATCH(O404,LOVs!J:J,0)),"")</f>
        <v>Interface</v>
      </c>
      <c r="S404" s="400" t="s">
        <v>518</v>
      </c>
      <c r="T404" s="513" t="s">
        <v>7489</v>
      </c>
      <c r="U404" s="400" t="s">
        <v>7456</v>
      </c>
      <c r="Y404" s="400" t="s">
        <v>1348</v>
      </c>
      <c r="Z404" s="400" t="s">
        <v>6774</v>
      </c>
      <c r="AA404" s="409">
        <v>44893</v>
      </c>
      <c r="AD404" s="400" t="s">
        <v>7365</v>
      </c>
      <c r="AE404" s="400" t="s">
        <v>7365</v>
      </c>
      <c r="AI404" s="400" t="s">
        <v>1605</v>
      </c>
      <c r="AJ404" s="400" t="s">
        <v>2577</v>
      </c>
      <c r="AK404" s="400" t="s">
        <v>2578</v>
      </c>
      <c r="AU404" s="400" t="s">
        <v>7462</v>
      </c>
      <c r="AZ404" s="400" t="str">
        <f>IF(IFERROR(MATCH(F404,#REF!, 0),"No")="No","No","Yes")</f>
        <v>No</v>
      </c>
    </row>
    <row r="405" spans="5:52" x14ac:dyDescent="0.3">
      <c r="E405" s="510" t="s">
        <v>5978</v>
      </c>
      <c r="F405" s="400" t="s">
        <v>7490</v>
      </c>
      <c r="G405" s="406" t="s">
        <v>1596</v>
      </c>
      <c r="H405" s="406" t="s">
        <v>1596</v>
      </c>
      <c r="I405" s="400" t="s">
        <v>2571</v>
      </c>
      <c r="J405" s="404" t="s">
        <v>2572</v>
      </c>
      <c r="K405" s="404" t="s">
        <v>7491</v>
      </c>
      <c r="N405" s="406" t="s">
        <v>1636</v>
      </c>
      <c r="O405" s="507" t="s">
        <v>1452</v>
      </c>
      <c r="P405" s="407" t="str">
        <f>IFERROR(INDEX(LOVs!L:L,MATCH(O405, LOVs!J:J,0)), "")</f>
        <v>Fit</v>
      </c>
      <c r="Q405" s="407" t="str">
        <f>IFERROR(INDEX(LOVs!M:M,MATCH(O405,LOVs!J:J,0)),"")</f>
        <v>Configuration</v>
      </c>
      <c r="R405" s="407" t="str">
        <f>IFERROR(INDEX(LOVs!N:N,MATCH(O405,LOVs!J:J,0)),"")</f>
        <v>Functional</v>
      </c>
      <c r="T405" s="513" t="s">
        <v>7492</v>
      </c>
      <c r="U405" s="400" t="s">
        <v>7456</v>
      </c>
      <c r="Y405" s="400" t="s">
        <v>1348</v>
      </c>
      <c r="Z405" s="400" t="s">
        <v>6774</v>
      </c>
      <c r="AA405" s="409">
        <v>44893</v>
      </c>
      <c r="AD405" s="400" t="s">
        <v>7365</v>
      </c>
      <c r="AE405" s="400" t="s">
        <v>7365</v>
      </c>
      <c r="AI405" s="400" t="s">
        <v>1605</v>
      </c>
      <c r="AJ405" s="400" t="s">
        <v>2577</v>
      </c>
      <c r="AK405" s="400" t="s">
        <v>2578</v>
      </c>
      <c r="AU405" s="400" t="s">
        <v>7462</v>
      </c>
      <c r="AZ405" s="400" t="str">
        <f>IF(IFERROR(MATCH(F405,#REF!, 0),"No")="No","No","Yes")</f>
        <v>No</v>
      </c>
    </row>
    <row r="406" spans="5:52" x14ac:dyDescent="0.3">
      <c r="E406" s="510" t="s">
        <v>5978</v>
      </c>
      <c r="F406" s="400" t="s">
        <v>7493</v>
      </c>
      <c r="G406" s="406" t="s">
        <v>1596</v>
      </c>
      <c r="H406" s="406" t="s">
        <v>1596</v>
      </c>
      <c r="I406" s="400" t="s">
        <v>2571</v>
      </c>
      <c r="J406" s="404" t="s">
        <v>2572</v>
      </c>
      <c r="K406" s="404" t="s">
        <v>7494</v>
      </c>
      <c r="N406" s="406" t="s">
        <v>1636</v>
      </c>
      <c r="O406" s="507" t="s">
        <v>1452</v>
      </c>
      <c r="P406" s="407" t="str">
        <f>IFERROR(INDEX(LOVs!L:L,MATCH(O406, LOVs!J:J,0)), "")</f>
        <v>Fit</v>
      </c>
      <c r="Q406" s="407" t="str">
        <f>IFERROR(INDEX(LOVs!M:M,MATCH(O406,LOVs!J:J,0)),"")</f>
        <v>Configuration</v>
      </c>
      <c r="R406" s="407" t="str">
        <f>IFERROR(INDEX(LOVs!N:N,MATCH(O406,LOVs!J:J,0)),"")</f>
        <v>Functional</v>
      </c>
      <c r="T406" s="513" t="s">
        <v>7495</v>
      </c>
      <c r="U406" s="400" t="s">
        <v>7456</v>
      </c>
      <c r="Y406" s="400" t="s">
        <v>1348</v>
      </c>
      <c r="Z406" s="400" t="s">
        <v>6774</v>
      </c>
      <c r="AA406" s="409">
        <v>44893</v>
      </c>
      <c r="AD406" s="400" t="s">
        <v>7365</v>
      </c>
      <c r="AE406" s="400" t="s">
        <v>7365</v>
      </c>
      <c r="AI406" s="400" t="s">
        <v>1605</v>
      </c>
      <c r="AJ406" s="400" t="s">
        <v>2577</v>
      </c>
      <c r="AK406" s="400" t="s">
        <v>2578</v>
      </c>
      <c r="AU406" s="400" t="s">
        <v>7462</v>
      </c>
      <c r="AZ406" s="400" t="str">
        <f>IF(IFERROR(MATCH(F406,#REF!, 0),"No")="No","No","Yes")</f>
        <v>No</v>
      </c>
    </row>
    <row r="407" spans="5:52" x14ac:dyDescent="0.3">
      <c r="E407" s="510" t="s">
        <v>5978</v>
      </c>
      <c r="F407" s="400" t="s">
        <v>7496</v>
      </c>
      <c r="G407" s="406" t="s">
        <v>1596</v>
      </c>
      <c r="H407" s="406" t="s">
        <v>1596</v>
      </c>
      <c r="I407" s="400" t="s">
        <v>2571</v>
      </c>
      <c r="J407" s="404" t="s">
        <v>2572</v>
      </c>
      <c r="K407" s="404" t="s">
        <v>7497</v>
      </c>
      <c r="N407" s="406" t="s">
        <v>1636</v>
      </c>
      <c r="O407" s="507" t="s">
        <v>1452</v>
      </c>
      <c r="P407" s="407" t="str">
        <f>IFERROR(INDEX(LOVs!L:L,MATCH(O407, LOVs!J:J,0)), "")</f>
        <v>Fit</v>
      </c>
      <c r="Q407" s="407" t="str">
        <f>IFERROR(INDEX(LOVs!M:M,MATCH(O407,LOVs!J:J,0)),"")</f>
        <v>Configuration</v>
      </c>
      <c r="R407" s="407" t="str">
        <f>IFERROR(INDEX(LOVs!N:N,MATCH(O407,LOVs!J:J,0)),"")</f>
        <v>Functional</v>
      </c>
      <c r="T407" s="513" t="s">
        <v>7498</v>
      </c>
      <c r="U407" s="400" t="s">
        <v>7456</v>
      </c>
      <c r="Y407" s="400" t="s">
        <v>1348</v>
      </c>
      <c r="Z407" s="400" t="s">
        <v>6774</v>
      </c>
      <c r="AA407" s="409">
        <v>44893</v>
      </c>
      <c r="AD407" s="400" t="s">
        <v>7365</v>
      </c>
      <c r="AE407" s="400" t="s">
        <v>7365</v>
      </c>
      <c r="AI407" s="400" t="s">
        <v>1605</v>
      </c>
      <c r="AJ407" s="400" t="s">
        <v>2577</v>
      </c>
      <c r="AK407" s="400" t="s">
        <v>2578</v>
      </c>
      <c r="AU407" s="400" t="s">
        <v>7462</v>
      </c>
      <c r="AZ407" s="400" t="str">
        <f>IF(IFERROR(MATCH(F407,#REF!, 0),"No")="No","No","Yes")</f>
        <v>No</v>
      </c>
    </row>
    <row r="408" spans="5:52" x14ac:dyDescent="0.3">
      <c r="E408" s="510" t="s">
        <v>5978</v>
      </c>
      <c r="F408" s="400" t="s">
        <v>7499</v>
      </c>
      <c r="G408" s="406" t="s">
        <v>1596</v>
      </c>
      <c r="H408" s="406" t="s">
        <v>1596</v>
      </c>
      <c r="I408" s="400" t="s">
        <v>2571</v>
      </c>
      <c r="J408" s="404" t="s">
        <v>2572</v>
      </c>
      <c r="K408" s="404" t="s">
        <v>7500</v>
      </c>
      <c r="N408" s="406" t="s">
        <v>1636</v>
      </c>
      <c r="O408" s="507" t="s">
        <v>1452</v>
      </c>
      <c r="P408" s="407" t="str">
        <f>IFERROR(INDEX(LOVs!L:L,MATCH(O408, LOVs!J:J,0)), "")</f>
        <v>Fit</v>
      </c>
      <c r="Q408" s="407" t="str">
        <f>IFERROR(INDEX(LOVs!M:M,MATCH(O408,LOVs!J:J,0)),"")</f>
        <v>Configuration</v>
      </c>
      <c r="R408" s="407" t="str">
        <f>IFERROR(INDEX(LOVs!N:N,MATCH(O408,LOVs!J:J,0)),"")</f>
        <v>Functional</v>
      </c>
      <c r="T408" s="513" t="s">
        <v>7501</v>
      </c>
      <c r="U408" s="400" t="s">
        <v>7456</v>
      </c>
      <c r="Y408" s="400" t="s">
        <v>1348</v>
      </c>
      <c r="Z408" s="400" t="s">
        <v>6774</v>
      </c>
      <c r="AA408" s="409">
        <v>44893</v>
      </c>
      <c r="AD408" s="400" t="s">
        <v>7365</v>
      </c>
      <c r="AE408" s="400" t="s">
        <v>7365</v>
      </c>
      <c r="AI408" s="400" t="s">
        <v>1605</v>
      </c>
      <c r="AJ408" s="400" t="s">
        <v>2577</v>
      </c>
      <c r="AK408" s="400" t="s">
        <v>2578</v>
      </c>
      <c r="AU408" s="400" t="s">
        <v>7462</v>
      </c>
      <c r="AZ408" s="400" t="str">
        <f>IF(IFERROR(MATCH(F408,#REF!, 0),"No")="No","No","Yes")</f>
        <v>No</v>
      </c>
    </row>
    <row r="409" spans="5:52" x14ac:dyDescent="0.3">
      <c r="E409" s="510" t="s">
        <v>5978</v>
      </c>
      <c r="F409" s="400" t="s">
        <v>7502</v>
      </c>
      <c r="H409" s="406" t="s">
        <v>1596</v>
      </c>
      <c r="I409" s="400" t="s">
        <v>2571</v>
      </c>
      <c r="J409" s="404" t="s">
        <v>2572</v>
      </c>
      <c r="K409" s="404" t="s">
        <v>7503</v>
      </c>
      <c r="L409" s="400" t="s">
        <v>1636</v>
      </c>
      <c r="M409" s="400" t="s">
        <v>2621</v>
      </c>
      <c r="N409" s="400" t="s">
        <v>1636</v>
      </c>
      <c r="O409" s="507" t="s">
        <v>1452</v>
      </c>
      <c r="P409" s="407" t="str">
        <f>IFERROR(INDEX(LOVs!L:L,MATCH(O409, LOVs!J:J,0)), "")</f>
        <v>Fit</v>
      </c>
      <c r="Q409" s="407" t="str">
        <f>IFERROR(INDEX(LOVs!M:M,MATCH(O409,LOVs!J:J,0)),"")</f>
        <v>Configuration</v>
      </c>
      <c r="R409" s="407" t="str">
        <f>IFERROR(INDEX(LOVs!N:N,MATCH(O409,LOVs!J:J,0)),"")</f>
        <v>Functional</v>
      </c>
      <c r="T409" s="513" t="s">
        <v>7504</v>
      </c>
      <c r="U409" s="400" t="s">
        <v>7419</v>
      </c>
      <c r="V409" s="409">
        <v>44860</v>
      </c>
      <c r="Y409" s="400" t="s">
        <v>1348</v>
      </c>
      <c r="Z409" s="400" t="s">
        <v>6774</v>
      </c>
      <c r="AA409" s="409">
        <v>44893</v>
      </c>
      <c r="AD409" s="400" t="s">
        <v>7365</v>
      </c>
      <c r="AE409" s="400" t="s">
        <v>7365</v>
      </c>
      <c r="AI409" s="400" t="s">
        <v>1605</v>
      </c>
      <c r="AJ409" s="400" t="s">
        <v>2577</v>
      </c>
      <c r="AK409" s="400" t="s">
        <v>2578</v>
      </c>
      <c r="AU409" s="400" t="s">
        <v>7462</v>
      </c>
      <c r="AZ409" s="400" t="str">
        <f>IF(IFERROR(MATCH(F409,#REF!, 0),"No")="No","No","Yes")</f>
        <v>No</v>
      </c>
    </row>
    <row r="410" spans="5:52" x14ac:dyDescent="0.3">
      <c r="E410" s="510" t="s">
        <v>5978</v>
      </c>
      <c r="F410" s="400" t="s">
        <v>7505</v>
      </c>
      <c r="H410" s="406" t="s">
        <v>1596</v>
      </c>
      <c r="I410" s="400" t="s">
        <v>2571</v>
      </c>
      <c r="J410" s="404" t="s">
        <v>2572</v>
      </c>
      <c r="K410" s="404" t="s">
        <v>7506</v>
      </c>
      <c r="L410" s="400" t="s">
        <v>1636</v>
      </c>
      <c r="M410" s="400" t="s">
        <v>2621</v>
      </c>
      <c r="N410" s="400" t="s">
        <v>1636</v>
      </c>
      <c r="O410" s="507" t="s">
        <v>1452</v>
      </c>
      <c r="P410" s="407" t="str">
        <f>IFERROR(INDEX(LOVs!L:L,MATCH(O410, LOVs!J:J,0)), "")</f>
        <v>Fit</v>
      </c>
      <c r="Q410" s="407" t="str">
        <f>IFERROR(INDEX(LOVs!M:M,MATCH(O410,LOVs!J:J,0)),"")</f>
        <v>Configuration</v>
      </c>
      <c r="R410" s="407" t="str">
        <f>IFERROR(INDEX(LOVs!N:N,MATCH(O410,LOVs!J:J,0)),"")</f>
        <v>Functional</v>
      </c>
      <c r="T410" s="513" t="s">
        <v>7507</v>
      </c>
      <c r="U410" s="400" t="s">
        <v>7419</v>
      </c>
      <c r="V410" s="409">
        <v>44860</v>
      </c>
      <c r="Y410" s="400" t="s">
        <v>1348</v>
      </c>
      <c r="Z410" s="400" t="s">
        <v>6774</v>
      </c>
      <c r="AA410" s="409">
        <v>44893</v>
      </c>
      <c r="AD410" s="400" t="s">
        <v>7365</v>
      </c>
      <c r="AE410" s="400" t="s">
        <v>7365</v>
      </c>
      <c r="AI410" s="400" t="s">
        <v>1605</v>
      </c>
      <c r="AJ410" s="400" t="s">
        <v>2577</v>
      </c>
      <c r="AK410" s="400" t="s">
        <v>2578</v>
      </c>
      <c r="AU410" s="400" t="s">
        <v>7462</v>
      </c>
      <c r="AZ410" s="400" t="str">
        <f>IF(IFERROR(MATCH(F410,#REF!, 0),"No")="No","No","Yes")</f>
        <v>No</v>
      </c>
    </row>
    <row r="411" spans="5:52" x14ac:dyDescent="0.3">
      <c r="E411" s="510" t="s">
        <v>5978</v>
      </c>
      <c r="F411" s="400" t="s">
        <v>7508</v>
      </c>
      <c r="H411" s="406" t="s">
        <v>1596</v>
      </c>
      <c r="I411" s="400" t="s">
        <v>2571</v>
      </c>
      <c r="J411" s="404" t="s">
        <v>2572</v>
      </c>
      <c r="K411" s="404" t="s">
        <v>7509</v>
      </c>
      <c r="L411" s="400" t="s">
        <v>1636</v>
      </c>
      <c r="M411" s="400" t="s">
        <v>2621</v>
      </c>
      <c r="N411" s="400" t="s">
        <v>1636</v>
      </c>
      <c r="O411" s="507" t="s">
        <v>1452</v>
      </c>
      <c r="P411" s="407" t="str">
        <f>IFERROR(INDEX(LOVs!L:L,MATCH(O411, LOVs!J:J,0)), "")</f>
        <v>Fit</v>
      </c>
      <c r="Q411" s="407" t="str">
        <f>IFERROR(INDEX(LOVs!M:M,MATCH(O411,LOVs!J:J,0)),"")</f>
        <v>Configuration</v>
      </c>
      <c r="R411" s="407" t="str">
        <f>IFERROR(INDEX(LOVs!N:N,MATCH(O411,LOVs!J:J,0)),"")</f>
        <v>Functional</v>
      </c>
      <c r="T411" s="513" t="s">
        <v>7510</v>
      </c>
      <c r="U411" s="400" t="s">
        <v>7419</v>
      </c>
      <c r="V411" s="409">
        <v>44860</v>
      </c>
      <c r="Y411" s="400" t="s">
        <v>1348</v>
      </c>
      <c r="Z411" s="400" t="s">
        <v>6774</v>
      </c>
      <c r="AA411" s="409">
        <v>44893</v>
      </c>
      <c r="AD411" s="400" t="s">
        <v>7365</v>
      </c>
      <c r="AE411" s="400" t="s">
        <v>7365</v>
      </c>
      <c r="AI411" s="400" t="s">
        <v>1605</v>
      </c>
      <c r="AJ411" s="400" t="s">
        <v>2577</v>
      </c>
      <c r="AK411" s="400" t="s">
        <v>2578</v>
      </c>
      <c r="AU411" s="400" t="s">
        <v>7462</v>
      </c>
      <c r="AZ411" s="400" t="str">
        <f>IF(IFERROR(MATCH(F411,#REF!, 0),"No")="No","No","Yes")</f>
        <v>No</v>
      </c>
    </row>
    <row r="412" spans="5:52" x14ac:dyDescent="0.3">
      <c r="E412" s="510" t="s">
        <v>5978</v>
      </c>
      <c r="F412" s="400" t="s">
        <v>7511</v>
      </c>
      <c r="H412" s="406" t="s">
        <v>1596</v>
      </c>
      <c r="I412" s="400" t="s">
        <v>2571</v>
      </c>
      <c r="J412" s="404" t="s">
        <v>2572</v>
      </c>
      <c r="K412" s="404" t="s">
        <v>7512</v>
      </c>
      <c r="L412" s="400" t="s">
        <v>1636</v>
      </c>
      <c r="M412" s="400" t="s">
        <v>2621</v>
      </c>
      <c r="N412" s="400" t="s">
        <v>1636</v>
      </c>
      <c r="O412" s="507" t="s">
        <v>1452</v>
      </c>
      <c r="P412" s="407" t="str">
        <f>IFERROR(INDEX(LOVs!L:L,MATCH(O412, LOVs!J:J,0)), "")</f>
        <v>Fit</v>
      </c>
      <c r="Q412" s="407" t="str">
        <f>IFERROR(INDEX(LOVs!M:M,MATCH(O412,LOVs!J:J,0)),"")</f>
        <v>Configuration</v>
      </c>
      <c r="R412" s="407" t="str">
        <f>IFERROR(INDEX(LOVs!N:N,MATCH(O412,LOVs!J:J,0)),"")</f>
        <v>Functional</v>
      </c>
      <c r="T412" s="513" t="s">
        <v>7513</v>
      </c>
      <c r="U412" s="400" t="s">
        <v>7419</v>
      </c>
      <c r="V412" s="409">
        <v>44860</v>
      </c>
      <c r="Y412" s="400" t="s">
        <v>1348</v>
      </c>
      <c r="Z412" s="400" t="s">
        <v>6774</v>
      </c>
      <c r="AA412" s="409">
        <v>44894</v>
      </c>
      <c r="AD412" s="400" t="s">
        <v>7365</v>
      </c>
      <c r="AE412" s="400" t="s">
        <v>7514</v>
      </c>
      <c r="AI412" s="400" t="s">
        <v>1605</v>
      </c>
      <c r="AJ412" s="400" t="s">
        <v>2577</v>
      </c>
      <c r="AK412" s="400" t="s">
        <v>2578</v>
      </c>
      <c r="AU412" s="400" t="s">
        <v>7462</v>
      </c>
      <c r="AZ412" s="400" t="str">
        <f>IF(IFERROR(MATCH(F412,#REF!, 0),"No")="No","No","Yes")</f>
        <v>No</v>
      </c>
    </row>
    <row r="413" spans="5:52" x14ac:dyDescent="0.3">
      <c r="E413" s="510" t="s">
        <v>5978</v>
      </c>
      <c r="F413" s="400" t="s">
        <v>7515</v>
      </c>
      <c r="H413" s="406" t="s">
        <v>1596</v>
      </c>
      <c r="I413" s="400" t="s">
        <v>2571</v>
      </c>
      <c r="J413" s="404" t="s">
        <v>2572</v>
      </c>
      <c r="K413" s="404" t="s">
        <v>7516</v>
      </c>
      <c r="L413" s="400" t="s">
        <v>1636</v>
      </c>
      <c r="M413" s="400" t="s">
        <v>2621</v>
      </c>
      <c r="N413" s="400" t="s">
        <v>1636</v>
      </c>
      <c r="O413" s="507" t="s">
        <v>1452</v>
      </c>
      <c r="P413" s="407" t="str">
        <f>IFERROR(INDEX(LOVs!L:L,MATCH(O413, LOVs!J:J,0)), "")</f>
        <v>Fit</v>
      </c>
      <c r="Q413" s="407" t="str">
        <f>IFERROR(INDEX(LOVs!M:M,MATCH(O413,LOVs!J:J,0)),"")</f>
        <v>Configuration</v>
      </c>
      <c r="R413" s="407" t="str">
        <f>IFERROR(INDEX(LOVs!N:N,MATCH(O413,LOVs!J:J,0)),"")</f>
        <v>Functional</v>
      </c>
      <c r="T413" s="513" t="s">
        <v>7517</v>
      </c>
      <c r="U413" s="400" t="s">
        <v>7419</v>
      </c>
      <c r="V413" s="409">
        <v>44860</v>
      </c>
      <c r="Y413" s="400" t="s">
        <v>1348</v>
      </c>
      <c r="Z413" s="400" t="s">
        <v>6774</v>
      </c>
      <c r="AA413" s="409">
        <v>44894</v>
      </c>
      <c r="AD413" s="400" t="s">
        <v>7365</v>
      </c>
      <c r="AE413" s="400" t="s">
        <v>7514</v>
      </c>
      <c r="AI413" s="400" t="s">
        <v>1605</v>
      </c>
      <c r="AJ413" s="400" t="s">
        <v>2577</v>
      </c>
      <c r="AK413" s="400" t="s">
        <v>2578</v>
      </c>
      <c r="AU413" s="400" t="s">
        <v>7462</v>
      </c>
      <c r="AZ413" s="400" t="str">
        <f>IF(IFERROR(MATCH(F413,#REF!, 0),"No")="No","No","Yes")</f>
        <v>No</v>
      </c>
    </row>
    <row r="414" spans="5:52" x14ac:dyDescent="0.3">
      <c r="E414" s="510" t="s">
        <v>5978</v>
      </c>
      <c r="F414" s="400" t="s">
        <v>7518</v>
      </c>
      <c r="H414" s="406" t="s">
        <v>1596</v>
      </c>
      <c r="I414" s="400" t="s">
        <v>2571</v>
      </c>
      <c r="J414" s="404" t="s">
        <v>2572</v>
      </c>
      <c r="K414" s="404" t="s">
        <v>7519</v>
      </c>
      <c r="L414" s="400" t="s">
        <v>1636</v>
      </c>
      <c r="M414" s="400" t="s">
        <v>2621</v>
      </c>
      <c r="N414" s="400" t="s">
        <v>1636</v>
      </c>
      <c r="O414" s="507" t="s">
        <v>1452</v>
      </c>
      <c r="P414" s="407" t="str">
        <f>IFERROR(INDEX(LOVs!L:L,MATCH(O414, LOVs!J:J,0)), "")</f>
        <v>Fit</v>
      </c>
      <c r="Q414" s="407" t="str">
        <f>IFERROR(INDEX(LOVs!M:M,MATCH(O414,LOVs!J:J,0)),"")</f>
        <v>Configuration</v>
      </c>
      <c r="R414" s="407" t="str">
        <f>IFERROR(INDEX(LOVs!N:N,MATCH(O414,LOVs!J:J,0)),"")</f>
        <v>Functional</v>
      </c>
      <c r="T414" s="513" t="s">
        <v>7520</v>
      </c>
      <c r="U414" s="400" t="s">
        <v>7419</v>
      </c>
      <c r="V414" s="409">
        <v>44860</v>
      </c>
      <c r="Y414" s="400" t="s">
        <v>1348</v>
      </c>
      <c r="Z414" s="400" t="s">
        <v>6774</v>
      </c>
      <c r="AA414" s="409">
        <v>44894</v>
      </c>
      <c r="AD414" s="400" t="s">
        <v>7365</v>
      </c>
      <c r="AE414" s="400" t="s">
        <v>7365</v>
      </c>
      <c r="AI414" s="400" t="s">
        <v>1605</v>
      </c>
      <c r="AJ414" s="400" t="s">
        <v>2577</v>
      </c>
      <c r="AK414" s="400" t="s">
        <v>2578</v>
      </c>
      <c r="AU414" s="400" t="s">
        <v>7462</v>
      </c>
      <c r="AZ414" s="400" t="str">
        <f>IF(IFERROR(MATCH(F414,#REF!, 0),"No")="No","No","Yes")</f>
        <v>No</v>
      </c>
    </row>
    <row r="415" spans="5:52" x14ac:dyDescent="0.3">
      <c r="E415" s="510" t="s">
        <v>5978</v>
      </c>
      <c r="F415" s="400" t="s">
        <v>7521</v>
      </c>
      <c r="H415" s="406" t="s">
        <v>1596</v>
      </c>
      <c r="I415" s="400" t="s">
        <v>2571</v>
      </c>
      <c r="J415" s="404" t="s">
        <v>2572</v>
      </c>
      <c r="K415" s="404" t="s">
        <v>7522</v>
      </c>
      <c r="L415" s="400" t="s">
        <v>1636</v>
      </c>
      <c r="M415" s="400" t="s">
        <v>2621</v>
      </c>
      <c r="N415" s="400" t="s">
        <v>1636</v>
      </c>
      <c r="O415" s="507" t="s">
        <v>1452</v>
      </c>
      <c r="P415" s="407" t="str">
        <f>IFERROR(INDEX(LOVs!L:L,MATCH(O415, LOVs!J:J,0)), "")</f>
        <v>Fit</v>
      </c>
      <c r="Q415" s="407" t="str">
        <f>IFERROR(INDEX(LOVs!M:M,MATCH(O415,LOVs!J:J,0)),"")</f>
        <v>Configuration</v>
      </c>
      <c r="R415" s="407" t="str">
        <f>IFERROR(INDEX(LOVs!N:N,MATCH(O415,LOVs!J:J,0)),"")</f>
        <v>Functional</v>
      </c>
      <c r="T415" s="513" t="s">
        <v>7523</v>
      </c>
      <c r="U415" s="400" t="s">
        <v>7419</v>
      </c>
      <c r="V415" s="409">
        <v>44860</v>
      </c>
      <c r="Y415" s="400" t="s">
        <v>1348</v>
      </c>
      <c r="Z415" s="400" t="s">
        <v>6774</v>
      </c>
      <c r="AA415" s="409">
        <v>44894</v>
      </c>
      <c r="AD415" s="400" t="s">
        <v>7365</v>
      </c>
      <c r="AE415" s="400" t="s">
        <v>7365</v>
      </c>
      <c r="AI415" s="400" t="s">
        <v>1605</v>
      </c>
      <c r="AJ415" s="400" t="s">
        <v>2577</v>
      </c>
      <c r="AK415" s="400" t="s">
        <v>2578</v>
      </c>
      <c r="AU415" s="400" t="s">
        <v>7462</v>
      </c>
      <c r="AZ415" s="400" t="str">
        <f>IF(IFERROR(MATCH(F415,#REF!, 0),"No")="No","No","Yes")</f>
        <v>No</v>
      </c>
    </row>
    <row r="416" spans="5:52" ht="24" x14ac:dyDescent="0.3">
      <c r="E416" s="510" t="s">
        <v>5978</v>
      </c>
      <c r="F416" s="406" t="s">
        <v>7524</v>
      </c>
      <c r="H416" s="406" t="s">
        <v>1596</v>
      </c>
      <c r="I416" s="406" t="s">
        <v>2300</v>
      </c>
      <c r="J416" s="422" t="s">
        <v>2341</v>
      </c>
      <c r="K416" s="422" t="s">
        <v>7525</v>
      </c>
      <c r="N416" s="406" t="s">
        <v>1636</v>
      </c>
      <c r="O416" s="507" t="s">
        <v>1452</v>
      </c>
      <c r="P416" s="407" t="str">
        <f>IFERROR(INDEX(LOVs!L:L,MATCH(O416, LOVs!J:J,0)), "")</f>
        <v>Fit</v>
      </c>
      <c r="Q416" s="407" t="str">
        <f>IFERROR(INDEX(LOVs!M:M,MATCH(O416,LOVs!J:J,0)),"")</f>
        <v>Configuration</v>
      </c>
      <c r="R416" s="407" t="str">
        <f>IFERROR(INDEX(LOVs!N:N,MATCH(O416,LOVs!J:J,0)),"")</f>
        <v>Functional</v>
      </c>
      <c r="S416" s="406"/>
      <c r="T416" s="406" t="s">
        <v>7526</v>
      </c>
      <c r="U416" s="406"/>
      <c r="Y416" s="406" t="s">
        <v>1348</v>
      </c>
      <c r="Z416" s="406" t="s">
        <v>5949</v>
      </c>
      <c r="AA416" s="514">
        <v>44894</v>
      </c>
      <c r="AI416" s="406" t="s">
        <v>1605</v>
      </c>
      <c r="AJ416" s="406" t="s">
        <v>1606</v>
      </c>
      <c r="AK416" s="406" t="s">
        <v>2305</v>
      </c>
      <c r="AZ416" s="400" t="str">
        <f>IF(IFERROR(MATCH(F416,#REF!, 0),"No")="No","No","Yes")</f>
        <v>No</v>
      </c>
    </row>
    <row r="417" spans="5:52" x14ac:dyDescent="0.3">
      <c r="E417" s="510" t="s">
        <v>5978</v>
      </c>
      <c r="F417" s="400" t="s">
        <v>7527</v>
      </c>
      <c r="H417" s="406" t="s">
        <v>1596</v>
      </c>
      <c r="I417" s="400" t="s">
        <v>2571</v>
      </c>
      <c r="J417" s="404" t="s">
        <v>2572</v>
      </c>
      <c r="K417" s="404" t="s">
        <v>7528</v>
      </c>
      <c r="L417" s="400" t="s">
        <v>1636</v>
      </c>
      <c r="M417" s="400" t="s">
        <v>2621</v>
      </c>
      <c r="N417" s="400" t="s">
        <v>1636</v>
      </c>
      <c r="O417" s="507" t="s">
        <v>1452</v>
      </c>
      <c r="P417" s="407" t="str">
        <f>IFERROR(INDEX(LOVs!L:L,MATCH(O417, LOVs!J:J,0)), "")</f>
        <v>Fit</v>
      </c>
      <c r="Q417" s="407" t="str">
        <f>IFERROR(INDEX(LOVs!M:M,MATCH(O417,LOVs!J:J,0)),"")</f>
        <v>Configuration</v>
      </c>
      <c r="R417" s="407" t="str">
        <f>IFERROR(INDEX(LOVs!N:N,MATCH(O417,LOVs!J:J,0)),"")</f>
        <v>Functional</v>
      </c>
      <c r="T417" s="523" t="s">
        <v>7528</v>
      </c>
      <c r="U417" s="400" t="s">
        <v>7419</v>
      </c>
      <c r="V417" s="409">
        <v>44860</v>
      </c>
      <c r="Y417" s="400" t="s">
        <v>1348</v>
      </c>
      <c r="Z417" s="400" t="s">
        <v>6774</v>
      </c>
      <c r="AA417" s="409">
        <v>44895</v>
      </c>
      <c r="AD417" s="400" t="s">
        <v>7514</v>
      </c>
      <c r="AE417" s="400" t="s">
        <v>7514</v>
      </c>
      <c r="AI417" s="400" t="s">
        <v>1605</v>
      </c>
      <c r="AJ417" s="400" t="s">
        <v>2577</v>
      </c>
      <c r="AK417" s="400" t="s">
        <v>2578</v>
      </c>
      <c r="AU417" s="400" t="s">
        <v>7462</v>
      </c>
      <c r="AZ417" s="400" t="str">
        <f>IF(IFERROR(MATCH(F417,#REF!, 0),"No")="No","No","Yes")</f>
        <v>No</v>
      </c>
    </row>
    <row r="418" spans="5:52" x14ac:dyDescent="0.3">
      <c r="E418" s="510" t="s">
        <v>5978</v>
      </c>
      <c r="F418" s="400" t="s">
        <v>7529</v>
      </c>
      <c r="H418" s="406" t="s">
        <v>1596</v>
      </c>
      <c r="I418" s="400" t="s">
        <v>2571</v>
      </c>
      <c r="J418" s="404" t="s">
        <v>2572</v>
      </c>
      <c r="K418" s="404" t="s">
        <v>7530</v>
      </c>
      <c r="L418" s="400" t="s">
        <v>1636</v>
      </c>
      <c r="M418" s="400" t="s">
        <v>2621</v>
      </c>
      <c r="N418" s="400" t="s">
        <v>1636</v>
      </c>
      <c r="O418" s="507" t="s">
        <v>1452</v>
      </c>
      <c r="P418" s="407" t="str">
        <f>IFERROR(INDEX(LOVs!L:L,MATCH(O418, LOVs!J:J,0)), "")</f>
        <v>Fit</v>
      </c>
      <c r="Q418" s="407" t="str">
        <f>IFERROR(INDEX(LOVs!M:M,MATCH(O418,LOVs!J:J,0)),"")</f>
        <v>Configuration</v>
      </c>
      <c r="R418" s="407" t="str">
        <f>IFERROR(INDEX(LOVs!N:N,MATCH(O418,LOVs!J:J,0)),"")</f>
        <v>Functional</v>
      </c>
      <c r="T418" s="523" t="s">
        <v>7530</v>
      </c>
      <c r="U418" s="400" t="s">
        <v>7419</v>
      </c>
      <c r="V418" s="409">
        <v>44860</v>
      </c>
      <c r="Y418" s="400" t="s">
        <v>1348</v>
      </c>
      <c r="Z418" s="400" t="s">
        <v>6774</v>
      </c>
      <c r="AA418" s="409">
        <v>44895</v>
      </c>
      <c r="AD418" s="400" t="s">
        <v>7514</v>
      </c>
      <c r="AE418" s="400" t="s">
        <v>7514</v>
      </c>
      <c r="AI418" s="400" t="s">
        <v>1605</v>
      </c>
      <c r="AJ418" s="400" t="s">
        <v>2577</v>
      </c>
      <c r="AK418" s="400" t="s">
        <v>2578</v>
      </c>
      <c r="AU418" s="400" t="s">
        <v>7462</v>
      </c>
      <c r="AZ418" s="400" t="str">
        <f>IF(IFERROR(MATCH(F418,#REF!, 0),"No")="No","No","Yes")</f>
        <v>No</v>
      </c>
    </row>
    <row r="419" spans="5:52" x14ac:dyDescent="0.3">
      <c r="E419" s="510" t="s">
        <v>5978</v>
      </c>
      <c r="F419" s="406" t="s">
        <v>7531</v>
      </c>
      <c r="H419" s="406" t="s">
        <v>1596</v>
      </c>
      <c r="I419" s="406" t="s">
        <v>2300</v>
      </c>
      <c r="J419" s="406" t="s">
        <v>2341</v>
      </c>
      <c r="K419" s="406" t="s">
        <v>7532</v>
      </c>
      <c r="N419" s="406" t="s">
        <v>1636</v>
      </c>
      <c r="O419" s="507" t="s">
        <v>1647</v>
      </c>
      <c r="P419" s="407" t="str">
        <f>IFERROR(INDEX(LOVs!L:L,MATCH(O419, LOVs!J:J,0)), "")</f>
        <v>Gap</v>
      </c>
      <c r="Q419" s="407" t="str">
        <f>IFERROR(INDEX(LOVs!M:M,MATCH(O419,LOVs!J:J,0)),"")</f>
        <v>Build</v>
      </c>
      <c r="R419" s="407" t="str">
        <f>IFERROR(INDEX(LOVs!N:N,MATCH(O419,LOVs!J:J,0)),"")</f>
        <v>Report</v>
      </c>
      <c r="S419" s="406" t="s">
        <v>7533</v>
      </c>
      <c r="T419" s="406" t="s">
        <v>7534</v>
      </c>
      <c r="U419" s="406"/>
      <c r="Y419" s="406" t="s">
        <v>1348</v>
      </c>
      <c r="Z419" s="406" t="s">
        <v>5949</v>
      </c>
      <c r="AA419" s="514">
        <v>44894</v>
      </c>
      <c r="AI419" s="406" t="s">
        <v>1605</v>
      </c>
      <c r="AJ419" s="406" t="s">
        <v>1606</v>
      </c>
      <c r="AK419" s="406" t="s">
        <v>2305</v>
      </c>
      <c r="AZ419" s="400" t="str">
        <f>IF(IFERROR(MATCH(F419,#REF!, 0),"No")="No","No","Yes")</f>
        <v>No</v>
      </c>
    </row>
    <row r="420" spans="5:52" x14ac:dyDescent="0.3">
      <c r="E420" s="510" t="s">
        <v>5978</v>
      </c>
      <c r="F420" s="400" t="s">
        <v>7535</v>
      </c>
      <c r="H420" s="406" t="s">
        <v>1596</v>
      </c>
      <c r="I420" s="400" t="s">
        <v>2571</v>
      </c>
      <c r="J420" s="404" t="s">
        <v>2572</v>
      </c>
      <c r="K420" s="404" t="s">
        <v>7536</v>
      </c>
      <c r="L420" s="400" t="s">
        <v>1636</v>
      </c>
      <c r="M420" s="400" t="s">
        <v>2621</v>
      </c>
      <c r="N420" s="400" t="s">
        <v>1636</v>
      </c>
      <c r="O420" s="507" t="s">
        <v>1452</v>
      </c>
      <c r="P420" s="407" t="str">
        <f>IFERROR(INDEX(LOVs!L:L,MATCH(O420, LOVs!J:J,0)), "")</f>
        <v>Fit</v>
      </c>
      <c r="Q420" s="407" t="str">
        <f>IFERROR(INDEX(LOVs!M:M,MATCH(O420,LOVs!J:J,0)),"")</f>
        <v>Configuration</v>
      </c>
      <c r="R420" s="407" t="str">
        <f>IFERROR(INDEX(LOVs!N:N,MATCH(O420,LOVs!J:J,0)),"")</f>
        <v>Functional</v>
      </c>
      <c r="T420" s="523" t="s">
        <v>7530</v>
      </c>
      <c r="U420" s="400" t="s">
        <v>7419</v>
      </c>
      <c r="V420" s="409">
        <v>44860</v>
      </c>
      <c r="Y420" s="400" t="s">
        <v>1348</v>
      </c>
      <c r="Z420" s="400" t="s">
        <v>6774</v>
      </c>
      <c r="AA420" s="409">
        <v>44895</v>
      </c>
      <c r="AD420" s="400" t="s">
        <v>7514</v>
      </c>
      <c r="AE420" s="400" t="s">
        <v>7514</v>
      </c>
      <c r="AI420" s="400" t="s">
        <v>1605</v>
      </c>
      <c r="AJ420" s="400" t="s">
        <v>2577</v>
      </c>
      <c r="AK420" s="400" t="s">
        <v>2578</v>
      </c>
      <c r="AU420" s="400" t="s">
        <v>7462</v>
      </c>
      <c r="AZ420" s="400" t="str">
        <f>IF(IFERROR(MATCH(F420,#REF!, 0),"No")="No","No","Yes")</f>
        <v>No</v>
      </c>
    </row>
    <row r="421" spans="5:52" ht="72" x14ac:dyDescent="0.3">
      <c r="E421" s="510" t="s">
        <v>5978</v>
      </c>
      <c r="F421" s="406" t="s">
        <v>7537</v>
      </c>
      <c r="H421" s="406" t="s">
        <v>1596</v>
      </c>
      <c r="I421" s="406" t="s">
        <v>2300</v>
      </c>
      <c r="J421" s="406" t="s">
        <v>2341</v>
      </c>
      <c r="K421" s="422" t="s">
        <v>7538</v>
      </c>
      <c r="N421" s="406" t="s">
        <v>1636</v>
      </c>
      <c r="O421" s="507" t="s">
        <v>2621</v>
      </c>
      <c r="P421" s="407" t="str">
        <f>IFERROR(INDEX(LOVs!L:L,MATCH(O421, LOVs!J:J,0)), "")</f>
        <v>Gap</v>
      </c>
      <c r="Q421" s="407" t="str">
        <f>IFERROR(INDEX(LOVs!M:M,MATCH(O421,LOVs!J:J,0)),"")</f>
        <v>Build</v>
      </c>
      <c r="R421" s="407" t="str">
        <f>IFERROR(INDEX(LOVs!N:N,MATCH(O421,LOVs!J:J,0)),"")</f>
        <v>Interface</v>
      </c>
      <c r="S421" s="406" t="s">
        <v>7539</v>
      </c>
      <c r="T421" s="422" t="s">
        <v>7540</v>
      </c>
      <c r="U421" s="406"/>
      <c r="Y421" s="406" t="s">
        <v>1348</v>
      </c>
      <c r="Z421" s="406" t="s">
        <v>5949</v>
      </c>
      <c r="AA421" s="409">
        <v>44896</v>
      </c>
      <c r="AD421" s="400" t="s">
        <v>7514</v>
      </c>
      <c r="AE421" s="400" t="s">
        <v>7514</v>
      </c>
      <c r="AI421" s="406" t="s">
        <v>1605</v>
      </c>
      <c r="AJ421" s="406" t="s">
        <v>1606</v>
      </c>
      <c r="AK421" s="406" t="s">
        <v>2305</v>
      </c>
      <c r="AZ421" s="400" t="str">
        <f>IF(IFERROR(MATCH(F421,#REF!, 0),"No")="No","No","Yes")</f>
        <v>No</v>
      </c>
    </row>
    <row r="422" spans="5:52" x14ac:dyDescent="0.3">
      <c r="E422" s="510" t="s">
        <v>5978</v>
      </c>
      <c r="F422" s="406" t="s">
        <v>7541</v>
      </c>
      <c r="H422" s="406" t="s">
        <v>1596</v>
      </c>
      <c r="I422" s="406" t="s">
        <v>2300</v>
      </c>
      <c r="J422" s="406" t="s">
        <v>2341</v>
      </c>
      <c r="K422" s="406" t="s">
        <v>7542</v>
      </c>
      <c r="N422" s="406" t="s">
        <v>1636</v>
      </c>
      <c r="O422" s="507" t="s">
        <v>1452</v>
      </c>
      <c r="P422" s="407" t="str">
        <f>IFERROR(INDEX(LOVs!L:L,MATCH(O422, LOVs!J:J,0)), "")</f>
        <v>Fit</v>
      </c>
      <c r="Q422" s="407" t="str">
        <f>IFERROR(INDEX(LOVs!M:M,MATCH(O422,LOVs!J:J,0)),"")</f>
        <v>Configuration</v>
      </c>
      <c r="R422" s="407" t="str">
        <f>IFERROR(INDEX(LOVs!N:N,MATCH(O422,LOVs!J:J,0)),"")</f>
        <v>Functional</v>
      </c>
      <c r="S422" s="406"/>
      <c r="T422" s="406" t="s">
        <v>7543</v>
      </c>
      <c r="U422" s="406" t="s">
        <v>7544</v>
      </c>
      <c r="Y422" s="406" t="s">
        <v>1348</v>
      </c>
      <c r="Z422" s="406" t="s">
        <v>5949</v>
      </c>
      <c r="AA422" s="409">
        <v>44896</v>
      </c>
      <c r="AD422" s="400" t="s">
        <v>7514</v>
      </c>
      <c r="AE422" s="400" t="s">
        <v>7514</v>
      </c>
      <c r="AI422" s="406" t="s">
        <v>1605</v>
      </c>
      <c r="AJ422" s="406" t="s">
        <v>1606</v>
      </c>
      <c r="AK422" s="406" t="s">
        <v>2305</v>
      </c>
      <c r="AZ422" s="400" t="str">
        <f>IF(IFERROR(MATCH(F422,#REF!, 0),"No")="No","No","Yes")</f>
        <v>No</v>
      </c>
    </row>
    <row r="423" spans="5:52" x14ac:dyDescent="0.3">
      <c r="E423" s="510" t="s">
        <v>5978</v>
      </c>
      <c r="F423" s="400" t="s">
        <v>7545</v>
      </c>
      <c r="H423" s="406" t="s">
        <v>1596</v>
      </c>
      <c r="I423" s="400" t="s">
        <v>2571</v>
      </c>
      <c r="J423" s="404" t="s">
        <v>2572</v>
      </c>
      <c r="K423" s="404" t="s">
        <v>7546</v>
      </c>
      <c r="N423" s="406" t="s">
        <v>1636</v>
      </c>
      <c r="O423" s="507" t="s">
        <v>2621</v>
      </c>
      <c r="P423" s="407" t="str">
        <f>IFERROR(INDEX(LOVs!L:L,MATCH(O423, LOVs!J:J,0)), "")</f>
        <v>Gap</v>
      </c>
      <c r="Q423" s="407" t="str">
        <f>IFERROR(INDEX(LOVs!M:M,MATCH(O423,LOVs!J:J,0)),"")</f>
        <v>Build</v>
      </c>
      <c r="R423" s="407" t="str">
        <f>IFERROR(INDEX(LOVs!N:N,MATCH(O423,LOVs!J:J,0)),"")</f>
        <v>Interface</v>
      </c>
      <c r="T423" s="400" t="s">
        <v>7547</v>
      </c>
      <c r="U423" s="406" t="s">
        <v>7548</v>
      </c>
      <c r="Y423" s="400" t="s">
        <v>1348</v>
      </c>
      <c r="Z423" s="400" t="s">
        <v>3884</v>
      </c>
      <c r="AA423" s="409">
        <v>44897</v>
      </c>
      <c r="AD423" s="400" t="s">
        <v>7514</v>
      </c>
      <c r="AE423" s="400" t="s">
        <v>7514</v>
      </c>
      <c r="AI423" s="400" t="s">
        <v>1605</v>
      </c>
      <c r="AJ423" s="400" t="s">
        <v>2577</v>
      </c>
      <c r="AK423" s="400" t="s">
        <v>2578</v>
      </c>
      <c r="AU423" s="400" t="s">
        <v>7462</v>
      </c>
      <c r="AZ423" s="400" t="str">
        <f>IF(IFERROR(MATCH(F423,#REF!, 0),"No")="No","No","Yes")</f>
        <v>No</v>
      </c>
    </row>
    <row r="424" spans="5:52" x14ac:dyDescent="0.3">
      <c r="E424" s="510" t="s">
        <v>5978</v>
      </c>
      <c r="F424" s="400" t="s">
        <v>7549</v>
      </c>
      <c r="H424" s="406" t="s">
        <v>1596</v>
      </c>
      <c r="I424" s="400" t="s">
        <v>2571</v>
      </c>
      <c r="J424" s="404" t="s">
        <v>2572</v>
      </c>
      <c r="K424" s="404" t="s">
        <v>7550</v>
      </c>
      <c r="N424" s="406" t="s">
        <v>1636</v>
      </c>
      <c r="O424" s="507" t="s">
        <v>1452</v>
      </c>
      <c r="P424" s="407" t="str">
        <f>IFERROR(INDEX(LOVs!L:L,MATCH(O424, LOVs!J:J,0)), "")</f>
        <v>Fit</v>
      </c>
      <c r="Q424" s="407" t="str">
        <f>IFERROR(INDEX(LOVs!M:M,MATCH(O424,LOVs!J:J,0)),"")</f>
        <v>Configuration</v>
      </c>
      <c r="R424" s="407" t="str">
        <f>IFERROR(INDEX(LOVs!N:N,MATCH(O424,LOVs!J:J,0)),"")</f>
        <v>Functional</v>
      </c>
      <c r="T424" s="400" t="s">
        <v>7551</v>
      </c>
      <c r="U424" s="400" t="s">
        <v>7419</v>
      </c>
      <c r="Y424" s="400" t="s">
        <v>1348</v>
      </c>
      <c r="Z424" s="400" t="s">
        <v>6774</v>
      </c>
      <c r="AA424" s="409">
        <v>44897</v>
      </c>
      <c r="AD424" s="400" t="s">
        <v>7514</v>
      </c>
      <c r="AE424" s="400" t="s">
        <v>7514</v>
      </c>
      <c r="AI424" s="400" t="s">
        <v>1605</v>
      </c>
      <c r="AJ424" s="400" t="s">
        <v>2577</v>
      </c>
      <c r="AK424" s="400" t="s">
        <v>2578</v>
      </c>
      <c r="AU424" s="400" t="s">
        <v>7552</v>
      </c>
      <c r="AZ424" s="400" t="str">
        <f>IF(IFERROR(MATCH(F424,#REF!, 0),"No")="No","No","Yes")</f>
        <v>No</v>
      </c>
    </row>
    <row r="425" spans="5:52" x14ac:dyDescent="0.3">
      <c r="E425" s="510" t="s">
        <v>5978</v>
      </c>
      <c r="F425" s="400" t="s">
        <v>7553</v>
      </c>
      <c r="H425" s="406" t="s">
        <v>1596</v>
      </c>
      <c r="I425" s="400" t="s">
        <v>2571</v>
      </c>
      <c r="J425" s="404" t="s">
        <v>2572</v>
      </c>
      <c r="K425" s="404" t="s">
        <v>7554</v>
      </c>
      <c r="N425" s="406" t="s">
        <v>1636</v>
      </c>
      <c r="O425" s="507" t="s">
        <v>1452</v>
      </c>
      <c r="P425" s="407" t="str">
        <f>IFERROR(INDEX(LOVs!L:L,MATCH(O425, LOVs!J:J,0)), "")</f>
        <v>Fit</v>
      </c>
      <c r="Q425" s="407" t="str">
        <f>IFERROR(INDEX(LOVs!M:M,MATCH(O425,LOVs!J:J,0)),"")</f>
        <v>Configuration</v>
      </c>
      <c r="R425" s="407" t="str">
        <f>IFERROR(INDEX(LOVs!N:N,MATCH(O425,LOVs!J:J,0)),"")</f>
        <v>Functional</v>
      </c>
      <c r="T425" s="400" t="s">
        <v>7555</v>
      </c>
      <c r="U425" s="400" t="s">
        <v>7419</v>
      </c>
      <c r="Y425" s="400" t="s">
        <v>1348</v>
      </c>
      <c r="Z425" s="400" t="s">
        <v>6774</v>
      </c>
      <c r="AA425" s="409">
        <v>44897</v>
      </c>
      <c r="AD425" s="400" t="s">
        <v>7514</v>
      </c>
      <c r="AE425" s="400" t="s">
        <v>7514</v>
      </c>
      <c r="AI425" s="400" t="s">
        <v>1605</v>
      </c>
      <c r="AJ425" s="400" t="s">
        <v>2577</v>
      </c>
      <c r="AK425" s="400" t="s">
        <v>2578</v>
      </c>
      <c r="AU425" s="400" t="s">
        <v>7552</v>
      </c>
      <c r="AZ425" s="400" t="str">
        <f>IF(IFERROR(MATCH(F425,#REF!, 0),"No")="No","No","Yes")</f>
        <v>No</v>
      </c>
    </row>
    <row r="426" spans="5:52" x14ac:dyDescent="0.3">
      <c r="E426" s="510" t="s">
        <v>5978</v>
      </c>
      <c r="F426" s="400" t="s">
        <v>7556</v>
      </c>
      <c r="H426" s="406" t="s">
        <v>1596</v>
      </c>
      <c r="I426" s="400" t="s">
        <v>2571</v>
      </c>
      <c r="J426" s="404" t="s">
        <v>2572</v>
      </c>
      <c r="K426" s="404" t="s">
        <v>7557</v>
      </c>
      <c r="N426" s="406" t="s">
        <v>1636</v>
      </c>
      <c r="O426" s="507" t="s">
        <v>1452</v>
      </c>
      <c r="P426" s="407" t="str">
        <f>IFERROR(INDEX(LOVs!L:L,MATCH(O426, LOVs!J:J,0)), "")</f>
        <v>Fit</v>
      </c>
      <c r="Q426" s="407" t="str">
        <f>IFERROR(INDEX(LOVs!M:M,MATCH(O426,LOVs!J:J,0)),"")</f>
        <v>Configuration</v>
      </c>
      <c r="R426" s="407" t="str">
        <f>IFERROR(INDEX(LOVs!N:N,MATCH(O426,LOVs!J:J,0)),"")</f>
        <v>Functional</v>
      </c>
      <c r="T426" s="400" t="s">
        <v>7558</v>
      </c>
      <c r="U426" s="400" t="s">
        <v>7419</v>
      </c>
      <c r="Y426" s="400" t="s">
        <v>1348</v>
      </c>
      <c r="Z426" s="400" t="s">
        <v>6774</v>
      </c>
      <c r="AA426" s="409">
        <v>44897</v>
      </c>
      <c r="AD426" s="400" t="s">
        <v>7514</v>
      </c>
      <c r="AE426" s="400" t="s">
        <v>7514</v>
      </c>
      <c r="AI426" s="400" t="s">
        <v>1605</v>
      </c>
      <c r="AJ426" s="400" t="s">
        <v>2577</v>
      </c>
      <c r="AK426" s="400" t="s">
        <v>2578</v>
      </c>
      <c r="AU426" s="400" t="s">
        <v>7552</v>
      </c>
      <c r="AZ426" s="400" t="str">
        <f>IF(IFERROR(MATCH(F426,#REF!, 0),"No")="No","No","Yes")</f>
        <v>No</v>
      </c>
    </row>
    <row r="427" spans="5:52" x14ac:dyDescent="0.3">
      <c r="E427" s="510" t="s">
        <v>5978</v>
      </c>
      <c r="F427" s="400" t="s">
        <v>7559</v>
      </c>
      <c r="H427" s="406" t="s">
        <v>1596</v>
      </c>
      <c r="I427" s="400" t="s">
        <v>2571</v>
      </c>
      <c r="J427" s="404" t="s">
        <v>2572</v>
      </c>
      <c r="K427" s="404" t="s">
        <v>7560</v>
      </c>
      <c r="N427" s="406" t="s">
        <v>1636</v>
      </c>
      <c r="O427" s="507" t="s">
        <v>1452</v>
      </c>
      <c r="P427" s="407" t="str">
        <f>IFERROR(INDEX(LOVs!L:L,MATCH(O427, LOVs!J:J,0)), "")</f>
        <v>Fit</v>
      </c>
      <c r="Q427" s="407" t="str">
        <f>IFERROR(INDEX(LOVs!M:M,MATCH(O427,LOVs!J:J,0)),"")</f>
        <v>Configuration</v>
      </c>
      <c r="R427" s="407" t="str">
        <f>IFERROR(INDEX(LOVs!N:N,MATCH(O427,LOVs!J:J,0)),"")</f>
        <v>Functional</v>
      </c>
      <c r="T427" s="400" t="s">
        <v>7561</v>
      </c>
      <c r="U427" s="400" t="s">
        <v>7419</v>
      </c>
      <c r="Y427" s="400" t="s">
        <v>1348</v>
      </c>
      <c r="Z427" s="400" t="s">
        <v>6774</v>
      </c>
      <c r="AA427" s="409">
        <v>44897</v>
      </c>
      <c r="AD427" s="400" t="s">
        <v>7514</v>
      </c>
      <c r="AE427" s="400" t="s">
        <v>7514</v>
      </c>
      <c r="AI427" s="400" t="s">
        <v>1605</v>
      </c>
      <c r="AJ427" s="400" t="s">
        <v>2577</v>
      </c>
      <c r="AK427" s="400" t="s">
        <v>2578</v>
      </c>
      <c r="AU427" s="400" t="s">
        <v>7552</v>
      </c>
      <c r="AZ427" s="400" t="str">
        <f>IF(IFERROR(MATCH(F427,#REF!, 0),"No")="No","No","Yes")</f>
        <v>No</v>
      </c>
    </row>
    <row r="428" spans="5:52" x14ac:dyDescent="0.3">
      <c r="E428" s="510" t="s">
        <v>5978</v>
      </c>
      <c r="F428" s="400" t="s">
        <v>7562</v>
      </c>
      <c r="H428" s="406" t="s">
        <v>1596</v>
      </c>
      <c r="I428" s="400" t="s">
        <v>2571</v>
      </c>
      <c r="J428" s="404" t="s">
        <v>2572</v>
      </c>
      <c r="K428" s="404" t="s">
        <v>7563</v>
      </c>
      <c r="N428" s="406" t="s">
        <v>1636</v>
      </c>
      <c r="O428" s="507" t="s">
        <v>1452</v>
      </c>
      <c r="P428" s="407" t="str">
        <f>IFERROR(INDEX(LOVs!L:L,MATCH(O428, LOVs!J:J,0)), "")</f>
        <v>Fit</v>
      </c>
      <c r="Q428" s="407" t="str">
        <f>IFERROR(INDEX(LOVs!M:M,MATCH(O428,LOVs!J:J,0)),"")</f>
        <v>Configuration</v>
      </c>
      <c r="R428" s="407" t="str">
        <f>IFERROR(INDEX(LOVs!N:N,MATCH(O428,LOVs!J:J,0)),"")</f>
        <v>Functional</v>
      </c>
      <c r="T428" s="400" t="s">
        <v>7564</v>
      </c>
      <c r="U428" s="400" t="s">
        <v>7419</v>
      </c>
      <c r="Y428" s="400" t="s">
        <v>1348</v>
      </c>
      <c r="Z428" s="400" t="s">
        <v>6774</v>
      </c>
      <c r="AA428" s="409">
        <v>44897</v>
      </c>
      <c r="AD428" s="400" t="s">
        <v>7514</v>
      </c>
      <c r="AE428" s="400" t="s">
        <v>7514</v>
      </c>
      <c r="AI428" s="400" t="s">
        <v>1605</v>
      </c>
      <c r="AJ428" s="400" t="s">
        <v>2577</v>
      </c>
      <c r="AK428" s="400" t="s">
        <v>2578</v>
      </c>
      <c r="AU428" s="400" t="s">
        <v>7552</v>
      </c>
      <c r="AZ428" s="400" t="str">
        <f>IF(IFERROR(MATCH(F428,#REF!, 0),"No")="No","No","Yes")</f>
        <v>No</v>
      </c>
    </row>
    <row r="429" spans="5:52" x14ac:dyDescent="0.3">
      <c r="E429" s="510" t="s">
        <v>5978</v>
      </c>
      <c r="F429" s="400" t="s">
        <v>7565</v>
      </c>
      <c r="H429" s="406" t="s">
        <v>1596</v>
      </c>
      <c r="I429" s="400" t="s">
        <v>2571</v>
      </c>
      <c r="J429" s="404" t="s">
        <v>2572</v>
      </c>
      <c r="K429" s="404" t="s">
        <v>7566</v>
      </c>
      <c r="N429" s="406" t="s">
        <v>1636</v>
      </c>
      <c r="O429" s="507" t="s">
        <v>1452</v>
      </c>
      <c r="P429" s="407" t="str">
        <f>IFERROR(INDEX(LOVs!L:L,MATCH(O429, LOVs!J:J,0)), "")</f>
        <v>Fit</v>
      </c>
      <c r="Q429" s="407" t="str">
        <f>IFERROR(INDEX(LOVs!M:M,MATCH(O429,LOVs!J:J,0)),"")</f>
        <v>Configuration</v>
      </c>
      <c r="R429" s="407" t="str">
        <f>IFERROR(INDEX(LOVs!N:N,MATCH(O429,LOVs!J:J,0)),"")</f>
        <v>Functional</v>
      </c>
      <c r="T429" s="400" t="s">
        <v>7567</v>
      </c>
      <c r="U429" s="400" t="s">
        <v>7419</v>
      </c>
      <c r="Y429" s="400" t="s">
        <v>1348</v>
      </c>
      <c r="Z429" s="400" t="s">
        <v>6774</v>
      </c>
      <c r="AA429" s="409">
        <v>44900</v>
      </c>
      <c r="AD429" s="400" t="s">
        <v>7514</v>
      </c>
      <c r="AE429" s="400" t="s">
        <v>7514</v>
      </c>
      <c r="AI429" s="400" t="s">
        <v>1605</v>
      </c>
      <c r="AJ429" s="400" t="s">
        <v>2577</v>
      </c>
      <c r="AK429" s="400" t="s">
        <v>2578</v>
      </c>
      <c r="AU429" s="400" t="s">
        <v>7568</v>
      </c>
      <c r="AZ429" s="400" t="str">
        <f>IF(IFERROR(MATCH(F429,#REF!, 0),"No")="No","No","Yes")</f>
        <v>No</v>
      </c>
    </row>
    <row r="430" spans="5:52" x14ac:dyDescent="0.3">
      <c r="E430" s="510" t="s">
        <v>5978</v>
      </c>
      <c r="F430" s="400" t="s">
        <v>7569</v>
      </c>
      <c r="H430" s="406" t="s">
        <v>1596</v>
      </c>
      <c r="I430" s="400" t="s">
        <v>2571</v>
      </c>
      <c r="J430" s="404" t="s">
        <v>2572</v>
      </c>
      <c r="K430" s="404" t="s">
        <v>7570</v>
      </c>
      <c r="N430" s="406" t="s">
        <v>1636</v>
      </c>
      <c r="O430" s="507" t="s">
        <v>1647</v>
      </c>
      <c r="P430" s="407" t="str">
        <f>IFERROR(INDEX(LOVs!L:L,MATCH(O430, LOVs!J:J,0)), "")</f>
        <v>Gap</v>
      </c>
      <c r="Q430" s="407" t="str">
        <f>IFERROR(INDEX(LOVs!M:M,MATCH(O430,LOVs!J:J,0)),"")</f>
        <v>Build</v>
      </c>
      <c r="R430" s="407" t="str">
        <f>IFERROR(INDEX(LOVs!N:N,MATCH(O430,LOVs!J:J,0)),"")</f>
        <v>Report</v>
      </c>
      <c r="T430" s="400" t="s">
        <v>7571</v>
      </c>
      <c r="U430" s="400" t="s">
        <v>7572</v>
      </c>
      <c r="Y430" s="400" t="s">
        <v>1348</v>
      </c>
      <c r="Z430" s="400" t="s">
        <v>6774</v>
      </c>
      <c r="AA430" s="409">
        <v>44903</v>
      </c>
      <c r="AB430" s="400" t="s">
        <v>7514</v>
      </c>
      <c r="AD430" s="400" t="s">
        <v>7514</v>
      </c>
      <c r="AE430" s="400" t="s">
        <v>7514</v>
      </c>
      <c r="AI430" s="400" t="s">
        <v>1605</v>
      </c>
      <c r="AJ430" s="400" t="s">
        <v>2577</v>
      </c>
      <c r="AK430" s="400" t="s">
        <v>2578</v>
      </c>
      <c r="AU430" s="400" t="s">
        <v>7568</v>
      </c>
      <c r="AZ430" s="400" t="str">
        <f>IF(IFERROR(MATCH(F430,#REF!, 0),"No")="No","No","Yes")</f>
        <v>No</v>
      </c>
    </row>
    <row r="431" spans="5:52" x14ac:dyDescent="0.3">
      <c r="E431" s="510" t="s">
        <v>5978</v>
      </c>
      <c r="F431" s="400" t="s">
        <v>7573</v>
      </c>
      <c r="H431" s="406" t="s">
        <v>1596</v>
      </c>
      <c r="I431" s="400" t="s">
        <v>2571</v>
      </c>
      <c r="J431" s="404" t="s">
        <v>2572</v>
      </c>
      <c r="K431" s="404" t="s">
        <v>7574</v>
      </c>
      <c r="N431" s="406" t="s">
        <v>1636</v>
      </c>
      <c r="O431" s="507" t="s">
        <v>2621</v>
      </c>
      <c r="P431" s="407" t="str">
        <f>IFERROR(INDEX(LOVs!L:L,MATCH(O431, LOVs!J:J,0)), "")</f>
        <v>Gap</v>
      </c>
      <c r="Q431" s="407" t="str">
        <f>IFERROR(INDEX(LOVs!M:M,MATCH(O431,LOVs!J:J,0)),"")</f>
        <v>Build</v>
      </c>
      <c r="R431" s="407" t="str">
        <f>IFERROR(INDEX(LOVs!N:N,MATCH(O431,LOVs!J:J,0)),"")</f>
        <v>Interface</v>
      </c>
      <c r="T431" s="400" t="s">
        <v>7575</v>
      </c>
      <c r="U431" s="400" t="s">
        <v>7576</v>
      </c>
      <c r="Y431" s="400" t="s">
        <v>1348</v>
      </c>
      <c r="Z431" s="400" t="s">
        <v>6774</v>
      </c>
      <c r="AA431" s="409">
        <v>44903</v>
      </c>
      <c r="AB431" s="400" t="s">
        <v>7514</v>
      </c>
      <c r="AD431" s="400" t="s">
        <v>7514</v>
      </c>
      <c r="AE431" s="400" t="s">
        <v>7514</v>
      </c>
      <c r="AI431" s="400" t="s">
        <v>1605</v>
      </c>
      <c r="AJ431" s="400" t="s">
        <v>2577</v>
      </c>
      <c r="AK431" s="400" t="s">
        <v>2578</v>
      </c>
      <c r="AU431" s="400" t="s">
        <v>7568</v>
      </c>
      <c r="AZ431" s="400" t="str">
        <f>IF(IFERROR(MATCH(F431,#REF!, 0),"No")="No","No","Yes")</f>
        <v>No</v>
      </c>
    </row>
    <row r="432" spans="5:52" x14ac:dyDescent="0.3">
      <c r="E432" s="510" t="s">
        <v>5978</v>
      </c>
      <c r="F432" s="400" t="s">
        <v>7577</v>
      </c>
      <c r="H432" s="406" t="s">
        <v>1596</v>
      </c>
      <c r="I432" s="400" t="s">
        <v>2571</v>
      </c>
      <c r="J432" s="404" t="s">
        <v>2572</v>
      </c>
      <c r="K432" s="404" t="s">
        <v>7578</v>
      </c>
      <c r="N432" s="406" t="s">
        <v>1636</v>
      </c>
      <c r="O432" s="507" t="s">
        <v>1452</v>
      </c>
      <c r="P432" s="407" t="str">
        <f>IFERROR(INDEX(LOVs!L:L,MATCH(O432, LOVs!J:J,0)), "")</f>
        <v>Fit</v>
      </c>
      <c r="Q432" s="407" t="str">
        <f>IFERROR(INDEX(LOVs!M:M,MATCH(O432,LOVs!J:J,0)),"")</f>
        <v>Configuration</v>
      </c>
      <c r="R432" s="407" t="str">
        <f>IFERROR(INDEX(LOVs!N:N,MATCH(O432,LOVs!J:J,0)),"")</f>
        <v>Functional</v>
      </c>
      <c r="T432" s="400" t="s">
        <v>7579</v>
      </c>
      <c r="U432" s="400" t="s">
        <v>7419</v>
      </c>
      <c r="Y432" s="400" t="s">
        <v>1348</v>
      </c>
      <c r="Z432" s="400" t="s">
        <v>6774</v>
      </c>
      <c r="AA432" s="409">
        <v>44904</v>
      </c>
      <c r="AD432" s="400" t="s">
        <v>7514</v>
      </c>
      <c r="AE432" s="400" t="s">
        <v>7514</v>
      </c>
      <c r="AI432" s="400" t="s">
        <v>1605</v>
      </c>
      <c r="AJ432" s="400" t="s">
        <v>2577</v>
      </c>
      <c r="AK432" s="400" t="s">
        <v>2578</v>
      </c>
      <c r="AU432" s="400" t="s">
        <v>7568</v>
      </c>
      <c r="AZ432" s="400" t="str">
        <f>IF(IFERROR(MATCH(F432,#REF!, 0),"No")="No","No","Yes")</f>
        <v>No</v>
      </c>
    </row>
    <row r="433" spans="1:52" x14ac:dyDescent="0.3">
      <c r="E433" s="510" t="s">
        <v>5978</v>
      </c>
      <c r="F433" s="406" t="s">
        <v>7580</v>
      </c>
      <c r="H433" s="406" t="s">
        <v>1596</v>
      </c>
      <c r="I433" s="406" t="s">
        <v>2300</v>
      </c>
      <c r="J433" s="406" t="s">
        <v>2341</v>
      </c>
      <c r="K433" s="406" t="s">
        <v>7581</v>
      </c>
      <c r="N433" s="406" t="s">
        <v>1636</v>
      </c>
      <c r="O433" s="507" t="s">
        <v>1452</v>
      </c>
      <c r="P433" s="508" t="str">
        <f>IFERROR(INDEX(LOVs!L:L,MATCH(O433, LOVs!J:J,0)), "")</f>
        <v>Fit</v>
      </c>
      <c r="Q433" s="508" t="str">
        <f>IFERROR(INDEX(LOVs!M:M,MATCH(O433,LOVs!J:J,0)),"")</f>
        <v>Configuration</v>
      </c>
      <c r="R433" s="508" t="str">
        <f>IFERROR(INDEX(LOVs!N:N,MATCH(O433,LOVs!J:J,0)),"")</f>
        <v>Functional</v>
      </c>
      <c r="S433" s="406"/>
      <c r="T433" s="406" t="s">
        <v>7582</v>
      </c>
      <c r="U433" s="406" t="s">
        <v>7583</v>
      </c>
      <c r="Y433" s="400" t="s">
        <v>1348</v>
      </c>
      <c r="Z433" s="406" t="s">
        <v>5949</v>
      </c>
      <c r="AA433" s="409">
        <v>44907.633688888891</v>
      </c>
      <c r="AI433" s="406" t="s">
        <v>1605</v>
      </c>
      <c r="AJ433" s="406" t="s">
        <v>1606</v>
      </c>
      <c r="AK433" s="406" t="s">
        <v>2305</v>
      </c>
      <c r="AZ433" s="400" t="str">
        <f>IF(IFERROR(MATCH(F433,#REF!, 0),"No")="No","No","Yes")</f>
        <v>No</v>
      </c>
    </row>
    <row r="434" spans="1:52" x14ac:dyDescent="0.3">
      <c r="E434" s="510" t="s">
        <v>5978</v>
      </c>
      <c r="F434" s="400" t="s">
        <v>7584</v>
      </c>
      <c r="H434" s="406" t="s">
        <v>1596</v>
      </c>
      <c r="I434" s="400" t="s">
        <v>2571</v>
      </c>
      <c r="J434" s="404" t="s">
        <v>2572</v>
      </c>
      <c r="K434" s="404" t="s">
        <v>7585</v>
      </c>
      <c r="N434" s="406" t="s">
        <v>1636</v>
      </c>
      <c r="O434" s="507" t="s">
        <v>1452</v>
      </c>
      <c r="P434" s="407" t="str">
        <f>IFERROR(INDEX(LOVs!L:L,MATCH(O434, LOVs!J:J,0)), "")</f>
        <v>Fit</v>
      </c>
      <c r="Q434" s="407" t="str">
        <f>IFERROR(INDEX(LOVs!M:M,MATCH(O434,LOVs!J:J,0)),"")</f>
        <v>Configuration</v>
      </c>
      <c r="R434" s="407" t="str">
        <f>IFERROR(INDEX(LOVs!N:N,MATCH(O434,LOVs!J:J,0)),"")</f>
        <v>Functional</v>
      </c>
      <c r="T434" s="400" t="s">
        <v>7586</v>
      </c>
      <c r="U434" s="400" t="s">
        <v>7419</v>
      </c>
      <c r="Y434" s="400" t="s">
        <v>1348</v>
      </c>
      <c r="Z434" s="400" t="s">
        <v>6774</v>
      </c>
      <c r="AA434" s="409">
        <v>44908</v>
      </c>
      <c r="AD434" s="400" t="s">
        <v>7514</v>
      </c>
      <c r="AE434" s="400" t="s">
        <v>7514</v>
      </c>
      <c r="AI434" s="400" t="s">
        <v>1605</v>
      </c>
      <c r="AJ434" s="400" t="s">
        <v>2577</v>
      </c>
      <c r="AK434" s="400" t="s">
        <v>2578</v>
      </c>
      <c r="AU434" s="400" t="s">
        <v>7587</v>
      </c>
      <c r="AZ434" s="400" t="str">
        <f>IF(IFERROR(MATCH(F434,#REF!, 0),"No")="No","No","Yes")</f>
        <v>No</v>
      </c>
    </row>
    <row r="435" spans="1:52" x14ac:dyDescent="0.3">
      <c r="E435" s="510" t="s">
        <v>5978</v>
      </c>
      <c r="F435" s="400" t="s">
        <v>7588</v>
      </c>
      <c r="H435" s="406" t="s">
        <v>1596</v>
      </c>
      <c r="I435" s="400" t="s">
        <v>2571</v>
      </c>
      <c r="J435" s="404" t="s">
        <v>2572</v>
      </c>
      <c r="K435" s="404" t="s">
        <v>7589</v>
      </c>
      <c r="N435" s="406" t="s">
        <v>1636</v>
      </c>
      <c r="O435" s="507" t="s">
        <v>1452</v>
      </c>
      <c r="P435" s="407" t="str">
        <f>IFERROR(INDEX(LOVs!L:L,MATCH(O435, LOVs!J:J,0)), "")</f>
        <v>Fit</v>
      </c>
      <c r="Q435" s="407" t="str">
        <f>IFERROR(INDEX(LOVs!M:M,MATCH(O435,LOVs!J:J,0)),"")</f>
        <v>Configuration</v>
      </c>
      <c r="R435" s="407" t="str">
        <f>IFERROR(INDEX(LOVs!N:N,MATCH(O435,LOVs!J:J,0)),"")</f>
        <v>Functional</v>
      </c>
      <c r="T435" s="400" t="s">
        <v>7590</v>
      </c>
      <c r="U435" s="400" t="s">
        <v>7419</v>
      </c>
      <c r="Y435" s="400" t="s">
        <v>1348</v>
      </c>
      <c r="Z435" s="400" t="s">
        <v>6774</v>
      </c>
      <c r="AA435" s="409">
        <v>44908</v>
      </c>
      <c r="AD435" s="400" t="s">
        <v>7514</v>
      </c>
      <c r="AE435" s="400" t="s">
        <v>7514</v>
      </c>
      <c r="AI435" s="400" t="s">
        <v>1605</v>
      </c>
      <c r="AJ435" s="400" t="s">
        <v>2577</v>
      </c>
      <c r="AK435" s="400" t="s">
        <v>2578</v>
      </c>
      <c r="AU435" s="400" t="s">
        <v>7587</v>
      </c>
      <c r="AZ435" s="400" t="str">
        <f>IF(IFERROR(MATCH(F435,#REF!, 0),"No")="No","No","Yes")</f>
        <v>No</v>
      </c>
    </row>
    <row r="436" spans="1:52" x14ac:dyDescent="0.3">
      <c r="E436" s="510" t="s">
        <v>5978</v>
      </c>
      <c r="F436" s="406" t="s">
        <v>7591</v>
      </c>
      <c r="H436" s="406" t="s">
        <v>1596</v>
      </c>
      <c r="I436" s="406" t="s">
        <v>1597</v>
      </c>
      <c r="J436" s="406" t="s">
        <v>1795</v>
      </c>
      <c r="K436" s="404" t="s">
        <v>7592</v>
      </c>
      <c r="N436" s="406" t="s">
        <v>1636</v>
      </c>
      <c r="O436" s="507" t="s">
        <v>2177</v>
      </c>
      <c r="P436" s="407" t="str">
        <f>IFERROR(INDEX(LOVs!L:L,MATCH(O436, LOVs!J:J,0)), "")</f>
        <v>Gap</v>
      </c>
      <c r="Q436" s="407" t="str">
        <f>IFERROR(INDEX(LOVs!M:M,MATCH(O436,LOVs!J:J,0)),"")</f>
        <v>Build</v>
      </c>
      <c r="R436" s="407" t="str">
        <f>IFERROR(INDEX(LOVs!N:N,MATCH(O436,LOVs!J:J,0)),"")</f>
        <v>Conversions</v>
      </c>
      <c r="T436" s="400" t="s">
        <v>7593</v>
      </c>
      <c r="U436" s="400" t="s">
        <v>7594</v>
      </c>
      <c r="Y436" s="507" t="s">
        <v>1348</v>
      </c>
      <c r="Z436" s="507" t="s">
        <v>5949</v>
      </c>
      <c r="AA436" s="518">
        <v>44908</v>
      </c>
      <c r="AB436" s="507"/>
      <c r="AC436" s="507"/>
      <c r="AD436" s="507"/>
      <c r="AE436" s="507"/>
      <c r="AF436" s="507"/>
      <c r="AG436" s="507"/>
      <c r="AH436" s="507"/>
      <c r="AI436" s="507" t="s">
        <v>1605</v>
      </c>
      <c r="AJ436" s="507" t="s">
        <v>1606</v>
      </c>
      <c r="AK436" s="507" t="s">
        <v>1607</v>
      </c>
      <c r="AZ436" s="400" t="str">
        <f>IF(IFERROR(MATCH(F436,#REF!, 0),"No")="No","No","Yes")</f>
        <v>No</v>
      </c>
    </row>
    <row r="437" spans="1:52" x14ac:dyDescent="0.3">
      <c r="E437" s="510" t="s">
        <v>5978</v>
      </c>
      <c r="F437" s="400" t="s">
        <v>7595</v>
      </c>
      <c r="H437" s="406" t="s">
        <v>1596</v>
      </c>
      <c r="I437" s="400" t="s">
        <v>2571</v>
      </c>
      <c r="J437" s="404" t="s">
        <v>2572</v>
      </c>
      <c r="K437" s="404" t="s">
        <v>7596</v>
      </c>
      <c r="N437" s="406" t="s">
        <v>1636</v>
      </c>
      <c r="O437" s="507" t="s">
        <v>1452</v>
      </c>
      <c r="P437" s="407" t="str">
        <f>IFERROR(INDEX(LOVs!L:L,MATCH(O437, LOVs!J:J,0)), "")</f>
        <v>Fit</v>
      </c>
      <c r="Q437" s="407" t="str">
        <f>IFERROR(INDEX(LOVs!M:M,MATCH(O437,LOVs!J:J,0)),"")</f>
        <v>Configuration</v>
      </c>
      <c r="R437" s="407" t="str">
        <f>IFERROR(INDEX(LOVs!N:N,MATCH(O437,LOVs!J:J,0)),"")</f>
        <v>Functional</v>
      </c>
      <c r="T437" s="400" t="s">
        <v>7597</v>
      </c>
      <c r="U437" s="400" t="s">
        <v>7419</v>
      </c>
      <c r="Y437" s="400" t="s">
        <v>1348</v>
      </c>
      <c r="Z437" s="400" t="s">
        <v>6774</v>
      </c>
      <c r="AA437" s="409">
        <v>44909</v>
      </c>
      <c r="AD437" s="400" t="s">
        <v>7514</v>
      </c>
      <c r="AE437" s="400" t="s">
        <v>7514</v>
      </c>
      <c r="AI437" s="400" t="s">
        <v>1605</v>
      </c>
      <c r="AJ437" s="400" t="s">
        <v>2577</v>
      </c>
      <c r="AK437" s="400" t="s">
        <v>2578</v>
      </c>
      <c r="AU437" s="400" t="s">
        <v>7598</v>
      </c>
      <c r="AZ437" s="400" t="str">
        <f>IF(IFERROR(MATCH(F437,#REF!, 0),"No")="No","No","Yes")</f>
        <v>No</v>
      </c>
    </row>
    <row r="438" spans="1:52" x14ac:dyDescent="0.3">
      <c r="E438" s="510" t="s">
        <v>5978</v>
      </c>
      <c r="F438" s="400" t="s">
        <v>7599</v>
      </c>
      <c r="H438" s="406" t="s">
        <v>1596</v>
      </c>
      <c r="I438" s="400" t="s">
        <v>2571</v>
      </c>
      <c r="J438" s="404" t="s">
        <v>2572</v>
      </c>
      <c r="K438" s="404" t="s">
        <v>7600</v>
      </c>
      <c r="N438" s="406" t="s">
        <v>1636</v>
      </c>
      <c r="O438" s="507" t="s">
        <v>1452</v>
      </c>
      <c r="P438" s="407" t="str">
        <f>IFERROR(INDEX(LOVs!L:L,MATCH(O438, LOVs!J:J,0)), "")</f>
        <v>Fit</v>
      </c>
      <c r="Q438" s="407" t="str">
        <f>IFERROR(INDEX(LOVs!M:M,MATCH(O438,LOVs!J:J,0)),"")</f>
        <v>Configuration</v>
      </c>
      <c r="R438" s="407" t="str">
        <f>IFERROR(INDEX(LOVs!N:N,MATCH(O438,LOVs!J:J,0)),"")</f>
        <v>Functional</v>
      </c>
      <c r="T438" s="400" t="s">
        <v>7601</v>
      </c>
      <c r="U438" s="400" t="s">
        <v>7419</v>
      </c>
      <c r="Y438" s="400" t="s">
        <v>1348</v>
      </c>
      <c r="Z438" s="400" t="s">
        <v>6774</v>
      </c>
      <c r="AA438" s="409">
        <v>44909</v>
      </c>
      <c r="AD438" s="400" t="s">
        <v>7602</v>
      </c>
      <c r="AE438" s="400" t="s">
        <v>7602</v>
      </c>
      <c r="AI438" s="400" t="s">
        <v>1605</v>
      </c>
      <c r="AJ438" s="400" t="s">
        <v>2577</v>
      </c>
      <c r="AK438" s="400" t="s">
        <v>2578</v>
      </c>
      <c r="AU438" s="400" t="s">
        <v>7598</v>
      </c>
      <c r="AZ438" s="400" t="str">
        <f>IF(IFERROR(MATCH(F438,#REF!, 0),"No")="No","No","Yes")</f>
        <v>No</v>
      </c>
    </row>
    <row r="439" spans="1:52" x14ac:dyDescent="0.3">
      <c r="E439" s="510" t="s">
        <v>5978</v>
      </c>
      <c r="F439" s="400" t="s">
        <v>7603</v>
      </c>
      <c r="H439" s="406" t="s">
        <v>1596</v>
      </c>
      <c r="I439" s="400" t="s">
        <v>2571</v>
      </c>
      <c r="J439" s="404" t="s">
        <v>2572</v>
      </c>
      <c r="K439" s="404" t="s">
        <v>7604</v>
      </c>
      <c r="N439" s="406" t="s">
        <v>1636</v>
      </c>
      <c r="O439" s="507" t="s">
        <v>1452</v>
      </c>
      <c r="P439" s="407" t="str">
        <f>IFERROR(INDEX(LOVs!L:L,MATCH(O439, LOVs!J:J,0)), "")</f>
        <v>Fit</v>
      </c>
      <c r="Q439" s="407" t="str">
        <f>IFERROR(INDEX(LOVs!M:M,MATCH(O439,LOVs!J:J,0)),"")</f>
        <v>Configuration</v>
      </c>
      <c r="R439" s="407" t="str">
        <f>IFERROR(INDEX(LOVs!N:N,MATCH(O439,LOVs!J:J,0)),"")</f>
        <v>Functional</v>
      </c>
      <c r="T439" s="400" t="s">
        <v>7605</v>
      </c>
      <c r="U439" s="400" t="s">
        <v>7419</v>
      </c>
      <c r="Y439" s="400" t="s">
        <v>1348</v>
      </c>
      <c r="Z439" s="400" t="s">
        <v>6774</v>
      </c>
      <c r="AA439" s="409">
        <v>44911</v>
      </c>
      <c r="AD439" s="400" t="s">
        <v>7514</v>
      </c>
      <c r="AE439" s="400" t="s">
        <v>7514</v>
      </c>
      <c r="AI439" s="400" t="s">
        <v>1605</v>
      </c>
      <c r="AJ439" s="400" t="s">
        <v>2577</v>
      </c>
      <c r="AK439" s="400" t="s">
        <v>2578</v>
      </c>
      <c r="AU439" s="400" t="s">
        <v>7598</v>
      </c>
      <c r="AZ439" s="400" t="str">
        <f>IF(IFERROR(MATCH(F439,#REF!, 0),"No")="No","No","Yes")</f>
        <v>No</v>
      </c>
    </row>
    <row r="440" spans="1:52" x14ac:dyDescent="0.3">
      <c r="E440" s="510" t="s">
        <v>5978</v>
      </c>
      <c r="F440" s="402" t="s">
        <v>7606</v>
      </c>
      <c r="H440" s="406" t="s">
        <v>1596</v>
      </c>
      <c r="I440" s="400" t="s">
        <v>2571</v>
      </c>
      <c r="J440" s="404" t="s">
        <v>2572</v>
      </c>
      <c r="K440" s="404" t="s">
        <v>7607</v>
      </c>
      <c r="N440" s="406" t="s">
        <v>1636</v>
      </c>
      <c r="O440" s="507" t="s">
        <v>1939</v>
      </c>
      <c r="P440" s="407" t="str">
        <f>IFERROR(INDEX(LOVs!L:L,MATCH(O440, LOVs!J:J,0)), "")</f>
        <v>Out of Scope</v>
      </c>
      <c r="Q440" s="407" t="str">
        <f>IFERROR(INDEX(LOVs!M:M,MATCH(O440,LOVs!J:J,0)),"")</f>
        <v>Out of Scope</v>
      </c>
      <c r="R440" s="407" t="str">
        <f>IFERROR(INDEX(LOVs!N:N,MATCH(O440,LOVs!J:J,0)),"")</f>
        <v>Out of Scope</v>
      </c>
      <c r="T440" s="400" t="s">
        <v>7608</v>
      </c>
      <c r="U440" s="400" t="s">
        <v>7609</v>
      </c>
      <c r="Y440" s="400" t="s">
        <v>1348</v>
      </c>
      <c r="Z440" s="400" t="s">
        <v>3884</v>
      </c>
      <c r="AA440" s="409">
        <v>44914</v>
      </c>
      <c r="AD440" s="400" t="s">
        <v>7610</v>
      </c>
      <c r="AE440" s="400" t="s">
        <v>7610</v>
      </c>
      <c r="AI440" s="400" t="s">
        <v>1605</v>
      </c>
      <c r="AJ440" s="400" t="s">
        <v>2577</v>
      </c>
      <c r="AK440" s="400" t="s">
        <v>2578</v>
      </c>
      <c r="AU440" s="400" t="s">
        <v>7598</v>
      </c>
      <c r="AZ440" s="400" t="str">
        <f>IF(IFERROR(MATCH(F440,#REF!, 0),"No")="No","No","Yes")</f>
        <v>No</v>
      </c>
    </row>
    <row r="441" spans="1:52" ht="14.5" x14ac:dyDescent="0.35">
      <c r="E441" s="510" t="s">
        <v>5978</v>
      </c>
      <c r="F441" s="400" t="s">
        <v>7611</v>
      </c>
      <c r="H441" s="406" t="s">
        <v>1596</v>
      </c>
      <c r="K441" s="522" t="s">
        <v>7612</v>
      </c>
      <c r="N441" s="406" t="s">
        <v>1636</v>
      </c>
      <c r="U441" s="400" t="s">
        <v>7419</v>
      </c>
      <c r="Y441" s="400" t="s">
        <v>1348</v>
      </c>
      <c r="AA441" s="409">
        <v>44916</v>
      </c>
      <c r="AZ441" s="400" t="str">
        <f>IF(IFERROR(MATCH(F441,#REF!, 0),"No")="No","No","Yes")</f>
        <v>No</v>
      </c>
    </row>
    <row r="442" spans="1:52" ht="36" x14ac:dyDescent="0.3">
      <c r="E442" s="510" t="s">
        <v>5978</v>
      </c>
      <c r="F442" s="406" t="s">
        <v>7613</v>
      </c>
      <c r="G442" s="406"/>
      <c r="H442" s="406" t="s">
        <v>1596</v>
      </c>
      <c r="I442" s="406" t="s">
        <v>1597</v>
      </c>
      <c r="J442" s="406" t="s">
        <v>1598</v>
      </c>
      <c r="K442" s="422" t="s">
        <v>7614</v>
      </c>
      <c r="N442" s="406" t="s">
        <v>1636</v>
      </c>
      <c r="O442" s="507" t="s">
        <v>1452</v>
      </c>
      <c r="P442" s="510" t="s">
        <v>3511</v>
      </c>
      <c r="Q442" s="510" t="s">
        <v>3512</v>
      </c>
      <c r="R442" s="510" t="s">
        <v>3513</v>
      </c>
      <c r="T442" s="406" t="s">
        <v>7615</v>
      </c>
      <c r="Y442" s="400" t="s">
        <v>1348</v>
      </c>
      <c r="Z442" s="400" t="s">
        <v>5949</v>
      </c>
      <c r="AA442" s="409">
        <v>44917</v>
      </c>
      <c r="AI442" s="400" t="s">
        <v>1605</v>
      </c>
      <c r="AJ442" s="400" t="s">
        <v>1606</v>
      </c>
      <c r="AK442" s="400" t="s">
        <v>1607</v>
      </c>
      <c r="AZ442" s="400" t="str">
        <f>IF(IFERROR(MATCH(F442,#REF!, 0),"No")="No","No","Yes")</f>
        <v>No</v>
      </c>
    </row>
    <row r="443" spans="1:52" x14ac:dyDescent="0.3">
      <c r="A443" s="511"/>
      <c r="B443" s="507"/>
      <c r="C443" s="507"/>
      <c r="D443" s="507"/>
      <c r="E443" s="510" t="s">
        <v>5978</v>
      </c>
      <c r="F443" s="507" t="s">
        <v>7616</v>
      </c>
      <c r="G443" s="507"/>
      <c r="H443" s="515" t="s">
        <v>1596</v>
      </c>
      <c r="I443" s="507" t="s">
        <v>2300</v>
      </c>
      <c r="J443" s="507" t="s">
        <v>2341</v>
      </c>
      <c r="K443" s="515" t="s">
        <v>7617</v>
      </c>
      <c r="L443" s="507"/>
      <c r="M443" s="507"/>
      <c r="N443" s="507" t="s">
        <v>1636</v>
      </c>
      <c r="O443" s="507" t="s">
        <v>1647</v>
      </c>
      <c r="P443" s="508" t="str">
        <f>IFERROR(INDEX(LOVs!L:L,MATCH(O443, LOVs!J:J,0)), "")</f>
        <v>Gap</v>
      </c>
      <c r="Q443" s="508" t="str">
        <f>IFERROR(INDEX(LOVs!M:M,MATCH(O443,LOVs!J:J,0)),"")</f>
        <v>Build</v>
      </c>
      <c r="R443" s="508" t="str">
        <f>IFERROR(INDEX(LOVs!N:N,MATCH(O443,LOVs!J:J,0)),"")</f>
        <v>Report</v>
      </c>
      <c r="S443" s="507" t="s">
        <v>2406</v>
      </c>
      <c r="T443" s="507" t="s">
        <v>7618</v>
      </c>
      <c r="U443" s="507" t="s">
        <v>7619</v>
      </c>
      <c r="W443" s="507"/>
      <c r="X443" s="507"/>
      <c r="Y443" s="507"/>
      <c r="Z443" s="507"/>
      <c r="AA443" s="507"/>
      <c r="AB443" s="507"/>
      <c r="AC443" s="507"/>
      <c r="AD443" s="507"/>
      <c r="AE443" s="507"/>
      <c r="AF443" s="507"/>
      <c r="AG443" s="507"/>
      <c r="AH443" s="507"/>
      <c r="AI443" s="507" t="s">
        <v>1605</v>
      </c>
      <c r="AJ443" s="507" t="s">
        <v>1606</v>
      </c>
      <c r="AK443" s="507" t="s">
        <v>2305</v>
      </c>
      <c r="AL443" s="507"/>
      <c r="AM443" s="507"/>
      <c r="AN443" s="507"/>
      <c r="AO443" s="507"/>
      <c r="AP443" s="507"/>
      <c r="AQ443" s="507"/>
      <c r="AR443" s="507"/>
      <c r="AS443" s="507"/>
      <c r="AT443" s="507"/>
      <c r="AU443" s="507"/>
      <c r="AV443" s="507"/>
      <c r="AW443" s="507"/>
      <c r="AX443" s="507"/>
      <c r="AY443" s="507"/>
      <c r="AZ443" s="400" t="str">
        <f>IF(IFERROR(MATCH(F443,#REF!, 0),"No")="No","No","Yes")</f>
        <v>No</v>
      </c>
    </row>
    <row r="444" spans="1:52" s="507" customFormat="1" x14ac:dyDescent="0.3">
      <c r="A444" s="511"/>
      <c r="E444" s="510" t="s">
        <v>5978</v>
      </c>
      <c r="F444" s="507" t="s">
        <v>7620</v>
      </c>
      <c r="H444" s="515" t="s">
        <v>1596</v>
      </c>
      <c r="I444" s="507" t="s">
        <v>2300</v>
      </c>
      <c r="J444" s="507" t="s">
        <v>2341</v>
      </c>
      <c r="K444" s="515" t="s">
        <v>7621</v>
      </c>
      <c r="N444" s="507" t="s">
        <v>1636</v>
      </c>
      <c r="O444" s="507" t="s">
        <v>1647</v>
      </c>
      <c r="P444" s="508" t="str">
        <f>IFERROR(INDEX(LOVs!L:L,MATCH(O444, LOVs!J:J,0)), "")</f>
        <v>Gap</v>
      </c>
      <c r="Q444" s="508" t="str">
        <f>IFERROR(INDEX(LOVs!M:M,MATCH(O444,LOVs!J:J,0)),"")</f>
        <v>Build</v>
      </c>
      <c r="R444" s="508" t="str">
        <f>IFERROR(INDEX(LOVs!N:N,MATCH(O444,LOVs!J:J,0)),"")</f>
        <v>Report</v>
      </c>
      <c r="S444" s="507" t="s">
        <v>2413</v>
      </c>
      <c r="T444" s="507" t="s">
        <v>7618</v>
      </c>
      <c r="U444" s="507" t="s">
        <v>7619</v>
      </c>
      <c r="V444" s="400"/>
      <c r="AI444" s="507" t="s">
        <v>1605</v>
      </c>
      <c r="AJ444" s="507" t="s">
        <v>1606</v>
      </c>
      <c r="AK444" s="507" t="s">
        <v>2305</v>
      </c>
      <c r="AZ444" s="400" t="str">
        <f>IF(IFERROR(MATCH(F444,#REF!, 0),"No")="No","No","Yes")</f>
        <v>No</v>
      </c>
    </row>
    <row r="445" spans="1:52" s="507" customFormat="1" x14ac:dyDescent="0.3">
      <c r="A445" s="399"/>
      <c r="B445" s="400"/>
      <c r="C445" s="400"/>
      <c r="D445" s="400"/>
      <c r="E445" s="510" t="s">
        <v>5978</v>
      </c>
      <c r="F445" s="400" t="s">
        <v>7622</v>
      </c>
      <c r="G445" s="400"/>
      <c r="H445" s="404" t="s">
        <v>1596</v>
      </c>
      <c r="I445" s="400" t="s">
        <v>2571</v>
      </c>
      <c r="J445" s="404" t="s">
        <v>2572</v>
      </c>
      <c r="K445" s="404" t="s">
        <v>7623</v>
      </c>
      <c r="L445" s="400"/>
      <c r="M445" s="400"/>
      <c r="N445" s="507" t="s">
        <v>1636</v>
      </c>
      <c r="O445" s="507" t="s">
        <v>2621</v>
      </c>
      <c r="P445" s="407" t="str">
        <f>IFERROR(INDEX(LOVs!L:L,MATCH(O445, LOVs!J:J,0)), "")</f>
        <v>Gap</v>
      </c>
      <c r="Q445" s="407" t="str">
        <f>IFERROR(INDEX(LOVs!M:M,MATCH(O445,LOVs!J:J,0)),"")</f>
        <v>Build</v>
      </c>
      <c r="R445" s="407" t="str">
        <f>IFERROR(INDEX(LOVs!N:N,MATCH(O445,LOVs!J:J,0)),"")</f>
        <v>Interface</v>
      </c>
      <c r="S445" s="402" t="s">
        <v>250</v>
      </c>
      <c r="T445" s="404" t="s">
        <v>7624</v>
      </c>
      <c r="U445" s="400"/>
      <c r="V445" s="400"/>
      <c r="W445" s="400"/>
      <c r="X445" s="400"/>
      <c r="Y445" s="400"/>
      <c r="Z445" s="400"/>
      <c r="AA445" s="400"/>
      <c r="AB445" s="400"/>
      <c r="AC445" s="400"/>
      <c r="AD445" s="400" t="s">
        <v>7610</v>
      </c>
      <c r="AE445" s="400" t="s">
        <v>7610</v>
      </c>
      <c r="AF445" s="400"/>
      <c r="AG445" s="400"/>
      <c r="AH445" s="400"/>
      <c r="AI445" s="400" t="s">
        <v>1605</v>
      </c>
      <c r="AJ445" s="400" t="s">
        <v>2577</v>
      </c>
      <c r="AK445" s="400" t="s">
        <v>2578</v>
      </c>
      <c r="AL445" s="400"/>
      <c r="AM445" s="400"/>
      <c r="AN445" s="400"/>
      <c r="AO445" s="400"/>
      <c r="AP445" s="400"/>
      <c r="AQ445" s="400"/>
      <c r="AR445" s="400"/>
      <c r="AS445" s="400"/>
      <c r="AT445" s="400"/>
      <c r="AU445" s="400" t="s">
        <v>7598</v>
      </c>
      <c r="AV445" s="406"/>
      <c r="AW445" s="406"/>
      <c r="AX445" s="406"/>
      <c r="AY445" s="406"/>
      <c r="AZ445" s="400" t="str">
        <f>IF(IFERROR(MATCH(F445,#REF!, 0),"No")="No","No","Yes")</f>
        <v>No</v>
      </c>
    </row>
    <row r="446" spans="1:52" x14ac:dyDescent="0.3">
      <c r="E446" s="510" t="s">
        <v>5978</v>
      </c>
      <c r="F446" s="400" t="s">
        <v>7625</v>
      </c>
      <c r="H446" s="406" t="s">
        <v>1596</v>
      </c>
      <c r="I446" s="406" t="s">
        <v>2300</v>
      </c>
      <c r="J446" s="406" t="s">
        <v>2341</v>
      </c>
      <c r="K446" s="404" t="s">
        <v>7626</v>
      </c>
      <c r="N446" s="406" t="s">
        <v>1636</v>
      </c>
      <c r="O446" s="507" t="s">
        <v>1452</v>
      </c>
      <c r="P446" s="407" t="str">
        <f>IFERROR(INDEX(LOVs!L:L,MATCH(O446, LOVs!J:J,0)), "")</f>
        <v>Fit</v>
      </c>
      <c r="Q446" s="407" t="str">
        <f>IFERROR(INDEX(LOVs!M:M,MATCH(O446,LOVs!J:J,0)),"")</f>
        <v>Configuration</v>
      </c>
      <c r="R446" s="407" t="str">
        <f>IFERROR(INDEX(LOVs!N:N,MATCH(O446,LOVs!J:J,0)),"")</f>
        <v>Functional</v>
      </c>
      <c r="T446" s="400" t="s">
        <v>7627</v>
      </c>
      <c r="U446" s="400" t="s">
        <v>7628</v>
      </c>
      <c r="AI446" s="406" t="s">
        <v>1605</v>
      </c>
      <c r="AJ446" s="406" t="s">
        <v>1606</v>
      </c>
      <c r="AK446" s="406" t="s">
        <v>2305</v>
      </c>
      <c r="AZ446" s="400" t="str">
        <f>IF(IFERROR(MATCH(F446,#REF!, 0),"No")="No","No","Yes")</f>
        <v>No</v>
      </c>
    </row>
    <row r="447" spans="1:52" x14ac:dyDescent="0.3">
      <c r="E447" s="510" t="s">
        <v>5978</v>
      </c>
      <c r="F447" s="400" t="s">
        <v>7629</v>
      </c>
      <c r="H447" s="406" t="s">
        <v>1596</v>
      </c>
      <c r="I447" s="406" t="s">
        <v>2300</v>
      </c>
      <c r="J447" s="406" t="s">
        <v>2341</v>
      </c>
      <c r="K447" s="404" t="s">
        <v>7630</v>
      </c>
      <c r="N447" s="406" t="s">
        <v>1636</v>
      </c>
      <c r="O447" s="507" t="s">
        <v>1452</v>
      </c>
      <c r="P447" s="407" t="str">
        <f>IFERROR(INDEX(LOVs!L:L,MATCH(O447, LOVs!J:J,0)), "")</f>
        <v>Fit</v>
      </c>
      <c r="Q447" s="407" t="str">
        <f>IFERROR(INDEX(LOVs!M:M,MATCH(O447,LOVs!J:J,0)),"")</f>
        <v>Configuration</v>
      </c>
      <c r="R447" s="407" t="str">
        <f>IFERROR(INDEX(LOVs!N:N,MATCH(O447,LOVs!J:J,0)),"")</f>
        <v>Functional</v>
      </c>
      <c r="T447" s="400" t="s">
        <v>7631</v>
      </c>
      <c r="U447" s="400" t="s">
        <v>7632</v>
      </c>
      <c r="AI447" s="406" t="s">
        <v>1605</v>
      </c>
      <c r="AJ447" s="406" t="s">
        <v>1606</v>
      </c>
      <c r="AK447" s="406" t="s">
        <v>2305</v>
      </c>
      <c r="AZ447" s="400" t="str">
        <f>IF(IFERROR(MATCH(F447,#REF!, 0),"No")="No","No","Yes")</f>
        <v>No</v>
      </c>
    </row>
    <row r="448" spans="1:52" x14ac:dyDescent="0.3">
      <c r="E448" s="510" t="s">
        <v>5978</v>
      </c>
      <c r="F448" s="400" t="s">
        <v>7633</v>
      </c>
      <c r="H448" s="406" t="s">
        <v>1596</v>
      </c>
      <c r="I448" s="400" t="s">
        <v>2571</v>
      </c>
      <c r="J448" s="404" t="s">
        <v>2572</v>
      </c>
      <c r="K448" s="404" t="s">
        <v>7634</v>
      </c>
      <c r="N448" s="406" t="s">
        <v>1636</v>
      </c>
      <c r="O448" s="507" t="s">
        <v>1452</v>
      </c>
      <c r="P448" s="407" t="str">
        <f>IFERROR(INDEX(LOVs!L:L,MATCH(O448, LOVs!J:J,0)), "")</f>
        <v>Fit</v>
      </c>
      <c r="Q448" s="407" t="str">
        <f>IFERROR(INDEX(LOVs!M:M,MATCH(O448,LOVs!J:J,0)),"")</f>
        <v>Configuration</v>
      </c>
      <c r="R448" s="407" t="str">
        <f>IFERROR(INDEX(LOVs!N:N,MATCH(O448,LOVs!J:J,0)),"")</f>
        <v>Functional</v>
      </c>
      <c r="T448" s="400" t="s">
        <v>7635</v>
      </c>
      <c r="U448" s="400" t="s">
        <v>7419</v>
      </c>
      <c r="Y448" s="400" t="s">
        <v>1348</v>
      </c>
      <c r="Z448" s="400" t="s">
        <v>6774</v>
      </c>
      <c r="AA448" s="409">
        <v>44935</v>
      </c>
      <c r="AD448" s="400" t="s">
        <v>7610</v>
      </c>
      <c r="AE448" s="400" t="s">
        <v>7610</v>
      </c>
      <c r="AI448" s="400" t="s">
        <v>1605</v>
      </c>
      <c r="AJ448" s="400" t="s">
        <v>2577</v>
      </c>
      <c r="AK448" s="400" t="s">
        <v>2578</v>
      </c>
      <c r="AU448" s="400" t="s">
        <v>7598</v>
      </c>
      <c r="AZ448" s="400" t="str">
        <f>IF(IFERROR(MATCH(F448,#REF!, 0),"No")="No","No","Yes")</f>
        <v>No</v>
      </c>
    </row>
    <row r="449" spans="1:52" x14ac:dyDescent="0.3">
      <c r="E449" s="510" t="s">
        <v>5978</v>
      </c>
      <c r="F449" s="400" t="s">
        <v>7636</v>
      </c>
      <c r="H449" s="406" t="s">
        <v>1596</v>
      </c>
      <c r="I449" s="400" t="s">
        <v>2571</v>
      </c>
      <c r="J449" s="404" t="s">
        <v>2572</v>
      </c>
      <c r="K449" s="404" t="s">
        <v>7637</v>
      </c>
      <c r="N449" s="406" t="s">
        <v>1636</v>
      </c>
      <c r="O449" s="507" t="s">
        <v>2621</v>
      </c>
      <c r="P449" s="407" t="str">
        <f>IFERROR(INDEX(LOVs!L:L,MATCH(O449, LOVs!J:J,0)), "")</f>
        <v>Gap</v>
      </c>
      <c r="Q449" s="407" t="str">
        <f>IFERROR(INDEX(LOVs!M:M,MATCH(O449,LOVs!J:J,0)),"")</f>
        <v>Build</v>
      </c>
      <c r="R449" s="407" t="str">
        <f>IFERROR(INDEX(LOVs!N:N,MATCH(O449,LOVs!J:J,0)),"")</f>
        <v>Interface</v>
      </c>
      <c r="S449" s="400" t="s">
        <v>6805</v>
      </c>
      <c r="T449" s="400" t="s">
        <v>7638</v>
      </c>
      <c r="U449" s="400" t="s">
        <v>7639</v>
      </c>
      <c r="Y449" s="400" t="s">
        <v>1348</v>
      </c>
      <c r="Z449" s="400" t="s">
        <v>3884</v>
      </c>
      <c r="AA449" s="409">
        <v>44937</v>
      </c>
      <c r="AD449" s="400" t="s">
        <v>7610</v>
      </c>
      <c r="AE449" s="400" t="s">
        <v>7610</v>
      </c>
      <c r="AI449" s="400" t="s">
        <v>1605</v>
      </c>
      <c r="AJ449" s="400" t="s">
        <v>2577</v>
      </c>
      <c r="AK449" s="400" t="s">
        <v>2578</v>
      </c>
      <c r="AU449" s="400" t="s">
        <v>7598</v>
      </c>
      <c r="AZ449" s="400" t="str">
        <f>IF(IFERROR(MATCH(F449,#REF!, 0),"No")="No","No","Yes")</f>
        <v>No</v>
      </c>
    </row>
    <row r="450" spans="1:52" x14ac:dyDescent="0.3">
      <c r="E450" s="510" t="s">
        <v>5978</v>
      </c>
      <c r="F450" s="400" t="s">
        <v>7640</v>
      </c>
      <c r="H450" s="406" t="s">
        <v>1596</v>
      </c>
      <c r="I450" s="400" t="s">
        <v>2571</v>
      </c>
      <c r="J450" s="404" t="s">
        <v>2572</v>
      </c>
      <c r="K450" s="404" t="s">
        <v>7641</v>
      </c>
      <c r="N450" s="406" t="s">
        <v>1636</v>
      </c>
      <c r="O450" s="507" t="s">
        <v>1452</v>
      </c>
      <c r="P450" s="407" t="str">
        <f>IFERROR(INDEX(LOVs!L:L,MATCH(O450, LOVs!J:J,0)), "")</f>
        <v>Fit</v>
      </c>
      <c r="Q450" s="407" t="str">
        <f>IFERROR(INDEX(LOVs!M:M,MATCH(O450,LOVs!J:J,0)),"")</f>
        <v>Configuration</v>
      </c>
      <c r="R450" s="407" t="str">
        <f>IFERROR(INDEX(LOVs!N:N,MATCH(O450,LOVs!J:J,0)),"")</f>
        <v>Functional</v>
      </c>
      <c r="T450" s="400" t="s">
        <v>7642</v>
      </c>
      <c r="U450" s="400" t="s">
        <v>7419</v>
      </c>
      <c r="Y450" s="400" t="s">
        <v>1348</v>
      </c>
      <c r="Z450" s="400" t="s">
        <v>6774</v>
      </c>
      <c r="AA450" s="409" t="s">
        <v>7643</v>
      </c>
      <c r="AD450" s="400" t="s">
        <v>7610</v>
      </c>
      <c r="AE450" s="400" t="s">
        <v>7610</v>
      </c>
      <c r="AI450" s="400" t="s">
        <v>1605</v>
      </c>
      <c r="AJ450" s="400" t="s">
        <v>2577</v>
      </c>
      <c r="AK450" s="400" t="s">
        <v>2578</v>
      </c>
      <c r="AU450" s="400" t="s">
        <v>7598</v>
      </c>
      <c r="AZ450" s="400" t="str">
        <f>IF(IFERROR(MATCH(F450,#REF!, 0),"No")="No","No","Yes")</f>
        <v>No</v>
      </c>
    </row>
    <row r="451" spans="1:52" x14ac:dyDescent="0.3">
      <c r="E451" s="510" t="s">
        <v>5978</v>
      </c>
      <c r="F451" s="400" t="s">
        <v>7644</v>
      </c>
      <c r="H451" s="406" t="s">
        <v>1596</v>
      </c>
      <c r="I451" s="400" t="s">
        <v>2571</v>
      </c>
      <c r="J451" s="404" t="s">
        <v>2572</v>
      </c>
      <c r="K451" s="404" t="s">
        <v>7645</v>
      </c>
      <c r="N451" s="406" t="s">
        <v>1636</v>
      </c>
      <c r="O451" s="507" t="s">
        <v>1452</v>
      </c>
      <c r="P451" s="407" t="str">
        <f>IFERROR(INDEX(LOVs!L:L,MATCH(O451, LOVs!J:J,0)), "")</f>
        <v>Fit</v>
      </c>
      <c r="Q451" s="407" t="str">
        <f>IFERROR(INDEX(LOVs!M:M,MATCH(O451,LOVs!J:J,0)),"")</f>
        <v>Configuration</v>
      </c>
      <c r="R451" s="407" t="str">
        <f>IFERROR(INDEX(LOVs!N:N,MATCH(O451,LOVs!J:J,0)),"")</f>
        <v>Functional</v>
      </c>
      <c r="T451" s="400" t="s">
        <v>7646</v>
      </c>
      <c r="U451" s="400" t="s">
        <v>7419</v>
      </c>
      <c r="Y451" s="400" t="s">
        <v>1348</v>
      </c>
      <c r="Z451" s="400" t="s">
        <v>6774</v>
      </c>
      <c r="AA451" s="409">
        <v>44938</v>
      </c>
      <c r="AD451" s="400" t="s">
        <v>7610</v>
      </c>
      <c r="AE451" s="400" t="s">
        <v>7610</v>
      </c>
      <c r="AI451" s="400" t="s">
        <v>1605</v>
      </c>
      <c r="AJ451" s="400" t="s">
        <v>2577</v>
      </c>
      <c r="AK451" s="400" t="s">
        <v>2578</v>
      </c>
      <c r="AU451" s="400" t="s">
        <v>7598</v>
      </c>
      <c r="AZ451" s="400" t="str">
        <f>IF(IFERROR(MATCH(F451,#REF!, 0),"No")="No","No","Yes")</f>
        <v>No</v>
      </c>
    </row>
    <row r="452" spans="1:52" x14ac:dyDescent="0.3">
      <c r="E452" s="510" t="s">
        <v>5978</v>
      </c>
      <c r="F452" s="400" t="s">
        <v>7647</v>
      </c>
      <c r="H452" s="406" t="s">
        <v>1596</v>
      </c>
      <c r="I452" s="400" t="s">
        <v>2571</v>
      </c>
      <c r="J452" s="404" t="s">
        <v>2572</v>
      </c>
      <c r="K452" s="404" t="s">
        <v>7648</v>
      </c>
      <c r="N452" s="406" t="s">
        <v>1636</v>
      </c>
      <c r="O452" s="507" t="s">
        <v>1452</v>
      </c>
      <c r="P452" s="407" t="str">
        <f>IFERROR(INDEX(LOVs!L:L,MATCH(O452, LOVs!J:J,0)), "")</f>
        <v>Fit</v>
      </c>
      <c r="Q452" s="407" t="str">
        <f>IFERROR(INDEX(LOVs!M:M,MATCH(O452,LOVs!J:J,0)),"")</f>
        <v>Configuration</v>
      </c>
      <c r="R452" s="407" t="str">
        <f>IFERROR(INDEX(LOVs!N:N,MATCH(O452,LOVs!J:J,0)),"")</f>
        <v>Functional</v>
      </c>
      <c r="T452" s="400" t="s">
        <v>7649</v>
      </c>
      <c r="U452" s="400" t="s">
        <v>7419</v>
      </c>
      <c r="Y452" s="400" t="s">
        <v>1348</v>
      </c>
      <c r="Z452" s="400" t="s">
        <v>6774</v>
      </c>
      <c r="AA452" s="409">
        <v>44938</v>
      </c>
      <c r="AD452" s="400" t="s">
        <v>7610</v>
      </c>
      <c r="AE452" s="400" t="s">
        <v>7610</v>
      </c>
      <c r="AI452" s="400" t="s">
        <v>1605</v>
      </c>
      <c r="AJ452" s="400" t="s">
        <v>2577</v>
      </c>
      <c r="AK452" s="400" t="s">
        <v>2578</v>
      </c>
      <c r="AU452" s="400" t="s">
        <v>7598</v>
      </c>
      <c r="AZ452" s="400" t="str">
        <f>IF(IFERROR(MATCH(F452,#REF!, 0),"No")="No","No","Yes")</f>
        <v>No</v>
      </c>
    </row>
    <row r="453" spans="1:52" x14ac:dyDescent="0.3">
      <c r="E453" s="510" t="s">
        <v>5978</v>
      </c>
      <c r="F453" s="400" t="s">
        <v>7650</v>
      </c>
      <c r="H453" s="406" t="s">
        <v>1596</v>
      </c>
      <c r="I453" s="400" t="s">
        <v>2571</v>
      </c>
      <c r="J453" s="404" t="s">
        <v>2572</v>
      </c>
      <c r="K453" s="404" t="s">
        <v>7651</v>
      </c>
      <c r="N453" s="406" t="s">
        <v>1636</v>
      </c>
      <c r="O453" s="507" t="s">
        <v>1452</v>
      </c>
      <c r="P453" s="407" t="str">
        <f>IFERROR(INDEX(LOVs!L:L,MATCH(O453, LOVs!J:J,0)), "")</f>
        <v>Fit</v>
      </c>
      <c r="Q453" s="407" t="str">
        <f>IFERROR(INDEX(LOVs!M:M,MATCH(O453,LOVs!J:J,0)),"")</f>
        <v>Configuration</v>
      </c>
      <c r="R453" s="407" t="str">
        <f>IFERROR(INDEX(LOVs!N:N,MATCH(O453,LOVs!J:J,0)),"")</f>
        <v>Functional</v>
      </c>
      <c r="T453" s="400" t="s">
        <v>7652</v>
      </c>
      <c r="U453" s="400" t="s">
        <v>7419</v>
      </c>
      <c r="Y453" s="400" t="s">
        <v>1348</v>
      </c>
      <c r="Z453" s="400" t="s">
        <v>6774</v>
      </c>
      <c r="AA453" s="409">
        <v>44938</v>
      </c>
      <c r="AD453" s="400" t="s">
        <v>7610</v>
      </c>
      <c r="AE453" s="400" t="s">
        <v>7610</v>
      </c>
      <c r="AI453" s="400" t="s">
        <v>1605</v>
      </c>
      <c r="AJ453" s="400" t="s">
        <v>2577</v>
      </c>
      <c r="AK453" s="400" t="s">
        <v>2578</v>
      </c>
      <c r="AU453" s="400" t="s">
        <v>7598</v>
      </c>
      <c r="AZ453" s="400" t="str">
        <f>IF(IFERROR(MATCH(F453,#REF!, 0),"No")="No","No","Yes")</f>
        <v>No</v>
      </c>
    </row>
    <row r="454" spans="1:52" x14ac:dyDescent="0.3">
      <c r="E454" s="510" t="s">
        <v>5978</v>
      </c>
      <c r="F454" s="400" t="s">
        <v>7653</v>
      </c>
      <c r="H454" s="406" t="s">
        <v>1596</v>
      </c>
      <c r="I454" s="400" t="s">
        <v>2571</v>
      </c>
      <c r="J454" s="404" t="s">
        <v>2572</v>
      </c>
      <c r="K454" s="404" t="s">
        <v>7654</v>
      </c>
      <c r="N454" s="406" t="s">
        <v>1636</v>
      </c>
      <c r="O454" s="507" t="s">
        <v>1452</v>
      </c>
      <c r="P454" s="407" t="str">
        <f>IFERROR(INDEX(LOVs!L:L,MATCH(O454, LOVs!J:J,0)), "")</f>
        <v>Fit</v>
      </c>
      <c r="Q454" s="407" t="str">
        <f>IFERROR(INDEX(LOVs!M:M,MATCH(O454,LOVs!J:J,0)),"")</f>
        <v>Configuration</v>
      </c>
      <c r="R454" s="407" t="str">
        <f>IFERROR(INDEX(LOVs!N:N,MATCH(O454,LOVs!J:J,0)),"")</f>
        <v>Functional</v>
      </c>
      <c r="T454" s="400" t="s">
        <v>7655</v>
      </c>
      <c r="U454" s="400" t="s">
        <v>7419</v>
      </c>
      <c r="Y454" s="400" t="s">
        <v>1348</v>
      </c>
      <c r="Z454" s="400" t="s">
        <v>6774</v>
      </c>
      <c r="AA454" s="409">
        <v>44938</v>
      </c>
      <c r="AD454" s="400" t="s">
        <v>7602</v>
      </c>
      <c r="AE454" s="400" t="s">
        <v>7602</v>
      </c>
      <c r="AI454" s="400" t="s">
        <v>1605</v>
      </c>
      <c r="AJ454" s="400" t="s">
        <v>2577</v>
      </c>
      <c r="AK454" s="400" t="s">
        <v>2578</v>
      </c>
      <c r="AU454" s="400" t="s">
        <v>7598</v>
      </c>
      <c r="AZ454" s="400" t="str">
        <f>IF(IFERROR(MATCH(F454,#REF!, 0),"No")="No","No","Yes")</f>
        <v>No</v>
      </c>
    </row>
    <row r="455" spans="1:52" ht="24" x14ac:dyDescent="0.3">
      <c r="A455" s="511"/>
      <c r="B455" s="507"/>
      <c r="C455" s="507"/>
      <c r="D455" s="507"/>
      <c r="E455" s="521" t="s">
        <v>5978</v>
      </c>
      <c r="F455" s="507" t="s">
        <v>7656</v>
      </c>
      <c r="G455" s="507"/>
      <c r="H455" s="507" t="s">
        <v>1596</v>
      </c>
      <c r="I455" s="507" t="s">
        <v>1597</v>
      </c>
      <c r="J455" s="507" t="s">
        <v>1795</v>
      </c>
      <c r="K455" s="520" t="s">
        <v>7657</v>
      </c>
      <c r="L455" s="507"/>
      <c r="M455" s="507"/>
      <c r="N455" s="507" t="s">
        <v>1636</v>
      </c>
      <c r="O455" s="507" t="s">
        <v>2177</v>
      </c>
      <c r="P455" s="407" t="str">
        <f>IFERROR(INDEX(LOVs!L:L,MATCH(O455, LOVs!J:J,0)), "")</f>
        <v>Gap</v>
      </c>
      <c r="Q455" s="407" t="str">
        <f>IFERROR(INDEX(LOVs!M:M,MATCH(O455,LOVs!J:J,0)),"")</f>
        <v>Build</v>
      </c>
      <c r="R455" s="407" t="str">
        <f>IFERROR(INDEX(LOVs!N:N,MATCH(O455,LOVs!J:J,0)),"")</f>
        <v>Conversions</v>
      </c>
      <c r="S455" s="507"/>
      <c r="T455" s="507" t="s">
        <v>7658</v>
      </c>
      <c r="U455" s="507" t="s">
        <v>7659</v>
      </c>
      <c r="V455" s="507"/>
      <c r="W455" s="507"/>
      <c r="X455" s="507"/>
      <c r="Y455" s="507" t="s">
        <v>1348</v>
      </c>
      <c r="Z455" s="507" t="s">
        <v>5949</v>
      </c>
      <c r="AA455" s="518">
        <v>44938</v>
      </c>
      <c r="AB455" s="507"/>
      <c r="AC455" s="507"/>
      <c r="AD455" s="507"/>
      <c r="AE455" s="507"/>
      <c r="AF455" s="507"/>
      <c r="AG455" s="507"/>
      <c r="AH455" s="507"/>
      <c r="AI455" s="507" t="s">
        <v>1605</v>
      </c>
      <c r="AJ455" s="507" t="s">
        <v>1606</v>
      </c>
      <c r="AK455" s="507" t="s">
        <v>1607</v>
      </c>
      <c r="AL455" s="507"/>
      <c r="AM455" s="507"/>
      <c r="AN455" s="507"/>
      <c r="AO455" s="507"/>
      <c r="AP455" s="507"/>
      <c r="AQ455" s="507"/>
      <c r="AR455" s="507"/>
      <c r="AS455" s="507"/>
      <c r="AT455" s="507"/>
      <c r="AU455" s="507"/>
      <c r="AV455" s="507"/>
      <c r="AW455" s="507"/>
      <c r="AX455" s="507"/>
      <c r="AY455" s="507"/>
      <c r="AZ455" s="400" t="str">
        <f>IF(IFERROR(MATCH(F455,#REF!, 0),"No")="No","No","Yes")</f>
        <v>No</v>
      </c>
    </row>
    <row r="456" spans="1:52" s="507" customFormat="1" ht="24" x14ac:dyDescent="0.3">
      <c r="A456" s="399"/>
      <c r="B456" s="400"/>
      <c r="C456" s="400"/>
      <c r="D456" s="400"/>
      <c r="E456" s="510" t="s">
        <v>5978</v>
      </c>
      <c r="F456" s="507" t="s">
        <v>7660</v>
      </c>
      <c r="H456" s="507" t="s">
        <v>1596</v>
      </c>
      <c r="I456" s="507" t="s">
        <v>2300</v>
      </c>
      <c r="J456" s="507" t="s">
        <v>2341</v>
      </c>
      <c r="K456" s="520" t="s">
        <v>7661</v>
      </c>
      <c r="L456" s="400"/>
      <c r="M456" s="400"/>
      <c r="N456" s="507" t="s">
        <v>1636</v>
      </c>
      <c r="O456" s="507" t="s">
        <v>1452</v>
      </c>
      <c r="P456" s="407" t="str">
        <f>IFERROR(INDEX(LOVs!L:L,MATCH(O456, LOVs!J:J,0)), "")</f>
        <v>Fit</v>
      </c>
      <c r="Q456" s="407" t="str">
        <f>IFERROR(INDEX(LOVs!M:M,MATCH(O456,LOVs!J:J,0)),"")</f>
        <v>Configuration</v>
      </c>
      <c r="R456" s="407" t="str">
        <f>IFERROR(INDEX(LOVs!N:N,MATCH(O456,LOVs!J:J,0)),"")</f>
        <v>Functional</v>
      </c>
      <c r="T456" s="401" t="s">
        <v>7662</v>
      </c>
      <c r="U456" s="401" t="s">
        <v>7663</v>
      </c>
      <c r="V456" s="400"/>
      <c r="W456" s="400"/>
      <c r="X456" s="400"/>
      <c r="Y456" s="507" t="s">
        <v>1348</v>
      </c>
      <c r="Z456" s="507" t="s">
        <v>5949</v>
      </c>
      <c r="AA456" s="518">
        <v>44943.563824305558</v>
      </c>
      <c r="AB456" s="400"/>
      <c r="AC456" s="400"/>
      <c r="AD456" s="400"/>
      <c r="AE456" s="400"/>
      <c r="AF456" s="400"/>
      <c r="AG456" s="400"/>
      <c r="AH456" s="400"/>
      <c r="AI456" s="406" t="s">
        <v>1605</v>
      </c>
      <c r="AJ456" s="406" t="s">
        <v>1606</v>
      </c>
      <c r="AK456" s="406" t="s">
        <v>2305</v>
      </c>
      <c r="AL456" s="400"/>
      <c r="AM456" s="400"/>
      <c r="AN456" s="400"/>
      <c r="AO456" s="400"/>
      <c r="AP456" s="400"/>
      <c r="AQ456" s="400"/>
      <c r="AR456" s="400"/>
      <c r="AS456" s="400"/>
      <c r="AT456" s="400"/>
      <c r="AU456" s="400"/>
      <c r="AV456" s="406"/>
      <c r="AW456" s="406"/>
      <c r="AX456" s="406"/>
      <c r="AY456" s="406"/>
      <c r="AZ456" s="400" t="str">
        <f>IF(IFERROR(MATCH(F456,#REF!, 0),"No")="No","No","Yes")</f>
        <v>No</v>
      </c>
    </row>
    <row r="457" spans="1:52" x14ac:dyDescent="0.3">
      <c r="E457" s="510" t="s">
        <v>5978</v>
      </c>
      <c r="F457" s="400" t="s">
        <v>7664</v>
      </c>
      <c r="H457" s="406" t="s">
        <v>1596</v>
      </c>
      <c r="I457" s="400" t="s">
        <v>2571</v>
      </c>
      <c r="J457" s="404" t="s">
        <v>2572</v>
      </c>
      <c r="K457" s="404" t="s">
        <v>7665</v>
      </c>
      <c r="N457" s="406" t="s">
        <v>1636</v>
      </c>
      <c r="O457" s="507" t="s">
        <v>2371</v>
      </c>
      <c r="P457" s="407" t="str">
        <f>IFERROR(INDEX(LOVs!L:L,MATCH(O457, LOVs!J:J,0)), "")</f>
        <v>Gap</v>
      </c>
      <c r="Q457" s="407" t="str">
        <f>IFERROR(INDEX(LOVs!M:M,MATCH(O457,LOVs!J:J,0)),"")</f>
        <v>Build</v>
      </c>
      <c r="R457" s="407" t="str">
        <f>IFERROR(INDEX(LOVs!N:N,MATCH(O457,LOVs!J:J,0)),"")</f>
        <v>Extension</v>
      </c>
      <c r="S457" s="400" t="s">
        <v>3952</v>
      </c>
      <c r="T457" s="400" t="s">
        <v>7666</v>
      </c>
      <c r="U457" s="400" t="s">
        <v>7667</v>
      </c>
      <c r="Y457" s="400" t="s">
        <v>1348</v>
      </c>
      <c r="Z457" s="400" t="s">
        <v>3884</v>
      </c>
      <c r="AA457" s="518">
        <v>44943.563824305558</v>
      </c>
      <c r="AD457" s="400" t="s">
        <v>7602</v>
      </c>
      <c r="AE457" s="400" t="s">
        <v>7602</v>
      </c>
      <c r="AI457" s="400" t="s">
        <v>1605</v>
      </c>
      <c r="AJ457" s="400" t="s">
        <v>2577</v>
      </c>
      <c r="AK457" s="400" t="s">
        <v>2578</v>
      </c>
      <c r="AU457" s="400" t="s">
        <v>7668</v>
      </c>
      <c r="AZ457" s="400" t="str">
        <f>IF(IFERROR(MATCH(F457,#REF!, 0),"No")="No","No","Yes")</f>
        <v>No</v>
      </c>
    </row>
    <row r="458" spans="1:52" x14ac:dyDescent="0.3">
      <c r="E458" s="510" t="s">
        <v>5978</v>
      </c>
      <c r="F458" s="400" t="s">
        <v>7669</v>
      </c>
      <c r="H458" s="406" t="s">
        <v>1596</v>
      </c>
      <c r="I458" s="400" t="s">
        <v>2571</v>
      </c>
      <c r="J458" s="404" t="s">
        <v>2572</v>
      </c>
      <c r="K458" s="404" t="s">
        <v>7670</v>
      </c>
      <c r="N458" s="406" t="s">
        <v>1636</v>
      </c>
      <c r="O458" s="507" t="s">
        <v>1452</v>
      </c>
      <c r="P458" s="407" t="str">
        <f>IFERROR(INDEX(LOVs!L:L,MATCH(O458, LOVs!J:J,0)), "")</f>
        <v>Fit</v>
      </c>
      <c r="Q458" s="407" t="str">
        <f>IFERROR(INDEX(LOVs!M:M,MATCH(O458,LOVs!J:J,0)),"")</f>
        <v>Configuration</v>
      </c>
      <c r="R458" s="407" t="str">
        <f>IFERROR(INDEX(LOVs!N:N,MATCH(O458,LOVs!J:J,0)),"")</f>
        <v>Functional</v>
      </c>
      <c r="T458" s="400" t="s">
        <v>7671</v>
      </c>
      <c r="U458" s="400" t="s">
        <v>7419</v>
      </c>
      <c r="Y458" s="400" t="s">
        <v>1348</v>
      </c>
      <c r="Z458" s="400" t="s">
        <v>6774</v>
      </c>
      <c r="AA458" s="409">
        <v>44945</v>
      </c>
      <c r="AD458" s="400" t="s">
        <v>7602</v>
      </c>
      <c r="AE458" s="400" t="s">
        <v>7602</v>
      </c>
      <c r="AI458" s="400" t="s">
        <v>1605</v>
      </c>
      <c r="AJ458" s="400" t="s">
        <v>2577</v>
      </c>
      <c r="AK458" s="400" t="s">
        <v>2578</v>
      </c>
      <c r="AU458" s="400" t="s">
        <v>7668</v>
      </c>
      <c r="AZ458" s="400" t="str">
        <f>IF(IFERROR(MATCH(F458,#REF!, 0),"No")="No","No","Yes")</f>
        <v>No</v>
      </c>
    </row>
    <row r="459" spans="1:52" x14ac:dyDescent="0.3">
      <c r="E459" s="510" t="s">
        <v>5978</v>
      </c>
      <c r="F459" s="400" t="s">
        <v>7672</v>
      </c>
      <c r="H459" s="406" t="s">
        <v>1596</v>
      </c>
      <c r="I459" s="400" t="s">
        <v>2571</v>
      </c>
      <c r="J459" s="404" t="s">
        <v>2572</v>
      </c>
      <c r="K459" s="404" t="s">
        <v>7673</v>
      </c>
      <c r="N459" s="406" t="s">
        <v>1636</v>
      </c>
      <c r="O459" s="507" t="s">
        <v>1452</v>
      </c>
      <c r="P459" s="407" t="str">
        <f>IFERROR(INDEX(LOVs!L:L,MATCH(O459, LOVs!J:J,0)), "")</f>
        <v>Fit</v>
      </c>
      <c r="Q459" s="407" t="str">
        <f>IFERROR(INDEX(LOVs!M:M,MATCH(O459,LOVs!J:J,0)),"")</f>
        <v>Configuration</v>
      </c>
      <c r="R459" s="407" t="str">
        <f>IFERROR(INDEX(LOVs!N:N,MATCH(O459,LOVs!J:J,0)),"")</f>
        <v>Functional</v>
      </c>
      <c r="T459" s="400" t="s">
        <v>7674</v>
      </c>
      <c r="U459" s="400" t="s">
        <v>7419</v>
      </c>
      <c r="Y459" s="400" t="s">
        <v>1348</v>
      </c>
      <c r="Z459" s="400" t="s">
        <v>6774</v>
      </c>
      <c r="AA459" s="409">
        <v>44945</v>
      </c>
      <c r="AD459" s="400" t="s">
        <v>7602</v>
      </c>
      <c r="AE459" s="400" t="s">
        <v>7602</v>
      </c>
      <c r="AI459" s="400" t="s">
        <v>1605</v>
      </c>
      <c r="AJ459" s="400" t="s">
        <v>2577</v>
      </c>
      <c r="AK459" s="400" t="s">
        <v>2578</v>
      </c>
      <c r="AU459" s="400" t="s">
        <v>7668</v>
      </c>
      <c r="AZ459" s="400" t="str">
        <f>IF(IFERROR(MATCH(F459,#REF!, 0),"No")="No","No","Yes")</f>
        <v>No</v>
      </c>
    </row>
    <row r="460" spans="1:52" x14ac:dyDescent="0.3">
      <c r="E460" s="510" t="s">
        <v>5978</v>
      </c>
      <c r="F460" s="400" t="s">
        <v>7675</v>
      </c>
      <c r="H460" s="406" t="s">
        <v>1596</v>
      </c>
      <c r="I460" s="400" t="s">
        <v>2571</v>
      </c>
      <c r="J460" s="404" t="s">
        <v>2572</v>
      </c>
      <c r="K460" s="404" t="s">
        <v>7676</v>
      </c>
      <c r="N460" s="406" t="s">
        <v>1636</v>
      </c>
      <c r="O460" s="507" t="s">
        <v>1452</v>
      </c>
      <c r="P460" s="407" t="str">
        <f>IFERROR(INDEX(LOVs!L:L,MATCH(O460, LOVs!J:J,0)), "")</f>
        <v>Fit</v>
      </c>
      <c r="Q460" s="407" t="str">
        <f>IFERROR(INDEX(LOVs!M:M,MATCH(O460,LOVs!J:J,0)),"")</f>
        <v>Configuration</v>
      </c>
      <c r="R460" s="407" t="str">
        <f>IFERROR(INDEX(LOVs!N:N,MATCH(O460,LOVs!J:J,0)),"")</f>
        <v>Functional</v>
      </c>
      <c r="T460" s="400" t="s">
        <v>7677</v>
      </c>
      <c r="U460" s="400" t="s">
        <v>7419</v>
      </c>
      <c r="Y460" s="400" t="s">
        <v>1348</v>
      </c>
      <c r="Z460" s="400" t="s">
        <v>6774</v>
      </c>
      <c r="AA460" s="409">
        <v>44945</v>
      </c>
      <c r="AD460" s="400" t="s">
        <v>7602</v>
      </c>
      <c r="AE460" s="400" t="s">
        <v>7602</v>
      </c>
      <c r="AI460" s="400" t="s">
        <v>1605</v>
      </c>
      <c r="AJ460" s="400" t="s">
        <v>2577</v>
      </c>
      <c r="AK460" s="400" t="s">
        <v>2578</v>
      </c>
      <c r="AU460" s="400" t="s">
        <v>7668</v>
      </c>
      <c r="AZ460" s="400" t="str">
        <f>IF(IFERROR(MATCH(F460,#REF!, 0),"No")="No","No","Yes")</f>
        <v>No</v>
      </c>
    </row>
    <row r="461" spans="1:52" x14ac:dyDescent="0.3">
      <c r="E461" s="510" t="s">
        <v>5978</v>
      </c>
      <c r="F461" s="400" t="s">
        <v>7678</v>
      </c>
      <c r="H461" s="406" t="s">
        <v>1596</v>
      </c>
      <c r="I461" s="400" t="s">
        <v>2571</v>
      </c>
      <c r="J461" s="404" t="s">
        <v>2572</v>
      </c>
      <c r="K461" s="404" t="s">
        <v>7679</v>
      </c>
      <c r="N461" s="406" t="s">
        <v>1636</v>
      </c>
      <c r="O461" s="507" t="s">
        <v>1452</v>
      </c>
      <c r="P461" s="407" t="str">
        <f>IFERROR(INDEX(LOVs!L:L,MATCH(O461, LOVs!J:J,0)), "")</f>
        <v>Fit</v>
      </c>
      <c r="Q461" s="407" t="str">
        <f>IFERROR(INDEX(LOVs!M:M,MATCH(O461,LOVs!J:J,0)),"")</f>
        <v>Configuration</v>
      </c>
      <c r="R461" s="407" t="str">
        <f>IFERROR(INDEX(LOVs!N:N,MATCH(O461,LOVs!J:J,0)),"")</f>
        <v>Functional</v>
      </c>
      <c r="T461" s="400" t="s">
        <v>7680</v>
      </c>
      <c r="U461" s="400" t="s">
        <v>7419</v>
      </c>
      <c r="Y461" s="400" t="s">
        <v>1348</v>
      </c>
      <c r="Z461" s="400" t="s">
        <v>6774</v>
      </c>
      <c r="AA461" s="409">
        <v>44945</v>
      </c>
      <c r="AD461" s="400" t="s">
        <v>7602</v>
      </c>
      <c r="AE461" s="400" t="s">
        <v>7602</v>
      </c>
      <c r="AI461" s="400" t="s">
        <v>1605</v>
      </c>
      <c r="AJ461" s="400" t="s">
        <v>2577</v>
      </c>
      <c r="AK461" s="400" t="s">
        <v>2578</v>
      </c>
      <c r="AU461" s="400" t="s">
        <v>7668</v>
      </c>
      <c r="AZ461" s="400" t="str">
        <f>IF(IFERROR(MATCH(F461,#REF!, 0),"No")="No","No","Yes")</f>
        <v>No</v>
      </c>
    </row>
    <row r="462" spans="1:52" x14ac:dyDescent="0.3">
      <c r="E462" s="510" t="s">
        <v>5978</v>
      </c>
      <c r="F462" s="400" t="s">
        <v>7681</v>
      </c>
      <c r="H462" s="406" t="s">
        <v>1596</v>
      </c>
      <c r="I462" s="400" t="s">
        <v>2571</v>
      </c>
      <c r="J462" s="404" t="s">
        <v>2572</v>
      </c>
      <c r="K462" s="404" t="s">
        <v>7682</v>
      </c>
      <c r="N462" s="406" t="s">
        <v>1636</v>
      </c>
      <c r="O462" s="507" t="s">
        <v>1452</v>
      </c>
      <c r="P462" s="407" t="str">
        <f>IFERROR(INDEX(LOVs!L:L,MATCH(O462, LOVs!J:J,0)), "")</f>
        <v>Fit</v>
      </c>
      <c r="Q462" s="407" t="str">
        <f>IFERROR(INDEX(LOVs!M:M,MATCH(O462,LOVs!J:J,0)),"")</f>
        <v>Configuration</v>
      </c>
      <c r="R462" s="407" t="str">
        <f>IFERROR(INDEX(LOVs!N:N,MATCH(O462,LOVs!J:J,0)),"")</f>
        <v>Functional</v>
      </c>
      <c r="T462" s="400" t="s">
        <v>7683</v>
      </c>
      <c r="U462" s="400" t="s">
        <v>7419</v>
      </c>
      <c r="Y462" s="400" t="s">
        <v>1348</v>
      </c>
      <c r="Z462" s="400" t="s">
        <v>6774</v>
      </c>
      <c r="AA462" s="409">
        <v>44945</v>
      </c>
      <c r="AD462" s="400" t="s">
        <v>7602</v>
      </c>
      <c r="AE462" s="400" t="s">
        <v>7602</v>
      </c>
      <c r="AI462" s="400" t="s">
        <v>1605</v>
      </c>
      <c r="AJ462" s="400" t="s">
        <v>2577</v>
      </c>
      <c r="AK462" s="400" t="s">
        <v>2578</v>
      </c>
      <c r="AU462" s="400" t="s">
        <v>7668</v>
      </c>
      <c r="AZ462" s="400" t="str">
        <f>IF(IFERROR(MATCH(F462,#REF!, 0),"No")="No","No","Yes")</f>
        <v>No</v>
      </c>
    </row>
    <row r="463" spans="1:52" ht="48" x14ac:dyDescent="0.3">
      <c r="E463" s="510" t="s">
        <v>5978</v>
      </c>
      <c r="F463" s="507" t="s">
        <v>7684</v>
      </c>
      <c r="G463" s="507"/>
      <c r="H463" s="507" t="s">
        <v>1596</v>
      </c>
      <c r="I463" s="507" t="s">
        <v>2300</v>
      </c>
      <c r="J463" s="507" t="s">
        <v>2341</v>
      </c>
      <c r="K463" s="519" t="s">
        <v>7685</v>
      </c>
      <c r="N463" s="507" t="s">
        <v>1636</v>
      </c>
      <c r="O463" s="507" t="s">
        <v>1452</v>
      </c>
      <c r="P463" s="407" t="str">
        <f>IFERROR(INDEX(LOVs!L:L,MATCH(O463, LOVs!J:J,0)), "")</f>
        <v>Fit</v>
      </c>
      <c r="Q463" s="407" t="str">
        <f>IFERROR(INDEX(LOVs!M:M,MATCH(O463,LOVs!J:J,0)),"")</f>
        <v>Configuration</v>
      </c>
      <c r="R463" s="407" t="str">
        <f>IFERROR(INDEX(LOVs!N:N,MATCH(O463,LOVs!J:J,0)),"")</f>
        <v>Functional</v>
      </c>
      <c r="S463" s="507"/>
      <c r="T463" s="401" t="s">
        <v>7686</v>
      </c>
      <c r="U463" s="401" t="s">
        <v>7687</v>
      </c>
      <c r="Y463" s="507" t="s">
        <v>7688</v>
      </c>
      <c r="Z463" s="507" t="s">
        <v>7689</v>
      </c>
      <c r="AA463" s="518">
        <v>44945</v>
      </c>
      <c r="AI463" s="406" t="s">
        <v>1605</v>
      </c>
      <c r="AJ463" s="406" t="s">
        <v>1606</v>
      </c>
      <c r="AK463" s="406" t="s">
        <v>2305</v>
      </c>
      <c r="AZ463" s="400" t="str">
        <f>IF(IFERROR(MATCH(F463,#REF!, 0),"No")="No","No","Yes")</f>
        <v>No</v>
      </c>
    </row>
    <row r="464" spans="1:52" ht="36" x14ac:dyDescent="0.3">
      <c r="E464" s="510" t="s">
        <v>5978</v>
      </c>
      <c r="F464" s="507" t="s">
        <v>7690</v>
      </c>
      <c r="H464" s="507" t="s">
        <v>1596</v>
      </c>
      <c r="I464" s="507" t="s">
        <v>1597</v>
      </c>
      <c r="J464" s="507" t="s">
        <v>1845</v>
      </c>
      <c r="K464" s="516" t="s">
        <v>7691</v>
      </c>
      <c r="N464" s="406" t="s">
        <v>1636</v>
      </c>
      <c r="O464" s="507" t="s">
        <v>1452</v>
      </c>
      <c r="P464" s="407" t="str">
        <f>IFERROR(INDEX(LOVs!L:L,MATCH(O464, LOVs!J:J,0)), "")</f>
        <v>Fit</v>
      </c>
      <c r="Q464" s="407" t="str">
        <f>IFERROR(INDEX(LOVs!M:M,MATCH(O464,LOVs!J:J,0)),"")</f>
        <v>Configuration</v>
      </c>
      <c r="R464" s="407" t="str">
        <f>IFERROR(INDEX(LOVs!N:N,MATCH(O464,LOVs!J:J,0)),"")</f>
        <v>Functional</v>
      </c>
      <c r="T464" s="509" t="s">
        <v>7692</v>
      </c>
      <c r="U464" s="509" t="s">
        <v>7693</v>
      </c>
      <c r="Z464" s="400" t="s">
        <v>5949</v>
      </c>
      <c r="AA464" s="409">
        <v>44950</v>
      </c>
      <c r="AI464" s="406" t="s">
        <v>1605</v>
      </c>
      <c r="AJ464" s="406" t="s">
        <v>1606</v>
      </c>
      <c r="AK464" s="406" t="s">
        <v>1607</v>
      </c>
      <c r="AZ464" s="400" t="str">
        <f>IF(IFERROR(MATCH(F464,#REF!, 0),"No")="No","No","Yes")</f>
        <v>No</v>
      </c>
    </row>
    <row r="465" spans="2:52" ht="36" x14ac:dyDescent="0.3">
      <c r="E465" s="510" t="s">
        <v>5978</v>
      </c>
      <c r="F465" s="507" t="s">
        <v>7694</v>
      </c>
      <c r="H465" s="507" t="s">
        <v>1596</v>
      </c>
      <c r="I465" s="507" t="s">
        <v>1597</v>
      </c>
      <c r="J465" s="507" t="s">
        <v>1845</v>
      </c>
      <c r="K465" s="516" t="s">
        <v>7695</v>
      </c>
      <c r="N465" s="406" t="s">
        <v>1636</v>
      </c>
      <c r="O465" s="507" t="s">
        <v>1452</v>
      </c>
      <c r="P465" s="407" t="str">
        <f>IFERROR(INDEX(LOVs!L:L,MATCH(O465, LOVs!J:J,0)), "")</f>
        <v>Fit</v>
      </c>
      <c r="Q465" s="407" t="str">
        <f>IFERROR(INDEX(LOVs!M:M,MATCH(O465,LOVs!J:J,0)),"")</f>
        <v>Configuration</v>
      </c>
      <c r="R465" s="407" t="str">
        <f>IFERROR(INDEX(LOVs!N:N,MATCH(O465,LOVs!J:J,0)),"")</f>
        <v>Functional</v>
      </c>
      <c r="T465" s="509" t="s">
        <v>7696</v>
      </c>
      <c r="U465" s="517" t="s">
        <v>7697</v>
      </c>
      <c r="Z465" s="400" t="s">
        <v>5949</v>
      </c>
      <c r="AA465" s="409">
        <v>44950</v>
      </c>
      <c r="AI465" s="406" t="s">
        <v>1605</v>
      </c>
      <c r="AJ465" s="406" t="s">
        <v>1606</v>
      </c>
      <c r="AK465" s="406" t="s">
        <v>1607</v>
      </c>
      <c r="AZ465" s="400" t="str">
        <f>IF(IFERROR(MATCH(F465,#REF!, 0),"No")="No","No","Yes")</f>
        <v>No</v>
      </c>
    </row>
    <row r="466" spans="2:52" x14ac:dyDescent="0.3">
      <c r="B466" s="404" t="e">
        <v>#N/A</v>
      </c>
      <c r="C466" s="404" t="e">
        <v>#N/A</v>
      </c>
      <c r="D466" s="404" t="s">
        <v>7698</v>
      </c>
      <c r="E466" s="428"/>
      <c r="F466" s="406" t="s">
        <v>7699</v>
      </c>
      <c r="G466" s="406"/>
      <c r="H466" s="406" t="s">
        <v>1596</v>
      </c>
      <c r="I466" s="406" t="s">
        <v>1597</v>
      </c>
      <c r="J466" s="406" t="s">
        <v>1795</v>
      </c>
      <c r="K466" s="406" t="s">
        <v>7700</v>
      </c>
      <c r="L466" s="406"/>
      <c r="M466" s="406"/>
      <c r="N466" s="406"/>
      <c r="O466" s="507" t="s">
        <v>2621</v>
      </c>
      <c r="P466" s="407" t="str">
        <f>IFERROR(INDEX(LOVs!L:L,MATCH(O466, LOVs!J:J,0)), "")</f>
        <v>Gap</v>
      </c>
      <c r="Q466" s="407" t="str">
        <f>IFERROR(INDEX(LOVs!M:M,MATCH(O466,LOVs!J:J,0)),"")</f>
        <v>Build</v>
      </c>
      <c r="R466" s="407" t="str">
        <f>IFERROR(INDEX(LOVs!N:N,MATCH(O466,LOVs!J:J,0)),"")</f>
        <v>Interface</v>
      </c>
      <c r="S466" s="406" t="s">
        <v>3255</v>
      </c>
      <c r="T466" s="406"/>
      <c r="U466" s="406" t="s">
        <v>7042</v>
      </c>
      <c r="V466" s="406"/>
      <c r="W466" s="406"/>
      <c r="X466" s="406"/>
      <c r="Y466" s="406" t="s">
        <v>1348</v>
      </c>
      <c r="Z466" s="406" t="s">
        <v>4652</v>
      </c>
      <c r="AA466" s="406"/>
      <c r="AB466" s="406" t="s">
        <v>5941</v>
      </c>
      <c r="AC466" s="406"/>
      <c r="AD466" s="406"/>
      <c r="AE466" s="406" t="s">
        <v>6361</v>
      </c>
      <c r="AF466" s="406"/>
      <c r="AG466" s="406"/>
      <c r="AH466" s="406"/>
      <c r="AI466" s="406" t="s">
        <v>1605</v>
      </c>
      <c r="AJ466" s="406" t="s">
        <v>1606</v>
      </c>
      <c r="AK466" s="406" t="s">
        <v>1607</v>
      </c>
      <c r="AL466" s="406"/>
      <c r="AM466" s="406"/>
      <c r="AN466" s="406"/>
      <c r="AO466" s="406"/>
      <c r="AP466" s="406"/>
      <c r="AQ466" s="406"/>
      <c r="AR466" s="406"/>
      <c r="AS466" s="406"/>
      <c r="AT466" s="406"/>
      <c r="AU466" s="406"/>
      <c r="AZ466" s="400" t="str">
        <f>IF(IFERROR(MATCH(F466,#REF!, 0),"N/A")="N/A","N/A","Yes")</f>
        <v>N/A</v>
      </c>
    </row>
    <row r="467" spans="2:52" x14ac:dyDescent="0.3">
      <c r="E467" s="510"/>
      <c r="F467" s="402"/>
      <c r="K467" s="421"/>
      <c r="P467" s="407"/>
      <c r="Q467" s="407"/>
      <c r="R467" s="407"/>
      <c r="AZ467" s="400" t="s">
        <v>7381</v>
      </c>
    </row>
    <row r="468" spans="2:52" ht="36" x14ac:dyDescent="0.3">
      <c r="E468" s="510" t="s">
        <v>5978</v>
      </c>
      <c r="F468" s="507" t="s">
        <v>7701</v>
      </c>
      <c r="H468" s="507" t="s">
        <v>1596</v>
      </c>
      <c r="I468" s="507" t="s">
        <v>1597</v>
      </c>
      <c r="J468" s="507" t="s">
        <v>1845</v>
      </c>
      <c r="K468" s="516" t="s">
        <v>7702</v>
      </c>
      <c r="N468" s="406" t="s">
        <v>7703</v>
      </c>
      <c r="O468" s="507" t="s">
        <v>1452</v>
      </c>
      <c r="P468" s="407" t="str">
        <f>IFERROR(INDEX(LOVs!L:L,MATCH(O468, LOVs!J:J,0)), "")</f>
        <v>Fit</v>
      </c>
      <c r="Q468" s="407" t="str">
        <f>IFERROR(INDEX(LOVs!M:M,MATCH(O468,LOVs!J:J,0)),"")</f>
        <v>Configuration</v>
      </c>
      <c r="R468" s="407" t="str">
        <f>IFERROR(INDEX(LOVs!N:N,MATCH(O468,LOVs!J:J,0)),"")</f>
        <v>Functional</v>
      </c>
      <c r="T468" s="422" t="s">
        <v>7704</v>
      </c>
      <c r="U468" s="422" t="s">
        <v>7705</v>
      </c>
      <c r="Z468" s="400" t="s">
        <v>7706</v>
      </c>
      <c r="AA468" s="409">
        <v>44951</v>
      </c>
      <c r="AI468" s="406" t="s">
        <v>1605</v>
      </c>
      <c r="AJ468" s="406" t="s">
        <v>1606</v>
      </c>
      <c r="AK468" s="406" t="s">
        <v>1607</v>
      </c>
      <c r="AZ468" s="400" t="str">
        <f>IF(IFERROR(MATCH(F468,#REF!, 0),"No")="No","No","Yes")</f>
        <v>No</v>
      </c>
    </row>
    <row r="469" spans="2:52" ht="48" x14ac:dyDescent="0.3">
      <c r="E469" s="510" t="s">
        <v>5978</v>
      </c>
      <c r="F469" s="406" t="s">
        <v>7707</v>
      </c>
      <c r="G469" s="406"/>
      <c r="H469" s="406" t="s">
        <v>1596</v>
      </c>
      <c r="I469" s="406" t="s">
        <v>2300</v>
      </c>
      <c r="J469" s="406" t="s">
        <v>2341</v>
      </c>
      <c r="K469" s="516" t="s">
        <v>7708</v>
      </c>
      <c r="N469" s="406" t="s">
        <v>1636</v>
      </c>
      <c r="O469" s="507" t="s">
        <v>1452</v>
      </c>
      <c r="P469" s="407" t="str">
        <f>IFERROR(INDEX(LOVs!L:L,MATCH(O469, LOVs!J:J,0)), "")</f>
        <v>Fit</v>
      </c>
      <c r="Q469" s="407" t="str">
        <f>IFERROR(INDEX(LOVs!M:M,MATCH(O469,LOVs!J:J,0)),"")</f>
        <v>Configuration</v>
      </c>
      <c r="R469" s="407" t="str">
        <f>IFERROR(INDEX(LOVs!N:N,MATCH(O469,LOVs!J:J,0)),"")</f>
        <v>Functional</v>
      </c>
      <c r="S469" s="406" t="s">
        <v>4207</v>
      </c>
      <c r="T469" s="422" t="s">
        <v>7709</v>
      </c>
      <c r="U469" s="422"/>
      <c r="Z469" s="400" t="s">
        <v>5949</v>
      </c>
      <c r="AA469" s="409">
        <v>44952</v>
      </c>
      <c r="AI469" s="406" t="s">
        <v>1605</v>
      </c>
      <c r="AJ469" s="406" t="s">
        <v>1606</v>
      </c>
      <c r="AK469" s="406" t="s">
        <v>2305</v>
      </c>
      <c r="AZ469" s="400" t="str">
        <f>IF(IFERROR(MATCH(F469,#REF!, 0),"No")="No","No","Yes")</f>
        <v>No</v>
      </c>
    </row>
    <row r="470" spans="2:52" x14ac:dyDescent="0.3">
      <c r="E470" s="510" t="s">
        <v>5978</v>
      </c>
      <c r="F470" s="406" t="s">
        <v>7710</v>
      </c>
      <c r="G470" s="406"/>
      <c r="H470" s="406" t="s">
        <v>1596</v>
      </c>
      <c r="I470" s="406" t="s">
        <v>2300</v>
      </c>
      <c r="J470" s="406" t="s">
        <v>2341</v>
      </c>
      <c r="K470" s="516" t="s">
        <v>7711</v>
      </c>
      <c r="N470" s="406" t="s">
        <v>1636</v>
      </c>
      <c r="O470" s="507" t="s">
        <v>1647</v>
      </c>
      <c r="P470" s="407" t="str">
        <f>IFERROR(INDEX(LOVs!L:L,MATCH(O470, LOVs!J:J,0)), "")</f>
        <v>Gap</v>
      </c>
      <c r="Q470" s="407" t="str">
        <f>IFERROR(INDEX(LOVs!M:M,MATCH(O470,LOVs!J:J,0)),"")</f>
        <v>Build</v>
      </c>
      <c r="R470" s="407" t="str">
        <f>IFERROR(INDEX(LOVs!N:N,MATCH(O470,LOVs!J:J,0)),"")</f>
        <v>Report</v>
      </c>
      <c r="S470" s="406" t="s">
        <v>4170</v>
      </c>
      <c r="T470" s="422" t="s">
        <v>7712</v>
      </c>
      <c r="Z470" s="400" t="s">
        <v>5949</v>
      </c>
      <c r="AA470" s="409">
        <v>44952</v>
      </c>
      <c r="AI470" s="406" t="s">
        <v>1605</v>
      </c>
      <c r="AJ470" s="406" t="s">
        <v>1606</v>
      </c>
      <c r="AK470" s="406" t="s">
        <v>2305</v>
      </c>
      <c r="AZ470" s="400" t="str">
        <f>IF(IFERROR(MATCH(F470,#REF!, 0),"No")="No","No","Yes")</f>
        <v>No</v>
      </c>
    </row>
    <row r="471" spans="2:52" x14ac:dyDescent="0.3">
      <c r="E471" s="510" t="s">
        <v>5978</v>
      </c>
      <c r="F471" s="400" t="s">
        <v>7713</v>
      </c>
      <c r="H471" s="406" t="s">
        <v>1596</v>
      </c>
      <c r="I471" s="400" t="s">
        <v>2571</v>
      </c>
      <c r="J471" s="404" t="s">
        <v>2572</v>
      </c>
      <c r="K471" s="404" t="s">
        <v>7714</v>
      </c>
      <c r="N471" s="406" t="s">
        <v>1636</v>
      </c>
      <c r="O471" s="507" t="s">
        <v>2621</v>
      </c>
      <c r="P471" s="407" t="str">
        <f>IFERROR(INDEX(LOVs!L:L,MATCH(O471, LOVs!J:J,0)), "")</f>
        <v>Gap</v>
      </c>
      <c r="Q471" s="407" t="str">
        <f>IFERROR(INDEX(LOVs!M:M,MATCH(O471,LOVs!J:J,0)),"")</f>
        <v>Build</v>
      </c>
      <c r="R471" s="407" t="str">
        <f>IFERROR(INDEX(LOVs!N:N,MATCH(O471,LOVs!J:J,0)),"")</f>
        <v>Interface</v>
      </c>
      <c r="S471" s="400" t="s">
        <v>3555</v>
      </c>
      <c r="T471" s="400" t="s">
        <v>7715</v>
      </c>
      <c r="U471" s="400" t="s">
        <v>7419</v>
      </c>
      <c r="Y471" s="400" t="s">
        <v>1348</v>
      </c>
      <c r="Z471" s="400" t="s">
        <v>6774</v>
      </c>
      <c r="AA471" s="409">
        <v>44953</v>
      </c>
      <c r="AD471" s="400" t="s">
        <v>7602</v>
      </c>
      <c r="AE471" s="400" t="s">
        <v>7602</v>
      </c>
      <c r="AI471" s="400" t="s">
        <v>1605</v>
      </c>
      <c r="AJ471" s="400" t="s">
        <v>2577</v>
      </c>
      <c r="AK471" s="400" t="s">
        <v>2578</v>
      </c>
      <c r="AZ471" s="400" t="str">
        <f>IF(IFERROR(MATCH(F471,#REF!, 0),"No")="No","No","Yes")</f>
        <v>No</v>
      </c>
    </row>
    <row r="472" spans="2:52" x14ac:dyDescent="0.3">
      <c r="E472" s="510" t="s">
        <v>5978</v>
      </c>
      <c r="F472" s="400" t="s">
        <v>7716</v>
      </c>
      <c r="H472" s="406" t="s">
        <v>1596</v>
      </c>
      <c r="I472" s="400" t="s">
        <v>2571</v>
      </c>
      <c r="J472" s="404" t="s">
        <v>2572</v>
      </c>
      <c r="K472" s="404" t="s">
        <v>7717</v>
      </c>
      <c r="N472" s="406" t="s">
        <v>1636</v>
      </c>
      <c r="O472" s="507" t="s">
        <v>2621</v>
      </c>
      <c r="P472" s="407" t="str">
        <f>IFERROR(INDEX(LOVs!L:L,MATCH(O472, LOVs!J:J,0)), "")</f>
        <v>Gap</v>
      </c>
      <c r="Q472" s="407" t="str">
        <f>IFERROR(INDEX(LOVs!M:M,MATCH(O472,LOVs!J:J,0)),"")</f>
        <v>Build</v>
      </c>
      <c r="R472" s="407" t="str">
        <f>IFERROR(INDEX(LOVs!N:N,MATCH(O472,LOVs!J:J,0)),"")</f>
        <v>Interface</v>
      </c>
      <c r="S472" s="400" t="s">
        <v>3555</v>
      </c>
      <c r="T472" s="400" t="s">
        <v>7718</v>
      </c>
      <c r="U472" s="400" t="s">
        <v>7419</v>
      </c>
      <c r="Y472" s="400" t="s">
        <v>1348</v>
      </c>
      <c r="Z472" s="400" t="s">
        <v>6774</v>
      </c>
      <c r="AA472" s="409">
        <v>44956</v>
      </c>
      <c r="AD472" s="400" t="s">
        <v>7602</v>
      </c>
      <c r="AE472" s="400" t="s">
        <v>7602</v>
      </c>
      <c r="AI472" s="400" t="s">
        <v>1605</v>
      </c>
      <c r="AJ472" s="400" t="s">
        <v>2577</v>
      </c>
      <c r="AK472" s="400" t="s">
        <v>2578</v>
      </c>
      <c r="AZ472" s="400" t="str">
        <f>IF(IFERROR(MATCH(F472,#REF!, 0),"No")="No","No","Yes")</f>
        <v>No</v>
      </c>
    </row>
    <row r="473" spans="2:52" x14ac:dyDescent="0.3">
      <c r="E473" s="510" t="s">
        <v>5978</v>
      </c>
      <c r="F473" s="400" t="s">
        <v>7719</v>
      </c>
      <c r="H473" s="400" t="s">
        <v>1596</v>
      </c>
      <c r="I473" s="400" t="s">
        <v>2571</v>
      </c>
      <c r="J473" s="404" t="s">
        <v>2572</v>
      </c>
      <c r="K473" s="404" t="s">
        <v>7720</v>
      </c>
      <c r="N473" s="406" t="s">
        <v>1636</v>
      </c>
      <c r="O473" s="507" t="s">
        <v>2621</v>
      </c>
      <c r="P473" s="407" t="str">
        <f>IFERROR(INDEX(LOVs!L:L,MATCH(O473, LOVs!J:J,0)), "")</f>
        <v>Gap</v>
      </c>
      <c r="Q473" s="407" t="str">
        <f>IFERROR(INDEX(LOVs!M:M,MATCH(O473,LOVs!J:J,0)),"")</f>
        <v>Build</v>
      </c>
      <c r="R473" s="407" t="str">
        <f>IFERROR(INDEX(LOVs!N:N,MATCH(O473,LOVs!J:J,0)),"")</f>
        <v>Interface</v>
      </c>
      <c r="S473" s="400" t="s">
        <v>122</v>
      </c>
      <c r="T473" s="400" t="s">
        <v>7721</v>
      </c>
      <c r="U473" s="406" t="s">
        <v>7722</v>
      </c>
      <c r="Y473" s="400" t="s">
        <v>1348</v>
      </c>
      <c r="Z473" s="400" t="s">
        <v>3884</v>
      </c>
      <c r="AA473" s="409">
        <v>44959</v>
      </c>
      <c r="AD473" s="400" t="s">
        <v>7602</v>
      </c>
      <c r="AE473" s="400" t="s">
        <v>7602</v>
      </c>
      <c r="AI473" s="400" t="s">
        <v>1605</v>
      </c>
      <c r="AJ473" s="400" t="s">
        <v>2577</v>
      </c>
      <c r="AK473" s="400" t="s">
        <v>2578</v>
      </c>
      <c r="AZ473" s="400" t="str">
        <f>IF(IFERROR(MATCH(F473,#REF!, 0),"No")="No","No","Yes")</f>
        <v>No</v>
      </c>
    </row>
    <row r="474" spans="2:52" ht="60" x14ac:dyDescent="0.3">
      <c r="E474" s="510" t="s">
        <v>5978</v>
      </c>
      <c r="F474" s="406" t="s">
        <v>7723</v>
      </c>
      <c r="H474" s="406" t="s">
        <v>1596</v>
      </c>
      <c r="I474" s="406" t="s">
        <v>2300</v>
      </c>
      <c r="J474" s="406" t="s">
        <v>2341</v>
      </c>
      <c r="K474" s="421" t="s">
        <v>7724</v>
      </c>
      <c r="N474" s="406" t="s">
        <v>1636</v>
      </c>
      <c r="O474" s="507" t="s">
        <v>2621</v>
      </c>
      <c r="P474" s="407" t="str">
        <f>IFERROR(INDEX(LOVs!L:L,MATCH(O474, LOVs!J:J,0)), "")</f>
        <v>Gap</v>
      </c>
      <c r="Q474" s="407" t="str">
        <f>IFERROR(INDEX(LOVs!M:M,MATCH(O474,LOVs!J:J,0)),"")</f>
        <v>Build</v>
      </c>
      <c r="R474" s="407" t="str">
        <f>IFERROR(INDEX(LOVs!N:N,MATCH(O474,LOVs!J:J,0)),"")</f>
        <v>Interface</v>
      </c>
      <c r="S474" s="400" t="s">
        <v>7255</v>
      </c>
      <c r="T474" s="401" t="s">
        <v>7725</v>
      </c>
      <c r="U474" s="400" t="s">
        <v>7726</v>
      </c>
      <c r="Y474" s="400" t="s">
        <v>1348</v>
      </c>
      <c r="Z474" s="400" t="s">
        <v>5949</v>
      </c>
      <c r="AA474" s="409">
        <v>44960</v>
      </c>
      <c r="AD474" s="400" t="s">
        <v>7602</v>
      </c>
      <c r="AE474" s="400" t="s">
        <v>7602</v>
      </c>
      <c r="AI474" s="400" t="s">
        <v>1605</v>
      </c>
      <c r="AJ474" s="400" t="s">
        <v>1606</v>
      </c>
      <c r="AK474" s="400" t="s">
        <v>2305</v>
      </c>
      <c r="AZ474" s="400" t="str">
        <f>IF(IFERROR(MATCH(F474,#REF!, 0),"No")="No","No","Yes")</f>
        <v>No</v>
      </c>
    </row>
    <row r="475" spans="2:52" ht="60" x14ac:dyDescent="0.3">
      <c r="E475" s="510" t="s">
        <v>5978</v>
      </c>
      <c r="F475" s="406" t="s">
        <v>7727</v>
      </c>
      <c r="H475" s="406" t="s">
        <v>1596</v>
      </c>
      <c r="I475" s="406" t="s">
        <v>2300</v>
      </c>
      <c r="J475" s="406" t="s">
        <v>2341</v>
      </c>
      <c r="K475" s="421" t="s">
        <v>7728</v>
      </c>
      <c r="N475" s="406" t="s">
        <v>1636</v>
      </c>
      <c r="O475" s="507" t="s">
        <v>2621</v>
      </c>
      <c r="P475" s="407" t="str">
        <f>IFERROR(INDEX(LOVs!L:L,MATCH(O475, LOVs!J:J,0)), "")</f>
        <v>Gap</v>
      </c>
      <c r="Q475" s="407" t="str">
        <f>IFERROR(INDEX(LOVs!M:M,MATCH(O475,LOVs!J:J,0)),"")</f>
        <v>Build</v>
      </c>
      <c r="R475" s="407" t="str">
        <f>IFERROR(INDEX(LOVs!N:N,MATCH(O475,LOVs!J:J,0)),"")</f>
        <v>Interface</v>
      </c>
      <c r="S475" s="400" t="s">
        <v>7729</v>
      </c>
      <c r="T475" s="401" t="s">
        <v>7725</v>
      </c>
      <c r="U475" s="400" t="s">
        <v>7726</v>
      </c>
      <c r="Y475" s="400" t="s">
        <v>1348</v>
      </c>
      <c r="Z475" s="400" t="s">
        <v>5949</v>
      </c>
      <c r="AA475" s="409">
        <v>44960</v>
      </c>
      <c r="AD475" s="400" t="s">
        <v>7602</v>
      </c>
      <c r="AE475" s="400" t="s">
        <v>7602</v>
      </c>
      <c r="AI475" s="400" t="s">
        <v>1605</v>
      </c>
      <c r="AJ475" s="400" t="s">
        <v>1606</v>
      </c>
      <c r="AK475" s="400" t="s">
        <v>2305</v>
      </c>
      <c r="AZ475" s="400" t="str">
        <f>IF(IFERROR(MATCH(F475,#REF!, 0),"No")="No","No","Yes")</f>
        <v>No</v>
      </c>
    </row>
    <row r="476" spans="2:52" ht="60" x14ac:dyDescent="0.3">
      <c r="E476" s="510" t="s">
        <v>5978</v>
      </c>
      <c r="F476" s="406" t="s">
        <v>7730</v>
      </c>
      <c r="H476" s="406" t="s">
        <v>1596</v>
      </c>
      <c r="I476" s="406" t="s">
        <v>2300</v>
      </c>
      <c r="J476" s="406" t="s">
        <v>2341</v>
      </c>
      <c r="K476" s="421" t="s">
        <v>7731</v>
      </c>
      <c r="N476" s="406" t="s">
        <v>1636</v>
      </c>
      <c r="O476" s="507" t="s">
        <v>2621</v>
      </c>
      <c r="P476" s="407" t="str">
        <f>IFERROR(INDEX(LOVs!L:L,MATCH(O476, LOVs!J:J,0)), "")</f>
        <v>Gap</v>
      </c>
      <c r="Q476" s="407" t="str">
        <f>IFERROR(INDEX(LOVs!M:M,MATCH(O476,LOVs!J:J,0)),"")</f>
        <v>Build</v>
      </c>
      <c r="R476" s="407" t="str">
        <f>IFERROR(INDEX(LOVs!N:N,MATCH(O476,LOVs!J:J,0)),"")</f>
        <v>Interface</v>
      </c>
      <c r="S476" s="401" t="s">
        <v>7539</v>
      </c>
      <c r="T476" s="401" t="s">
        <v>7732</v>
      </c>
      <c r="U476" s="400" t="s">
        <v>7726</v>
      </c>
      <c r="Y476" s="400" t="s">
        <v>1348</v>
      </c>
      <c r="Z476" s="400" t="s">
        <v>5949</v>
      </c>
      <c r="AA476" s="409">
        <v>44960</v>
      </c>
      <c r="AD476" s="400" t="s">
        <v>7602</v>
      </c>
      <c r="AE476" s="400" t="s">
        <v>7602</v>
      </c>
      <c r="AI476" s="400" t="s">
        <v>1605</v>
      </c>
      <c r="AJ476" s="400" t="s">
        <v>1606</v>
      </c>
      <c r="AK476" s="400" t="s">
        <v>2305</v>
      </c>
      <c r="AZ476" s="400" t="str">
        <f>IF(IFERROR(MATCH(F476,#REF!, 0),"No")="No","No","Yes")</f>
        <v>No</v>
      </c>
    </row>
    <row r="477" spans="2:52" ht="60" x14ac:dyDescent="0.3">
      <c r="E477" s="510" t="s">
        <v>5978</v>
      </c>
      <c r="F477" s="406" t="s">
        <v>7733</v>
      </c>
      <c r="H477" s="406" t="s">
        <v>1596</v>
      </c>
      <c r="I477" s="406" t="s">
        <v>2300</v>
      </c>
      <c r="J477" s="406" t="s">
        <v>2341</v>
      </c>
      <c r="K477" s="421" t="s">
        <v>7734</v>
      </c>
      <c r="N477" s="406" t="s">
        <v>1636</v>
      </c>
      <c r="O477" s="507" t="s">
        <v>2621</v>
      </c>
      <c r="P477" s="407" t="str">
        <f>IFERROR(INDEX(LOVs!L:L,MATCH(O477, LOVs!J:J,0)), "")</f>
        <v>Gap</v>
      </c>
      <c r="Q477" s="407" t="str">
        <f>IFERROR(INDEX(LOVs!M:M,MATCH(O477,LOVs!J:J,0)),"")</f>
        <v>Build</v>
      </c>
      <c r="R477" s="407" t="str">
        <f>IFERROR(INDEX(LOVs!N:N,MATCH(O477,LOVs!J:J,0)),"")</f>
        <v>Interface</v>
      </c>
      <c r="S477" s="400" t="s">
        <v>7735</v>
      </c>
      <c r="T477" s="401" t="s">
        <v>7732</v>
      </c>
      <c r="U477" s="400" t="s">
        <v>7726</v>
      </c>
      <c r="Y477" s="400" t="s">
        <v>1348</v>
      </c>
      <c r="Z477" s="400" t="s">
        <v>5949</v>
      </c>
      <c r="AA477" s="409">
        <v>44960</v>
      </c>
      <c r="AD477" s="400" t="s">
        <v>7602</v>
      </c>
      <c r="AE477" s="400" t="s">
        <v>7602</v>
      </c>
      <c r="AI477" s="400" t="s">
        <v>1605</v>
      </c>
      <c r="AJ477" s="400" t="s">
        <v>1606</v>
      </c>
      <c r="AK477" s="400" t="s">
        <v>2305</v>
      </c>
      <c r="AZ477" s="400" t="str">
        <f>IF(IFERROR(MATCH(F477,#REF!, 0),"No")="No","No","Yes")</f>
        <v>No</v>
      </c>
    </row>
    <row r="478" spans="2:52" x14ac:dyDescent="0.3">
      <c r="E478" s="510" t="s">
        <v>5978</v>
      </c>
      <c r="F478" s="400" t="s">
        <v>7736</v>
      </c>
      <c r="H478" s="406" t="s">
        <v>1596</v>
      </c>
      <c r="I478" s="400" t="s">
        <v>2571</v>
      </c>
      <c r="J478" s="404" t="s">
        <v>2572</v>
      </c>
      <c r="K478" s="404" t="s">
        <v>7737</v>
      </c>
      <c r="N478" s="400" t="s">
        <v>1636</v>
      </c>
      <c r="O478" s="507" t="s">
        <v>2177</v>
      </c>
      <c r="P478" s="407" t="str">
        <f>IFERROR(INDEX(LOVs!L:L,MATCH(O478, LOVs!J:J,0)), "")</f>
        <v>Gap</v>
      </c>
      <c r="Q478" s="407" t="str">
        <f>IFERROR(INDEX(LOVs!M:M,MATCH(O478,LOVs!J:J,0)),"")</f>
        <v>Build</v>
      </c>
      <c r="R478" s="407" t="str">
        <f>IFERROR(INDEX(LOVs!N:N,MATCH(O478,LOVs!J:J,0)),"")</f>
        <v>Conversions</v>
      </c>
      <c r="S478" s="400" t="s">
        <v>4704</v>
      </c>
      <c r="T478" s="400" t="s">
        <v>7738</v>
      </c>
      <c r="U478" s="400" t="s">
        <v>7739</v>
      </c>
      <c r="Y478" s="400" t="s">
        <v>1348</v>
      </c>
      <c r="Z478" s="400" t="s">
        <v>6774</v>
      </c>
      <c r="AA478" s="409">
        <v>44960</v>
      </c>
      <c r="AD478" s="400" t="s">
        <v>7602</v>
      </c>
      <c r="AE478" s="400" t="s">
        <v>7602</v>
      </c>
      <c r="AI478" s="400" t="s">
        <v>1605</v>
      </c>
      <c r="AJ478" s="400" t="s">
        <v>2577</v>
      </c>
      <c r="AK478" s="400" t="s">
        <v>2578</v>
      </c>
      <c r="AZ478" s="400" t="str">
        <f>IF(IFERROR(MATCH(F478,#REF!, 0),"No")="No","No","Yes")</f>
        <v>No</v>
      </c>
    </row>
    <row r="479" spans="2:52" x14ac:dyDescent="0.3">
      <c r="E479" s="510" t="s">
        <v>5978</v>
      </c>
      <c r="F479" s="400" t="s">
        <v>7740</v>
      </c>
      <c r="H479" s="406" t="s">
        <v>1596</v>
      </c>
      <c r="I479" s="400" t="s">
        <v>2571</v>
      </c>
      <c r="J479" s="404" t="s">
        <v>2572</v>
      </c>
      <c r="K479" s="404" t="s">
        <v>7741</v>
      </c>
      <c r="N479" s="400" t="s">
        <v>1636</v>
      </c>
      <c r="O479" s="507" t="s">
        <v>2177</v>
      </c>
      <c r="P479" s="407" t="str">
        <f>IFERROR(INDEX(LOVs!L:L,MATCH(O479, LOVs!J:J,0)), "")</f>
        <v>Gap</v>
      </c>
      <c r="Q479" s="407" t="str">
        <f>IFERROR(INDEX(LOVs!M:M,MATCH(O479,LOVs!J:J,0)),"")</f>
        <v>Build</v>
      </c>
      <c r="R479" s="407" t="str">
        <f>IFERROR(INDEX(LOVs!N:N,MATCH(O479,LOVs!J:J,0)),"")</f>
        <v>Conversions</v>
      </c>
      <c r="S479" s="400" t="s">
        <v>4664</v>
      </c>
      <c r="T479" s="400" t="s">
        <v>7742</v>
      </c>
      <c r="U479" s="400" t="s">
        <v>7739</v>
      </c>
      <c r="Y479" s="400" t="s">
        <v>1348</v>
      </c>
      <c r="Z479" s="400" t="s">
        <v>6774</v>
      </c>
      <c r="AA479" s="409">
        <v>44960</v>
      </c>
      <c r="AD479" s="400" t="s">
        <v>7602</v>
      </c>
      <c r="AE479" s="400" t="s">
        <v>7602</v>
      </c>
      <c r="AI479" s="400" t="s">
        <v>1605</v>
      </c>
      <c r="AJ479" s="400" t="s">
        <v>2577</v>
      </c>
      <c r="AK479" s="400" t="s">
        <v>2578</v>
      </c>
      <c r="AZ479" s="400" t="str">
        <f>IF(IFERROR(MATCH(F479,#REF!, 0),"No")="No","No","Yes")</f>
        <v>No</v>
      </c>
    </row>
    <row r="480" spans="2:52" x14ac:dyDescent="0.3">
      <c r="E480" s="510" t="s">
        <v>5978</v>
      </c>
      <c r="F480" s="400" t="s">
        <v>7743</v>
      </c>
      <c r="H480" s="406" t="s">
        <v>1596</v>
      </c>
      <c r="I480" s="400" t="s">
        <v>2571</v>
      </c>
      <c r="J480" s="404" t="s">
        <v>2572</v>
      </c>
      <c r="K480" s="404" t="s">
        <v>7744</v>
      </c>
      <c r="N480" s="400" t="s">
        <v>1636</v>
      </c>
      <c r="O480" s="507" t="s">
        <v>1759</v>
      </c>
      <c r="P480" s="407" t="str">
        <f>IFERROR(INDEX(LOVs!L:L,MATCH(O480, LOVs!J:J,0)), "")</f>
        <v>Not Required</v>
      </c>
      <c r="Q480" s="407" t="str">
        <f>IFERROR(INDEX(LOVs!M:M,MATCH(O480,LOVs!J:J,0)),"")</f>
        <v>Not Required</v>
      </c>
      <c r="R480" s="407" t="str">
        <f>IFERROR(INDEX(LOVs!N:N,MATCH(O480,LOVs!J:J,0)),"")</f>
        <v>Not Required</v>
      </c>
      <c r="T480" s="513" t="s">
        <v>7745</v>
      </c>
      <c r="U480" s="400" t="s">
        <v>7419</v>
      </c>
      <c r="V480" s="409">
        <v>44860</v>
      </c>
      <c r="Y480" s="400" t="s">
        <v>1348</v>
      </c>
      <c r="Z480" s="400" t="s">
        <v>6774</v>
      </c>
      <c r="AA480" s="409">
        <v>44963</v>
      </c>
      <c r="AD480" s="512"/>
      <c r="AE480" s="512"/>
      <c r="AI480" s="400" t="s">
        <v>1605</v>
      </c>
      <c r="AJ480" s="400" t="s">
        <v>2577</v>
      </c>
      <c r="AK480" s="400" t="s">
        <v>2578</v>
      </c>
      <c r="AZ480" s="400" t="s">
        <v>7381</v>
      </c>
    </row>
    <row r="481" spans="2:52" x14ac:dyDescent="0.3">
      <c r="E481" s="510" t="s">
        <v>5978</v>
      </c>
      <c r="F481" s="400" t="s">
        <v>7746</v>
      </c>
      <c r="H481" s="406" t="s">
        <v>1596</v>
      </c>
      <c r="I481" s="400" t="s">
        <v>2571</v>
      </c>
      <c r="J481" s="404" t="s">
        <v>2572</v>
      </c>
      <c r="K481" s="404" t="s">
        <v>7747</v>
      </c>
      <c r="N481" s="400" t="s">
        <v>1636</v>
      </c>
      <c r="O481" s="507" t="s">
        <v>1759</v>
      </c>
      <c r="P481" s="407" t="str">
        <f>IFERROR(INDEX(LOVs!L:L,MATCH(O481, LOVs!J:J,0)), "")</f>
        <v>Not Required</v>
      </c>
      <c r="Q481" s="407" t="str">
        <f>IFERROR(INDEX(LOVs!M:M,MATCH(O481,LOVs!J:J,0)),"")</f>
        <v>Not Required</v>
      </c>
      <c r="R481" s="407" t="str">
        <f>IFERROR(INDEX(LOVs!N:N,MATCH(O481,LOVs!J:J,0)),"")</f>
        <v>Not Required</v>
      </c>
      <c r="T481" s="513" t="s">
        <v>7748</v>
      </c>
      <c r="U481" s="400" t="s">
        <v>7419</v>
      </c>
      <c r="V481" s="409">
        <v>44860</v>
      </c>
      <c r="Y481" s="400" t="s">
        <v>1348</v>
      </c>
      <c r="Z481" s="400" t="s">
        <v>6774</v>
      </c>
      <c r="AA481" s="409">
        <v>44963</v>
      </c>
      <c r="AD481" s="512"/>
      <c r="AE481" s="512"/>
      <c r="AI481" s="400" t="s">
        <v>1605</v>
      </c>
      <c r="AJ481" s="400" t="s">
        <v>2577</v>
      </c>
      <c r="AK481" s="400" t="s">
        <v>2578</v>
      </c>
      <c r="AZ481" s="400" t="s">
        <v>7381</v>
      </c>
    </row>
    <row r="482" spans="2:52" x14ac:dyDescent="0.3">
      <c r="E482" s="510" t="s">
        <v>5978</v>
      </c>
      <c r="F482" s="400" t="s">
        <v>7749</v>
      </c>
      <c r="H482" s="406" t="s">
        <v>1596</v>
      </c>
      <c r="I482" s="400" t="s">
        <v>2571</v>
      </c>
      <c r="J482" s="404" t="s">
        <v>2572</v>
      </c>
      <c r="K482" s="404" t="s">
        <v>7750</v>
      </c>
      <c r="N482" s="400" t="s">
        <v>1636</v>
      </c>
      <c r="O482" s="507" t="s">
        <v>1759</v>
      </c>
      <c r="P482" s="407" t="str">
        <f>IFERROR(INDEX(LOVs!L:L,MATCH(O482, LOVs!J:J,0)), "")</f>
        <v>Not Required</v>
      </c>
      <c r="Q482" s="407" t="str">
        <f>IFERROR(INDEX(LOVs!M:M,MATCH(O482,LOVs!J:J,0)),"")</f>
        <v>Not Required</v>
      </c>
      <c r="R482" s="407" t="str">
        <f>IFERROR(INDEX(LOVs!N:N,MATCH(O482,LOVs!J:J,0)),"")</f>
        <v>Not Required</v>
      </c>
      <c r="T482" s="513" t="s">
        <v>7751</v>
      </c>
      <c r="U482" s="400" t="s">
        <v>7419</v>
      </c>
      <c r="V482" s="409">
        <v>44860</v>
      </c>
      <c r="Y482" s="400" t="s">
        <v>1348</v>
      </c>
      <c r="Z482" s="400" t="s">
        <v>6774</v>
      </c>
      <c r="AA482" s="409">
        <v>44963</v>
      </c>
      <c r="AD482" s="512"/>
      <c r="AE482" s="512"/>
      <c r="AI482" s="400" t="s">
        <v>1605</v>
      </c>
      <c r="AJ482" s="400" t="s">
        <v>2577</v>
      </c>
      <c r="AK482" s="400" t="s">
        <v>2578</v>
      </c>
      <c r="AZ482" s="400" t="s">
        <v>7381</v>
      </c>
    </row>
    <row r="483" spans="2:52" x14ac:dyDescent="0.3">
      <c r="E483" s="510" t="s">
        <v>5978</v>
      </c>
      <c r="F483" s="400" t="s">
        <v>7752</v>
      </c>
      <c r="H483" s="406" t="s">
        <v>1596</v>
      </c>
      <c r="I483" s="400" t="s">
        <v>2571</v>
      </c>
      <c r="J483" s="404" t="s">
        <v>2572</v>
      </c>
      <c r="K483" s="404" t="s">
        <v>7753</v>
      </c>
      <c r="N483" s="400" t="s">
        <v>1636</v>
      </c>
      <c r="O483" s="507" t="s">
        <v>1452</v>
      </c>
      <c r="P483" s="407" t="str">
        <f>IFERROR(INDEX(LOVs!L:L,MATCH(O483, LOVs!J:J,0)), "")</f>
        <v>Fit</v>
      </c>
      <c r="Q483" s="407" t="str">
        <f>IFERROR(INDEX(LOVs!M:M,MATCH(O483,LOVs!J:J,0)),"")</f>
        <v>Configuration</v>
      </c>
      <c r="R483" s="407" t="str">
        <f>IFERROR(INDEX(LOVs!N:N,MATCH(O483,LOVs!J:J,0)),"")</f>
        <v>Functional</v>
      </c>
      <c r="T483" s="513" t="s">
        <v>7754</v>
      </c>
      <c r="U483" s="400" t="s">
        <v>7419</v>
      </c>
      <c r="V483" s="409">
        <v>44860</v>
      </c>
      <c r="Y483" s="400" t="s">
        <v>1348</v>
      </c>
      <c r="Z483" s="400" t="s">
        <v>6774</v>
      </c>
      <c r="AA483" s="409">
        <v>44963</v>
      </c>
      <c r="AD483" s="400" t="s">
        <v>7602</v>
      </c>
      <c r="AE483" s="400" t="s">
        <v>7602</v>
      </c>
      <c r="AI483" s="400" t="s">
        <v>1605</v>
      </c>
      <c r="AJ483" s="400" t="s">
        <v>2577</v>
      </c>
      <c r="AK483" s="400" t="s">
        <v>2578</v>
      </c>
      <c r="AZ483" s="400" t="str">
        <f>IF(IFERROR(MATCH(F483,#REF!, 0),"No")="No","No","Yes")</f>
        <v>No</v>
      </c>
    </row>
    <row r="484" spans="2:52" x14ac:dyDescent="0.3">
      <c r="E484" s="510" t="s">
        <v>5978</v>
      </c>
      <c r="F484" s="400" t="s">
        <v>7755</v>
      </c>
      <c r="H484" s="406" t="s">
        <v>1596</v>
      </c>
      <c r="I484" s="400" t="s">
        <v>2571</v>
      </c>
      <c r="J484" s="404" t="s">
        <v>2572</v>
      </c>
      <c r="K484" s="404" t="s">
        <v>7756</v>
      </c>
      <c r="N484" s="400" t="s">
        <v>1636</v>
      </c>
      <c r="O484" s="507" t="s">
        <v>1647</v>
      </c>
      <c r="P484" s="407" t="str">
        <f>IFERROR(INDEX(LOVs!L:L,MATCH(O484, LOVs!J:J,0)), "")</f>
        <v>Gap</v>
      </c>
      <c r="Q484" s="407" t="str">
        <f>IFERROR(INDEX(LOVs!M:M,MATCH(O484,LOVs!J:J,0)),"")</f>
        <v>Build</v>
      </c>
      <c r="R484" s="407" t="str">
        <f>IFERROR(INDEX(LOVs!N:N,MATCH(O484,LOVs!J:J,0)),"")</f>
        <v>Report</v>
      </c>
      <c r="S484" s="400" t="s">
        <v>118</v>
      </c>
      <c r="T484" s="513" t="s">
        <v>7757</v>
      </c>
      <c r="U484" s="400" t="s">
        <v>7758</v>
      </c>
      <c r="V484" s="409">
        <v>44860</v>
      </c>
      <c r="Y484" s="400" t="s">
        <v>1348</v>
      </c>
      <c r="Z484" s="400" t="s">
        <v>3884</v>
      </c>
      <c r="AA484" s="409">
        <v>44964</v>
      </c>
      <c r="AD484" s="400" t="s">
        <v>7759</v>
      </c>
      <c r="AE484" s="400" t="s">
        <v>7759</v>
      </c>
      <c r="AI484" s="400" t="s">
        <v>1605</v>
      </c>
      <c r="AJ484" s="400" t="s">
        <v>2577</v>
      </c>
      <c r="AK484" s="400" t="s">
        <v>2578</v>
      </c>
      <c r="AZ484" s="400" t="str">
        <f>IF(IFERROR(MATCH(F484,#REF!, 0),"No")="No","No","Yes")</f>
        <v>No</v>
      </c>
    </row>
    <row r="485" spans="2:52" x14ac:dyDescent="0.3">
      <c r="E485" s="510" t="s">
        <v>5978</v>
      </c>
      <c r="F485" s="406" t="s">
        <v>7760</v>
      </c>
      <c r="H485" s="406" t="s">
        <v>1596</v>
      </c>
      <c r="I485" s="406" t="s">
        <v>1597</v>
      </c>
      <c r="J485" s="406" t="s">
        <v>1795</v>
      </c>
      <c r="K485" s="404" t="s">
        <v>7761</v>
      </c>
      <c r="N485" s="406" t="s">
        <v>1636</v>
      </c>
      <c r="O485" s="507" t="s">
        <v>2621</v>
      </c>
      <c r="P485" s="407" t="str">
        <f>IFERROR(INDEX(LOVs!L:L,MATCH(O485, LOVs!J:J,0)), "")</f>
        <v>Gap</v>
      </c>
      <c r="Q485" s="407" t="str">
        <f>IFERROR(INDEX(LOVs!M:M,MATCH(O485,LOVs!J:J,0)),"")</f>
        <v>Build</v>
      </c>
      <c r="R485" s="407" t="str">
        <f>IFERROR(INDEX(LOVs!N:N,MATCH(O485,LOVs!J:J,0)),"")</f>
        <v>Interface</v>
      </c>
      <c r="S485" s="400" t="s">
        <v>7762</v>
      </c>
      <c r="T485" s="400" t="s">
        <v>7763</v>
      </c>
      <c r="U485" s="400" t="s">
        <v>7726</v>
      </c>
      <c r="Y485" s="400" t="s">
        <v>1348</v>
      </c>
      <c r="Z485" s="400" t="s">
        <v>5949</v>
      </c>
      <c r="AA485" s="409">
        <v>44964</v>
      </c>
      <c r="AD485" s="400" t="s">
        <v>7602</v>
      </c>
      <c r="AE485" s="400" t="s">
        <v>7602</v>
      </c>
      <c r="AI485" s="400" t="s">
        <v>1605</v>
      </c>
      <c r="AJ485" s="400" t="s">
        <v>1606</v>
      </c>
      <c r="AK485" s="400" t="s">
        <v>1607</v>
      </c>
      <c r="AZ485" s="400" t="str">
        <f>IF(IFERROR(MATCH(F485,#REF!, 0),"No")="No","No","Yes")</f>
        <v>No</v>
      </c>
    </row>
    <row r="486" spans="2:52" x14ac:dyDescent="0.3">
      <c r="B486" s="404"/>
      <c r="C486" s="404"/>
      <c r="D486" s="404"/>
      <c r="E486" s="510" t="s">
        <v>5978</v>
      </c>
      <c r="F486" s="400" t="s">
        <v>7764</v>
      </c>
      <c r="H486" s="515" t="s">
        <v>1596</v>
      </c>
      <c r="I486" s="515" t="s">
        <v>1597</v>
      </c>
      <c r="J486" s="515" t="s">
        <v>1795</v>
      </c>
      <c r="K486" s="404" t="s">
        <v>7765</v>
      </c>
      <c r="N486" s="400" t="s">
        <v>1636</v>
      </c>
      <c r="O486" s="507" t="s">
        <v>2621</v>
      </c>
      <c r="P486" s="407" t="str">
        <f>IFERROR(INDEX(LOVs!L:L,MATCH(O486, LOVs!J:J,0)), "")</f>
        <v>Gap</v>
      </c>
      <c r="Q486" s="407" t="str">
        <f>IFERROR(INDEX(LOVs!M:M,MATCH(O486,LOVs!J:J,0)),"")</f>
        <v>Build</v>
      </c>
      <c r="R486" s="407" t="s">
        <v>4808</v>
      </c>
      <c r="S486" s="404" t="s">
        <v>2100</v>
      </c>
      <c r="T486" s="400" t="s">
        <v>7766</v>
      </c>
      <c r="U486" s="400" t="s">
        <v>6189</v>
      </c>
      <c r="Y486" s="400" t="s">
        <v>1348</v>
      </c>
      <c r="Z486" s="400" t="s">
        <v>5949</v>
      </c>
      <c r="AA486" s="409">
        <v>44964</v>
      </c>
      <c r="AD486" s="400" t="s">
        <v>7602</v>
      </c>
      <c r="AE486" s="400" t="s">
        <v>7602</v>
      </c>
      <c r="AI486" s="400" t="s">
        <v>1605</v>
      </c>
      <c r="AJ486" s="400" t="s">
        <v>1606</v>
      </c>
      <c r="AK486" s="400" t="s">
        <v>1607</v>
      </c>
      <c r="AV486" s="400"/>
      <c r="AZ486" s="400" t="str">
        <f>IF(IFERROR(MATCH(F486,#REF!, 0),"No")="No","No","Yes")</f>
        <v>No</v>
      </c>
    </row>
    <row r="487" spans="2:52" x14ac:dyDescent="0.3">
      <c r="E487" s="510" t="s">
        <v>5978</v>
      </c>
      <c r="F487" s="400" t="s">
        <v>7767</v>
      </c>
      <c r="H487" s="400" t="s">
        <v>1596</v>
      </c>
      <c r="I487" s="400" t="s">
        <v>1597</v>
      </c>
      <c r="J487" s="400" t="s">
        <v>1598</v>
      </c>
      <c r="K487" s="400" t="s">
        <v>5965</v>
      </c>
      <c r="N487" s="400" t="s">
        <v>1600</v>
      </c>
      <c r="O487" s="507" t="s">
        <v>2621</v>
      </c>
      <c r="P487" s="407" t="str">
        <f>IFERROR(INDEX(LOVs!L:L,MATCH(O487, LOVs!J:J,0)), "")</f>
        <v>Gap</v>
      </c>
      <c r="Q487" s="407" t="str">
        <f>IFERROR(INDEX(LOVs!M:M,MATCH(O487,LOVs!J:J,0)),"")</f>
        <v>Build</v>
      </c>
      <c r="R487" s="407" t="s">
        <v>4808</v>
      </c>
      <c r="AZ487" s="400" t="str">
        <f>IF(IFERROR(MATCH(F487,#REF!, 0),"No")="No","No","Yes")</f>
        <v>No</v>
      </c>
    </row>
    <row r="488" spans="2:52" x14ac:dyDescent="0.3">
      <c r="E488" s="510" t="s">
        <v>5978</v>
      </c>
      <c r="F488" s="406" t="s">
        <v>7768</v>
      </c>
      <c r="H488" s="406" t="s">
        <v>1596</v>
      </c>
      <c r="I488" s="406" t="s">
        <v>2300</v>
      </c>
      <c r="J488" s="406" t="s">
        <v>2341</v>
      </c>
      <c r="K488" s="406" t="s">
        <v>11757</v>
      </c>
      <c r="N488" s="400" t="s">
        <v>1636</v>
      </c>
      <c r="O488" s="507" t="s">
        <v>1452</v>
      </c>
      <c r="P488" s="407" t="str">
        <f>IFERROR(INDEX(LOVs!L:L,MATCH(O488, LOVs!J:J,0)), "")</f>
        <v>Fit</v>
      </c>
      <c r="Q488" s="407" t="str">
        <f>IFERROR(INDEX(LOVs!M:M,MATCH(O488,LOVs!J:J,0)),"")</f>
        <v>Configuration</v>
      </c>
      <c r="R488" s="407" t="s">
        <v>4808</v>
      </c>
      <c r="T488" s="406" t="s">
        <v>7526</v>
      </c>
      <c r="U488" s="400" t="s">
        <v>7769</v>
      </c>
      <c r="Y488" s="400" t="s">
        <v>1348</v>
      </c>
      <c r="Z488" s="400" t="s">
        <v>5949</v>
      </c>
      <c r="AA488" s="409">
        <v>44965</v>
      </c>
      <c r="AD488" s="400" t="s">
        <v>7602</v>
      </c>
      <c r="AE488" s="400" t="s">
        <v>7602</v>
      </c>
      <c r="AI488" s="400" t="s">
        <v>1605</v>
      </c>
      <c r="AJ488" s="400" t="s">
        <v>1606</v>
      </c>
      <c r="AK488" s="400" t="s">
        <v>2305</v>
      </c>
      <c r="AZ488" s="400" t="str">
        <f>IF(IFERROR(MATCH(F488,#REF!, 0),"No")="No","No","Yes")</f>
        <v>No</v>
      </c>
    </row>
    <row r="489" spans="2:52" x14ac:dyDescent="0.3">
      <c r="E489" s="510" t="s">
        <v>5978</v>
      </c>
      <c r="F489" s="400" t="s">
        <v>7770</v>
      </c>
      <c r="H489" s="406" t="s">
        <v>1596</v>
      </c>
      <c r="I489" s="400" t="s">
        <v>2571</v>
      </c>
      <c r="J489" s="404" t="s">
        <v>2572</v>
      </c>
      <c r="K489" s="404" t="s">
        <v>7771</v>
      </c>
      <c r="N489" s="400" t="s">
        <v>1636</v>
      </c>
      <c r="O489" s="507" t="s">
        <v>2621</v>
      </c>
      <c r="P489" s="407" t="str">
        <f>IFERROR(INDEX(LOVs!L:L,MATCH(O489, LOVs!J:J,0)), "")</f>
        <v>Gap</v>
      </c>
      <c r="Q489" s="407" t="str">
        <f>IFERROR(INDEX(LOVs!M:M,MATCH(O489,LOVs!J:J,0)),"")</f>
        <v>Build</v>
      </c>
      <c r="R489" s="407" t="str">
        <f>IFERROR(INDEX(LOVs!N:N,MATCH(O489,LOVs!J:J,0)),"")</f>
        <v>Interface</v>
      </c>
      <c r="S489" s="400" t="s">
        <v>6810</v>
      </c>
      <c r="T489" s="513" t="s">
        <v>7772</v>
      </c>
      <c r="U489" s="400" t="s">
        <v>7773</v>
      </c>
      <c r="V489" s="409">
        <v>44860</v>
      </c>
      <c r="Y489" s="400" t="s">
        <v>1348</v>
      </c>
      <c r="Z489" s="400" t="s">
        <v>6774</v>
      </c>
      <c r="AA489" s="409">
        <v>44970</v>
      </c>
      <c r="AD489" s="400" t="s">
        <v>7759</v>
      </c>
      <c r="AE489" s="400" t="s">
        <v>7759</v>
      </c>
      <c r="AI489" s="400" t="s">
        <v>1605</v>
      </c>
      <c r="AJ489" s="400" t="s">
        <v>2577</v>
      </c>
      <c r="AK489" s="400" t="s">
        <v>2578</v>
      </c>
      <c r="AZ489" s="400" t="str">
        <f>IF(IFERROR(MATCH(F489,#REF!, 0),"No")="No","No","Yes")</f>
        <v>No</v>
      </c>
    </row>
    <row r="490" spans="2:52" x14ac:dyDescent="0.3">
      <c r="E490" s="510" t="s">
        <v>5978</v>
      </c>
      <c r="F490" s="400" t="s">
        <v>7774</v>
      </c>
      <c r="H490" s="406" t="s">
        <v>1596</v>
      </c>
      <c r="I490" s="400" t="s">
        <v>2571</v>
      </c>
      <c r="J490" s="404" t="s">
        <v>2572</v>
      </c>
      <c r="K490" s="404" t="s">
        <v>7775</v>
      </c>
      <c r="N490" s="400" t="s">
        <v>1636</v>
      </c>
      <c r="O490" s="507" t="s">
        <v>2621</v>
      </c>
      <c r="P490" s="407" t="str">
        <f>IFERROR(INDEX(LOVs!L:L,MATCH(O490, LOVs!J:J,0)), "")</f>
        <v>Gap</v>
      </c>
      <c r="Q490" s="407" t="str">
        <f>IFERROR(INDEX(LOVs!M:M,MATCH(O490,LOVs!J:J,0)),"")</f>
        <v>Build</v>
      </c>
      <c r="R490" s="407" t="str">
        <f>IFERROR(INDEX(LOVs!N:N,MATCH(O490,LOVs!J:J,0)),"")</f>
        <v>Interface</v>
      </c>
      <c r="S490" s="400" t="s">
        <v>6810</v>
      </c>
      <c r="T490" s="513" t="s">
        <v>7776</v>
      </c>
      <c r="U490" s="400" t="s">
        <v>7773</v>
      </c>
      <c r="V490" s="409">
        <v>44860</v>
      </c>
      <c r="Y490" s="400" t="s">
        <v>1348</v>
      </c>
      <c r="Z490" s="400" t="s">
        <v>6774</v>
      </c>
      <c r="AA490" s="409">
        <v>44970</v>
      </c>
      <c r="AD490" s="400" t="s">
        <v>7759</v>
      </c>
      <c r="AE490" s="400" t="s">
        <v>7759</v>
      </c>
      <c r="AI490" s="400" t="s">
        <v>1605</v>
      </c>
      <c r="AJ490" s="400" t="s">
        <v>2577</v>
      </c>
      <c r="AK490" s="400" t="s">
        <v>2578</v>
      </c>
      <c r="AZ490" s="400" t="str">
        <f>IF(IFERROR(MATCH(F490,#REF!, 0),"No")="No","No","Yes")</f>
        <v>No</v>
      </c>
    </row>
    <row r="491" spans="2:52" ht="36" x14ac:dyDescent="0.3">
      <c r="E491" s="510" t="s">
        <v>5978</v>
      </c>
      <c r="F491" s="406" t="s">
        <v>7777</v>
      </c>
      <c r="H491" s="406" t="s">
        <v>1596</v>
      </c>
      <c r="I491" s="406" t="s">
        <v>2300</v>
      </c>
      <c r="J491" s="406" t="s">
        <v>2341</v>
      </c>
      <c r="K491" s="421" t="s">
        <v>7778</v>
      </c>
      <c r="N491" s="400" t="s">
        <v>1636</v>
      </c>
      <c r="O491" s="507" t="s">
        <v>1452</v>
      </c>
      <c r="P491" s="407" t="str">
        <f>IFERROR(INDEX(LOVs!L:L,MATCH(O491, LOVs!J:J,0)), "")</f>
        <v>Fit</v>
      </c>
      <c r="Q491" s="407" t="str">
        <f>IFERROR(INDEX(LOVs!M:M,MATCH(O491,LOVs!J:J,0)),"")</f>
        <v>Configuration</v>
      </c>
      <c r="R491" s="407" t="str">
        <f>IFERROR(INDEX(LOVs!N:N,MATCH(O491,LOVs!J:J,0)),"")</f>
        <v>Functional</v>
      </c>
      <c r="T491" s="422" t="s">
        <v>7779</v>
      </c>
      <c r="Y491" s="400" t="s">
        <v>1348</v>
      </c>
      <c r="Z491" s="400" t="s">
        <v>5949</v>
      </c>
      <c r="AA491" s="409">
        <v>44971</v>
      </c>
      <c r="AD491" s="400" t="s">
        <v>7602</v>
      </c>
      <c r="AE491" s="400" t="s">
        <v>7602</v>
      </c>
      <c r="AI491" s="400" t="s">
        <v>1605</v>
      </c>
      <c r="AJ491" s="400" t="s">
        <v>1606</v>
      </c>
      <c r="AK491" s="400" t="s">
        <v>2305</v>
      </c>
      <c r="AZ491" s="400" t="str">
        <f>IF(IFERROR(MATCH(F491,#REF!, 0),"No")="No","No","Yes")</f>
        <v>No</v>
      </c>
    </row>
    <row r="492" spans="2:52" ht="24" x14ac:dyDescent="0.3">
      <c r="E492" s="510" t="s">
        <v>5978</v>
      </c>
      <c r="F492" s="406" t="s">
        <v>7780</v>
      </c>
      <c r="H492" s="406" t="s">
        <v>1596</v>
      </c>
      <c r="I492" s="406" t="s">
        <v>2300</v>
      </c>
      <c r="J492" s="406" t="s">
        <v>2341</v>
      </c>
      <c r="K492" s="421" t="s">
        <v>7781</v>
      </c>
      <c r="N492" s="400" t="s">
        <v>1636</v>
      </c>
      <c r="O492" s="507" t="s">
        <v>1647</v>
      </c>
      <c r="P492" s="407" t="str">
        <f>IFERROR(INDEX(LOVs!L:L,MATCH(O492, LOVs!J:J,0)), "")</f>
        <v>Gap</v>
      </c>
      <c r="Q492" s="407" t="str">
        <f>IFERROR(INDEX(LOVs!M:M,MATCH(O492,LOVs!J:J,0)),"")</f>
        <v>Build</v>
      </c>
      <c r="R492" s="407" t="str">
        <f>IFERROR(INDEX(LOVs!N:N,MATCH(O492,LOVs!J:J,0)),"")</f>
        <v>Report</v>
      </c>
      <c r="S492" s="400" t="s">
        <v>4049</v>
      </c>
      <c r="T492" s="422" t="s">
        <v>7782</v>
      </c>
      <c r="Y492" s="400" t="s">
        <v>1348</v>
      </c>
      <c r="Z492" s="400" t="s">
        <v>5949</v>
      </c>
      <c r="AA492" s="409">
        <v>44971</v>
      </c>
      <c r="AD492" s="400" t="s">
        <v>7602</v>
      </c>
      <c r="AE492" s="400" t="s">
        <v>7602</v>
      </c>
      <c r="AI492" s="400" t="s">
        <v>1605</v>
      </c>
      <c r="AJ492" s="400" t="s">
        <v>1606</v>
      </c>
      <c r="AK492" s="400" t="s">
        <v>2305</v>
      </c>
      <c r="AZ492" s="400" t="str">
        <f>IF(IFERROR(MATCH(F492,#REF!, 0),"No")="No","No","Yes")</f>
        <v>No</v>
      </c>
    </row>
    <row r="493" spans="2:52" x14ac:dyDescent="0.3">
      <c r="E493" s="510" t="s">
        <v>5978</v>
      </c>
      <c r="F493" s="400" t="s">
        <v>7783</v>
      </c>
      <c r="H493" s="406" t="s">
        <v>1596</v>
      </c>
      <c r="I493" s="400" t="s">
        <v>2571</v>
      </c>
      <c r="J493" s="404" t="s">
        <v>2572</v>
      </c>
      <c r="K493" s="404" t="s">
        <v>7784</v>
      </c>
      <c r="N493" s="400" t="s">
        <v>1636</v>
      </c>
      <c r="O493" s="507" t="s">
        <v>2621</v>
      </c>
      <c r="P493" s="407" t="str">
        <f>IFERROR(INDEX(LOVs!L:L,MATCH(O493, LOVs!J:J,0)), "")</f>
        <v>Gap</v>
      </c>
      <c r="Q493" s="407" t="str">
        <f>IFERROR(INDEX(LOVs!M:M,MATCH(O493,LOVs!J:J,0)),"")</f>
        <v>Build</v>
      </c>
      <c r="R493" s="407" t="str">
        <f>IFERROR(INDEX(LOVs!N:N,MATCH(O493,LOVs!J:J,0)),"")</f>
        <v>Interface</v>
      </c>
      <c r="T493" s="513" t="s">
        <v>7785</v>
      </c>
      <c r="U493" s="400" t="s">
        <v>7773</v>
      </c>
      <c r="V493" s="409">
        <v>44860</v>
      </c>
      <c r="Y493" s="400" t="s">
        <v>1348</v>
      </c>
      <c r="Z493" s="400" t="s">
        <v>6774</v>
      </c>
      <c r="AA493" s="409">
        <v>44972</v>
      </c>
      <c r="AD493" s="400" t="s">
        <v>7759</v>
      </c>
      <c r="AE493" s="400" t="s">
        <v>7759</v>
      </c>
      <c r="AI493" s="400" t="s">
        <v>1605</v>
      </c>
      <c r="AJ493" s="400" t="s">
        <v>2577</v>
      </c>
      <c r="AK493" s="400" t="s">
        <v>2578</v>
      </c>
      <c r="AZ493" s="400" t="str">
        <f>IF(IFERROR(MATCH(F493,#REF!, 0),"No")="No","No","Yes")</f>
        <v>No</v>
      </c>
    </row>
    <row r="494" spans="2:52" ht="24" x14ac:dyDescent="0.3">
      <c r="E494" s="510" t="s">
        <v>5978</v>
      </c>
      <c r="F494" s="406" t="s">
        <v>7786</v>
      </c>
      <c r="H494" s="406" t="s">
        <v>1596</v>
      </c>
      <c r="I494" s="406" t="s">
        <v>2300</v>
      </c>
      <c r="J494" s="406" t="s">
        <v>2341</v>
      </c>
      <c r="K494" s="422" t="s">
        <v>7787</v>
      </c>
      <c r="N494" s="406" t="s">
        <v>1636</v>
      </c>
      <c r="O494" s="507" t="s">
        <v>1647</v>
      </c>
      <c r="P494" s="407" t="str">
        <f>IFERROR(INDEX(LOVs!L:L,MATCH(O494, LOVs!J:J,0)), "")</f>
        <v>Gap</v>
      </c>
      <c r="Q494" s="407" t="str">
        <f>IFERROR(INDEX(LOVs!M:M,MATCH(O494,LOVs!J:J,0)),"")</f>
        <v>Build</v>
      </c>
      <c r="R494" s="407" t="str">
        <f>IFERROR(INDEX(LOVs!N:N,MATCH(O494,LOVs!J:J,0)),"")</f>
        <v>Report</v>
      </c>
      <c r="S494" s="422" t="s">
        <v>7788</v>
      </c>
      <c r="T494" s="422" t="s">
        <v>7789</v>
      </c>
      <c r="U494" s="406"/>
      <c r="V494" s="406"/>
      <c r="W494" s="406"/>
      <c r="Y494" s="406" t="s">
        <v>1348</v>
      </c>
      <c r="Z494" s="406" t="s">
        <v>7790</v>
      </c>
      <c r="AA494" s="514">
        <v>44974</v>
      </c>
      <c r="AI494" s="406" t="s">
        <v>1605</v>
      </c>
      <c r="AJ494" s="406" t="s">
        <v>1606</v>
      </c>
      <c r="AK494" s="406" t="s">
        <v>1607</v>
      </c>
      <c r="AZ494" s="400" t="str">
        <f>IF(IFERROR(MATCH(F494,#REF!, 0),"No")="No","No","Yes")</f>
        <v>No</v>
      </c>
    </row>
    <row r="495" spans="2:52" ht="29" x14ac:dyDescent="0.35">
      <c r="E495" s="510" t="s">
        <v>5978</v>
      </c>
      <c r="F495" s="406" t="s">
        <v>7791</v>
      </c>
      <c r="H495" s="406" t="s">
        <v>1596</v>
      </c>
      <c r="I495" s="406" t="s">
        <v>2300</v>
      </c>
      <c r="J495" s="406" t="s">
        <v>2341</v>
      </c>
      <c r="K495" s="422" t="s">
        <v>7792</v>
      </c>
      <c r="N495" s="406" t="s">
        <v>1636</v>
      </c>
      <c r="O495" s="507" t="s">
        <v>1647</v>
      </c>
      <c r="P495" s="407" t="str">
        <f>IFERROR(INDEX(LOVs!L:L,MATCH(O495, LOVs!J:J,0)), "")</f>
        <v>Gap</v>
      </c>
      <c r="Q495" s="407" t="str">
        <f>IFERROR(INDEX(LOVs!M:M,MATCH(O495,LOVs!J:J,0)),"")</f>
        <v>Build</v>
      </c>
      <c r="R495" s="407" t="str">
        <f>IFERROR(INDEX(LOVs!N:N,MATCH(O495,LOVs!J:J,0)),"")</f>
        <v>Report</v>
      </c>
      <c r="S495" s="422" t="s">
        <v>7788</v>
      </c>
      <c r="T495" s="422" t="s">
        <v>7793</v>
      </c>
      <c r="U495" s="406"/>
      <c r="V495" s="406"/>
      <c r="W495" s="406"/>
      <c r="Y495" s="406" t="s">
        <v>1348</v>
      </c>
      <c r="Z495" s="406" t="s">
        <v>7790</v>
      </c>
      <c r="AA495" s="514">
        <v>44974</v>
      </c>
      <c r="AI495" s="406" t="s">
        <v>1605</v>
      </c>
      <c r="AJ495" s="406" t="s">
        <v>1606</v>
      </c>
      <c r="AK495" s="406" t="s">
        <v>1607</v>
      </c>
      <c r="AZ495" s="400" t="str">
        <f>IF(IFERROR(MATCH(F495,#REF!, 0),"No")="No","No","Yes")</f>
        <v>No</v>
      </c>
    </row>
    <row r="496" spans="2:52" ht="24" x14ac:dyDescent="0.3">
      <c r="E496" s="510" t="s">
        <v>5978</v>
      </c>
      <c r="F496" s="406" t="s">
        <v>7794</v>
      </c>
      <c r="H496" s="406" t="s">
        <v>1596</v>
      </c>
      <c r="I496" s="406" t="s">
        <v>2300</v>
      </c>
      <c r="J496" s="406" t="s">
        <v>2341</v>
      </c>
      <c r="K496" s="422" t="s">
        <v>7795</v>
      </c>
      <c r="N496" s="406" t="s">
        <v>1636</v>
      </c>
      <c r="O496" s="507" t="s">
        <v>1647</v>
      </c>
      <c r="P496" s="407" t="str">
        <f>IFERROR(INDEX(LOVs!L:L,MATCH(O496, LOVs!J:J,0)), "")</f>
        <v>Gap</v>
      </c>
      <c r="Q496" s="407" t="str">
        <f>IFERROR(INDEX(LOVs!M:M,MATCH(O496,LOVs!J:J,0)),"")</f>
        <v>Build</v>
      </c>
      <c r="R496" s="407" t="str">
        <f>IFERROR(INDEX(LOVs!N:N,MATCH(O496,LOVs!J:J,0)),"")</f>
        <v>Report</v>
      </c>
      <c r="S496" s="422" t="s">
        <v>7788</v>
      </c>
      <c r="T496" s="422" t="s">
        <v>7796</v>
      </c>
      <c r="U496" s="406"/>
      <c r="V496" s="406"/>
      <c r="W496" s="406"/>
      <c r="Y496" s="406" t="s">
        <v>1348</v>
      </c>
      <c r="Z496" s="406" t="s">
        <v>7790</v>
      </c>
      <c r="AA496" s="514">
        <v>44974</v>
      </c>
      <c r="AI496" s="406" t="s">
        <v>1605</v>
      </c>
      <c r="AJ496" s="406" t="s">
        <v>1606</v>
      </c>
      <c r="AK496" s="406" t="s">
        <v>1607</v>
      </c>
      <c r="AZ496" s="400" t="str">
        <f>IF(IFERROR(MATCH(F496,#REF!, 0),"No")="No","No","Yes")</f>
        <v>No</v>
      </c>
    </row>
    <row r="497" spans="1:52" x14ac:dyDescent="0.3">
      <c r="E497" s="510" t="s">
        <v>5978</v>
      </c>
      <c r="F497" s="400" t="s">
        <v>7797</v>
      </c>
      <c r="H497" s="406" t="s">
        <v>1596</v>
      </c>
      <c r="I497" s="400" t="s">
        <v>2571</v>
      </c>
      <c r="J497" s="404" t="s">
        <v>2572</v>
      </c>
      <c r="K497" s="404" t="s">
        <v>7798</v>
      </c>
      <c r="N497" s="400" t="s">
        <v>1636</v>
      </c>
      <c r="O497" s="507" t="s">
        <v>1452</v>
      </c>
      <c r="P497" s="407" t="str">
        <f>IFERROR(INDEX(LOVs!L:L,MATCH(O497, LOVs!J:J,0)), "")</f>
        <v>Fit</v>
      </c>
      <c r="Q497" s="407" t="str">
        <f>IFERROR(INDEX(LOVs!M:M,MATCH(O497,LOVs!J:J,0)),"")</f>
        <v>Configuration</v>
      </c>
      <c r="R497" s="407" t="str">
        <f>IFERROR(INDEX(LOVs!N:N,MATCH(O497,LOVs!J:J,0)),"")</f>
        <v>Functional</v>
      </c>
      <c r="T497" s="513" t="s">
        <v>7799</v>
      </c>
      <c r="U497" s="400" t="s">
        <v>7773</v>
      </c>
      <c r="V497" s="409">
        <v>44860</v>
      </c>
      <c r="Y497" s="400" t="s">
        <v>1348</v>
      </c>
      <c r="Z497" s="400" t="s">
        <v>6774</v>
      </c>
      <c r="AA497" s="409">
        <v>44977</v>
      </c>
      <c r="AD497" s="400" t="s">
        <v>7759</v>
      </c>
      <c r="AE497" s="400" t="s">
        <v>7759</v>
      </c>
      <c r="AI497" s="400" t="s">
        <v>1605</v>
      </c>
      <c r="AJ497" s="400" t="s">
        <v>2577</v>
      </c>
      <c r="AK497" s="400" t="s">
        <v>2578</v>
      </c>
      <c r="AZ497" s="400" t="str">
        <f>IF(IFERROR(MATCH(F497,#REF!, 0),"No")="No","No","Yes")</f>
        <v>No</v>
      </c>
    </row>
    <row r="498" spans="1:52" x14ac:dyDescent="0.3">
      <c r="E498" s="510" t="s">
        <v>5978</v>
      </c>
      <c r="F498" s="400" t="s">
        <v>7800</v>
      </c>
      <c r="H498" s="406" t="s">
        <v>1596</v>
      </c>
      <c r="I498" s="400" t="s">
        <v>2571</v>
      </c>
      <c r="J498" s="404" t="s">
        <v>2572</v>
      </c>
      <c r="K498" s="404" t="s">
        <v>7801</v>
      </c>
      <c r="N498" s="400" t="s">
        <v>1636</v>
      </c>
      <c r="O498" s="507" t="s">
        <v>1452</v>
      </c>
      <c r="P498" s="407" t="str">
        <f>IFERROR(INDEX(LOVs!L:L,MATCH(O498, LOVs!J:J,0)), "")</f>
        <v>Fit</v>
      </c>
      <c r="Q498" s="407" t="str">
        <f>IFERROR(INDEX(LOVs!M:M,MATCH(O498,LOVs!J:J,0)),"")</f>
        <v>Configuration</v>
      </c>
      <c r="R498" s="407" t="str">
        <f>IFERROR(INDEX(LOVs!N:N,MATCH(O498,LOVs!J:J,0)),"")</f>
        <v>Functional</v>
      </c>
      <c r="T498" s="513" t="s">
        <v>7802</v>
      </c>
      <c r="U498" s="400" t="s">
        <v>7773</v>
      </c>
      <c r="V498" s="409">
        <v>44860</v>
      </c>
      <c r="Y498" s="400" t="s">
        <v>1348</v>
      </c>
      <c r="Z498" s="400" t="s">
        <v>6774</v>
      </c>
      <c r="AA498" s="409">
        <v>44977</v>
      </c>
      <c r="AD498" s="400" t="s">
        <v>7759</v>
      </c>
      <c r="AE498" s="400" t="s">
        <v>7759</v>
      </c>
      <c r="AI498" s="400" t="s">
        <v>1605</v>
      </c>
      <c r="AJ498" s="400" t="s">
        <v>2577</v>
      </c>
      <c r="AK498" s="400" t="s">
        <v>2578</v>
      </c>
      <c r="AZ498" s="400" t="str">
        <f>IF(IFERROR(MATCH(F498,#REF!, 0),"No")="No","No","Yes")</f>
        <v>No</v>
      </c>
    </row>
    <row r="499" spans="1:52" ht="12" customHeight="1" x14ac:dyDescent="0.3">
      <c r="E499" s="510" t="s">
        <v>5978</v>
      </c>
      <c r="F499" s="400" t="s">
        <v>7803</v>
      </c>
      <c r="H499" s="406" t="s">
        <v>1596</v>
      </c>
      <c r="I499" s="400" t="s">
        <v>2571</v>
      </c>
      <c r="J499" s="404" t="s">
        <v>2572</v>
      </c>
      <c r="K499" s="404" t="s">
        <v>7804</v>
      </c>
      <c r="N499" s="400" t="s">
        <v>1636</v>
      </c>
      <c r="O499" s="507" t="s">
        <v>1452</v>
      </c>
      <c r="P499" s="407" t="str">
        <f>IFERROR(INDEX(LOVs!L:L,MATCH(O499, LOVs!J:J,0)), "")</f>
        <v>Fit</v>
      </c>
      <c r="Q499" s="407" t="str">
        <f>IFERROR(INDEX(LOVs!M:M,MATCH(O499,LOVs!J:J,0)),"")</f>
        <v>Configuration</v>
      </c>
      <c r="R499" s="407" t="str">
        <f>IFERROR(INDEX(LOVs!N:N,MATCH(O499,LOVs!J:J,0)),"")</f>
        <v>Functional</v>
      </c>
      <c r="T499" s="513" t="s">
        <v>7804</v>
      </c>
      <c r="U499" s="400" t="s">
        <v>7773</v>
      </c>
      <c r="V499" s="409">
        <v>44860</v>
      </c>
      <c r="Y499" s="400" t="s">
        <v>1348</v>
      </c>
      <c r="Z499" s="400" t="s">
        <v>6774</v>
      </c>
      <c r="AA499" s="409">
        <v>44977</v>
      </c>
      <c r="AD499" s="400" t="s">
        <v>7759</v>
      </c>
      <c r="AE499" s="400" t="s">
        <v>7759</v>
      </c>
      <c r="AI499" s="400" t="s">
        <v>1605</v>
      </c>
      <c r="AJ499" s="400" t="s">
        <v>2577</v>
      </c>
      <c r="AK499" s="400" t="s">
        <v>2578</v>
      </c>
      <c r="AZ499" s="400" t="str">
        <f>IF(IFERROR(MATCH(F499,#REF!, 0),"No")="No","No","Yes")</f>
        <v>No</v>
      </c>
    </row>
    <row r="500" spans="1:52" x14ac:dyDescent="0.3">
      <c r="E500" s="510" t="s">
        <v>5978</v>
      </c>
      <c r="F500" s="400" t="s">
        <v>7805</v>
      </c>
      <c r="H500" s="406" t="s">
        <v>1596</v>
      </c>
      <c r="I500" s="406" t="s">
        <v>1597</v>
      </c>
      <c r="J500" s="406" t="s">
        <v>1795</v>
      </c>
      <c r="K500" s="421" t="s">
        <v>7806</v>
      </c>
      <c r="L500" s="400" t="s">
        <v>1636</v>
      </c>
      <c r="N500" s="406" t="s">
        <v>1636</v>
      </c>
      <c r="O500" s="507" t="s">
        <v>2621</v>
      </c>
      <c r="P500" s="407" t="str">
        <f>IFERROR(INDEX(LOVs!L:L,MATCH(O500, LOVs!J:J,0)), "")</f>
        <v>Gap</v>
      </c>
      <c r="Q500" s="407" t="str">
        <f>IFERROR(INDEX(LOVs!M:M,MATCH(O500,LOVs!J:J,0)),"")</f>
        <v>Build</v>
      </c>
      <c r="R500" s="407" t="str">
        <f>IFERROR(INDEX(LOVs!N:N,MATCH(O500,LOVs!J:J,0)),"")</f>
        <v>Interface</v>
      </c>
      <c r="U500" s="400" t="s">
        <v>7807</v>
      </c>
      <c r="Z500" s="400" t="s">
        <v>7808</v>
      </c>
      <c r="AA500" s="409">
        <v>44958</v>
      </c>
      <c r="AD500" s="400" t="s">
        <v>7602</v>
      </c>
      <c r="AE500" s="400" t="s">
        <v>7602</v>
      </c>
      <c r="AI500" s="400" t="s">
        <v>1605</v>
      </c>
      <c r="AJ500" s="400" t="s">
        <v>1606</v>
      </c>
      <c r="AK500" s="400" t="s">
        <v>1607</v>
      </c>
      <c r="AZ500" s="400" t="str">
        <f>IF(IFERROR(MATCH(F500,#REF!, 0),"No")="No","No","Yes")</f>
        <v>No</v>
      </c>
    </row>
    <row r="501" spans="1:52" ht="24" x14ac:dyDescent="0.3">
      <c r="E501" s="510" t="s">
        <v>5978</v>
      </c>
      <c r="F501" s="406" t="s">
        <v>7809</v>
      </c>
      <c r="H501" s="406" t="s">
        <v>1596</v>
      </c>
      <c r="I501" s="406" t="s">
        <v>2300</v>
      </c>
      <c r="J501" s="406" t="s">
        <v>2341</v>
      </c>
      <c r="K501" s="421" t="s">
        <v>7810</v>
      </c>
      <c r="L501" s="400" t="s">
        <v>1636</v>
      </c>
      <c r="N501" s="400" t="s">
        <v>1636</v>
      </c>
      <c r="O501" s="507" t="s">
        <v>1452</v>
      </c>
      <c r="P501" s="407" t="str">
        <f>IFERROR(INDEX(LOVs!L:L,MATCH(O501, LOVs!J:J,0)), "")</f>
        <v>Fit</v>
      </c>
      <c r="Q501" s="407" t="str">
        <f>IFERROR(INDEX(LOVs!M:M,MATCH(O501,LOVs!J:J,0)),"")</f>
        <v>Configuration</v>
      </c>
      <c r="R501" s="407" t="str">
        <f>IFERROR(INDEX(LOVs!N:N,MATCH(O501,LOVs!J:J,0)),"")</f>
        <v>Functional</v>
      </c>
      <c r="Y501" s="400" t="s">
        <v>1348</v>
      </c>
      <c r="Z501" s="400" t="s">
        <v>5949</v>
      </c>
      <c r="AA501" s="409">
        <v>44981</v>
      </c>
      <c r="AI501" s="400" t="s">
        <v>1605</v>
      </c>
      <c r="AJ501" s="400" t="s">
        <v>1606</v>
      </c>
      <c r="AK501" s="400" t="s">
        <v>2305</v>
      </c>
      <c r="AZ501" s="400" t="str">
        <f>IF(IFERROR(MATCH(F501,#REF!, 0),"No")="No","No","Yes")</f>
        <v>No</v>
      </c>
    </row>
    <row r="502" spans="1:52" ht="60" x14ac:dyDescent="0.3">
      <c r="E502" s="510" t="s">
        <v>5978</v>
      </c>
      <c r="F502" s="406" t="s">
        <v>7811</v>
      </c>
      <c r="H502" s="406" t="s">
        <v>1596</v>
      </c>
      <c r="I502" s="406" t="s">
        <v>2300</v>
      </c>
      <c r="J502" s="406" t="s">
        <v>2341</v>
      </c>
      <c r="K502" s="421" t="s">
        <v>7812</v>
      </c>
      <c r="L502" s="400" t="s">
        <v>1636</v>
      </c>
      <c r="N502" s="400" t="s">
        <v>1636</v>
      </c>
      <c r="O502" s="507" t="s">
        <v>1452</v>
      </c>
      <c r="P502" s="407" t="str">
        <f>IFERROR(INDEX(LOVs!L:L,MATCH(O502, LOVs!J:J,0)), "")</f>
        <v>Fit</v>
      </c>
      <c r="Q502" s="407" t="str">
        <f>IFERROR(INDEX(LOVs!M:M,MATCH(O502,LOVs!J:J,0)),"")</f>
        <v>Configuration</v>
      </c>
      <c r="R502" s="407" t="str">
        <f>IFERROR(INDEX(LOVs!N:N,MATCH(O502,LOVs!J:J,0)),"")</f>
        <v>Functional</v>
      </c>
      <c r="T502" s="401" t="s">
        <v>7813</v>
      </c>
      <c r="Y502" s="400" t="s">
        <v>1348</v>
      </c>
      <c r="Z502" s="400" t="s">
        <v>5949</v>
      </c>
      <c r="AA502" s="409">
        <v>44981</v>
      </c>
      <c r="AI502" s="400" t="s">
        <v>1605</v>
      </c>
      <c r="AJ502" s="400" t="s">
        <v>1606</v>
      </c>
      <c r="AK502" s="400" t="s">
        <v>2305</v>
      </c>
      <c r="AZ502" s="400" t="str">
        <f>IF(IFERROR(MATCH(F502,#REF!, 0),"No")="No","No","Yes")</f>
        <v>No</v>
      </c>
    </row>
    <row r="503" spans="1:52" ht="36" x14ac:dyDescent="0.3">
      <c r="E503" s="510" t="s">
        <v>5978</v>
      </c>
      <c r="F503" s="406" t="s">
        <v>7814</v>
      </c>
      <c r="H503" s="406" t="s">
        <v>1596</v>
      </c>
      <c r="I503" s="400" t="s">
        <v>2571</v>
      </c>
      <c r="J503" s="404" t="s">
        <v>2572</v>
      </c>
      <c r="K503" s="421" t="s">
        <v>7815</v>
      </c>
      <c r="N503" s="400" t="s">
        <v>1600</v>
      </c>
      <c r="O503" s="507" t="s">
        <v>2621</v>
      </c>
      <c r="P503" s="407" t="str">
        <f>IFERROR(INDEX(LOVs!L:L,MATCH(O503, LOVs!J:J,0)), "")</f>
        <v>Gap</v>
      </c>
      <c r="Q503" s="407" t="str">
        <f>IFERROR(INDEX(LOVs!M:M,MATCH(O503,LOVs!J:J,0)),"")</f>
        <v>Build</v>
      </c>
      <c r="R503" s="407" t="str">
        <f>IFERROR(INDEX(LOVs!N:N,MATCH(O503,LOVs!J:J,0)),"")</f>
        <v>Interface</v>
      </c>
      <c r="T503" s="401" t="s">
        <v>7816</v>
      </c>
      <c r="U503" s="401" t="s">
        <v>7817</v>
      </c>
      <c r="Y503" s="400" t="s">
        <v>1348</v>
      </c>
      <c r="Z503" s="400" t="s">
        <v>3884</v>
      </c>
      <c r="AA503" s="409">
        <v>44981</v>
      </c>
      <c r="AD503" s="400" t="s">
        <v>7759</v>
      </c>
      <c r="AE503" s="400" t="s">
        <v>7759</v>
      </c>
      <c r="AI503" s="400" t="s">
        <v>1605</v>
      </c>
      <c r="AJ503" s="400" t="s">
        <v>2577</v>
      </c>
      <c r="AK503" s="400" t="s">
        <v>2578</v>
      </c>
      <c r="AZ503" s="400" t="str">
        <f>IF(IFERROR(MATCH(F503,#REF!, 0),"No")="No","No","Yes")</f>
        <v>No</v>
      </c>
    </row>
    <row r="504" spans="1:52" x14ac:dyDescent="0.3">
      <c r="E504" s="510" t="s">
        <v>5978</v>
      </c>
      <c r="F504" s="406" t="s">
        <v>7818</v>
      </c>
      <c r="H504" s="406" t="s">
        <v>1596</v>
      </c>
      <c r="I504" s="400" t="s">
        <v>2571</v>
      </c>
      <c r="J504" s="404" t="s">
        <v>2572</v>
      </c>
      <c r="K504" s="404" t="s">
        <v>7819</v>
      </c>
      <c r="N504" s="400" t="s">
        <v>1636</v>
      </c>
      <c r="O504" s="507" t="s">
        <v>1452</v>
      </c>
      <c r="P504" s="407" t="str">
        <f>IFERROR(INDEX(LOVs!L:L,MATCH(O504, LOVs!J:J,0)), "")</f>
        <v>Fit</v>
      </c>
      <c r="Q504" s="407" t="str">
        <f>IFERROR(INDEX(LOVs!M:M,MATCH(O504,LOVs!J:J,0)),"")</f>
        <v>Configuration</v>
      </c>
      <c r="R504" s="407" t="str">
        <f>IFERROR(INDEX(LOVs!N:N,MATCH(O504,LOVs!J:J,0)),"")</f>
        <v>Functional</v>
      </c>
      <c r="T504" s="400" t="s">
        <v>7820</v>
      </c>
      <c r="U504" s="400" t="s">
        <v>7773</v>
      </c>
      <c r="Y504" s="400" t="s">
        <v>1348</v>
      </c>
      <c r="Z504" s="400" t="s">
        <v>6774</v>
      </c>
      <c r="AA504" s="409">
        <v>44986</v>
      </c>
      <c r="AD504" s="512"/>
      <c r="AE504" s="512"/>
      <c r="AI504" s="400" t="s">
        <v>1605</v>
      </c>
      <c r="AJ504" s="400" t="s">
        <v>2577</v>
      </c>
      <c r="AK504" s="400" t="s">
        <v>2578</v>
      </c>
      <c r="AO504" s="400" t="s">
        <v>7821</v>
      </c>
      <c r="AZ504" s="400" t="str">
        <f>IF(IFERROR(MATCH(F504,#REF!, 0),"No")="No","No","Yes")</f>
        <v>No</v>
      </c>
    </row>
    <row r="505" spans="1:52" ht="30.65" customHeight="1" x14ac:dyDescent="0.3">
      <c r="E505" s="510" t="s">
        <v>5978</v>
      </c>
      <c r="F505" s="406" t="s">
        <v>7822</v>
      </c>
      <c r="H505" s="406" t="s">
        <v>1596</v>
      </c>
      <c r="I505" s="406" t="s">
        <v>2300</v>
      </c>
      <c r="J505" s="406" t="s">
        <v>2341</v>
      </c>
      <c r="K505" s="421" t="s">
        <v>7823</v>
      </c>
      <c r="L505" s="400" t="s">
        <v>1636</v>
      </c>
      <c r="N505" s="400" t="s">
        <v>1636</v>
      </c>
      <c r="O505" s="507" t="s">
        <v>1647</v>
      </c>
      <c r="P505" s="407" t="str">
        <f>IFERROR(INDEX(LOVs!L:L,MATCH(O505, LOVs!J:J,0)), "")</f>
        <v>Gap</v>
      </c>
      <c r="Q505" s="407" t="str">
        <f>IFERROR(INDEX(LOVs!M:M,MATCH(O505,LOVs!J:J,0)),"")</f>
        <v>Build</v>
      </c>
      <c r="R505" s="407" t="str">
        <f>IFERROR(INDEX(LOVs!N:N,MATCH(O505,LOVs!J:J,0)),"")</f>
        <v>Report</v>
      </c>
      <c r="S505" s="400" t="s">
        <v>4207</v>
      </c>
      <c r="T505" s="401" t="s">
        <v>7824</v>
      </c>
      <c r="U505" s="400" t="s">
        <v>7825</v>
      </c>
      <c r="Y505" s="400" t="s">
        <v>1348</v>
      </c>
      <c r="Z505" s="400" t="s">
        <v>5949</v>
      </c>
      <c r="AA505" s="409">
        <v>44981</v>
      </c>
      <c r="AI505" s="400" t="s">
        <v>1605</v>
      </c>
      <c r="AJ505" s="400" t="s">
        <v>1606</v>
      </c>
      <c r="AK505" s="400" t="s">
        <v>2305</v>
      </c>
      <c r="AZ505" s="400" t="str">
        <f>IF(IFERROR(MATCH(F505,#REF!, 0),"No")="No","No","Yes")</f>
        <v>No</v>
      </c>
    </row>
    <row r="506" spans="1:52" ht="36" x14ac:dyDescent="0.3">
      <c r="A506" s="511"/>
      <c r="B506" s="507"/>
      <c r="C506" s="507"/>
      <c r="D506" s="507"/>
      <c r="E506" s="510" t="s">
        <v>5978</v>
      </c>
      <c r="F506" s="507" t="s">
        <v>7826</v>
      </c>
      <c r="G506" s="507"/>
      <c r="H506" s="507" t="s">
        <v>1596</v>
      </c>
      <c r="I506" s="507" t="s">
        <v>2300</v>
      </c>
      <c r="J506" s="507" t="s">
        <v>2341</v>
      </c>
      <c r="K506" s="509" t="s">
        <v>7827</v>
      </c>
      <c r="L506" s="400" t="s">
        <v>1636</v>
      </c>
      <c r="N506" s="507" t="s">
        <v>1636</v>
      </c>
      <c r="O506" s="507" t="s">
        <v>1452</v>
      </c>
      <c r="P506" s="508" t="str">
        <f>IFERROR(INDEX(LOVs!L:L,MATCH(O506, LOVs!J:J,0)), "")</f>
        <v>Fit</v>
      </c>
      <c r="Q506" s="508" t="str">
        <f>IFERROR(INDEX(LOVs!M:M,MATCH(O506,LOVs!J:J,0)),"")</f>
        <v>Configuration</v>
      </c>
      <c r="R506" s="508" t="str">
        <f>IFERROR(INDEX(LOVs!N:N,MATCH(O506,LOVs!J:J,0)),"")</f>
        <v>Functional</v>
      </c>
      <c r="S506" s="507"/>
      <c r="T506" s="401" t="s">
        <v>7828</v>
      </c>
      <c r="U506" s="401" t="s">
        <v>7829</v>
      </c>
      <c r="Y506" s="400" t="s">
        <v>1348</v>
      </c>
      <c r="Z506" s="400" t="s">
        <v>5949</v>
      </c>
      <c r="AA506" s="409">
        <v>44995</v>
      </c>
      <c r="AI506" s="400" t="s">
        <v>1605</v>
      </c>
      <c r="AJ506" s="400" t="s">
        <v>1606</v>
      </c>
      <c r="AK506" s="400" t="s">
        <v>2305</v>
      </c>
      <c r="AZ506" s="400" t="str">
        <f>IF(IFERROR(MATCH(F506,#REF!, 0),"No")="No","No","Yes")</f>
        <v>No</v>
      </c>
    </row>
    <row r="507" spans="1:52" ht="48" x14ac:dyDescent="0.3">
      <c r="A507" s="511"/>
      <c r="B507" s="507"/>
      <c r="C507" s="507"/>
      <c r="D507" s="507"/>
      <c r="E507" s="510" t="s">
        <v>5978</v>
      </c>
      <c r="F507" s="507" t="s">
        <v>7830</v>
      </c>
      <c r="G507" s="507"/>
      <c r="H507" s="507" t="s">
        <v>1596</v>
      </c>
      <c r="I507" s="507" t="s">
        <v>2300</v>
      </c>
      <c r="J507" s="507" t="s">
        <v>2341</v>
      </c>
      <c r="K507" s="509" t="s">
        <v>7831</v>
      </c>
      <c r="L507" s="400" t="s">
        <v>1636</v>
      </c>
      <c r="N507" s="507" t="s">
        <v>1636</v>
      </c>
      <c r="O507" s="507" t="s">
        <v>1647</v>
      </c>
      <c r="P507" s="508" t="str">
        <f>IFERROR(INDEX(LOVs!L:L,MATCH(O507, LOVs!J:J,0)), "")</f>
        <v>Gap</v>
      </c>
      <c r="Q507" s="508" t="str">
        <f>IFERROR(INDEX(LOVs!M:M,MATCH(O507,LOVs!J:J,0)),"")</f>
        <v>Build</v>
      </c>
      <c r="R507" s="508" t="str">
        <f>IFERROR(INDEX(LOVs!N:N,MATCH(O507,LOVs!J:J,0)),"")</f>
        <v>Report</v>
      </c>
      <c r="S507" s="507" t="s">
        <v>6719</v>
      </c>
      <c r="T507" s="401" t="s">
        <v>7832</v>
      </c>
      <c r="U507" s="401" t="s">
        <v>7833</v>
      </c>
      <c r="Y507" s="400" t="s">
        <v>1348</v>
      </c>
      <c r="Z507" s="400" t="s">
        <v>5949</v>
      </c>
      <c r="AA507" s="409">
        <v>44995</v>
      </c>
      <c r="AI507" s="400" t="s">
        <v>1605</v>
      </c>
      <c r="AJ507" s="400" t="s">
        <v>1606</v>
      </c>
      <c r="AK507" s="400" t="s">
        <v>2305</v>
      </c>
      <c r="AZ507" s="400" t="str">
        <f>IF(IFERROR(MATCH(F507,#REF!, 0),"No")="No","No","Yes")</f>
        <v>No</v>
      </c>
    </row>
    <row r="508" spans="1:52" ht="24" x14ac:dyDescent="0.3">
      <c r="E508" s="510" t="s">
        <v>5978</v>
      </c>
      <c r="F508" s="406" t="s">
        <v>7834</v>
      </c>
      <c r="H508" s="406" t="s">
        <v>1596</v>
      </c>
      <c r="I508" s="400" t="s">
        <v>2571</v>
      </c>
      <c r="J508" s="404" t="s">
        <v>2572</v>
      </c>
      <c r="K508" s="421" t="s">
        <v>7835</v>
      </c>
      <c r="N508" s="400" t="s">
        <v>1636</v>
      </c>
      <c r="O508" s="507" t="s">
        <v>1452</v>
      </c>
      <c r="P508" s="407" t="str">
        <f>IFERROR(INDEX(LOVs!L:L,MATCH(O508, LOVs!J:J,0)), "")</f>
        <v>Fit</v>
      </c>
      <c r="Q508" s="407" t="str">
        <f>IFERROR(INDEX(LOVs!M:M,MATCH(O508,LOVs!J:J,0)),"")</f>
        <v>Configuration</v>
      </c>
      <c r="R508" s="407" t="str">
        <f>IFERROR(INDEX(LOVs!N:N,MATCH(O508,LOVs!J:J,0)),"")</f>
        <v>Functional</v>
      </c>
      <c r="T508" s="421" t="s">
        <v>7836</v>
      </c>
      <c r="U508" s="400" t="s">
        <v>7773</v>
      </c>
      <c r="Y508" s="400" t="s">
        <v>1348</v>
      </c>
      <c r="Z508" s="400" t="s">
        <v>6774</v>
      </c>
      <c r="AA508" s="409">
        <v>45003</v>
      </c>
      <c r="AD508" s="400" t="s">
        <v>7837</v>
      </c>
      <c r="AE508" s="400" t="s">
        <v>7837</v>
      </c>
      <c r="AI508" s="400" t="s">
        <v>1605</v>
      </c>
      <c r="AJ508" s="400" t="s">
        <v>2577</v>
      </c>
      <c r="AK508" s="400" t="s">
        <v>2578</v>
      </c>
      <c r="AZ508" s="400" t="str">
        <f>IF(IFERROR(MATCH(F508,#REF!, 0),"No")="No","No","Yes")</f>
        <v>No</v>
      </c>
    </row>
    <row r="509" spans="1:52" ht="36" x14ac:dyDescent="0.3">
      <c r="E509" s="510" t="s">
        <v>5978</v>
      </c>
      <c r="F509" s="406" t="s">
        <v>7838</v>
      </c>
      <c r="H509" s="406" t="s">
        <v>1596</v>
      </c>
      <c r="I509" s="400" t="s">
        <v>2571</v>
      </c>
      <c r="J509" s="404" t="s">
        <v>2572</v>
      </c>
      <c r="K509" s="421" t="s">
        <v>7839</v>
      </c>
      <c r="N509" s="400" t="s">
        <v>1636</v>
      </c>
      <c r="O509" s="507" t="s">
        <v>1452</v>
      </c>
      <c r="P509" s="407" t="str">
        <f>IFERROR(INDEX(LOVs!L:L,MATCH(O509, LOVs!J:J,0)), "")</f>
        <v>Fit</v>
      </c>
      <c r="Q509" s="407" t="str">
        <f>IFERROR(INDEX(LOVs!M:M,MATCH(O509,LOVs!J:J,0)),"")</f>
        <v>Configuration</v>
      </c>
      <c r="R509" s="407" t="str">
        <f>IFERROR(INDEX(LOVs!N:N,MATCH(O509,LOVs!J:J,0)),"")</f>
        <v>Functional</v>
      </c>
      <c r="T509" s="421" t="s">
        <v>7840</v>
      </c>
      <c r="U509" s="400" t="s">
        <v>7773</v>
      </c>
      <c r="Y509" s="400" t="s">
        <v>1348</v>
      </c>
      <c r="Z509" s="400" t="s">
        <v>6774</v>
      </c>
      <c r="AA509" s="409">
        <v>45003</v>
      </c>
      <c r="AD509" s="400" t="s">
        <v>7837</v>
      </c>
      <c r="AE509" s="400" t="s">
        <v>7837</v>
      </c>
      <c r="AI509" s="400" t="s">
        <v>1605</v>
      </c>
      <c r="AJ509" s="400" t="s">
        <v>2577</v>
      </c>
      <c r="AK509" s="400" t="s">
        <v>2578</v>
      </c>
      <c r="AZ509" s="400" t="str">
        <f>IF(IFERROR(MATCH(F509,#REF!, 0),"No")="No","No","Yes")</f>
        <v>No</v>
      </c>
    </row>
    <row r="510" spans="1:52" ht="36" x14ac:dyDescent="0.3">
      <c r="E510" s="510" t="s">
        <v>5978</v>
      </c>
      <c r="F510" s="406" t="s">
        <v>7841</v>
      </c>
      <c r="H510" s="406" t="s">
        <v>1596</v>
      </c>
      <c r="I510" s="400" t="s">
        <v>2571</v>
      </c>
      <c r="J510" s="404" t="s">
        <v>2572</v>
      </c>
      <c r="K510" s="421" t="s">
        <v>7842</v>
      </c>
      <c r="N510" s="400" t="s">
        <v>1636</v>
      </c>
      <c r="O510" s="507" t="s">
        <v>1452</v>
      </c>
      <c r="P510" s="407" t="str">
        <f>IFERROR(INDEX(LOVs!L:L,MATCH(O510, LOVs!J:J,0)), "")</f>
        <v>Fit</v>
      </c>
      <c r="Q510" s="407" t="str">
        <f>IFERROR(INDEX(LOVs!M:M,MATCH(O510,LOVs!J:J,0)),"")</f>
        <v>Configuration</v>
      </c>
      <c r="R510" s="407" t="str">
        <f>IFERROR(INDEX(LOVs!N:N,MATCH(O510,LOVs!J:J,0)),"")</f>
        <v>Functional</v>
      </c>
      <c r="T510" s="421" t="s">
        <v>7843</v>
      </c>
      <c r="U510" s="400" t="s">
        <v>7773</v>
      </c>
      <c r="Y510" s="400" t="s">
        <v>1348</v>
      </c>
      <c r="Z510" s="400" t="s">
        <v>6774</v>
      </c>
      <c r="AA510" s="409">
        <v>45003</v>
      </c>
      <c r="AD510" s="400" t="s">
        <v>7837</v>
      </c>
      <c r="AE510" s="400" t="s">
        <v>7837</v>
      </c>
      <c r="AI510" s="400" t="s">
        <v>1605</v>
      </c>
      <c r="AJ510" s="400" t="s">
        <v>2577</v>
      </c>
      <c r="AK510" s="400" t="s">
        <v>2578</v>
      </c>
      <c r="AZ510" s="400" t="str">
        <f>IF(IFERROR(MATCH(F510,#REF!, 0),"No")="No","No","Yes")</f>
        <v>No</v>
      </c>
    </row>
    <row r="511" spans="1:52" ht="24" x14ac:dyDescent="0.3">
      <c r="E511" s="510" t="s">
        <v>5978</v>
      </c>
      <c r="F511" s="406" t="s">
        <v>7844</v>
      </c>
      <c r="H511" s="406" t="s">
        <v>1596</v>
      </c>
      <c r="I511" s="400" t="s">
        <v>2571</v>
      </c>
      <c r="J511" s="404" t="s">
        <v>2572</v>
      </c>
      <c r="K511" s="421" t="s">
        <v>7845</v>
      </c>
      <c r="N511" s="400" t="s">
        <v>1636</v>
      </c>
      <c r="O511" s="507" t="s">
        <v>1452</v>
      </c>
      <c r="P511" s="407" t="str">
        <f>IFERROR(INDEX(LOVs!L:L,MATCH(O511, LOVs!J:J,0)), "")</f>
        <v>Fit</v>
      </c>
      <c r="Q511" s="407" t="str">
        <f>IFERROR(INDEX(LOVs!M:M,MATCH(O511,LOVs!J:J,0)),"")</f>
        <v>Configuration</v>
      </c>
      <c r="R511" s="407" t="str">
        <f>IFERROR(INDEX(LOVs!N:N,MATCH(O511,LOVs!J:J,0)),"")</f>
        <v>Functional</v>
      </c>
      <c r="T511" s="421" t="s">
        <v>7846</v>
      </c>
      <c r="U511" s="400" t="s">
        <v>7773</v>
      </c>
      <c r="Y511" s="400" t="s">
        <v>1348</v>
      </c>
      <c r="Z511" s="400" t="s">
        <v>6774</v>
      </c>
      <c r="AA511" s="409">
        <v>45003</v>
      </c>
      <c r="AD511" s="400" t="s">
        <v>7837</v>
      </c>
      <c r="AE511" s="400" t="s">
        <v>7837</v>
      </c>
      <c r="AI511" s="400" t="s">
        <v>1605</v>
      </c>
      <c r="AJ511" s="400" t="s">
        <v>2577</v>
      </c>
      <c r="AK511" s="400" t="s">
        <v>2578</v>
      </c>
      <c r="AZ511" s="400" t="str">
        <f>IF(IFERROR(MATCH(F511,#REF!, 0),"No")="No","No","Yes")</f>
        <v>No</v>
      </c>
    </row>
    <row r="512" spans="1:52" ht="24" x14ac:dyDescent="0.3">
      <c r="E512" s="510" t="s">
        <v>5978</v>
      </c>
      <c r="F512" s="406" t="s">
        <v>7847</v>
      </c>
      <c r="H512" s="406" t="s">
        <v>1596</v>
      </c>
      <c r="I512" s="400" t="s">
        <v>2571</v>
      </c>
      <c r="J512" s="404" t="s">
        <v>2572</v>
      </c>
      <c r="K512" s="421" t="s">
        <v>7848</v>
      </c>
      <c r="N512" s="400" t="s">
        <v>1636</v>
      </c>
      <c r="O512" s="507" t="s">
        <v>1452</v>
      </c>
      <c r="P512" s="407" t="str">
        <f>IFERROR(INDEX(LOVs!L:L,MATCH(O512, LOVs!J:J,0)), "")</f>
        <v>Fit</v>
      </c>
      <c r="Q512" s="407" t="str">
        <f>IFERROR(INDEX(LOVs!M:M,MATCH(O512,LOVs!J:J,0)),"")</f>
        <v>Configuration</v>
      </c>
      <c r="R512" s="407" t="str">
        <f>IFERROR(INDEX(LOVs!N:N,MATCH(O512,LOVs!J:J,0)),"")</f>
        <v>Functional</v>
      </c>
      <c r="T512" s="421" t="s">
        <v>7849</v>
      </c>
      <c r="U512" s="400" t="s">
        <v>7773</v>
      </c>
      <c r="Y512" s="400" t="s">
        <v>1348</v>
      </c>
      <c r="Z512" s="400" t="s">
        <v>6774</v>
      </c>
      <c r="AA512" s="409">
        <v>45003</v>
      </c>
      <c r="AD512" s="400" t="s">
        <v>7850</v>
      </c>
      <c r="AE512" s="400" t="s">
        <v>7850</v>
      </c>
      <c r="AI512" s="400" t="s">
        <v>1605</v>
      </c>
      <c r="AJ512" s="400" t="s">
        <v>2577</v>
      </c>
      <c r="AK512" s="400" t="s">
        <v>2578</v>
      </c>
      <c r="AO512" s="400" t="s">
        <v>7821</v>
      </c>
      <c r="AZ512" s="400" t="str">
        <f>IF(IFERROR(MATCH(F512,#REF!, 0),"No")="No","No","Yes")</f>
        <v>No</v>
      </c>
    </row>
    <row r="513" spans="1:52" ht="24" x14ac:dyDescent="0.3">
      <c r="E513" s="510" t="s">
        <v>5978</v>
      </c>
      <c r="F513" s="400" t="s">
        <v>7851</v>
      </c>
      <c r="H513" s="406" t="s">
        <v>1596</v>
      </c>
      <c r="I513" s="400" t="s">
        <v>2571</v>
      </c>
      <c r="J513" s="404" t="s">
        <v>2572</v>
      </c>
      <c r="K513" s="421" t="s">
        <v>7852</v>
      </c>
      <c r="N513" s="400" t="s">
        <v>1636</v>
      </c>
      <c r="O513" s="507" t="s">
        <v>1452</v>
      </c>
      <c r="P513" s="407" t="str">
        <f>IFERROR(INDEX(LOVs!L:L,MATCH(O513, LOVs!J:J,0)), "")</f>
        <v>Fit</v>
      </c>
      <c r="Q513" s="407" t="str">
        <f>IFERROR(INDEX(LOVs!M:M,MATCH(O513,LOVs!J:J,0)),"")</f>
        <v>Configuration</v>
      </c>
      <c r="R513" s="407" t="str">
        <f>IFERROR(INDEX(LOVs!N:N,MATCH(O513,LOVs!J:J,0)),"")</f>
        <v>Functional</v>
      </c>
      <c r="T513" s="400" t="s">
        <v>7853</v>
      </c>
      <c r="U513" s="400" t="s">
        <v>7739</v>
      </c>
      <c r="Y513" s="400" t="s">
        <v>1348</v>
      </c>
      <c r="Z513" s="400" t="s">
        <v>6774</v>
      </c>
      <c r="AA513" s="409">
        <v>45006</v>
      </c>
      <c r="AI513" s="400" t="s">
        <v>1605</v>
      </c>
      <c r="AJ513" s="400" t="s">
        <v>2577</v>
      </c>
      <c r="AK513" s="400" t="s">
        <v>2578</v>
      </c>
      <c r="AZ513" s="400" t="str">
        <f>IF(IFERROR(MATCH(F513,#REF!, 0),"No")="No","No","Yes")</f>
        <v>No</v>
      </c>
    </row>
    <row r="514" spans="1:52" ht="24" x14ac:dyDescent="0.3">
      <c r="E514" s="510" t="s">
        <v>5978</v>
      </c>
      <c r="F514" s="400" t="s">
        <v>7854</v>
      </c>
      <c r="H514" s="406" t="s">
        <v>1596</v>
      </c>
      <c r="I514" s="400" t="s">
        <v>2571</v>
      </c>
      <c r="J514" s="404" t="s">
        <v>2572</v>
      </c>
      <c r="K514" s="421" t="s">
        <v>7855</v>
      </c>
      <c r="N514" s="400" t="s">
        <v>1636</v>
      </c>
      <c r="O514" s="507" t="s">
        <v>1452</v>
      </c>
      <c r="P514" s="407" t="str">
        <f>IFERROR(INDEX(LOVs!L:L,MATCH(O514, LOVs!J:J,0)), "")</f>
        <v>Fit</v>
      </c>
      <c r="Q514" s="407" t="str">
        <f>IFERROR(INDEX(LOVs!M:M,MATCH(O514,LOVs!J:J,0)),"")</f>
        <v>Configuration</v>
      </c>
      <c r="R514" s="407" t="str">
        <f>IFERROR(INDEX(LOVs!N:N,MATCH(O514,LOVs!J:J,0)),"")</f>
        <v>Functional</v>
      </c>
      <c r="T514" s="400" t="s">
        <v>7856</v>
      </c>
      <c r="U514" s="400" t="s">
        <v>7739</v>
      </c>
      <c r="Y514" s="400" t="s">
        <v>1348</v>
      </c>
      <c r="Z514" s="400" t="s">
        <v>6774</v>
      </c>
      <c r="AA514" s="409">
        <v>45006</v>
      </c>
      <c r="AI514" s="400" t="s">
        <v>1605</v>
      </c>
      <c r="AJ514" s="400" t="s">
        <v>2577</v>
      </c>
      <c r="AK514" s="400" t="s">
        <v>2578</v>
      </c>
      <c r="AZ514" s="400" t="str">
        <f>IF(IFERROR(MATCH(F514,#REF!, 0),"No")="No","No","Yes")</f>
        <v>No</v>
      </c>
    </row>
    <row r="515" spans="1:52" ht="24" x14ac:dyDescent="0.3">
      <c r="E515" s="510" t="s">
        <v>5978</v>
      </c>
      <c r="F515" s="400" t="s">
        <v>7857</v>
      </c>
      <c r="H515" s="406" t="s">
        <v>1596</v>
      </c>
      <c r="I515" s="400" t="s">
        <v>2571</v>
      </c>
      <c r="J515" s="404" t="s">
        <v>2572</v>
      </c>
      <c r="K515" s="421" t="s">
        <v>7858</v>
      </c>
      <c r="N515" s="400" t="s">
        <v>1636</v>
      </c>
      <c r="O515" s="507" t="s">
        <v>1452</v>
      </c>
      <c r="P515" s="407" t="str">
        <f>IFERROR(INDEX(LOVs!L:L,MATCH(O515, LOVs!J:J,0)), "")</f>
        <v>Fit</v>
      </c>
      <c r="Q515" s="407" t="str">
        <f>IFERROR(INDEX(LOVs!M:M,MATCH(O515,LOVs!J:J,0)),"")</f>
        <v>Configuration</v>
      </c>
      <c r="R515" s="407" t="str">
        <f>IFERROR(INDEX(LOVs!N:N,MATCH(O515,LOVs!J:J,0)),"")</f>
        <v>Functional</v>
      </c>
      <c r="T515" s="400" t="s">
        <v>7859</v>
      </c>
      <c r="U515" s="400" t="s">
        <v>7773</v>
      </c>
      <c r="Y515" s="400" t="s">
        <v>1348</v>
      </c>
      <c r="Z515" s="400" t="s">
        <v>6774</v>
      </c>
      <c r="AA515" s="409">
        <v>45006</v>
      </c>
      <c r="AI515" s="400" t="s">
        <v>1605</v>
      </c>
      <c r="AJ515" s="400" t="s">
        <v>2577</v>
      </c>
      <c r="AK515" s="400" t="s">
        <v>2578</v>
      </c>
      <c r="AZ515" s="400" t="str">
        <f>IF(IFERROR(MATCH(F515,#REF!, 0),"No")="No","No","Yes")</f>
        <v>No</v>
      </c>
    </row>
    <row r="516" spans="1:52" s="507" customFormat="1" ht="84" x14ac:dyDescent="0.35">
      <c r="A516" s="511"/>
      <c r="E516" s="521" t="s">
        <v>5978</v>
      </c>
      <c r="F516" s="507" t="s">
        <v>7860</v>
      </c>
      <c r="H516" s="507" t="s">
        <v>1596</v>
      </c>
      <c r="I516" s="507" t="s">
        <v>2300</v>
      </c>
      <c r="J516" s="507" t="s">
        <v>2341</v>
      </c>
      <c r="K516" s="520" t="s">
        <v>11791</v>
      </c>
      <c r="N516" s="507" t="s">
        <v>1636</v>
      </c>
      <c r="O516" s="507" t="s">
        <v>1647</v>
      </c>
      <c r="P516" s="508" t="str">
        <f>IFERROR(INDEX(LOVs!L:L,MATCH(O516, LOVs!J:J,0)), "")</f>
        <v>Gap</v>
      </c>
      <c r="Q516" s="508" t="str">
        <f>IFERROR(INDEX(LOVs!M:M,MATCH(O516,LOVs!J:J,0)),"")</f>
        <v>Build</v>
      </c>
      <c r="R516" s="508" t="str">
        <f>IFERROR(INDEX(LOVs!N:N,MATCH(O516,LOVs!J:J,0)),"")</f>
        <v>Report</v>
      </c>
      <c r="S516" s="509" t="s">
        <v>7788</v>
      </c>
      <c r="T516" s="509"/>
      <c r="U516" s="507" t="s">
        <v>7861</v>
      </c>
      <c r="Y516" s="507" t="s">
        <v>1348</v>
      </c>
      <c r="Z516" s="507" t="s">
        <v>7790</v>
      </c>
      <c r="AA516" s="518">
        <v>45006</v>
      </c>
      <c r="AI516" s="507" t="s">
        <v>1605</v>
      </c>
      <c r="AJ516" s="507" t="s">
        <v>1606</v>
      </c>
      <c r="AK516" s="507" t="s">
        <v>2305</v>
      </c>
      <c r="AZ516" s="400" t="str">
        <f>IF(IFERROR(MATCH(F516,#REF!, 0),"No")="No","No","Yes")</f>
        <v>No</v>
      </c>
    </row>
    <row r="517" spans="1:52" s="507" customFormat="1" ht="59.15" customHeight="1" x14ac:dyDescent="0.35">
      <c r="A517" s="511"/>
      <c r="E517" s="521" t="s">
        <v>5978</v>
      </c>
      <c r="F517" s="507" t="s">
        <v>7862</v>
      </c>
      <c r="H517" s="507" t="s">
        <v>1596</v>
      </c>
      <c r="I517" s="507" t="s">
        <v>2300</v>
      </c>
      <c r="J517" s="507" t="s">
        <v>2341</v>
      </c>
      <c r="K517" s="520" t="s">
        <v>7863</v>
      </c>
      <c r="N517" s="507" t="s">
        <v>1636</v>
      </c>
      <c r="O517" s="507" t="s">
        <v>1647</v>
      </c>
      <c r="P517" s="508" t="str">
        <f>IFERROR(INDEX(LOVs!L:L,MATCH(O517, LOVs!J:J,0)), "")</f>
        <v>Gap</v>
      </c>
      <c r="Q517" s="508" t="str">
        <f>IFERROR(INDEX(LOVs!M:M,MATCH(O517,LOVs!J:J,0)),"")</f>
        <v>Build</v>
      </c>
      <c r="R517" s="508" t="str">
        <f>IFERROR(INDEX(LOVs!N:N,MATCH(O517,LOVs!J:J,0)),"")</f>
        <v>Report</v>
      </c>
      <c r="S517" s="509" t="s">
        <v>4207</v>
      </c>
      <c r="T517" s="509" t="s">
        <v>7864</v>
      </c>
      <c r="U517" s="507" t="s">
        <v>7865</v>
      </c>
      <c r="Y517" s="507" t="s">
        <v>1348</v>
      </c>
      <c r="Z517" s="507" t="s">
        <v>5949</v>
      </c>
      <c r="AA517" s="518">
        <v>45006</v>
      </c>
      <c r="AI517" s="507" t="s">
        <v>1605</v>
      </c>
      <c r="AJ517" s="507" t="s">
        <v>1606</v>
      </c>
      <c r="AK517" s="507" t="s">
        <v>2305</v>
      </c>
      <c r="AZ517" s="400" t="str">
        <f>IF(IFERROR(MATCH(F517,#REF!, 0),"No")="No","No","Yes")</f>
        <v>No</v>
      </c>
    </row>
    <row r="518" spans="1:52" s="507" customFormat="1" ht="48" x14ac:dyDescent="0.35">
      <c r="A518" s="511"/>
      <c r="E518" s="521" t="s">
        <v>5978</v>
      </c>
      <c r="F518" s="507" t="s">
        <v>7866</v>
      </c>
      <c r="H518" s="507" t="s">
        <v>1596</v>
      </c>
      <c r="I518" s="507" t="s">
        <v>2300</v>
      </c>
      <c r="J518" s="507" t="s">
        <v>2341</v>
      </c>
      <c r="K518" s="520" t="s">
        <v>7867</v>
      </c>
      <c r="N518" s="507" t="s">
        <v>1636</v>
      </c>
      <c r="O518" s="507" t="s">
        <v>1647</v>
      </c>
      <c r="P518" s="508" t="str">
        <f>IFERROR(INDEX(LOVs!L:L,MATCH(O518, LOVs!J:J,0)), "")</f>
        <v>Gap</v>
      </c>
      <c r="Q518" s="508" t="str">
        <f>IFERROR(INDEX(LOVs!M:M,MATCH(O518,LOVs!J:J,0)),"")</f>
        <v>Build</v>
      </c>
      <c r="R518" s="508" t="str">
        <f>IFERROR(INDEX(LOVs!N:N,MATCH(O518,LOVs!J:J,0)),"")</f>
        <v>Report</v>
      </c>
      <c r="S518" s="509" t="s">
        <v>7788</v>
      </c>
      <c r="T518" s="509" t="s">
        <v>7868</v>
      </c>
      <c r="U518" s="509" t="s">
        <v>7869</v>
      </c>
      <c r="Y518" s="507" t="s">
        <v>1348</v>
      </c>
      <c r="Z518" s="507" t="s">
        <v>7790</v>
      </c>
      <c r="AA518" s="518">
        <v>45007</v>
      </c>
      <c r="AI518" s="507" t="s">
        <v>1605</v>
      </c>
      <c r="AJ518" s="507" t="s">
        <v>1606</v>
      </c>
      <c r="AK518" s="507" t="s">
        <v>2305</v>
      </c>
      <c r="AZ518" s="400" t="str">
        <f>IF(IFERROR(MATCH(F518,#REF!, 0),"No")="No","No","Yes")</f>
        <v>No</v>
      </c>
    </row>
    <row r="519" spans="1:52" ht="24" x14ac:dyDescent="0.3">
      <c r="E519" s="510" t="s">
        <v>5978</v>
      </c>
      <c r="F519" s="400" t="s">
        <v>7870</v>
      </c>
      <c r="H519" s="406" t="s">
        <v>1596</v>
      </c>
      <c r="I519" s="406" t="s">
        <v>1597</v>
      </c>
      <c r="J519" s="400" t="s">
        <v>1655</v>
      </c>
      <c r="K519" s="421" t="s">
        <v>7871</v>
      </c>
      <c r="L519" s="400" t="s">
        <v>1636</v>
      </c>
      <c r="N519" s="406" t="s">
        <v>1636</v>
      </c>
      <c r="O519" s="507" t="s">
        <v>1452</v>
      </c>
      <c r="P519" s="407" t="str">
        <f>IFERROR(INDEX(LOVs!L:L,MATCH(O519, LOVs!J:J,0)), "")</f>
        <v>Fit</v>
      </c>
      <c r="Q519" s="407" t="str">
        <f>IFERROR(INDEX(LOVs!M:M,MATCH(O519,LOVs!J:J,0)),"")</f>
        <v>Configuration</v>
      </c>
      <c r="R519" s="407" t="str">
        <f>IFERROR(INDEX(LOVs!N:N,MATCH(O519,LOVs!J:J,0)),"")</f>
        <v>Functional</v>
      </c>
      <c r="T519" s="400" t="s">
        <v>7872</v>
      </c>
      <c r="U519" s="400" t="s">
        <v>7873</v>
      </c>
      <c r="Y519" s="400" t="s">
        <v>1348</v>
      </c>
      <c r="Z519" s="400" t="s">
        <v>7874</v>
      </c>
      <c r="AA519" s="409">
        <v>45016</v>
      </c>
      <c r="AI519" s="400" t="s">
        <v>1605</v>
      </c>
      <c r="AJ519" s="400" t="s">
        <v>1606</v>
      </c>
      <c r="AK519" s="400" t="s">
        <v>1607</v>
      </c>
      <c r="AZ519" s="400" t="str">
        <f>IF(IFERROR(MATCH(F519,#REF!, 0),"No")="No","No","Yes")</f>
        <v>No</v>
      </c>
    </row>
    <row r="520" spans="1:52" ht="36" x14ac:dyDescent="0.3">
      <c r="E520" s="510"/>
      <c r="F520" s="701" t="s">
        <v>7875</v>
      </c>
      <c r="H520" s="406" t="s">
        <v>1596</v>
      </c>
      <c r="I520" s="701" t="s">
        <v>2571</v>
      </c>
      <c r="J520" s="704" t="s">
        <v>2572</v>
      </c>
      <c r="K520" s="705" t="s">
        <v>7876</v>
      </c>
      <c r="L520" s="400" t="s">
        <v>1636</v>
      </c>
      <c r="N520" s="406" t="s">
        <v>1636</v>
      </c>
      <c r="O520" s="507" t="s">
        <v>1452</v>
      </c>
      <c r="P520" s="407" t="str">
        <f>IFERROR(INDEX(LOVs!L:L,MATCH(O520, LOVs!J:J,0)), "")</f>
        <v>Fit</v>
      </c>
      <c r="Q520" s="407" t="str">
        <f>IFERROR(INDEX(LOVs!M:M,MATCH(O520,LOVs!J:J,0)),"")</f>
        <v>Configuration</v>
      </c>
      <c r="R520" s="407" t="str">
        <f>IFERROR(INDEX(LOVs!N:N,MATCH(O520,LOVs!J:J,0)),"")</f>
        <v>Functional</v>
      </c>
      <c r="AA520" s="409"/>
      <c r="AD520" s="400" t="s">
        <v>7850</v>
      </c>
      <c r="AE520" s="400" t="s">
        <v>7850</v>
      </c>
      <c r="AI520" s="400" t="s">
        <v>1605</v>
      </c>
      <c r="AJ520" s="400" t="s">
        <v>2577</v>
      </c>
      <c r="AK520" s="400" t="s">
        <v>2578</v>
      </c>
      <c r="AZ520" s="400" t="str">
        <f>IF(IFERROR(MATCH(F520,#REF!, 0),"No")="No","No","Yes")</f>
        <v>No</v>
      </c>
    </row>
    <row r="521" spans="1:52" ht="36" x14ac:dyDescent="0.3">
      <c r="E521" s="510"/>
      <c r="F521" s="701" t="s">
        <v>7877</v>
      </c>
      <c r="H521" s="406" t="s">
        <v>1596</v>
      </c>
      <c r="I521" s="701" t="s">
        <v>2571</v>
      </c>
      <c r="J521" s="704" t="s">
        <v>2572</v>
      </c>
      <c r="K521" s="705" t="s">
        <v>7878</v>
      </c>
      <c r="L521" s="400" t="s">
        <v>1636</v>
      </c>
      <c r="N521" s="652" t="s">
        <v>1600</v>
      </c>
      <c r="O521" s="507" t="s">
        <v>2371</v>
      </c>
      <c r="P521" s="407" t="str">
        <f>IFERROR(INDEX(LOVs!L:L,MATCH(O521, LOVs!J:J,0)), "")</f>
        <v>Gap</v>
      </c>
      <c r="Q521" s="407" t="str">
        <f>IFERROR(INDEX(LOVs!M:M,MATCH(O521,LOVs!J:J,0)),"")</f>
        <v>Build</v>
      </c>
      <c r="R521" s="407" t="str">
        <f>IFERROR(INDEX(LOVs!N:N,MATCH(O521,LOVs!J:J,0)),"")</f>
        <v>Extension</v>
      </c>
      <c r="AA521" s="409"/>
      <c r="AD521" s="400" t="s">
        <v>7850</v>
      </c>
      <c r="AE521" s="400" t="s">
        <v>7850</v>
      </c>
      <c r="AF521" s="400" t="s">
        <v>7879</v>
      </c>
      <c r="AI521" s="400" t="s">
        <v>1605</v>
      </c>
      <c r="AJ521" s="400" t="s">
        <v>2577</v>
      </c>
      <c r="AK521" s="400" t="s">
        <v>2578</v>
      </c>
      <c r="AZ521" s="400" t="str">
        <f>IF(IFERROR(MATCH(F521,#REF!, 0),"No")="No","No","Yes")</f>
        <v>No</v>
      </c>
    </row>
    <row r="522" spans="1:52" x14ac:dyDescent="0.3">
      <c r="E522" s="510"/>
      <c r="F522" s="701" t="s">
        <v>7880</v>
      </c>
      <c r="H522" s="406" t="s">
        <v>1596</v>
      </c>
      <c r="I522" s="701" t="s">
        <v>2571</v>
      </c>
      <c r="J522" s="704" t="s">
        <v>2572</v>
      </c>
      <c r="K522" s="705" t="s">
        <v>7881</v>
      </c>
      <c r="L522" s="400" t="s">
        <v>1636</v>
      </c>
      <c r="N522" s="406" t="s">
        <v>1636</v>
      </c>
      <c r="O522" s="507" t="s">
        <v>2621</v>
      </c>
      <c r="P522" s="407" t="str">
        <f>IFERROR(INDEX(LOVs!L:L,MATCH(O522, LOVs!J:J,0)), "")</f>
        <v>Gap</v>
      </c>
      <c r="Q522" s="407" t="str">
        <f>IFERROR(INDEX(LOVs!M:M,MATCH(O522,LOVs!J:J,0)),"")</f>
        <v>Build</v>
      </c>
      <c r="R522" s="407" t="str">
        <f>IFERROR(INDEX(LOVs!N:N,MATCH(O522,LOVs!J:J,0)),"")</f>
        <v>Interface</v>
      </c>
      <c r="AA522" s="409"/>
      <c r="AD522" s="400" t="s">
        <v>7850</v>
      </c>
      <c r="AE522" s="400" t="s">
        <v>7850</v>
      </c>
      <c r="AI522" s="400" t="s">
        <v>1605</v>
      </c>
      <c r="AJ522" s="400" t="s">
        <v>2577</v>
      </c>
      <c r="AK522" s="400" t="s">
        <v>2578</v>
      </c>
      <c r="AZ522" s="400" t="str">
        <f>IF(IFERROR(MATCH(F522,#REF!, 0),"No")="No","No","Yes")</f>
        <v>No</v>
      </c>
    </row>
    <row r="523" spans="1:52" x14ac:dyDescent="0.3">
      <c r="E523" s="510" t="s">
        <v>5978</v>
      </c>
      <c r="F523" s="400" t="s">
        <v>7882</v>
      </c>
      <c r="H523" s="406" t="s">
        <v>1596</v>
      </c>
      <c r="I523" s="400" t="s">
        <v>2571</v>
      </c>
      <c r="J523" s="404" t="s">
        <v>2572</v>
      </c>
      <c r="K523" s="421" t="s">
        <v>7883</v>
      </c>
      <c r="N523" s="400" t="s">
        <v>1636</v>
      </c>
      <c r="O523" s="507" t="s">
        <v>1452</v>
      </c>
      <c r="P523" s="407" t="str">
        <f>IFERROR(INDEX(LOVs!L:L,MATCH(O523, LOVs!J:J,0)), "")</f>
        <v>Fit</v>
      </c>
      <c r="Q523" s="407" t="str">
        <f>IFERROR(INDEX(LOVs!M:M,MATCH(O523,LOVs!J:J,0)),"")</f>
        <v>Configuration</v>
      </c>
      <c r="R523" s="407" t="str">
        <f>IFERROR(INDEX(LOVs!N:N,MATCH(O523,LOVs!J:J,0)),"")</f>
        <v>Functional</v>
      </c>
      <c r="T523" s="400" t="s">
        <v>7884</v>
      </c>
      <c r="U523" s="400" t="s">
        <v>7773</v>
      </c>
      <c r="Y523" s="400" t="s">
        <v>1348</v>
      </c>
      <c r="Z523" s="400" t="s">
        <v>6774</v>
      </c>
      <c r="AA523" s="409">
        <v>45019</v>
      </c>
      <c r="AD523" s="400" t="s">
        <v>7850</v>
      </c>
      <c r="AE523" s="400" t="s">
        <v>7850</v>
      </c>
      <c r="AI523" s="400" t="s">
        <v>1605</v>
      </c>
      <c r="AJ523" s="400" t="s">
        <v>2577</v>
      </c>
      <c r="AK523" s="400" t="s">
        <v>2578</v>
      </c>
      <c r="AZ523" s="400" t="str">
        <f>IF(IFERROR(MATCH(F523,#REF!, 0),"No")="No","No","Yes")</f>
        <v>No</v>
      </c>
    </row>
    <row r="524" spans="1:52" x14ac:dyDescent="0.3">
      <c r="E524" s="510" t="s">
        <v>5978</v>
      </c>
      <c r="F524" s="400" t="s">
        <v>7885</v>
      </c>
      <c r="H524" s="406" t="s">
        <v>1596</v>
      </c>
      <c r="I524" s="400" t="s">
        <v>2571</v>
      </c>
      <c r="J524" s="404" t="s">
        <v>2572</v>
      </c>
      <c r="K524" s="404" t="s">
        <v>7886</v>
      </c>
      <c r="N524" s="400" t="s">
        <v>1636</v>
      </c>
      <c r="O524" s="507" t="s">
        <v>1452</v>
      </c>
      <c r="P524" s="407" t="str">
        <f>IFERROR(INDEX(LOVs!L:L,MATCH(O524, LOVs!J:J,0)), "")</f>
        <v>Fit</v>
      </c>
      <c r="Q524" s="407" t="str">
        <f>IFERROR(INDEX(LOVs!M:M,MATCH(O524,LOVs!J:J,0)),"")</f>
        <v>Configuration</v>
      </c>
      <c r="R524" s="407" t="str">
        <f>IFERROR(INDEX(LOVs!N:N,MATCH(O524,LOVs!J:J,0)),"")</f>
        <v>Functional</v>
      </c>
      <c r="T524" s="400" t="s">
        <v>7887</v>
      </c>
      <c r="U524" s="400" t="s">
        <v>7888</v>
      </c>
      <c r="Y524" s="400" t="s">
        <v>1348</v>
      </c>
      <c r="Z524" s="400" t="s">
        <v>3884</v>
      </c>
      <c r="AA524" s="409">
        <v>45022</v>
      </c>
      <c r="AD524" s="400" t="s">
        <v>7850</v>
      </c>
      <c r="AE524" s="400" t="s">
        <v>7850</v>
      </c>
      <c r="AI524" s="400" t="s">
        <v>1605</v>
      </c>
      <c r="AJ524" s="400" t="s">
        <v>2577</v>
      </c>
      <c r="AK524" s="400" t="s">
        <v>2578</v>
      </c>
      <c r="AZ524" s="400" t="str">
        <f>IF(IFERROR(MATCH(F524,#REF!, 0),"No")="No","No","Yes")</f>
        <v>No</v>
      </c>
    </row>
    <row r="525" spans="1:52" ht="24" x14ac:dyDescent="0.3">
      <c r="E525" s="510" t="s">
        <v>5978</v>
      </c>
      <c r="F525" s="400" t="s">
        <v>7889</v>
      </c>
      <c r="H525" s="406" t="s">
        <v>1596</v>
      </c>
      <c r="I525" s="406" t="s">
        <v>1597</v>
      </c>
      <c r="J525" s="406" t="s">
        <v>2341</v>
      </c>
      <c r="K525" s="421" t="s">
        <v>7890</v>
      </c>
      <c r="N525" s="400" t="s">
        <v>1636</v>
      </c>
      <c r="O525" s="507" t="s">
        <v>7891</v>
      </c>
      <c r="P525" s="407" t="str">
        <f>IFERROR(INDEX(LOVs!L:L,MATCH(O525, LOVs!J:J,0)), "")</f>
        <v/>
      </c>
      <c r="Q525" s="407" t="str">
        <f>IFERROR(INDEX(LOVs!M:M,MATCH(O525,LOVs!J:J,0)),"")</f>
        <v/>
      </c>
      <c r="R525" s="407" t="str">
        <f>IFERROR(INDEX(LOVs!N:N,MATCH(O525,LOVs!J:J,0)),"")</f>
        <v/>
      </c>
      <c r="T525" s="400" t="s">
        <v>7892</v>
      </c>
      <c r="AZ525" s="400" t="str">
        <f>IF(IFERROR(MATCH(F525,#REF!, 0),"No")="No","No","Yes")</f>
        <v>No</v>
      </c>
    </row>
    <row r="526" spans="1:52" ht="24" x14ac:dyDescent="0.3">
      <c r="E526" s="510" t="s">
        <v>5978</v>
      </c>
      <c r="F526" s="400" t="s">
        <v>7893</v>
      </c>
      <c r="H526" s="406" t="s">
        <v>1596</v>
      </c>
      <c r="I526" s="406" t="s">
        <v>1597</v>
      </c>
      <c r="J526" s="406" t="s">
        <v>2341</v>
      </c>
      <c r="K526" s="421" t="s">
        <v>7894</v>
      </c>
      <c r="N526" s="400" t="s">
        <v>1636</v>
      </c>
      <c r="O526" s="401" t="s">
        <v>2371</v>
      </c>
      <c r="P526" s="407" t="str">
        <f>IFERROR(INDEX(LOVs!L:L,MATCH(O526, LOVs!J:J,0)), "")</f>
        <v>Gap</v>
      </c>
      <c r="Q526" s="407" t="str">
        <f>IFERROR(INDEX(LOVs!M:M,MATCH(O526,LOVs!J:J,0)),"")</f>
        <v>Build</v>
      </c>
      <c r="R526" s="407" t="str">
        <f>IFERROR(INDEX(LOVs!N:N,MATCH(O526,LOVs!J:J,0)),"")</f>
        <v>Extension</v>
      </c>
      <c r="T526" s="400" t="s">
        <v>7895</v>
      </c>
      <c r="AZ526" s="400" t="str">
        <f>IF(IFERROR(MATCH(F526,#REF!, 0),"No")="No","No","Yes")</f>
        <v>No</v>
      </c>
    </row>
    <row r="527" spans="1:52" x14ac:dyDescent="0.3">
      <c r="B527" s="404"/>
      <c r="C527" s="404"/>
      <c r="D527" s="404"/>
      <c r="E527" s="510" t="s">
        <v>5978</v>
      </c>
      <c r="F527" s="400" t="s">
        <v>7896</v>
      </c>
      <c r="H527" s="400" t="s">
        <v>1596</v>
      </c>
      <c r="I527" s="400" t="s">
        <v>1597</v>
      </c>
      <c r="J527" s="400" t="s">
        <v>1655</v>
      </c>
      <c r="K527" s="400" t="s">
        <v>7897</v>
      </c>
      <c r="N527" s="400" t="s">
        <v>1600</v>
      </c>
      <c r="O527" s="507" t="s">
        <v>2371</v>
      </c>
      <c r="P527" s="407" t="str">
        <f>IFERROR(INDEX(LOVs!L:L,MATCH(O527, LOVs!J:J,0)), "")</f>
        <v>Gap</v>
      </c>
      <c r="Q527" s="407" t="str">
        <f>IFERROR(INDEX(LOVs!M:M,MATCH(O527,LOVs!J:J,0)),"")</f>
        <v>Build</v>
      </c>
      <c r="R527" s="407" t="str">
        <f>IFERROR(INDEX(LOVs!N:N,MATCH(O527,LOVs!J:J,0)),"")</f>
        <v>Extension</v>
      </c>
      <c r="T527" s="400" t="s">
        <v>7898</v>
      </c>
      <c r="U527" s="400" t="s">
        <v>7899</v>
      </c>
      <c r="Y527" s="400" t="s">
        <v>1348</v>
      </c>
      <c r="Z527" s="400" t="s">
        <v>5949</v>
      </c>
      <c r="AA527" s="409">
        <v>45023</v>
      </c>
      <c r="AI527" s="400" t="s">
        <v>1605</v>
      </c>
      <c r="AJ527" s="400" t="s">
        <v>2577</v>
      </c>
      <c r="AK527" s="400" t="s">
        <v>1607</v>
      </c>
      <c r="AZ527" s="400" t="str">
        <f>IF(IFERROR(MATCH(F527,#REF!, 0),"No")="No","No","Yes")</f>
        <v>No</v>
      </c>
    </row>
    <row r="528" spans="1:52" s="507" customFormat="1" ht="75" customHeight="1" x14ac:dyDescent="0.35">
      <c r="A528" s="511"/>
      <c r="B528" s="515"/>
      <c r="C528" s="515"/>
      <c r="D528" s="515"/>
      <c r="E528" s="699"/>
      <c r="F528" s="507" t="s">
        <v>7900</v>
      </c>
      <c r="H528" s="507" t="s">
        <v>1596</v>
      </c>
      <c r="I528" s="507" t="s">
        <v>1597</v>
      </c>
      <c r="J528" s="507" t="s">
        <v>1655</v>
      </c>
      <c r="K528" s="509" t="s">
        <v>7901</v>
      </c>
      <c r="N528" s="507" t="s">
        <v>1600</v>
      </c>
      <c r="O528" s="507" t="s">
        <v>1647</v>
      </c>
      <c r="P528" s="508" t="str">
        <f>IFERROR(INDEX(LOVs!L:L,MATCH(O528, LOVs!J:J,0)), "")</f>
        <v>Gap</v>
      </c>
      <c r="Q528" s="508" t="str">
        <f>IFERROR(INDEX(LOVs!M:M,MATCH(O528,LOVs!J:J,0)),"")</f>
        <v>Build</v>
      </c>
      <c r="R528" s="508" t="str">
        <f>IFERROR(INDEX(LOVs!N:N,MATCH(O528,LOVs!J:J,0)),"")</f>
        <v>Report</v>
      </c>
      <c r="S528" s="507" t="s">
        <v>2984</v>
      </c>
      <c r="T528" s="509" t="s">
        <v>7902</v>
      </c>
      <c r="U528" s="507" t="s">
        <v>7903</v>
      </c>
      <c r="Y528" s="507" t="s">
        <v>1348</v>
      </c>
      <c r="Z528" s="507" t="s">
        <v>5949</v>
      </c>
      <c r="AA528" s="518">
        <v>45023</v>
      </c>
      <c r="AI528" s="507" t="s">
        <v>1605</v>
      </c>
      <c r="AJ528" s="507" t="s">
        <v>2577</v>
      </c>
      <c r="AK528" s="507" t="s">
        <v>1607</v>
      </c>
      <c r="AZ528" s="400" t="str">
        <f>IF(IFERROR(MATCH(F528,#REF!, 0),"No")="No","No","Yes")</f>
        <v>No</v>
      </c>
    </row>
    <row r="529" spans="1:52" s="507" customFormat="1" ht="72" x14ac:dyDescent="0.35">
      <c r="A529" s="511"/>
      <c r="B529" s="515"/>
      <c r="C529" s="515"/>
      <c r="D529" s="515"/>
      <c r="E529" s="699"/>
      <c r="F529" s="507" t="s">
        <v>7904</v>
      </c>
      <c r="H529" s="507" t="s">
        <v>1596</v>
      </c>
      <c r="I529" s="507" t="s">
        <v>1597</v>
      </c>
      <c r="J529" s="507" t="s">
        <v>1655</v>
      </c>
      <c r="K529" s="509" t="s">
        <v>7905</v>
      </c>
      <c r="N529" s="507" t="s">
        <v>1600</v>
      </c>
      <c r="O529" s="507" t="s">
        <v>1939</v>
      </c>
      <c r="P529" s="508" t="str">
        <f>IFERROR(INDEX(LOVs!L:L,MATCH(O529, LOVs!J:J,0)), "")</f>
        <v>Out of Scope</v>
      </c>
      <c r="Q529" s="508" t="str">
        <f>IFERROR(INDEX(LOVs!M:M,MATCH(O529,LOVs!J:J,0)),"")</f>
        <v>Out of Scope</v>
      </c>
      <c r="R529" s="508" t="str">
        <f>IFERROR(INDEX(LOVs!N:N,MATCH(O529,LOVs!J:J,0)),"")</f>
        <v>Out of Scope</v>
      </c>
      <c r="T529" s="509" t="s">
        <v>7906</v>
      </c>
      <c r="U529" s="507" t="s">
        <v>7907</v>
      </c>
      <c r="Y529" s="507" t="s">
        <v>1348</v>
      </c>
      <c r="Z529" s="507" t="s">
        <v>5949</v>
      </c>
      <c r="AA529" s="518">
        <v>45023</v>
      </c>
      <c r="AI529" s="507" t="s">
        <v>1605</v>
      </c>
      <c r="AJ529" s="507" t="s">
        <v>2577</v>
      </c>
      <c r="AK529" s="507" t="s">
        <v>1607</v>
      </c>
      <c r="AZ529" s="400" t="str">
        <f>IF(IFERROR(MATCH(F529,#REF!, 0),"No")="No","No","Yes")</f>
        <v>No</v>
      </c>
    </row>
    <row r="530" spans="1:52" s="507" customFormat="1" ht="84" x14ac:dyDescent="0.35">
      <c r="A530" s="511"/>
      <c r="E530" s="521" t="s">
        <v>5978</v>
      </c>
      <c r="F530" s="507" t="s">
        <v>7908</v>
      </c>
      <c r="H530" s="507" t="s">
        <v>1596</v>
      </c>
      <c r="I530" s="507" t="s">
        <v>2300</v>
      </c>
      <c r="J530" s="507" t="s">
        <v>2341</v>
      </c>
      <c r="K530" s="520" t="s">
        <v>11792</v>
      </c>
      <c r="N530" s="507" t="s">
        <v>1636</v>
      </c>
      <c r="O530" s="507" t="s">
        <v>2371</v>
      </c>
      <c r="P530" s="508" t="str">
        <f>IFERROR(INDEX(LOVs!L:L,MATCH(O530, LOVs!J:J,0)), "")</f>
        <v>Gap</v>
      </c>
      <c r="Q530" s="508" t="str">
        <f>IFERROR(INDEX(LOVs!M:M,MATCH(O530,LOVs!J:J,0)),"")</f>
        <v>Build</v>
      </c>
      <c r="R530" s="508" t="str">
        <f>IFERROR(INDEX(LOVs!N:N,MATCH(O530,LOVs!J:J,0)),"")</f>
        <v>Extension</v>
      </c>
      <c r="S530" s="509"/>
      <c r="T530" s="509" t="s">
        <v>7909</v>
      </c>
      <c r="U530" s="509" t="s">
        <v>7910</v>
      </c>
      <c r="Y530" s="507" t="s">
        <v>1348</v>
      </c>
      <c r="Z530" s="507" t="s">
        <v>5949</v>
      </c>
      <c r="AA530" s="518">
        <v>45023</v>
      </c>
      <c r="AI530" s="507" t="s">
        <v>1605</v>
      </c>
      <c r="AJ530" s="507" t="s">
        <v>1606</v>
      </c>
      <c r="AK530" s="507" t="s">
        <v>2305</v>
      </c>
      <c r="AZ530" s="400" t="str">
        <f>IF(IFERROR(MATCH(F530,#REF!, 0),"No")="No","No","Yes")</f>
        <v>No</v>
      </c>
    </row>
    <row r="531" spans="1:52" s="507" customFormat="1" ht="120" x14ac:dyDescent="0.35">
      <c r="A531" s="511"/>
      <c r="E531" s="521" t="s">
        <v>5978</v>
      </c>
      <c r="F531" s="507" t="s">
        <v>7911</v>
      </c>
      <c r="H531" s="507" t="s">
        <v>1596</v>
      </c>
      <c r="I531" s="507" t="s">
        <v>2300</v>
      </c>
      <c r="J531" s="507" t="s">
        <v>2341</v>
      </c>
      <c r="K531" s="520" t="s">
        <v>7912</v>
      </c>
      <c r="N531" s="507" t="s">
        <v>1636</v>
      </c>
      <c r="O531" s="507" t="s">
        <v>1647</v>
      </c>
      <c r="P531" s="508" t="str">
        <f>IFERROR(INDEX(LOVs!L:L,MATCH(O531, LOVs!J:J,0)), "")</f>
        <v>Gap</v>
      </c>
      <c r="Q531" s="508" t="str">
        <f>IFERROR(INDEX(LOVs!M:M,MATCH(O531,LOVs!J:J,0)),"")</f>
        <v>Build</v>
      </c>
      <c r="R531" s="508" t="str">
        <f>IFERROR(INDEX(LOVs!N:N,MATCH(O531,LOVs!J:J,0)),"")</f>
        <v>Report</v>
      </c>
      <c r="S531" s="509" t="s">
        <v>7788</v>
      </c>
      <c r="T531" s="509"/>
      <c r="U531" s="509" t="s">
        <v>11793</v>
      </c>
      <c r="Y531" s="507" t="s">
        <v>1348</v>
      </c>
      <c r="Z531" s="507" t="s">
        <v>7790</v>
      </c>
      <c r="AA531" s="518">
        <v>45026</v>
      </c>
      <c r="AI531" s="507" t="s">
        <v>1605</v>
      </c>
      <c r="AJ531" s="507" t="s">
        <v>1606</v>
      </c>
      <c r="AK531" s="507" t="s">
        <v>2305</v>
      </c>
      <c r="AZ531" s="400" t="str">
        <f>IF(IFERROR(MATCH(F531,#REF!, 0),"No")="No","No","Yes")</f>
        <v>No</v>
      </c>
    </row>
    <row r="532" spans="1:52" x14ac:dyDescent="0.3">
      <c r="E532" s="707" t="s">
        <v>5978</v>
      </c>
      <c r="F532" s="400" t="s">
        <v>7913</v>
      </c>
      <c r="H532" s="700" t="s">
        <v>1596</v>
      </c>
      <c r="I532" s="701" t="s">
        <v>2571</v>
      </c>
      <c r="J532" s="404" t="s">
        <v>2572</v>
      </c>
      <c r="K532" s="404" t="s">
        <v>7914</v>
      </c>
      <c r="N532" s="400" t="s">
        <v>1636</v>
      </c>
      <c r="O532" s="507" t="s">
        <v>2371</v>
      </c>
      <c r="P532" s="702" t="str">
        <f>IFERROR(INDEX(LOVs!L:L,MATCH(O532, LOVs!J:J,0)), "")</f>
        <v>Gap</v>
      </c>
      <c r="Q532" s="702" t="str">
        <f>IFERROR(INDEX(LOVs!M:M,MATCH(O532,LOVs!J:J,0)),"")</f>
        <v>Build</v>
      </c>
      <c r="R532" s="702" t="str">
        <f>IFERROR(INDEX(LOVs!N:N,MATCH(O532,LOVs!J:J,0)),"")</f>
        <v>Extension</v>
      </c>
      <c r="U532" s="400" t="s">
        <v>7915</v>
      </c>
      <c r="Y532" s="400" t="s">
        <v>1348</v>
      </c>
      <c r="Z532" s="400" t="s">
        <v>3884</v>
      </c>
      <c r="AA532" s="703">
        <v>45026</v>
      </c>
      <c r="AI532" s="700" t="s">
        <v>1605</v>
      </c>
      <c r="AJ532" s="400" t="s">
        <v>2577</v>
      </c>
      <c r="AZ532" s="400"/>
    </row>
    <row r="533" spans="1:52" s="507" customFormat="1" ht="36" x14ac:dyDescent="0.35">
      <c r="A533" s="511"/>
      <c r="E533" s="521" t="s">
        <v>5978</v>
      </c>
      <c r="F533" s="507" t="s">
        <v>7916</v>
      </c>
      <c r="H533" s="507" t="s">
        <v>1596</v>
      </c>
      <c r="I533" s="507" t="s">
        <v>2300</v>
      </c>
      <c r="J533" s="507" t="s">
        <v>2341</v>
      </c>
      <c r="K533" s="520" t="s">
        <v>7917</v>
      </c>
      <c r="N533" s="507" t="s">
        <v>1636</v>
      </c>
      <c r="O533" s="507" t="s">
        <v>1452</v>
      </c>
      <c r="P533" s="508" t="str">
        <f>IFERROR(INDEX(LOVs!L:L,MATCH(O533, LOVs!J:J,0)), "")</f>
        <v>Fit</v>
      </c>
      <c r="Q533" s="508" t="str">
        <f>IFERROR(INDEX(LOVs!M:M,MATCH(O533,LOVs!J:J,0)),"")</f>
        <v>Configuration</v>
      </c>
      <c r="R533" s="508" t="str">
        <f>IFERROR(INDEX(LOVs!N:N,MATCH(O533,LOVs!J:J,0)),"")</f>
        <v>Functional</v>
      </c>
      <c r="S533" s="509"/>
      <c r="T533" s="509" t="s">
        <v>7918</v>
      </c>
      <c r="U533" s="509" t="s">
        <v>7919</v>
      </c>
      <c r="Y533" s="507" t="s">
        <v>1348</v>
      </c>
      <c r="Z533" s="507" t="s">
        <v>5949</v>
      </c>
      <c r="AA533" s="518">
        <v>45026</v>
      </c>
      <c r="AI533" s="507" t="s">
        <v>1605</v>
      </c>
      <c r="AJ533" s="507" t="s">
        <v>1606</v>
      </c>
      <c r="AK533" s="507" t="s">
        <v>2305</v>
      </c>
      <c r="AZ533" s="400" t="str">
        <f>IF(IFERROR(MATCH(F533,#REF!, 0),"No")="No","No","Yes")</f>
        <v>No</v>
      </c>
    </row>
    <row r="534" spans="1:52" x14ac:dyDescent="0.3">
      <c r="E534" s="707" t="s">
        <v>5978</v>
      </c>
      <c r="F534" s="400" t="s">
        <v>7920</v>
      </c>
      <c r="H534" s="700" t="s">
        <v>1596</v>
      </c>
      <c r="I534" s="701" t="s">
        <v>2571</v>
      </c>
      <c r="J534" s="404" t="s">
        <v>2572</v>
      </c>
      <c r="K534" s="404" t="s">
        <v>7921</v>
      </c>
      <c r="N534" s="400" t="s">
        <v>1636</v>
      </c>
      <c r="O534" s="507" t="s">
        <v>2371</v>
      </c>
      <c r="P534" s="702" t="str">
        <f>IFERROR(INDEX(LOVs!L:L,MATCH(O534, LOVs!J:J,0)), "")</f>
        <v>Gap</v>
      </c>
      <c r="Q534" s="702" t="str">
        <f>IFERROR(INDEX(LOVs!M:M,MATCH(O534,LOVs!J:J,0)),"")</f>
        <v>Build</v>
      </c>
      <c r="R534" s="702" t="str">
        <f>IFERROR(INDEX(LOVs!N:N,MATCH(O534,LOVs!J:J,0)),"")</f>
        <v>Extension</v>
      </c>
      <c r="U534" s="400" t="s">
        <v>7922</v>
      </c>
      <c r="Y534" s="400" t="s">
        <v>1348</v>
      </c>
      <c r="Z534" s="400" t="s">
        <v>3884</v>
      </c>
      <c r="AA534" s="703">
        <v>45026</v>
      </c>
      <c r="AI534" s="700" t="s">
        <v>1605</v>
      </c>
      <c r="AJ534" s="400" t="s">
        <v>2577</v>
      </c>
      <c r="AZ534" s="400"/>
    </row>
    <row r="535" spans="1:52" ht="24" x14ac:dyDescent="0.3">
      <c r="B535" s="701"/>
      <c r="C535" s="701"/>
      <c r="D535" s="701"/>
      <c r="E535" s="707" t="s">
        <v>5978</v>
      </c>
      <c r="F535" s="700" t="s">
        <v>7923</v>
      </c>
      <c r="G535" s="701"/>
      <c r="H535" s="700" t="s">
        <v>1596</v>
      </c>
      <c r="I535" s="700" t="s">
        <v>2300</v>
      </c>
      <c r="J535" s="700" t="s">
        <v>2341</v>
      </c>
      <c r="K535" s="726" t="s">
        <v>7924</v>
      </c>
      <c r="L535" s="701"/>
      <c r="M535" s="701"/>
      <c r="N535" s="700" t="s">
        <v>1636</v>
      </c>
      <c r="O535" s="652" t="s">
        <v>1452</v>
      </c>
      <c r="P535" s="702" t="str">
        <f>IFERROR(INDEX(LOVs!L:L,MATCH(O535, LOVs!J:J,0)), "")</f>
        <v>Fit</v>
      </c>
      <c r="Q535" s="702" t="str">
        <f>IFERROR(INDEX(LOVs!M:M,MATCH(O535,LOVs!J:J,0)),"")</f>
        <v>Configuration</v>
      </c>
      <c r="R535" s="702" t="str">
        <f>IFERROR(INDEX(LOVs!N:N,MATCH(O535,LOVs!J:J,0)),"")</f>
        <v>Functional</v>
      </c>
      <c r="S535" s="700"/>
      <c r="T535" s="700" t="s">
        <v>7925</v>
      </c>
      <c r="U535" s="700" t="s">
        <v>7926</v>
      </c>
      <c r="V535" s="701"/>
      <c r="W535" s="701"/>
      <c r="X535" s="701"/>
      <c r="Y535" s="700" t="s">
        <v>1348</v>
      </c>
      <c r="Z535" s="700" t="s">
        <v>5949</v>
      </c>
      <c r="AA535" s="706">
        <v>45028</v>
      </c>
      <c r="AB535" s="701"/>
      <c r="AC535" s="701"/>
      <c r="AD535" s="701"/>
      <c r="AE535" s="701"/>
      <c r="AF535" s="701"/>
      <c r="AG535" s="701"/>
      <c r="AH535" s="701"/>
      <c r="AI535" s="700" t="s">
        <v>1605</v>
      </c>
      <c r="AJ535" s="700" t="s">
        <v>1606</v>
      </c>
      <c r="AK535" s="700" t="s">
        <v>2305</v>
      </c>
      <c r="AL535" s="701"/>
      <c r="AM535" s="701"/>
      <c r="AN535" s="701"/>
      <c r="AO535" s="701"/>
      <c r="AP535" s="701"/>
      <c r="AQ535" s="701"/>
      <c r="AR535" s="701"/>
      <c r="AS535" s="701"/>
      <c r="AT535" s="701"/>
      <c r="AU535" s="701"/>
      <c r="AV535" s="700"/>
      <c r="AW535" s="700"/>
      <c r="AX535" s="700"/>
      <c r="AY535" s="700"/>
      <c r="AZ535" s="701" t="str">
        <f>IF(IFERROR(MATCH(F535,#REF!, 0),"No")="No","No","Yes")</f>
        <v>No</v>
      </c>
    </row>
    <row r="536" spans="1:52" x14ac:dyDescent="0.3">
      <c r="E536" s="707" t="s">
        <v>5978</v>
      </c>
      <c r="F536" s="400" t="s">
        <v>7927</v>
      </c>
      <c r="H536" s="700" t="s">
        <v>1596</v>
      </c>
      <c r="I536" s="701" t="s">
        <v>2571</v>
      </c>
      <c r="J536" s="404" t="s">
        <v>2572</v>
      </c>
      <c r="K536" s="404" t="s">
        <v>7928</v>
      </c>
      <c r="N536" s="400" t="s">
        <v>1636</v>
      </c>
      <c r="O536" s="507" t="s">
        <v>2371</v>
      </c>
      <c r="P536" s="702" t="str">
        <f>IFERROR(INDEX(LOVs!L:L,MATCH(O536, LOVs!J:J,0)), "")</f>
        <v>Gap</v>
      </c>
      <c r="Q536" s="702" t="str">
        <f>IFERROR(INDEX(LOVs!M:M,MATCH(O536,LOVs!J:J,0)),"")</f>
        <v>Build</v>
      </c>
      <c r="R536" s="702" t="str">
        <f>IFERROR(INDEX(LOVs!N:N,MATCH(O536,LOVs!J:J,0)),"")</f>
        <v>Extension</v>
      </c>
      <c r="U536" s="400" t="s">
        <v>7929</v>
      </c>
      <c r="Y536" s="400" t="s">
        <v>1348</v>
      </c>
      <c r="Z536" s="400" t="s">
        <v>3884</v>
      </c>
      <c r="AA536" s="703">
        <v>45028</v>
      </c>
      <c r="AI536" s="700" t="s">
        <v>1605</v>
      </c>
      <c r="AJ536" s="400" t="s">
        <v>2577</v>
      </c>
      <c r="AZ536" s="400"/>
    </row>
    <row r="537" spans="1:52" ht="24" x14ac:dyDescent="0.3">
      <c r="B537" s="701"/>
      <c r="C537" s="701"/>
      <c r="D537" s="701"/>
      <c r="E537" s="707" t="s">
        <v>5978</v>
      </c>
      <c r="F537" s="701" t="s">
        <v>7930</v>
      </c>
      <c r="G537" s="701"/>
      <c r="H537" s="700" t="s">
        <v>1596</v>
      </c>
      <c r="I537" s="701" t="s">
        <v>2571</v>
      </c>
      <c r="J537" s="704" t="s">
        <v>2572</v>
      </c>
      <c r="K537" s="705" t="s">
        <v>7931</v>
      </c>
      <c r="L537" s="701"/>
      <c r="M537" s="701"/>
      <c r="N537" s="701" t="s">
        <v>1636</v>
      </c>
      <c r="O537" s="652" t="s">
        <v>2371</v>
      </c>
      <c r="P537" s="702" t="str">
        <f>IFERROR(INDEX(LOVs!L:L,MATCH(O537, LOVs!J:J,0)), "")</f>
        <v>Gap</v>
      </c>
      <c r="Q537" s="702" t="str">
        <f>IFERROR(INDEX(LOVs!M:M,MATCH(O537,LOVs!J:J,0)),"")</f>
        <v>Build</v>
      </c>
      <c r="R537" s="702" t="str">
        <f>IFERROR(INDEX(LOVs!N:N,MATCH(O537,LOVs!J:J,0)),"")</f>
        <v>Extension</v>
      </c>
      <c r="S537" s="701"/>
      <c r="T537" s="701"/>
      <c r="U537" s="701" t="s">
        <v>7932</v>
      </c>
      <c r="V537" s="701"/>
      <c r="W537" s="701"/>
      <c r="X537" s="701"/>
      <c r="Y537" s="701" t="s">
        <v>1348</v>
      </c>
      <c r="Z537" s="701" t="s">
        <v>6774</v>
      </c>
      <c r="AA537" s="703">
        <v>45036</v>
      </c>
      <c r="AB537" s="701"/>
      <c r="AC537" s="701"/>
      <c r="AD537" s="701"/>
      <c r="AE537" s="701"/>
      <c r="AF537" s="701"/>
      <c r="AG537" s="701"/>
      <c r="AH537" s="701"/>
      <c r="AI537" s="700" t="s">
        <v>1605</v>
      </c>
      <c r="AJ537" s="701" t="s">
        <v>2577</v>
      </c>
      <c r="AK537" s="701"/>
      <c r="AL537" s="701"/>
      <c r="AM537" s="701"/>
      <c r="AN537" s="701"/>
      <c r="AO537" s="701" t="s">
        <v>7821</v>
      </c>
      <c r="AP537" s="701"/>
      <c r="AQ537" s="701"/>
      <c r="AR537" s="701"/>
      <c r="AS537" s="701"/>
      <c r="AT537" s="701"/>
      <c r="AU537" s="701"/>
      <c r="AV537" s="700"/>
      <c r="AW537" s="700"/>
      <c r="AX537" s="700"/>
      <c r="AY537" s="700"/>
      <c r="AZ537" s="701"/>
    </row>
    <row r="538" spans="1:52" ht="24" x14ac:dyDescent="0.3">
      <c r="B538" s="701"/>
      <c r="C538" s="701"/>
      <c r="D538" s="701"/>
      <c r="E538" s="707" t="s">
        <v>5978</v>
      </c>
      <c r="F538" s="701" t="s">
        <v>7933</v>
      </c>
      <c r="G538" s="701"/>
      <c r="H538" s="700" t="s">
        <v>1596</v>
      </c>
      <c r="I538" s="701" t="s">
        <v>2571</v>
      </c>
      <c r="J538" s="704" t="s">
        <v>2572</v>
      </c>
      <c r="K538" s="705" t="s">
        <v>7934</v>
      </c>
      <c r="L538" s="701"/>
      <c r="M538" s="701"/>
      <c r="N538" s="701" t="s">
        <v>1636</v>
      </c>
      <c r="O538" s="652" t="s">
        <v>2371</v>
      </c>
      <c r="P538" s="702" t="str">
        <f>IFERROR(INDEX(LOVs!L:L,MATCH(O538, LOVs!J:J,0)), "")</f>
        <v>Gap</v>
      </c>
      <c r="Q538" s="702" t="str">
        <f>IFERROR(INDEX(LOVs!M:M,MATCH(O538,LOVs!J:J,0)),"")</f>
        <v>Build</v>
      </c>
      <c r="R538" s="702" t="str">
        <f>IFERROR(INDEX(LOVs!N:N,MATCH(O538,LOVs!J:J,0)),"")</f>
        <v>Extension</v>
      </c>
      <c r="S538" s="701"/>
      <c r="T538" s="701"/>
      <c r="U538" s="701" t="s">
        <v>7932</v>
      </c>
      <c r="V538" s="701"/>
      <c r="W538" s="701"/>
      <c r="X538" s="701"/>
      <c r="Y538" s="701" t="s">
        <v>1348</v>
      </c>
      <c r="Z538" s="701" t="s">
        <v>6774</v>
      </c>
      <c r="AA538" s="703">
        <v>45036</v>
      </c>
      <c r="AB538" s="701"/>
      <c r="AC538" s="701"/>
      <c r="AD538" s="701"/>
      <c r="AE538" s="701"/>
      <c r="AF538" s="701"/>
      <c r="AG538" s="701"/>
      <c r="AH538" s="701"/>
      <c r="AI538" s="700" t="s">
        <v>1605</v>
      </c>
      <c r="AJ538" s="701" t="s">
        <v>2577</v>
      </c>
      <c r="AK538" s="701"/>
      <c r="AL538" s="701"/>
      <c r="AM538" s="701"/>
      <c r="AN538" s="701"/>
      <c r="AO538" s="701" t="s">
        <v>7821</v>
      </c>
      <c r="AP538" s="701"/>
      <c r="AQ538" s="701"/>
      <c r="AR538" s="701"/>
      <c r="AS538" s="701"/>
      <c r="AT538" s="701"/>
      <c r="AU538" s="701"/>
      <c r="AV538" s="700"/>
      <c r="AW538" s="700"/>
      <c r="AX538" s="700"/>
      <c r="AY538" s="700"/>
      <c r="AZ538" s="701"/>
    </row>
    <row r="539" spans="1:52" ht="36" x14ac:dyDescent="0.3">
      <c r="B539" s="701"/>
      <c r="C539" s="701"/>
      <c r="D539" s="701"/>
      <c r="E539" s="707" t="s">
        <v>5978</v>
      </c>
      <c r="F539" s="701" t="s">
        <v>7935</v>
      </c>
      <c r="G539" s="701"/>
      <c r="H539" s="700" t="s">
        <v>1596</v>
      </c>
      <c r="I539" s="701" t="s">
        <v>2571</v>
      </c>
      <c r="J539" s="704" t="s">
        <v>2572</v>
      </c>
      <c r="K539" s="705" t="s">
        <v>7936</v>
      </c>
      <c r="L539" s="701"/>
      <c r="M539" s="701"/>
      <c r="N539" s="701" t="s">
        <v>1636</v>
      </c>
      <c r="O539" s="652" t="s">
        <v>2371</v>
      </c>
      <c r="P539" s="702" t="str">
        <f>IFERROR(INDEX(LOVs!L:L,MATCH(O539, LOVs!J:J,0)), "")</f>
        <v>Gap</v>
      </c>
      <c r="Q539" s="702" t="str">
        <f>IFERROR(INDEX(LOVs!M:M,MATCH(O539,LOVs!J:J,0)),"")</f>
        <v>Build</v>
      </c>
      <c r="R539" s="702" t="str">
        <f>IFERROR(INDEX(LOVs!N:N,MATCH(O539,LOVs!J:J,0)),"")</f>
        <v>Extension</v>
      </c>
      <c r="S539" s="701"/>
      <c r="T539" s="701"/>
      <c r="U539" s="701" t="s">
        <v>7932</v>
      </c>
      <c r="V539" s="701"/>
      <c r="W539" s="701"/>
      <c r="X539" s="701"/>
      <c r="Y539" s="701" t="s">
        <v>1348</v>
      </c>
      <c r="Z539" s="701" t="s">
        <v>6774</v>
      </c>
      <c r="AA539" s="703">
        <v>45036</v>
      </c>
      <c r="AB539" s="701"/>
      <c r="AC539" s="701"/>
      <c r="AD539" s="701"/>
      <c r="AE539" s="701"/>
      <c r="AF539" s="701"/>
      <c r="AG539" s="701"/>
      <c r="AH539" s="701"/>
      <c r="AI539" s="700" t="s">
        <v>1605</v>
      </c>
      <c r="AJ539" s="701" t="s">
        <v>2577</v>
      </c>
      <c r="AK539" s="701"/>
      <c r="AL539" s="701"/>
      <c r="AM539" s="701"/>
      <c r="AN539" s="701"/>
      <c r="AO539" s="701" t="s">
        <v>7821</v>
      </c>
      <c r="AP539" s="701"/>
      <c r="AQ539" s="701"/>
      <c r="AR539" s="701"/>
      <c r="AS539" s="701"/>
      <c r="AT539" s="701"/>
      <c r="AU539" s="701"/>
      <c r="AV539" s="700"/>
      <c r="AW539" s="700"/>
      <c r="AX539" s="700"/>
      <c r="AY539" s="700"/>
      <c r="AZ539" s="701"/>
    </row>
    <row r="540" spans="1:52" ht="24" x14ac:dyDescent="0.3">
      <c r="A540" s="709"/>
      <c r="B540" s="710"/>
      <c r="C540" s="710"/>
      <c r="D540" s="710"/>
      <c r="E540" s="711" t="s">
        <v>5978</v>
      </c>
      <c r="F540" s="710" t="s">
        <v>7937</v>
      </c>
      <c r="G540" s="710"/>
      <c r="H540" s="710" t="s">
        <v>1596</v>
      </c>
      <c r="I540" s="710" t="s">
        <v>2300</v>
      </c>
      <c r="J540" s="710" t="s">
        <v>6399</v>
      </c>
      <c r="K540" s="710" t="s">
        <v>7938</v>
      </c>
      <c r="L540" s="710"/>
      <c r="M540" s="710"/>
      <c r="N540" s="710" t="s">
        <v>1636</v>
      </c>
      <c r="O540" s="710" t="s">
        <v>1452</v>
      </c>
      <c r="P540" s="711" t="s">
        <v>3511</v>
      </c>
      <c r="Q540" s="712" t="s">
        <v>3512</v>
      </c>
      <c r="R540" s="711" t="s">
        <v>3513</v>
      </c>
      <c r="S540" s="710"/>
      <c r="T540" s="710" t="s">
        <v>7939</v>
      </c>
      <c r="U540" s="710" t="s">
        <v>7940</v>
      </c>
      <c r="V540" s="710"/>
      <c r="W540" s="710"/>
      <c r="X540" s="710"/>
      <c r="Y540" s="710" t="s">
        <v>1348</v>
      </c>
      <c r="Z540" s="710" t="s">
        <v>5949</v>
      </c>
      <c r="AA540" s="713">
        <v>45040</v>
      </c>
      <c r="AB540" s="710"/>
      <c r="AC540" s="710"/>
      <c r="AD540" s="710"/>
      <c r="AE540" s="710"/>
      <c r="AF540" s="710"/>
      <c r="AG540" s="710"/>
      <c r="AH540" s="710"/>
      <c r="AI540" s="710" t="s">
        <v>1605</v>
      </c>
      <c r="AJ540" s="710" t="s">
        <v>1606</v>
      </c>
      <c r="AK540" s="710" t="s">
        <v>2305</v>
      </c>
      <c r="AL540" s="710"/>
      <c r="AM540" s="710"/>
      <c r="AN540" s="710"/>
      <c r="AO540" s="710"/>
      <c r="AP540" s="710"/>
      <c r="AQ540" s="710"/>
      <c r="AR540" s="710"/>
      <c r="AS540" s="710"/>
      <c r="AT540" s="710"/>
      <c r="AU540" s="710"/>
      <c r="AV540" s="710"/>
      <c r="AW540" s="710"/>
      <c r="AX540" s="710"/>
      <c r="AY540" s="710"/>
      <c r="AZ540" s="710" t="s">
        <v>844</v>
      </c>
    </row>
    <row r="541" spans="1:52" s="652" customFormat="1" ht="24" x14ac:dyDescent="0.3">
      <c r="A541" s="399"/>
      <c r="B541" s="400"/>
      <c r="C541" s="400"/>
      <c r="D541" s="400"/>
      <c r="E541" s="711" t="s">
        <v>5978</v>
      </c>
      <c r="F541" s="652" t="s">
        <v>7941</v>
      </c>
      <c r="H541" s="652" t="s">
        <v>1596</v>
      </c>
      <c r="I541" s="652" t="s">
        <v>1597</v>
      </c>
      <c r="J541" s="652" t="s">
        <v>1795</v>
      </c>
      <c r="K541" s="651" t="s">
        <v>11794</v>
      </c>
      <c r="N541" s="714" t="s">
        <v>1636</v>
      </c>
      <c r="O541" s="652" t="s">
        <v>1647</v>
      </c>
      <c r="P541" s="708" t="str">
        <f>IFERROR(INDEX(LOVs!L:L,MATCH(O541, LOVs!J:J,0)), "")</f>
        <v>Gap</v>
      </c>
      <c r="Q541" s="708" t="str">
        <f>IFERROR(INDEX(LOVs!M:M,MATCH(O541,LOVs!J:J,0)),"")</f>
        <v>Build</v>
      </c>
      <c r="R541" s="708" t="str">
        <f>IFERROR(INDEX(LOVs!N:N,MATCH(O541,LOVs!J:J,0)),"")</f>
        <v>Report</v>
      </c>
      <c r="T541" s="651" t="s">
        <v>7942</v>
      </c>
      <c r="U541" s="652" t="s">
        <v>11758</v>
      </c>
      <c r="Y541" s="652" t="s">
        <v>1348</v>
      </c>
      <c r="Z541" s="652" t="s">
        <v>5949</v>
      </c>
      <c r="AA541" s="703">
        <v>45042</v>
      </c>
      <c r="AI541" s="652" t="s">
        <v>1605</v>
      </c>
      <c r="AJ541" s="714" t="s">
        <v>1606</v>
      </c>
      <c r="AK541" s="652" t="s">
        <v>1607</v>
      </c>
      <c r="AZ541" s="701" t="str">
        <f>IF(IFERROR(MATCH(F541,#REF!, 0),"No")="No","No","Yes")</f>
        <v>No</v>
      </c>
    </row>
    <row r="542" spans="1:52" ht="24" x14ac:dyDescent="0.3">
      <c r="E542" s="711" t="s">
        <v>5978</v>
      </c>
      <c r="F542" s="710" t="s">
        <v>7943</v>
      </c>
      <c r="H542" s="507" t="s">
        <v>1596</v>
      </c>
      <c r="I542" s="507" t="s">
        <v>2300</v>
      </c>
      <c r="J542" s="507" t="s">
        <v>2341</v>
      </c>
      <c r="K542" s="520" t="s">
        <v>7944</v>
      </c>
      <c r="L542" s="507"/>
      <c r="M542" s="507"/>
      <c r="N542" s="507" t="s">
        <v>1636</v>
      </c>
      <c r="O542" s="507" t="s">
        <v>1647</v>
      </c>
      <c r="P542" s="508" t="str">
        <f>IFERROR(INDEX(LOVs!L:L,MATCH(O542, LOVs!J:J,0)), "")</f>
        <v>Gap</v>
      </c>
      <c r="Q542" s="508" t="str">
        <f>IFERROR(INDEX(LOVs!M:M,MATCH(O542,LOVs!J:J,0)),"")</f>
        <v>Build</v>
      </c>
      <c r="R542" s="508" t="str">
        <f>IFERROR(INDEX(LOVs!N:N,MATCH(O542,LOVs!J:J,0)),"")</f>
        <v>Report</v>
      </c>
      <c r="S542" s="509" t="s">
        <v>7788</v>
      </c>
      <c r="T542" s="509"/>
      <c r="U542" s="509"/>
      <c r="V542" s="507"/>
      <c r="W542" s="507"/>
      <c r="X542" s="507"/>
      <c r="Y542" s="507"/>
      <c r="Z542" s="507" t="s">
        <v>7945</v>
      </c>
      <c r="AA542" s="518"/>
      <c r="AZ542" s="400"/>
    </row>
    <row r="543" spans="1:52" ht="24" x14ac:dyDescent="0.3">
      <c r="B543" s="701"/>
      <c r="C543" s="701"/>
      <c r="D543" s="701"/>
      <c r="E543" s="707" t="s">
        <v>5978</v>
      </c>
      <c r="F543" s="701" t="s">
        <v>7946</v>
      </c>
      <c r="G543" s="701"/>
      <c r="H543" s="700" t="s">
        <v>1596</v>
      </c>
      <c r="I543" s="701" t="s">
        <v>2571</v>
      </c>
      <c r="J543" s="704" t="s">
        <v>2572</v>
      </c>
      <c r="K543" s="705" t="s">
        <v>7947</v>
      </c>
      <c r="L543" s="701"/>
      <c r="M543" s="701"/>
      <c r="N543" s="701" t="s">
        <v>1636</v>
      </c>
      <c r="O543" s="652" t="s">
        <v>2371</v>
      </c>
      <c r="P543" s="702" t="str">
        <f>IFERROR(INDEX(LOVs!L:L,MATCH(O543, LOVs!J:J,0)), "")</f>
        <v>Gap</v>
      </c>
      <c r="Q543" s="702" t="str">
        <f>IFERROR(INDEX(LOVs!M:M,MATCH(O543,LOVs!J:J,0)),"")</f>
        <v>Build</v>
      </c>
      <c r="R543" s="702" t="str">
        <f>IFERROR(INDEX(LOVs!N:N,MATCH(O543,LOVs!J:J,0)),"")</f>
        <v>Extension</v>
      </c>
      <c r="S543" s="701"/>
      <c r="T543" s="701"/>
      <c r="U543" s="701" t="s">
        <v>7932</v>
      </c>
      <c r="V543" s="701"/>
      <c r="W543" s="701"/>
      <c r="X543" s="701"/>
      <c r="Y543" s="701" t="s">
        <v>1348</v>
      </c>
      <c r="Z543" s="701" t="s">
        <v>6774</v>
      </c>
      <c r="AA543" s="703">
        <v>45043</v>
      </c>
      <c r="AB543" s="701"/>
      <c r="AC543" s="701"/>
      <c r="AD543" s="701"/>
      <c r="AE543" s="701"/>
      <c r="AF543" s="701"/>
      <c r="AG543" s="701"/>
      <c r="AH543" s="701"/>
      <c r="AI543" s="700" t="s">
        <v>1605</v>
      </c>
      <c r="AJ543" s="701" t="s">
        <v>2577</v>
      </c>
      <c r="AK543" s="701"/>
      <c r="AL543" s="701"/>
      <c r="AM543" s="701"/>
      <c r="AN543" s="701"/>
      <c r="AO543" s="701" t="s">
        <v>7821</v>
      </c>
      <c r="AP543" s="701"/>
      <c r="AQ543" s="701"/>
      <c r="AR543" s="701"/>
      <c r="AS543" s="701"/>
      <c r="AT543" s="701"/>
      <c r="AU543" s="701"/>
      <c r="AV543" s="700"/>
      <c r="AW543" s="700"/>
      <c r="AX543" s="700"/>
      <c r="AY543" s="700"/>
      <c r="AZ543" s="701"/>
    </row>
    <row r="544" spans="1:52" ht="24" x14ac:dyDescent="0.3">
      <c r="F544" s="710" t="s">
        <v>7948</v>
      </c>
      <c r="H544" s="700" t="s">
        <v>1596</v>
      </c>
      <c r="I544" s="507" t="s">
        <v>2300</v>
      </c>
      <c r="J544" s="507" t="s">
        <v>2341</v>
      </c>
      <c r="K544" s="421" t="s">
        <v>7949</v>
      </c>
      <c r="N544" s="507" t="s">
        <v>1636</v>
      </c>
      <c r="O544" s="507" t="s">
        <v>1647</v>
      </c>
      <c r="P544" s="508" t="str">
        <f>IFERROR(INDEX(LOVs!L:L,MATCH(O544, LOVs!J:J,0)), "")</f>
        <v>Gap</v>
      </c>
      <c r="Q544" s="508" t="str">
        <f>IFERROR(INDEX(LOVs!M:M,MATCH(O544,LOVs!J:J,0)),"")</f>
        <v>Build</v>
      </c>
      <c r="R544" s="508" t="str">
        <f>IFERROR(INDEX(LOVs!N:N,MATCH(O544,LOVs!J:J,0)),"")</f>
        <v>Report</v>
      </c>
      <c r="S544" s="509" t="s">
        <v>7788</v>
      </c>
      <c r="T544" s="400" t="s">
        <v>7950</v>
      </c>
      <c r="Z544" s="507" t="s">
        <v>7945</v>
      </c>
      <c r="AZ544" s="400"/>
    </row>
    <row r="545" spans="1:52" s="507" customFormat="1" ht="60" customHeight="1" x14ac:dyDescent="0.35">
      <c r="A545" s="715"/>
      <c r="B545" s="714"/>
      <c r="C545" s="714"/>
      <c r="D545" s="714"/>
      <c r="E545" s="716" t="s">
        <v>5978</v>
      </c>
      <c r="F545" s="714" t="s">
        <v>7951</v>
      </c>
      <c r="G545" s="714"/>
      <c r="H545" s="714" t="s">
        <v>1596</v>
      </c>
      <c r="I545" s="714" t="s">
        <v>2300</v>
      </c>
      <c r="J545" s="714" t="s">
        <v>6399</v>
      </c>
      <c r="K545" s="714" t="s">
        <v>7952</v>
      </c>
      <c r="L545" s="714"/>
      <c r="M545" s="714"/>
      <c r="N545" s="714" t="s">
        <v>1636</v>
      </c>
      <c r="O545" s="714" t="s">
        <v>1452</v>
      </c>
      <c r="P545" s="716" t="s">
        <v>3511</v>
      </c>
      <c r="Q545" s="717" t="s">
        <v>3512</v>
      </c>
      <c r="R545" s="716" t="s">
        <v>3513</v>
      </c>
      <c r="S545" s="714"/>
      <c r="T545" s="714" t="s">
        <v>7953</v>
      </c>
      <c r="U545" s="714"/>
      <c r="V545" s="714"/>
      <c r="W545" s="714"/>
      <c r="X545" s="714"/>
      <c r="Y545" s="714" t="s">
        <v>1348</v>
      </c>
      <c r="Z545" s="714" t="s">
        <v>5949</v>
      </c>
      <c r="AA545" s="718">
        <v>45047</v>
      </c>
      <c r="AB545" s="714"/>
      <c r="AC545" s="714"/>
      <c r="AD545" s="714"/>
      <c r="AE545" s="714"/>
      <c r="AF545" s="714"/>
      <c r="AG545" s="714"/>
      <c r="AH545" s="714"/>
      <c r="AI545" s="714" t="s">
        <v>1605</v>
      </c>
      <c r="AJ545" s="714" t="s">
        <v>1606</v>
      </c>
      <c r="AK545" s="714" t="s">
        <v>2305</v>
      </c>
      <c r="AL545" s="714"/>
      <c r="AM545" s="714"/>
      <c r="AN545" s="714"/>
      <c r="AO545" s="714"/>
      <c r="AP545" s="714"/>
      <c r="AQ545" s="714"/>
      <c r="AR545" s="714"/>
      <c r="AS545" s="714"/>
      <c r="AT545" s="714"/>
      <c r="AU545" s="714"/>
      <c r="AV545" s="714"/>
      <c r="AW545" s="714"/>
      <c r="AX545" s="714"/>
      <c r="AY545" s="714"/>
      <c r="AZ545" s="714" t="s">
        <v>844</v>
      </c>
    </row>
    <row r="546" spans="1:52" s="526" customFormat="1" ht="36" x14ac:dyDescent="0.3">
      <c r="A546" s="532"/>
      <c r="B546" s="527"/>
      <c r="C546" s="527"/>
      <c r="D546" s="527"/>
      <c r="E546" s="527"/>
      <c r="F546" s="720" t="s">
        <v>7954</v>
      </c>
      <c r="G546" s="527"/>
      <c r="H546" s="721" t="s">
        <v>1596</v>
      </c>
      <c r="I546" s="720" t="s">
        <v>2571</v>
      </c>
      <c r="J546" s="722" t="s">
        <v>2572</v>
      </c>
      <c r="K546" s="723" t="s">
        <v>11759</v>
      </c>
      <c r="L546" s="527"/>
      <c r="M546" s="527"/>
      <c r="N546" s="721" t="s">
        <v>7955</v>
      </c>
      <c r="O546" s="507" t="s">
        <v>1759</v>
      </c>
      <c r="P546" s="724" t="str">
        <f>IFERROR(INDEX(LOVs!L:L,MATCH(O546, LOVs!J:J,0)), "")</f>
        <v>Not Required</v>
      </c>
      <c r="Q546" s="724" t="str">
        <f>IFERROR(INDEX(LOVs!M:M,MATCH(O546,LOVs!J:J,0)),"")</f>
        <v>Not Required</v>
      </c>
      <c r="R546" s="724" t="str">
        <f>IFERROR(INDEX(LOVs!N:N,MATCH(O546,LOVs!J:J,0)),"")</f>
        <v>Not Required</v>
      </c>
      <c r="S546" s="527"/>
      <c r="T546" s="721" t="s">
        <v>7956</v>
      </c>
      <c r="U546" s="437" t="s">
        <v>7957</v>
      </c>
      <c r="V546" s="527"/>
      <c r="W546" s="527"/>
      <c r="X546" s="527"/>
      <c r="Y546" s="721" t="s">
        <v>1348</v>
      </c>
      <c r="Z546" s="527" t="s">
        <v>7874</v>
      </c>
      <c r="AA546" s="535">
        <v>45051</v>
      </c>
      <c r="AB546" s="527"/>
      <c r="AC546" s="527"/>
      <c r="AD546" s="527"/>
      <c r="AE546" s="527"/>
      <c r="AF546" s="527"/>
      <c r="AG546" s="527"/>
      <c r="AH546" s="527"/>
      <c r="AI546" s="527" t="s">
        <v>1605</v>
      </c>
      <c r="AJ546" s="527" t="s">
        <v>7958</v>
      </c>
      <c r="AK546" s="527" t="s">
        <v>7959</v>
      </c>
      <c r="AL546" s="527"/>
      <c r="AM546" s="527"/>
      <c r="AN546" s="527"/>
      <c r="AO546" s="527"/>
      <c r="AP546" s="527"/>
      <c r="AQ546" s="527"/>
      <c r="AR546" s="527"/>
      <c r="AS546" s="527"/>
      <c r="AT546" s="527"/>
      <c r="AU546" s="527"/>
      <c r="AZ546" s="527"/>
    </row>
    <row r="547" spans="1:52" x14ac:dyDescent="0.3">
      <c r="F547" s="701" t="s">
        <v>7960</v>
      </c>
      <c r="G547" s="701"/>
      <c r="H547" s="700" t="s">
        <v>1596</v>
      </c>
      <c r="I547" s="701" t="s">
        <v>2571</v>
      </c>
      <c r="J547" s="704" t="s">
        <v>2572</v>
      </c>
      <c r="K547" s="705" t="s">
        <v>7961</v>
      </c>
      <c r="L547" s="701"/>
      <c r="M547" s="701"/>
      <c r="N547" s="701" t="s">
        <v>1636</v>
      </c>
      <c r="O547" s="652" t="s">
        <v>2371</v>
      </c>
      <c r="P547" s="702" t="str">
        <f>IFERROR(INDEX(LOVs!L:L,MATCH(O547, LOVs!J:J,0)), "")</f>
        <v>Gap</v>
      </c>
      <c r="Q547" s="702" t="str">
        <f>IFERROR(INDEX(LOVs!M:M,MATCH(O547,LOVs!J:J,0)),"")</f>
        <v>Build</v>
      </c>
      <c r="R547" s="702" t="str">
        <f>IFERROR(INDEX(LOVs!N:N,MATCH(O547,LOVs!J:J,0)),"")</f>
        <v>Extension</v>
      </c>
      <c r="S547" s="701"/>
      <c r="T547" s="701"/>
      <c r="U547" s="701" t="s">
        <v>7962</v>
      </c>
      <c r="V547" s="701"/>
      <c r="W547" s="701"/>
      <c r="X547" s="701"/>
      <c r="Y547" s="701" t="s">
        <v>1348</v>
      </c>
      <c r="Z547" s="701" t="s">
        <v>3884</v>
      </c>
      <c r="AA547" s="703">
        <v>45067</v>
      </c>
      <c r="AZ547" s="400"/>
    </row>
    <row r="548" spans="1:52" s="507" customFormat="1" ht="60" x14ac:dyDescent="0.35">
      <c r="A548" s="515"/>
      <c r="B548" s="515"/>
      <c r="C548" s="515"/>
      <c r="D548" s="515"/>
      <c r="E548" s="699"/>
      <c r="F548" s="507" t="s">
        <v>7963</v>
      </c>
      <c r="H548" s="515" t="s">
        <v>1596</v>
      </c>
      <c r="I548" s="652" t="s">
        <v>1597</v>
      </c>
      <c r="J548" s="507" t="s">
        <v>1655</v>
      </c>
      <c r="K548" s="520" t="s">
        <v>7964</v>
      </c>
      <c r="N548" s="507" t="s">
        <v>1636</v>
      </c>
      <c r="O548" s="507" t="s">
        <v>2371</v>
      </c>
      <c r="P548" s="508" t="str">
        <f>IFERROR(INDEX(LOVs!L:L,MATCH(O548, LOVs!J:J,0)), "")</f>
        <v>Gap</v>
      </c>
      <c r="Q548" s="508" t="str">
        <f>IFERROR(INDEX(LOVs!M:M,MATCH(O548,LOVs!J:J,0)),"")</f>
        <v>Build</v>
      </c>
      <c r="R548" s="508" t="str">
        <f>IFERROR(INDEX(LOVs!N:N,MATCH(O548,LOVs!J:J,0)),"")</f>
        <v>Extension</v>
      </c>
      <c r="T548" s="714" t="s">
        <v>7965</v>
      </c>
      <c r="Y548" s="507" t="s">
        <v>1348</v>
      </c>
      <c r="Z548" s="507" t="s">
        <v>5949</v>
      </c>
      <c r="AA548" s="518">
        <v>45068</v>
      </c>
    </row>
    <row r="549" spans="1:52" x14ac:dyDescent="0.3">
      <c r="F549" s="701" t="s">
        <v>7966</v>
      </c>
      <c r="H549" s="700" t="s">
        <v>1596</v>
      </c>
      <c r="I549" s="701" t="s">
        <v>2571</v>
      </c>
      <c r="J549" s="704" t="s">
        <v>2572</v>
      </c>
      <c r="K549" s="404" t="s">
        <v>7967</v>
      </c>
      <c r="N549" s="701" t="s">
        <v>1636</v>
      </c>
      <c r="O549" s="652" t="s">
        <v>2371</v>
      </c>
      <c r="P549" s="702" t="str">
        <f>IFERROR(INDEX(LOVs!L:L,MATCH(O549, LOVs!J:J,0)), "")</f>
        <v>Gap</v>
      </c>
      <c r="Q549" s="702" t="str">
        <f>IFERROR(INDEX(LOVs!M:M,MATCH(O549,LOVs!J:J,0)),"")</f>
        <v>Build</v>
      </c>
      <c r="R549" s="702" t="str">
        <f>IFERROR(INDEX(LOVs!N:N,MATCH(O549,LOVs!J:J,0)),"")</f>
        <v>Extension</v>
      </c>
      <c r="U549" s="400" t="s">
        <v>7968</v>
      </c>
      <c r="Y549" s="400" t="s">
        <v>1348</v>
      </c>
      <c r="Z549" s="400" t="s">
        <v>3884</v>
      </c>
      <c r="AA549" s="409">
        <v>45078</v>
      </c>
      <c r="AI549" s="400" t="s">
        <v>1605</v>
      </c>
      <c r="AJ549" s="400" t="s">
        <v>1606</v>
      </c>
      <c r="AK549" s="406" t="s">
        <v>1607</v>
      </c>
      <c r="AZ549" s="400"/>
    </row>
    <row r="550" spans="1:52" ht="24" x14ac:dyDescent="0.3">
      <c r="A550" s="404"/>
      <c r="B550" s="404"/>
      <c r="C550" s="404"/>
      <c r="D550" s="404"/>
      <c r="E550" s="428"/>
      <c r="F550" s="400" t="s">
        <v>7969</v>
      </c>
      <c r="H550" s="404" t="s">
        <v>1596</v>
      </c>
      <c r="I550" s="404" t="s">
        <v>2300</v>
      </c>
      <c r="J550" s="404" t="s">
        <v>6399</v>
      </c>
      <c r="K550" s="421" t="s">
        <v>7970</v>
      </c>
      <c r="N550" s="400" t="s">
        <v>1636</v>
      </c>
      <c r="O550" s="507" t="s">
        <v>2371</v>
      </c>
      <c r="P550" s="407" t="str">
        <f>IFERROR(INDEX(LOVs!L:L,MATCH(O550, LOVs!J:J,0)), "")</f>
        <v>Gap</v>
      </c>
      <c r="Q550" s="407" t="str">
        <f>IFERROR(INDEX(LOVs!M:M,MATCH(O550,LOVs!J:J,0)),"")</f>
        <v>Build</v>
      </c>
      <c r="R550" s="407" t="str">
        <f>IFERROR(INDEX(LOVs!N:N,MATCH(O550,LOVs!J:J,0)),"")</f>
        <v>Extension</v>
      </c>
      <c r="T550" s="400" t="s">
        <v>7971</v>
      </c>
      <c r="Y550" s="400" t="s">
        <v>1348</v>
      </c>
      <c r="Z550" s="400" t="s">
        <v>5949</v>
      </c>
      <c r="AA550" s="409">
        <v>45082</v>
      </c>
      <c r="AI550" s="400" t="s">
        <v>1605</v>
      </c>
      <c r="AJ550" s="400" t="s">
        <v>1606</v>
      </c>
      <c r="AK550" s="406" t="s">
        <v>2305</v>
      </c>
      <c r="AZ550" s="400" t="str">
        <f>IF(IFERROR(MATCH(F550,#REF!, 0),"N/A")="N/A","N/A","Yes")</f>
        <v>N/A</v>
      </c>
    </row>
    <row r="551" spans="1:52" ht="24" x14ac:dyDescent="0.3">
      <c r="A551" s="404"/>
      <c r="B551" s="404"/>
      <c r="C551" s="404"/>
      <c r="D551" s="404"/>
      <c r="E551" s="428"/>
      <c r="F551" s="400" t="s">
        <v>7972</v>
      </c>
      <c r="H551" s="404" t="s">
        <v>1596</v>
      </c>
      <c r="I551" s="404" t="s">
        <v>2300</v>
      </c>
      <c r="J551" s="404" t="s">
        <v>6399</v>
      </c>
      <c r="K551" s="421" t="s">
        <v>7973</v>
      </c>
      <c r="N551" s="400" t="s">
        <v>1636</v>
      </c>
      <c r="O551" s="507" t="s">
        <v>2371</v>
      </c>
      <c r="P551" s="407" t="str">
        <f>IFERROR(INDEX(LOVs!L:L,MATCH(O551, LOVs!J:J,0)), "")</f>
        <v>Gap</v>
      </c>
      <c r="Q551" s="407" t="str">
        <f>IFERROR(INDEX(LOVs!M:M,MATCH(O551,LOVs!J:J,0)),"")</f>
        <v>Build</v>
      </c>
      <c r="R551" s="407" t="str">
        <f>IFERROR(INDEX(LOVs!N:N,MATCH(O551,LOVs!J:J,0)),"")</f>
        <v>Extension</v>
      </c>
      <c r="T551" s="400" t="s">
        <v>7971</v>
      </c>
      <c r="Y551" s="400" t="s">
        <v>1348</v>
      </c>
      <c r="Z551" s="400" t="s">
        <v>5949</v>
      </c>
      <c r="AA551" s="409">
        <v>45082</v>
      </c>
      <c r="AI551" s="400" t="s">
        <v>1605</v>
      </c>
      <c r="AJ551" s="400" t="s">
        <v>1606</v>
      </c>
      <c r="AK551" s="406" t="s">
        <v>2305</v>
      </c>
      <c r="AZ551" s="400" t="str">
        <f>IF(IFERROR(MATCH(F551,#REF!, 0),"N/A")="N/A","N/A","Yes")</f>
        <v>N/A</v>
      </c>
    </row>
    <row r="552" spans="1:52" ht="48" x14ac:dyDescent="0.3">
      <c r="A552" s="404"/>
      <c r="B552" s="404"/>
      <c r="C552" s="404"/>
      <c r="D552" s="404"/>
      <c r="E552" s="428"/>
      <c r="F552" s="400" t="s">
        <v>7974</v>
      </c>
      <c r="H552" s="404" t="s">
        <v>1596</v>
      </c>
      <c r="I552" s="404" t="s">
        <v>2300</v>
      </c>
      <c r="J552" s="404" t="s">
        <v>6399</v>
      </c>
      <c r="K552" s="421" t="s">
        <v>7975</v>
      </c>
      <c r="N552" s="507" t="s">
        <v>1636</v>
      </c>
      <c r="O552" s="507" t="s">
        <v>2371</v>
      </c>
      <c r="P552" s="508" t="str">
        <f>IFERROR(INDEX(LOVs!L:L,MATCH(O552, LOVs!J:J,0)), "")</f>
        <v>Gap</v>
      </c>
      <c r="Q552" s="508" t="str">
        <f>IFERROR(INDEX(LOVs!M:M,MATCH(O552,LOVs!J:J,0)),"")</f>
        <v>Build</v>
      </c>
      <c r="R552" s="508" t="str">
        <f>IFERROR(INDEX(LOVs!N:N,MATCH(O552,LOVs!J:J,0)),"")</f>
        <v>Extension</v>
      </c>
      <c r="T552" s="401" t="s">
        <v>7976</v>
      </c>
      <c r="U552" s="401" t="s">
        <v>7977</v>
      </c>
      <c r="Y552" s="400" t="s">
        <v>1348</v>
      </c>
      <c r="Z552" s="400" t="s">
        <v>5949</v>
      </c>
      <c r="AA552" s="409">
        <v>45089</v>
      </c>
      <c r="AI552" s="400" t="s">
        <v>1605</v>
      </c>
      <c r="AJ552" s="400" t="s">
        <v>1606</v>
      </c>
      <c r="AK552" s="406" t="s">
        <v>2305</v>
      </c>
      <c r="AZ552" s="400" t="str">
        <f>IF(IFERROR(MATCH(F552,#REF!, 0),"N/A")="N/A","N/A","Yes")</f>
        <v>N/A</v>
      </c>
    </row>
    <row r="553" spans="1:52" ht="24" x14ac:dyDescent="0.3">
      <c r="F553" s="701" t="s">
        <v>7978</v>
      </c>
      <c r="H553" s="700" t="s">
        <v>1596</v>
      </c>
      <c r="I553" s="701" t="s">
        <v>2571</v>
      </c>
      <c r="J553" s="704" t="s">
        <v>2572</v>
      </c>
      <c r="K553" s="421" t="s">
        <v>7979</v>
      </c>
      <c r="N553" s="701" t="s">
        <v>1636</v>
      </c>
      <c r="O553" s="652" t="s">
        <v>2371</v>
      </c>
      <c r="P553" s="702" t="str">
        <f>IFERROR(INDEX(LOVs!L:L,MATCH(O553, LOVs!J:J,0)), "")</f>
        <v>Gap</v>
      </c>
      <c r="Q553" s="702" t="str">
        <f>IFERROR(INDEX(LOVs!M:M,MATCH(O553,LOVs!J:J,0)),"")</f>
        <v>Build</v>
      </c>
      <c r="R553" s="702" t="str">
        <f>IFERROR(INDEX(LOVs!N:N,MATCH(O553,LOVs!J:J,0)),"")</f>
        <v>Extension</v>
      </c>
      <c r="U553" s="400" t="s">
        <v>7980</v>
      </c>
      <c r="Y553" s="400" t="s">
        <v>1348</v>
      </c>
      <c r="Z553" s="400" t="s">
        <v>6774</v>
      </c>
      <c r="AA553" s="409">
        <v>45090</v>
      </c>
      <c r="AZ553" s="400"/>
    </row>
    <row r="554" spans="1:52" ht="24" x14ac:dyDescent="0.3">
      <c r="F554" s="701" t="s">
        <v>7981</v>
      </c>
      <c r="H554" s="700" t="s">
        <v>1596</v>
      </c>
      <c r="I554" s="701" t="s">
        <v>2571</v>
      </c>
      <c r="J554" s="704" t="s">
        <v>2572</v>
      </c>
      <c r="K554" s="421" t="s">
        <v>7982</v>
      </c>
      <c r="N554" s="701" t="s">
        <v>1636</v>
      </c>
      <c r="O554" s="652" t="s">
        <v>2371</v>
      </c>
      <c r="P554" s="702" t="str">
        <f>IFERROR(INDEX(LOVs!L:L,MATCH(O554, LOVs!J:J,0)), "")</f>
        <v>Gap</v>
      </c>
      <c r="Q554" s="702" t="str">
        <f>IFERROR(INDEX(LOVs!M:M,MATCH(O554,LOVs!J:J,0)),"")</f>
        <v>Build</v>
      </c>
      <c r="R554" s="702" t="str">
        <f>IFERROR(INDEX(LOVs!N:N,MATCH(O554,LOVs!J:J,0)),"")</f>
        <v>Extension</v>
      </c>
      <c r="U554" s="400" t="s">
        <v>7980</v>
      </c>
      <c r="Y554" s="400" t="s">
        <v>1348</v>
      </c>
      <c r="Z554" s="400" t="s">
        <v>6774</v>
      </c>
      <c r="AA554" s="409">
        <v>45091</v>
      </c>
      <c r="AZ554" s="400"/>
    </row>
    <row r="555" spans="1:52" s="652" customFormat="1" ht="24" x14ac:dyDescent="0.3">
      <c r="A555" s="399"/>
      <c r="B555" s="400"/>
      <c r="C555" s="400"/>
      <c r="D555" s="400"/>
      <c r="E555" s="711" t="s">
        <v>5978</v>
      </c>
      <c r="F555" s="652" t="s">
        <v>7983</v>
      </c>
      <c r="H555" s="652" t="s">
        <v>1596</v>
      </c>
      <c r="I555" s="652" t="s">
        <v>1597</v>
      </c>
      <c r="J555" s="507" t="s">
        <v>1655</v>
      </c>
      <c r="K555" s="651" t="s">
        <v>7984</v>
      </c>
      <c r="N555" s="714" t="s">
        <v>1636</v>
      </c>
      <c r="O555" s="652" t="s">
        <v>2371</v>
      </c>
      <c r="P555" s="708" t="str">
        <f>IFERROR(INDEX(LOVs!L:L,MATCH(O555, LOVs!J:J,0)), "")</f>
        <v>Gap</v>
      </c>
      <c r="Q555" s="708" t="str">
        <f>IFERROR(INDEX(LOVs!M:M,MATCH(O555,LOVs!J:J,0)),"")</f>
        <v>Build</v>
      </c>
      <c r="R555" s="702" t="str">
        <f>IFERROR(INDEX(LOVs!N:N,MATCH(O555,LOVs!J:J,0)),"")</f>
        <v>Extension</v>
      </c>
      <c r="T555" s="651" t="s">
        <v>7985</v>
      </c>
      <c r="U555" s="651" t="s">
        <v>7986</v>
      </c>
      <c r="Y555" s="652" t="s">
        <v>1348</v>
      </c>
      <c r="Z555" s="652" t="s">
        <v>5949</v>
      </c>
      <c r="AA555" s="703">
        <v>45091</v>
      </c>
      <c r="AI555" s="652" t="s">
        <v>1605</v>
      </c>
      <c r="AJ555" s="714" t="s">
        <v>1606</v>
      </c>
      <c r="AK555" s="652" t="s">
        <v>1607</v>
      </c>
      <c r="AZ555" s="701" t="str">
        <f>IF(IFERROR(MATCH(F555,#REF!, 0),"No")="No","No","Yes")</f>
        <v>No</v>
      </c>
    </row>
    <row r="556" spans="1:52" ht="24" x14ac:dyDescent="0.3">
      <c r="B556" s="404"/>
      <c r="C556" s="404"/>
      <c r="D556" s="404"/>
      <c r="E556" s="428"/>
      <c r="F556" s="400" t="s">
        <v>7987</v>
      </c>
      <c r="H556" s="404" t="s">
        <v>1596</v>
      </c>
      <c r="I556" s="652" t="s">
        <v>1597</v>
      </c>
      <c r="J556" s="507" t="s">
        <v>1655</v>
      </c>
      <c r="K556" s="421" t="s">
        <v>7988</v>
      </c>
      <c r="N556" s="400" t="s">
        <v>1636</v>
      </c>
      <c r="O556" s="507" t="s">
        <v>1647</v>
      </c>
      <c r="P556" s="407" t="str">
        <f>IFERROR(INDEX(LOVs!L:L,MATCH(O556, LOVs!J:J,0)), "")</f>
        <v>Gap</v>
      </c>
      <c r="Q556" s="407" t="str">
        <f>IFERROR(INDEX(LOVs!M:M,MATCH(O556,LOVs!J:J,0)),"")</f>
        <v>Build</v>
      </c>
      <c r="R556" s="407" t="str">
        <f>IFERROR(INDEX(LOVs!N:N,MATCH(O556,LOVs!J:J,0)),"")</f>
        <v>Report</v>
      </c>
      <c r="S556" s="404" t="s">
        <v>6795</v>
      </c>
      <c r="U556" s="401" t="s">
        <v>7989</v>
      </c>
      <c r="Y556" s="400" t="s">
        <v>1348</v>
      </c>
      <c r="Z556" s="400" t="s">
        <v>5949</v>
      </c>
      <c r="AA556" s="409">
        <v>45107.627245370371</v>
      </c>
      <c r="AI556" s="400" t="s">
        <v>1605</v>
      </c>
      <c r="AJ556" s="714" t="s">
        <v>1606</v>
      </c>
      <c r="AK556" s="652" t="s">
        <v>1607</v>
      </c>
      <c r="AZ556" s="400"/>
    </row>
    <row r="557" spans="1:52" ht="24" x14ac:dyDescent="0.3">
      <c r="B557" s="404"/>
      <c r="C557" s="404"/>
      <c r="D557" s="404"/>
      <c r="E557" s="428"/>
      <c r="F557" s="400" t="s">
        <v>7990</v>
      </c>
      <c r="H557" s="404" t="s">
        <v>1596</v>
      </c>
      <c r="I557" s="652" t="s">
        <v>1597</v>
      </c>
      <c r="J557" s="507" t="s">
        <v>1655</v>
      </c>
      <c r="K557" s="421" t="s">
        <v>7991</v>
      </c>
      <c r="N557" s="400" t="s">
        <v>1636</v>
      </c>
      <c r="O557" s="507" t="s">
        <v>1647</v>
      </c>
      <c r="P557" s="407" t="str">
        <f>IFERROR(INDEX(LOVs!L:L,MATCH(O557, LOVs!J:J,0)), "")</f>
        <v>Gap</v>
      </c>
      <c r="Q557" s="407" t="str">
        <f>IFERROR(INDEX(LOVs!M:M,MATCH(O557,LOVs!J:J,0)),"")</f>
        <v>Build</v>
      </c>
      <c r="R557" s="407" t="str">
        <f>IFERROR(INDEX(LOVs!N:N,MATCH(O557,LOVs!J:J,0)),"")</f>
        <v>Report</v>
      </c>
      <c r="S557" s="404" t="s">
        <v>6801</v>
      </c>
      <c r="T557" s="651" t="s">
        <v>7992</v>
      </c>
      <c r="U557" s="401" t="s">
        <v>7989</v>
      </c>
      <c r="Y557" s="400" t="s">
        <v>1348</v>
      </c>
      <c r="Z557" s="400" t="s">
        <v>5949</v>
      </c>
      <c r="AA557" s="409">
        <v>45119</v>
      </c>
      <c r="AI557" s="400" t="s">
        <v>1605</v>
      </c>
      <c r="AJ557" s="714" t="s">
        <v>1606</v>
      </c>
      <c r="AK557" s="652" t="s">
        <v>1607</v>
      </c>
      <c r="AZ557" s="400"/>
    </row>
    <row r="558" spans="1:52" ht="24" x14ac:dyDescent="0.3">
      <c r="B558" s="404"/>
      <c r="C558" s="404"/>
      <c r="D558" s="404"/>
      <c r="E558" s="428"/>
      <c r="F558" s="400" t="s">
        <v>7993</v>
      </c>
      <c r="H558" s="404" t="s">
        <v>1596</v>
      </c>
      <c r="I558" s="652" t="s">
        <v>1597</v>
      </c>
      <c r="J558" s="507" t="s">
        <v>1655</v>
      </c>
      <c r="K558" s="421" t="s">
        <v>7994</v>
      </c>
      <c r="N558" s="400" t="s">
        <v>1636</v>
      </c>
      <c r="O558" s="507" t="s">
        <v>1647</v>
      </c>
      <c r="P558" s="407" t="str">
        <f>IFERROR(INDEX(LOVs!L:L,MATCH(O558, LOVs!J:J,0)), "")</f>
        <v>Gap</v>
      </c>
      <c r="Q558" s="407" t="str">
        <f>IFERROR(INDEX(LOVs!M:M,MATCH(O558,LOVs!J:J,0)),"")</f>
        <v>Build</v>
      </c>
      <c r="R558" s="407" t="str">
        <f>IFERROR(INDEX(LOVs!N:N,MATCH(O558,LOVs!J:J,0)),"")</f>
        <v>Report</v>
      </c>
      <c r="S558" s="404" t="s">
        <v>2390</v>
      </c>
      <c r="T558" s="651" t="s">
        <v>7992</v>
      </c>
      <c r="U558" s="401" t="s">
        <v>7989</v>
      </c>
      <c r="Y558" s="400" t="s">
        <v>1348</v>
      </c>
      <c r="Z558" s="400" t="s">
        <v>5949</v>
      </c>
      <c r="AA558" s="409">
        <v>45119</v>
      </c>
      <c r="AI558" s="400" t="s">
        <v>1605</v>
      </c>
      <c r="AJ558" s="714" t="s">
        <v>1606</v>
      </c>
      <c r="AK558" s="652" t="s">
        <v>1607</v>
      </c>
      <c r="AZ558" s="400"/>
    </row>
    <row r="559" spans="1:52" ht="24" x14ac:dyDescent="0.3">
      <c r="B559" s="404"/>
      <c r="C559" s="404"/>
      <c r="D559" s="404"/>
      <c r="E559" s="428"/>
      <c r="F559" s="400" t="s">
        <v>7995</v>
      </c>
      <c r="H559" s="404" t="s">
        <v>1596</v>
      </c>
      <c r="I559" s="652" t="s">
        <v>1597</v>
      </c>
      <c r="J559" s="507" t="s">
        <v>1655</v>
      </c>
      <c r="K559" s="421" t="s">
        <v>7996</v>
      </c>
      <c r="N559" s="400" t="s">
        <v>1636</v>
      </c>
      <c r="O559" s="507" t="s">
        <v>1647</v>
      </c>
      <c r="P559" s="407" t="str">
        <f>IFERROR(INDEX(LOVs!L:L,MATCH(O559, LOVs!J:J,0)), "")</f>
        <v>Gap</v>
      </c>
      <c r="Q559" s="407" t="str">
        <f>IFERROR(INDEX(LOVs!M:M,MATCH(O559,LOVs!J:J,0)),"")</f>
        <v>Build</v>
      </c>
      <c r="R559" s="407" t="str">
        <f>IFERROR(INDEX(LOVs!N:N,MATCH(O559,LOVs!J:J,0)),"")</f>
        <v>Report</v>
      </c>
      <c r="S559" s="404" t="s">
        <v>2399</v>
      </c>
      <c r="T559" s="651" t="s">
        <v>7992</v>
      </c>
      <c r="U559" s="401" t="s">
        <v>7989</v>
      </c>
      <c r="Y559" s="400" t="s">
        <v>1348</v>
      </c>
      <c r="Z559" s="400" t="s">
        <v>5949</v>
      </c>
      <c r="AA559" s="409">
        <v>45119</v>
      </c>
      <c r="AI559" s="400" t="s">
        <v>1605</v>
      </c>
      <c r="AJ559" s="714" t="s">
        <v>1606</v>
      </c>
      <c r="AK559" s="652" t="s">
        <v>1607</v>
      </c>
      <c r="AZ559" s="400"/>
    </row>
    <row r="560" spans="1:52" ht="24" x14ac:dyDescent="0.3">
      <c r="B560" s="701"/>
      <c r="C560" s="701"/>
      <c r="D560" s="701"/>
      <c r="E560" s="707" t="s">
        <v>5978</v>
      </c>
      <c r="F560" s="400" t="s">
        <v>7997</v>
      </c>
      <c r="G560" s="701"/>
      <c r="H560" s="515" t="s">
        <v>1596</v>
      </c>
      <c r="I560" s="652" t="s">
        <v>1597</v>
      </c>
      <c r="J560" s="507" t="s">
        <v>1655</v>
      </c>
      <c r="K560" s="726" t="s">
        <v>11795</v>
      </c>
      <c r="L560" s="701"/>
      <c r="M560" s="701"/>
      <c r="N560" s="700" t="s">
        <v>1636</v>
      </c>
      <c r="O560" s="652" t="s">
        <v>1452</v>
      </c>
      <c r="P560" s="702" t="str">
        <f>IFERROR(INDEX(LOVs!L:L,MATCH(O560, LOVs!J:J,0)), "")</f>
        <v>Fit</v>
      </c>
      <c r="Q560" s="702" t="str">
        <f>IFERROR(INDEX(LOVs!M:M,MATCH(O560,LOVs!J:J,0)),"")</f>
        <v>Configuration</v>
      </c>
      <c r="R560" s="702" t="str">
        <f>IFERROR(INDEX(LOVs!N:N,MATCH(O560,LOVs!J:J,0)),"")</f>
        <v>Functional</v>
      </c>
      <c r="S560" s="700"/>
      <c r="T560" s="700" t="s">
        <v>7998</v>
      </c>
      <c r="U560" s="700" t="s">
        <v>7999</v>
      </c>
      <c r="V560" s="701"/>
      <c r="W560" s="701"/>
      <c r="X560" s="701"/>
      <c r="Y560" s="700" t="s">
        <v>1348</v>
      </c>
      <c r="Z560" s="700" t="s">
        <v>5949</v>
      </c>
      <c r="AA560" s="706">
        <v>45125.455387499998</v>
      </c>
      <c r="AB560" s="701"/>
      <c r="AC560" s="701"/>
      <c r="AD560" s="701"/>
      <c r="AE560" s="701"/>
      <c r="AF560" s="701"/>
      <c r="AG560" s="701"/>
      <c r="AH560" s="701"/>
      <c r="AI560" s="700" t="s">
        <v>1605</v>
      </c>
      <c r="AJ560" s="700" t="s">
        <v>1606</v>
      </c>
      <c r="AK560" s="652" t="s">
        <v>1607</v>
      </c>
      <c r="AL560" s="701"/>
      <c r="AM560" s="701"/>
      <c r="AN560" s="701"/>
      <c r="AO560" s="701"/>
      <c r="AP560" s="701"/>
      <c r="AQ560" s="701"/>
      <c r="AR560" s="701"/>
      <c r="AS560" s="701"/>
      <c r="AT560" s="701"/>
      <c r="AU560" s="701"/>
      <c r="AV560" s="700"/>
      <c r="AW560" s="700"/>
      <c r="AX560" s="700"/>
      <c r="AY560" s="700"/>
      <c r="AZ560" s="701" t="str">
        <f>IF(IFERROR(MATCH(F560,#REF!, 0),"No")="No","No","Yes")</f>
        <v>No</v>
      </c>
    </row>
    <row r="561" spans="6:52" x14ac:dyDescent="0.3">
      <c r="F561" s="701" t="s">
        <v>8000</v>
      </c>
      <c r="H561" s="404" t="s">
        <v>1596</v>
      </c>
      <c r="I561" s="701" t="s">
        <v>2571</v>
      </c>
      <c r="J561" s="404" t="s">
        <v>2572</v>
      </c>
      <c r="K561" s="404" t="s">
        <v>8001</v>
      </c>
      <c r="N561" s="700" t="s">
        <v>1636</v>
      </c>
      <c r="O561" s="507" t="s">
        <v>2371</v>
      </c>
      <c r="P561" s="400" t="s">
        <v>3458</v>
      </c>
      <c r="Q561" s="400" t="s">
        <v>3512</v>
      </c>
      <c r="R561" s="400" t="s">
        <v>3513</v>
      </c>
      <c r="T561" s="400" t="s">
        <v>8002</v>
      </c>
      <c r="U561" s="400" t="s">
        <v>8003</v>
      </c>
      <c r="Y561" s="400" t="s">
        <v>1348</v>
      </c>
      <c r="Z561" s="400" t="s">
        <v>6869</v>
      </c>
      <c r="AA561" s="409">
        <v>45177</v>
      </c>
      <c r="AZ561" s="400"/>
    </row>
    <row r="562" spans="6:52" x14ac:dyDescent="0.3">
      <c r="F562" s="701" t="s">
        <v>8004</v>
      </c>
      <c r="H562" s="404" t="s">
        <v>1596</v>
      </c>
      <c r="I562" s="701" t="s">
        <v>2571</v>
      </c>
      <c r="J562" s="404" t="s">
        <v>2572</v>
      </c>
      <c r="K562" s="404" t="s">
        <v>8005</v>
      </c>
      <c r="N562" s="700" t="s">
        <v>1636</v>
      </c>
      <c r="O562" s="507" t="s">
        <v>2371</v>
      </c>
      <c r="P562" s="400" t="s">
        <v>3458</v>
      </c>
      <c r="Q562" s="400" t="s">
        <v>3512</v>
      </c>
      <c r="R562" s="400" t="s">
        <v>3513</v>
      </c>
      <c r="T562" s="400" t="s">
        <v>8006</v>
      </c>
      <c r="U562" s="400" t="s">
        <v>8007</v>
      </c>
      <c r="Y562" s="400" t="s">
        <v>1348</v>
      </c>
      <c r="Z562" s="400" t="s">
        <v>6869</v>
      </c>
      <c r="AA562" s="409">
        <v>45177</v>
      </c>
      <c r="AZ562" s="400"/>
    </row>
    <row r="563" spans="6:52" x14ac:dyDescent="0.3">
      <c r="AZ563" s="400"/>
    </row>
    <row r="564" spans="6:52" x14ac:dyDescent="0.3">
      <c r="AZ564" s="400"/>
    </row>
    <row r="565" spans="6:52" x14ac:dyDescent="0.3">
      <c r="AZ565" s="400"/>
    </row>
    <row r="566" spans="6:52" x14ac:dyDescent="0.3">
      <c r="AZ566" s="400"/>
    </row>
    <row r="567" spans="6:52" x14ac:dyDescent="0.3">
      <c r="AZ567" s="400"/>
    </row>
    <row r="568" spans="6:52" x14ac:dyDescent="0.3">
      <c r="AZ568" s="400"/>
    </row>
    <row r="569" spans="6:52" x14ac:dyDescent="0.3">
      <c r="AZ569" s="400"/>
    </row>
    <row r="570" spans="6:52" x14ac:dyDescent="0.3">
      <c r="AZ570" s="400"/>
    </row>
    <row r="571" spans="6:52" x14ac:dyDescent="0.3">
      <c r="AZ571" s="400"/>
    </row>
    <row r="572" spans="6:52" x14ac:dyDescent="0.3">
      <c r="AZ572" s="400"/>
    </row>
    <row r="573" spans="6:52" x14ac:dyDescent="0.3">
      <c r="AZ573" s="400"/>
    </row>
  </sheetData>
  <autoFilter ref="A1:AZ466" xr:uid="{25DA4204-8954-4A6F-A3E7-0BB0C394E417}"/>
  <conditionalFormatting sqref="F52:G52">
    <cfRule type="duplicateValues" dxfId="538" priority="423"/>
  </conditionalFormatting>
  <conditionalFormatting sqref="AN52">
    <cfRule type="duplicateValues" dxfId="537" priority="422"/>
  </conditionalFormatting>
  <conditionalFormatting sqref="F83:G83">
    <cfRule type="duplicateValues" dxfId="536" priority="421"/>
  </conditionalFormatting>
  <conditionalFormatting sqref="AN83">
    <cfRule type="duplicateValues" dxfId="535" priority="420"/>
  </conditionalFormatting>
  <conditionalFormatting sqref="F44:G44">
    <cfRule type="duplicateValues" dxfId="534" priority="419"/>
  </conditionalFormatting>
  <conditionalFormatting sqref="AN44">
    <cfRule type="duplicateValues" dxfId="533" priority="418"/>
  </conditionalFormatting>
  <conditionalFormatting sqref="F58:G58">
    <cfRule type="duplicateValues" dxfId="532" priority="417"/>
  </conditionalFormatting>
  <conditionalFormatting sqref="AN58">
    <cfRule type="duplicateValues" dxfId="531" priority="416"/>
  </conditionalFormatting>
  <conditionalFormatting sqref="F6:G6">
    <cfRule type="duplicateValues" dxfId="530" priority="415"/>
  </conditionalFormatting>
  <conditionalFormatting sqref="AN6">
    <cfRule type="duplicateValues" dxfId="529" priority="414"/>
  </conditionalFormatting>
  <conditionalFormatting sqref="F48:G48">
    <cfRule type="duplicateValues" dxfId="528" priority="413"/>
  </conditionalFormatting>
  <conditionalFormatting sqref="AN48">
    <cfRule type="duplicateValues" dxfId="527" priority="412"/>
  </conditionalFormatting>
  <conditionalFormatting sqref="F49:G49">
    <cfRule type="duplicateValues" dxfId="526" priority="411"/>
  </conditionalFormatting>
  <conditionalFormatting sqref="AN49">
    <cfRule type="duplicateValues" dxfId="525" priority="410"/>
  </conditionalFormatting>
  <conditionalFormatting sqref="F57:G57">
    <cfRule type="duplicateValues" dxfId="524" priority="409"/>
  </conditionalFormatting>
  <conditionalFormatting sqref="AN57">
    <cfRule type="duplicateValues" dxfId="523" priority="408"/>
  </conditionalFormatting>
  <conditionalFormatting sqref="F104:G104">
    <cfRule type="duplicateValues" dxfId="522" priority="407"/>
  </conditionalFormatting>
  <conditionalFormatting sqref="AN104">
    <cfRule type="duplicateValues" dxfId="521" priority="406"/>
  </conditionalFormatting>
  <conditionalFormatting sqref="F106:G106">
    <cfRule type="duplicateValues" dxfId="520" priority="405"/>
  </conditionalFormatting>
  <conditionalFormatting sqref="AN106">
    <cfRule type="duplicateValues" dxfId="519" priority="404"/>
  </conditionalFormatting>
  <conditionalFormatting sqref="S5">
    <cfRule type="duplicateValues" dxfId="518" priority="403"/>
  </conditionalFormatting>
  <conditionalFormatting sqref="S40">
    <cfRule type="duplicateValues" dxfId="517" priority="402"/>
  </conditionalFormatting>
  <conditionalFormatting sqref="S51">
    <cfRule type="duplicateValues" dxfId="516" priority="401"/>
  </conditionalFormatting>
  <conditionalFormatting sqref="S71">
    <cfRule type="duplicateValues" dxfId="515" priority="400"/>
  </conditionalFormatting>
  <conditionalFormatting sqref="S8">
    <cfRule type="duplicateValues" dxfId="514" priority="399"/>
  </conditionalFormatting>
  <conditionalFormatting sqref="F21:G21">
    <cfRule type="duplicateValues" dxfId="513" priority="398"/>
  </conditionalFormatting>
  <conditionalFormatting sqref="AN21">
    <cfRule type="duplicateValues" dxfId="512" priority="397"/>
  </conditionalFormatting>
  <conditionalFormatting sqref="F21:G21">
    <cfRule type="duplicateValues" dxfId="511" priority="396"/>
  </conditionalFormatting>
  <conditionalFormatting sqref="F20:G20">
    <cfRule type="duplicateValues" dxfId="510" priority="395"/>
  </conditionalFormatting>
  <conditionalFormatting sqref="AN20">
    <cfRule type="duplicateValues" dxfId="509" priority="394"/>
  </conditionalFormatting>
  <conditionalFormatting sqref="F20:G20">
    <cfRule type="duplicateValues" dxfId="508" priority="393"/>
  </conditionalFormatting>
  <conditionalFormatting sqref="F19:G19">
    <cfRule type="duplicateValues" dxfId="507" priority="392"/>
  </conditionalFormatting>
  <conditionalFormatting sqref="AN19">
    <cfRule type="duplicateValues" dxfId="506" priority="391"/>
  </conditionalFormatting>
  <conditionalFormatting sqref="F19:G19">
    <cfRule type="duplicateValues" dxfId="505" priority="390"/>
  </conditionalFormatting>
  <conditionalFormatting sqref="F68:G68">
    <cfRule type="duplicateValues" dxfId="504" priority="389"/>
  </conditionalFormatting>
  <conditionalFormatting sqref="AN68">
    <cfRule type="duplicateValues" dxfId="503" priority="388"/>
  </conditionalFormatting>
  <conditionalFormatting sqref="F68:G68">
    <cfRule type="duplicateValues" dxfId="502" priority="387"/>
  </conditionalFormatting>
  <conditionalFormatting sqref="F67:G67">
    <cfRule type="duplicateValues" dxfId="501" priority="386"/>
  </conditionalFormatting>
  <conditionalFormatting sqref="AN67">
    <cfRule type="duplicateValues" dxfId="500" priority="385"/>
  </conditionalFormatting>
  <conditionalFormatting sqref="F67:G67">
    <cfRule type="duplicateValues" dxfId="499" priority="384"/>
  </conditionalFormatting>
  <conditionalFormatting sqref="F66:G66">
    <cfRule type="duplicateValues" dxfId="498" priority="383"/>
  </conditionalFormatting>
  <conditionalFormatting sqref="AN66">
    <cfRule type="duplicateValues" dxfId="497" priority="382"/>
  </conditionalFormatting>
  <conditionalFormatting sqref="F66:G66">
    <cfRule type="duplicateValues" dxfId="496" priority="381"/>
  </conditionalFormatting>
  <conditionalFormatting sqref="F65:G65">
    <cfRule type="duplicateValues" dxfId="495" priority="380"/>
  </conditionalFormatting>
  <conditionalFormatting sqref="AN65">
    <cfRule type="duplicateValues" dxfId="494" priority="379"/>
  </conditionalFormatting>
  <conditionalFormatting sqref="F65:G65">
    <cfRule type="duplicateValues" dxfId="493" priority="378"/>
  </conditionalFormatting>
  <conditionalFormatting sqref="F64:G64">
    <cfRule type="duplicateValues" dxfId="492" priority="377"/>
  </conditionalFormatting>
  <conditionalFormatting sqref="AN64">
    <cfRule type="duplicateValues" dxfId="491" priority="376"/>
  </conditionalFormatting>
  <conditionalFormatting sqref="F64:G64">
    <cfRule type="duplicateValues" dxfId="490" priority="375"/>
  </conditionalFormatting>
  <conditionalFormatting sqref="F63:G63">
    <cfRule type="duplicateValues" dxfId="489" priority="374"/>
  </conditionalFormatting>
  <conditionalFormatting sqref="AN63">
    <cfRule type="duplicateValues" dxfId="488" priority="373"/>
  </conditionalFormatting>
  <conditionalFormatting sqref="F63:G63">
    <cfRule type="duplicateValues" dxfId="487" priority="372"/>
  </conditionalFormatting>
  <conditionalFormatting sqref="F62:G62">
    <cfRule type="duplicateValues" dxfId="486" priority="371"/>
  </conditionalFormatting>
  <conditionalFormatting sqref="AN62">
    <cfRule type="duplicateValues" dxfId="485" priority="370"/>
  </conditionalFormatting>
  <conditionalFormatting sqref="F62:G62">
    <cfRule type="duplicateValues" dxfId="484" priority="369"/>
  </conditionalFormatting>
  <conditionalFormatting sqref="F61:G61">
    <cfRule type="duplicateValues" dxfId="483" priority="368"/>
  </conditionalFormatting>
  <conditionalFormatting sqref="AN61">
    <cfRule type="duplicateValues" dxfId="482" priority="367"/>
  </conditionalFormatting>
  <conditionalFormatting sqref="F61:G61">
    <cfRule type="duplicateValues" dxfId="481" priority="366"/>
  </conditionalFormatting>
  <conditionalFormatting sqref="F102:G102">
    <cfRule type="duplicateValues" dxfId="480" priority="365"/>
  </conditionalFormatting>
  <conditionalFormatting sqref="AN102">
    <cfRule type="duplicateValues" dxfId="479" priority="364"/>
  </conditionalFormatting>
  <conditionalFormatting sqref="F102:G102">
    <cfRule type="duplicateValues" dxfId="478" priority="363"/>
  </conditionalFormatting>
  <conditionalFormatting sqref="F101:G101">
    <cfRule type="duplicateValues" dxfId="477" priority="362"/>
  </conditionalFormatting>
  <conditionalFormatting sqref="AN101">
    <cfRule type="duplicateValues" dxfId="476" priority="361"/>
  </conditionalFormatting>
  <conditionalFormatting sqref="F101:G101">
    <cfRule type="duplicateValues" dxfId="475" priority="360"/>
  </conditionalFormatting>
  <conditionalFormatting sqref="F100:G100">
    <cfRule type="duplicateValues" dxfId="474" priority="359"/>
  </conditionalFormatting>
  <conditionalFormatting sqref="AN100">
    <cfRule type="duplicateValues" dxfId="473" priority="358"/>
  </conditionalFormatting>
  <conditionalFormatting sqref="F100:G100">
    <cfRule type="duplicateValues" dxfId="472" priority="357"/>
  </conditionalFormatting>
  <conditionalFormatting sqref="F4:G4">
    <cfRule type="duplicateValues" dxfId="471" priority="356"/>
  </conditionalFormatting>
  <conditionalFormatting sqref="AN4">
    <cfRule type="duplicateValues" dxfId="470" priority="355"/>
  </conditionalFormatting>
  <conditionalFormatting sqref="S4">
    <cfRule type="duplicateValues" dxfId="469" priority="354"/>
  </conditionalFormatting>
  <conditionalFormatting sqref="F4:G4">
    <cfRule type="duplicateValues" dxfId="468" priority="353"/>
  </conditionalFormatting>
  <conditionalFormatting sqref="F7:G7">
    <cfRule type="duplicateValues" dxfId="467" priority="352"/>
  </conditionalFormatting>
  <conditionalFormatting sqref="AN7">
    <cfRule type="duplicateValues" dxfId="466" priority="351"/>
  </conditionalFormatting>
  <conditionalFormatting sqref="S7">
    <cfRule type="duplicateValues" dxfId="465" priority="350"/>
  </conditionalFormatting>
  <conditionalFormatting sqref="F7:G7">
    <cfRule type="duplicateValues" dxfId="464" priority="349"/>
  </conditionalFormatting>
  <conditionalFormatting sqref="F194:G194">
    <cfRule type="duplicateValues" dxfId="463" priority="348"/>
  </conditionalFormatting>
  <conditionalFormatting sqref="F194:G194">
    <cfRule type="duplicateValues" dxfId="462" priority="347"/>
  </conditionalFormatting>
  <conditionalFormatting sqref="F195:G195">
    <cfRule type="duplicateValues" dxfId="461" priority="346"/>
  </conditionalFormatting>
  <conditionalFormatting sqref="F195:G195">
    <cfRule type="duplicateValues" dxfId="460" priority="345"/>
  </conditionalFormatting>
  <conditionalFormatting sqref="F196:G196">
    <cfRule type="duplicateValues" dxfId="459" priority="344"/>
  </conditionalFormatting>
  <conditionalFormatting sqref="F196:G196">
    <cfRule type="duplicateValues" dxfId="458" priority="343"/>
  </conditionalFormatting>
  <conditionalFormatting sqref="F197:G197">
    <cfRule type="duplicateValues" dxfId="457" priority="342"/>
  </conditionalFormatting>
  <conditionalFormatting sqref="F197:G197">
    <cfRule type="duplicateValues" dxfId="456" priority="341"/>
  </conditionalFormatting>
  <conditionalFormatting sqref="F198:G198">
    <cfRule type="duplicateValues" dxfId="455" priority="340"/>
  </conditionalFormatting>
  <conditionalFormatting sqref="F198:G198">
    <cfRule type="duplicateValues" dxfId="454" priority="339"/>
  </conditionalFormatting>
  <conditionalFormatting sqref="F204:G204">
    <cfRule type="duplicateValues" dxfId="453" priority="338"/>
  </conditionalFormatting>
  <conditionalFormatting sqref="AN204">
    <cfRule type="duplicateValues" dxfId="452" priority="337"/>
  </conditionalFormatting>
  <conditionalFormatting sqref="F204:G204">
    <cfRule type="duplicateValues" dxfId="451" priority="336"/>
  </conditionalFormatting>
  <conditionalFormatting sqref="F205:G205">
    <cfRule type="duplicateValues" dxfId="450" priority="335"/>
  </conditionalFormatting>
  <conditionalFormatting sqref="AN205">
    <cfRule type="duplicateValues" dxfId="449" priority="334"/>
  </conditionalFormatting>
  <conditionalFormatting sqref="F205:G205">
    <cfRule type="duplicateValues" dxfId="448" priority="333"/>
  </conditionalFormatting>
  <conditionalFormatting sqref="F206">
    <cfRule type="duplicateValues" dxfId="447" priority="332"/>
  </conditionalFormatting>
  <conditionalFormatting sqref="F206">
    <cfRule type="duplicateValues" dxfId="446" priority="331"/>
  </conditionalFormatting>
  <conditionalFormatting sqref="F207">
    <cfRule type="duplicateValues" dxfId="445" priority="330"/>
  </conditionalFormatting>
  <conditionalFormatting sqref="F207">
    <cfRule type="duplicateValues" dxfId="444" priority="329"/>
  </conditionalFormatting>
  <conditionalFormatting sqref="F208:G209">
    <cfRule type="duplicateValues" dxfId="443" priority="328"/>
  </conditionalFormatting>
  <conditionalFormatting sqref="F210:F212">
    <cfRule type="duplicateValues" dxfId="442" priority="327"/>
  </conditionalFormatting>
  <conditionalFormatting sqref="F210:F212">
    <cfRule type="duplicateValues" dxfId="441" priority="326"/>
  </conditionalFormatting>
  <conditionalFormatting sqref="F213">
    <cfRule type="duplicateValues" dxfId="440" priority="325"/>
  </conditionalFormatting>
  <conditionalFormatting sqref="F213">
    <cfRule type="duplicateValues" dxfId="439" priority="324"/>
  </conditionalFormatting>
  <conditionalFormatting sqref="F214">
    <cfRule type="duplicateValues" dxfId="438" priority="323"/>
  </conditionalFormatting>
  <conditionalFormatting sqref="F214">
    <cfRule type="duplicateValues" dxfId="437" priority="322"/>
  </conditionalFormatting>
  <conditionalFormatting sqref="F215">
    <cfRule type="duplicateValues" dxfId="436" priority="321"/>
  </conditionalFormatting>
  <conditionalFormatting sqref="F215">
    <cfRule type="duplicateValues" dxfId="435" priority="320"/>
  </conditionalFormatting>
  <conditionalFormatting sqref="F216">
    <cfRule type="duplicateValues" dxfId="434" priority="319"/>
  </conditionalFormatting>
  <conditionalFormatting sqref="F216">
    <cfRule type="duplicateValues" dxfId="433" priority="318"/>
  </conditionalFormatting>
  <conditionalFormatting sqref="F217">
    <cfRule type="duplicateValues" dxfId="432" priority="317"/>
  </conditionalFormatting>
  <conditionalFormatting sqref="F217">
    <cfRule type="duplicateValues" dxfId="431" priority="316"/>
  </conditionalFormatting>
  <conditionalFormatting sqref="F218">
    <cfRule type="duplicateValues" dxfId="430" priority="315"/>
  </conditionalFormatting>
  <conditionalFormatting sqref="F218">
    <cfRule type="duplicateValues" dxfId="429" priority="314"/>
  </conditionalFormatting>
  <conditionalFormatting sqref="G219">
    <cfRule type="duplicateValues" dxfId="428" priority="313"/>
  </conditionalFormatting>
  <conditionalFormatting sqref="AN219">
    <cfRule type="duplicateValues" dxfId="427" priority="312"/>
  </conditionalFormatting>
  <conditionalFormatting sqref="G219">
    <cfRule type="duplicateValues" dxfId="426" priority="311"/>
  </conditionalFormatting>
  <conditionalFormatting sqref="F220">
    <cfRule type="duplicateValues" dxfId="425" priority="310"/>
  </conditionalFormatting>
  <conditionalFormatting sqref="F220">
    <cfRule type="duplicateValues" dxfId="424" priority="309"/>
  </conditionalFormatting>
  <conditionalFormatting sqref="F219">
    <cfRule type="duplicateValues" dxfId="423" priority="308"/>
  </conditionalFormatting>
  <conditionalFormatting sqref="G222">
    <cfRule type="duplicateValues" dxfId="422" priority="307"/>
  </conditionalFormatting>
  <conditionalFormatting sqref="AN222">
    <cfRule type="duplicateValues" dxfId="421" priority="306"/>
  </conditionalFormatting>
  <conditionalFormatting sqref="G222">
    <cfRule type="duplicateValues" dxfId="420" priority="305"/>
  </conditionalFormatting>
  <conditionalFormatting sqref="F222">
    <cfRule type="duplicateValues" dxfId="419" priority="304"/>
  </conditionalFormatting>
  <conditionalFormatting sqref="F222">
    <cfRule type="duplicateValues" dxfId="418" priority="303"/>
  </conditionalFormatting>
  <conditionalFormatting sqref="G223">
    <cfRule type="duplicateValues" dxfId="417" priority="302"/>
  </conditionalFormatting>
  <conditionalFormatting sqref="AN223">
    <cfRule type="duplicateValues" dxfId="416" priority="301"/>
  </conditionalFormatting>
  <conditionalFormatting sqref="G223">
    <cfRule type="duplicateValues" dxfId="415" priority="300"/>
  </conditionalFormatting>
  <conditionalFormatting sqref="F223">
    <cfRule type="duplicateValues" dxfId="414" priority="299"/>
  </conditionalFormatting>
  <conditionalFormatting sqref="F223">
    <cfRule type="duplicateValues" dxfId="413" priority="298"/>
  </conditionalFormatting>
  <conditionalFormatting sqref="G224:G226">
    <cfRule type="duplicateValues" dxfId="412" priority="297"/>
  </conditionalFormatting>
  <conditionalFormatting sqref="AN224:AN226">
    <cfRule type="duplicateValues" dxfId="411" priority="296"/>
  </conditionalFormatting>
  <conditionalFormatting sqref="G224:G226">
    <cfRule type="duplicateValues" dxfId="410" priority="295"/>
  </conditionalFormatting>
  <conditionalFormatting sqref="F224">
    <cfRule type="duplicateValues" dxfId="409" priority="294"/>
  </conditionalFormatting>
  <conditionalFormatting sqref="F224">
    <cfRule type="duplicateValues" dxfId="408" priority="293"/>
  </conditionalFormatting>
  <conditionalFormatting sqref="F225">
    <cfRule type="duplicateValues" dxfId="407" priority="292"/>
  </conditionalFormatting>
  <conditionalFormatting sqref="F225">
    <cfRule type="duplicateValues" dxfId="406" priority="291"/>
  </conditionalFormatting>
  <conditionalFormatting sqref="F226">
    <cfRule type="duplicateValues" dxfId="405" priority="290"/>
  </conditionalFormatting>
  <conditionalFormatting sqref="F226">
    <cfRule type="duplicateValues" dxfId="404" priority="289"/>
  </conditionalFormatting>
  <conditionalFormatting sqref="G227">
    <cfRule type="duplicateValues" dxfId="403" priority="288"/>
  </conditionalFormatting>
  <conditionalFormatting sqref="AN227">
    <cfRule type="duplicateValues" dxfId="402" priority="287"/>
  </conditionalFormatting>
  <conditionalFormatting sqref="G227">
    <cfRule type="duplicateValues" dxfId="401" priority="286"/>
  </conditionalFormatting>
  <conditionalFormatting sqref="F227">
    <cfRule type="duplicateValues" dxfId="400" priority="285"/>
  </conditionalFormatting>
  <conditionalFormatting sqref="F227">
    <cfRule type="duplicateValues" dxfId="399" priority="284"/>
  </conditionalFormatting>
  <conditionalFormatting sqref="G228">
    <cfRule type="duplicateValues" dxfId="398" priority="283"/>
  </conditionalFormatting>
  <conditionalFormatting sqref="AN228">
    <cfRule type="duplicateValues" dxfId="397" priority="282"/>
  </conditionalFormatting>
  <conditionalFormatting sqref="G228">
    <cfRule type="duplicateValues" dxfId="396" priority="281"/>
  </conditionalFormatting>
  <conditionalFormatting sqref="F228">
    <cfRule type="duplicateValues" dxfId="395" priority="280"/>
  </conditionalFormatting>
  <conditionalFormatting sqref="F228">
    <cfRule type="duplicateValues" dxfId="394" priority="279"/>
  </conditionalFormatting>
  <conditionalFormatting sqref="G229">
    <cfRule type="duplicateValues" dxfId="393" priority="278"/>
  </conditionalFormatting>
  <conditionalFormatting sqref="AN229">
    <cfRule type="duplicateValues" dxfId="392" priority="277"/>
  </conditionalFormatting>
  <conditionalFormatting sqref="G229">
    <cfRule type="duplicateValues" dxfId="391" priority="276"/>
  </conditionalFormatting>
  <conditionalFormatting sqref="F229">
    <cfRule type="duplicateValues" dxfId="390" priority="275"/>
  </conditionalFormatting>
  <conditionalFormatting sqref="F229">
    <cfRule type="duplicateValues" dxfId="389" priority="274"/>
  </conditionalFormatting>
  <conditionalFormatting sqref="G230">
    <cfRule type="duplicateValues" dxfId="388" priority="273"/>
  </conditionalFormatting>
  <conditionalFormatting sqref="AN230">
    <cfRule type="duplicateValues" dxfId="387" priority="272"/>
  </conditionalFormatting>
  <conditionalFormatting sqref="G230">
    <cfRule type="duplicateValues" dxfId="386" priority="271"/>
  </conditionalFormatting>
  <conditionalFormatting sqref="F230">
    <cfRule type="duplicateValues" dxfId="385" priority="270"/>
  </conditionalFormatting>
  <conditionalFormatting sqref="F230">
    <cfRule type="duplicateValues" dxfId="384" priority="269"/>
  </conditionalFormatting>
  <conditionalFormatting sqref="F231">
    <cfRule type="duplicateValues" dxfId="383" priority="268"/>
  </conditionalFormatting>
  <conditionalFormatting sqref="F231">
    <cfRule type="duplicateValues" dxfId="382" priority="267"/>
  </conditionalFormatting>
  <conditionalFormatting sqref="F232">
    <cfRule type="duplicateValues" dxfId="381" priority="266"/>
  </conditionalFormatting>
  <conditionalFormatting sqref="F232">
    <cfRule type="duplicateValues" dxfId="380" priority="265"/>
  </conditionalFormatting>
  <conditionalFormatting sqref="F233:G233">
    <cfRule type="duplicateValues" dxfId="379" priority="264"/>
  </conditionalFormatting>
  <conditionalFormatting sqref="AN233">
    <cfRule type="duplicateValues" dxfId="378" priority="263"/>
  </conditionalFormatting>
  <conditionalFormatting sqref="F233:G233">
    <cfRule type="duplicateValues" dxfId="377" priority="262"/>
  </conditionalFormatting>
  <conditionalFormatting sqref="F234:G234">
    <cfRule type="duplicateValues" dxfId="376" priority="261"/>
  </conditionalFormatting>
  <conditionalFormatting sqref="AN234">
    <cfRule type="duplicateValues" dxfId="375" priority="260"/>
  </conditionalFormatting>
  <conditionalFormatting sqref="F234:G234">
    <cfRule type="duplicateValues" dxfId="374" priority="259"/>
  </conditionalFormatting>
  <conditionalFormatting sqref="F235:G235">
    <cfRule type="duplicateValues" dxfId="373" priority="258"/>
  </conditionalFormatting>
  <conditionalFormatting sqref="AN235">
    <cfRule type="duplicateValues" dxfId="372" priority="257"/>
  </conditionalFormatting>
  <conditionalFormatting sqref="F235:G235">
    <cfRule type="duplicateValues" dxfId="371" priority="256"/>
  </conditionalFormatting>
  <conditionalFormatting sqref="F236:G236">
    <cfRule type="duplicateValues" dxfId="370" priority="255"/>
  </conditionalFormatting>
  <conditionalFormatting sqref="AN236">
    <cfRule type="duplicateValues" dxfId="369" priority="254"/>
  </conditionalFormatting>
  <conditionalFormatting sqref="F236:G236">
    <cfRule type="duplicateValues" dxfId="368" priority="253"/>
  </conditionalFormatting>
  <conditionalFormatting sqref="F237:G237">
    <cfRule type="duplicateValues" dxfId="367" priority="252"/>
  </conditionalFormatting>
  <conditionalFormatting sqref="AN237">
    <cfRule type="duplicateValues" dxfId="366" priority="251"/>
  </conditionalFormatting>
  <conditionalFormatting sqref="F237:G237">
    <cfRule type="duplicateValues" dxfId="365" priority="250"/>
  </conditionalFormatting>
  <conditionalFormatting sqref="F238:G238">
    <cfRule type="duplicateValues" dxfId="364" priority="249"/>
  </conditionalFormatting>
  <conditionalFormatting sqref="AN238">
    <cfRule type="duplicateValues" dxfId="363" priority="248"/>
  </conditionalFormatting>
  <conditionalFormatting sqref="F238:G238">
    <cfRule type="duplicateValues" dxfId="362" priority="247"/>
  </conditionalFormatting>
  <conditionalFormatting sqref="F239:G239">
    <cfRule type="duplicateValues" dxfId="361" priority="246"/>
  </conditionalFormatting>
  <conditionalFormatting sqref="AN239">
    <cfRule type="duplicateValues" dxfId="360" priority="245"/>
  </conditionalFormatting>
  <conditionalFormatting sqref="F239:G239">
    <cfRule type="duplicateValues" dxfId="359" priority="244"/>
  </conditionalFormatting>
  <conditionalFormatting sqref="F240:G240">
    <cfRule type="duplicateValues" dxfId="358" priority="243"/>
  </conditionalFormatting>
  <conditionalFormatting sqref="AN240">
    <cfRule type="duplicateValues" dxfId="357" priority="242"/>
  </conditionalFormatting>
  <conditionalFormatting sqref="F240:G240">
    <cfRule type="duplicateValues" dxfId="356" priority="241"/>
  </conditionalFormatting>
  <conditionalFormatting sqref="F241:G241">
    <cfRule type="duplicateValues" dxfId="355" priority="240"/>
  </conditionalFormatting>
  <conditionalFormatting sqref="AN241">
    <cfRule type="duplicateValues" dxfId="354" priority="239"/>
  </conditionalFormatting>
  <conditionalFormatting sqref="F241:G241">
    <cfRule type="duplicateValues" dxfId="353" priority="238"/>
  </conditionalFormatting>
  <conditionalFormatting sqref="G242">
    <cfRule type="duplicateValues" dxfId="352" priority="237"/>
  </conditionalFormatting>
  <conditionalFormatting sqref="AN242">
    <cfRule type="duplicateValues" dxfId="351" priority="236"/>
  </conditionalFormatting>
  <conditionalFormatting sqref="G242">
    <cfRule type="duplicateValues" dxfId="350" priority="235"/>
  </conditionalFormatting>
  <conditionalFormatting sqref="F242">
    <cfRule type="duplicateValues" dxfId="349" priority="234"/>
  </conditionalFormatting>
  <conditionalFormatting sqref="F242">
    <cfRule type="duplicateValues" dxfId="348" priority="233"/>
  </conditionalFormatting>
  <conditionalFormatting sqref="G244:G245">
    <cfRule type="duplicateValues" dxfId="347" priority="232"/>
  </conditionalFormatting>
  <conditionalFormatting sqref="G243">
    <cfRule type="duplicateValues" dxfId="346" priority="231"/>
  </conditionalFormatting>
  <conditionalFormatting sqref="F243:F245">
    <cfRule type="duplicateValues" dxfId="345" priority="230"/>
  </conditionalFormatting>
  <conditionalFormatting sqref="AN246">
    <cfRule type="duplicateValues" dxfId="344" priority="229"/>
  </conditionalFormatting>
  <conditionalFormatting sqref="G246">
    <cfRule type="duplicateValues" dxfId="343" priority="228"/>
  </conditionalFormatting>
  <conditionalFormatting sqref="F246">
    <cfRule type="duplicateValues" dxfId="342" priority="227"/>
  </conditionalFormatting>
  <conditionalFormatting sqref="AN247">
    <cfRule type="duplicateValues" dxfId="341" priority="226"/>
  </conditionalFormatting>
  <conditionalFormatting sqref="G247">
    <cfRule type="duplicateValues" dxfId="340" priority="225"/>
  </conditionalFormatting>
  <conditionalFormatting sqref="F247">
    <cfRule type="duplicateValues" dxfId="339" priority="224"/>
  </conditionalFormatting>
  <conditionalFormatting sqref="F248">
    <cfRule type="duplicateValues" dxfId="338" priority="223"/>
  </conditionalFormatting>
  <conditionalFormatting sqref="G249">
    <cfRule type="duplicateValues" dxfId="337" priority="222"/>
  </conditionalFormatting>
  <conditionalFormatting sqref="AN249">
    <cfRule type="duplicateValues" dxfId="336" priority="221"/>
  </conditionalFormatting>
  <conditionalFormatting sqref="G249">
    <cfRule type="duplicateValues" dxfId="335" priority="220"/>
  </conditionalFormatting>
  <conditionalFormatting sqref="F249">
    <cfRule type="duplicateValues" dxfId="334" priority="219"/>
  </conditionalFormatting>
  <conditionalFormatting sqref="G250">
    <cfRule type="duplicateValues" dxfId="333" priority="218"/>
  </conditionalFormatting>
  <conditionalFormatting sqref="AN250">
    <cfRule type="duplicateValues" dxfId="332" priority="217"/>
  </conditionalFormatting>
  <conditionalFormatting sqref="G250">
    <cfRule type="duplicateValues" dxfId="331" priority="216"/>
  </conditionalFormatting>
  <conditionalFormatting sqref="F250">
    <cfRule type="duplicateValues" dxfId="330" priority="215"/>
  </conditionalFormatting>
  <conditionalFormatting sqref="F251">
    <cfRule type="duplicateValues" dxfId="329" priority="214"/>
  </conditionalFormatting>
  <conditionalFormatting sqref="G252">
    <cfRule type="duplicateValues" dxfId="328" priority="213"/>
  </conditionalFormatting>
  <conditionalFormatting sqref="F252">
    <cfRule type="duplicateValues" dxfId="327" priority="212"/>
  </conditionalFormatting>
  <conditionalFormatting sqref="G253">
    <cfRule type="duplicateValues" dxfId="326" priority="211"/>
  </conditionalFormatting>
  <conditionalFormatting sqref="G253">
    <cfRule type="duplicateValues" dxfId="325" priority="210"/>
  </conditionalFormatting>
  <conditionalFormatting sqref="F253">
    <cfRule type="duplicateValues" dxfId="324" priority="209"/>
  </conditionalFormatting>
  <conditionalFormatting sqref="G254">
    <cfRule type="duplicateValues" dxfId="323" priority="208"/>
  </conditionalFormatting>
  <conditionalFormatting sqref="G254">
    <cfRule type="duplicateValues" dxfId="322" priority="207"/>
  </conditionalFormatting>
  <conditionalFormatting sqref="F254">
    <cfRule type="duplicateValues" dxfId="321" priority="206"/>
  </conditionalFormatting>
  <conditionalFormatting sqref="G255">
    <cfRule type="duplicateValues" dxfId="320" priority="205"/>
  </conditionalFormatting>
  <conditionalFormatting sqref="G255">
    <cfRule type="duplicateValues" dxfId="319" priority="204"/>
  </conditionalFormatting>
  <conditionalFormatting sqref="F255">
    <cfRule type="duplicateValues" dxfId="318" priority="203"/>
  </conditionalFormatting>
  <conditionalFormatting sqref="G256">
    <cfRule type="duplicateValues" dxfId="317" priority="202"/>
  </conditionalFormatting>
  <conditionalFormatting sqref="G256">
    <cfRule type="duplicateValues" dxfId="316" priority="201"/>
  </conditionalFormatting>
  <conditionalFormatting sqref="F256">
    <cfRule type="duplicateValues" dxfId="315" priority="200"/>
  </conditionalFormatting>
  <conditionalFormatting sqref="F258:G258">
    <cfRule type="duplicateValues" dxfId="314" priority="199"/>
  </conditionalFormatting>
  <conditionalFormatting sqref="F258:G258">
    <cfRule type="duplicateValues" dxfId="313" priority="198"/>
  </conditionalFormatting>
  <conditionalFormatting sqref="F259">
    <cfRule type="duplicateValues" dxfId="312" priority="197"/>
  </conditionalFormatting>
  <conditionalFormatting sqref="F259">
    <cfRule type="duplicateValues" dxfId="311" priority="196"/>
  </conditionalFormatting>
  <conditionalFormatting sqref="F260">
    <cfRule type="duplicateValues" dxfId="310" priority="195"/>
  </conditionalFormatting>
  <conditionalFormatting sqref="F260">
    <cfRule type="duplicateValues" dxfId="309" priority="194"/>
  </conditionalFormatting>
  <conditionalFormatting sqref="F261">
    <cfRule type="duplicateValues" dxfId="308" priority="193"/>
  </conditionalFormatting>
  <conditionalFormatting sqref="F261">
    <cfRule type="duplicateValues" dxfId="307" priority="192"/>
  </conditionalFormatting>
  <conditionalFormatting sqref="F262">
    <cfRule type="duplicateValues" dxfId="306" priority="191"/>
  </conditionalFormatting>
  <conditionalFormatting sqref="F262">
    <cfRule type="duplicateValues" dxfId="305" priority="190"/>
  </conditionalFormatting>
  <conditionalFormatting sqref="G263:G264">
    <cfRule type="duplicateValues" dxfId="304" priority="189"/>
  </conditionalFormatting>
  <conditionalFormatting sqref="G263:G264">
    <cfRule type="duplicateValues" dxfId="303" priority="188"/>
  </conditionalFormatting>
  <conditionalFormatting sqref="F263:F267">
    <cfRule type="duplicateValues" dxfId="302" priority="187"/>
  </conditionalFormatting>
  <conditionalFormatting sqref="F263:F267">
    <cfRule type="duplicateValues" dxfId="301" priority="186"/>
  </conditionalFormatting>
  <conditionalFormatting sqref="G288">
    <cfRule type="duplicateValues" dxfId="300" priority="185"/>
  </conditionalFormatting>
  <conditionalFormatting sqref="F288">
    <cfRule type="duplicateValues" dxfId="299" priority="184"/>
  </conditionalFormatting>
  <conditionalFormatting sqref="G289">
    <cfRule type="duplicateValues" dxfId="298" priority="183"/>
  </conditionalFormatting>
  <conditionalFormatting sqref="F289">
    <cfRule type="duplicateValues" dxfId="297" priority="182"/>
  </conditionalFormatting>
  <conditionalFormatting sqref="F294:F296">
    <cfRule type="duplicateValues" dxfId="296" priority="181"/>
  </conditionalFormatting>
  <conditionalFormatting sqref="F297">
    <cfRule type="duplicateValues" dxfId="295" priority="180"/>
  </conditionalFormatting>
  <conditionalFormatting sqref="AL297">
    <cfRule type="duplicateValues" dxfId="294" priority="179"/>
  </conditionalFormatting>
  <conditionalFormatting sqref="G298">
    <cfRule type="duplicateValues" dxfId="293" priority="178"/>
  </conditionalFormatting>
  <conditionalFormatting sqref="G299">
    <cfRule type="duplicateValues" dxfId="292" priority="177"/>
  </conditionalFormatting>
  <conditionalFormatting sqref="G300:G302">
    <cfRule type="duplicateValues" dxfId="291" priority="176"/>
  </conditionalFormatting>
  <conditionalFormatting sqref="F304:F328">
    <cfRule type="duplicateValues" dxfId="290" priority="175"/>
  </conditionalFormatting>
  <conditionalFormatting sqref="F303">
    <cfRule type="duplicateValues" dxfId="289" priority="174"/>
  </conditionalFormatting>
  <conditionalFormatting sqref="AL303">
    <cfRule type="duplicateValues" dxfId="288" priority="173"/>
  </conditionalFormatting>
  <conditionalFormatting sqref="AN329:AN331">
    <cfRule type="duplicateValues" dxfId="287" priority="172"/>
  </conditionalFormatting>
  <conditionalFormatting sqref="F329:F331">
    <cfRule type="duplicateValues" dxfId="286" priority="171"/>
  </conditionalFormatting>
  <conditionalFormatting sqref="F329:F331">
    <cfRule type="duplicateValues" dxfId="285" priority="170"/>
  </conditionalFormatting>
  <conditionalFormatting sqref="AN332:AN333">
    <cfRule type="duplicateValues" dxfId="284" priority="169"/>
  </conditionalFormatting>
  <conditionalFormatting sqref="F332:F333">
    <cfRule type="duplicateValues" dxfId="283" priority="168"/>
  </conditionalFormatting>
  <conditionalFormatting sqref="F332:F333">
    <cfRule type="duplicateValues" dxfId="282" priority="167"/>
  </conditionalFormatting>
  <conditionalFormatting sqref="F334:G334">
    <cfRule type="duplicateValues" dxfId="281" priority="166"/>
  </conditionalFormatting>
  <conditionalFormatting sqref="F334:G334">
    <cfRule type="duplicateValues" dxfId="280" priority="165"/>
  </conditionalFormatting>
  <conditionalFormatting sqref="F334">
    <cfRule type="duplicateValues" dxfId="279" priority="164"/>
  </conditionalFormatting>
  <conditionalFormatting sqref="AN334">
    <cfRule type="duplicateValues" dxfId="278" priority="163"/>
  </conditionalFormatting>
  <conditionalFormatting sqref="AN335:AN344">
    <cfRule type="duplicateValues" dxfId="277" priority="162"/>
  </conditionalFormatting>
  <conditionalFormatting sqref="F335:F344">
    <cfRule type="duplicateValues" dxfId="276" priority="161"/>
  </conditionalFormatting>
  <conditionalFormatting sqref="F335:F344">
    <cfRule type="duplicateValues" dxfId="275" priority="160"/>
  </conditionalFormatting>
  <conditionalFormatting sqref="AN346">
    <cfRule type="duplicateValues" dxfId="274" priority="159"/>
  </conditionalFormatting>
  <conditionalFormatting sqref="F346">
    <cfRule type="duplicateValues" dxfId="273" priority="158"/>
  </conditionalFormatting>
  <conditionalFormatting sqref="F346">
    <cfRule type="duplicateValues" dxfId="272" priority="157"/>
  </conditionalFormatting>
  <conditionalFormatting sqref="F347">
    <cfRule type="duplicateValues" dxfId="271" priority="156"/>
  </conditionalFormatting>
  <conditionalFormatting sqref="F347">
    <cfRule type="duplicateValues" dxfId="270" priority="155"/>
  </conditionalFormatting>
  <conditionalFormatting sqref="F347">
    <cfRule type="duplicateValues" dxfId="269" priority="154"/>
  </conditionalFormatting>
  <conditionalFormatting sqref="AN348:AN349">
    <cfRule type="duplicateValues" dxfId="268" priority="153"/>
  </conditionalFormatting>
  <conditionalFormatting sqref="F348:F349">
    <cfRule type="duplicateValues" dxfId="267" priority="152"/>
  </conditionalFormatting>
  <conditionalFormatting sqref="F348:F349">
    <cfRule type="duplicateValues" dxfId="266" priority="151"/>
  </conditionalFormatting>
  <conditionalFormatting sqref="AN350:AN353">
    <cfRule type="duplicateValues" dxfId="265" priority="150"/>
  </conditionalFormatting>
  <conditionalFormatting sqref="F350:F353">
    <cfRule type="duplicateValues" dxfId="264" priority="149"/>
  </conditionalFormatting>
  <conditionalFormatting sqref="F350:F353">
    <cfRule type="duplicateValues" dxfId="263" priority="148"/>
  </conditionalFormatting>
  <conditionalFormatting sqref="AN354">
    <cfRule type="duplicateValues" dxfId="262" priority="147"/>
  </conditionalFormatting>
  <conditionalFormatting sqref="F354">
    <cfRule type="duplicateValues" dxfId="261" priority="146"/>
  </conditionalFormatting>
  <conditionalFormatting sqref="F354">
    <cfRule type="duplicateValues" dxfId="260" priority="145"/>
  </conditionalFormatting>
  <conditionalFormatting sqref="AN355">
    <cfRule type="duplicateValues" dxfId="259" priority="144"/>
  </conditionalFormatting>
  <conditionalFormatting sqref="F355">
    <cfRule type="duplicateValues" dxfId="258" priority="143"/>
  </conditionalFormatting>
  <conditionalFormatting sqref="F355">
    <cfRule type="duplicateValues" dxfId="257" priority="142"/>
  </conditionalFormatting>
  <conditionalFormatting sqref="F356">
    <cfRule type="duplicateValues" dxfId="256" priority="141"/>
  </conditionalFormatting>
  <conditionalFormatting sqref="F356">
    <cfRule type="duplicateValues" dxfId="255" priority="140"/>
  </conditionalFormatting>
  <conditionalFormatting sqref="F356">
    <cfRule type="duplicateValues" dxfId="254" priority="139"/>
  </conditionalFormatting>
  <conditionalFormatting sqref="AN357:AN359">
    <cfRule type="duplicateValues" dxfId="253" priority="138"/>
  </conditionalFormatting>
  <conditionalFormatting sqref="F357:F359">
    <cfRule type="duplicateValues" dxfId="252" priority="137"/>
  </conditionalFormatting>
  <conditionalFormatting sqref="F357:F359">
    <cfRule type="duplicateValues" dxfId="251" priority="136"/>
  </conditionalFormatting>
  <conditionalFormatting sqref="F360">
    <cfRule type="duplicateValues" dxfId="250" priority="135"/>
  </conditionalFormatting>
  <conditionalFormatting sqref="AN361:AN363">
    <cfRule type="duplicateValues" dxfId="249" priority="134"/>
  </conditionalFormatting>
  <conditionalFormatting sqref="F361:F363">
    <cfRule type="duplicateValues" dxfId="248" priority="133"/>
  </conditionalFormatting>
  <conditionalFormatting sqref="F361:F363">
    <cfRule type="duplicateValues" dxfId="247" priority="132"/>
  </conditionalFormatting>
  <conditionalFormatting sqref="F364:F366">
    <cfRule type="duplicateValues" dxfId="246" priority="131"/>
  </conditionalFormatting>
  <conditionalFormatting sqref="F367:F368">
    <cfRule type="duplicateValues" dxfId="245" priority="130"/>
  </conditionalFormatting>
  <conditionalFormatting sqref="F369">
    <cfRule type="duplicateValues" dxfId="244" priority="129"/>
  </conditionalFormatting>
  <conditionalFormatting sqref="F370">
    <cfRule type="duplicateValues" dxfId="243" priority="128"/>
  </conditionalFormatting>
  <conditionalFormatting sqref="F371">
    <cfRule type="duplicateValues" dxfId="242" priority="127"/>
  </conditionalFormatting>
  <conditionalFormatting sqref="G372">
    <cfRule type="duplicateValues" dxfId="241" priority="126"/>
  </conditionalFormatting>
  <conditionalFormatting sqref="AN372">
    <cfRule type="duplicateValues" dxfId="240" priority="125"/>
  </conditionalFormatting>
  <conditionalFormatting sqref="G372">
    <cfRule type="duplicateValues" dxfId="239" priority="124"/>
  </conditionalFormatting>
  <conditionalFormatting sqref="F372">
    <cfRule type="duplicateValues" dxfId="238" priority="123"/>
  </conditionalFormatting>
  <conditionalFormatting sqref="G373">
    <cfRule type="duplicateValues" dxfId="237" priority="122"/>
  </conditionalFormatting>
  <conditionalFormatting sqref="AN373">
    <cfRule type="duplicateValues" dxfId="236" priority="121"/>
  </conditionalFormatting>
  <conditionalFormatting sqref="G373">
    <cfRule type="duplicateValues" dxfId="235" priority="120"/>
  </conditionalFormatting>
  <conditionalFormatting sqref="F373">
    <cfRule type="duplicateValues" dxfId="234" priority="119"/>
  </conditionalFormatting>
  <conditionalFormatting sqref="F374">
    <cfRule type="duplicateValues" dxfId="233" priority="118"/>
  </conditionalFormatting>
  <conditionalFormatting sqref="F375:F376">
    <cfRule type="duplicateValues" dxfId="232" priority="117"/>
  </conditionalFormatting>
  <conditionalFormatting sqref="F379:F389">
    <cfRule type="duplicateValues" dxfId="231" priority="116"/>
  </conditionalFormatting>
  <conditionalFormatting sqref="G390:G391">
    <cfRule type="duplicateValues" dxfId="230" priority="115"/>
  </conditionalFormatting>
  <conditionalFormatting sqref="AN390:AN391">
    <cfRule type="duplicateValues" dxfId="229" priority="114"/>
  </conditionalFormatting>
  <conditionalFormatting sqref="G390:G391">
    <cfRule type="duplicateValues" dxfId="228" priority="113"/>
  </conditionalFormatting>
  <conditionalFormatting sqref="F390:F391">
    <cfRule type="duplicateValues" dxfId="227" priority="112"/>
  </conditionalFormatting>
  <conditionalFormatting sqref="F392">
    <cfRule type="duplicateValues" dxfId="226" priority="111"/>
  </conditionalFormatting>
  <conditionalFormatting sqref="F393:F395">
    <cfRule type="duplicateValues" dxfId="225" priority="110"/>
  </conditionalFormatting>
  <conditionalFormatting sqref="F398">
    <cfRule type="duplicateValues" dxfId="224" priority="109"/>
  </conditionalFormatting>
  <conditionalFormatting sqref="F400:F402">
    <cfRule type="duplicateValues" dxfId="223" priority="108"/>
  </conditionalFormatting>
  <conditionalFormatting sqref="F403:F408">
    <cfRule type="duplicateValues" dxfId="222" priority="107"/>
  </conditionalFormatting>
  <conditionalFormatting sqref="F525:G525 F310:G312 F105:G105 F84:G99 F53:G56 F45:G47 F59:G60 F8:G18 F50:G51 F2:G3 F107:G193 F22:G43 F69:G82 F103:G103 F5:G5 F199:G203 G206:G207 F221:G221 G210:G218 G220 F257:G257 G231:G232 G248 G251 F268:G269 G259:G262 G265:G267 F282:G283 G290:G296 F324:G325 F345 G392 F400 F401:G402 F403:F408 G416 G421:G422 F423:G432 G433:G434 F435:G436 G437 F438:G442 F446:G455 F458:G463 F467:G467 G465:G466 G468 F471:G473 G474:G477 F500:G500 F506:G507 G501:G505 G508:G512 F527:G529 G532 F519:G519 G520:G524 F523 G534:G539 F541:G541 G542:G544 G546:G547 G549:G554 F556:G560 F563:G1048576 G561:G562">
    <cfRule type="duplicateValues" dxfId="221" priority="424"/>
  </conditionalFormatting>
  <conditionalFormatting sqref="F525:G525 F310:G312 F103:G193 F69:G99 F22:G60 F2:G3 F5:G6 F8:G18 F199:G203 G206:G207 F221:G221 G210:G218 G220 F257:G257 G231:G232 G248 G251 F268:G269 G259:G262 G265:G267 F282:G283 G290:G296 F324:G325 F345 G392 F400 F401:G402 F403:F408 G416 G421:G422 F423:G432 G433:G434 F435:G436 G437 F438:G442 F446:G455 F458:G463 F467:G467 G465:G466 G468 F471:G473 G474:G477 F500:G500 F506:G507 G501:G505 G508:G512 F527:G529 G532 F519:G519 G520:G524 F523 G534:G539 F541:G541 G542:G544 G546:G547 G549:G554 F556:G560 F563:G1048576 G561:G562">
    <cfRule type="duplicateValues" dxfId="220" priority="425"/>
  </conditionalFormatting>
  <conditionalFormatting sqref="F409:F415">
    <cfRule type="duplicateValues" dxfId="219" priority="106"/>
  </conditionalFormatting>
  <conditionalFormatting sqref="F417:F418">
    <cfRule type="duplicateValues" dxfId="218" priority="105"/>
  </conditionalFormatting>
  <conditionalFormatting sqref="AN419">
    <cfRule type="duplicateValues" dxfId="217" priority="102"/>
  </conditionalFormatting>
  <conditionalFormatting sqref="G419">
    <cfRule type="duplicateValues" dxfId="216" priority="103"/>
  </conditionalFormatting>
  <conditionalFormatting sqref="G419">
    <cfRule type="duplicateValues" dxfId="215" priority="104"/>
  </conditionalFormatting>
  <conditionalFormatting sqref="F420">
    <cfRule type="duplicateValues" dxfId="214" priority="101"/>
  </conditionalFormatting>
  <conditionalFormatting sqref="AN433">
    <cfRule type="duplicateValues" dxfId="213" priority="100"/>
  </conditionalFormatting>
  <conditionalFormatting sqref="AN444:AN445">
    <cfRule type="duplicateValues" dxfId="212" priority="97"/>
  </conditionalFormatting>
  <conditionalFormatting sqref="G444:G445">
    <cfRule type="duplicateValues" dxfId="211" priority="98"/>
  </conditionalFormatting>
  <conditionalFormatting sqref="G444:G445">
    <cfRule type="duplicateValues" dxfId="210" priority="99"/>
  </conditionalFormatting>
  <conditionalFormatting sqref="AN456">
    <cfRule type="duplicateValues" dxfId="209" priority="94"/>
  </conditionalFormatting>
  <conditionalFormatting sqref="G456">
    <cfRule type="duplicateValues" dxfId="208" priority="95"/>
  </conditionalFormatting>
  <conditionalFormatting sqref="G456">
    <cfRule type="duplicateValues" dxfId="207" priority="96"/>
  </conditionalFormatting>
  <conditionalFormatting sqref="AN457">
    <cfRule type="duplicateValues" dxfId="206" priority="91"/>
  </conditionalFormatting>
  <conditionalFormatting sqref="F457">
    <cfRule type="duplicateValues" dxfId="205" priority="90"/>
  </conditionalFormatting>
  <conditionalFormatting sqref="F457:G457">
    <cfRule type="duplicateValues" dxfId="204" priority="92"/>
  </conditionalFormatting>
  <conditionalFormatting sqref="F457:G457">
    <cfRule type="duplicateValues" dxfId="203" priority="93"/>
  </conditionalFormatting>
  <conditionalFormatting sqref="AN464">
    <cfRule type="duplicateValues" dxfId="202" priority="87"/>
  </conditionalFormatting>
  <conditionalFormatting sqref="F464">
    <cfRule type="duplicateValues" dxfId="201" priority="86"/>
  </conditionalFormatting>
  <conditionalFormatting sqref="F464:G464">
    <cfRule type="duplicateValues" dxfId="200" priority="88"/>
  </conditionalFormatting>
  <conditionalFormatting sqref="F464:G464">
    <cfRule type="duplicateValues" dxfId="199" priority="89"/>
  </conditionalFormatting>
  <conditionalFormatting sqref="AN532 AN494:AN496 AN347 AN105 AN84:AN99 AN53:AN56 AN45:AN47 AN59:AN60 AN8:AN18 AN1:AN3 AN50:AN51 AN107:AN203 AN22:AN43 AN69:AN82 AN103 AN5 AN206:AN207 AN210:AN218 AN220:AN221 AN231:AN232 AN243:AN245 AN248 AN251 AN253:AN269 AN282:AN283 AN289:AN296 AN304:AN328 AN345 AN356 AN360 AN364:AN368 AN371 AN374:AN376 AN379:AN389 AN392:AN395 AN398 AN400:AN418 AN420:AN432 AN434:AN443 AN446:AN455 AN458:AN463 AN465:AN477 AN500:AN512 AN519:AN529 AN534:AN539 AN541:AN544 AN546:AN1048576">
    <cfRule type="duplicateValues" dxfId="198" priority="426"/>
  </conditionalFormatting>
  <conditionalFormatting sqref="F1:G1">
    <cfRule type="duplicateValues" dxfId="197" priority="427"/>
  </conditionalFormatting>
  <conditionalFormatting sqref="B1:D1">
    <cfRule type="duplicateValues" dxfId="196" priority="428"/>
  </conditionalFormatting>
  <conditionalFormatting sqref="A1">
    <cfRule type="duplicateValues" dxfId="195" priority="429"/>
  </conditionalFormatting>
  <conditionalFormatting sqref="F525 F345 F1:F328 F360 F364:F368 F371 F374:F376 F379:F389 F393:F395 F398 F400:F415 F417:F418 F420 F423:F432 F435:F436 F438:F442 F446:F455 F458:F463 F467 F471:F473 F500 F506:F507 F527:F529 F519 F523 F541 F548 F550:F552 F555:F560 F563:F1048576">
    <cfRule type="duplicateValues" dxfId="194" priority="430"/>
  </conditionalFormatting>
  <conditionalFormatting sqref="F487:G487 G478:G479 G485 G488">
    <cfRule type="duplicateValues" dxfId="193" priority="82"/>
  </conditionalFormatting>
  <conditionalFormatting sqref="F487:G487 G478:G479 G485 G488">
    <cfRule type="duplicateValues" dxfId="192" priority="83"/>
  </conditionalFormatting>
  <conditionalFormatting sqref="F478:F479">
    <cfRule type="duplicateValues" dxfId="191" priority="79"/>
  </conditionalFormatting>
  <conditionalFormatting sqref="F478:F479">
    <cfRule type="duplicateValues" dxfId="190" priority="80"/>
  </conditionalFormatting>
  <conditionalFormatting sqref="F478:F479">
    <cfRule type="duplicateValues" dxfId="189" priority="81"/>
  </conditionalFormatting>
  <conditionalFormatting sqref="F480:F484">
    <cfRule type="duplicateValues" dxfId="188" priority="78"/>
  </conditionalFormatting>
  <conditionalFormatting sqref="F486:G486">
    <cfRule type="duplicateValues" dxfId="187" priority="77"/>
  </conditionalFormatting>
  <conditionalFormatting sqref="AN486">
    <cfRule type="duplicateValues" dxfId="186" priority="76"/>
  </conditionalFormatting>
  <conditionalFormatting sqref="F486:G486">
    <cfRule type="duplicateValues" dxfId="185" priority="75"/>
  </conditionalFormatting>
  <conditionalFormatting sqref="AN478:AN485 AN487:AN493">
    <cfRule type="duplicateValues" dxfId="184" priority="84"/>
  </conditionalFormatting>
  <conditionalFormatting sqref="F480:F484 F486:F487 F489:F490">
    <cfRule type="duplicateValues" dxfId="183" priority="85"/>
  </conditionalFormatting>
  <conditionalFormatting sqref="F489:F490">
    <cfRule type="duplicateValues" dxfId="182" priority="74"/>
  </conditionalFormatting>
  <conditionalFormatting sqref="G491:G492">
    <cfRule type="duplicateValues" dxfId="181" priority="72"/>
  </conditionalFormatting>
  <conditionalFormatting sqref="G491:G492">
    <cfRule type="duplicateValues" dxfId="180" priority="73"/>
  </conditionalFormatting>
  <conditionalFormatting sqref="F493">
    <cfRule type="duplicateValues" dxfId="179" priority="71"/>
  </conditionalFormatting>
  <conditionalFormatting sqref="F493">
    <cfRule type="duplicateValues" dxfId="178" priority="70"/>
  </conditionalFormatting>
  <conditionalFormatting sqref="AN497:AN499">
    <cfRule type="duplicateValues" dxfId="177" priority="68"/>
  </conditionalFormatting>
  <conditionalFormatting sqref="F497:F499">
    <cfRule type="duplicateValues" dxfId="176" priority="69"/>
  </conditionalFormatting>
  <conditionalFormatting sqref="F497:F499">
    <cfRule type="duplicateValues" dxfId="175" priority="67"/>
  </conditionalFormatting>
  <conditionalFormatting sqref="G513:G515">
    <cfRule type="duplicateValues" dxfId="174" priority="64"/>
  </conditionalFormatting>
  <conditionalFormatting sqref="G513:G515">
    <cfRule type="duplicateValues" dxfId="173" priority="65"/>
  </conditionalFormatting>
  <conditionalFormatting sqref="F513:F515">
    <cfRule type="duplicateValues" dxfId="172" priority="61"/>
  </conditionalFormatting>
  <conditionalFormatting sqref="F513:F515">
    <cfRule type="duplicateValues" dxfId="171" priority="62"/>
  </conditionalFormatting>
  <conditionalFormatting sqref="F513:F515">
    <cfRule type="duplicateValues" dxfId="170" priority="63"/>
  </conditionalFormatting>
  <conditionalFormatting sqref="AN513:AN515">
    <cfRule type="duplicateValues" dxfId="169" priority="66"/>
  </conditionalFormatting>
  <conditionalFormatting sqref="AN516">
    <cfRule type="duplicateValues" dxfId="168" priority="60"/>
  </conditionalFormatting>
  <conditionalFormatting sqref="AN517">
    <cfRule type="duplicateValues" dxfId="167" priority="55"/>
  </conditionalFormatting>
  <conditionalFormatting sqref="F517">
    <cfRule type="duplicateValues" dxfId="166" priority="52"/>
  </conditionalFormatting>
  <conditionalFormatting sqref="F517">
    <cfRule type="duplicateValues" dxfId="165" priority="53"/>
  </conditionalFormatting>
  <conditionalFormatting sqref="F517">
    <cfRule type="duplicateValues" dxfId="164" priority="54"/>
  </conditionalFormatting>
  <conditionalFormatting sqref="F516">
    <cfRule type="duplicateValues" dxfId="163" priority="591"/>
  </conditionalFormatting>
  <conditionalFormatting sqref="AN518">
    <cfRule type="duplicateValues" dxfId="162" priority="50"/>
  </conditionalFormatting>
  <conditionalFormatting sqref="F518">
    <cfRule type="duplicateValues" dxfId="161" priority="51"/>
  </conditionalFormatting>
  <conditionalFormatting sqref="F523:F524">
    <cfRule type="duplicateValues" dxfId="160" priority="47"/>
  </conditionalFormatting>
  <conditionalFormatting sqref="F523:F524">
    <cfRule type="duplicateValues" dxfId="159" priority="48"/>
  </conditionalFormatting>
  <conditionalFormatting sqref="F523:F524">
    <cfRule type="duplicateValues" dxfId="158" priority="49"/>
  </conditionalFormatting>
  <conditionalFormatting sqref="F526:G526">
    <cfRule type="duplicateValues" dxfId="157" priority="44"/>
  </conditionalFormatting>
  <conditionalFormatting sqref="F526:G526">
    <cfRule type="duplicateValues" dxfId="156" priority="45"/>
  </conditionalFormatting>
  <conditionalFormatting sqref="F526">
    <cfRule type="duplicateValues" dxfId="155" priority="46"/>
  </conditionalFormatting>
  <conditionalFormatting sqref="AN530:AN531">
    <cfRule type="duplicateValues" dxfId="154" priority="42"/>
  </conditionalFormatting>
  <conditionalFormatting sqref="F530:F531">
    <cfRule type="duplicateValues" dxfId="153" priority="43"/>
  </conditionalFormatting>
  <conditionalFormatting sqref="F532">
    <cfRule type="duplicateValues" dxfId="152" priority="39"/>
  </conditionalFormatting>
  <conditionalFormatting sqref="F532">
    <cfRule type="duplicateValues" dxfId="151" priority="40"/>
  </conditionalFormatting>
  <conditionalFormatting sqref="F532">
    <cfRule type="duplicateValues" dxfId="150" priority="41"/>
  </conditionalFormatting>
  <conditionalFormatting sqref="AN533">
    <cfRule type="duplicateValues" dxfId="149" priority="37"/>
  </conditionalFormatting>
  <conditionalFormatting sqref="F533">
    <cfRule type="duplicateValues" dxfId="148" priority="38"/>
  </conditionalFormatting>
  <conditionalFormatting sqref="F534">
    <cfRule type="duplicateValues" dxfId="147" priority="34"/>
  </conditionalFormatting>
  <conditionalFormatting sqref="F534">
    <cfRule type="duplicateValues" dxfId="146" priority="35"/>
  </conditionalFormatting>
  <conditionalFormatting sqref="F534">
    <cfRule type="duplicateValues" dxfId="145" priority="36"/>
  </conditionalFormatting>
  <conditionalFormatting sqref="F520:F522">
    <cfRule type="duplicateValues" dxfId="144" priority="31"/>
  </conditionalFormatting>
  <conditionalFormatting sqref="F520:F522">
    <cfRule type="duplicateValues" dxfId="143" priority="32"/>
  </conditionalFormatting>
  <conditionalFormatting sqref="F520:F522">
    <cfRule type="duplicateValues" dxfId="142" priority="33"/>
  </conditionalFormatting>
  <conditionalFormatting sqref="F536:F539">
    <cfRule type="duplicateValues" dxfId="141" priority="28"/>
  </conditionalFormatting>
  <conditionalFormatting sqref="F536:F539">
    <cfRule type="duplicateValues" dxfId="140" priority="29"/>
  </conditionalFormatting>
  <conditionalFormatting sqref="F536:F539">
    <cfRule type="duplicateValues" dxfId="139" priority="30"/>
  </conditionalFormatting>
  <conditionalFormatting sqref="F543">
    <cfRule type="duplicateValues" dxfId="138" priority="25"/>
  </conditionalFormatting>
  <conditionalFormatting sqref="F543">
    <cfRule type="duplicateValues" dxfId="137" priority="26"/>
  </conditionalFormatting>
  <conditionalFormatting sqref="F543">
    <cfRule type="duplicateValues" dxfId="136" priority="27"/>
  </conditionalFormatting>
  <conditionalFormatting sqref="F546">
    <cfRule type="duplicateValues" dxfId="135" priority="22"/>
  </conditionalFormatting>
  <conditionalFormatting sqref="F546">
    <cfRule type="duplicateValues" dxfId="134" priority="23"/>
  </conditionalFormatting>
  <conditionalFormatting sqref="F546">
    <cfRule type="duplicateValues" dxfId="133" priority="24"/>
  </conditionalFormatting>
  <conditionalFormatting sqref="F547">
    <cfRule type="duplicateValues" dxfId="132" priority="19"/>
  </conditionalFormatting>
  <conditionalFormatting sqref="F547">
    <cfRule type="duplicateValues" dxfId="131" priority="20"/>
  </conditionalFormatting>
  <conditionalFormatting sqref="F547">
    <cfRule type="duplicateValues" dxfId="130" priority="21"/>
  </conditionalFormatting>
  <conditionalFormatting sqref="G548">
    <cfRule type="duplicateValues" dxfId="129" priority="18"/>
  </conditionalFormatting>
  <conditionalFormatting sqref="F548">
    <cfRule type="duplicateValues" dxfId="128" priority="17"/>
  </conditionalFormatting>
  <conditionalFormatting sqref="F549">
    <cfRule type="duplicateValues" dxfId="127" priority="14"/>
  </conditionalFormatting>
  <conditionalFormatting sqref="F549">
    <cfRule type="duplicateValues" dxfId="126" priority="15"/>
  </conditionalFormatting>
  <conditionalFormatting sqref="F549">
    <cfRule type="duplicateValues" dxfId="125" priority="16"/>
  </conditionalFormatting>
  <conditionalFormatting sqref="F553:F554">
    <cfRule type="duplicateValues" dxfId="124" priority="11"/>
  </conditionalFormatting>
  <conditionalFormatting sqref="F553:F554">
    <cfRule type="duplicateValues" dxfId="123" priority="12"/>
  </conditionalFormatting>
  <conditionalFormatting sqref="F553:F554">
    <cfRule type="duplicateValues" dxfId="122" priority="13"/>
  </conditionalFormatting>
  <conditionalFormatting sqref="F555:G555">
    <cfRule type="duplicateValues" dxfId="121" priority="7"/>
  </conditionalFormatting>
  <conditionalFormatting sqref="F555:G555">
    <cfRule type="duplicateValues" dxfId="120" priority="8"/>
  </conditionalFormatting>
  <conditionalFormatting sqref="F561">
    <cfRule type="duplicateValues" dxfId="119" priority="4"/>
  </conditionalFormatting>
  <conditionalFormatting sqref="F561">
    <cfRule type="duplicateValues" dxfId="118" priority="5"/>
  </conditionalFormatting>
  <conditionalFormatting sqref="F561">
    <cfRule type="duplicateValues" dxfId="117" priority="6"/>
  </conditionalFormatting>
  <conditionalFormatting sqref="F562">
    <cfRule type="duplicateValues" dxfId="116" priority="1"/>
  </conditionalFormatting>
  <conditionalFormatting sqref="F562">
    <cfRule type="duplicateValues" dxfId="115" priority="2"/>
  </conditionalFormatting>
  <conditionalFormatting sqref="F562">
    <cfRule type="duplicateValues" dxfId="114" priority="3"/>
  </conditionalFormatting>
  <pageMargins left="0.7" right="0.7" top="0.75" bottom="0.75" header="0.3" footer="0.3"/>
  <pageSetup orientation="portrait" r:id="rId1"/>
  <headerFooter>
    <oddHeader>&amp;C&amp;G</oddHeader>
  </headerFooter>
  <legacyDrawing r:id="rId2"/>
  <legacyDrawingHF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6021-2B15-47D1-840A-1A275681D577}">
  <dimension ref="A1:O89"/>
  <sheetViews>
    <sheetView workbookViewId="0"/>
  </sheetViews>
  <sheetFormatPr defaultColWidth="8.81640625" defaultRowHeight="11.5" x14ac:dyDescent="0.25"/>
  <cols>
    <col min="1" max="1" width="16.81640625" style="399" bestFit="1" customWidth="1"/>
    <col min="2" max="2" width="25.81640625" style="399" bestFit="1" customWidth="1"/>
    <col min="3" max="3" width="22.1796875" style="399" bestFit="1" customWidth="1"/>
    <col min="4" max="7" width="6.81640625" style="399" bestFit="1" customWidth="1"/>
    <col min="8" max="8" width="7" style="399" customWidth="1"/>
    <col min="9" max="13" width="7.81640625" style="399" bestFit="1" customWidth="1"/>
    <col min="14" max="14" width="6.81640625" style="399" bestFit="1" customWidth="1"/>
    <col min="15" max="15" width="4.1796875" style="399" bestFit="1" customWidth="1"/>
    <col min="16" max="16384" width="8.81640625" style="399"/>
  </cols>
  <sheetData>
    <row r="1" spans="1:7" x14ac:dyDescent="0.25">
      <c r="A1" s="580" t="s">
        <v>8008</v>
      </c>
    </row>
    <row r="2" spans="1:7" x14ac:dyDescent="0.25">
      <c r="A2" s="579" t="s">
        <v>1570</v>
      </c>
      <c r="B2" s="399" t="s">
        <v>8009</v>
      </c>
    </row>
    <row r="3" spans="1:7" x14ac:dyDescent="0.25">
      <c r="A3" s="579" t="s">
        <v>1566</v>
      </c>
      <c r="B3" s="399" t="s">
        <v>1596</v>
      </c>
    </row>
    <row r="4" spans="1:7" x14ac:dyDescent="0.25">
      <c r="A4" s="579" t="s">
        <v>1559</v>
      </c>
      <c r="B4" s="399" t="s">
        <v>8009</v>
      </c>
    </row>
    <row r="5" spans="1:7" x14ac:dyDescent="0.25">
      <c r="A5" s="579" t="s">
        <v>1444</v>
      </c>
      <c r="B5" s="399" t="s">
        <v>8009</v>
      </c>
    </row>
    <row r="7" spans="1:7" x14ac:dyDescent="0.25">
      <c r="A7" s="579" t="s">
        <v>8010</v>
      </c>
      <c r="C7" s="579" t="s">
        <v>1580</v>
      </c>
    </row>
    <row r="8" spans="1:7" x14ac:dyDescent="0.25">
      <c r="A8" s="579" t="s">
        <v>1558</v>
      </c>
      <c r="B8" s="579" t="s">
        <v>8011</v>
      </c>
      <c r="C8" s="399" t="s">
        <v>1662</v>
      </c>
      <c r="D8" s="399" t="s">
        <v>1604</v>
      </c>
      <c r="E8" s="399" t="s">
        <v>3087</v>
      </c>
      <c r="F8" s="399" t="s">
        <v>8012</v>
      </c>
      <c r="G8" s="399" t="s">
        <v>8013</v>
      </c>
    </row>
    <row r="9" spans="1:7" x14ac:dyDescent="0.25">
      <c r="A9" s="399" t="s">
        <v>2577</v>
      </c>
      <c r="B9" s="399" t="s">
        <v>2375</v>
      </c>
      <c r="D9" s="399">
        <v>2</v>
      </c>
    </row>
    <row r="10" spans="1:7" x14ac:dyDescent="0.25">
      <c r="A10" s="399" t="s">
        <v>2577</v>
      </c>
      <c r="B10" s="399" t="s">
        <v>174</v>
      </c>
      <c r="C10" s="399">
        <v>4</v>
      </c>
      <c r="D10" s="399">
        <v>12</v>
      </c>
      <c r="E10" s="399">
        <v>1</v>
      </c>
    </row>
    <row r="11" spans="1:7" x14ac:dyDescent="0.25">
      <c r="A11" s="399" t="s">
        <v>2577</v>
      </c>
      <c r="B11" s="399" t="s">
        <v>4808</v>
      </c>
      <c r="C11" s="399">
        <v>1</v>
      </c>
      <c r="D11" s="399">
        <v>1</v>
      </c>
      <c r="E11" s="399">
        <v>2</v>
      </c>
    </row>
    <row r="12" spans="1:7" x14ac:dyDescent="0.25">
      <c r="A12" s="399" t="s">
        <v>8014</v>
      </c>
      <c r="C12" s="399">
        <v>5</v>
      </c>
      <c r="D12" s="399">
        <v>15</v>
      </c>
      <c r="E12" s="399">
        <v>3</v>
      </c>
    </row>
    <row r="13" spans="1:7" x14ac:dyDescent="0.25">
      <c r="A13" s="399" t="s">
        <v>1606</v>
      </c>
      <c r="B13" s="399" t="s">
        <v>64</v>
      </c>
      <c r="C13" s="399">
        <v>2</v>
      </c>
    </row>
    <row r="14" spans="1:7" x14ac:dyDescent="0.25">
      <c r="A14" s="399" t="s">
        <v>1606</v>
      </c>
      <c r="B14" s="399" t="s">
        <v>2375</v>
      </c>
      <c r="C14" s="399">
        <v>4</v>
      </c>
      <c r="D14" s="399">
        <v>12</v>
      </c>
    </row>
    <row r="15" spans="1:7" x14ac:dyDescent="0.25">
      <c r="A15" s="399" t="s">
        <v>1606</v>
      </c>
      <c r="B15" s="399" t="s">
        <v>174</v>
      </c>
      <c r="C15" s="399">
        <v>5</v>
      </c>
      <c r="D15" s="399">
        <v>3</v>
      </c>
    </row>
    <row r="16" spans="1:7" x14ac:dyDescent="0.25">
      <c r="A16" s="399" t="s">
        <v>1606</v>
      </c>
      <c r="B16" s="399" t="s">
        <v>4808</v>
      </c>
      <c r="D16" s="399">
        <v>18</v>
      </c>
      <c r="E16" s="399">
        <v>11</v>
      </c>
      <c r="F16" s="399">
        <v>5</v>
      </c>
      <c r="G16" s="399">
        <v>3</v>
      </c>
    </row>
    <row r="17" spans="1:8" x14ac:dyDescent="0.25">
      <c r="A17" s="399" t="s">
        <v>8015</v>
      </c>
      <c r="C17" s="399">
        <v>11</v>
      </c>
      <c r="D17" s="399">
        <v>33</v>
      </c>
      <c r="E17" s="399">
        <v>11</v>
      </c>
      <c r="F17" s="399">
        <v>5</v>
      </c>
      <c r="G17" s="399">
        <v>3</v>
      </c>
    </row>
    <row r="22" spans="1:8" x14ac:dyDescent="0.25">
      <c r="A22" s="580" t="s">
        <v>8016</v>
      </c>
    </row>
    <row r="23" spans="1:8" x14ac:dyDescent="0.25">
      <c r="A23" s="579" t="s">
        <v>1570</v>
      </c>
      <c r="B23" s="399" t="s">
        <v>8009</v>
      </c>
    </row>
    <row r="24" spans="1:8" x14ac:dyDescent="0.25">
      <c r="A24" s="579" t="s">
        <v>1566</v>
      </c>
      <c r="B24" s="399" t="s">
        <v>1596</v>
      </c>
    </row>
    <row r="25" spans="1:8" x14ac:dyDescent="0.25">
      <c r="A25" s="579" t="s">
        <v>1559</v>
      </c>
      <c r="B25" s="399" t="s">
        <v>8009</v>
      </c>
    </row>
    <row r="26" spans="1:8" x14ac:dyDescent="0.25">
      <c r="A26" s="579" t="s">
        <v>1444</v>
      </c>
      <c r="B26" s="399" t="s">
        <v>8009</v>
      </c>
    </row>
    <row r="28" spans="1:8" x14ac:dyDescent="0.25">
      <c r="A28" s="579" t="s">
        <v>8010</v>
      </c>
      <c r="C28" s="579" t="s">
        <v>8017</v>
      </c>
    </row>
    <row r="29" spans="1:8" x14ac:dyDescent="0.25">
      <c r="A29" s="579" t="s">
        <v>1558</v>
      </c>
      <c r="B29" s="579" t="s">
        <v>8011</v>
      </c>
      <c r="C29" s="399" t="s">
        <v>1604</v>
      </c>
      <c r="D29" s="399" t="s">
        <v>3087</v>
      </c>
      <c r="E29" s="399" t="s">
        <v>8012</v>
      </c>
      <c r="F29" s="399" t="s">
        <v>8013</v>
      </c>
      <c r="G29" s="399" t="s">
        <v>6147</v>
      </c>
      <c r="H29" s="399" t="s">
        <v>250</v>
      </c>
    </row>
    <row r="30" spans="1:8" x14ac:dyDescent="0.25">
      <c r="A30" s="399" t="s">
        <v>2577</v>
      </c>
      <c r="B30" s="399" t="s">
        <v>2375</v>
      </c>
      <c r="D30" s="399">
        <v>2</v>
      </c>
    </row>
    <row r="31" spans="1:8" x14ac:dyDescent="0.25">
      <c r="A31" s="399" t="s">
        <v>2577</v>
      </c>
      <c r="B31" s="399" t="s">
        <v>174</v>
      </c>
      <c r="C31" s="399">
        <v>9</v>
      </c>
      <c r="D31" s="399">
        <v>3</v>
      </c>
      <c r="E31" s="399">
        <v>5</v>
      </c>
    </row>
    <row r="32" spans="1:8" x14ac:dyDescent="0.25">
      <c r="A32" s="399" t="s">
        <v>2577</v>
      </c>
      <c r="B32" s="399" t="s">
        <v>4808</v>
      </c>
      <c r="C32" s="399">
        <v>1</v>
      </c>
      <c r="E32" s="399">
        <v>3</v>
      </c>
    </row>
    <row r="33" spans="1:8" x14ac:dyDescent="0.25">
      <c r="A33" s="399" t="s">
        <v>8014</v>
      </c>
      <c r="C33" s="399">
        <v>10</v>
      </c>
      <c r="D33" s="399">
        <v>5</v>
      </c>
      <c r="E33" s="399">
        <v>8</v>
      </c>
    </row>
    <row r="34" spans="1:8" x14ac:dyDescent="0.25">
      <c r="A34" s="399" t="s">
        <v>1606</v>
      </c>
      <c r="B34" s="399" t="s">
        <v>64</v>
      </c>
      <c r="C34" s="399">
        <v>2</v>
      </c>
    </row>
    <row r="35" spans="1:8" x14ac:dyDescent="0.25">
      <c r="A35" s="399" t="s">
        <v>1606</v>
      </c>
      <c r="B35" s="399" t="s">
        <v>2375</v>
      </c>
      <c r="C35" s="399">
        <v>4</v>
      </c>
      <c r="D35" s="399">
        <v>9</v>
      </c>
      <c r="E35" s="399">
        <v>3</v>
      </c>
    </row>
    <row r="36" spans="1:8" x14ac:dyDescent="0.25">
      <c r="A36" s="399" t="s">
        <v>1606</v>
      </c>
      <c r="B36" s="399" t="s">
        <v>174</v>
      </c>
      <c r="C36" s="399">
        <v>5</v>
      </c>
      <c r="D36" s="399">
        <v>3</v>
      </c>
    </row>
    <row r="37" spans="1:8" x14ac:dyDescent="0.25">
      <c r="A37" s="399" t="s">
        <v>1606</v>
      </c>
      <c r="B37" s="399" t="s">
        <v>4808</v>
      </c>
      <c r="D37" s="399">
        <v>2</v>
      </c>
      <c r="E37" s="399">
        <v>12</v>
      </c>
      <c r="F37" s="399">
        <v>19</v>
      </c>
      <c r="G37" s="399">
        <v>3</v>
      </c>
      <c r="H37" s="399">
        <v>1</v>
      </c>
    </row>
    <row r="38" spans="1:8" x14ac:dyDescent="0.25">
      <c r="A38" s="399" t="s">
        <v>8015</v>
      </c>
      <c r="C38" s="399">
        <v>11</v>
      </c>
      <c r="D38" s="399">
        <v>14</v>
      </c>
      <c r="E38" s="399">
        <v>15</v>
      </c>
      <c r="F38" s="399">
        <v>19</v>
      </c>
      <c r="G38" s="399">
        <v>3</v>
      </c>
      <c r="H38" s="399">
        <v>1</v>
      </c>
    </row>
    <row r="42" spans="1:8" x14ac:dyDescent="0.25">
      <c r="A42" s="580" t="s">
        <v>8018</v>
      </c>
    </row>
    <row r="43" spans="1:8" x14ac:dyDescent="0.25">
      <c r="A43" s="579" t="s">
        <v>1570</v>
      </c>
      <c r="B43" s="399" t="s">
        <v>8009</v>
      </c>
    </row>
    <row r="44" spans="1:8" x14ac:dyDescent="0.25">
      <c r="A44" s="579" t="s">
        <v>1566</v>
      </c>
      <c r="B44" s="399" t="s">
        <v>1596</v>
      </c>
    </row>
    <row r="45" spans="1:8" x14ac:dyDescent="0.25">
      <c r="A45" s="579" t="s">
        <v>1559</v>
      </c>
      <c r="B45" s="399" t="s">
        <v>8009</v>
      </c>
    </row>
    <row r="46" spans="1:8" x14ac:dyDescent="0.25">
      <c r="A46" s="579" t="s">
        <v>1444</v>
      </c>
      <c r="B46" s="399" t="s">
        <v>8009</v>
      </c>
    </row>
    <row r="48" spans="1:8" x14ac:dyDescent="0.25">
      <c r="A48" s="579" t="s">
        <v>8010</v>
      </c>
      <c r="C48" s="579" t="s">
        <v>1583</v>
      </c>
    </row>
    <row r="49" spans="1:15" x14ac:dyDescent="0.25">
      <c r="A49" s="579" t="s">
        <v>1558</v>
      </c>
      <c r="B49" s="579" t="s">
        <v>8011</v>
      </c>
      <c r="C49" s="399" t="s">
        <v>2324</v>
      </c>
      <c r="D49" s="399" t="s">
        <v>1604</v>
      </c>
      <c r="E49" s="399" t="s">
        <v>3087</v>
      </c>
      <c r="F49" s="399" t="s">
        <v>8012</v>
      </c>
      <c r="G49" s="399" t="s">
        <v>8013</v>
      </c>
      <c r="H49" s="399" t="s">
        <v>6147</v>
      </c>
      <c r="I49" s="399" t="s">
        <v>8019</v>
      </c>
      <c r="J49" s="399" t="s">
        <v>8020</v>
      </c>
      <c r="K49" s="399" t="s">
        <v>8021</v>
      </c>
      <c r="L49" s="399" t="s">
        <v>8022</v>
      </c>
      <c r="M49" s="399" t="s">
        <v>8023</v>
      </c>
      <c r="N49" s="399" t="s">
        <v>2182</v>
      </c>
      <c r="O49" s="399" t="s">
        <v>250</v>
      </c>
    </row>
    <row r="50" spans="1:15" x14ac:dyDescent="0.25">
      <c r="A50" s="399" t="s">
        <v>2577</v>
      </c>
      <c r="B50" s="399" t="s">
        <v>2375</v>
      </c>
      <c r="E50" s="399">
        <v>2</v>
      </c>
    </row>
    <row r="51" spans="1:15" x14ac:dyDescent="0.25">
      <c r="A51" s="399" t="s">
        <v>2577</v>
      </c>
      <c r="B51" s="399" t="s">
        <v>174</v>
      </c>
      <c r="E51" s="399">
        <v>12</v>
      </c>
      <c r="F51" s="399">
        <v>5</v>
      </c>
    </row>
    <row r="52" spans="1:15" x14ac:dyDescent="0.25">
      <c r="A52" s="399" t="s">
        <v>2577</v>
      </c>
      <c r="B52" s="399" t="s">
        <v>4808</v>
      </c>
      <c r="E52" s="399">
        <v>1</v>
      </c>
      <c r="F52" s="399">
        <v>3</v>
      </c>
    </row>
    <row r="53" spans="1:15" x14ac:dyDescent="0.25">
      <c r="A53" s="399" t="s">
        <v>8014</v>
      </c>
      <c r="E53" s="399">
        <v>15</v>
      </c>
      <c r="F53" s="399">
        <v>8</v>
      </c>
    </row>
    <row r="54" spans="1:15" x14ac:dyDescent="0.25">
      <c r="A54" s="399" t="s">
        <v>1606</v>
      </c>
      <c r="B54" s="399" t="s">
        <v>64</v>
      </c>
      <c r="E54" s="399">
        <v>2</v>
      </c>
    </row>
    <row r="55" spans="1:15" x14ac:dyDescent="0.25">
      <c r="A55" s="399" t="s">
        <v>1606</v>
      </c>
      <c r="B55" s="399" t="s">
        <v>2375</v>
      </c>
      <c r="D55" s="399">
        <v>3</v>
      </c>
      <c r="E55" s="399">
        <v>10</v>
      </c>
      <c r="F55" s="399">
        <v>3</v>
      </c>
    </row>
    <row r="56" spans="1:15" x14ac:dyDescent="0.25">
      <c r="A56" s="399" t="s">
        <v>1606</v>
      </c>
      <c r="B56" s="399" t="s">
        <v>174</v>
      </c>
      <c r="D56" s="399">
        <v>5</v>
      </c>
      <c r="E56" s="399">
        <v>3</v>
      </c>
    </row>
    <row r="57" spans="1:15" x14ac:dyDescent="0.25">
      <c r="A57" s="399" t="s">
        <v>1606</v>
      </c>
      <c r="B57" s="399" t="s">
        <v>4808</v>
      </c>
      <c r="C57" s="399">
        <v>1</v>
      </c>
      <c r="E57" s="399">
        <v>2</v>
      </c>
      <c r="F57" s="399">
        <v>3</v>
      </c>
      <c r="G57" s="399">
        <v>18</v>
      </c>
      <c r="H57" s="399">
        <v>6</v>
      </c>
      <c r="I57" s="399">
        <v>1</v>
      </c>
      <c r="J57" s="399">
        <v>1</v>
      </c>
      <c r="K57" s="399">
        <v>1</v>
      </c>
      <c r="L57" s="399">
        <v>1</v>
      </c>
      <c r="M57" s="399">
        <v>1</v>
      </c>
      <c r="N57" s="399">
        <v>1</v>
      </c>
      <c r="O57" s="399">
        <v>1</v>
      </c>
    </row>
    <row r="58" spans="1:15" x14ac:dyDescent="0.25">
      <c r="A58" s="399" t="s">
        <v>8015</v>
      </c>
      <c r="C58" s="399">
        <v>1</v>
      </c>
      <c r="D58" s="399">
        <v>8</v>
      </c>
      <c r="E58" s="399">
        <v>17</v>
      </c>
      <c r="F58" s="399">
        <v>6</v>
      </c>
      <c r="G58" s="399">
        <v>18</v>
      </c>
      <c r="H58" s="399">
        <v>6</v>
      </c>
      <c r="I58" s="399">
        <v>1</v>
      </c>
      <c r="J58" s="399">
        <v>1</v>
      </c>
      <c r="K58" s="399">
        <v>1</v>
      </c>
      <c r="L58" s="399">
        <v>1</v>
      </c>
      <c r="M58" s="399">
        <v>1</v>
      </c>
      <c r="N58" s="399">
        <v>1</v>
      </c>
      <c r="O58" s="399">
        <v>1</v>
      </c>
    </row>
    <row r="62" spans="1:15" x14ac:dyDescent="0.25">
      <c r="A62" s="578" t="s">
        <v>1558</v>
      </c>
      <c r="B62" s="578" t="s">
        <v>8011</v>
      </c>
      <c r="C62" s="577" t="s">
        <v>1662</v>
      </c>
      <c r="D62" s="577" t="s">
        <v>1604</v>
      </c>
      <c r="E62" s="577" t="s">
        <v>3087</v>
      </c>
      <c r="F62" s="577" t="s">
        <v>8012</v>
      </c>
      <c r="G62" s="577" t="s">
        <v>8013</v>
      </c>
      <c r="H62" s="577" t="s">
        <v>6147</v>
      </c>
      <c r="I62" s="576" t="s">
        <v>250</v>
      </c>
    </row>
    <row r="63" spans="1:15" x14ac:dyDescent="0.25">
      <c r="A63" s="575" t="s">
        <v>2577</v>
      </c>
      <c r="B63" s="399" t="s">
        <v>64</v>
      </c>
      <c r="C63" s="399">
        <f t="shared" ref="C63:I70" si="0">IFERROR(GETPIVOTDATA("Unique ID",$A$7,"Design Sprint [Lean Specs]",C$62,"RICE type from RICE Tracker",$B63,"SubTrack",$A63),0) +IFERROR(GETPIVOTDATA("Unique ID",$A$28,"Build Sprint [Tech Build]",C$62,"RICE type from RICE Tracker",$B63,"SubTrack",$A63),0) + +IFERROR(GETPIVOTDATA("Unique ID",$A$48,"Delivery Sprint [TUT/FUT]",C$62,"RICE type from RICE Tracker",$B63,"SubTrack",$A63),0)</f>
        <v>0</v>
      </c>
      <c r="D63" s="399">
        <f t="shared" si="0"/>
        <v>0</v>
      </c>
      <c r="E63" s="399">
        <f t="shared" si="0"/>
        <v>0</v>
      </c>
      <c r="F63" s="399">
        <f t="shared" si="0"/>
        <v>0</v>
      </c>
      <c r="G63" s="399">
        <f t="shared" si="0"/>
        <v>0</v>
      </c>
      <c r="H63" s="399">
        <f t="shared" si="0"/>
        <v>0</v>
      </c>
      <c r="I63" s="399">
        <f t="shared" si="0"/>
        <v>0</v>
      </c>
    </row>
    <row r="64" spans="1:15" x14ac:dyDescent="0.25">
      <c r="A64" s="575" t="s">
        <v>2577</v>
      </c>
      <c r="B64" s="399" t="s">
        <v>2375</v>
      </c>
      <c r="C64" s="399">
        <f t="shared" si="0"/>
        <v>0</v>
      </c>
      <c r="D64" s="399">
        <f t="shared" si="0"/>
        <v>2</v>
      </c>
      <c r="E64" s="399">
        <f t="shared" si="0"/>
        <v>4</v>
      </c>
      <c r="F64" s="399">
        <f t="shared" si="0"/>
        <v>0</v>
      </c>
      <c r="G64" s="399">
        <f t="shared" si="0"/>
        <v>0</v>
      </c>
      <c r="H64" s="399">
        <f t="shared" si="0"/>
        <v>0</v>
      </c>
      <c r="I64" s="399">
        <f t="shared" si="0"/>
        <v>0</v>
      </c>
    </row>
    <row r="65" spans="1:11" x14ac:dyDescent="0.25">
      <c r="A65" s="575" t="s">
        <v>2577</v>
      </c>
      <c r="B65" s="399" t="s">
        <v>174</v>
      </c>
      <c r="C65" s="399">
        <f t="shared" si="0"/>
        <v>4</v>
      </c>
      <c r="D65" s="399">
        <f t="shared" si="0"/>
        <v>21</v>
      </c>
      <c r="E65" s="399">
        <f t="shared" si="0"/>
        <v>16</v>
      </c>
      <c r="F65" s="399">
        <f t="shared" si="0"/>
        <v>10</v>
      </c>
      <c r="G65" s="399">
        <f t="shared" si="0"/>
        <v>0</v>
      </c>
      <c r="H65" s="399">
        <f t="shared" si="0"/>
        <v>0</v>
      </c>
      <c r="I65" s="399">
        <f t="shared" si="0"/>
        <v>0</v>
      </c>
    </row>
    <row r="66" spans="1:11" x14ac:dyDescent="0.25">
      <c r="A66" s="575" t="s">
        <v>2577</v>
      </c>
      <c r="B66" s="399" t="s">
        <v>4808</v>
      </c>
      <c r="C66" s="399">
        <f t="shared" si="0"/>
        <v>1</v>
      </c>
      <c r="D66" s="399">
        <f t="shared" si="0"/>
        <v>2</v>
      </c>
      <c r="E66" s="399">
        <f t="shared" si="0"/>
        <v>3</v>
      </c>
      <c r="F66" s="399">
        <f t="shared" si="0"/>
        <v>6</v>
      </c>
      <c r="G66" s="399">
        <f t="shared" si="0"/>
        <v>0</v>
      </c>
      <c r="H66" s="399">
        <f t="shared" si="0"/>
        <v>0</v>
      </c>
      <c r="I66" s="399">
        <f t="shared" si="0"/>
        <v>0</v>
      </c>
    </row>
    <row r="67" spans="1:11" x14ac:dyDescent="0.25">
      <c r="A67" s="575" t="s">
        <v>1606</v>
      </c>
      <c r="B67" s="399" t="s">
        <v>64</v>
      </c>
      <c r="C67" s="399">
        <f t="shared" si="0"/>
        <v>2</v>
      </c>
      <c r="D67" s="399">
        <f t="shared" si="0"/>
        <v>2</v>
      </c>
      <c r="E67" s="399">
        <f t="shared" si="0"/>
        <v>2</v>
      </c>
      <c r="F67" s="399">
        <f t="shared" si="0"/>
        <v>0</v>
      </c>
      <c r="G67" s="399">
        <f t="shared" si="0"/>
        <v>0</v>
      </c>
      <c r="H67" s="399">
        <f t="shared" si="0"/>
        <v>0</v>
      </c>
      <c r="I67" s="399">
        <f t="shared" si="0"/>
        <v>0</v>
      </c>
    </row>
    <row r="68" spans="1:11" x14ac:dyDescent="0.25">
      <c r="A68" s="575" t="s">
        <v>1606</v>
      </c>
      <c r="B68" s="399" t="s">
        <v>2375</v>
      </c>
      <c r="C68" s="399">
        <f t="shared" si="0"/>
        <v>4</v>
      </c>
      <c r="D68" s="399">
        <f t="shared" si="0"/>
        <v>19</v>
      </c>
      <c r="E68" s="399">
        <f t="shared" si="0"/>
        <v>19</v>
      </c>
      <c r="F68" s="399">
        <f t="shared" si="0"/>
        <v>6</v>
      </c>
      <c r="G68" s="399">
        <f t="shared" si="0"/>
        <v>0</v>
      </c>
      <c r="H68" s="399">
        <f t="shared" si="0"/>
        <v>0</v>
      </c>
      <c r="I68" s="399">
        <f t="shared" si="0"/>
        <v>0</v>
      </c>
    </row>
    <row r="69" spans="1:11" x14ac:dyDescent="0.25">
      <c r="A69" s="575" t="s">
        <v>1606</v>
      </c>
      <c r="B69" s="399" t="s">
        <v>174</v>
      </c>
      <c r="C69" s="399">
        <f t="shared" si="0"/>
        <v>5</v>
      </c>
      <c r="D69" s="399">
        <f t="shared" si="0"/>
        <v>13</v>
      </c>
      <c r="E69" s="399">
        <f t="shared" si="0"/>
        <v>6</v>
      </c>
      <c r="F69" s="399">
        <f t="shared" si="0"/>
        <v>0</v>
      </c>
      <c r="G69" s="399">
        <f t="shared" si="0"/>
        <v>0</v>
      </c>
      <c r="H69" s="399">
        <f t="shared" si="0"/>
        <v>0</v>
      </c>
      <c r="I69" s="399">
        <f t="shared" si="0"/>
        <v>0</v>
      </c>
    </row>
    <row r="70" spans="1:11" x14ac:dyDescent="0.25">
      <c r="A70" s="575" t="s">
        <v>1606</v>
      </c>
      <c r="B70" s="399" t="s">
        <v>4808</v>
      </c>
      <c r="C70" s="399">
        <f t="shared" si="0"/>
        <v>0</v>
      </c>
      <c r="D70" s="399">
        <f t="shared" si="0"/>
        <v>18</v>
      </c>
      <c r="E70" s="399">
        <f t="shared" si="0"/>
        <v>15</v>
      </c>
      <c r="F70" s="399">
        <f t="shared" si="0"/>
        <v>20</v>
      </c>
      <c r="G70" s="399">
        <f t="shared" si="0"/>
        <v>40</v>
      </c>
      <c r="H70" s="399">
        <f t="shared" si="0"/>
        <v>9</v>
      </c>
      <c r="I70" s="399">
        <f t="shared" si="0"/>
        <v>2</v>
      </c>
    </row>
    <row r="72" spans="1:11" x14ac:dyDescent="0.25">
      <c r="A72" s="575" t="s">
        <v>2577</v>
      </c>
      <c r="B72" s="399" t="s">
        <v>64</v>
      </c>
      <c r="C72" s="399">
        <f t="shared" ref="C72:C79" si="1">C63</f>
        <v>0</v>
      </c>
      <c r="D72" s="399">
        <f t="shared" ref="D72:I79" si="2">C72+D63</f>
        <v>0</v>
      </c>
      <c r="E72" s="399">
        <f t="shared" si="2"/>
        <v>0</v>
      </c>
      <c r="F72" s="399">
        <f t="shared" si="2"/>
        <v>0</v>
      </c>
      <c r="G72" s="399">
        <f t="shared" si="2"/>
        <v>0</v>
      </c>
      <c r="H72" s="399">
        <f t="shared" si="2"/>
        <v>0</v>
      </c>
      <c r="I72" s="399">
        <f t="shared" si="2"/>
        <v>0</v>
      </c>
      <c r="K72" s="399" t="s">
        <v>8024</v>
      </c>
    </row>
    <row r="73" spans="1:11" x14ac:dyDescent="0.25">
      <c r="A73" s="575" t="s">
        <v>2577</v>
      </c>
      <c r="B73" s="399" t="s">
        <v>2375</v>
      </c>
      <c r="C73" s="399">
        <f t="shared" si="1"/>
        <v>0</v>
      </c>
      <c r="D73" s="399">
        <f t="shared" si="2"/>
        <v>2</v>
      </c>
      <c r="E73" s="399">
        <f t="shared" si="2"/>
        <v>6</v>
      </c>
      <c r="F73" s="399">
        <f t="shared" si="2"/>
        <v>6</v>
      </c>
      <c r="G73" s="399">
        <f t="shared" si="2"/>
        <v>6</v>
      </c>
      <c r="H73" s="399">
        <f t="shared" si="2"/>
        <v>6</v>
      </c>
      <c r="I73" s="399">
        <f t="shared" si="2"/>
        <v>6</v>
      </c>
      <c r="K73" s="399" t="s">
        <v>8024</v>
      </c>
    </row>
    <row r="74" spans="1:11" x14ac:dyDescent="0.25">
      <c r="A74" s="575" t="s">
        <v>2577</v>
      </c>
      <c r="B74" s="399" t="s">
        <v>174</v>
      </c>
      <c r="C74" s="399">
        <f t="shared" si="1"/>
        <v>4</v>
      </c>
      <c r="D74" s="399">
        <f t="shared" si="2"/>
        <v>25</v>
      </c>
      <c r="E74" s="399">
        <f t="shared" si="2"/>
        <v>41</v>
      </c>
      <c r="F74" s="399">
        <f t="shared" si="2"/>
        <v>51</v>
      </c>
      <c r="G74" s="399">
        <f t="shared" si="2"/>
        <v>51</v>
      </c>
      <c r="H74" s="399">
        <f t="shared" si="2"/>
        <v>51</v>
      </c>
      <c r="I74" s="399">
        <f t="shared" si="2"/>
        <v>51</v>
      </c>
      <c r="K74" s="399" t="s">
        <v>8024</v>
      </c>
    </row>
    <row r="75" spans="1:11" x14ac:dyDescent="0.25">
      <c r="A75" s="575" t="s">
        <v>2577</v>
      </c>
      <c r="B75" s="399" t="s">
        <v>4808</v>
      </c>
      <c r="C75" s="399">
        <f t="shared" si="1"/>
        <v>1</v>
      </c>
      <c r="D75" s="399">
        <f t="shared" si="2"/>
        <v>3</v>
      </c>
      <c r="E75" s="399">
        <f t="shared" si="2"/>
        <v>6</v>
      </c>
      <c r="F75" s="399">
        <f t="shared" si="2"/>
        <v>12</v>
      </c>
      <c r="G75" s="399">
        <f t="shared" si="2"/>
        <v>12</v>
      </c>
      <c r="H75" s="399">
        <f t="shared" si="2"/>
        <v>12</v>
      </c>
      <c r="I75" s="399">
        <f t="shared" si="2"/>
        <v>12</v>
      </c>
      <c r="K75" s="399" t="s">
        <v>8024</v>
      </c>
    </row>
    <row r="76" spans="1:11" x14ac:dyDescent="0.25">
      <c r="A76" s="575" t="s">
        <v>1606</v>
      </c>
      <c r="B76" s="399" t="s">
        <v>64</v>
      </c>
      <c r="C76" s="399">
        <f t="shared" si="1"/>
        <v>2</v>
      </c>
      <c r="D76" s="399">
        <f t="shared" si="2"/>
        <v>4</v>
      </c>
      <c r="E76" s="399">
        <f t="shared" si="2"/>
        <v>6</v>
      </c>
      <c r="F76" s="399">
        <f t="shared" si="2"/>
        <v>6</v>
      </c>
      <c r="G76" s="399">
        <f t="shared" si="2"/>
        <v>6</v>
      </c>
      <c r="H76" s="399">
        <f t="shared" si="2"/>
        <v>6</v>
      </c>
      <c r="I76" s="399">
        <f t="shared" si="2"/>
        <v>6</v>
      </c>
      <c r="K76" s="399" t="s">
        <v>8024</v>
      </c>
    </row>
    <row r="77" spans="1:11" x14ac:dyDescent="0.25">
      <c r="A77" s="575" t="s">
        <v>1606</v>
      </c>
      <c r="B77" s="399" t="s">
        <v>2375</v>
      </c>
      <c r="C77" s="399">
        <f t="shared" si="1"/>
        <v>4</v>
      </c>
      <c r="D77" s="399">
        <f t="shared" si="2"/>
        <v>23</v>
      </c>
      <c r="E77" s="399">
        <f t="shared" si="2"/>
        <v>42</v>
      </c>
      <c r="F77" s="399">
        <f t="shared" si="2"/>
        <v>48</v>
      </c>
      <c r="G77" s="399">
        <f t="shared" si="2"/>
        <v>48</v>
      </c>
      <c r="H77" s="399">
        <f t="shared" si="2"/>
        <v>48</v>
      </c>
      <c r="I77" s="399">
        <f t="shared" si="2"/>
        <v>48</v>
      </c>
      <c r="K77" s="399" t="s">
        <v>8024</v>
      </c>
    </row>
    <row r="78" spans="1:11" x14ac:dyDescent="0.25">
      <c r="A78" s="575" t="s">
        <v>1606</v>
      </c>
      <c r="B78" s="399" t="s">
        <v>174</v>
      </c>
      <c r="C78" s="399">
        <f t="shared" si="1"/>
        <v>5</v>
      </c>
      <c r="D78" s="399">
        <f t="shared" si="2"/>
        <v>18</v>
      </c>
      <c r="E78" s="399">
        <f t="shared" si="2"/>
        <v>24</v>
      </c>
      <c r="F78" s="399">
        <f t="shared" si="2"/>
        <v>24</v>
      </c>
      <c r="G78" s="399">
        <f t="shared" si="2"/>
        <v>24</v>
      </c>
      <c r="H78" s="399">
        <f t="shared" si="2"/>
        <v>24</v>
      </c>
      <c r="I78" s="399">
        <f t="shared" si="2"/>
        <v>24</v>
      </c>
      <c r="K78" s="399" t="s">
        <v>8024</v>
      </c>
    </row>
    <row r="79" spans="1:11" x14ac:dyDescent="0.25">
      <c r="A79" s="575" t="s">
        <v>1606</v>
      </c>
      <c r="B79" s="399" t="s">
        <v>4808</v>
      </c>
      <c r="C79" s="399">
        <f t="shared" si="1"/>
        <v>0</v>
      </c>
      <c r="D79" s="399">
        <f t="shared" si="2"/>
        <v>18</v>
      </c>
      <c r="E79" s="399">
        <f t="shared" si="2"/>
        <v>33</v>
      </c>
      <c r="F79" s="399">
        <f t="shared" si="2"/>
        <v>53</v>
      </c>
      <c r="G79" s="399">
        <f t="shared" si="2"/>
        <v>93</v>
      </c>
      <c r="H79" s="399">
        <f t="shared" si="2"/>
        <v>102</v>
      </c>
      <c r="I79" s="399">
        <f t="shared" si="2"/>
        <v>104</v>
      </c>
      <c r="K79" s="399" t="s">
        <v>8024</v>
      </c>
    </row>
    <row r="80" spans="1:11" x14ac:dyDescent="0.25">
      <c r="A80" s="575"/>
    </row>
    <row r="81" spans="1:9" x14ac:dyDescent="0.25">
      <c r="A81" s="578" t="s">
        <v>1558</v>
      </c>
      <c r="B81" s="578" t="s">
        <v>8011</v>
      </c>
      <c r="C81" s="577" t="s">
        <v>1662</v>
      </c>
      <c r="D81" s="577" t="s">
        <v>1604</v>
      </c>
      <c r="E81" s="577" t="s">
        <v>3087</v>
      </c>
      <c r="F81" s="577" t="s">
        <v>8012</v>
      </c>
      <c r="G81" s="577" t="s">
        <v>8013</v>
      </c>
      <c r="H81" s="577" t="s">
        <v>6147</v>
      </c>
      <c r="I81" s="576" t="s">
        <v>250</v>
      </c>
    </row>
    <row r="82" spans="1:9" ht="14.5" x14ac:dyDescent="0.35">
      <c r="A82" s="575" t="s">
        <v>2577</v>
      </c>
      <c r="B82" s="399" t="s">
        <v>64</v>
      </c>
      <c r="C82" s="574" t="str">
        <f t="shared" ref="C82:I89" si="3">IFERROR(C72/$H72,"NA")</f>
        <v>NA</v>
      </c>
      <c r="D82" s="574" t="str">
        <f t="shared" si="3"/>
        <v>NA</v>
      </c>
      <c r="E82" s="574" t="str">
        <f t="shared" si="3"/>
        <v>NA</v>
      </c>
      <c r="F82" s="574" t="str">
        <f t="shared" si="3"/>
        <v>NA</v>
      </c>
      <c r="G82" s="574" t="str">
        <f t="shared" si="3"/>
        <v>NA</v>
      </c>
      <c r="H82" s="574" t="str">
        <f t="shared" si="3"/>
        <v>NA</v>
      </c>
      <c r="I82" s="573" t="str">
        <f t="shared" si="3"/>
        <v>NA</v>
      </c>
    </row>
    <row r="83" spans="1:9" ht="14.5" x14ac:dyDescent="0.35">
      <c r="A83" s="575" t="s">
        <v>2577</v>
      </c>
      <c r="B83" s="399" t="s">
        <v>2375</v>
      </c>
      <c r="C83" s="574">
        <f t="shared" si="3"/>
        <v>0</v>
      </c>
      <c r="D83" s="574">
        <f t="shared" si="3"/>
        <v>0.33333333333333331</v>
      </c>
      <c r="E83" s="574">
        <f t="shared" si="3"/>
        <v>1</v>
      </c>
      <c r="F83" s="574">
        <f t="shared" si="3"/>
        <v>1</v>
      </c>
      <c r="G83" s="574">
        <f t="shared" si="3"/>
        <v>1</v>
      </c>
      <c r="H83" s="574">
        <f t="shared" si="3"/>
        <v>1</v>
      </c>
      <c r="I83" s="573">
        <f t="shared" si="3"/>
        <v>1</v>
      </c>
    </row>
    <row r="84" spans="1:9" ht="14.5" x14ac:dyDescent="0.35">
      <c r="A84" s="575" t="s">
        <v>2577</v>
      </c>
      <c r="B84" s="399" t="s">
        <v>174</v>
      </c>
      <c r="C84" s="574">
        <f t="shared" si="3"/>
        <v>7.8431372549019607E-2</v>
      </c>
      <c r="D84" s="574">
        <f t="shared" si="3"/>
        <v>0.49019607843137253</v>
      </c>
      <c r="E84" s="574">
        <f t="shared" si="3"/>
        <v>0.80392156862745101</v>
      </c>
      <c r="F84" s="574">
        <f t="shared" si="3"/>
        <v>1</v>
      </c>
      <c r="G84" s="574">
        <f t="shared" si="3"/>
        <v>1</v>
      </c>
      <c r="H84" s="574">
        <f t="shared" si="3"/>
        <v>1</v>
      </c>
      <c r="I84" s="573">
        <f t="shared" si="3"/>
        <v>1</v>
      </c>
    </row>
    <row r="85" spans="1:9" ht="14.5" x14ac:dyDescent="0.35">
      <c r="A85" s="575" t="s">
        <v>2577</v>
      </c>
      <c r="B85" s="399" t="s">
        <v>4808</v>
      </c>
      <c r="C85" s="574">
        <f t="shared" si="3"/>
        <v>8.3333333333333329E-2</v>
      </c>
      <c r="D85" s="574">
        <f t="shared" si="3"/>
        <v>0.25</v>
      </c>
      <c r="E85" s="574">
        <f t="shared" si="3"/>
        <v>0.5</v>
      </c>
      <c r="F85" s="574">
        <f t="shared" si="3"/>
        <v>1</v>
      </c>
      <c r="G85" s="574">
        <f t="shared" si="3"/>
        <v>1</v>
      </c>
      <c r="H85" s="574">
        <f t="shared" si="3"/>
        <v>1</v>
      </c>
      <c r="I85" s="573">
        <f t="shared" si="3"/>
        <v>1</v>
      </c>
    </row>
    <row r="86" spans="1:9" ht="14.5" x14ac:dyDescent="0.35">
      <c r="A86" s="575" t="s">
        <v>1606</v>
      </c>
      <c r="B86" s="399" t="s">
        <v>64</v>
      </c>
      <c r="C86" s="574">
        <f t="shared" si="3"/>
        <v>0.33333333333333331</v>
      </c>
      <c r="D86" s="574">
        <f t="shared" si="3"/>
        <v>0.66666666666666663</v>
      </c>
      <c r="E86" s="574">
        <f t="shared" si="3"/>
        <v>1</v>
      </c>
      <c r="F86" s="574">
        <f t="shared" si="3"/>
        <v>1</v>
      </c>
      <c r="G86" s="574">
        <f t="shared" si="3"/>
        <v>1</v>
      </c>
      <c r="H86" s="574">
        <f t="shared" si="3"/>
        <v>1</v>
      </c>
      <c r="I86" s="573">
        <f t="shared" si="3"/>
        <v>1</v>
      </c>
    </row>
    <row r="87" spans="1:9" ht="14.5" x14ac:dyDescent="0.35">
      <c r="A87" s="575" t="s">
        <v>1606</v>
      </c>
      <c r="B87" s="399" t="s">
        <v>2375</v>
      </c>
      <c r="C87" s="574">
        <f t="shared" si="3"/>
        <v>8.3333333333333329E-2</v>
      </c>
      <c r="D87" s="574">
        <f t="shared" si="3"/>
        <v>0.47916666666666669</v>
      </c>
      <c r="E87" s="574">
        <f t="shared" si="3"/>
        <v>0.875</v>
      </c>
      <c r="F87" s="574">
        <f t="shared" si="3"/>
        <v>1</v>
      </c>
      <c r="G87" s="574">
        <f t="shared" si="3"/>
        <v>1</v>
      </c>
      <c r="H87" s="574">
        <f t="shared" si="3"/>
        <v>1</v>
      </c>
      <c r="I87" s="573">
        <f t="shared" si="3"/>
        <v>1</v>
      </c>
    </row>
    <row r="88" spans="1:9" ht="14.5" x14ac:dyDescent="0.35">
      <c r="A88" s="575" t="s">
        <v>1606</v>
      </c>
      <c r="B88" s="399" t="s">
        <v>174</v>
      </c>
      <c r="C88" s="574">
        <f t="shared" si="3"/>
        <v>0.20833333333333334</v>
      </c>
      <c r="D88" s="574">
        <f t="shared" si="3"/>
        <v>0.75</v>
      </c>
      <c r="E88" s="574">
        <f t="shared" si="3"/>
        <v>1</v>
      </c>
      <c r="F88" s="574">
        <f t="shared" si="3"/>
        <v>1</v>
      </c>
      <c r="G88" s="574">
        <f t="shared" si="3"/>
        <v>1</v>
      </c>
      <c r="H88" s="574">
        <f t="shared" si="3"/>
        <v>1</v>
      </c>
      <c r="I88" s="573">
        <f t="shared" si="3"/>
        <v>1</v>
      </c>
    </row>
    <row r="89" spans="1:9" ht="14.5" x14ac:dyDescent="0.35">
      <c r="A89" s="575" t="s">
        <v>1606</v>
      </c>
      <c r="B89" s="399" t="s">
        <v>4808</v>
      </c>
      <c r="C89" s="574">
        <f t="shared" si="3"/>
        <v>0</v>
      </c>
      <c r="D89" s="574">
        <f t="shared" si="3"/>
        <v>0.17647058823529413</v>
      </c>
      <c r="E89" s="574">
        <f t="shared" si="3"/>
        <v>0.3235294117647059</v>
      </c>
      <c r="F89" s="574">
        <f t="shared" si="3"/>
        <v>0.51960784313725494</v>
      </c>
      <c r="G89" s="574">
        <f t="shared" si="3"/>
        <v>0.91176470588235292</v>
      </c>
      <c r="H89" s="574">
        <f t="shared" si="3"/>
        <v>1</v>
      </c>
      <c r="I89" s="573">
        <f t="shared" si="3"/>
        <v>1.0196078431372548</v>
      </c>
    </row>
  </sheetData>
  <pageMargins left="0.7" right="0.7" top="0.75" bottom="0.75" header="0.3" footer="0.3"/>
  <pageSetup orientation="portrait" r:id="rId4"/>
  <headerFooter>
    <oddHeader>&amp;C&amp;G</oddHeader>
  </headerFooter>
  <legacyDrawingHF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A9EFC-94B6-4ABE-9E1D-E223B69A1EF2}">
  <dimension ref="A1:Y866"/>
  <sheetViews>
    <sheetView workbookViewId="0">
      <selection activeCell="A2" sqref="A2"/>
    </sheetView>
  </sheetViews>
  <sheetFormatPr defaultColWidth="8.81640625" defaultRowHeight="11.5" x14ac:dyDescent="0.25"/>
  <cols>
    <col min="1" max="1" width="8.81640625" style="399"/>
    <col min="2" max="2" width="19.453125" style="399" customWidth="1"/>
    <col min="3" max="3" width="31.54296875" style="399" customWidth="1"/>
    <col min="4" max="7" width="15" style="399" customWidth="1"/>
    <col min="8" max="8" width="12.54296875" style="399" customWidth="1"/>
    <col min="9" max="16384" width="8.81640625" style="399"/>
  </cols>
  <sheetData>
    <row r="1" spans="1:25" x14ac:dyDescent="0.25">
      <c r="A1" s="399" t="s">
        <v>8025</v>
      </c>
      <c r="B1" s="399" t="s">
        <v>8026</v>
      </c>
      <c r="C1" s="399" t="s">
        <v>8027</v>
      </c>
      <c r="D1" s="399" t="s">
        <v>8028</v>
      </c>
      <c r="E1" s="399" t="s">
        <v>8029</v>
      </c>
      <c r="F1" s="399" t="s">
        <v>8030</v>
      </c>
      <c r="G1" s="399" t="s">
        <v>8031</v>
      </c>
      <c r="H1" s="399" t="s">
        <v>8032</v>
      </c>
      <c r="I1" s="399" t="s">
        <v>31</v>
      </c>
      <c r="J1" s="399" t="s">
        <v>8033</v>
      </c>
      <c r="K1" s="399" t="s">
        <v>265</v>
      </c>
      <c r="L1" s="399" t="s">
        <v>30</v>
      </c>
      <c r="M1" s="399" t="s">
        <v>8034</v>
      </c>
      <c r="N1" s="399" t="s">
        <v>8035</v>
      </c>
      <c r="O1" s="399" t="s">
        <v>8036</v>
      </c>
      <c r="P1" s="399" t="s">
        <v>8037</v>
      </c>
      <c r="Q1" s="399" t="s">
        <v>8038</v>
      </c>
      <c r="R1" s="399" t="s">
        <v>8039</v>
      </c>
      <c r="S1" s="399" t="s">
        <v>8040</v>
      </c>
      <c r="T1" s="399" t="s">
        <v>1570</v>
      </c>
      <c r="U1" s="399" t="s">
        <v>8041</v>
      </c>
      <c r="V1" s="399" t="s">
        <v>8042</v>
      </c>
      <c r="W1" s="399" t="s">
        <v>1557</v>
      </c>
      <c r="X1" s="399" t="s">
        <v>1311</v>
      </c>
      <c r="Y1" s="399" t="s">
        <v>8043</v>
      </c>
    </row>
    <row r="2" spans="1:25" ht="14.5" x14ac:dyDescent="0.35">
      <c r="A2" s="399" t="s">
        <v>1445</v>
      </c>
      <c r="B2" s="572" t="s">
        <v>2569</v>
      </c>
      <c r="C2" s="399" t="s">
        <v>2570</v>
      </c>
      <c r="D2" s="399" t="s">
        <v>2570</v>
      </c>
      <c r="E2" s="399" t="s">
        <v>8044</v>
      </c>
      <c r="I2" s="399" t="s">
        <v>8045</v>
      </c>
      <c r="J2" s="399" t="s">
        <v>8046</v>
      </c>
      <c r="L2" s="399" t="s">
        <v>44</v>
      </c>
      <c r="M2" s="399" t="s">
        <v>445</v>
      </c>
      <c r="N2" s="571">
        <v>44360.583277650461</v>
      </c>
      <c r="O2" s="571">
        <v>44494.560299814817</v>
      </c>
      <c r="Q2" s="399" t="s">
        <v>8047</v>
      </c>
      <c r="R2" s="399" t="s">
        <v>8048</v>
      </c>
      <c r="V2" s="399" t="s">
        <v>2577</v>
      </c>
      <c r="W2" s="399" t="s">
        <v>1605</v>
      </c>
      <c r="X2" s="399" t="s">
        <v>3512</v>
      </c>
    </row>
    <row r="3" spans="1:25" ht="14.5" x14ac:dyDescent="0.35">
      <c r="A3" s="399" t="s">
        <v>1445</v>
      </c>
      <c r="B3" s="572" t="s">
        <v>2582</v>
      </c>
      <c r="C3" s="399" t="s">
        <v>2583</v>
      </c>
      <c r="D3" s="399" t="s">
        <v>2583</v>
      </c>
      <c r="E3" s="399" t="s">
        <v>8049</v>
      </c>
      <c r="I3" s="399" t="s">
        <v>8045</v>
      </c>
      <c r="J3" s="399" t="s">
        <v>8046</v>
      </c>
      <c r="L3" s="399" t="s">
        <v>44</v>
      </c>
      <c r="M3" s="399" t="s">
        <v>445</v>
      </c>
      <c r="N3" s="571">
        <v>44360.58328846065</v>
      </c>
      <c r="O3" s="571">
        <v>44494.560301273152</v>
      </c>
      <c r="Q3" s="399" t="s">
        <v>8047</v>
      </c>
      <c r="R3" s="399" t="s">
        <v>8048</v>
      </c>
      <c r="V3" s="399" t="s">
        <v>2577</v>
      </c>
      <c r="W3" s="399" t="s">
        <v>1605</v>
      </c>
      <c r="X3" s="399" t="s">
        <v>3512</v>
      </c>
    </row>
    <row r="4" spans="1:25" ht="14.5" x14ac:dyDescent="0.35">
      <c r="A4" s="399" t="s">
        <v>1445</v>
      </c>
      <c r="B4" s="572" t="s">
        <v>2596</v>
      </c>
      <c r="C4" s="399" t="s">
        <v>2597</v>
      </c>
      <c r="D4" s="399" t="s">
        <v>2597</v>
      </c>
      <c r="E4" s="399" t="s">
        <v>8050</v>
      </c>
      <c r="I4" s="399" t="s">
        <v>8045</v>
      </c>
      <c r="J4" s="399" t="s">
        <v>8046</v>
      </c>
      <c r="L4" s="399" t="s">
        <v>44</v>
      </c>
      <c r="M4" s="399" t="s">
        <v>445</v>
      </c>
      <c r="N4" s="571">
        <v>44360.583297199075</v>
      </c>
      <c r="O4" s="571">
        <v>44494.560302928243</v>
      </c>
      <c r="Q4" s="399" t="s">
        <v>8047</v>
      </c>
      <c r="R4" s="399" t="s">
        <v>1326</v>
      </c>
      <c r="V4" s="399" t="s">
        <v>2577</v>
      </c>
      <c r="W4" s="399" t="s">
        <v>1605</v>
      </c>
      <c r="X4" s="399" t="s">
        <v>3512</v>
      </c>
    </row>
    <row r="5" spans="1:25" ht="14.5" x14ac:dyDescent="0.35">
      <c r="A5" s="399" t="s">
        <v>1445</v>
      </c>
      <c r="B5" s="572" t="s">
        <v>2603</v>
      </c>
      <c r="C5" s="399" t="s">
        <v>2604</v>
      </c>
      <c r="D5" s="399" t="s">
        <v>2604</v>
      </c>
      <c r="E5" s="399" t="s">
        <v>8051</v>
      </c>
      <c r="I5" s="399" t="s">
        <v>8045</v>
      </c>
      <c r="J5" s="399" t="s">
        <v>8046</v>
      </c>
      <c r="L5" s="399" t="s">
        <v>44</v>
      </c>
      <c r="M5" s="399" t="s">
        <v>445</v>
      </c>
      <c r="N5" s="571">
        <v>44360.583304930558</v>
      </c>
      <c r="O5" s="571">
        <v>44494.560304687497</v>
      </c>
      <c r="Q5" s="399" t="s">
        <v>8047</v>
      </c>
      <c r="R5" s="399" t="s">
        <v>8048</v>
      </c>
      <c r="V5" s="399" t="s">
        <v>2577</v>
      </c>
      <c r="W5" s="399" t="s">
        <v>1605</v>
      </c>
      <c r="X5" s="399" t="s">
        <v>3512</v>
      </c>
    </row>
    <row r="6" spans="1:25" ht="14.5" x14ac:dyDescent="0.35">
      <c r="A6" s="399" t="s">
        <v>1445</v>
      </c>
      <c r="B6" s="572" t="s">
        <v>2786</v>
      </c>
      <c r="C6" s="399" t="s">
        <v>2787</v>
      </c>
      <c r="D6" s="399" t="s">
        <v>2787</v>
      </c>
      <c r="E6" s="399" t="s">
        <v>8052</v>
      </c>
      <c r="I6" s="399" t="s">
        <v>8045</v>
      </c>
      <c r="J6" s="399" t="s">
        <v>8046</v>
      </c>
      <c r="L6" s="399" t="s">
        <v>44</v>
      </c>
      <c r="M6" s="399" t="s">
        <v>445</v>
      </c>
      <c r="N6" s="571">
        <v>44360.583313298608</v>
      </c>
      <c r="O6" s="571">
        <v>44494.56036265046</v>
      </c>
      <c r="Q6" s="399" t="s">
        <v>8047</v>
      </c>
      <c r="R6" s="399" t="s">
        <v>8048</v>
      </c>
      <c r="V6" s="399" t="s">
        <v>2577</v>
      </c>
      <c r="W6" s="399" t="s">
        <v>1605</v>
      </c>
      <c r="X6" s="399" t="s">
        <v>3512</v>
      </c>
    </row>
    <row r="7" spans="1:25" ht="14.5" x14ac:dyDescent="0.35">
      <c r="A7" s="399" t="s">
        <v>1445</v>
      </c>
      <c r="B7" s="572" t="s">
        <v>2798</v>
      </c>
      <c r="C7" s="399" t="s">
        <v>2799</v>
      </c>
      <c r="D7" s="399" t="s">
        <v>2799</v>
      </c>
      <c r="E7" s="399" t="s">
        <v>8053</v>
      </c>
      <c r="I7" s="399" t="s">
        <v>8045</v>
      </c>
      <c r="J7" s="399" t="s">
        <v>8046</v>
      </c>
      <c r="L7" s="399" t="s">
        <v>44</v>
      </c>
      <c r="M7" s="399" t="s">
        <v>445</v>
      </c>
      <c r="N7" s="571">
        <v>44360.583324398147</v>
      </c>
      <c r="O7" s="571">
        <v>44494.560376712965</v>
      </c>
      <c r="Q7" s="399" t="s">
        <v>8047</v>
      </c>
      <c r="R7" s="399" t="s">
        <v>8048</v>
      </c>
      <c r="V7" s="399" t="s">
        <v>2577</v>
      </c>
      <c r="W7" s="399" t="s">
        <v>1605</v>
      </c>
      <c r="X7" s="399" t="s">
        <v>3512</v>
      </c>
    </row>
    <row r="8" spans="1:25" ht="14.5" x14ac:dyDescent="0.35">
      <c r="A8" s="399" t="s">
        <v>1445</v>
      </c>
      <c r="B8" s="572" t="s">
        <v>2805</v>
      </c>
      <c r="C8" s="399" t="s">
        <v>2806</v>
      </c>
      <c r="D8" s="399" t="s">
        <v>2806</v>
      </c>
      <c r="E8" s="399" t="s">
        <v>8054</v>
      </c>
      <c r="I8" s="399" t="s">
        <v>8045</v>
      </c>
      <c r="J8" s="399" t="s">
        <v>8046</v>
      </c>
      <c r="L8" s="399" t="s">
        <v>44</v>
      </c>
      <c r="M8" s="399" t="s">
        <v>445</v>
      </c>
      <c r="N8" s="571">
        <v>44360.583332662034</v>
      </c>
      <c r="O8" s="571">
        <v>44494.560286435182</v>
      </c>
      <c r="Q8" s="399" t="s">
        <v>8047</v>
      </c>
      <c r="R8" s="399" t="s">
        <v>8048</v>
      </c>
      <c r="V8" s="399" t="s">
        <v>2577</v>
      </c>
      <c r="W8" s="399" t="s">
        <v>1605</v>
      </c>
      <c r="X8" s="399" t="s">
        <v>3512</v>
      </c>
    </row>
    <row r="9" spans="1:25" ht="14.5" x14ac:dyDescent="0.35">
      <c r="A9" s="399" t="s">
        <v>1445</v>
      </c>
      <c r="B9" s="572" t="s">
        <v>2822</v>
      </c>
      <c r="C9" s="399" t="s">
        <v>2823</v>
      </c>
      <c r="D9" s="399" t="s">
        <v>2823</v>
      </c>
      <c r="E9" s="399" t="s">
        <v>8055</v>
      </c>
      <c r="I9" s="399" t="s">
        <v>8045</v>
      </c>
      <c r="J9" s="399" t="s">
        <v>8046</v>
      </c>
      <c r="L9" s="399" t="s">
        <v>44</v>
      </c>
      <c r="M9" s="399" t="s">
        <v>445</v>
      </c>
      <c r="N9" s="571">
        <v>44360.5833427662</v>
      </c>
      <c r="O9" s="571">
        <v>44494.56038166667</v>
      </c>
      <c r="Q9" s="399" t="s">
        <v>8047</v>
      </c>
      <c r="R9" s="399" t="s">
        <v>8048</v>
      </c>
      <c r="V9" s="399" t="s">
        <v>2577</v>
      </c>
      <c r="W9" s="399" t="s">
        <v>1605</v>
      </c>
      <c r="X9" s="399" t="s">
        <v>3512</v>
      </c>
    </row>
    <row r="10" spans="1:25" ht="14.5" x14ac:dyDescent="0.35">
      <c r="A10" s="399" t="s">
        <v>1445</v>
      </c>
      <c r="B10" s="572" t="s">
        <v>2907</v>
      </c>
      <c r="C10" s="399" t="s">
        <v>2908</v>
      </c>
      <c r="D10" s="399" t="s">
        <v>2908</v>
      </c>
      <c r="E10" s="399" t="s">
        <v>8056</v>
      </c>
      <c r="I10" s="399" t="s">
        <v>8057</v>
      </c>
      <c r="J10" s="399" t="s">
        <v>8046</v>
      </c>
      <c r="L10" s="399" t="s">
        <v>44</v>
      </c>
      <c r="M10" s="399" t="s">
        <v>445</v>
      </c>
      <c r="N10" s="571">
        <v>44360.58335134259</v>
      </c>
      <c r="O10" s="571">
        <v>44385.6199484838</v>
      </c>
      <c r="Q10" s="399" t="s">
        <v>8047</v>
      </c>
      <c r="R10" s="399" t="s">
        <v>8048</v>
      </c>
      <c r="V10" s="399" t="s">
        <v>2577</v>
      </c>
      <c r="W10" s="399" t="s">
        <v>1605</v>
      </c>
      <c r="X10" s="399" t="s">
        <v>3512</v>
      </c>
    </row>
    <row r="11" spans="1:25" ht="14.5" x14ac:dyDescent="0.35">
      <c r="A11" s="399" t="s">
        <v>1445</v>
      </c>
      <c r="B11" s="572" t="s">
        <v>2913</v>
      </c>
      <c r="C11" s="399" t="s">
        <v>2914</v>
      </c>
      <c r="D11" s="399" t="s">
        <v>2914</v>
      </c>
      <c r="E11" s="399" t="s">
        <v>8058</v>
      </c>
      <c r="I11" s="399" t="s">
        <v>8045</v>
      </c>
      <c r="J11" s="399" t="s">
        <v>8046</v>
      </c>
      <c r="L11" s="399" t="s">
        <v>44</v>
      </c>
      <c r="M11" s="399" t="s">
        <v>445</v>
      </c>
      <c r="N11" s="571">
        <v>44360.58336045139</v>
      </c>
      <c r="O11" s="571">
        <v>44390.50473335648</v>
      </c>
      <c r="Q11" s="399" t="s">
        <v>8047</v>
      </c>
      <c r="R11" s="399" t="s">
        <v>8048</v>
      </c>
      <c r="V11" s="399" t="s">
        <v>2577</v>
      </c>
      <c r="W11" s="399" t="s">
        <v>1605</v>
      </c>
      <c r="X11" s="399" t="s">
        <v>3512</v>
      </c>
    </row>
    <row r="12" spans="1:25" ht="14.5" x14ac:dyDescent="0.35">
      <c r="A12" s="399" t="s">
        <v>1445</v>
      </c>
      <c r="B12" s="572" t="s">
        <v>1653</v>
      </c>
      <c r="C12" s="399" t="s">
        <v>1654</v>
      </c>
      <c r="D12" s="399" t="s">
        <v>1654</v>
      </c>
      <c r="E12" s="399" t="s">
        <v>8059</v>
      </c>
      <c r="I12" s="399" t="s">
        <v>8057</v>
      </c>
      <c r="J12" s="399" t="s">
        <v>8046</v>
      </c>
      <c r="L12" s="399" t="s">
        <v>44</v>
      </c>
      <c r="M12" s="399" t="s">
        <v>445</v>
      </c>
      <c r="N12" s="571">
        <v>44360.587823784721</v>
      </c>
      <c r="O12" s="571">
        <v>44494.560213344907</v>
      </c>
      <c r="Q12" s="399" t="s">
        <v>8047</v>
      </c>
      <c r="R12" s="399" t="s">
        <v>8048</v>
      </c>
      <c r="V12" s="399" t="s">
        <v>1606</v>
      </c>
      <c r="W12" s="399" t="s">
        <v>1605</v>
      </c>
      <c r="X12" s="399" t="s">
        <v>3512</v>
      </c>
    </row>
    <row r="13" spans="1:25" ht="14.5" x14ac:dyDescent="0.35">
      <c r="A13" s="399" t="s">
        <v>1445</v>
      </c>
      <c r="B13" s="572" t="s">
        <v>1671</v>
      </c>
      <c r="C13" s="399" t="s">
        <v>1672</v>
      </c>
      <c r="D13" s="399" t="s">
        <v>1672</v>
      </c>
      <c r="E13" s="399" t="s">
        <v>8060</v>
      </c>
      <c r="I13" s="399" t="s">
        <v>8057</v>
      </c>
      <c r="J13" s="399" t="s">
        <v>8046</v>
      </c>
      <c r="L13" s="399" t="s">
        <v>44</v>
      </c>
      <c r="M13" s="399" t="s">
        <v>445</v>
      </c>
      <c r="N13" s="571">
        <v>44360.587841134256</v>
      </c>
      <c r="O13" s="571">
        <v>44385.620292465275</v>
      </c>
      <c r="Q13" s="399" t="s">
        <v>8047</v>
      </c>
      <c r="R13" s="399" t="s">
        <v>8048</v>
      </c>
      <c r="V13" s="399" t="s">
        <v>1606</v>
      </c>
      <c r="W13" s="399" t="s">
        <v>1605</v>
      </c>
      <c r="X13" s="399" t="s">
        <v>3512</v>
      </c>
    </row>
    <row r="14" spans="1:25" ht="14.5" x14ac:dyDescent="0.35">
      <c r="A14" s="399" t="s">
        <v>1445</v>
      </c>
      <c r="B14" s="572" t="s">
        <v>1664</v>
      </c>
      <c r="C14" s="399" t="s">
        <v>1665</v>
      </c>
      <c r="D14" s="399" t="s">
        <v>1665</v>
      </c>
      <c r="E14" s="399" t="s">
        <v>8061</v>
      </c>
      <c r="I14" s="399" t="s">
        <v>8057</v>
      </c>
      <c r="J14" s="399" t="s">
        <v>8046</v>
      </c>
      <c r="L14" s="399" t="s">
        <v>44</v>
      </c>
      <c r="M14" s="399" t="s">
        <v>445</v>
      </c>
      <c r="N14" s="571">
        <v>44360.587833229169</v>
      </c>
      <c r="O14" s="571">
        <v>44494.560088252314</v>
      </c>
      <c r="Q14" s="399" t="s">
        <v>8047</v>
      </c>
      <c r="R14" s="399" t="s">
        <v>8048</v>
      </c>
      <c r="V14" s="399" t="s">
        <v>1606</v>
      </c>
      <c r="W14" s="399" t="s">
        <v>1605</v>
      </c>
      <c r="X14" s="399" t="s">
        <v>3512</v>
      </c>
    </row>
    <row r="15" spans="1:25" ht="14.5" x14ac:dyDescent="0.35">
      <c r="A15" s="399" t="s">
        <v>1445</v>
      </c>
      <c r="B15" s="572" t="s">
        <v>1686</v>
      </c>
      <c r="C15" s="399" t="s">
        <v>1687</v>
      </c>
      <c r="D15" s="399" t="s">
        <v>1687</v>
      </c>
      <c r="E15" s="399" t="s">
        <v>8062</v>
      </c>
      <c r="I15" s="399" t="s">
        <v>8057</v>
      </c>
      <c r="J15" s="399" t="s">
        <v>8046</v>
      </c>
      <c r="L15" s="399" t="s">
        <v>44</v>
      </c>
      <c r="M15" s="399" t="s">
        <v>445</v>
      </c>
      <c r="N15" s="571">
        <v>44360.587847858798</v>
      </c>
      <c r="O15" s="571">
        <v>44494.559971759256</v>
      </c>
      <c r="Q15" s="399" t="s">
        <v>8047</v>
      </c>
      <c r="R15" s="399" t="s">
        <v>8048</v>
      </c>
      <c r="V15" s="399" t="s">
        <v>1606</v>
      </c>
      <c r="W15" s="399" t="s">
        <v>1605</v>
      </c>
      <c r="X15" s="399" t="s">
        <v>3512</v>
      </c>
    </row>
    <row r="16" spans="1:25" ht="14.5" x14ac:dyDescent="0.35">
      <c r="A16" s="399" t="s">
        <v>1445</v>
      </c>
      <c r="B16" s="572" t="s">
        <v>1694</v>
      </c>
      <c r="C16" s="399" t="s">
        <v>1695</v>
      </c>
      <c r="D16" s="399" t="s">
        <v>1695</v>
      </c>
      <c r="E16" s="399" t="s">
        <v>8063</v>
      </c>
      <c r="I16" s="399" t="s">
        <v>8057</v>
      </c>
      <c r="J16" s="399" t="s">
        <v>8046</v>
      </c>
      <c r="L16" s="399" t="s">
        <v>44</v>
      </c>
      <c r="M16" s="399" t="s">
        <v>445</v>
      </c>
      <c r="N16" s="571">
        <v>44360.587855590275</v>
      </c>
      <c r="O16" s="571">
        <v>44494.559974872682</v>
      </c>
      <c r="Q16" s="399" t="s">
        <v>8047</v>
      </c>
      <c r="R16" s="399" t="s">
        <v>8048</v>
      </c>
      <c r="V16" s="399" t="s">
        <v>1606</v>
      </c>
      <c r="W16" s="399" t="s">
        <v>1605</v>
      </c>
      <c r="X16" s="399" t="s">
        <v>3512</v>
      </c>
    </row>
    <row r="17" spans="1:24" ht="14.5" x14ac:dyDescent="0.35">
      <c r="A17" s="399" t="s">
        <v>1445</v>
      </c>
      <c r="B17" s="572" t="s">
        <v>1710</v>
      </c>
      <c r="C17" s="399" t="s">
        <v>1711</v>
      </c>
      <c r="D17" s="399" t="s">
        <v>1711</v>
      </c>
      <c r="E17" s="399" t="s">
        <v>8064</v>
      </c>
      <c r="I17" s="399" t="s">
        <v>8057</v>
      </c>
      <c r="J17" s="399" t="s">
        <v>8046</v>
      </c>
      <c r="L17" s="399" t="s">
        <v>44</v>
      </c>
      <c r="M17" s="399" t="s">
        <v>445</v>
      </c>
      <c r="N17" s="571">
        <v>44360.58786284722</v>
      </c>
      <c r="O17" s="571">
        <v>44494.560019710647</v>
      </c>
      <c r="Q17" s="399" t="s">
        <v>8065</v>
      </c>
      <c r="R17" s="399" t="s">
        <v>8048</v>
      </c>
      <c r="V17" s="399" t="s">
        <v>1606</v>
      </c>
      <c r="W17" s="399" t="s">
        <v>1605</v>
      </c>
      <c r="X17" s="399" t="s">
        <v>8066</v>
      </c>
    </row>
    <row r="18" spans="1:24" ht="14.5" x14ac:dyDescent="0.35">
      <c r="A18" s="399" t="s">
        <v>1445</v>
      </c>
      <c r="B18" s="572" t="s">
        <v>1717</v>
      </c>
      <c r="C18" s="399" t="s">
        <v>1718</v>
      </c>
      <c r="D18" s="399" t="s">
        <v>1718</v>
      </c>
      <c r="E18" s="399" t="s">
        <v>8067</v>
      </c>
      <c r="I18" s="399" t="s">
        <v>8057</v>
      </c>
      <c r="J18" s="399" t="s">
        <v>8046</v>
      </c>
      <c r="L18" s="399" t="s">
        <v>44</v>
      </c>
      <c r="M18" s="399" t="s">
        <v>445</v>
      </c>
      <c r="N18" s="571">
        <v>44360.587870000003</v>
      </c>
      <c r="O18" s="571">
        <v>44494.559964918983</v>
      </c>
      <c r="Q18" s="399" t="s">
        <v>8047</v>
      </c>
      <c r="R18" s="399" t="s">
        <v>8048</v>
      </c>
      <c r="V18" s="399" t="s">
        <v>1606</v>
      </c>
      <c r="W18" s="399" t="s">
        <v>1605</v>
      </c>
      <c r="X18" s="399" t="s">
        <v>3512</v>
      </c>
    </row>
    <row r="19" spans="1:24" ht="14.5" x14ac:dyDescent="0.35">
      <c r="A19" s="399" t="s">
        <v>1445</v>
      </c>
      <c r="B19" s="572" t="s">
        <v>1724</v>
      </c>
      <c r="C19" s="399" t="s">
        <v>1725</v>
      </c>
      <c r="D19" s="399" t="s">
        <v>1725</v>
      </c>
      <c r="E19" s="399" t="s">
        <v>8068</v>
      </c>
      <c r="I19" s="399" t="s">
        <v>8057</v>
      </c>
      <c r="J19" s="399" t="s">
        <v>8046</v>
      </c>
      <c r="L19" s="399" t="s">
        <v>44</v>
      </c>
      <c r="M19" s="399" t="s">
        <v>445</v>
      </c>
      <c r="N19" s="571">
        <v>44360.587877557868</v>
      </c>
      <c r="O19" s="571">
        <v>44494.560174062499</v>
      </c>
      <c r="Q19" s="399" t="s">
        <v>8047</v>
      </c>
      <c r="R19" s="399" t="s">
        <v>8048</v>
      </c>
      <c r="V19" s="399" t="s">
        <v>1606</v>
      </c>
      <c r="W19" s="399" t="s">
        <v>1605</v>
      </c>
      <c r="X19" s="399" t="s">
        <v>3512</v>
      </c>
    </row>
    <row r="20" spans="1:24" ht="14.5" x14ac:dyDescent="0.35">
      <c r="A20" s="399" t="s">
        <v>1445</v>
      </c>
      <c r="B20" s="572" t="s">
        <v>1748</v>
      </c>
      <c r="C20" s="399" t="s">
        <v>1749</v>
      </c>
      <c r="D20" s="399" t="s">
        <v>1749</v>
      </c>
      <c r="E20" s="399" t="s">
        <v>8069</v>
      </c>
      <c r="I20" s="399" t="s">
        <v>8057</v>
      </c>
      <c r="J20" s="399" t="s">
        <v>8046</v>
      </c>
      <c r="L20" s="399" t="s">
        <v>44</v>
      </c>
      <c r="M20" s="399" t="s">
        <v>445</v>
      </c>
      <c r="N20" s="571">
        <v>44360.587885370369</v>
      </c>
      <c r="O20" s="571">
        <v>44494.559998611112</v>
      </c>
      <c r="Q20" s="399" t="s">
        <v>8047</v>
      </c>
      <c r="R20" s="399" t="s">
        <v>8048</v>
      </c>
      <c r="V20" s="399" t="s">
        <v>1606</v>
      </c>
      <c r="W20" s="399" t="s">
        <v>1605</v>
      </c>
      <c r="X20" s="399" t="s">
        <v>3512</v>
      </c>
    </row>
    <row r="21" spans="1:24" ht="14.5" x14ac:dyDescent="0.35">
      <c r="A21" s="399" t="s">
        <v>1445</v>
      </c>
      <c r="B21" s="572" t="s">
        <v>1770</v>
      </c>
      <c r="C21" s="399" t="s">
        <v>1771</v>
      </c>
      <c r="D21" s="399" t="s">
        <v>1771</v>
      </c>
      <c r="E21" s="399" t="s">
        <v>8070</v>
      </c>
      <c r="I21" s="399" t="s">
        <v>8057</v>
      </c>
      <c r="J21" s="399" t="s">
        <v>8046</v>
      </c>
      <c r="L21" s="399" t="s">
        <v>44</v>
      </c>
      <c r="M21" s="399" t="s">
        <v>445</v>
      </c>
      <c r="N21" s="571">
        <v>44360.587891631942</v>
      </c>
      <c r="O21" s="571">
        <v>44494.559995659722</v>
      </c>
      <c r="Q21" s="399" t="s">
        <v>8047</v>
      </c>
      <c r="R21" s="399" t="s">
        <v>8048</v>
      </c>
      <c r="V21" s="399" t="s">
        <v>1606</v>
      </c>
      <c r="W21" s="399" t="s">
        <v>1605</v>
      </c>
      <c r="X21" s="399" t="s">
        <v>3512</v>
      </c>
    </row>
    <row r="22" spans="1:24" ht="14.5" x14ac:dyDescent="0.35">
      <c r="A22" s="399" t="s">
        <v>1445</v>
      </c>
      <c r="B22" s="572" t="s">
        <v>1780</v>
      </c>
      <c r="C22" s="399" t="s">
        <v>1781</v>
      </c>
      <c r="D22" s="399" t="s">
        <v>1781</v>
      </c>
      <c r="E22" s="399" t="s">
        <v>8071</v>
      </c>
      <c r="I22" s="399" t="s">
        <v>8057</v>
      </c>
      <c r="J22" s="399" t="s">
        <v>8046</v>
      </c>
      <c r="L22" s="399" t="s">
        <v>44</v>
      </c>
      <c r="M22" s="399" t="s">
        <v>445</v>
      </c>
      <c r="N22" s="571">
        <v>44360.58789815972</v>
      </c>
      <c r="O22" s="571">
        <v>44494.560021331017</v>
      </c>
      <c r="Q22" s="399" t="s">
        <v>8047</v>
      </c>
      <c r="R22" s="399" t="s">
        <v>8048</v>
      </c>
      <c r="V22" s="399" t="s">
        <v>1606</v>
      </c>
      <c r="W22" s="399" t="s">
        <v>1605</v>
      </c>
      <c r="X22" s="399" t="s">
        <v>3512</v>
      </c>
    </row>
    <row r="23" spans="1:24" ht="14.5" x14ac:dyDescent="0.35">
      <c r="A23" s="399" t="s">
        <v>1445</v>
      </c>
      <c r="B23" s="572" t="s">
        <v>1786</v>
      </c>
      <c r="C23" s="399" t="s">
        <v>1787</v>
      </c>
      <c r="D23" s="399" t="s">
        <v>1787</v>
      </c>
      <c r="E23" s="399" t="s">
        <v>8072</v>
      </c>
      <c r="I23" s="399" t="s">
        <v>8057</v>
      </c>
      <c r="J23" s="399" t="s">
        <v>8046</v>
      </c>
      <c r="L23" s="399" t="s">
        <v>44</v>
      </c>
      <c r="M23" s="399" t="s">
        <v>445</v>
      </c>
      <c r="N23" s="571">
        <v>44360.587905532404</v>
      </c>
      <c r="O23" s="571">
        <v>44494.56001050926</v>
      </c>
      <c r="Q23" s="399" t="s">
        <v>8047</v>
      </c>
      <c r="R23" s="399" t="s">
        <v>8048</v>
      </c>
      <c r="V23" s="399" t="s">
        <v>1606</v>
      </c>
      <c r="W23" s="399" t="s">
        <v>1605</v>
      </c>
      <c r="X23" s="399" t="s">
        <v>3512</v>
      </c>
    </row>
    <row r="24" spans="1:24" ht="14.5" x14ac:dyDescent="0.35">
      <c r="A24" s="399" t="s">
        <v>1445</v>
      </c>
      <c r="B24" s="572" t="s">
        <v>1800</v>
      </c>
      <c r="C24" s="399" t="s">
        <v>1801</v>
      </c>
      <c r="D24" s="399" t="s">
        <v>1801</v>
      </c>
      <c r="E24" s="399" t="s">
        <v>8073</v>
      </c>
      <c r="I24" s="399" t="s">
        <v>8057</v>
      </c>
      <c r="J24" s="399" t="s">
        <v>8046</v>
      </c>
      <c r="L24" s="399" t="s">
        <v>44</v>
      </c>
      <c r="M24" s="399" t="s">
        <v>445</v>
      </c>
      <c r="N24" s="571">
        <v>44360.587913333336</v>
      </c>
      <c r="O24" s="571">
        <v>44494.560011875001</v>
      </c>
      <c r="Q24" s="399" t="s">
        <v>8047</v>
      </c>
      <c r="R24" s="399" t="s">
        <v>8048</v>
      </c>
      <c r="V24" s="399" t="s">
        <v>1606</v>
      </c>
      <c r="W24" s="399" t="s">
        <v>1605</v>
      </c>
      <c r="X24" s="399" t="s">
        <v>3512</v>
      </c>
    </row>
    <row r="25" spans="1:24" ht="14.5" x14ac:dyDescent="0.35">
      <c r="A25" s="399" t="s">
        <v>1445</v>
      </c>
      <c r="B25" s="572" t="s">
        <v>1805</v>
      </c>
      <c r="C25" s="399" t="s">
        <v>1806</v>
      </c>
      <c r="D25" s="399" t="s">
        <v>1806</v>
      </c>
      <c r="E25" s="399" t="s">
        <v>8074</v>
      </c>
      <c r="I25" s="399" t="s">
        <v>8057</v>
      </c>
      <c r="J25" s="399" t="s">
        <v>8046</v>
      </c>
      <c r="L25" s="399" t="s">
        <v>44</v>
      </c>
      <c r="M25" s="399" t="s">
        <v>445</v>
      </c>
      <c r="N25" s="571">
        <v>44360.587920428239</v>
      </c>
      <c r="O25" s="571">
        <v>44494.56000553241</v>
      </c>
      <c r="Q25" s="399" t="s">
        <v>8047</v>
      </c>
      <c r="R25" s="399" t="s">
        <v>8048</v>
      </c>
      <c r="V25" s="399" t="s">
        <v>1606</v>
      </c>
      <c r="W25" s="399" t="s">
        <v>1605</v>
      </c>
      <c r="X25" s="399" t="s">
        <v>3512</v>
      </c>
    </row>
    <row r="26" spans="1:24" ht="14.5" x14ac:dyDescent="0.35">
      <c r="A26" s="399" t="s">
        <v>1445</v>
      </c>
      <c r="B26" s="572" t="s">
        <v>1812</v>
      </c>
      <c r="C26" s="399" t="s">
        <v>1813</v>
      </c>
      <c r="D26" s="399" t="s">
        <v>1813</v>
      </c>
      <c r="E26" s="399" t="s">
        <v>8075</v>
      </c>
      <c r="I26" s="399" t="s">
        <v>8057</v>
      </c>
      <c r="J26" s="399" t="s">
        <v>8046</v>
      </c>
      <c r="L26" s="399" t="s">
        <v>44</v>
      </c>
      <c r="M26" s="399" t="s">
        <v>445</v>
      </c>
      <c r="N26" s="571">
        <v>44360.587927696761</v>
      </c>
      <c r="O26" s="571">
        <v>44494.55996298611</v>
      </c>
      <c r="Q26" s="399" t="s">
        <v>8047</v>
      </c>
      <c r="R26" s="399" t="s">
        <v>8048</v>
      </c>
      <c r="V26" s="399" t="s">
        <v>1606</v>
      </c>
      <c r="W26" s="399" t="s">
        <v>1605</v>
      </c>
      <c r="X26" s="399" t="s">
        <v>3512</v>
      </c>
    </row>
    <row r="27" spans="1:24" ht="14.5" x14ac:dyDescent="0.35">
      <c r="A27" s="399" t="s">
        <v>1445</v>
      </c>
      <c r="B27" s="572" t="s">
        <v>1818</v>
      </c>
      <c r="C27" s="399" t="s">
        <v>1819</v>
      </c>
      <c r="D27" s="399" t="s">
        <v>1819</v>
      </c>
      <c r="E27" s="399" t="s">
        <v>8076</v>
      </c>
      <c r="I27" s="399" t="s">
        <v>8057</v>
      </c>
      <c r="J27" s="399" t="s">
        <v>8046</v>
      </c>
      <c r="L27" s="399" t="s">
        <v>44</v>
      </c>
      <c r="M27" s="399" t="s">
        <v>445</v>
      </c>
      <c r="N27" s="571">
        <v>44360.587934108793</v>
      </c>
      <c r="O27" s="571">
        <v>44494.560007048611</v>
      </c>
      <c r="Q27" s="399" t="s">
        <v>8047</v>
      </c>
      <c r="R27" s="399" t="s">
        <v>8048</v>
      </c>
      <c r="V27" s="399" t="s">
        <v>1606</v>
      </c>
      <c r="W27" s="399" t="s">
        <v>1605</v>
      </c>
      <c r="X27" s="399" t="s">
        <v>3512</v>
      </c>
    </row>
    <row r="28" spans="1:24" ht="14.5" x14ac:dyDescent="0.35">
      <c r="A28" s="399" t="s">
        <v>1445</v>
      </c>
      <c r="B28" s="572" t="s">
        <v>1824</v>
      </c>
      <c r="C28" s="399" t="s">
        <v>1825</v>
      </c>
      <c r="D28" s="399" t="s">
        <v>1825</v>
      </c>
      <c r="E28" s="399" t="s">
        <v>8077</v>
      </c>
      <c r="I28" s="399" t="s">
        <v>8057</v>
      </c>
      <c r="J28" s="399" t="s">
        <v>8046</v>
      </c>
      <c r="L28" s="399" t="s">
        <v>44</v>
      </c>
      <c r="M28" s="399" t="s">
        <v>445</v>
      </c>
      <c r="N28" s="571">
        <v>44360.587940798614</v>
      </c>
      <c r="O28" s="571">
        <v>44494.56000046296</v>
      </c>
      <c r="Q28" s="399" t="s">
        <v>8047</v>
      </c>
      <c r="R28" s="399" t="s">
        <v>8048</v>
      </c>
      <c r="V28" s="399" t="s">
        <v>1606</v>
      </c>
      <c r="W28" s="399" t="s">
        <v>1605</v>
      </c>
      <c r="X28" s="399" t="s">
        <v>3512</v>
      </c>
    </row>
    <row r="29" spans="1:24" ht="14.5" x14ac:dyDescent="0.35">
      <c r="A29" s="399" t="s">
        <v>1445</v>
      </c>
      <c r="B29" s="572" t="s">
        <v>1836</v>
      </c>
      <c r="C29" s="399" t="s">
        <v>1837</v>
      </c>
      <c r="D29" s="399" t="s">
        <v>1837</v>
      </c>
      <c r="E29" s="399" t="s">
        <v>8078</v>
      </c>
      <c r="I29" s="399" t="s">
        <v>8057</v>
      </c>
      <c r="J29" s="399" t="s">
        <v>8046</v>
      </c>
      <c r="L29" s="399" t="s">
        <v>44</v>
      </c>
      <c r="M29" s="399" t="s">
        <v>445</v>
      </c>
      <c r="N29" s="571">
        <v>44360.587953668983</v>
      </c>
      <c r="O29" s="571">
        <v>44385.623051145834</v>
      </c>
      <c r="Q29" s="399" t="s">
        <v>8047</v>
      </c>
      <c r="R29" s="399" t="s">
        <v>8048</v>
      </c>
      <c r="V29" s="399" t="s">
        <v>1606</v>
      </c>
      <c r="W29" s="399" t="s">
        <v>1605</v>
      </c>
      <c r="X29" s="399" t="s">
        <v>3512</v>
      </c>
    </row>
    <row r="30" spans="1:24" ht="14.5" x14ac:dyDescent="0.35">
      <c r="A30" s="399" t="s">
        <v>1445</v>
      </c>
      <c r="B30" s="572" t="s">
        <v>2000</v>
      </c>
      <c r="C30" s="399" t="s">
        <v>2001</v>
      </c>
      <c r="D30" s="399" t="s">
        <v>2001</v>
      </c>
      <c r="E30" s="399" t="s">
        <v>8079</v>
      </c>
      <c r="I30" s="399" t="s">
        <v>8057</v>
      </c>
      <c r="J30" s="399" t="s">
        <v>8046</v>
      </c>
      <c r="L30" s="399" t="s">
        <v>44</v>
      </c>
      <c r="M30" s="399" t="s">
        <v>445</v>
      </c>
      <c r="N30" s="571">
        <v>44360.587963171296</v>
      </c>
      <c r="O30" s="571">
        <v>44494.559969224538</v>
      </c>
      <c r="Q30" s="399" t="s">
        <v>8047</v>
      </c>
      <c r="R30" s="399" t="s">
        <v>8048</v>
      </c>
      <c r="V30" s="399" t="s">
        <v>1606</v>
      </c>
      <c r="W30" s="399" t="s">
        <v>1605</v>
      </c>
      <c r="X30" s="399" t="s">
        <v>3512</v>
      </c>
    </row>
    <row r="31" spans="1:24" ht="14.5" x14ac:dyDescent="0.35">
      <c r="A31" s="399" t="s">
        <v>1445</v>
      </c>
      <c r="B31" s="572" t="s">
        <v>2039</v>
      </c>
      <c r="C31" s="399" t="s">
        <v>2040</v>
      </c>
      <c r="D31" s="399" t="s">
        <v>2040</v>
      </c>
      <c r="E31" s="399" t="s">
        <v>8080</v>
      </c>
      <c r="I31" s="399" t="s">
        <v>8057</v>
      </c>
      <c r="J31" s="399" t="s">
        <v>8046</v>
      </c>
      <c r="L31" s="399" t="s">
        <v>44</v>
      </c>
      <c r="M31" s="399" t="s">
        <v>445</v>
      </c>
      <c r="N31" s="571">
        <v>44360.587969780092</v>
      </c>
      <c r="O31" s="571">
        <v>44494.559976469907</v>
      </c>
      <c r="Q31" s="399" t="s">
        <v>8047</v>
      </c>
      <c r="R31" s="399" t="s">
        <v>8048</v>
      </c>
      <c r="V31" s="399" t="s">
        <v>1606</v>
      </c>
      <c r="W31" s="399" t="s">
        <v>1605</v>
      </c>
      <c r="X31" s="399" t="s">
        <v>3512</v>
      </c>
    </row>
    <row r="32" spans="1:24" ht="14.5" x14ac:dyDescent="0.35">
      <c r="A32" s="399" t="s">
        <v>1445</v>
      </c>
      <c r="B32" s="572" t="s">
        <v>2045</v>
      </c>
      <c r="C32" s="399" t="s">
        <v>2046</v>
      </c>
      <c r="D32" s="399" t="s">
        <v>2046</v>
      </c>
      <c r="E32" s="399" t="s">
        <v>8081</v>
      </c>
      <c r="I32" s="399" t="s">
        <v>8057</v>
      </c>
      <c r="J32" s="399" t="s">
        <v>8046</v>
      </c>
      <c r="L32" s="399" t="s">
        <v>44</v>
      </c>
      <c r="M32" s="399" t="s">
        <v>445</v>
      </c>
      <c r="N32" s="571">
        <v>44360.587977743053</v>
      </c>
      <c r="O32" s="571">
        <v>44494.559982939812</v>
      </c>
      <c r="Q32" s="399" t="s">
        <v>8047</v>
      </c>
      <c r="R32" s="399" t="s">
        <v>8048</v>
      </c>
      <c r="V32" s="399" t="s">
        <v>1606</v>
      </c>
      <c r="W32" s="399" t="s">
        <v>1605</v>
      </c>
      <c r="X32" s="399" t="s">
        <v>3512</v>
      </c>
    </row>
    <row r="33" spans="1:24" ht="14.5" x14ac:dyDescent="0.35">
      <c r="A33" s="399" t="s">
        <v>1445</v>
      </c>
      <c r="B33" s="572" t="s">
        <v>2051</v>
      </c>
      <c r="C33" s="399" t="s">
        <v>2052</v>
      </c>
      <c r="D33" s="399" t="s">
        <v>2052</v>
      </c>
      <c r="E33" s="399" t="s">
        <v>8082</v>
      </c>
      <c r="I33" s="399" t="s">
        <v>8057</v>
      </c>
      <c r="J33" s="399" t="s">
        <v>8046</v>
      </c>
      <c r="L33" s="399" t="s">
        <v>44</v>
      </c>
      <c r="M33" s="399" t="s">
        <v>445</v>
      </c>
      <c r="N33" s="571">
        <v>44360.587984363425</v>
      </c>
      <c r="O33" s="571">
        <v>44494.560001921294</v>
      </c>
      <c r="Q33" s="399" t="s">
        <v>8047</v>
      </c>
      <c r="R33" s="399" t="s">
        <v>8048</v>
      </c>
      <c r="V33" s="399" t="s">
        <v>1606</v>
      </c>
      <c r="W33" s="399" t="s">
        <v>1605</v>
      </c>
      <c r="X33" s="399" t="s">
        <v>3512</v>
      </c>
    </row>
    <row r="34" spans="1:24" ht="14.5" x14ac:dyDescent="0.35">
      <c r="A34" s="399" t="s">
        <v>1445</v>
      </c>
      <c r="B34" s="572" t="s">
        <v>2057</v>
      </c>
      <c r="C34" s="399" t="s">
        <v>2058</v>
      </c>
      <c r="D34" s="399" t="s">
        <v>2058</v>
      </c>
      <c r="E34" s="399" t="s">
        <v>8083</v>
      </c>
      <c r="I34" s="399" t="s">
        <v>8057</v>
      </c>
      <c r="J34" s="399" t="s">
        <v>8046</v>
      </c>
      <c r="L34" s="399" t="s">
        <v>44</v>
      </c>
      <c r="M34" s="399" t="s">
        <v>445</v>
      </c>
      <c r="N34" s="571">
        <v>44360.587991307868</v>
      </c>
      <c r="O34" s="571">
        <v>44494.559978124998</v>
      </c>
      <c r="Q34" s="399" t="s">
        <v>8047</v>
      </c>
      <c r="R34" s="399" t="s">
        <v>8048</v>
      </c>
      <c r="V34" s="399" t="s">
        <v>1606</v>
      </c>
      <c r="W34" s="399" t="s">
        <v>1605</v>
      </c>
      <c r="X34" s="399" t="s">
        <v>3512</v>
      </c>
    </row>
    <row r="35" spans="1:24" ht="14.5" x14ac:dyDescent="0.35">
      <c r="A35" s="399" t="s">
        <v>1445</v>
      </c>
      <c r="B35" s="572" t="s">
        <v>2063</v>
      </c>
      <c r="C35" s="399" t="s">
        <v>2064</v>
      </c>
      <c r="D35" s="399" t="s">
        <v>2064</v>
      </c>
      <c r="E35" s="399" t="s">
        <v>8084</v>
      </c>
      <c r="I35" s="399" t="s">
        <v>8057</v>
      </c>
      <c r="J35" s="399" t="s">
        <v>8046</v>
      </c>
      <c r="L35" s="399" t="s">
        <v>44</v>
      </c>
      <c r="M35" s="399" t="s">
        <v>445</v>
      </c>
      <c r="N35" s="571">
        <v>44360.587997465278</v>
      </c>
      <c r="O35" s="571">
        <v>44385.619278981481</v>
      </c>
      <c r="Q35" s="399" t="s">
        <v>8047</v>
      </c>
      <c r="R35" s="399" t="s">
        <v>8048</v>
      </c>
      <c r="V35" s="399" t="s">
        <v>1606</v>
      </c>
      <c r="W35" s="399" t="s">
        <v>1605</v>
      </c>
      <c r="X35" s="399" t="s">
        <v>3512</v>
      </c>
    </row>
    <row r="36" spans="1:24" ht="14.5" x14ac:dyDescent="0.35">
      <c r="A36" s="399" t="s">
        <v>1445</v>
      </c>
      <c r="B36" s="572" t="s">
        <v>2069</v>
      </c>
      <c r="C36" s="399" t="s">
        <v>2070</v>
      </c>
      <c r="D36" s="399" t="s">
        <v>2070</v>
      </c>
      <c r="E36" s="399" t="s">
        <v>8085</v>
      </c>
      <c r="I36" s="399" t="s">
        <v>8057</v>
      </c>
      <c r="J36" s="399" t="s">
        <v>8046</v>
      </c>
      <c r="L36" s="399" t="s">
        <v>44</v>
      </c>
      <c r="M36" s="399" t="s">
        <v>445</v>
      </c>
      <c r="N36" s="571">
        <v>44360.58800358796</v>
      </c>
      <c r="O36" s="571">
        <v>44385.619139247683</v>
      </c>
      <c r="Q36" s="399" t="s">
        <v>8047</v>
      </c>
      <c r="R36" s="399" t="s">
        <v>8048</v>
      </c>
      <c r="V36" s="399" t="s">
        <v>1606</v>
      </c>
      <c r="W36" s="399" t="s">
        <v>1605</v>
      </c>
      <c r="X36" s="399" t="s">
        <v>3512</v>
      </c>
    </row>
    <row r="37" spans="1:24" ht="14.5" x14ac:dyDescent="0.35">
      <c r="A37" s="399" t="s">
        <v>1445</v>
      </c>
      <c r="B37" s="572" t="s">
        <v>2075</v>
      </c>
      <c r="C37" s="399" t="s">
        <v>2076</v>
      </c>
      <c r="D37" s="399" t="s">
        <v>2076</v>
      </c>
      <c r="E37" s="399" t="s">
        <v>8086</v>
      </c>
      <c r="I37" s="399" t="s">
        <v>8057</v>
      </c>
      <c r="J37" s="399" t="s">
        <v>8046</v>
      </c>
      <c r="L37" s="399" t="s">
        <v>44</v>
      </c>
      <c r="M37" s="399" t="s">
        <v>445</v>
      </c>
      <c r="N37" s="571">
        <v>44360.588011446758</v>
      </c>
      <c r="O37" s="571">
        <v>44494.560202199071</v>
      </c>
      <c r="Q37" s="399" t="s">
        <v>8047</v>
      </c>
      <c r="R37" s="399" t="s">
        <v>8048</v>
      </c>
      <c r="V37" s="399" t="s">
        <v>1606</v>
      </c>
      <c r="W37" s="399" t="s">
        <v>1605</v>
      </c>
      <c r="X37" s="399" t="s">
        <v>3512</v>
      </c>
    </row>
    <row r="38" spans="1:24" ht="14.5" x14ac:dyDescent="0.35">
      <c r="A38" s="399" t="s">
        <v>1445</v>
      </c>
      <c r="B38" s="572" t="s">
        <v>2116</v>
      </c>
      <c r="C38" s="399" t="s">
        <v>2117</v>
      </c>
      <c r="D38" s="399" t="s">
        <v>2117</v>
      </c>
      <c r="E38" s="399" t="s">
        <v>8087</v>
      </c>
      <c r="I38" s="399" t="s">
        <v>8057</v>
      </c>
      <c r="J38" s="399" t="s">
        <v>8046</v>
      </c>
      <c r="L38" s="399" t="s">
        <v>44</v>
      </c>
      <c r="M38" s="399" t="s">
        <v>445</v>
      </c>
      <c r="N38" s="571">
        <v>44360.588017696762</v>
      </c>
      <c r="O38" s="571">
        <v>44494.560231319447</v>
      </c>
      <c r="Q38" s="399" t="s">
        <v>8047</v>
      </c>
      <c r="R38" s="399" t="s">
        <v>8048</v>
      </c>
      <c r="V38" s="399" t="s">
        <v>1606</v>
      </c>
      <c r="W38" s="399" t="s">
        <v>1605</v>
      </c>
      <c r="X38" s="399" t="s">
        <v>3512</v>
      </c>
    </row>
    <row r="39" spans="1:24" ht="14.5" x14ac:dyDescent="0.35">
      <c r="A39" s="399" t="s">
        <v>1445</v>
      </c>
      <c r="B39" s="572" t="s">
        <v>2131</v>
      </c>
      <c r="C39" s="399" t="s">
        <v>2132</v>
      </c>
      <c r="D39" s="399" t="s">
        <v>2132</v>
      </c>
      <c r="E39" s="399" t="s">
        <v>8088</v>
      </c>
      <c r="I39" s="399" t="s">
        <v>8057</v>
      </c>
      <c r="J39" s="399" t="s">
        <v>8046</v>
      </c>
      <c r="L39" s="399" t="s">
        <v>44</v>
      </c>
      <c r="M39" s="399" t="s">
        <v>445</v>
      </c>
      <c r="N39" s="571">
        <v>44360.588025277779</v>
      </c>
      <c r="O39" s="571">
        <v>44494.559943391207</v>
      </c>
      <c r="Q39" s="399" t="s">
        <v>8047</v>
      </c>
      <c r="R39" s="399" t="s">
        <v>8048</v>
      </c>
      <c r="V39" s="399" t="s">
        <v>1606</v>
      </c>
      <c r="W39" s="399" t="s">
        <v>1605</v>
      </c>
      <c r="X39" s="399" t="s">
        <v>3512</v>
      </c>
    </row>
    <row r="40" spans="1:24" ht="14.5" x14ac:dyDescent="0.35">
      <c r="A40" s="399" t="s">
        <v>1445</v>
      </c>
      <c r="B40" s="572" t="s">
        <v>2137</v>
      </c>
      <c r="C40" s="399" t="s">
        <v>2138</v>
      </c>
      <c r="D40" s="399" t="s">
        <v>2138</v>
      </c>
      <c r="E40" s="399" t="s">
        <v>8089</v>
      </c>
      <c r="J40" s="399" t="s">
        <v>8046</v>
      </c>
      <c r="L40" s="399" t="s">
        <v>129</v>
      </c>
      <c r="N40" s="571">
        <v>44360.58803230324</v>
      </c>
      <c r="O40" s="571">
        <v>44385.635142905092</v>
      </c>
      <c r="R40" s="399" t="s">
        <v>1346</v>
      </c>
      <c r="V40" s="399" t="s">
        <v>1606</v>
      </c>
      <c r="W40" s="399" t="s">
        <v>1605</v>
      </c>
      <c r="X40" s="399" t="s">
        <v>3512</v>
      </c>
    </row>
    <row r="41" spans="1:24" ht="14.5" x14ac:dyDescent="0.35">
      <c r="A41" s="399" t="s">
        <v>1445</v>
      </c>
      <c r="B41" s="572" t="s">
        <v>2148</v>
      </c>
      <c r="C41" s="399" t="s">
        <v>2149</v>
      </c>
      <c r="D41" s="399" t="s">
        <v>2149</v>
      </c>
      <c r="E41" s="399" t="s">
        <v>8090</v>
      </c>
      <c r="I41" s="399" t="s">
        <v>8057</v>
      </c>
      <c r="J41" s="399" t="s">
        <v>8046</v>
      </c>
      <c r="L41" s="399" t="s">
        <v>44</v>
      </c>
      <c r="M41" s="399" t="s">
        <v>445</v>
      </c>
      <c r="N41" s="571">
        <v>44360.588038414353</v>
      </c>
      <c r="O41" s="571">
        <v>44494.55995185185</v>
      </c>
      <c r="Q41" s="399" t="s">
        <v>8047</v>
      </c>
      <c r="R41" s="399" t="s">
        <v>8048</v>
      </c>
      <c r="V41" s="399" t="s">
        <v>1606</v>
      </c>
      <c r="W41" s="399" t="s">
        <v>1605</v>
      </c>
      <c r="X41" s="399" t="s">
        <v>3512</v>
      </c>
    </row>
    <row r="42" spans="1:24" ht="14.5" x14ac:dyDescent="0.35">
      <c r="A42" s="399" t="s">
        <v>1445</v>
      </c>
      <c r="B42" s="572" t="s">
        <v>2197</v>
      </c>
      <c r="C42" s="399" t="s">
        <v>2198</v>
      </c>
      <c r="D42" s="399" t="s">
        <v>2198</v>
      </c>
      <c r="E42" s="399" t="s">
        <v>8091</v>
      </c>
      <c r="I42" s="399" t="s">
        <v>8057</v>
      </c>
      <c r="J42" s="399" t="s">
        <v>8046</v>
      </c>
      <c r="L42" s="399" t="s">
        <v>44</v>
      </c>
      <c r="M42" s="399" t="s">
        <v>445</v>
      </c>
      <c r="N42" s="571">
        <v>44360.588045682867</v>
      </c>
      <c r="O42" s="571">
        <v>44494.560220891202</v>
      </c>
      <c r="Q42" s="399" t="s">
        <v>8047</v>
      </c>
      <c r="R42" s="399" t="s">
        <v>8048</v>
      </c>
      <c r="V42" s="399" t="s">
        <v>1606</v>
      </c>
      <c r="W42" s="399" t="s">
        <v>1605</v>
      </c>
      <c r="X42" s="399" t="s">
        <v>3512</v>
      </c>
    </row>
    <row r="43" spans="1:24" ht="14.5" x14ac:dyDescent="0.35">
      <c r="A43" s="399" t="s">
        <v>1445</v>
      </c>
      <c r="B43" s="572" t="s">
        <v>2204</v>
      </c>
      <c r="C43" s="399" t="s">
        <v>2205</v>
      </c>
      <c r="D43" s="399" t="s">
        <v>2205</v>
      </c>
      <c r="E43" s="399" t="s">
        <v>8092</v>
      </c>
      <c r="I43" s="399" t="s">
        <v>8057</v>
      </c>
      <c r="J43" s="399" t="s">
        <v>8046</v>
      </c>
      <c r="L43" s="399" t="s">
        <v>44</v>
      </c>
      <c r="M43" s="399" t="s">
        <v>445</v>
      </c>
      <c r="N43" s="571">
        <v>44360.588052465275</v>
      </c>
      <c r="O43" s="571">
        <v>44494.70230193287</v>
      </c>
      <c r="Q43" s="399" t="s">
        <v>8047</v>
      </c>
      <c r="R43" s="399" t="s">
        <v>8048</v>
      </c>
      <c r="V43" s="399" t="s">
        <v>1606</v>
      </c>
      <c r="W43" s="399" t="s">
        <v>1605</v>
      </c>
      <c r="X43" s="399" t="s">
        <v>3512</v>
      </c>
    </row>
    <row r="44" spans="1:24" ht="14.5" x14ac:dyDescent="0.35">
      <c r="A44" s="399" t="s">
        <v>1445</v>
      </c>
      <c r="B44" s="572" t="s">
        <v>2210</v>
      </c>
      <c r="C44" s="399" t="s">
        <v>2211</v>
      </c>
      <c r="D44" s="399" t="s">
        <v>2211</v>
      </c>
      <c r="E44" s="399" t="s">
        <v>8093</v>
      </c>
      <c r="I44" s="399" t="s">
        <v>8057</v>
      </c>
      <c r="J44" s="399" t="s">
        <v>8046</v>
      </c>
      <c r="L44" s="399" t="s">
        <v>44</v>
      </c>
      <c r="M44" s="399" t="s">
        <v>445</v>
      </c>
      <c r="N44" s="571">
        <v>44360.588059363428</v>
      </c>
      <c r="O44" s="571">
        <v>44494.560193194447</v>
      </c>
      <c r="Q44" s="399" t="s">
        <v>8047</v>
      </c>
      <c r="R44" s="399" t="s">
        <v>8048</v>
      </c>
      <c r="V44" s="399" t="s">
        <v>1606</v>
      </c>
      <c r="W44" s="399" t="s">
        <v>1605</v>
      </c>
      <c r="X44" s="399" t="s">
        <v>3512</v>
      </c>
    </row>
    <row r="45" spans="1:24" ht="14.5" x14ac:dyDescent="0.35">
      <c r="A45" s="399" t="s">
        <v>1445</v>
      </c>
      <c r="B45" s="572" t="s">
        <v>2224</v>
      </c>
      <c r="C45" s="399" t="s">
        <v>2225</v>
      </c>
      <c r="D45" s="399" t="s">
        <v>2225</v>
      </c>
      <c r="E45" s="399" t="s">
        <v>8094</v>
      </c>
      <c r="I45" s="399" t="s">
        <v>8057</v>
      </c>
      <c r="J45" s="399" t="s">
        <v>8046</v>
      </c>
      <c r="L45" s="399" t="s">
        <v>44</v>
      </c>
      <c r="M45" s="399" t="s">
        <v>445</v>
      </c>
      <c r="N45" s="571">
        <v>44360.58806603009</v>
      </c>
      <c r="O45" s="571">
        <v>44494.559961331019</v>
      </c>
      <c r="Q45" s="399" t="s">
        <v>8047</v>
      </c>
      <c r="R45" s="399" t="s">
        <v>8048</v>
      </c>
      <c r="V45" s="399" t="s">
        <v>1606</v>
      </c>
      <c r="W45" s="399" t="s">
        <v>1605</v>
      </c>
      <c r="X45" s="399" t="s">
        <v>3512</v>
      </c>
    </row>
    <row r="46" spans="1:24" ht="14.5" x14ac:dyDescent="0.35">
      <c r="A46" s="399" t="s">
        <v>1445</v>
      </c>
      <c r="B46" s="572" t="s">
        <v>2230</v>
      </c>
      <c r="C46" s="399" t="s">
        <v>2231</v>
      </c>
      <c r="D46" s="399" t="s">
        <v>2231</v>
      </c>
      <c r="E46" s="399" t="s">
        <v>8095</v>
      </c>
      <c r="I46" s="399" t="s">
        <v>8057</v>
      </c>
      <c r="J46" s="399" t="s">
        <v>8046</v>
      </c>
      <c r="L46" s="399" t="s">
        <v>44</v>
      </c>
      <c r="M46" s="399" t="s">
        <v>445</v>
      </c>
      <c r="N46" s="571">
        <v>44360.588072141203</v>
      </c>
      <c r="O46" s="571">
        <v>44494.559987731482</v>
      </c>
      <c r="Q46" s="399" t="s">
        <v>8047</v>
      </c>
      <c r="R46" s="399" t="s">
        <v>8048</v>
      </c>
      <c r="V46" s="399" t="s">
        <v>1606</v>
      </c>
      <c r="W46" s="399" t="s">
        <v>1605</v>
      </c>
      <c r="X46" s="399" t="s">
        <v>3512</v>
      </c>
    </row>
    <row r="47" spans="1:24" ht="14.5" x14ac:dyDescent="0.35">
      <c r="A47" s="399" t="s">
        <v>1445</v>
      </c>
      <c r="B47" s="572" t="s">
        <v>2242</v>
      </c>
      <c r="C47" s="399" t="s">
        <v>2243</v>
      </c>
      <c r="D47" s="399" t="s">
        <v>2243</v>
      </c>
      <c r="E47" s="399" t="s">
        <v>8096</v>
      </c>
      <c r="I47" s="399" t="s">
        <v>8057</v>
      </c>
      <c r="J47" s="399" t="s">
        <v>8046</v>
      </c>
      <c r="L47" s="399" t="s">
        <v>44</v>
      </c>
      <c r="M47" s="399" t="s">
        <v>445</v>
      </c>
      <c r="N47" s="571">
        <v>44360.5880884375</v>
      </c>
      <c r="O47" s="571">
        <v>44494.559941932872</v>
      </c>
      <c r="Q47" s="399" t="s">
        <v>8047</v>
      </c>
      <c r="R47" s="399" t="s">
        <v>8048</v>
      </c>
      <c r="V47" s="399" t="s">
        <v>1606</v>
      </c>
      <c r="W47" s="399" t="s">
        <v>1605</v>
      </c>
      <c r="X47" s="399" t="s">
        <v>3512</v>
      </c>
    </row>
    <row r="48" spans="1:24" ht="14.5" x14ac:dyDescent="0.35">
      <c r="A48" s="399" t="s">
        <v>1445</v>
      </c>
      <c r="B48" s="572" t="s">
        <v>2236</v>
      </c>
      <c r="C48" s="399" t="s">
        <v>2237</v>
      </c>
      <c r="D48" s="399" t="s">
        <v>2237</v>
      </c>
      <c r="E48" s="399" t="s">
        <v>8097</v>
      </c>
      <c r="I48" s="399" t="s">
        <v>8057</v>
      </c>
      <c r="J48" s="399" t="s">
        <v>8046</v>
      </c>
      <c r="L48" s="399" t="s">
        <v>44</v>
      </c>
      <c r="M48" s="399" t="s">
        <v>445</v>
      </c>
      <c r="N48" s="571">
        <v>44360.588078541667</v>
      </c>
      <c r="O48" s="571">
        <v>44494.559981307873</v>
      </c>
      <c r="Q48" s="399" t="s">
        <v>8047</v>
      </c>
      <c r="R48" s="399" t="s">
        <v>8048</v>
      </c>
      <c r="V48" s="399" t="s">
        <v>1606</v>
      </c>
      <c r="W48" s="399" t="s">
        <v>1605</v>
      </c>
      <c r="X48" s="399" t="s">
        <v>3512</v>
      </c>
    </row>
    <row r="49" spans="1:24" ht="14.5" x14ac:dyDescent="0.35">
      <c r="A49" s="399" t="s">
        <v>1445</v>
      </c>
      <c r="B49" s="572" t="s">
        <v>2927</v>
      </c>
      <c r="C49" s="399" t="s">
        <v>2928</v>
      </c>
      <c r="D49" s="399" t="s">
        <v>2928</v>
      </c>
      <c r="E49" s="399" t="s">
        <v>8098</v>
      </c>
      <c r="I49" s="399" t="s">
        <v>8057</v>
      </c>
      <c r="J49" s="399" t="s">
        <v>8046</v>
      </c>
      <c r="L49" s="399" t="s">
        <v>44</v>
      </c>
      <c r="M49" s="399" t="s">
        <v>445</v>
      </c>
      <c r="N49" s="571">
        <v>44360.588094756946</v>
      </c>
      <c r="O49" s="571">
        <v>44494.560223182867</v>
      </c>
      <c r="Q49" s="399" t="s">
        <v>8047</v>
      </c>
      <c r="R49" s="399" t="s">
        <v>8048</v>
      </c>
      <c r="V49" s="399" t="s">
        <v>1606</v>
      </c>
      <c r="W49" s="399" t="s">
        <v>1605</v>
      </c>
      <c r="X49" s="399" t="s">
        <v>3512</v>
      </c>
    </row>
    <row r="50" spans="1:24" ht="14.5" x14ac:dyDescent="0.35">
      <c r="A50" s="399" t="s">
        <v>1445</v>
      </c>
      <c r="B50" s="572" t="s">
        <v>2939</v>
      </c>
      <c r="C50" s="399" t="s">
        <v>2940</v>
      </c>
      <c r="D50" s="399" t="s">
        <v>2940</v>
      </c>
      <c r="E50" s="399" t="s">
        <v>8099</v>
      </c>
      <c r="I50" s="399" t="s">
        <v>8057</v>
      </c>
      <c r="J50" s="399" t="s">
        <v>8046</v>
      </c>
      <c r="L50" s="399" t="s">
        <v>44</v>
      </c>
      <c r="M50" s="399" t="s">
        <v>445</v>
      </c>
      <c r="N50" s="571">
        <v>44360.588104328701</v>
      </c>
      <c r="O50" s="571">
        <v>44494.560224745372</v>
      </c>
      <c r="Q50" s="399" t="s">
        <v>8047</v>
      </c>
      <c r="R50" s="399" t="s">
        <v>8048</v>
      </c>
      <c r="V50" s="399" t="s">
        <v>1606</v>
      </c>
      <c r="W50" s="399" t="s">
        <v>1605</v>
      </c>
      <c r="X50" s="399" t="s">
        <v>3512</v>
      </c>
    </row>
    <row r="51" spans="1:24" ht="14.5" x14ac:dyDescent="0.35">
      <c r="A51" s="399" t="s">
        <v>1445</v>
      </c>
      <c r="B51" s="572" t="s">
        <v>2618</v>
      </c>
      <c r="C51" s="399" t="s">
        <v>8100</v>
      </c>
      <c r="D51" s="399" t="s">
        <v>2619</v>
      </c>
      <c r="F51" s="399" t="s">
        <v>8100</v>
      </c>
      <c r="I51" s="399" t="s">
        <v>8101</v>
      </c>
      <c r="J51" s="399" t="s">
        <v>8046</v>
      </c>
      <c r="L51" s="399" t="s">
        <v>44</v>
      </c>
      <c r="M51" s="399" t="s">
        <v>445</v>
      </c>
      <c r="N51" s="571">
        <v>44360.588110717596</v>
      </c>
      <c r="O51" s="571">
        <v>44420.846486261573</v>
      </c>
      <c r="Q51" s="399" t="s">
        <v>8102</v>
      </c>
      <c r="R51" s="399" t="s">
        <v>1326</v>
      </c>
      <c r="U51" s="399" t="s">
        <v>2622</v>
      </c>
      <c r="V51" s="399" t="s">
        <v>2577</v>
      </c>
      <c r="W51" s="399" t="s">
        <v>1605</v>
      </c>
      <c r="X51" s="399" t="s">
        <v>3459</v>
      </c>
    </row>
    <row r="52" spans="1:24" ht="14.5" x14ac:dyDescent="0.35">
      <c r="A52" s="399" t="s">
        <v>1445</v>
      </c>
      <c r="B52" s="572" t="s">
        <v>2628</v>
      </c>
      <c r="C52" s="399" t="s">
        <v>8103</v>
      </c>
      <c r="D52" s="399" t="s">
        <v>2629</v>
      </c>
      <c r="F52" s="399" t="s">
        <v>8103</v>
      </c>
      <c r="I52" s="399" t="s">
        <v>8101</v>
      </c>
      <c r="J52" s="399" t="s">
        <v>8046</v>
      </c>
      <c r="L52" s="399" t="s">
        <v>44</v>
      </c>
      <c r="M52" s="399" t="s">
        <v>445</v>
      </c>
      <c r="N52" s="571">
        <v>44360.58811733796</v>
      </c>
      <c r="O52" s="571">
        <v>44421.596167013886</v>
      </c>
      <c r="Q52" s="399" t="s">
        <v>8102</v>
      </c>
      <c r="R52" s="399" t="s">
        <v>1326</v>
      </c>
      <c r="U52" s="399" t="s">
        <v>2631</v>
      </c>
      <c r="V52" s="399" t="s">
        <v>2577</v>
      </c>
      <c r="W52" s="399" t="s">
        <v>1605</v>
      </c>
      <c r="X52" s="399" t="s">
        <v>3459</v>
      </c>
    </row>
    <row r="53" spans="1:24" ht="14.5" x14ac:dyDescent="0.35">
      <c r="A53" s="399" t="s">
        <v>1445</v>
      </c>
      <c r="B53" s="572" t="s">
        <v>2636</v>
      </c>
      <c r="C53" s="399" t="s">
        <v>8104</v>
      </c>
      <c r="D53" s="399" t="s">
        <v>2637</v>
      </c>
      <c r="F53" s="399" t="s">
        <v>8104</v>
      </c>
      <c r="I53" s="399" t="s">
        <v>8101</v>
      </c>
      <c r="J53" s="399" t="s">
        <v>8046</v>
      </c>
      <c r="L53" s="399" t="s">
        <v>44</v>
      </c>
      <c r="M53" s="399" t="s">
        <v>445</v>
      </c>
      <c r="N53" s="571">
        <v>44360.588123842594</v>
      </c>
      <c r="O53" s="571">
        <v>44418.868695543984</v>
      </c>
      <c r="Q53" s="399" t="s">
        <v>8102</v>
      </c>
      <c r="R53" s="399" t="s">
        <v>1326</v>
      </c>
      <c r="U53" s="399" t="s">
        <v>2639</v>
      </c>
      <c r="V53" s="399" t="s">
        <v>2577</v>
      </c>
      <c r="W53" s="399" t="s">
        <v>1605</v>
      </c>
      <c r="X53" s="399" t="s">
        <v>3459</v>
      </c>
    </row>
    <row r="54" spans="1:24" ht="14.5" x14ac:dyDescent="0.35">
      <c r="A54" s="399" t="s">
        <v>1445</v>
      </c>
      <c r="B54" s="572" t="s">
        <v>2757</v>
      </c>
      <c r="C54" s="399" t="s">
        <v>8105</v>
      </c>
      <c r="D54" s="399" t="s">
        <v>2758</v>
      </c>
      <c r="F54" s="399" t="s">
        <v>8105</v>
      </c>
      <c r="I54" s="399" t="s">
        <v>8106</v>
      </c>
      <c r="J54" s="399" t="s">
        <v>8046</v>
      </c>
      <c r="L54" s="399" t="s">
        <v>44</v>
      </c>
      <c r="M54" s="399" t="s">
        <v>445</v>
      </c>
      <c r="N54" s="571">
        <v>44360.588130474534</v>
      </c>
      <c r="O54" s="571">
        <v>44421.486078946757</v>
      </c>
      <c r="Q54" s="399" t="s">
        <v>8102</v>
      </c>
      <c r="R54" s="399" t="s">
        <v>8048</v>
      </c>
      <c r="U54" s="399" t="s">
        <v>118</v>
      </c>
      <c r="V54" s="399" t="s">
        <v>2577</v>
      </c>
      <c r="W54" s="399" t="s">
        <v>1605</v>
      </c>
      <c r="X54" s="399" t="s">
        <v>3459</v>
      </c>
    </row>
    <row r="55" spans="1:24" ht="14.5" x14ac:dyDescent="0.35">
      <c r="A55" s="399" t="s">
        <v>1445</v>
      </c>
      <c r="B55" s="572" t="s">
        <v>3113</v>
      </c>
      <c r="C55" s="399" t="s">
        <v>8107</v>
      </c>
      <c r="D55" s="399" t="s">
        <v>3114</v>
      </c>
      <c r="F55" s="399" t="s">
        <v>8107</v>
      </c>
      <c r="I55" s="399" t="s">
        <v>8108</v>
      </c>
      <c r="J55" s="399" t="s">
        <v>8046</v>
      </c>
      <c r="L55" s="399" t="s">
        <v>44</v>
      </c>
      <c r="M55" s="399" t="s">
        <v>445</v>
      </c>
      <c r="N55" s="571">
        <v>44360.588137939812</v>
      </c>
      <c r="O55" s="571">
        <v>44455.713238622688</v>
      </c>
      <c r="Q55" s="399" t="s">
        <v>8109</v>
      </c>
      <c r="R55" s="399" t="s">
        <v>1326</v>
      </c>
      <c r="U55" s="399" t="s">
        <v>3116</v>
      </c>
      <c r="V55" s="399" t="s">
        <v>1606</v>
      </c>
      <c r="W55" s="399" t="s">
        <v>1605</v>
      </c>
      <c r="X55" s="399" t="s">
        <v>3459</v>
      </c>
    </row>
    <row r="56" spans="1:24" ht="14.5" x14ac:dyDescent="0.35">
      <c r="A56" s="399" t="s">
        <v>1445</v>
      </c>
      <c r="B56" s="572" t="s">
        <v>3152</v>
      </c>
      <c r="C56" s="399" t="s">
        <v>8110</v>
      </c>
      <c r="D56" s="399" t="s">
        <v>3153</v>
      </c>
      <c r="F56" s="399" t="s">
        <v>8110</v>
      </c>
      <c r="I56" s="399" t="s">
        <v>8101</v>
      </c>
      <c r="J56" s="399" t="s">
        <v>8046</v>
      </c>
      <c r="L56" s="399" t="s">
        <v>44</v>
      </c>
      <c r="M56" s="399" t="s">
        <v>445</v>
      </c>
      <c r="N56" s="571">
        <v>44360.588161331019</v>
      </c>
      <c r="O56" s="571">
        <v>44414.818990046297</v>
      </c>
      <c r="Q56" s="399" t="s">
        <v>8065</v>
      </c>
      <c r="R56" s="399" t="s">
        <v>8048</v>
      </c>
      <c r="U56" s="399" t="s">
        <v>3155</v>
      </c>
      <c r="V56" s="399" t="s">
        <v>1606</v>
      </c>
      <c r="W56" s="399" t="s">
        <v>1605</v>
      </c>
      <c r="X56" s="399" t="s">
        <v>3459</v>
      </c>
    </row>
    <row r="57" spans="1:24" ht="14.5" x14ac:dyDescent="0.35">
      <c r="A57" s="399" t="s">
        <v>1445</v>
      </c>
      <c r="B57" s="572" t="s">
        <v>3159</v>
      </c>
      <c r="C57" s="399" t="s">
        <v>8111</v>
      </c>
      <c r="D57" s="399" t="s">
        <v>3160</v>
      </c>
      <c r="F57" s="399" t="s">
        <v>8111</v>
      </c>
      <c r="I57" s="399" t="s">
        <v>8101</v>
      </c>
      <c r="J57" s="399" t="s">
        <v>8046</v>
      </c>
      <c r="L57" s="399" t="s">
        <v>44</v>
      </c>
      <c r="M57" s="399" t="s">
        <v>445</v>
      </c>
      <c r="N57" s="571">
        <v>44360.58816767361</v>
      </c>
      <c r="O57" s="571">
        <v>44414.818616192133</v>
      </c>
      <c r="Q57" s="399" t="s">
        <v>8065</v>
      </c>
      <c r="R57" s="399" t="s">
        <v>8048</v>
      </c>
      <c r="U57" s="399" t="s">
        <v>3162</v>
      </c>
      <c r="V57" s="399" t="s">
        <v>1606</v>
      </c>
      <c r="W57" s="399" t="s">
        <v>1605</v>
      </c>
      <c r="X57" s="399" t="s">
        <v>3459</v>
      </c>
    </row>
    <row r="58" spans="1:24" ht="14.5" x14ac:dyDescent="0.35">
      <c r="A58" s="399" t="s">
        <v>1445</v>
      </c>
      <c r="B58" s="572" t="s">
        <v>3165</v>
      </c>
      <c r="C58" s="399" t="s">
        <v>8112</v>
      </c>
      <c r="D58" s="399" t="s">
        <v>3166</v>
      </c>
      <c r="F58" s="399" t="s">
        <v>8112</v>
      </c>
      <c r="J58" s="399" t="s">
        <v>8046</v>
      </c>
      <c r="L58" s="399" t="s">
        <v>1366</v>
      </c>
      <c r="N58" s="571">
        <v>44360.588173668984</v>
      </c>
      <c r="O58" s="571">
        <v>44420.648664502318</v>
      </c>
      <c r="R58" s="399" t="s">
        <v>1346</v>
      </c>
      <c r="V58" s="399" t="s">
        <v>1606</v>
      </c>
      <c r="W58" s="399" t="s">
        <v>1605</v>
      </c>
      <c r="X58" s="399" t="s">
        <v>3459</v>
      </c>
    </row>
    <row r="59" spans="1:24" ht="14.5" x14ac:dyDescent="0.35">
      <c r="A59" s="399" t="s">
        <v>1445</v>
      </c>
      <c r="B59" s="572" t="s">
        <v>3171</v>
      </c>
      <c r="C59" s="399" t="s">
        <v>8113</v>
      </c>
      <c r="D59" s="399" t="s">
        <v>3172</v>
      </c>
      <c r="F59" s="399" t="s">
        <v>8113</v>
      </c>
      <c r="I59" s="399" t="s">
        <v>8114</v>
      </c>
      <c r="J59" s="399" t="s">
        <v>8046</v>
      </c>
      <c r="L59" s="399" t="s">
        <v>44</v>
      </c>
      <c r="M59" s="399" t="s">
        <v>445</v>
      </c>
      <c r="N59" s="571">
        <v>44360.588181828702</v>
      </c>
      <c r="O59" s="571">
        <v>44442.686182986108</v>
      </c>
      <c r="Q59" s="399" t="s">
        <v>8102</v>
      </c>
      <c r="R59" s="399" t="s">
        <v>8048</v>
      </c>
      <c r="U59" s="399" t="s">
        <v>2885</v>
      </c>
      <c r="V59" s="399" t="s">
        <v>1606</v>
      </c>
      <c r="W59" s="399" t="s">
        <v>1605</v>
      </c>
      <c r="X59" s="399" t="s">
        <v>3459</v>
      </c>
    </row>
    <row r="60" spans="1:24" ht="14.5" x14ac:dyDescent="0.35">
      <c r="A60" s="399" t="s">
        <v>1445</v>
      </c>
      <c r="B60" s="572" t="s">
        <v>3177</v>
      </c>
      <c r="C60" s="399" t="s">
        <v>8115</v>
      </c>
      <c r="D60" s="399" t="s">
        <v>3178</v>
      </c>
      <c r="F60" s="399" t="s">
        <v>8115</v>
      </c>
      <c r="I60" s="399" t="s">
        <v>8057</v>
      </c>
      <c r="J60" s="399" t="s">
        <v>8046</v>
      </c>
      <c r="L60" s="399" t="s">
        <v>8116</v>
      </c>
      <c r="N60" s="571">
        <v>44360.588189050926</v>
      </c>
      <c r="O60" s="571">
        <v>44417.810041712961</v>
      </c>
      <c r="Q60" s="399" t="s">
        <v>8065</v>
      </c>
      <c r="R60" s="399" t="s">
        <v>8048</v>
      </c>
      <c r="U60" s="399" t="s">
        <v>8117</v>
      </c>
      <c r="V60" s="399" t="s">
        <v>1606</v>
      </c>
      <c r="W60" s="399" t="s">
        <v>1605</v>
      </c>
      <c r="X60" s="399" t="s">
        <v>3459</v>
      </c>
    </row>
    <row r="61" spans="1:24" ht="14.5" x14ac:dyDescent="0.35">
      <c r="A61" s="399" t="s">
        <v>1445</v>
      </c>
      <c r="B61" s="572" t="s">
        <v>3183</v>
      </c>
      <c r="C61" s="399" t="s">
        <v>8118</v>
      </c>
      <c r="D61" s="399" t="s">
        <v>3184</v>
      </c>
      <c r="F61" s="399" t="s">
        <v>8118</v>
      </c>
      <c r="I61" s="399" t="s">
        <v>8057</v>
      </c>
      <c r="J61" s="399" t="s">
        <v>8046</v>
      </c>
      <c r="L61" s="399" t="s">
        <v>8116</v>
      </c>
      <c r="N61" s="571">
        <v>44360.588197141202</v>
      </c>
      <c r="O61" s="571">
        <v>44446.950603217592</v>
      </c>
      <c r="Q61" s="399" t="s">
        <v>8102</v>
      </c>
      <c r="R61" s="399" t="s">
        <v>8048</v>
      </c>
      <c r="U61" s="399" t="s">
        <v>8119</v>
      </c>
      <c r="V61" s="399" t="s">
        <v>1606</v>
      </c>
      <c r="W61" s="399" t="s">
        <v>1605</v>
      </c>
      <c r="X61" s="399" t="s">
        <v>3459</v>
      </c>
    </row>
    <row r="62" spans="1:24" ht="14.5" x14ac:dyDescent="0.35">
      <c r="A62" s="399" t="s">
        <v>1445</v>
      </c>
      <c r="B62" s="572" t="s">
        <v>3228</v>
      </c>
      <c r="C62" s="399" t="s">
        <v>8120</v>
      </c>
      <c r="D62" s="399" t="s">
        <v>3229</v>
      </c>
      <c r="F62" s="399" t="s">
        <v>8120</v>
      </c>
      <c r="I62" s="399" t="s">
        <v>8106</v>
      </c>
      <c r="J62" s="399" t="s">
        <v>8046</v>
      </c>
      <c r="L62" s="399" t="s">
        <v>44</v>
      </c>
      <c r="M62" s="399" t="s">
        <v>445</v>
      </c>
      <c r="N62" s="571">
        <v>44360.588204282409</v>
      </c>
      <c r="O62" s="571">
        <v>44455.740306585649</v>
      </c>
      <c r="Q62" s="399" t="s">
        <v>8109</v>
      </c>
      <c r="R62" s="399" t="s">
        <v>1326</v>
      </c>
      <c r="U62" s="399" t="s">
        <v>3231</v>
      </c>
      <c r="V62" s="399" t="s">
        <v>1606</v>
      </c>
      <c r="W62" s="399" t="s">
        <v>1605</v>
      </c>
      <c r="X62" s="399" t="s">
        <v>3459</v>
      </c>
    </row>
    <row r="63" spans="1:24" ht="14.5" x14ac:dyDescent="0.35">
      <c r="A63" s="399" t="s">
        <v>1445</v>
      </c>
      <c r="B63" s="572" t="s">
        <v>3244</v>
      </c>
      <c r="C63" s="399" t="s">
        <v>8121</v>
      </c>
      <c r="D63" s="399" t="s">
        <v>3245</v>
      </c>
      <c r="F63" s="399" t="s">
        <v>8121</v>
      </c>
      <c r="I63" s="399" t="s">
        <v>8106</v>
      </c>
      <c r="J63" s="399" t="s">
        <v>8046</v>
      </c>
      <c r="L63" s="399" t="s">
        <v>44</v>
      </c>
      <c r="M63" s="399" t="s">
        <v>445</v>
      </c>
      <c r="N63" s="571">
        <v>44360.588211562499</v>
      </c>
      <c r="O63" s="571">
        <v>44455.740753703707</v>
      </c>
      <c r="Q63" s="399" t="s">
        <v>8109</v>
      </c>
      <c r="R63" s="399" t="s">
        <v>1326</v>
      </c>
      <c r="U63" s="399" t="s">
        <v>3247</v>
      </c>
      <c r="V63" s="399" t="s">
        <v>1606</v>
      </c>
      <c r="W63" s="399" t="s">
        <v>1605</v>
      </c>
      <c r="X63" s="399" t="s">
        <v>3459</v>
      </c>
    </row>
    <row r="64" spans="1:24" ht="14.5" x14ac:dyDescent="0.35">
      <c r="A64" s="399" t="s">
        <v>1445</v>
      </c>
      <c r="B64" s="572" t="s">
        <v>3292</v>
      </c>
      <c r="C64" s="399" t="s">
        <v>8122</v>
      </c>
      <c r="D64" s="399" t="s">
        <v>3293</v>
      </c>
      <c r="F64" s="399" t="s">
        <v>8122</v>
      </c>
      <c r="I64" s="399" t="s">
        <v>8101</v>
      </c>
      <c r="J64" s="399" t="s">
        <v>8046</v>
      </c>
      <c r="L64" s="399" t="s">
        <v>44</v>
      </c>
      <c r="M64" s="399" t="s">
        <v>445</v>
      </c>
      <c r="N64" s="571">
        <v>44360.588220578706</v>
      </c>
      <c r="O64" s="571">
        <v>44438.726587858793</v>
      </c>
      <c r="Q64" s="399" t="s">
        <v>8102</v>
      </c>
      <c r="R64" s="399" t="s">
        <v>8048</v>
      </c>
      <c r="U64" s="399" t="s">
        <v>3295</v>
      </c>
      <c r="V64" s="399" t="s">
        <v>1606</v>
      </c>
      <c r="W64" s="399" t="s">
        <v>1605</v>
      </c>
      <c r="X64" s="399" t="s">
        <v>3459</v>
      </c>
    </row>
    <row r="65" spans="1:24" ht="14.5" x14ac:dyDescent="0.35">
      <c r="A65" s="399" t="s">
        <v>1445</v>
      </c>
      <c r="B65" s="572" t="s">
        <v>2617</v>
      </c>
      <c r="C65" s="399" t="s">
        <v>8123</v>
      </c>
      <c r="D65" s="399" t="s">
        <v>2619</v>
      </c>
      <c r="E65" s="399" t="s">
        <v>8123</v>
      </c>
      <c r="I65" s="399" t="s">
        <v>8045</v>
      </c>
      <c r="J65" s="399" t="s">
        <v>8046</v>
      </c>
      <c r="L65" s="399" t="s">
        <v>44</v>
      </c>
      <c r="M65" s="399" t="s">
        <v>445</v>
      </c>
      <c r="N65" s="571">
        <v>44360.588227430555</v>
      </c>
      <c r="O65" s="571">
        <v>44386.936334201389</v>
      </c>
      <c r="Q65" s="399" t="s">
        <v>8047</v>
      </c>
      <c r="R65" s="399" t="s">
        <v>1326</v>
      </c>
      <c r="U65" s="399" t="s">
        <v>2622</v>
      </c>
      <c r="V65" s="399" t="s">
        <v>2577</v>
      </c>
      <c r="W65" s="399" t="s">
        <v>1605</v>
      </c>
      <c r="X65" s="399" t="s">
        <v>3459</v>
      </c>
    </row>
    <row r="66" spans="1:24" ht="14.5" x14ac:dyDescent="0.35">
      <c r="A66" s="399" t="s">
        <v>1445</v>
      </c>
      <c r="B66" s="572" t="s">
        <v>2627</v>
      </c>
      <c r="C66" s="399" t="s">
        <v>8124</v>
      </c>
      <c r="D66" s="399" t="s">
        <v>2629</v>
      </c>
      <c r="E66" s="399" t="s">
        <v>8124</v>
      </c>
      <c r="I66" s="399" t="s">
        <v>8045</v>
      </c>
      <c r="J66" s="399" t="s">
        <v>8046</v>
      </c>
      <c r="L66" s="399" t="s">
        <v>44</v>
      </c>
      <c r="M66" s="399" t="s">
        <v>445</v>
      </c>
      <c r="N66" s="571">
        <v>44360.588236006944</v>
      </c>
      <c r="O66" s="571">
        <v>44497.681744780093</v>
      </c>
      <c r="Q66" s="399" t="s">
        <v>8047</v>
      </c>
      <c r="R66" s="399" t="s">
        <v>1326</v>
      </c>
      <c r="U66" s="399" t="s">
        <v>2631</v>
      </c>
      <c r="V66" s="399" t="s">
        <v>2577</v>
      </c>
      <c r="W66" s="399" t="s">
        <v>1605</v>
      </c>
      <c r="X66" s="399" t="s">
        <v>3459</v>
      </c>
    </row>
    <row r="67" spans="1:24" ht="14.5" x14ac:dyDescent="0.35">
      <c r="A67" s="399" t="s">
        <v>1445</v>
      </c>
      <c r="B67" s="572" t="s">
        <v>2635</v>
      </c>
      <c r="C67" s="399" t="s">
        <v>8125</v>
      </c>
      <c r="D67" s="399" t="s">
        <v>2637</v>
      </c>
      <c r="E67" s="399" t="s">
        <v>8125</v>
      </c>
      <c r="I67" s="399" t="s">
        <v>8045</v>
      </c>
      <c r="J67" s="399" t="s">
        <v>8046</v>
      </c>
      <c r="L67" s="399" t="s">
        <v>44</v>
      </c>
      <c r="M67" s="399" t="s">
        <v>445</v>
      </c>
      <c r="N67" s="571">
        <v>44360.58824247685</v>
      </c>
      <c r="O67" s="571">
        <v>44413.634789930555</v>
      </c>
      <c r="Q67" s="399" t="s">
        <v>8047</v>
      </c>
      <c r="R67" s="399" t="s">
        <v>1326</v>
      </c>
      <c r="U67" s="399" t="s">
        <v>2639</v>
      </c>
      <c r="V67" s="399" t="s">
        <v>2577</v>
      </c>
      <c r="W67" s="399" t="s">
        <v>1605</v>
      </c>
      <c r="X67" s="399" t="s">
        <v>3459</v>
      </c>
    </row>
    <row r="68" spans="1:24" ht="14.5" x14ac:dyDescent="0.35">
      <c r="A68" s="399" t="s">
        <v>1445</v>
      </c>
      <c r="B68" s="572" t="s">
        <v>2756</v>
      </c>
      <c r="C68" s="399" t="s">
        <v>8126</v>
      </c>
      <c r="D68" s="399" t="s">
        <v>2758</v>
      </c>
      <c r="E68" s="399" t="s">
        <v>8126</v>
      </c>
      <c r="I68" s="399" t="s">
        <v>8045</v>
      </c>
      <c r="J68" s="399" t="s">
        <v>8046</v>
      </c>
      <c r="L68" s="399" t="s">
        <v>44</v>
      </c>
      <c r="M68" s="399" t="s">
        <v>445</v>
      </c>
      <c r="N68" s="571">
        <v>44360.588250173612</v>
      </c>
      <c r="O68" s="571">
        <v>44405.275165810184</v>
      </c>
      <c r="Q68" s="399" t="s">
        <v>8047</v>
      </c>
      <c r="R68" s="399" t="s">
        <v>8048</v>
      </c>
      <c r="U68" s="399" t="s">
        <v>118</v>
      </c>
      <c r="V68" s="399" t="s">
        <v>2577</v>
      </c>
      <c r="W68" s="399" t="s">
        <v>1605</v>
      </c>
      <c r="X68" s="399" t="s">
        <v>3459</v>
      </c>
    </row>
    <row r="69" spans="1:24" ht="14.5" x14ac:dyDescent="0.35">
      <c r="A69" s="399" t="s">
        <v>1445</v>
      </c>
      <c r="B69" s="572" t="s">
        <v>3112</v>
      </c>
      <c r="C69" s="399" t="s">
        <v>8127</v>
      </c>
      <c r="D69" s="399" t="s">
        <v>3114</v>
      </c>
      <c r="E69" s="399" t="s">
        <v>8127</v>
      </c>
      <c r="I69" s="399" t="s">
        <v>1205</v>
      </c>
      <c r="J69" s="399" t="s">
        <v>8046</v>
      </c>
      <c r="L69" s="399" t="s">
        <v>44</v>
      </c>
      <c r="M69" s="399" t="s">
        <v>445</v>
      </c>
      <c r="N69" s="571">
        <v>44360.588258981479</v>
      </c>
      <c r="O69" s="571">
        <v>44390.500976516203</v>
      </c>
      <c r="Q69" s="399" t="s">
        <v>8065</v>
      </c>
      <c r="R69" s="399" t="s">
        <v>1326</v>
      </c>
      <c r="U69" s="399" t="s">
        <v>3116</v>
      </c>
      <c r="V69" s="399" t="s">
        <v>1606</v>
      </c>
      <c r="W69" s="399" t="s">
        <v>1605</v>
      </c>
      <c r="X69" s="399" t="s">
        <v>3459</v>
      </c>
    </row>
    <row r="70" spans="1:24" ht="14.5" x14ac:dyDescent="0.35">
      <c r="A70" s="399" t="s">
        <v>1445</v>
      </c>
      <c r="B70" s="572" t="s">
        <v>3151</v>
      </c>
      <c r="C70" s="399" t="s">
        <v>8128</v>
      </c>
      <c r="D70" s="399" t="s">
        <v>3153</v>
      </c>
      <c r="E70" s="399" t="s">
        <v>8128</v>
      </c>
      <c r="I70" s="399" t="s">
        <v>8114</v>
      </c>
      <c r="J70" s="399" t="s">
        <v>8046</v>
      </c>
      <c r="L70" s="399" t="s">
        <v>44</v>
      </c>
      <c r="M70" s="399" t="s">
        <v>445</v>
      </c>
      <c r="N70" s="571">
        <v>44360.588283935183</v>
      </c>
      <c r="O70" s="571">
        <v>44385.616255694447</v>
      </c>
      <c r="Q70" s="399" t="s">
        <v>8047</v>
      </c>
      <c r="R70" s="399" t="s">
        <v>8048</v>
      </c>
      <c r="U70" s="399" t="s">
        <v>3155</v>
      </c>
      <c r="V70" s="399" t="s">
        <v>1606</v>
      </c>
      <c r="W70" s="399" t="s">
        <v>1605</v>
      </c>
      <c r="X70" s="399" t="s">
        <v>3459</v>
      </c>
    </row>
    <row r="71" spans="1:24" ht="14.5" x14ac:dyDescent="0.35">
      <c r="A71" s="399" t="s">
        <v>1445</v>
      </c>
      <c r="B71" s="572" t="s">
        <v>3158</v>
      </c>
      <c r="C71" s="399" t="s">
        <v>8129</v>
      </c>
      <c r="D71" s="399" t="s">
        <v>3160</v>
      </c>
      <c r="E71" s="399" t="s">
        <v>8129</v>
      </c>
      <c r="I71" s="399" t="s">
        <v>8114</v>
      </c>
      <c r="J71" s="399" t="s">
        <v>8046</v>
      </c>
      <c r="L71" s="399" t="s">
        <v>44</v>
      </c>
      <c r="M71" s="399" t="s">
        <v>445</v>
      </c>
      <c r="N71" s="571">
        <v>44360.588289722225</v>
      </c>
      <c r="O71" s="571">
        <v>44391.738941226853</v>
      </c>
      <c r="Q71" s="399" t="s">
        <v>8047</v>
      </c>
      <c r="R71" s="399" t="s">
        <v>8048</v>
      </c>
      <c r="U71" s="399" t="s">
        <v>3162</v>
      </c>
      <c r="V71" s="399" t="s">
        <v>1606</v>
      </c>
      <c r="W71" s="399" t="s">
        <v>1605</v>
      </c>
      <c r="X71" s="399" t="s">
        <v>3459</v>
      </c>
    </row>
    <row r="72" spans="1:24" ht="14.5" x14ac:dyDescent="0.35">
      <c r="A72" s="399" t="s">
        <v>1445</v>
      </c>
      <c r="B72" s="572" t="s">
        <v>3164</v>
      </c>
      <c r="C72" s="399" t="s">
        <v>8130</v>
      </c>
      <c r="D72" s="399" t="s">
        <v>3166</v>
      </c>
      <c r="E72" s="399" t="s">
        <v>8130</v>
      </c>
      <c r="J72" s="399" t="s">
        <v>8046</v>
      </c>
      <c r="L72" s="399" t="s">
        <v>8116</v>
      </c>
      <c r="N72" s="571">
        <v>44360.588296759262</v>
      </c>
      <c r="O72" s="571">
        <v>44480.403743645831</v>
      </c>
      <c r="R72" s="399" t="s">
        <v>1346</v>
      </c>
      <c r="U72" s="399" t="s">
        <v>3168</v>
      </c>
      <c r="V72" s="399" t="s">
        <v>1606</v>
      </c>
      <c r="W72" s="399" t="s">
        <v>1605</v>
      </c>
      <c r="X72" s="399" t="s">
        <v>3459</v>
      </c>
    </row>
    <row r="73" spans="1:24" ht="14.5" x14ac:dyDescent="0.35">
      <c r="A73" s="399" t="s">
        <v>1445</v>
      </c>
      <c r="B73" s="572" t="s">
        <v>3170</v>
      </c>
      <c r="C73" s="399" t="s">
        <v>8131</v>
      </c>
      <c r="D73" s="399" t="s">
        <v>3172</v>
      </c>
      <c r="E73" s="399" t="s">
        <v>8131</v>
      </c>
      <c r="I73" s="399" t="s">
        <v>8114</v>
      </c>
      <c r="J73" s="399" t="s">
        <v>8046</v>
      </c>
      <c r="L73" s="399" t="s">
        <v>44</v>
      </c>
      <c r="M73" s="399" t="s">
        <v>445</v>
      </c>
      <c r="N73" s="571">
        <v>44360.588303773147</v>
      </c>
      <c r="O73" s="571">
        <v>44391.73959002315</v>
      </c>
      <c r="Q73" s="399" t="s">
        <v>8047</v>
      </c>
      <c r="R73" s="399" t="s">
        <v>8048</v>
      </c>
      <c r="U73" s="399" t="s">
        <v>2885</v>
      </c>
      <c r="V73" s="399" t="s">
        <v>1606</v>
      </c>
      <c r="W73" s="399" t="s">
        <v>1605</v>
      </c>
      <c r="X73" s="399" t="s">
        <v>3459</v>
      </c>
    </row>
    <row r="74" spans="1:24" ht="14.5" x14ac:dyDescent="0.35">
      <c r="A74" s="399" t="s">
        <v>1445</v>
      </c>
      <c r="B74" s="572" t="s">
        <v>3176</v>
      </c>
      <c r="C74" s="399" t="s">
        <v>8132</v>
      </c>
      <c r="D74" s="399" t="s">
        <v>3178</v>
      </c>
      <c r="E74" s="399" t="s">
        <v>8132</v>
      </c>
      <c r="I74" s="399" t="s">
        <v>8114</v>
      </c>
      <c r="J74" s="399" t="s">
        <v>8046</v>
      </c>
      <c r="L74" s="399" t="s">
        <v>8116</v>
      </c>
      <c r="M74" s="399" t="s">
        <v>445</v>
      </c>
      <c r="N74" s="571">
        <v>44360.588309224535</v>
      </c>
      <c r="O74" s="571">
        <v>44417.810314571761</v>
      </c>
      <c r="Q74" s="399" t="s">
        <v>8047</v>
      </c>
      <c r="R74" s="399" t="s">
        <v>8048</v>
      </c>
      <c r="U74" s="399" t="s">
        <v>8117</v>
      </c>
      <c r="V74" s="399" t="s">
        <v>1606</v>
      </c>
      <c r="W74" s="399" t="s">
        <v>1605</v>
      </c>
      <c r="X74" s="399" t="s">
        <v>3459</v>
      </c>
    </row>
    <row r="75" spans="1:24" ht="14.5" x14ac:dyDescent="0.35">
      <c r="A75" s="399" t="s">
        <v>1445</v>
      </c>
      <c r="B75" s="572" t="s">
        <v>3182</v>
      </c>
      <c r="C75" s="399" t="s">
        <v>8133</v>
      </c>
      <c r="D75" s="399" t="s">
        <v>3184</v>
      </c>
      <c r="E75" s="399" t="s">
        <v>8133</v>
      </c>
      <c r="I75" s="399" t="s">
        <v>8114</v>
      </c>
      <c r="J75" s="399" t="s">
        <v>8046</v>
      </c>
      <c r="L75" s="399" t="s">
        <v>8116</v>
      </c>
      <c r="M75" s="399" t="s">
        <v>445</v>
      </c>
      <c r="N75" s="571">
        <v>44360.588315312503</v>
      </c>
      <c r="O75" s="571">
        <v>44417.92703230324</v>
      </c>
      <c r="Q75" s="399" t="s">
        <v>8047</v>
      </c>
      <c r="R75" s="399" t="s">
        <v>8048</v>
      </c>
      <c r="U75" s="399" t="s">
        <v>8119</v>
      </c>
      <c r="V75" s="399" t="s">
        <v>1606</v>
      </c>
      <c r="W75" s="399" t="s">
        <v>1605</v>
      </c>
      <c r="X75" s="399" t="s">
        <v>3459</v>
      </c>
    </row>
    <row r="76" spans="1:24" ht="14.5" x14ac:dyDescent="0.35">
      <c r="A76" s="399" t="s">
        <v>1445</v>
      </c>
      <c r="B76" s="572" t="s">
        <v>3227</v>
      </c>
      <c r="C76" s="399" t="s">
        <v>8134</v>
      </c>
      <c r="D76" s="399" t="s">
        <v>3229</v>
      </c>
      <c r="E76" s="399" t="s">
        <v>8134</v>
      </c>
      <c r="I76" s="399" t="s">
        <v>8135</v>
      </c>
      <c r="J76" s="399" t="s">
        <v>8046</v>
      </c>
      <c r="L76" s="399" t="s">
        <v>44</v>
      </c>
      <c r="M76" s="399" t="s">
        <v>445</v>
      </c>
      <c r="N76" s="571">
        <v>44360.588321886571</v>
      </c>
      <c r="O76" s="571">
        <v>44385.661770856481</v>
      </c>
      <c r="Q76" s="399" t="s">
        <v>8047</v>
      </c>
      <c r="R76" s="399" t="s">
        <v>1326</v>
      </c>
      <c r="U76" s="399" t="s">
        <v>3231</v>
      </c>
      <c r="V76" s="399" t="s">
        <v>1606</v>
      </c>
      <c r="W76" s="399" t="s">
        <v>1605</v>
      </c>
      <c r="X76" s="399" t="s">
        <v>3459</v>
      </c>
    </row>
    <row r="77" spans="1:24" ht="14.5" x14ac:dyDescent="0.35">
      <c r="A77" s="399" t="s">
        <v>1445</v>
      </c>
      <c r="B77" s="572" t="s">
        <v>3243</v>
      </c>
      <c r="C77" s="399" t="s">
        <v>8136</v>
      </c>
      <c r="D77" s="399" t="s">
        <v>3245</v>
      </c>
      <c r="E77" s="399" t="s">
        <v>8136</v>
      </c>
      <c r="I77" s="399" t="s">
        <v>8137</v>
      </c>
      <c r="J77" s="399" t="s">
        <v>8046</v>
      </c>
      <c r="L77" s="399" t="s">
        <v>44</v>
      </c>
      <c r="M77" s="399" t="s">
        <v>445</v>
      </c>
      <c r="N77" s="571">
        <v>44360.588328287035</v>
      </c>
      <c r="O77" s="571">
        <v>44386.722281689814</v>
      </c>
      <c r="Q77" s="399" t="s">
        <v>8047</v>
      </c>
      <c r="R77" s="399" t="s">
        <v>1326</v>
      </c>
      <c r="U77" s="399" t="s">
        <v>3247</v>
      </c>
      <c r="V77" s="399" t="s">
        <v>1606</v>
      </c>
      <c r="W77" s="399" t="s">
        <v>1605</v>
      </c>
      <c r="X77" s="399" t="s">
        <v>3459</v>
      </c>
    </row>
    <row r="78" spans="1:24" ht="14.5" x14ac:dyDescent="0.35">
      <c r="A78" s="399" t="s">
        <v>1445</v>
      </c>
      <c r="B78" s="572" t="s">
        <v>3291</v>
      </c>
      <c r="C78" s="399" t="s">
        <v>8138</v>
      </c>
      <c r="D78" s="399" t="s">
        <v>3293</v>
      </c>
      <c r="E78" s="399" t="s">
        <v>8138</v>
      </c>
      <c r="I78" s="399" t="s">
        <v>8114</v>
      </c>
      <c r="J78" s="399" t="s">
        <v>8046</v>
      </c>
      <c r="L78" s="399" t="s">
        <v>44</v>
      </c>
      <c r="M78" s="399" t="s">
        <v>445</v>
      </c>
      <c r="N78" s="571">
        <v>44360.588336736109</v>
      </c>
      <c r="O78" s="571">
        <v>44385.614658240738</v>
      </c>
      <c r="Q78" s="399" t="s">
        <v>8047</v>
      </c>
      <c r="R78" s="399" t="s">
        <v>8048</v>
      </c>
      <c r="U78" s="399" t="s">
        <v>3295</v>
      </c>
      <c r="V78" s="399" t="s">
        <v>1606</v>
      </c>
      <c r="W78" s="399" t="s">
        <v>1605</v>
      </c>
      <c r="X78" s="399" t="s">
        <v>3459</v>
      </c>
    </row>
    <row r="79" spans="1:24" ht="14.5" x14ac:dyDescent="0.35">
      <c r="A79" s="399" t="s">
        <v>1445</v>
      </c>
      <c r="B79" s="572" t="s">
        <v>2881</v>
      </c>
      <c r="C79" s="399" t="s">
        <v>8139</v>
      </c>
      <c r="D79" s="399" t="s">
        <v>2883</v>
      </c>
      <c r="E79" s="399" t="s">
        <v>8139</v>
      </c>
      <c r="I79" s="399" t="s">
        <v>8114</v>
      </c>
      <c r="J79" s="399" t="s">
        <v>8046</v>
      </c>
      <c r="K79" s="399" t="s">
        <v>8140</v>
      </c>
      <c r="L79" s="399" t="s">
        <v>44</v>
      </c>
      <c r="M79" s="399" t="s">
        <v>445</v>
      </c>
      <c r="N79" s="571">
        <v>44377.756093136573</v>
      </c>
      <c r="O79" s="571">
        <v>44398.727731712963</v>
      </c>
      <c r="Q79" s="399" t="s">
        <v>8065</v>
      </c>
      <c r="R79" s="399" t="s">
        <v>1326</v>
      </c>
      <c r="U79" s="399" t="s">
        <v>2885</v>
      </c>
      <c r="V79" s="399" t="s">
        <v>1606</v>
      </c>
      <c r="W79" s="399" t="s">
        <v>1605</v>
      </c>
      <c r="X79" s="399" t="s">
        <v>3459</v>
      </c>
    </row>
    <row r="80" spans="1:24" ht="14.5" x14ac:dyDescent="0.35">
      <c r="A80" s="399" t="s">
        <v>1445</v>
      </c>
      <c r="B80" s="572" t="s">
        <v>3439</v>
      </c>
      <c r="C80" s="399" t="s">
        <v>8141</v>
      </c>
      <c r="D80" s="399" t="s">
        <v>3441</v>
      </c>
      <c r="E80" s="399" t="s">
        <v>8141</v>
      </c>
      <c r="I80" s="399" t="s">
        <v>8045</v>
      </c>
      <c r="J80" s="399" t="s">
        <v>8046</v>
      </c>
      <c r="K80" s="399" t="s">
        <v>8140</v>
      </c>
      <c r="L80" s="399" t="s">
        <v>44</v>
      </c>
      <c r="M80" s="399" t="s">
        <v>445</v>
      </c>
      <c r="N80" s="571">
        <v>44377.764135277779</v>
      </c>
      <c r="O80" s="571">
        <v>44390.854989722226</v>
      </c>
      <c r="Q80" s="399" t="s">
        <v>8047</v>
      </c>
      <c r="R80" s="399" t="s">
        <v>1326</v>
      </c>
      <c r="U80" s="399" t="s">
        <v>3443</v>
      </c>
      <c r="V80" s="399" t="s">
        <v>2577</v>
      </c>
      <c r="W80" s="399" t="s">
        <v>1605</v>
      </c>
      <c r="X80" s="399" t="s">
        <v>3459</v>
      </c>
    </row>
    <row r="81" spans="1:24" ht="14.5" x14ac:dyDescent="0.35">
      <c r="A81" s="399" t="s">
        <v>1445</v>
      </c>
      <c r="B81" s="572" t="s">
        <v>2882</v>
      </c>
      <c r="C81" s="399" t="s">
        <v>8142</v>
      </c>
      <c r="D81" s="399" t="s">
        <v>2883</v>
      </c>
      <c r="F81" s="399" t="s">
        <v>8142</v>
      </c>
      <c r="I81" s="399" t="s">
        <v>8114</v>
      </c>
      <c r="J81" s="399" t="s">
        <v>8046</v>
      </c>
      <c r="K81" s="399" t="s">
        <v>8140</v>
      </c>
      <c r="L81" s="399" t="s">
        <v>44</v>
      </c>
      <c r="M81" s="399" t="s">
        <v>445</v>
      </c>
      <c r="N81" s="571">
        <v>44386.614627824078</v>
      </c>
      <c r="O81" s="571">
        <v>44442.686749108798</v>
      </c>
      <c r="Q81" s="399" t="s">
        <v>8102</v>
      </c>
      <c r="R81" s="399" t="s">
        <v>1326</v>
      </c>
      <c r="U81" s="399" t="s">
        <v>2885</v>
      </c>
      <c r="V81" s="399" t="s">
        <v>1606</v>
      </c>
      <c r="W81" s="399" t="s">
        <v>1605</v>
      </c>
      <c r="X81" s="399" t="s">
        <v>3459</v>
      </c>
    </row>
    <row r="82" spans="1:24" ht="14.5" x14ac:dyDescent="0.35">
      <c r="A82" s="399" t="s">
        <v>1445</v>
      </c>
      <c r="B82" s="572" t="s">
        <v>1594</v>
      </c>
      <c r="C82" s="399" t="s">
        <v>1595</v>
      </c>
      <c r="D82" s="399" t="s">
        <v>1595</v>
      </c>
      <c r="E82" s="399" t="s">
        <v>8143</v>
      </c>
      <c r="I82" s="399" t="s">
        <v>8057</v>
      </c>
      <c r="J82" s="399" t="s">
        <v>8046</v>
      </c>
      <c r="L82" s="399" t="s">
        <v>44</v>
      </c>
      <c r="M82" s="399" t="s">
        <v>445</v>
      </c>
      <c r="N82" s="571">
        <v>44389.707929942131</v>
      </c>
      <c r="O82" s="571">
        <v>44494.560203831017</v>
      </c>
      <c r="Q82" s="399" t="s">
        <v>8065</v>
      </c>
      <c r="R82" s="399" t="s">
        <v>8048</v>
      </c>
      <c r="V82" s="399" t="s">
        <v>1606</v>
      </c>
      <c r="W82" s="399" t="s">
        <v>1605</v>
      </c>
      <c r="X82" s="399" t="s">
        <v>3512</v>
      </c>
    </row>
    <row r="83" spans="1:24" ht="14.5" x14ac:dyDescent="0.35">
      <c r="A83" s="399" t="s">
        <v>1445</v>
      </c>
      <c r="B83" s="572" t="s">
        <v>1612</v>
      </c>
      <c r="C83" s="399" t="s">
        <v>1613</v>
      </c>
      <c r="D83" s="399" t="s">
        <v>1613</v>
      </c>
      <c r="E83" s="399" t="s">
        <v>8144</v>
      </c>
      <c r="I83" s="399" t="s">
        <v>8057</v>
      </c>
      <c r="J83" s="399" t="s">
        <v>8046</v>
      </c>
      <c r="L83" s="399" t="s">
        <v>44</v>
      </c>
      <c r="M83" s="399" t="s">
        <v>445</v>
      </c>
      <c r="N83" s="571">
        <v>44389.707940185188</v>
      </c>
      <c r="O83" s="571">
        <v>44494.55990803241</v>
      </c>
      <c r="Q83" s="399" t="s">
        <v>8065</v>
      </c>
      <c r="R83" s="399" t="s">
        <v>8048</v>
      </c>
      <c r="V83" s="399" t="s">
        <v>1606</v>
      </c>
      <c r="W83" s="399" t="s">
        <v>1605</v>
      </c>
      <c r="X83" s="399" t="s">
        <v>3512</v>
      </c>
    </row>
    <row r="84" spans="1:24" ht="14.5" x14ac:dyDescent="0.35">
      <c r="A84" s="399" t="s">
        <v>1445</v>
      </c>
      <c r="B84" s="572" t="s">
        <v>1619</v>
      </c>
      <c r="C84" s="399" t="s">
        <v>1620</v>
      </c>
      <c r="D84" s="399" t="s">
        <v>1620</v>
      </c>
      <c r="E84" s="399" t="s">
        <v>8145</v>
      </c>
      <c r="I84" s="399" t="s">
        <v>8057</v>
      </c>
      <c r="J84" s="399" t="s">
        <v>8046</v>
      </c>
      <c r="L84" s="399" t="s">
        <v>44</v>
      </c>
      <c r="M84" s="399" t="s">
        <v>445</v>
      </c>
      <c r="N84" s="571">
        <v>44389.707947141207</v>
      </c>
      <c r="O84" s="571">
        <v>44400.861338541668</v>
      </c>
      <c r="Q84" s="399" t="s">
        <v>8065</v>
      </c>
      <c r="R84" s="399" t="s">
        <v>8048</v>
      </c>
      <c r="V84" s="399" t="s">
        <v>1606</v>
      </c>
      <c r="W84" s="399" t="s">
        <v>1605</v>
      </c>
      <c r="X84" s="399" t="s">
        <v>3512</v>
      </c>
    </row>
    <row r="85" spans="1:24" ht="14.5" x14ac:dyDescent="0.35">
      <c r="A85" s="399" t="s">
        <v>1445</v>
      </c>
      <c r="B85" s="572" t="s">
        <v>1626</v>
      </c>
      <c r="C85" s="399" t="s">
        <v>1627</v>
      </c>
      <c r="D85" s="399" t="s">
        <v>1627</v>
      </c>
      <c r="E85" s="399" t="s">
        <v>8146</v>
      </c>
      <c r="I85" s="399" t="s">
        <v>8057</v>
      </c>
      <c r="J85" s="399" t="s">
        <v>8046</v>
      </c>
      <c r="L85" s="399" t="s">
        <v>44</v>
      </c>
      <c r="M85" s="399" t="s">
        <v>445</v>
      </c>
      <c r="N85" s="571">
        <v>44389.707955694445</v>
      </c>
      <c r="O85" s="571">
        <v>44494.560196527775</v>
      </c>
      <c r="Q85" s="399" t="s">
        <v>8065</v>
      </c>
      <c r="R85" s="399" t="s">
        <v>8048</v>
      </c>
      <c r="V85" s="399" t="s">
        <v>1606</v>
      </c>
      <c r="W85" s="399" t="s">
        <v>1605</v>
      </c>
      <c r="X85" s="399" t="s">
        <v>3512</v>
      </c>
    </row>
    <row r="86" spans="1:24" ht="14.5" x14ac:dyDescent="0.35">
      <c r="A86" s="399" t="s">
        <v>1445</v>
      </c>
      <c r="B86" s="572" t="s">
        <v>1793</v>
      </c>
      <c r="C86" s="399" t="s">
        <v>1794</v>
      </c>
      <c r="D86" s="399" t="s">
        <v>1794</v>
      </c>
      <c r="E86" s="399" t="s">
        <v>8147</v>
      </c>
      <c r="I86" s="399" t="s">
        <v>8057</v>
      </c>
      <c r="J86" s="399" t="s">
        <v>8046</v>
      </c>
      <c r="L86" s="399" t="s">
        <v>44</v>
      </c>
      <c r="M86" s="399" t="s">
        <v>445</v>
      </c>
      <c r="N86" s="571">
        <v>44389.707963078705</v>
      </c>
      <c r="O86" s="571">
        <v>44494.560045706021</v>
      </c>
      <c r="Q86" s="399" t="s">
        <v>8065</v>
      </c>
      <c r="R86" s="399" t="s">
        <v>8048</v>
      </c>
      <c r="V86" s="399" t="s">
        <v>1606</v>
      </c>
      <c r="W86" s="399" t="s">
        <v>1605</v>
      </c>
      <c r="X86" s="399" t="s">
        <v>3512</v>
      </c>
    </row>
    <row r="87" spans="1:24" ht="14.5" x14ac:dyDescent="0.35">
      <c r="A87" s="399" t="s">
        <v>1445</v>
      </c>
      <c r="B87" s="572" t="s">
        <v>1855</v>
      </c>
      <c r="C87" s="399" t="s">
        <v>1856</v>
      </c>
      <c r="D87" s="399" t="s">
        <v>1856</v>
      </c>
      <c r="E87" s="399" t="s">
        <v>8148</v>
      </c>
      <c r="I87" s="399" t="s">
        <v>8057</v>
      </c>
      <c r="J87" s="399" t="s">
        <v>8046</v>
      </c>
      <c r="L87" s="399" t="s">
        <v>44</v>
      </c>
      <c r="M87" s="399" t="s">
        <v>8149</v>
      </c>
      <c r="N87" s="571">
        <v>44389.707969479168</v>
      </c>
      <c r="O87" s="571">
        <v>44494.560029502318</v>
      </c>
      <c r="Q87" s="399" t="s">
        <v>8102</v>
      </c>
      <c r="R87" s="399" t="s">
        <v>8048</v>
      </c>
      <c r="V87" s="399" t="s">
        <v>1606</v>
      </c>
      <c r="W87" s="399" t="s">
        <v>1605</v>
      </c>
      <c r="X87" s="399" t="s">
        <v>3512</v>
      </c>
    </row>
    <row r="88" spans="1:24" ht="14.5" x14ac:dyDescent="0.35">
      <c r="A88" s="399" t="s">
        <v>1445</v>
      </c>
      <c r="B88" s="572" t="s">
        <v>1861</v>
      </c>
      <c r="C88" s="399" t="s">
        <v>1862</v>
      </c>
      <c r="D88" s="399" t="s">
        <v>1862</v>
      </c>
      <c r="E88" s="399" t="s">
        <v>8150</v>
      </c>
      <c r="I88" s="399" t="s">
        <v>8057</v>
      </c>
      <c r="J88" s="399" t="s">
        <v>8046</v>
      </c>
      <c r="L88" s="399" t="s">
        <v>44</v>
      </c>
      <c r="M88" s="399" t="s">
        <v>8149</v>
      </c>
      <c r="N88" s="571">
        <v>44389.707975868056</v>
      </c>
      <c r="O88" s="571">
        <v>44494.56003104167</v>
      </c>
      <c r="Q88" s="399" t="s">
        <v>8102</v>
      </c>
      <c r="R88" s="399" t="s">
        <v>8048</v>
      </c>
      <c r="V88" s="399" t="s">
        <v>1606</v>
      </c>
      <c r="W88" s="399" t="s">
        <v>1605</v>
      </c>
      <c r="X88" s="399" t="s">
        <v>3512</v>
      </c>
    </row>
    <row r="89" spans="1:24" ht="14.5" x14ac:dyDescent="0.35">
      <c r="A89" s="399" t="s">
        <v>1445</v>
      </c>
      <c r="B89" s="572" t="s">
        <v>1868</v>
      </c>
      <c r="C89" s="399" t="s">
        <v>1869</v>
      </c>
      <c r="D89" s="399" t="s">
        <v>1869</v>
      </c>
      <c r="E89" s="399" t="s">
        <v>8151</v>
      </c>
      <c r="I89" s="399" t="s">
        <v>8057</v>
      </c>
      <c r="J89" s="399" t="s">
        <v>8046</v>
      </c>
      <c r="L89" s="399" t="s">
        <v>44</v>
      </c>
      <c r="M89" s="399" t="s">
        <v>8149</v>
      </c>
      <c r="N89" s="571">
        <v>44389.707982685184</v>
      </c>
      <c r="O89" s="571">
        <v>44494.560026157407</v>
      </c>
      <c r="Q89" s="399" t="s">
        <v>8102</v>
      </c>
      <c r="R89" s="399" t="s">
        <v>8048</v>
      </c>
      <c r="V89" s="399" t="s">
        <v>1606</v>
      </c>
      <c r="W89" s="399" t="s">
        <v>1605</v>
      </c>
      <c r="X89" s="399" t="s">
        <v>3512</v>
      </c>
    </row>
    <row r="90" spans="1:24" ht="14.5" x14ac:dyDescent="0.35">
      <c r="A90" s="399" t="s">
        <v>1445</v>
      </c>
      <c r="B90" s="572" t="s">
        <v>1873</v>
      </c>
      <c r="C90" s="399" t="s">
        <v>1874</v>
      </c>
      <c r="D90" s="399" t="s">
        <v>1874</v>
      </c>
      <c r="E90" s="399" t="s">
        <v>8152</v>
      </c>
      <c r="I90" s="399" t="s">
        <v>8057</v>
      </c>
      <c r="J90" s="399" t="s">
        <v>8046</v>
      </c>
      <c r="L90" s="399" t="s">
        <v>44</v>
      </c>
      <c r="M90" s="399" t="s">
        <v>8149</v>
      </c>
      <c r="N90" s="571">
        <v>44389.707989317132</v>
      </c>
      <c r="O90" s="571">
        <v>44494.560027731481</v>
      </c>
      <c r="Q90" s="399" t="s">
        <v>8102</v>
      </c>
      <c r="R90" s="399" t="s">
        <v>8048</v>
      </c>
      <c r="V90" s="399" t="s">
        <v>1606</v>
      </c>
      <c r="W90" s="399" t="s">
        <v>1605</v>
      </c>
      <c r="X90" s="399" t="s">
        <v>3512</v>
      </c>
    </row>
    <row r="91" spans="1:24" ht="14.5" x14ac:dyDescent="0.35">
      <c r="A91" s="399" t="s">
        <v>1445</v>
      </c>
      <c r="B91" s="572" t="s">
        <v>1879</v>
      </c>
      <c r="C91" s="399" t="s">
        <v>1880</v>
      </c>
      <c r="D91" s="399" t="s">
        <v>1880</v>
      </c>
      <c r="E91" s="399" t="s">
        <v>8153</v>
      </c>
      <c r="I91" s="399" t="s">
        <v>8057</v>
      </c>
      <c r="J91" s="399" t="s">
        <v>8046</v>
      </c>
      <c r="L91" s="399" t="s">
        <v>44</v>
      </c>
      <c r="M91" s="399" t="s">
        <v>8149</v>
      </c>
      <c r="N91" s="571">
        <v>44389.707998287035</v>
      </c>
      <c r="O91" s="571">
        <v>44494.560023078702</v>
      </c>
      <c r="Q91" s="399" t="s">
        <v>8102</v>
      </c>
      <c r="R91" s="399" t="s">
        <v>8048</v>
      </c>
      <c r="V91" s="399" t="s">
        <v>1606</v>
      </c>
      <c r="W91" s="399" t="s">
        <v>1605</v>
      </c>
      <c r="X91" s="399" t="s">
        <v>3512</v>
      </c>
    </row>
    <row r="92" spans="1:24" ht="14.5" x14ac:dyDescent="0.35">
      <c r="A92" s="399" t="s">
        <v>1445</v>
      </c>
      <c r="B92" s="572" t="s">
        <v>1885</v>
      </c>
      <c r="C92" s="399" t="s">
        <v>1886</v>
      </c>
      <c r="D92" s="399" t="s">
        <v>1886</v>
      </c>
      <c r="E92" s="399" t="s">
        <v>8154</v>
      </c>
      <c r="I92" s="399" t="s">
        <v>8057</v>
      </c>
      <c r="J92" s="399" t="s">
        <v>8046</v>
      </c>
      <c r="L92" s="399" t="s">
        <v>44</v>
      </c>
      <c r="M92" s="399" t="s">
        <v>8149</v>
      </c>
      <c r="N92" s="571">
        <v>44389.708004652777</v>
      </c>
      <c r="O92" s="571">
        <v>44494.560024768522</v>
      </c>
      <c r="Q92" s="399" t="s">
        <v>8102</v>
      </c>
      <c r="R92" s="399" t="s">
        <v>8048</v>
      </c>
      <c r="V92" s="399" t="s">
        <v>1606</v>
      </c>
      <c r="W92" s="399" t="s">
        <v>1605</v>
      </c>
      <c r="X92" s="399" t="s">
        <v>3512</v>
      </c>
    </row>
    <row r="93" spans="1:24" ht="14.5" x14ac:dyDescent="0.35">
      <c r="A93" s="399" t="s">
        <v>1445</v>
      </c>
      <c r="B93" s="572" t="s">
        <v>1902</v>
      </c>
      <c r="C93" s="399" t="s">
        <v>1903</v>
      </c>
      <c r="D93" s="399" t="s">
        <v>1903</v>
      </c>
      <c r="E93" s="399" t="s">
        <v>8155</v>
      </c>
      <c r="I93" s="399" t="s">
        <v>8057</v>
      </c>
      <c r="J93" s="399" t="s">
        <v>8046</v>
      </c>
      <c r="L93" s="399" t="s">
        <v>44</v>
      </c>
      <c r="M93" s="399" t="s">
        <v>445</v>
      </c>
      <c r="N93" s="571">
        <v>44389.708011180555</v>
      </c>
      <c r="O93" s="571">
        <v>44494.56003828704</v>
      </c>
      <c r="Q93" s="399" t="s">
        <v>8065</v>
      </c>
      <c r="R93" s="399" t="s">
        <v>8048</v>
      </c>
      <c r="V93" s="399" t="s">
        <v>1606</v>
      </c>
      <c r="W93" s="399" t="s">
        <v>1605</v>
      </c>
      <c r="X93" s="399" t="s">
        <v>3512</v>
      </c>
    </row>
    <row r="94" spans="1:24" ht="14.5" x14ac:dyDescent="0.35">
      <c r="A94" s="399" t="s">
        <v>1445</v>
      </c>
      <c r="B94" s="572" t="s">
        <v>1908</v>
      </c>
      <c r="C94" s="399" t="s">
        <v>1909</v>
      </c>
      <c r="D94" s="399" t="s">
        <v>1909</v>
      </c>
      <c r="E94" s="399" t="s">
        <v>8156</v>
      </c>
      <c r="I94" s="399" t="s">
        <v>8057</v>
      </c>
      <c r="J94" s="399" t="s">
        <v>8046</v>
      </c>
      <c r="L94" s="399" t="s">
        <v>44</v>
      </c>
      <c r="M94" s="399" t="s">
        <v>445</v>
      </c>
      <c r="N94" s="571">
        <v>44389.708017627316</v>
      </c>
      <c r="O94" s="571">
        <v>44494.560041712961</v>
      </c>
      <c r="Q94" s="399" t="s">
        <v>8065</v>
      </c>
      <c r="R94" s="399" t="s">
        <v>8048</v>
      </c>
      <c r="V94" s="399" t="s">
        <v>1606</v>
      </c>
      <c r="W94" s="399" t="s">
        <v>1605</v>
      </c>
      <c r="X94" s="399" t="s">
        <v>3512</v>
      </c>
    </row>
    <row r="95" spans="1:24" ht="14.5" x14ac:dyDescent="0.35">
      <c r="A95" s="399" t="s">
        <v>1445</v>
      </c>
      <c r="B95" s="572" t="s">
        <v>1918</v>
      </c>
      <c r="C95" s="399" t="s">
        <v>1919</v>
      </c>
      <c r="D95" s="399" t="s">
        <v>1919</v>
      </c>
      <c r="E95" s="399" t="s">
        <v>8157</v>
      </c>
      <c r="I95" s="399" t="s">
        <v>8057</v>
      </c>
      <c r="J95" s="399" t="s">
        <v>8046</v>
      </c>
      <c r="L95" s="399" t="s">
        <v>44</v>
      </c>
      <c r="M95" s="399" t="s">
        <v>445</v>
      </c>
      <c r="N95" s="571">
        <v>44389.708023564817</v>
      </c>
      <c r="O95" s="571">
        <v>44494.560044201389</v>
      </c>
      <c r="Q95" s="399" t="s">
        <v>8065</v>
      </c>
      <c r="R95" s="399" t="s">
        <v>8048</v>
      </c>
      <c r="V95" s="399" t="s">
        <v>1606</v>
      </c>
      <c r="W95" s="399" t="s">
        <v>1605</v>
      </c>
      <c r="X95" s="399" t="s">
        <v>3512</v>
      </c>
    </row>
    <row r="96" spans="1:24" ht="14.5" x14ac:dyDescent="0.35">
      <c r="A96" s="399" t="s">
        <v>1445</v>
      </c>
      <c r="B96" s="572" t="s">
        <v>1924</v>
      </c>
      <c r="C96" s="399" t="s">
        <v>1925</v>
      </c>
      <c r="D96" s="399" t="s">
        <v>1925</v>
      </c>
      <c r="E96" s="399" t="s">
        <v>8158</v>
      </c>
      <c r="I96" s="399" t="s">
        <v>8057</v>
      </c>
      <c r="J96" s="399" t="s">
        <v>8046</v>
      </c>
      <c r="L96" s="399" t="s">
        <v>44</v>
      </c>
      <c r="M96" s="399" t="s">
        <v>445</v>
      </c>
      <c r="N96" s="571">
        <v>44389.708029988426</v>
      </c>
      <c r="O96" s="571">
        <v>44494.56004005787</v>
      </c>
      <c r="Q96" s="399" t="s">
        <v>8065</v>
      </c>
      <c r="R96" s="399" t="s">
        <v>8048</v>
      </c>
      <c r="V96" s="399" t="s">
        <v>1606</v>
      </c>
      <c r="W96" s="399" t="s">
        <v>1605</v>
      </c>
      <c r="X96" s="399" t="s">
        <v>3512</v>
      </c>
    </row>
    <row r="97" spans="1:24" ht="14.5" x14ac:dyDescent="0.35">
      <c r="A97" s="399" t="s">
        <v>1445</v>
      </c>
      <c r="B97" s="572" t="s">
        <v>1955</v>
      </c>
      <c r="C97" s="399" t="s">
        <v>1956</v>
      </c>
      <c r="D97" s="399" t="s">
        <v>1956</v>
      </c>
      <c r="E97" s="399" t="s">
        <v>8159</v>
      </c>
      <c r="I97" s="399" t="s">
        <v>8057</v>
      </c>
      <c r="J97" s="399" t="s">
        <v>8046</v>
      </c>
      <c r="L97" s="399" t="s">
        <v>44</v>
      </c>
      <c r="M97" s="399" t="s">
        <v>445</v>
      </c>
      <c r="N97" s="571">
        <v>44389.708037800927</v>
      </c>
      <c r="O97" s="571">
        <v>44494.560047164348</v>
      </c>
      <c r="Q97" s="399" t="s">
        <v>8065</v>
      </c>
      <c r="R97" s="399" t="s">
        <v>8048</v>
      </c>
      <c r="V97" s="399" t="s">
        <v>1606</v>
      </c>
      <c r="W97" s="399" t="s">
        <v>1605</v>
      </c>
      <c r="X97" s="399" t="s">
        <v>3512</v>
      </c>
    </row>
    <row r="98" spans="1:24" ht="14.5" x14ac:dyDescent="0.35">
      <c r="A98" s="399" t="s">
        <v>1445</v>
      </c>
      <c r="B98" s="572" t="s">
        <v>1961</v>
      </c>
      <c r="C98" s="399" t="s">
        <v>1962</v>
      </c>
      <c r="D98" s="399" t="s">
        <v>1962</v>
      </c>
      <c r="E98" s="399" t="s">
        <v>8160</v>
      </c>
      <c r="I98" s="399" t="s">
        <v>8057</v>
      </c>
      <c r="J98" s="399" t="s">
        <v>8046</v>
      </c>
      <c r="L98" s="399" t="s">
        <v>44</v>
      </c>
      <c r="M98" s="399" t="s">
        <v>445</v>
      </c>
      <c r="N98" s="571">
        <v>44389.708045636573</v>
      </c>
      <c r="O98" s="571">
        <v>44494.560239386577</v>
      </c>
      <c r="Q98" s="399" t="s">
        <v>8065</v>
      </c>
      <c r="R98" s="399" t="s">
        <v>8048</v>
      </c>
      <c r="V98" s="399" t="s">
        <v>1606</v>
      </c>
      <c r="W98" s="399" t="s">
        <v>1605</v>
      </c>
      <c r="X98" s="399" t="s">
        <v>3512</v>
      </c>
    </row>
    <row r="99" spans="1:24" ht="14.5" x14ac:dyDescent="0.35">
      <c r="A99" s="399" t="s">
        <v>1445</v>
      </c>
      <c r="B99" s="572" t="s">
        <v>1967</v>
      </c>
      <c r="C99" s="399" t="s">
        <v>1968</v>
      </c>
      <c r="D99" s="399" t="s">
        <v>1968</v>
      </c>
      <c r="E99" s="399" t="s">
        <v>8161</v>
      </c>
      <c r="I99" s="399" t="s">
        <v>8057</v>
      </c>
      <c r="J99" s="399" t="s">
        <v>8046</v>
      </c>
      <c r="L99" s="399" t="s">
        <v>44</v>
      </c>
      <c r="M99" s="399" t="s">
        <v>445</v>
      </c>
      <c r="N99" s="571">
        <v>44389.708051898146</v>
      </c>
      <c r="O99" s="571">
        <v>44494.559979710648</v>
      </c>
      <c r="Q99" s="399" t="s">
        <v>8065</v>
      </c>
      <c r="R99" s="399" t="s">
        <v>8048</v>
      </c>
      <c r="V99" s="399" t="s">
        <v>1606</v>
      </c>
      <c r="W99" s="399" t="s">
        <v>1605</v>
      </c>
      <c r="X99" s="399" t="s">
        <v>3512</v>
      </c>
    </row>
    <row r="100" spans="1:24" ht="14.5" x14ac:dyDescent="0.35">
      <c r="A100" s="399" t="s">
        <v>1445</v>
      </c>
      <c r="B100" s="572" t="s">
        <v>2006</v>
      </c>
      <c r="C100" s="399" t="s">
        <v>2007</v>
      </c>
      <c r="D100" s="399" t="s">
        <v>2007</v>
      </c>
      <c r="E100" s="399" t="s">
        <v>8162</v>
      </c>
      <c r="I100" s="399" t="s">
        <v>8057</v>
      </c>
      <c r="J100" s="399" t="s">
        <v>8046</v>
      </c>
      <c r="L100" s="399" t="s">
        <v>44</v>
      </c>
      <c r="M100" s="399" t="s">
        <v>445</v>
      </c>
      <c r="N100" s="571">
        <v>44389.70805912037</v>
      </c>
      <c r="O100" s="571">
        <v>44494.560191504628</v>
      </c>
      <c r="Q100" s="399" t="s">
        <v>8065</v>
      </c>
      <c r="R100" s="399" t="s">
        <v>8048</v>
      </c>
      <c r="V100" s="399" t="s">
        <v>1606</v>
      </c>
      <c r="W100" s="399" t="s">
        <v>1605</v>
      </c>
      <c r="X100" s="399" t="s">
        <v>3512</v>
      </c>
    </row>
    <row r="101" spans="1:24" ht="14.5" x14ac:dyDescent="0.35">
      <c r="A101" s="399" t="s">
        <v>1445</v>
      </c>
      <c r="B101" s="572" t="s">
        <v>2013</v>
      </c>
      <c r="C101" s="399" t="s">
        <v>2014</v>
      </c>
      <c r="D101" s="399" t="s">
        <v>2014</v>
      </c>
      <c r="E101" s="399" t="s">
        <v>8163</v>
      </c>
      <c r="I101" s="399" t="s">
        <v>8057</v>
      </c>
      <c r="J101" s="399" t="s">
        <v>8046</v>
      </c>
      <c r="L101" s="399" t="s">
        <v>44</v>
      </c>
      <c r="M101" s="399" t="s">
        <v>445</v>
      </c>
      <c r="N101" s="571">
        <v>44389.708066377316</v>
      </c>
      <c r="O101" s="571">
        <v>44494.560200196756</v>
      </c>
      <c r="Q101" s="399" t="s">
        <v>8065</v>
      </c>
      <c r="R101" s="399" t="s">
        <v>8048</v>
      </c>
      <c r="V101" s="399" t="s">
        <v>1606</v>
      </c>
      <c r="W101" s="399" t="s">
        <v>1605</v>
      </c>
      <c r="X101" s="399" t="s">
        <v>3512</v>
      </c>
    </row>
    <row r="102" spans="1:24" ht="14.5" x14ac:dyDescent="0.35">
      <c r="A102" s="399" t="s">
        <v>1445</v>
      </c>
      <c r="B102" s="572" t="s">
        <v>2026</v>
      </c>
      <c r="C102" s="399" t="s">
        <v>2027</v>
      </c>
      <c r="D102" s="399" t="s">
        <v>2027</v>
      </c>
      <c r="E102" s="399" t="s">
        <v>8164</v>
      </c>
      <c r="I102" s="399" t="s">
        <v>8114</v>
      </c>
      <c r="J102" s="399" t="s">
        <v>8046</v>
      </c>
      <c r="L102" s="399" t="s">
        <v>44</v>
      </c>
      <c r="M102" s="399" t="s">
        <v>445</v>
      </c>
      <c r="N102" s="571">
        <v>44389.708073263886</v>
      </c>
      <c r="O102" s="571">
        <v>44494.559911666664</v>
      </c>
      <c r="Q102" s="399" t="s">
        <v>8065</v>
      </c>
      <c r="R102" s="399" t="s">
        <v>8048</v>
      </c>
      <c r="V102" s="399" t="s">
        <v>1606</v>
      </c>
      <c r="W102" s="399" t="s">
        <v>1605</v>
      </c>
      <c r="X102" s="399" t="s">
        <v>3512</v>
      </c>
    </row>
    <row r="103" spans="1:24" ht="14.5" x14ac:dyDescent="0.35">
      <c r="A103" s="399" t="s">
        <v>1445</v>
      </c>
      <c r="B103" s="572" t="s">
        <v>2109</v>
      </c>
      <c r="C103" s="399" t="s">
        <v>2110</v>
      </c>
      <c r="D103" s="399" t="s">
        <v>2110</v>
      </c>
      <c r="E103" s="399" t="s">
        <v>8165</v>
      </c>
      <c r="I103" s="399" t="s">
        <v>8057</v>
      </c>
      <c r="J103" s="399" t="s">
        <v>8046</v>
      </c>
      <c r="L103" s="399" t="s">
        <v>44</v>
      </c>
      <c r="M103" s="399" t="s">
        <v>445</v>
      </c>
      <c r="N103" s="571">
        <v>44389.708080381941</v>
      </c>
      <c r="O103" s="571">
        <v>44494.560172557867</v>
      </c>
      <c r="Q103" s="399" t="s">
        <v>8065</v>
      </c>
      <c r="R103" s="399" t="s">
        <v>8048</v>
      </c>
      <c r="V103" s="399" t="s">
        <v>1606</v>
      </c>
      <c r="W103" s="399" t="s">
        <v>1605</v>
      </c>
      <c r="X103" s="399" t="s">
        <v>3512</v>
      </c>
    </row>
    <row r="104" spans="1:24" ht="14.5" x14ac:dyDescent="0.35">
      <c r="A104" s="399" t="s">
        <v>1445</v>
      </c>
      <c r="B104" s="572" t="s">
        <v>2155</v>
      </c>
      <c r="C104" s="399" t="s">
        <v>2156</v>
      </c>
      <c r="D104" s="399" t="s">
        <v>2156</v>
      </c>
      <c r="E104" s="399" t="s">
        <v>8166</v>
      </c>
      <c r="I104" s="399" t="s">
        <v>8057</v>
      </c>
      <c r="J104" s="399" t="s">
        <v>8046</v>
      </c>
      <c r="L104" s="399" t="s">
        <v>44</v>
      </c>
      <c r="M104" s="399" t="s">
        <v>445</v>
      </c>
      <c r="N104" s="571">
        <v>44389.708088657404</v>
      </c>
      <c r="O104" s="571">
        <v>44494.560013576389</v>
      </c>
      <c r="Q104" s="399" t="s">
        <v>8065</v>
      </c>
      <c r="R104" s="399" t="s">
        <v>8048</v>
      </c>
      <c r="V104" s="399" t="s">
        <v>1606</v>
      </c>
      <c r="W104" s="399" t="s">
        <v>1605</v>
      </c>
      <c r="X104" s="399" t="s">
        <v>3512</v>
      </c>
    </row>
    <row r="105" spans="1:24" ht="14.5" x14ac:dyDescent="0.35">
      <c r="A105" s="399" t="s">
        <v>1445</v>
      </c>
      <c r="B105" s="572" t="s">
        <v>2161</v>
      </c>
      <c r="C105" s="399" t="s">
        <v>2162</v>
      </c>
      <c r="D105" s="399" t="s">
        <v>2162</v>
      </c>
      <c r="E105" s="399" t="s">
        <v>8167</v>
      </c>
      <c r="I105" s="399" t="s">
        <v>8057</v>
      </c>
      <c r="J105" s="399" t="s">
        <v>8046</v>
      </c>
      <c r="L105" s="399" t="s">
        <v>44</v>
      </c>
      <c r="M105" s="399" t="s">
        <v>445</v>
      </c>
      <c r="N105" s="571">
        <v>44389.708096354167</v>
      </c>
      <c r="O105" s="571">
        <v>44494.560036689814</v>
      </c>
      <c r="Q105" s="399" t="s">
        <v>8065</v>
      </c>
      <c r="R105" s="399" t="s">
        <v>8048</v>
      </c>
      <c r="V105" s="399" t="s">
        <v>1606</v>
      </c>
      <c r="W105" s="399" t="s">
        <v>1605</v>
      </c>
      <c r="X105" s="399" t="s">
        <v>3512</v>
      </c>
    </row>
    <row r="106" spans="1:24" ht="14.5" x14ac:dyDescent="0.35">
      <c r="A106" s="399" t="s">
        <v>1445</v>
      </c>
      <c r="B106" s="572" t="s">
        <v>2253</v>
      </c>
      <c r="C106" s="399" t="s">
        <v>2254</v>
      </c>
      <c r="D106" s="399" t="s">
        <v>2254</v>
      </c>
      <c r="E106" s="399" t="s">
        <v>8168</v>
      </c>
      <c r="I106" s="399" t="s">
        <v>8057</v>
      </c>
      <c r="J106" s="399" t="s">
        <v>8046</v>
      </c>
      <c r="L106" s="399" t="s">
        <v>44</v>
      </c>
      <c r="M106" s="399" t="s">
        <v>8149</v>
      </c>
      <c r="N106" s="571">
        <v>44389.708102523145</v>
      </c>
      <c r="O106" s="571">
        <v>44440.958598113422</v>
      </c>
      <c r="Q106" s="399" t="s">
        <v>8102</v>
      </c>
      <c r="R106" s="399" t="s">
        <v>8048</v>
      </c>
      <c r="V106" s="399" t="s">
        <v>1606</v>
      </c>
      <c r="W106" s="399" t="s">
        <v>1605</v>
      </c>
      <c r="X106" s="399" t="s">
        <v>3512</v>
      </c>
    </row>
    <row r="107" spans="1:24" ht="14.5" x14ac:dyDescent="0.35">
      <c r="A107" s="399" t="s">
        <v>1445</v>
      </c>
      <c r="B107" s="572" t="s">
        <v>2272</v>
      </c>
      <c r="C107" s="399" t="s">
        <v>2273</v>
      </c>
      <c r="D107" s="399" t="s">
        <v>2273</v>
      </c>
      <c r="E107" s="399" t="s">
        <v>8169</v>
      </c>
      <c r="I107" s="399" t="s">
        <v>8057</v>
      </c>
      <c r="J107" s="399" t="s">
        <v>8046</v>
      </c>
      <c r="L107" s="399" t="s">
        <v>44</v>
      </c>
      <c r="M107" s="399" t="s">
        <v>8149</v>
      </c>
      <c r="N107" s="571">
        <v>44389.708110752312</v>
      </c>
      <c r="O107" s="571">
        <v>44494.560235925928</v>
      </c>
      <c r="Q107" s="399" t="s">
        <v>8102</v>
      </c>
      <c r="R107" s="399" t="s">
        <v>8048</v>
      </c>
      <c r="V107" s="399" t="s">
        <v>1606</v>
      </c>
      <c r="W107" s="399" t="s">
        <v>1605</v>
      </c>
      <c r="X107" s="399" t="s">
        <v>3512</v>
      </c>
    </row>
    <row r="108" spans="1:24" ht="14.5" x14ac:dyDescent="0.35">
      <c r="A108" s="399" t="s">
        <v>1445</v>
      </c>
      <c r="B108" s="572" t="s">
        <v>2278</v>
      </c>
      <c r="C108" s="399" t="s">
        <v>2279</v>
      </c>
      <c r="D108" s="399" t="s">
        <v>2279</v>
      </c>
      <c r="E108" s="399" t="s">
        <v>8170</v>
      </c>
      <c r="I108" s="399" t="s">
        <v>8171</v>
      </c>
      <c r="J108" s="399" t="s">
        <v>8046</v>
      </c>
      <c r="L108" s="399" t="s">
        <v>44</v>
      </c>
      <c r="M108" s="399" t="s">
        <v>445</v>
      </c>
      <c r="N108" s="571">
        <v>44389.708117337963</v>
      </c>
      <c r="O108" s="571">
        <v>44494.560056064816</v>
      </c>
      <c r="Q108" s="399" t="s">
        <v>8109</v>
      </c>
      <c r="R108" s="399" t="s">
        <v>8048</v>
      </c>
      <c r="V108" s="399" t="s">
        <v>8172</v>
      </c>
      <c r="W108" s="399" t="s">
        <v>8173</v>
      </c>
      <c r="X108" s="399" t="s">
        <v>3512</v>
      </c>
    </row>
    <row r="109" spans="1:24" ht="14.5" x14ac:dyDescent="0.35">
      <c r="A109" s="399" t="s">
        <v>1445</v>
      </c>
      <c r="B109" s="572" t="s">
        <v>2426</v>
      </c>
      <c r="C109" s="399" t="s">
        <v>2427</v>
      </c>
      <c r="D109" s="399" t="s">
        <v>2427</v>
      </c>
      <c r="E109" s="399" t="s">
        <v>8174</v>
      </c>
      <c r="I109" s="399" t="s">
        <v>8171</v>
      </c>
      <c r="J109" s="399" t="s">
        <v>8046</v>
      </c>
      <c r="L109" s="399" t="s">
        <v>44</v>
      </c>
      <c r="M109" s="399" t="s">
        <v>445</v>
      </c>
      <c r="N109" s="571">
        <v>44389.708125578705</v>
      </c>
      <c r="O109" s="571">
        <v>44494.559989189816</v>
      </c>
      <c r="Q109" s="399" t="s">
        <v>8175</v>
      </c>
      <c r="R109" s="399" t="s">
        <v>8048</v>
      </c>
      <c r="V109" s="399" t="s">
        <v>8172</v>
      </c>
      <c r="W109" s="399" t="s">
        <v>8173</v>
      </c>
      <c r="X109" s="399" t="s">
        <v>3512</v>
      </c>
    </row>
    <row r="110" spans="1:24" ht="14.5" x14ac:dyDescent="0.35">
      <c r="A110" s="399" t="s">
        <v>1445</v>
      </c>
      <c r="B110" s="572" t="s">
        <v>2432</v>
      </c>
      <c r="C110" s="399" t="s">
        <v>2433</v>
      </c>
      <c r="D110" s="399" t="s">
        <v>2433</v>
      </c>
      <c r="E110" s="399" t="s">
        <v>8176</v>
      </c>
      <c r="I110" s="399" t="s">
        <v>8171</v>
      </c>
      <c r="J110" s="399" t="s">
        <v>8046</v>
      </c>
      <c r="L110" s="399" t="s">
        <v>129</v>
      </c>
      <c r="N110" s="571">
        <v>44389.708131770836</v>
      </c>
      <c r="O110" s="571">
        <v>44494.560054363428</v>
      </c>
      <c r="Q110" s="399" t="s">
        <v>8175</v>
      </c>
      <c r="R110" s="399" t="s">
        <v>8048</v>
      </c>
      <c r="V110" s="399" t="s">
        <v>8172</v>
      </c>
      <c r="W110" s="399" t="s">
        <v>8173</v>
      </c>
      <c r="X110" s="399" t="s">
        <v>3512</v>
      </c>
    </row>
    <row r="111" spans="1:24" ht="14.5" x14ac:dyDescent="0.35">
      <c r="A111" s="399" t="s">
        <v>1445</v>
      </c>
      <c r="B111" s="572" t="s">
        <v>2457</v>
      </c>
      <c r="C111" s="399" t="s">
        <v>2458</v>
      </c>
      <c r="D111" s="399" t="s">
        <v>2458</v>
      </c>
      <c r="E111" s="399" t="s">
        <v>8177</v>
      </c>
      <c r="I111" s="399" t="s">
        <v>8057</v>
      </c>
      <c r="J111" s="399" t="s">
        <v>8046</v>
      </c>
      <c r="L111" s="399" t="s">
        <v>44</v>
      </c>
      <c r="M111" s="399" t="s">
        <v>445</v>
      </c>
      <c r="N111" s="571">
        <v>44389.708137719907</v>
      </c>
      <c r="O111" s="571">
        <v>44494.560048576386</v>
      </c>
      <c r="Q111" s="399" t="s">
        <v>8065</v>
      </c>
      <c r="R111" s="399" t="s">
        <v>1326</v>
      </c>
      <c r="V111" s="399" t="s">
        <v>1606</v>
      </c>
      <c r="W111" s="399" t="s">
        <v>1605</v>
      </c>
      <c r="X111" s="399" t="s">
        <v>3512</v>
      </c>
    </row>
    <row r="112" spans="1:24" ht="14.5" x14ac:dyDescent="0.35">
      <c r="A112" s="399" t="s">
        <v>1445</v>
      </c>
      <c r="B112" s="572" t="s">
        <v>2465</v>
      </c>
      <c r="C112" s="399" t="s">
        <v>2466</v>
      </c>
      <c r="D112" s="399" t="s">
        <v>2466</v>
      </c>
      <c r="E112" s="399" t="s">
        <v>8178</v>
      </c>
      <c r="I112" s="399" t="s">
        <v>8057</v>
      </c>
      <c r="J112" s="399" t="s">
        <v>8046</v>
      </c>
      <c r="L112" s="399" t="s">
        <v>44</v>
      </c>
      <c r="M112" s="399" t="s">
        <v>445</v>
      </c>
      <c r="N112" s="571">
        <v>44389.708143518517</v>
      </c>
      <c r="O112" s="571">
        <v>44494.560226331021</v>
      </c>
      <c r="Q112" s="399" t="s">
        <v>8065</v>
      </c>
      <c r="R112" s="399" t="s">
        <v>1326</v>
      </c>
      <c r="V112" s="399" t="s">
        <v>1606</v>
      </c>
      <c r="W112" s="399" t="s">
        <v>1605</v>
      </c>
      <c r="X112" s="399" t="s">
        <v>3512</v>
      </c>
    </row>
    <row r="113" spans="1:24" ht="14.5" x14ac:dyDescent="0.35">
      <c r="A113" s="399" t="s">
        <v>1445</v>
      </c>
      <c r="B113" s="572" t="s">
        <v>2478</v>
      </c>
      <c r="C113" s="399" t="s">
        <v>2479</v>
      </c>
      <c r="D113" s="399" t="s">
        <v>2479</v>
      </c>
      <c r="E113" s="399" t="s">
        <v>8179</v>
      </c>
      <c r="I113" s="399" t="s">
        <v>8057</v>
      </c>
      <c r="J113" s="399" t="s">
        <v>8046</v>
      </c>
      <c r="L113" s="399" t="s">
        <v>44</v>
      </c>
      <c r="M113" s="399" t="s">
        <v>445</v>
      </c>
      <c r="N113" s="571">
        <v>44389.708149687503</v>
      </c>
      <c r="O113" s="571">
        <v>44494.560228310183</v>
      </c>
      <c r="Q113" s="399" t="s">
        <v>8065</v>
      </c>
      <c r="R113" s="399" t="s">
        <v>1326</v>
      </c>
      <c r="V113" s="399" t="s">
        <v>1606</v>
      </c>
      <c r="W113" s="399" t="s">
        <v>1605</v>
      </c>
      <c r="X113" s="399" t="s">
        <v>3512</v>
      </c>
    </row>
    <row r="114" spans="1:24" ht="14.5" x14ac:dyDescent="0.35">
      <c r="A114" s="399" t="s">
        <v>1445</v>
      </c>
      <c r="B114" s="572" t="s">
        <v>2559</v>
      </c>
      <c r="C114" s="399" t="s">
        <v>2560</v>
      </c>
      <c r="D114" s="399" t="s">
        <v>2560</v>
      </c>
      <c r="E114" s="399" t="s">
        <v>8180</v>
      </c>
      <c r="I114" s="399" t="s">
        <v>8057</v>
      </c>
      <c r="J114" s="399" t="s">
        <v>8046</v>
      </c>
      <c r="L114" s="399" t="s">
        <v>44</v>
      </c>
      <c r="M114" s="399" t="s">
        <v>445</v>
      </c>
      <c r="N114" s="571">
        <v>44389.708155289351</v>
      </c>
      <c r="O114" s="571">
        <v>44494.56022983796</v>
      </c>
      <c r="Q114" s="399" t="s">
        <v>8065</v>
      </c>
      <c r="R114" s="399" t="s">
        <v>1326</v>
      </c>
      <c r="V114" s="399" t="s">
        <v>1606</v>
      </c>
      <c r="W114" s="399" t="s">
        <v>1605</v>
      </c>
      <c r="X114" s="399" t="s">
        <v>3512</v>
      </c>
    </row>
    <row r="115" spans="1:24" ht="14.5" x14ac:dyDescent="0.35">
      <c r="A115" s="399" t="s">
        <v>1445</v>
      </c>
      <c r="B115" s="572" t="s">
        <v>2589</v>
      </c>
      <c r="C115" s="399" t="s">
        <v>2590</v>
      </c>
      <c r="D115" s="399" t="s">
        <v>2590</v>
      </c>
      <c r="E115" s="399" t="s">
        <v>8181</v>
      </c>
      <c r="I115" s="399" t="s">
        <v>8045</v>
      </c>
      <c r="J115" s="399" t="s">
        <v>8046</v>
      </c>
      <c r="L115" s="399" t="s">
        <v>44</v>
      </c>
      <c r="M115" s="399" t="s">
        <v>445</v>
      </c>
      <c r="N115" s="571">
        <v>44389.708165543983</v>
      </c>
      <c r="O115" s="571">
        <v>44400.848998715279</v>
      </c>
      <c r="Q115" s="399" t="s">
        <v>8065</v>
      </c>
      <c r="R115" s="399" t="s">
        <v>8048</v>
      </c>
      <c r="V115" s="399" t="s">
        <v>2577</v>
      </c>
      <c r="W115" s="399" t="s">
        <v>1605</v>
      </c>
      <c r="X115" s="399" t="s">
        <v>3512</v>
      </c>
    </row>
    <row r="116" spans="1:24" ht="14.5" x14ac:dyDescent="0.35">
      <c r="A116" s="399" t="s">
        <v>1445</v>
      </c>
      <c r="B116" s="572" t="s">
        <v>2610</v>
      </c>
      <c r="C116" s="399" t="s">
        <v>2611</v>
      </c>
      <c r="D116" s="399" t="s">
        <v>2611</v>
      </c>
      <c r="E116" s="399" t="s">
        <v>8182</v>
      </c>
      <c r="I116" s="399" t="s">
        <v>8183</v>
      </c>
      <c r="J116" s="399" t="s">
        <v>8046</v>
      </c>
      <c r="L116" s="399" t="s">
        <v>44</v>
      </c>
      <c r="M116" s="399" t="s">
        <v>445</v>
      </c>
      <c r="N116" s="571">
        <v>44389.708172708335</v>
      </c>
      <c r="O116" s="571">
        <v>44400.848796238424</v>
      </c>
      <c r="Q116" s="399" t="s">
        <v>8065</v>
      </c>
      <c r="R116" s="399" t="s">
        <v>8048</v>
      </c>
      <c r="V116" s="399" t="s">
        <v>2577</v>
      </c>
      <c r="W116" s="399" t="s">
        <v>1605</v>
      </c>
      <c r="X116" s="399" t="s">
        <v>3512</v>
      </c>
    </row>
    <row r="117" spans="1:24" ht="14.5" x14ac:dyDescent="0.35">
      <c r="A117" s="399" t="s">
        <v>1445</v>
      </c>
      <c r="B117" s="572" t="s">
        <v>2772</v>
      </c>
      <c r="C117" s="399" t="s">
        <v>2773</v>
      </c>
      <c r="D117" s="399" t="s">
        <v>2773</v>
      </c>
      <c r="E117" s="399" t="s">
        <v>8184</v>
      </c>
      <c r="I117" s="399" t="s">
        <v>8045</v>
      </c>
      <c r="J117" s="399" t="s">
        <v>8046</v>
      </c>
      <c r="L117" s="399" t="s">
        <v>44</v>
      </c>
      <c r="M117" s="399" t="s">
        <v>445</v>
      </c>
      <c r="N117" s="571">
        <v>44389.70817953704</v>
      </c>
      <c r="O117" s="571">
        <v>44494.56035511574</v>
      </c>
      <c r="Q117" s="399" t="s">
        <v>8065</v>
      </c>
      <c r="R117" s="399" t="s">
        <v>8048</v>
      </c>
      <c r="V117" s="399" t="s">
        <v>2577</v>
      </c>
      <c r="W117" s="399" t="s">
        <v>1605</v>
      </c>
      <c r="X117" s="399" t="s">
        <v>3512</v>
      </c>
    </row>
    <row r="118" spans="1:24" ht="14.5" x14ac:dyDescent="0.35">
      <c r="A118" s="399" t="s">
        <v>1445</v>
      </c>
      <c r="B118" s="572" t="s">
        <v>2919</v>
      </c>
      <c r="C118" s="399" t="s">
        <v>2920</v>
      </c>
      <c r="D118" s="399" t="s">
        <v>2920</v>
      </c>
      <c r="E118" s="399" t="s">
        <v>8185</v>
      </c>
      <c r="I118" s="399" t="s">
        <v>8057</v>
      </c>
      <c r="J118" s="399" t="s">
        <v>8046</v>
      </c>
      <c r="L118" s="399" t="s">
        <v>44</v>
      </c>
      <c r="M118" s="399" t="s">
        <v>8149</v>
      </c>
      <c r="N118" s="571">
        <v>44389.708187303244</v>
      </c>
      <c r="O118" s="571">
        <v>44494.560279791665</v>
      </c>
      <c r="Q118" s="399" t="s">
        <v>8102</v>
      </c>
      <c r="R118" s="399" t="s">
        <v>8048</v>
      </c>
      <c r="V118" s="399" t="s">
        <v>1606</v>
      </c>
      <c r="W118" s="399" t="s">
        <v>1605</v>
      </c>
      <c r="X118" s="399" t="s">
        <v>3512</v>
      </c>
    </row>
    <row r="119" spans="1:24" ht="14.5" x14ac:dyDescent="0.35">
      <c r="A119" s="399" t="s">
        <v>1445</v>
      </c>
      <c r="B119" s="572" t="s">
        <v>2968</v>
      </c>
      <c r="C119" s="399" t="s">
        <v>2969</v>
      </c>
      <c r="D119" s="399" t="s">
        <v>2969</v>
      </c>
      <c r="E119" s="399" t="s">
        <v>8186</v>
      </c>
      <c r="I119" s="399" t="s">
        <v>8187</v>
      </c>
      <c r="J119" s="399" t="s">
        <v>8046</v>
      </c>
      <c r="L119" s="399" t="s">
        <v>44</v>
      </c>
      <c r="M119" s="399" t="s">
        <v>445</v>
      </c>
      <c r="N119" s="571">
        <v>44389.708193726852</v>
      </c>
      <c r="O119" s="571">
        <v>44405.11274271991</v>
      </c>
      <c r="Q119" s="399" t="s">
        <v>8065</v>
      </c>
      <c r="R119" s="399" t="s">
        <v>1326</v>
      </c>
      <c r="V119" s="399" t="s">
        <v>2577</v>
      </c>
      <c r="W119" s="399" t="s">
        <v>1605</v>
      </c>
      <c r="X119" s="399" t="s">
        <v>3512</v>
      </c>
    </row>
    <row r="120" spans="1:24" ht="14.5" x14ac:dyDescent="0.35">
      <c r="A120" s="399" t="s">
        <v>1445</v>
      </c>
      <c r="B120" s="572" t="s">
        <v>2974</v>
      </c>
      <c r="C120" s="399" t="s">
        <v>2975</v>
      </c>
      <c r="D120" s="399" t="s">
        <v>2975</v>
      </c>
      <c r="E120" s="399" t="s">
        <v>8188</v>
      </c>
      <c r="I120" s="399" t="s">
        <v>8187</v>
      </c>
      <c r="J120" s="399" t="s">
        <v>8046</v>
      </c>
      <c r="L120" s="399" t="s">
        <v>44</v>
      </c>
      <c r="M120" s="399" t="s">
        <v>445</v>
      </c>
      <c r="N120" s="571">
        <v>44389.708201388887</v>
      </c>
      <c r="O120" s="571">
        <v>44494.560438877314</v>
      </c>
      <c r="Q120" s="399" t="s">
        <v>8065</v>
      </c>
      <c r="R120" s="399" t="s">
        <v>8048</v>
      </c>
      <c r="V120" s="399" t="s">
        <v>2577</v>
      </c>
      <c r="W120" s="399" t="s">
        <v>1605</v>
      </c>
      <c r="X120" s="399" t="s">
        <v>3512</v>
      </c>
    </row>
    <row r="121" spans="1:24" ht="14.5" x14ac:dyDescent="0.35">
      <c r="A121" s="399" t="s">
        <v>1445</v>
      </c>
      <c r="B121" s="572" t="s">
        <v>3312</v>
      </c>
      <c r="C121" s="399" t="s">
        <v>3313</v>
      </c>
      <c r="D121" s="399" t="s">
        <v>3313</v>
      </c>
      <c r="E121" s="399" t="s">
        <v>8189</v>
      </c>
      <c r="I121" s="399" t="s">
        <v>8057</v>
      </c>
      <c r="J121" s="399" t="s">
        <v>8046</v>
      </c>
      <c r="L121" s="399" t="s">
        <v>44</v>
      </c>
      <c r="M121" s="399" t="s">
        <v>445</v>
      </c>
      <c r="N121" s="571">
        <v>44389.708209178243</v>
      </c>
      <c r="O121" s="571">
        <v>44494.560015104165</v>
      </c>
      <c r="Q121" s="399" t="s">
        <v>8065</v>
      </c>
      <c r="R121" s="399" t="s">
        <v>1326</v>
      </c>
      <c r="V121" s="399" t="s">
        <v>1606</v>
      </c>
      <c r="W121" s="399" t="s">
        <v>1605</v>
      </c>
      <c r="X121" s="399" t="s">
        <v>3512</v>
      </c>
    </row>
    <row r="122" spans="1:24" ht="14.5" x14ac:dyDescent="0.35">
      <c r="A122" s="399" t="s">
        <v>1445</v>
      </c>
      <c r="B122" s="572" t="s">
        <v>8190</v>
      </c>
      <c r="C122" s="399" t="s">
        <v>2908</v>
      </c>
      <c r="D122" s="399" t="s">
        <v>2908</v>
      </c>
      <c r="E122" s="399" t="s">
        <v>8056</v>
      </c>
      <c r="I122" s="399" t="s">
        <v>8045</v>
      </c>
      <c r="J122" s="399" t="s">
        <v>8046</v>
      </c>
      <c r="L122" s="399" t="s">
        <v>44</v>
      </c>
      <c r="M122" s="399" t="s">
        <v>445</v>
      </c>
      <c r="N122" s="571">
        <v>44389.708215219907</v>
      </c>
      <c r="O122" s="571">
        <v>44400.848411157407</v>
      </c>
      <c r="Q122" s="399" t="s">
        <v>8065</v>
      </c>
      <c r="R122" s="399" t="s">
        <v>8048</v>
      </c>
      <c r="V122" s="399" t="s">
        <v>2577</v>
      </c>
      <c r="W122" s="399" t="s">
        <v>1605</v>
      </c>
      <c r="X122" s="399" t="s">
        <v>3512</v>
      </c>
    </row>
    <row r="123" spans="1:24" ht="14.5" x14ac:dyDescent="0.35">
      <c r="A123" s="399" t="s">
        <v>1445</v>
      </c>
      <c r="B123" s="572" t="s">
        <v>1843</v>
      </c>
      <c r="C123" s="399" t="s">
        <v>1844</v>
      </c>
      <c r="D123" s="399" t="s">
        <v>1844</v>
      </c>
      <c r="E123" s="399" t="s">
        <v>8191</v>
      </c>
      <c r="I123" s="399" t="s">
        <v>8057</v>
      </c>
      <c r="J123" s="399" t="s">
        <v>8046</v>
      </c>
      <c r="L123" s="399" t="s">
        <v>44</v>
      </c>
      <c r="M123" s="399" t="s">
        <v>445</v>
      </c>
      <c r="N123" s="571">
        <v>44390.57313517361</v>
      </c>
      <c r="O123" s="571">
        <v>44413.678974236114</v>
      </c>
      <c r="Q123" s="399" t="s">
        <v>8065</v>
      </c>
      <c r="R123" s="399" t="s">
        <v>8048</v>
      </c>
      <c r="V123" s="399" t="s">
        <v>1606</v>
      </c>
      <c r="W123" s="399" t="s">
        <v>1605</v>
      </c>
      <c r="X123" s="399" t="s">
        <v>8066</v>
      </c>
    </row>
    <row r="124" spans="1:24" ht="14.5" x14ac:dyDescent="0.35">
      <c r="A124" s="399" t="s">
        <v>1445</v>
      </c>
      <c r="B124" s="572" t="s">
        <v>1850</v>
      </c>
      <c r="C124" s="399" t="s">
        <v>1851</v>
      </c>
      <c r="D124" s="399" t="s">
        <v>1851</v>
      </c>
      <c r="E124" s="399" t="s">
        <v>8192</v>
      </c>
      <c r="I124" s="399" t="s">
        <v>8057</v>
      </c>
      <c r="J124" s="399" t="s">
        <v>8046</v>
      </c>
      <c r="L124" s="399" t="s">
        <v>44</v>
      </c>
      <c r="M124" s="399" t="s">
        <v>44</v>
      </c>
      <c r="N124" s="571">
        <v>44390.573144085647</v>
      </c>
      <c r="O124" s="571">
        <v>44413.054369652775</v>
      </c>
      <c r="Q124" s="399" t="s">
        <v>8065</v>
      </c>
      <c r="R124" s="399" t="s">
        <v>8048</v>
      </c>
      <c r="V124" s="399" t="s">
        <v>1606</v>
      </c>
      <c r="W124" s="399" t="s">
        <v>1605</v>
      </c>
      <c r="X124" s="399" t="s">
        <v>8066</v>
      </c>
    </row>
    <row r="125" spans="1:24" ht="14.5" x14ac:dyDescent="0.35">
      <c r="A125" s="399" t="s">
        <v>1445</v>
      </c>
      <c r="B125" s="572" t="s">
        <v>1930</v>
      </c>
      <c r="C125" s="399" t="s">
        <v>1931</v>
      </c>
      <c r="D125" s="399" t="s">
        <v>1931</v>
      </c>
      <c r="E125" s="399" t="s">
        <v>8193</v>
      </c>
      <c r="I125" s="399" t="s">
        <v>8057</v>
      </c>
      <c r="J125" s="399" t="s">
        <v>8046</v>
      </c>
      <c r="L125" s="399" t="s">
        <v>44</v>
      </c>
      <c r="M125" s="399" t="s">
        <v>445</v>
      </c>
      <c r="N125" s="571">
        <v>44390.573152766206</v>
      </c>
      <c r="O125" s="571">
        <v>44413.675501678241</v>
      </c>
      <c r="Q125" s="399" t="s">
        <v>8065</v>
      </c>
      <c r="R125" s="399" t="s">
        <v>8048</v>
      </c>
      <c r="V125" s="399" t="s">
        <v>1606</v>
      </c>
      <c r="W125" s="399" t="s">
        <v>1605</v>
      </c>
      <c r="X125" s="399" t="s">
        <v>8066</v>
      </c>
    </row>
    <row r="126" spans="1:24" ht="14.5" x14ac:dyDescent="0.35">
      <c r="A126" s="399" t="s">
        <v>1445</v>
      </c>
      <c r="B126" s="572" t="s">
        <v>2173</v>
      </c>
      <c r="C126" s="399" t="s">
        <v>8194</v>
      </c>
      <c r="D126" s="399" t="s">
        <v>2175</v>
      </c>
      <c r="F126" s="399" t="s">
        <v>8194</v>
      </c>
      <c r="I126" s="399" t="s">
        <v>8108</v>
      </c>
      <c r="J126" s="399" t="s">
        <v>8046</v>
      </c>
      <c r="L126" s="399" t="s">
        <v>44</v>
      </c>
      <c r="M126" s="399" t="s">
        <v>445</v>
      </c>
      <c r="N126" s="571">
        <v>44390.57316122685</v>
      </c>
      <c r="O126" s="571">
        <v>44455.712380821758</v>
      </c>
      <c r="Q126" s="399" t="s">
        <v>8109</v>
      </c>
      <c r="R126" s="399" t="s">
        <v>8048</v>
      </c>
      <c r="U126" s="399" t="s">
        <v>3116</v>
      </c>
      <c r="V126" s="399" t="s">
        <v>1606</v>
      </c>
      <c r="W126" s="399" t="s">
        <v>1605</v>
      </c>
      <c r="X126" s="399" t="s">
        <v>3459</v>
      </c>
    </row>
    <row r="127" spans="1:24" ht="14.5" x14ac:dyDescent="0.35">
      <c r="A127" s="399" t="s">
        <v>1445</v>
      </c>
      <c r="B127" s="572" t="s">
        <v>2793</v>
      </c>
      <c r="C127" s="399" t="s">
        <v>2794</v>
      </c>
      <c r="D127" s="399" t="s">
        <v>2794</v>
      </c>
      <c r="E127" s="399" t="s">
        <v>8195</v>
      </c>
      <c r="I127" s="399" t="s">
        <v>8045</v>
      </c>
      <c r="J127" s="399" t="s">
        <v>8046</v>
      </c>
      <c r="L127" s="399" t="s">
        <v>44</v>
      </c>
      <c r="M127" s="399" t="s">
        <v>445</v>
      </c>
      <c r="N127" s="571">
        <v>44390.573217152778</v>
      </c>
      <c r="O127" s="571">
        <v>44403.247973055557</v>
      </c>
      <c r="Q127" s="399" t="s">
        <v>8065</v>
      </c>
      <c r="R127" s="399" t="s">
        <v>8048</v>
      </c>
      <c r="V127" s="399" t="s">
        <v>2577</v>
      </c>
      <c r="W127" s="399" t="s">
        <v>1605</v>
      </c>
      <c r="X127" s="399" t="s">
        <v>8066</v>
      </c>
    </row>
    <row r="128" spans="1:24" ht="14.5" x14ac:dyDescent="0.35">
      <c r="A128" s="399" t="s">
        <v>1445</v>
      </c>
      <c r="B128" s="572" t="s">
        <v>2643</v>
      </c>
      <c r="C128" s="399" t="s">
        <v>8196</v>
      </c>
      <c r="D128" s="399" t="s">
        <v>2645</v>
      </c>
      <c r="E128" s="399" t="s">
        <v>8196</v>
      </c>
      <c r="I128" s="399" t="s">
        <v>8197</v>
      </c>
      <c r="J128" s="399" t="s">
        <v>8046</v>
      </c>
      <c r="L128" s="399" t="s">
        <v>44</v>
      </c>
      <c r="M128" s="399" t="s">
        <v>445</v>
      </c>
      <c r="N128" s="571">
        <v>44390.573197858794</v>
      </c>
      <c r="O128" s="571">
        <v>44413.612654525466</v>
      </c>
      <c r="Q128" s="399" t="s">
        <v>8065</v>
      </c>
      <c r="R128" s="399" t="s">
        <v>1326</v>
      </c>
      <c r="U128" s="399" t="s">
        <v>2647</v>
      </c>
      <c r="V128" s="399" t="s">
        <v>2577</v>
      </c>
      <c r="W128" s="399" t="s">
        <v>1605</v>
      </c>
      <c r="X128" s="399" t="s">
        <v>3459</v>
      </c>
    </row>
    <row r="129" spans="1:24" ht="14.5" x14ac:dyDescent="0.35">
      <c r="A129" s="399" t="s">
        <v>1445</v>
      </c>
      <c r="B129" s="572" t="s">
        <v>2644</v>
      </c>
      <c r="C129" s="399" t="s">
        <v>8198</v>
      </c>
      <c r="D129" s="399" t="s">
        <v>2645</v>
      </c>
      <c r="F129" s="399" t="s">
        <v>8198</v>
      </c>
      <c r="I129" s="399" t="s">
        <v>8101</v>
      </c>
      <c r="J129" s="399" t="s">
        <v>8046</v>
      </c>
      <c r="L129" s="399" t="s">
        <v>44</v>
      </c>
      <c r="M129" s="399" t="s">
        <v>445</v>
      </c>
      <c r="N129" s="571">
        <v>44390.573707870368</v>
      </c>
      <c r="O129" s="571">
        <v>44463.736480555555</v>
      </c>
      <c r="Q129" s="399" t="s">
        <v>8109</v>
      </c>
      <c r="R129" s="399" t="s">
        <v>1326</v>
      </c>
      <c r="U129" s="399" t="s">
        <v>2647</v>
      </c>
      <c r="V129" s="399" t="s">
        <v>2577</v>
      </c>
      <c r="W129" s="399" t="s">
        <v>1605</v>
      </c>
      <c r="X129" s="399" t="s">
        <v>3459</v>
      </c>
    </row>
    <row r="130" spans="1:24" ht="14.5" x14ac:dyDescent="0.35">
      <c r="A130" s="399" t="s">
        <v>1445</v>
      </c>
      <c r="B130" s="572" t="s">
        <v>2830</v>
      </c>
      <c r="C130" s="399" t="s">
        <v>8199</v>
      </c>
      <c r="D130" s="399" t="s">
        <v>2831</v>
      </c>
      <c r="F130" s="399" t="s">
        <v>8199</v>
      </c>
      <c r="I130" s="399" t="s">
        <v>8101</v>
      </c>
      <c r="J130" s="399" t="s">
        <v>8046</v>
      </c>
      <c r="L130" s="399" t="s">
        <v>44</v>
      </c>
      <c r="M130" s="399" t="s">
        <v>445</v>
      </c>
      <c r="N130" s="571">
        <v>44390.573717673615</v>
      </c>
      <c r="O130" s="571">
        <v>44463.737380196762</v>
      </c>
      <c r="Q130" s="399" t="s">
        <v>8109</v>
      </c>
      <c r="R130" s="399" t="s">
        <v>1326</v>
      </c>
      <c r="U130" s="399" t="s">
        <v>2647</v>
      </c>
      <c r="V130" s="399" t="s">
        <v>2577</v>
      </c>
      <c r="W130" s="399" t="s">
        <v>1605</v>
      </c>
      <c r="X130" s="399" t="s">
        <v>3459</v>
      </c>
    </row>
    <row r="131" spans="1:24" ht="14.5" x14ac:dyDescent="0.35">
      <c r="A131" s="399" t="s">
        <v>1445</v>
      </c>
      <c r="B131" s="572" t="s">
        <v>2837</v>
      </c>
      <c r="C131" s="399" t="s">
        <v>8200</v>
      </c>
      <c r="D131" s="399" t="s">
        <v>2838</v>
      </c>
      <c r="F131" s="399" t="s">
        <v>8200</v>
      </c>
      <c r="J131" s="399" t="s">
        <v>8046</v>
      </c>
      <c r="L131" s="399" t="s">
        <v>8116</v>
      </c>
      <c r="N131" s="571">
        <v>44390.573727164352</v>
      </c>
      <c r="O131" s="571">
        <v>44469.845022789355</v>
      </c>
      <c r="Q131" s="399" t="s">
        <v>8065</v>
      </c>
      <c r="R131" s="399" t="s">
        <v>1326</v>
      </c>
      <c r="U131" s="399" t="s">
        <v>2840</v>
      </c>
      <c r="V131" s="399" t="s">
        <v>2577</v>
      </c>
      <c r="W131" s="399" t="s">
        <v>1605</v>
      </c>
      <c r="X131" s="399" t="s">
        <v>3459</v>
      </c>
    </row>
    <row r="132" spans="1:24" ht="14.5" x14ac:dyDescent="0.35">
      <c r="A132" s="399" t="s">
        <v>1445</v>
      </c>
      <c r="B132" s="572" t="s">
        <v>2829</v>
      </c>
      <c r="C132" s="399" t="s">
        <v>8201</v>
      </c>
      <c r="D132" s="399" t="s">
        <v>2831</v>
      </c>
      <c r="E132" s="399" t="s">
        <v>8201</v>
      </c>
      <c r="I132" s="399" t="s">
        <v>8045</v>
      </c>
      <c r="J132" s="399" t="s">
        <v>8046</v>
      </c>
      <c r="L132" s="399" t="s">
        <v>44</v>
      </c>
      <c r="M132" s="399" t="s">
        <v>445</v>
      </c>
      <c r="N132" s="571">
        <v>44390.573224953703</v>
      </c>
      <c r="O132" s="571">
        <v>44413.611696516207</v>
      </c>
      <c r="Q132" s="399" t="s">
        <v>8065</v>
      </c>
      <c r="R132" s="399" t="s">
        <v>1326</v>
      </c>
      <c r="U132" s="399" t="s">
        <v>2647</v>
      </c>
      <c r="V132" s="399" t="s">
        <v>2577</v>
      </c>
      <c r="W132" s="399" t="s">
        <v>1605</v>
      </c>
      <c r="X132" s="399" t="s">
        <v>3459</v>
      </c>
    </row>
    <row r="133" spans="1:24" ht="14.5" x14ac:dyDescent="0.35">
      <c r="A133" s="399" t="s">
        <v>1445</v>
      </c>
      <c r="B133" s="572" t="s">
        <v>2836</v>
      </c>
      <c r="C133" s="399" t="s">
        <v>8202</v>
      </c>
      <c r="D133" s="399" t="s">
        <v>2838</v>
      </c>
      <c r="E133" s="399" t="s">
        <v>8202</v>
      </c>
      <c r="I133" s="399" t="s">
        <v>8203</v>
      </c>
      <c r="J133" s="399" t="s">
        <v>8046</v>
      </c>
      <c r="L133" s="399" t="s">
        <v>8116</v>
      </c>
      <c r="N133" s="571">
        <v>44390.57323303241</v>
      </c>
      <c r="O133" s="571">
        <v>44446.951990497684</v>
      </c>
      <c r="Q133" s="399" t="s">
        <v>8102</v>
      </c>
      <c r="R133" s="399" t="s">
        <v>1326</v>
      </c>
      <c r="U133" s="399" t="s">
        <v>2840</v>
      </c>
      <c r="V133" s="399" t="s">
        <v>2577</v>
      </c>
      <c r="W133" s="399" t="s">
        <v>1605</v>
      </c>
      <c r="X133" s="399" t="s">
        <v>3459</v>
      </c>
    </row>
    <row r="134" spans="1:24" ht="14.5" x14ac:dyDescent="0.35">
      <c r="A134" s="399" t="s">
        <v>1445</v>
      </c>
      <c r="B134" s="572" t="s">
        <v>2844</v>
      </c>
      <c r="C134" s="399" t="s">
        <v>8204</v>
      </c>
      <c r="D134" s="399" t="s">
        <v>2846</v>
      </c>
      <c r="E134" s="399" t="s">
        <v>8204</v>
      </c>
      <c r="I134" s="399" t="s">
        <v>8183</v>
      </c>
      <c r="J134" s="399" t="s">
        <v>8046</v>
      </c>
      <c r="L134" s="399" t="s">
        <v>8116</v>
      </c>
      <c r="N134" s="571">
        <v>44390.573242743056</v>
      </c>
      <c r="O134" s="571">
        <v>44447.263661712961</v>
      </c>
      <c r="Q134" s="399" t="s">
        <v>8102</v>
      </c>
      <c r="R134" s="399" t="s">
        <v>1326</v>
      </c>
      <c r="U134" s="399" t="s">
        <v>2848</v>
      </c>
      <c r="V134" s="399" t="s">
        <v>2577</v>
      </c>
      <c r="W134" s="399" t="s">
        <v>1605</v>
      </c>
      <c r="X134" s="399" t="s">
        <v>3459</v>
      </c>
    </row>
    <row r="135" spans="1:24" ht="14.5" x14ac:dyDescent="0.35">
      <c r="A135" s="399" t="s">
        <v>1445</v>
      </c>
      <c r="B135" s="572" t="s">
        <v>2851</v>
      </c>
      <c r="C135" s="399" t="s">
        <v>8205</v>
      </c>
      <c r="D135" s="399" t="s">
        <v>2853</v>
      </c>
      <c r="E135" s="399" t="s">
        <v>8205</v>
      </c>
      <c r="I135" s="399" t="s">
        <v>8197</v>
      </c>
      <c r="J135" s="399" t="s">
        <v>8046</v>
      </c>
      <c r="L135" s="399" t="s">
        <v>8116</v>
      </c>
      <c r="N135" s="571">
        <v>44390.57325144676</v>
      </c>
      <c r="O135" s="571">
        <v>44446.952962384261</v>
      </c>
      <c r="Q135" s="399" t="s">
        <v>8102</v>
      </c>
      <c r="R135" s="399" t="s">
        <v>1326</v>
      </c>
      <c r="U135" s="399" t="s">
        <v>2855</v>
      </c>
      <c r="V135" s="399" t="s">
        <v>2577</v>
      </c>
      <c r="W135" s="399" t="s">
        <v>1605</v>
      </c>
      <c r="X135" s="399" t="s">
        <v>3459</v>
      </c>
    </row>
    <row r="136" spans="1:24" ht="14.5" x14ac:dyDescent="0.35">
      <c r="A136" s="399" t="s">
        <v>1445</v>
      </c>
      <c r="B136" s="572" t="s">
        <v>2858</v>
      </c>
      <c r="C136" s="399" t="s">
        <v>8206</v>
      </c>
      <c r="D136" s="399" t="s">
        <v>2860</v>
      </c>
      <c r="E136" s="399" t="s">
        <v>8206</v>
      </c>
      <c r="I136" s="399" t="s">
        <v>8183</v>
      </c>
      <c r="J136" s="399" t="s">
        <v>8046</v>
      </c>
      <c r="L136" s="399" t="s">
        <v>8116</v>
      </c>
      <c r="N136" s="571">
        <v>44390.573260682868</v>
      </c>
      <c r="O136" s="571">
        <v>44446.953307118056</v>
      </c>
      <c r="Q136" s="399" t="s">
        <v>8102</v>
      </c>
      <c r="R136" s="399" t="s">
        <v>1326</v>
      </c>
      <c r="U136" s="399" t="s">
        <v>2862</v>
      </c>
      <c r="V136" s="399" t="s">
        <v>2577</v>
      </c>
      <c r="W136" s="399" t="s">
        <v>1605</v>
      </c>
      <c r="X136" s="399" t="s">
        <v>3459</v>
      </c>
    </row>
    <row r="137" spans="1:24" ht="14.5" x14ac:dyDescent="0.35">
      <c r="A137" s="399" t="s">
        <v>1445</v>
      </c>
      <c r="B137" s="572" t="s">
        <v>2845</v>
      </c>
      <c r="C137" s="399" t="s">
        <v>8207</v>
      </c>
      <c r="D137" s="399" t="s">
        <v>2846</v>
      </c>
      <c r="F137" s="399" t="s">
        <v>8207</v>
      </c>
      <c r="J137" s="399" t="s">
        <v>8046</v>
      </c>
      <c r="L137" s="399" t="s">
        <v>8116</v>
      </c>
      <c r="N137" s="571">
        <v>44390.573736782404</v>
      </c>
      <c r="O137" s="571">
        <v>44469.844937870374</v>
      </c>
      <c r="Q137" s="399" t="s">
        <v>8102</v>
      </c>
      <c r="R137" s="399" t="s">
        <v>1326</v>
      </c>
      <c r="U137" s="399" t="s">
        <v>2848</v>
      </c>
      <c r="V137" s="399" t="s">
        <v>2577</v>
      </c>
      <c r="W137" s="399" t="s">
        <v>1605</v>
      </c>
      <c r="X137" s="399" t="s">
        <v>3459</v>
      </c>
    </row>
    <row r="138" spans="1:24" ht="14.5" x14ac:dyDescent="0.35">
      <c r="A138" s="399" t="s">
        <v>1445</v>
      </c>
      <c r="B138" s="572" t="s">
        <v>1677</v>
      </c>
      <c r="C138" s="399" t="s">
        <v>8208</v>
      </c>
      <c r="D138" s="399" t="s">
        <v>1679</v>
      </c>
      <c r="E138" s="399" t="s">
        <v>8208</v>
      </c>
      <c r="I138" s="399" t="s">
        <v>8135</v>
      </c>
      <c r="J138" s="399" t="s">
        <v>8046</v>
      </c>
      <c r="L138" s="399" t="s">
        <v>44</v>
      </c>
      <c r="M138" s="399" t="s">
        <v>445</v>
      </c>
      <c r="N138" s="571">
        <v>44390.573337442132</v>
      </c>
      <c r="O138" s="571">
        <v>44403.345158969911</v>
      </c>
      <c r="Q138" s="399" t="s">
        <v>8065</v>
      </c>
      <c r="R138" s="399" t="s">
        <v>8048</v>
      </c>
      <c r="U138" s="399" t="s">
        <v>1681</v>
      </c>
      <c r="V138" s="399" t="s">
        <v>1606</v>
      </c>
      <c r="W138" s="399" t="s">
        <v>1605</v>
      </c>
      <c r="X138" s="399" t="s">
        <v>3459</v>
      </c>
    </row>
    <row r="139" spans="1:24" ht="14.5" x14ac:dyDescent="0.35">
      <c r="A139" s="399" t="s">
        <v>1445</v>
      </c>
      <c r="B139" s="572" t="s">
        <v>1733</v>
      </c>
      <c r="C139" s="399" t="s">
        <v>8209</v>
      </c>
      <c r="D139" s="399" t="s">
        <v>1735</v>
      </c>
      <c r="E139" s="399" t="s">
        <v>8209</v>
      </c>
      <c r="I139" s="399" t="s">
        <v>1205</v>
      </c>
      <c r="J139" s="399" t="s">
        <v>8046</v>
      </c>
      <c r="L139" s="399" t="s">
        <v>44</v>
      </c>
      <c r="M139" s="399" t="s">
        <v>445</v>
      </c>
      <c r="N139" s="571">
        <v>44390.573347407408</v>
      </c>
      <c r="O139" s="571">
        <v>44411.499120173612</v>
      </c>
      <c r="Q139" s="399" t="s">
        <v>8065</v>
      </c>
      <c r="R139" s="399" t="s">
        <v>8048</v>
      </c>
      <c r="U139" s="399" t="s">
        <v>1737</v>
      </c>
      <c r="V139" s="399" t="s">
        <v>1606</v>
      </c>
      <c r="W139" s="399" t="s">
        <v>1605</v>
      </c>
      <c r="X139" s="399" t="s">
        <v>3459</v>
      </c>
    </row>
    <row r="140" spans="1:24" ht="14.5" x14ac:dyDescent="0.35">
      <c r="A140" s="399" t="s">
        <v>1445</v>
      </c>
      <c r="B140" s="572" t="s">
        <v>1741</v>
      </c>
      <c r="C140" s="399" t="s">
        <v>8210</v>
      </c>
      <c r="D140" s="399" t="s">
        <v>1743</v>
      </c>
      <c r="E140" s="399" t="s">
        <v>8210</v>
      </c>
      <c r="I140" s="399" t="s">
        <v>1205</v>
      </c>
      <c r="J140" s="399" t="s">
        <v>8046</v>
      </c>
      <c r="L140" s="399" t="s">
        <v>44</v>
      </c>
      <c r="M140" s="399" t="s">
        <v>445</v>
      </c>
      <c r="N140" s="571">
        <v>44390.573356967594</v>
      </c>
      <c r="O140" s="571">
        <v>44411.499358483794</v>
      </c>
      <c r="Q140" s="399" t="s">
        <v>8065</v>
      </c>
      <c r="R140" s="399" t="s">
        <v>8048</v>
      </c>
      <c r="U140" s="399" t="s">
        <v>1737</v>
      </c>
      <c r="V140" s="399" t="s">
        <v>1606</v>
      </c>
      <c r="W140" s="399" t="s">
        <v>1605</v>
      </c>
      <c r="X140" s="399" t="s">
        <v>3459</v>
      </c>
    </row>
    <row r="141" spans="1:24" ht="14.5" x14ac:dyDescent="0.35">
      <c r="A141" s="399" t="s">
        <v>1445</v>
      </c>
      <c r="B141" s="572" t="s">
        <v>2103</v>
      </c>
      <c r="C141" s="399" t="s">
        <v>8211</v>
      </c>
      <c r="D141" s="399" t="s">
        <v>2105</v>
      </c>
      <c r="E141" s="399" t="s">
        <v>8211</v>
      </c>
      <c r="I141" s="399" t="s">
        <v>8212</v>
      </c>
      <c r="J141" s="399" t="s">
        <v>8046</v>
      </c>
      <c r="L141" s="399" t="s">
        <v>44</v>
      </c>
      <c r="M141" s="399" t="s">
        <v>445</v>
      </c>
      <c r="N141" s="571">
        <v>44390.573365370372</v>
      </c>
      <c r="O141" s="571">
        <v>44414.778741238428</v>
      </c>
      <c r="Q141" s="399" t="s">
        <v>8065</v>
      </c>
      <c r="R141" s="399" t="s">
        <v>8048</v>
      </c>
      <c r="U141" s="399" t="s">
        <v>120</v>
      </c>
      <c r="V141" s="399" t="s">
        <v>2577</v>
      </c>
      <c r="W141" s="399" t="s">
        <v>1605</v>
      </c>
      <c r="X141" s="399" t="s">
        <v>3459</v>
      </c>
    </row>
    <row r="142" spans="1:24" ht="14.5" x14ac:dyDescent="0.35">
      <c r="A142" s="399" t="s">
        <v>1445</v>
      </c>
      <c r="B142" s="572" t="s">
        <v>2184</v>
      </c>
      <c r="C142" s="399" t="s">
        <v>8213</v>
      </c>
      <c r="D142" s="399" t="s">
        <v>2186</v>
      </c>
      <c r="E142" s="399" t="s">
        <v>8213</v>
      </c>
      <c r="I142" s="399" t="s">
        <v>1205</v>
      </c>
      <c r="J142" s="399" t="s">
        <v>8046</v>
      </c>
      <c r="L142" s="399" t="s">
        <v>44</v>
      </c>
      <c r="M142" s="399" t="s">
        <v>445</v>
      </c>
      <c r="N142" s="571">
        <v>44390.573374502317</v>
      </c>
      <c r="O142" s="571">
        <v>44414.518963402777</v>
      </c>
      <c r="Q142" s="399" t="s">
        <v>8065</v>
      </c>
      <c r="R142" s="399" t="s">
        <v>8048</v>
      </c>
      <c r="U142" s="399" t="s">
        <v>2188</v>
      </c>
      <c r="V142" s="399" t="s">
        <v>1606</v>
      </c>
      <c r="W142" s="399" t="s">
        <v>1605</v>
      </c>
      <c r="X142" s="399" t="s">
        <v>3459</v>
      </c>
    </row>
    <row r="143" spans="1:24" ht="14.5" x14ac:dyDescent="0.35">
      <c r="A143" s="399" t="s">
        <v>1445</v>
      </c>
      <c r="B143" s="572" t="s">
        <v>2471</v>
      </c>
      <c r="C143" s="399" t="s">
        <v>8214</v>
      </c>
      <c r="D143" s="399" t="s">
        <v>2473</v>
      </c>
      <c r="E143" s="399" t="s">
        <v>8214</v>
      </c>
      <c r="I143" s="399" t="s">
        <v>8135</v>
      </c>
      <c r="J143" s="399" t="s">
        <v>8046</v>
      </c>
      <c r="L143" s="399" t="s">
        <v>44</v>
      </c>
      <c r="M143" s="399" t="s">
        <v>445</v>
      </c>
      <c r="N143" s="571">
        <v>44390.573383101852</v>
      </c>
      <c r="O143" s="571">
        <v>44403.338575694448</v>
      </c>
      <c r="Q143" s="399" t="s">
        <v>8065</v>
      </c>
      <c r="R143" s="399" t="s">
        <v>1326</v>
      </c>
      <c r="U143" s="399" t="s">
        <v>1681</v>
      </c>
      <c r="V143" s="399" t="s">
        <v>1606</v>
      </c>
      <c r="W143" s="399" t="s">
        <v>1605</v>
      </c>
      <c r="X143" s="399" t="s">
        <v>3459</v>
      </c>
    </row>
    <row r="144" spans="1:24" ht="14.5" x14ac:dyDescent="0.35">
      <c r="A144" s="399" t="s">
        <v>1445</v>
      </c>
      <c r="B144" s="572" t="s">
        <v>2676</v>
      </c>
      <c r="C144" s="399" t="s">
        <v>8215</v>
      </c>
      <c r="D144" s="399" t="s">
        <v>2678</v>
      </c>
      <c r="E144" s="399" t="s">
        <v>8215</v>
      </c>
      <c r="I144" s="399" t="s">
        <v>8114</v>
      </c>
      <c r="J144" s="399" t="s">
        <v>8046</v>
      </c>
      <c r="L144" s="399" t="s">
        <v>44</v>
      </c>
      <c r="M144" s="399" t="s">
        <v>445</v>
      </c>
      <c r="N144" s="571">
        <v>44390.573393344908</v>
      </c>
      <c r="O144" s="571">
        <v>44400.118972777775</v>
      </c>
      <c r="Q144" s="399" t="s">
        <v>8065</v>
      </c>
      <c r="R144" s="399" t="s">
        <v>1326</v>
      </c>
      <c r="U144" s="399" t="s">
        <v>2680</v>
      </c>
      <c r="V144" s="399" t="s">
        <v>1606</v>
      </c>
      <c r="W144" s="399" t="s">
        <v>1605</v>
      </c>
      <c r="X144" s="399" t="s">
        <v>3459</v>
      </c>
    </row>
    <row r="145" spans="1:24" ht="14.5" x14ac:dyDescent="0.35">
      <c r="A145" s="399" t="s">
        <v>1445</v>
      </c>
      <c r="B145" s="572" t="s">
        <v>2684</v>
      </c>
      <c r="C145" s="399" t="s">
        <v>8216</v>
      </c>
      <c r="D145" s="399" t="s">
        <v>2686</v>
      </c>
      <c r="E145" s="399" t="s">
        <v>8216</v>
      </c>
      <c r="I145" s="399" t="s">
        <v>8114</v>
      </c>
      <c r="J145" s="399" t="s">
        <v>8046</v>
      </c>
      <c r="L145" s="399" t="s">
        <v>44</v>
      </c>
      <c r="M145" s="399" t="s">
        <v>445</v>
      </c>
      <c r="N145" s="571">
        <v>44390.573401585651</v>
      </c>
      <c r="O145" s="571">
        <v>44400.120374641207</v>
      </c>
      <c r="Q145" s="399" t="s">
        <v>8065</v>
      </c>
      <c r="R145" s="399" t="s">
        <v>1326</v>
      </c>
      <c r="U145" s="399" t="s">
        <v>2680</v>
      </c>
      <c r="V145" s="399" t="s">
        <v>1606</v>
      </c>
      <c r="W145" s="399" t="s">
        <v>1605</v>
      </c>
      <c r="X145" s="399" t="s">
        <v>3459</v>
      </c>
    </row>
    <row r="146" spans="1:24" ht="14.5" x14ac:dyDescent="0.35">
      <c r="A146" s="399" t="s">
        <v>1445</v>
      </c>
      <c r="B146" s="572" t="s">
        <v>2690</v>
      </c>
      <c r="C146" s="399" t="s">
        <v>8217</v>
      </c>
      <c r="D146" s="399" t="s">
        <v>2692</v>
      </c>
      <c r="E146" s="399" t="s">
        <v>8217</v>
      </c>
      <c r="I146" s="399" t="s">
        <v>8114</v>
      </c>
      <c r="J146" s="399" t="s">
        <v>8046</v>
      </c>
      <c r="L146" s="399" t="s">
        <v>44</v>
      </c>
      <c r="M146" s="399" t="s">
        <v>445</v>
      </c>
      <c r="N146" s="571">
        <v>44390.573410740741</v>
      </c>
      <c r="O146" s="571">
        <v>44400.120558564813</v>
      </c>
      <c r="Q146" s="399" t="s">
        <v>8065</v>
      </c>
      <c r="R146" s="399" t="s">
        <v>8048</v>
      </c>
      <c r="U146" s="399" t="s">
        <v>2680</v>
      </c>
      <c r="V146" s="399" t="s">
        <v>1606</v>
      </c>
      <c r="W146" s="399" t="s">
        <v>1605</v>
      </c>
      <c r="X146" s="399" t="s">
        <v>3459</v>
      </c>
    </row>
    <row r="147" spans="1:24" ht="14.5" x14ac:dyDescent="0.35">
      <c r="A147" s="399" t="s">
        <v>1445</v>
      </c>
      <c r="B147" s="572" t="s">
        <v>2697</v>
      </c>
      <c r="C147" s="399" t="s">
        <v>8218</v>
      </c>
      <c r="D147" s="399" t="s">
        <v>2699</v>
      </c>
      <c r="E147" s="399" t="s">
        <v>8218</v>
      </c>
      <c r="I147" s="399" t="s">
        <v>8114</v>
      </c>
      <c r="J147" s="399" t="s">
        <v>8046</v>
      </c>
      <c r="L147" s="399" t="s">
        <v>44</v>
      </c>
      <c r="M147" s="399" t="s">
        <v>445</v>
      </c>
      <c r="N147" s="571">
        <v>44390.573419224536</v>
      </c>
      <c r="O147" s="571">
        <v>44400.120684305555</v>
      </c>
      <c r="Q147" s="399" t="s">
        <v>8065</v>
      </c>
      <c r="R147" s="399" t="s">
        <v>1326</v>
      </c>
      <c r="U147" s="399" t="s">
        <v>2680</v>
      </c>
      <c r="V147" s="399" t="s">
        <v>1606</v>
      </c>
      <c r="W147" s="399" t="s">
        <v>1605</v>
      </c>
      <c r="X147" s="399" t="s">
        <v>3459</v>
      </c>
    </row>
    <row r="148" spans="1:24" ht="14.5" x14ac:dyDescent="0.35">
      <c r="A148" s="399" t="s">
        <v>1445</v>
      </c>
      <c r="B148" s="572" t="s">
        <v>2945</v>
      </c>
      <c r="C148" s="399" t="s">
        <v>8219</v>
      </c>
      <c r="D148" s="399" t="s">
        <v>2947</v>
      </c>
      <c r="E148" s="399" t="s">
        <v>8219</v>
      </c>
      <c r="I148" s="399" t="s">
        <v>8114</v>
      </c>
      <c r="J148" s="399" t="s">
        <v>8046</v>
      </c>
      <c r="L148" s="399" t="s">
        <v>44</v>
      </c>
      <c r="M148" s="399" t="s">
        <v>445</v>
      </c>
      <c r="N148" s="571">
        <v>44390.573482951389</v>
      </c>
      <c r="O148" s="571">
        <v>44400.120935960651</v>
      </c>
      <c r="Q148" s="399" t="s">
        <v>8065</v>
      </c>
      <c r="R148" s="399" t="s">
        <v>8048</v>
      </c>
      <c r="U148" s="399" t="s">
        <v>2949</v>
      </c>
      <c r="V148" s="399" t="s">
        <v>1606</v>
      </c>
      <c r="W148" s="399" t="s">
        <v>1605</v>
      </c>
      <c r="X148" s="399" t="s">
        <v>3459</v>
      </c>
    </row>
    <row r="149" spans="1:24" ht="14.5" x14ac:dyDescent="0.35">
      <c r="A149" s="399" t="s">
        <v>1445</v>
      </c>
      <c r="B149" s="572" t="s">
        <v>2953</v>
      </c>
      <c r="C149" s="399" t="s">
        <v>8220</v>
      </c>
      <c r="D149" s="399" t="s">
        <v>2955</v>
      </c>
      <c r="E149" s="399" t="s">
        <v>8220</v>
      </c>
      <c r="I149" s="399" t="s">
        <v>8045</v>
      </c>
      <c r="J149" s="399" t="s">
        <v>8046</v>
      </c>
      <c r="L149" s="399" t="s">
        <v>44</v>
      </c>
      <c r="M149" s="399" t="s">
        <v>445</v>
      </c>
      <c r="N149" s="571">
        <v>44390.573491180556</v>
      </c>
      <c r="O149" s="571">
        <v>44411.657654814815</v>
      </c>
      <c r="Q149" s="399" t="s">
        <v>8065</v>
      </c>
      <c r="R149" s="399" t="s">
        <v>8048</v>
      </c>
      <c r="U149" s="399" t="s">
        <v>2957</v>
      </c>
      <c r="V149" s="399" t="s">
        <v>2577</v>
      </c>
      <c r="W149" s="399" t="s">
        <v>1605</v>
      </c>
      <c r="X149" s="399" t="s">
        <v>3459</v>
      </c>
    </row>
    <row r="150" spans="1:24" ht="14.5" x14ac:dyDescent="0.35">
      <c r="A150" s="399" t="s">
        <v>1445</v>
      </c>
      <c r="B150" s="572" t="s">
        <v>2980</v>
      </c>
      <c r="C150" s="399" t="s">
        <v>8221</v>
      </c>
      <c r="D150" s="399" t="s">
        <v>2982</v>
      </c>
      <c r="E150" s="399" t="s">
        <v>8221</v>
      </c>
      <c r="I150" s="399" t="s">
        <v>8135</v>
      </c>
      <c r="J150" s="399" t="s">
        <v>8046</v>
      </c>
      <c r="L150" s="399" t="s">
        <v>44</v>
      </c>
      <c r="M150" s="399" t="s">
        <v>445</v>
      </c>
      <c r="N150" s="571">
        <v>44390.573499849539</v>
      </c>
      <c r="O150" s="571">
        <v>44399.62109108796</v>
      </c>
      <c r="Q150" s="399" t="s">
        <v>8065</v>
      </c>
      <c r="R150" s="399" t="s">
        <v>8048</v>
      </c>
      <c r="U150" s="399" t="s">
        <v>2984</v>
      </c>
      <c r="V150" s="399" t="s">
        <v>1606</v>
      </c>
      <c r="W150" s="399" t="s">
        <v>1605</v>
      </c>
      <c r="X150" s="399" t="s">
        <v>3459</v>
      </c>
    </row>
    <row r="151" spans="1:24" ht="14.5" x14ac:dyDescent="0.35">
      <c r="A151" s="399" t="s">
        <v>1445</v>
      </c>
      <c r="B151" s="572" t="s">
        <v>2988</v>
      </c>
      <c r="C151" s="399" t="s">
        <v>8222</v>
      </c>
      <c r="D151" s="399" t="s">
        <v>2990</v>
      </c>
      <c r="E151" s="399" t="s">
        <v>8222</v>
      </c>
      <c r="I151" s="399" t="s">
        <v>8057</v>
      </c>
      <c r="J151" s="399" t="s">
        <v>8046</v>
      </c>
      <c r="L151" s="399" t="s">
        <v>44</v>
      </c>
      <c r="M151" s="399" t="s">
        <v>445</v>
      </c>
      <c r="N151" s="571">
        <v>44390.573507789355</v>
      </c>
      <c r="O151" s="571">
        <v>44417.571304097219</v>
      </c>
      <c r="Q151" s="399" t="s">
        <v>8102</v>
      </c>
      <c r="R151" s="399" t="s">
        <v>8048</v>
      </c>
      <c r="U151" s="399" t="s">
        <v>2266</v>
      </c>
      <c r="V151" s="399" t="s">
        <v>1606</v>
      </c>
      <c r="W151" s="399" t="s">
        <v>1605</v>
      </c>
      <c r="X151" s="399" t="s">
        <v>3459</v>
      </c>
    </row>
    <row r="152" spans="1:24" ht="14.5" x14ac:dyDescent="0.35">
      <c r="A152" s="399" t="s">
        <v>1445</v>
      </c>
      <c r="B152" s="572" t="s">
        <v>3002</v>
      </c>
      <c r="C152" s="399" t="s">
        <v>8223</v>
      </c>
      <c r="D152" s="399" t="s">
        <v>3004</v>
      </c>
      <c r="E152" s="399" t="s">
        <v>8223</v>
      </c>
      <c r="I152" s="399" t="s">
        <v>8212</v>
      </c>
      <c r="J152" s="399" t="s">
        <v>8046</v>
      </c>
      <c r="L152" s="399" t="s">
        <v>44</v>
      </c>
      <c r="M152" s="399" t="s">
        <v>445</v>
      </c>
      <c r="N152" s="571">
        <v>44390.573515381948</v>
      </c>
      <c r="O152" s="571">
        <v>44414.779263553239</v>
      </c>
      <c r="Q152" s="399" t="s">
        <v>8065</v>
      </c>
      <c r="R152" s="399" t="s">
        <v>8048</v>
      </c>
      <c r="U152" s="399" t="s">
        <v>120</v>
      </c>
      <c r="V152" s="399" t="s">
        <v>2577</v>
      </c>
      <c r="W152" s="399" t="s">
        <v>1605</v>
      </c>
      <c r="X152" s="399" t="s">
        <v>3459</v>
      </c>
    </row>
    <row r="153" spans="1:24" ht="14.5" x14ac:dyDescent="0.35">
      <c r="A153" s="399" t="s">
        <v>1445</v>
      </c>
      <c r="B153" s="572" t="s">
        <v>3027</v>
      </c>
      <c r="C153" s="399" t="s">
        <v>8224</v>
      </c>
      <c r="D153" s="399" t="s">
        <v>3029</v>
      </c>
      <c r="E153" s="399" t="s">
        <v>8224</v>
      </c>
      <c r="I153" s="399" t="s">
        <v>8135</v>
      </c>
      <c r="J153" s="399" t="s">
        <v>8046</v>
      </c>
      <c r="L153" s="399" t="s">
        <v>44</v>
      </c>
      <c r="M153" s="399" t="s">
        <v>445</v>
      </c>
      <c r="N153" s="571">
        <v>44390.573522951388</v>
      </c>
      <c r="O153" s="571">
        <v>44399.620767824075</v>
      </c>
      <c r="Q153" s="399" t="s">
        <v>8065</v>
      </c>
      <c r="R153" s="399" t="s">
        <v>8048</v>
      </c>
      <c r="U153" s="399" t="s">
        <v>2984</v>
      </c>
      <c r="V153" s="399" t="s">
        <v>1606</v>
      </c>
      <c r="W153" s="399" t="s">
        <v>1605</v>
      </c>
      <c r="X153" s="399" t="s">
        <v>3459</v>
      </c>
    </row>
    <row r="154" spans="1:24" ht="14.5" x14ac:dyDescent="0.35">
      <c r="A154" s="399" t="s">
        <v>1445</v>
      </c>
      <c r="B154" s="572" t="s">
        <v>3033</v>
      </c>
      <c r="C154" s="399" t="s">
        <v>8225</v>
      </c>
      <c r="D154" s="399" t="s">
        <v>3035</v>
      </c>
      <c r="E154" s="399" t="s">
        <v>8225</v>
      </c>
      <c r="I154" s="399" t="s">
        <v>8135</v>
      </c>
      <c r="J154" s="399" t="s">
        <v>8046</v>
      </c>
      <c r="L154" s="399" t="s">
        <v>44</v>
      </c>
      <c r="M154" s="399" t="s">
        <v>445</v>
      </c>
      <c r="N154" s="571">
        <v>44390.57353199074</v>
      </c>
      <c r="O154" s="571">
        <v>44399.620984791669</v>
      </c>
      <c r="Q154" s="399" t="s">
        <v>8065</v>
      </c>
      <c r="R154" s="399" t="s">
        <v>8048</v>
      </c>
      <c r="U154" s="399" t="s">
        <v>2984</v>
      </c>
      <c r="V154" s="399" t="s">
        <v>1606</v>
      </c>
      <c r="W154" s="399" t="s">
        <v>1605</v>
      </c>
      <c r="X154" s="399" t="s">
        <v>3459</v>
      </c>
    </row>
    <row r="155" spans="1:24" ht="14.5" x14ac:dyDescent="0.35">
      <c r="A155" s="399" t="s">
        <v>1445</v>
      </c>
      <c r="B155" s="572" t="s">
        <v>3039</v>
      </c>
      <c r="C155" s="399" t="s">
        <v>8226</v>
      </c>
      <c r="D155" s="399" t="s">
        <v>3041</v>
      </c>
      <c r="E155" s="399" t="s">
        <v>8226</v>
      </c>
      <c r="I155" s="399" t="s">
        <v>8135</v>
      </c>
      <c r="J155" s="399" t="s">
        <v>8046</v>
      </c>
      <c r="L155" s="399" t="s">
        <v>44</v>
      </c>
      <c r="M155" s="399" t="s">
        <v>445</v>
      </c>
      <c r="N155" s="571">
        <v>44390.573540462959</v>
      </c>
      <c r="O155" s="571">
        <v>44399.62123207176</v>
      </c>
      <c r="Q155" s="399" t="s">
        <v>8065</v>
      </c>
      <c r="R155" s="399" t="s">
        <v>8048</v>
      </c>
      <c r="U155" s="399" t="s">
        <v>2984</v>
      </c>
      <c r="V155" s="399" t="s">
        <v>1606</v>
      </c>
      <c r="W155" s="399" t="s">
        <v>1605</v>
      </c>
      <c r="X155" s="399" t="s">
        <v>3459</v>
      </c>
    </row>
    <row r="156" spans="1:24" ht="14.5" x14ac:dyDescent="0.35">
      <c r="A156" s="399" t="s">
        <v>1445</v>
      </c>
      <c r="B156" s="572" t="s">
        <v>3045</v>
      </c>
      <c r="C156" s="399" t="s">
        <v>8227</v>
      </c>
      <c r="D156" s="399" t="s">
        <v>3047</v>
      </c>
      <c r="E156" s="399" t="s">
        <v>8227</v>
      </c>
      <c r="I156" s="399" t="s">
        <v>8137</v>
      </c>
      <c r="J156" s="399" t="s">
        <v>8046</v>
      </c>
      <c r="L156" s="399" t="s">
        <v>44</v>
      </c>
      <c r="M156" s="399" t="s">
        <v>445</v>
      </c>
      <c r="N156" s="571">
        <v>44390.573548877313</v>
      </c>
      <c r="O156" s="571">
        <v>44407.621611400464</v>
      </c>
      <c r="Q156" s="399" t="s">
        <v>8065</v>
      </c>
      <c r="R156" s="399" t="s">
        <v>8048</v>
      </c>
      <c r="U156" s="399" t="s">
        <v>3049</v>
      </c>
      <c r="V156" s="399" t="s">
        <v>1606</v>
      </c>
      <c r="W156" s="399" t="s">
        <v>1605</v>
      </c>
      <c r="X156" s="399" t="s">
        <v>3459</v>
      </c>
    </row>
    <row r="157" spans="1:24" ht="14.5" x14ac:dyDescent="0.35">
      <c r="A157" s="399" t="s">
        <v>1445</v>
      </c>
      <c r="B157" s="572" t="s">
        <v>3053</v>
      </c>
      <c r="C157" s="399" t="s">
        <v>8228</v>
      </c>
      <c r="D157" s="399" t="s">
        <v>3055</v>
      </c>
      <c r="E157" s="399" t="s">
        <v>8228</v>
      </c>
      <c r="I157" s="399" t="s">
        <v>8137</v>
      </c>
      <c r="J157" s="399" t="s">
        <v>8046</v>
      </c>
      <c r="L157" s="399" t="s">
        <v>44</v>
      </c>
      <c r="M157" s="399" t="s">
        <v>445</v>
      </c>
      <c r="N157" s="571">
        <v>44390.573556435185</v>
      </c>
      <c r="O157" s="571">
        <v>44407.608992928239</v>
      </c>
      <c r="Q157" s="399" t="s">
        <v>8065</v>
      </c>
      <c r="R157" s="399" t="s">
        <v>8048</v>
      </c>
      <c r="U157" s="399" t="s">
        <v>3049</v>
      </c>
      <c r="V157" s="399" t="s">
        <v>1606</v>
      </c>
      <c r="W157" s="399" t="s">
        <v>1605</v>
      </c>
      <c r="X157" s="399" t="s">
        <v>3459</v>
      </c>
    </row>
    <row r="158" spans="1:24" ht="14.5" x14ac:dyDescent="0.35">
      <c r="A158" s="399" t="s">
        <v>1445</v>
      </c>
      <c r="B158" s="572" t="s">
        <v>3059</v>
      </c>
      <c r="C158" s="399" t="s">
        <v>8229</v>
      </c>
      <c r="D158" s="399" t="s">
        <v>3061</v>
      </c>
      <c r="E158" s="399" t="s">
        <v>8229</v>
      </c>
      <c r="I158" s="399" t="s">
        <v>8135</v>
      </c>
      <c r="J158" s="399" t="s">
        <v>8046</v>
      </c>
      <c r="L158" s="399" t="s">
        <v>44</v>
      </c>
      <c r="M158" s="399" t="s">
        <v>445</v>
      </c>
      <c r="N158" s="571">
        <v>44390.573565266204</v>
      </c>
      <c r="O158" s="571">
        <v>44487.601889872683</v>
      </c>
      <c r="Q158" s="399" t="s">
        <v>8065</v>
      </c>
      <c r="R158" s="399" t="s">
        <v>8048</v>
      </c>
      <c r="U158" s="399" t="s">
        <v>2984</v>
      </c>
      <c r="V158" s="399" t="s">
        <v>1606</v>
      </c>
      <c r="W158" s="399" t="s">
        <v>1605</v>
      </c>
      <c r="X158" s="399" t="s">
        <v>3459</v>
      </c>
    </row>
    <row r="159" spans="1:24" ht="14.5" x14ac:dyDescent="0.35">
      <c r="A159" s="399" t="s">
        <v>1445</v>
      </c>
      <c r="B159" s="572" t="s">
        <v>3065</v>
      </c>
      <c r="C159" s="399" t="s">
        <v>8230</v>
      </c>
      <c r="D159" s="399" t="s">
        <v>3067</v>
      </c>
      <c r="E159" s="399" t="s">
        <v>8230</v>
      </c>
      <c r="I159" s="399" t="s">
        <v>8135</v>
      </c>
      <c r="J159" s="399" t="s">
        <v>8046</v>
      </c>
      <c r="L159" s="399" t="s">
        <v>44</v>
      </c>
      <c r="M159" s="399" t="s">
        <v>445</v>
      </c>
      <c r="N159" s="571">
        <v>44390.573573576388</v>
      </c>
      <c r="O159" s="571">
        <v>44399.621642129627</v>
      </c>
      <c r="Q159" s="399" t="s">
        <v>8065</v>
      </c>
      <c r="R159" s="399" t="s">
        <v>8048</v>
      </c>
      <c r="U159" s="399" t="s">
        <v>2984</v>
      </c>
      <c r="V159" s="399" t="s">
        <v>1606</v>
      </c>
      <c r="W159" s="399" t="s">
        <v>1605</v>
      </c>
      <c r="X159" s="399" t="s">
        <v>3459</v>
      </c>
    </row>
    <row r="160" spans="1:24" ht="14.5" x14ac:dyDescent="0.35">
      <c r="A160" s="399" t="s">
        <v>1445</v>
      </c>
      <c r="B160" s="572" t="s">
        <v>3071</v>
      </c>
      <c r="C160" s="399" t="s">
        <v>8231</v>
      </c>
      <c r="D160" s="399" t="s">
        <v>3073</v>
      </c>
      <c r="E160" s="399" t="s">
        <v>8231</v>
      </c>
      <c r="I160" s="399" t="s">
        <v>8212</v>
      </c>
      <c r="J160" s="399" t="s">
        <v>8046</v>
      </c>
      <c r="L160" s="399" t="s">
        <v>44</v>
      </c>
      <c r="M160" s="399" t="s">
        <v>445</v>
      </c>
      <c r="N160" s="571">
        <v>44390.57358113426</v>
      </c>
      <c r="O160" s="571">
        <v>44414.639734999997</v>
      </c>
      <c r="Q160" s="399" t="s">
        <v>8065</v>
      </c>
      <c r="R160" s="399" t="s">
        <v>1326</v>
      </c>
      <c r="U160" s="399" t="s">
        <v>2984</v>
      </c>
      <c r="V160" s="399" t="s">
        <v>1606</v>
      </c>
      <c r="W160" s="399" t="s">
        <v>1605</v>
      </c>
      <c r="X160" s="399" t="s">
        <v>3459</v>
      </c>
    </row>
    <row r="161" spans="1:24" ht="14.5" x14ac:dyDescent="0.35">
      <c r="A161" s="399" t="s">
        <v>1445</v>
      </c>
      <c r="B161" s="572" t="s">
        <v>3079</v>
      </c>
      <c r="C161" s="399" t="s">
        <v>8232</v>
      </c>
      <c r="D161" s="399" t="s">
        <v>3081</v>
      </c>
      <c r="E161" s="399" t="s">
        <v>8232</v>
      </c>
      <c r="I161" s="399" t="s">
        <v>8114</v>
      </c>
      <c r="J161" s="399" t="s">
        <v>8046</v>
      </c>
      <c r="L161" s="399" t="s">
        <v>44</v>
      </c>
      <c r="M161" s="399" t="s">
        <v>445</v>
      </c>
      <c r="N161" s="571">
        <v>44390.573590798609</v>
      </c>
      <c r="O161" s="571">
        <v>44400.121092372683</v>
      </c>
      <c r="Q161" s="399" t="s">
        <v>8065</v>
      </c>
      <c r="R161" s="399" t="s">
        <v>1326</v>
      </c>
      <c r="U161" s="399" t="s">
        <v>2949</v>
      </c>
      <c r="V161" s="399" t="s">
        <v>1606</v>
      </c>
      <c r="W161" s="399" t="s">
        <v>1605</v>
      </c>
      <c r="X161" s="399" t="s">
        <v>3459</v>
      </c>
    </row>
    <row r="162" spans="1:24" ht="14.5" x14ac:dyDescent="0.35">
      <c r="A162" s="399" t="s">
        <v>1445</v>
      </c>
      <c r="B162" s="572" t="s">
        <v>3204</v>
      </c>
      <c r="C162" s="399" t="s">
        <v>8233</v>
      </c>
      <c r="D162" s="399" t="s">
        <v>3206</v>
      </c>
      <c r="E162" s="399" t="s">
        <v>8233</v>
      </c>
      <c r="I162" s="399" t="s">
        <v>8114</v>
      </c>
      <c r="J162" s="399" t="s">
        <v>8046</v>
      </c>
      <c r="L162" s="399" t="s">
        <v>44</v>
      </c>
      <c r="M162" s="399" t="s">
        <v>445</v>
      </c>
      <c r="N162" s="571">
        <v>44390.573598703704</v>
      </c>
      <c r="O162" s="571">
        <v>44400.121234432867</v>
      </c>
      <c r="Q162" s="399" t="s">
        <v>8065</v>
      </c>
      <c r="R162" s="399" t="s">
        <v>8048</v>
      </c>
      <c r="U162" s="399" t="s">
        <v>3208</v>
      </c>
      <c r="V162" s="399" t="s">
        <v>1606</v>
      </c>
      <c r="W162" s="399" t="s">
        <v>1605</v>
      </c>
      <c r="X162" s="399" t="s">
        <v>3459</v>
      </c>
    </row>
    <row r="163" spans="1:24" ht="14.5" x14ac:dyDescent="0.35">
      <c r="A163" s="399" t="s">
        <v>1445</v>
      </c>
      <c r="B163" s="572" t="s">
        <v>3211</v>
      </c>
      <c r="C163" s="399" t="s">
        <v>8234</v>
      </c>
      <c r="D163" s="399" t="s">
        <v>3213</v>
      </c>
      <c r="E163" s="399" t="s">
        <v>8234</v>
      </c>
      <c r="I163" s="399" t="s">
        <v>8114</v>
      </c>
      <c r="J163" s="399" t="s">
        <v>8046</v>
      </c>
      <c r="L163" s="399" t="s">
        <v>44</v>
      </c>
      <c r="M163" s="399" t="s">
        <v>445</v>
      </c>
      <c r="N163" s="571">
        <v>44390.573606053244</v>
      </c>
      <c r="O163" s="571">
        <v>44400.121346261571</v>
      </c>
      <c r="Q163" s="399" t="s">
        <v>8065</v>
      </c>
      <c r="R163" s="399" t="s">
        <v>8048</v>
      </c>
      <c r="U163" s="399" t="s">
        <v>3215</v>
      </c>
      <c r="V163" s="399" t="s">
        <v>1606</v>
      </c>
      <c r="W163" s="399" t="s">
        <v>1605</v>
      </c>
      <c r="X163" s="399" t="s">
        <v>3459</v>
      </c>
    </row>
    <row r="164" spans="1:24" ht="14.5" x14ac:dyDescent="0.35">
      <c r="A164" s="399" t="s">
        <v>1445</v>
      </c>
      <c r="B164" s="572" t="s">
        <v>3217</v>
      </c>
      <c r="C164" s="399" t="s">
        <v>8235</v>
      </c>
      <c r="D164" s="399" t="s">
        <v>3219</v>
      </c>
      <c r="E164" s="399" t="s">
        <v>8235</v>
      </c>
      <c r="I164" s="399" t="s">
        <v>8114</v>
      </c>
      <c r="J164" s="399" t="s">
        <v>8046</v>
      </c>
      <c r="L164" s="399" t="s">
        <v>44</v>
      </c>
      <c r="M164" s="399" t="s">
        <v>445</v>
      </c>
      <c r="N164" s="571">
        <v>44390.57361472222</v>
      </c>
      <c r="O164" s="571">
        <v>44400.121513090278</v>
      </c>
      <c r="Q164" s="399" t="s">
        <v>8065</v>
      </c>
      <c r="R164" s="399" t="s">
        <v>8048</v>
      </c>
      <c r="U164" s="399" t="s">
        <v>3221</v>
      </c>
      <c r="V164" s="399" t="s">
        <v>1606</v>
      </c>
      <c r="W164" s="399" t="s">
        <v>1605</v>
      </c>
      <c r="X164" s="399" t="s">
        <v>3459</v>
      </c>
    </row>
    <row r="165" spans="1:24" ht="14.5" x14ac:dyDescent="0.35">
      <c r="A165" s="399" t="s">
        <v>1445</v>
      </c>
      <c r="B165" s="572" t="s">
        <v>3257</v>
      </c>
      <c r="C165" s="399" t="s">
        <v>8236</v>
      </c>
      <c r="D165" s="399" t="s">
        <v>3259</v>
      </c>
      <c r="E165" s="399" t="s">
        <v>8236</v>
      </c>
      <c r="I165" s="399" t="s">
        <v>8203</v>
      </c>
      <c r="J165" s="399" t="s">
        <v>8046</v>
      </c>
      <c r="L165" s="399" t="s">
        <v>44</v>
      </c>
      <c r="M165" s="399" t="s">
        <v>445</v>
      </c>
      <c r="N165" s="571">
        <v>44390.57362383102</v>
      </c>
      <c r="O165" s="571">
        <v>44428.466638576392</v>
      </c>
      <c r="Q165" s="399" t="s">
        <v>8102</v>
      </c>
      <c r="R165" s="399" t="s">
        <v>1326</v>
      </c>
      <c r="U165" s="399" t="s">
        <v>2744</v>
      </c>
      <c r="V165" s="399" t="s">
        <v>2577</v>
      </c>
      <c r="W165" s="399" t="s">
        <v>1605</v>
      </c>
      <c r="X165" s="399" t="s">
        <v>3459</v>
      </c>
    </row>
    <row r="166" spans="1:24" ht="14.5" x14ac:dyDescent="0.35">
      <c r="A166" s="399" t="s">
        <v>1445</v>
      </c>
      <c r="B166" s="572" t="s">
        <v>3268</v>
      </c>
      <c r="C166" s="399" t="s">
        <v>8237</v>
      </c>
      <c r="D166" s="399" t="s">
        <v>3270</v>
      </c>
      <c r="E166" s="399" t="s">
        <v>8237</v>
      </c>
      <c r="I166" s="399" t="s">
        <v>8203</v>
      </c>
      <c r="J166" s="399" t="s">
        <v>8046</v>
      </c>
      <c r="L166" s="399" t="s">
        <v>44</v>
      </c>
      <c r="M166" s="399" t="s">
        <v>445</v>
      </c>
      <c r="N166" s="571">
        <v>44390.573633726854</v>
      </c>
      <c r="O166" s="571">
        <v>44414.791053379631</v>
      </c>
      <c r="Q166" s="399" t="s">
        <v>8065</v>
      </c>
      <c r="R166" s="399" t="s">
        <v>1326</v>
      </c>
      <c r="U166" s="399" t="s">
        <v>3272</v>
      </c>
      <c r="V166" s="399" t="s">
        <v>2577</v>
      </c>
      <c r="W166" s="399" t="s">
        <v>1605</v>
      </c>
      <c r="X166" s="399" t="s">
        <v>3459</v>
      </c>
    </row>
    <row r="167" spans="1:24" ht="14.5" x14ac:dyDescent="0.35">
      <c r="A167" s="399" t="s">
        <v>1445</v>
      </c>
      <c r="B167" s="572" t="s">
        <v>3277</v>
      </c>
      <c r="C167" s="399" t="s">
        <v>8238</v>
      </c>
      <c r="D167" s="399" t="s">
        <v>3279</v>
      </c>
      <c r="E167" s="399" t="s">
        <v>8238</v>
      </c>
      <c r="I167" s="399" t="s">
        <v>8137</v>
      </c>
      <c r="J167" s="399" t="s">
        <v>8046</v>
      </c>
      <c r="L167" s="399" t="s">
        <v>8116</v>
      </c>
      <c r="N167" s="571">
        <v>44390.573644560187</v>
      </c>
      <c r="O167" s="571">
        <v>44417.812432986109</v>
      </c>
      <c r="Q167" s="399" t="s">
        <v>8065</v>
      </c>
      <c r="R167" s="399" t="s">
        <v>1326</v>
      </c>
      <c r="U167" s="399" t="s">
        <v>8239</v>
      </c>
      <c r="V167" s="399" t="s">
        <v>1606</v>
      </c>
      <c r="W167" s="399" t="s">
        <v>1605</v>
      </c>
      <c r="X167" s="399" t="s">
        <v>3459</v>
      </c>
    </row>
    <row r="168" spans="1:24" ht="14.5" x14ac:dyDescent="0.35">
      <c r="A168" s="399" t="s">
        <v>1445</v>
      </c>
      <c r="B168" s="572" t="s">
        <v>3284</v>
      </c>
      <c r="C168" s="399" t="s">
        <v>8240</v>
      </c>
      <c r="D168" s="399" t="s">
        <v>3286</v>
      </c>
      <c r="E168" s="399" t="s">
        <v>8240</v>
      </c>
      <c r="I168" s="399" t="s">
        <v>8057</v>
      </c>
      <c r="J168" s="399" t="s">
        <v>8046</v>
      </c>
      <c r="L168" s="399" t="s">
        <v>44</v>
      </c>
      <c r="M168" s="399" t="s">
        <v>445</v>
      </c>
      <c r="N168" s="571">
        <v>44390.573653020831</v>
      </c>
      <c r="O168" s="571">
        <v>44435.098869513888</v>
      </c>
      <c r="Q168" s="399" t="s">
        <v>8102</v>
      </c>
      <c r="R168" s="399" t="s">
        <v>1326</v>
      </c>
      <c r="U168" s="399" t="s">
        <v>2877</v>
      </c>
      <c r="V168" s="399" t="s">
        <v>1606</v>
      </c>
      <c r="W168" s="399" t="s">
        <v>1605</v>
      </c>
      <c r="X168" s="399" t="s">
        <v>3459</v>
      </c>
    </row>
    <row r="169" spans="1:24" ht="14.5" x14ac:dyDescent="0.35">
      <c r="A169" s="399" t="s">
        <v>1445</v>
      </c>
      <c r="B169" s="572" t="s">
        <v>3347</v>
      </c>
      <c r="C169" s="399" t="s">
        <v>8241</v>
      </c>
      <c r="D169" s="399" t="s">
        <v>3349</v>
      </c>
      <c r="E169" s="399" t="s">
        <v>8241</v>
      </c>
      <c r="I169" s="399" t="s">
        <v>8057</v>
      </c>
      <c r="J169" s="399" t="s">
        <v>8046</v>
      </c>
      <c r="L169" s="399" t="s">
        <v>44</v>
      </c>
      <c r="M169" s="399" t="s">
        <v>445</v>
      </c>
      <c r="N169" s="571">
        <v>44390.573663645831</v>
      </c>
      <c r="O169" s="571">
        <v>44434.098037164353</v>
      </c>
      <c r="Q169" s="399" t="s">
        <v>8102</v>
      </c>
      <c r="R169" s="399" t="s">
        <v>8048</v>
      </c>
      <c r="U169" s="399" t="s">
        <v>3351</v>
      </c>
      <c r="V169" s="399" t="s">
        <v>1606</v>
      </c>
      <c r="W169" s="399" t="s">
        <v>1605</v>
      </c>
      <c r="X169" s="399" t="s">
        <v>3459</v>
      </c>
    </row>
    <row r="170" spans="1:24" ht="14.5" x14ac:dyDescent="0.35">
      <c r="A170" s="399" t="s">
        <v>1445</v>
      </c>
      <c r="B170" s="572" t="s">
        <v>3409</v>
      </c>
      <c r="C170" s="399" t="s">
        <v>8242</v>
      </c>
      <c r="D170" s="399" t="s">
        <v>3411</v>
      </c>
      <c r="E170" s="399" t="s">
        <v>8242</v>
      </c>
      <c r="I170" s="399" t="s">
        <v>8045</v>
      </c>
      <c r="J170" s="399" t="s">
        <v>8046</v>
      </c>
      <c r="L170" s="399" t="s">
        <v>44</v>
      </c>
      <c r="M170" s="399" t="s">
        <v>445</v>
      </c>
      <c r="N170" s="571">
        <v>44390.573672002312</v>
      </c>
      <c r="O170" s="571">
        <v>44407.022059930554</v>
      </c>
      <c r="Q170" s="399" t="s">
        <v>8065</v>
      </c>
      <c r="R170" s="399" t="s">
        <v>8048</v>
      </c>
      <c r="U170" s="399" t="s">
        <v>3413</v>
      </c>
      <c r="V170" s="399" t="s">
        <v>2577</v>
      </c>
      <c r="W170" s="399" t="s">
        <v>1605</v>
      </c>
      <c r="X170" s="399" t="s">
        <v>3459</v>
      </c>
    </row>
    <row r="171" spans="1:24" ht="14.5" x14ac:dyDescent="0.35">
      <c r="A171" s="399" t="s">
        <v>1445</v>
      </c>
      <c r="B171" s="572" t="s">
        <v>3420</v>
      </c>
      <c r="C171" s="399" t="s">
        <v>8243</v>
      </c>
      <c r="D171" s="399" t="s">
        <v>3422</v>
      </c>
      <c r="E171" s="399" t="s">
        <v>8243</v>
      </c>
      <c r="I171" s="399" t="s">
        <v>8244</v>
      </c>
      <c r="J171" s="399" t="s">
        <v>8046</v>
      </c>
      <c r="L171" s="399" t="s">
        <v>44</v>
      </c>
      <c r="M171" s="399" t="s">
        <v>445</v>
      </c>
      <c r="N171" s="571">
        <v>44390.573680127316</v>
      </c>
      <c r="O171" s="571">
        <v>44413.719115243053</v>
      </c>
      <c r="Q171" s="399" t="s">
        <v>8065</v>
      </c>
      <c r="R171" s="399" t="s">
        <v>8048</v>
      </c>
      <c r="U171" s="399" t="s">
        <v>3272</v>
      </c>
      <c r="V171" s="399" t="s">
        <v>2577</v>
      </c>
      <c r="W171" s="399" t="s">
        <v>1605</v>
      </c>
      <c r="X171" s="399" t="s">
        <v>3459</v>
      </c>
    </row>
    <row r="172" spans="1:24" ht="14.5" x14ac:dyDescent="0.35">
      <c r="A172" s="399" t="s">
        <v>1445</v>
      </c>
      <c r="B172" s="572" t="s">
        <v>3431</v>
      </c>
      <c r="C172" s="399" t="s">
        <v>8245</v>
      </c>
      <c r="D172" s="399" t="s">
        <v>3433</v>
      </c>
      <c r="E172" s="399" t="s">
        <v>8245</v>
      </c>
      <c r="I172" s="399" t="s">
        <v>8203</v>
      </c>
      <c r="J172" s="399" t="s">
        <v>8046</v>
      </c>
      <c r="L172" s="399" t="s">
        <v>44</v>
      </c>
      <c r="M172" s="399" t="s">
        <v>445</v>
      </c>
      <c r="N172" s="571">
        <v>44390.573690532408</v>
      </c>
      <c r="O172" s="571">
        <v>44414.78564667824</v>
      </c>
      <c r="Q172" s="399" t="s">
        <v>8065</v>
      </c>
      <c r="R172" s="399" t="s">
        <v>8048</v>
      </c>
      <c r="U172" s="399" t="s">
        <v>120</v>
      </c>
      <c r="V172" s="399" t="s">
        <v>2577</v>
      </c>
      <c r="W172" s="399" t="s">
        <v>1605</v>
      </c>
      <c r="X172" s="399" t="s">
        <v>3459</v>
      </c>
    </row>
    <row r="173" spans="1:24" ht="14.5" x14ac:dyDescent="0.35">
      <c r="A173" s="399" t="s">
        <v>1445</v>
      </c>
      <c r="B173" s="572" t="s">
        <v>3319</v>
      </c>
      <c r="C173" s="399" t="s">
        <v>8246</v>
      </c>
      <c r="D173" s="399" t="s">
        <v>3322</v>
      </c>
      <c r="E173" s="399" t="s">
        <v>8246</v>
      </c>
      <c r="I173" s="399" t="s">
        <v>8137</v>
      </c>
      <c r="J173" s="399" t="s">
        <v>8046</v>
      </c>
      <c r="L173" s="399" t="s">
        <v>44</v>
      </c>
      <c r="M173" s="399" t="s">
        <v>445</v>
      </c>
      <c r="N173" s="571">
        <v>44390.573699386572</v>
      </c>
      <c r="O173" s="571">
        <v>44435.099629988428</v>
      </c>
      <c r="Q173" s="399" t="s">
        <v>8102</v>
      </c>
      <c r="R173" s="399" t="s">
        <v>1326</v>
      </c>
      <c r="U173" s="399" t="s">
        <v>3324</v>
      </c>
      <c r="V173" s="399" t="s">
        <v>1606</v>
      </c>
      <c r="W173" s="399" t="s">
        <v>1605</v>
      </c>
      <c r="X173" s="399" t="s">
        <v>3459</v>
      </c>
    </row>
    <row r="174" spans="1:24" ht="14.5" x14ac:dyDescent="0.35">
      <c r="A174" s="399" t="s">
        <v>1445</v>
      </c>
      <c r="B174" s="572" t="s">
        <v>2713</v>
      </c>
      <c r="C174" s="399" t="s">
        <v>8247</v>
      </c>
      <c r="D174" s="399" t="s">
        <v>2715</v>
      </c>
      <c r="E174" s="399" t="s">
        <v>8247</v>
      </c>
      <c r="I174" s="399" t="s">
        <v>8114</v>
      </c>
      <c r="J174" s="399" t="s">
        <v>8046</v>
      </c>
      <c r="L174" s="399" t="s">
        <v>44</v>
      </c>
      <c r="M174" s="399" t="s">
        <v>445</v>
      </c>
      <c r="N174" s="571">
        <v>44390.5734280787</v>
      </c>
      <c r="O174" s="571">
        <v>44400.12167778935</v>
      </c>
      <c r="Q174" s="399" t="s">
        <v>8065</v>
      </c>
      <c r="R174" s="399" t="s">
        <v>1326</v>
      </c>
      <c r="U174" s="399" t="s">
        <v>2680</v>
      </c>
      <c r="V174" s="399" t="s">
        <v>1606</v>
      </c>
      <c r="W174" s="399" t="s">
        <v>1605</v>
      </c>
      <c r="X174" s="399" t="s">
        <v>3459</v>
      </c>
    </row>
    <row r="175" spans="1:24" ht="14.5" x14ac:dyDescent="0.35">
      <c r="A175" s="399" t="s">
        <v>1445</v>
      </c>
      <c r="B175" s="572" t="s">
        <v>2719</v>
      </c>
      <c r="C175" s="399" t="s">
        <v>8248</v>
      </c>
      <c r="D175" s="399" t="s">
        <v>2721</v>
      </c>
      <c r="E175" s="399" t="s">
        <v>8248</v>
      </c>
      <c r="I175" s="399" t="s">
        <v>8114</v>
      </c>
      <c r="J175" s="399" t="s">
        <v>8046</v>
      </c>
      <c r="L175" s="399" t="s">
        <v>44</v>
      </c>
      <c r="M175" s="399" t="s">
        <v>445</v>
      </c>
      <c r="N175" s="571">
        <v>44390.573436909719</v>
      </c>
      <c r="O175" s="571">
        <v>44400.121838391206</v>
      </c>
      <c r="Q175" s="399" t="s">
        <v>8065</v>
      </c>
      <c r="R175" s="399" t="s">
        <v>1326</v>
      </c>
      <c r="U175" s="399" t="s">
        <v>2680</v>
      </c>
      <c r="V175" s="399" t="s">
        <v>1606</v>
      </c>
      <c r="W175" s="399" t="s">
        <v>1605</v>
      </c>
      <c r="X175" s="399" t="s">
        <v>3459</v>
      </c>
    </row>
    <row r="176" spans="1:24" ht="14.5" x14ac:dyDescent="0.35">
      <c r="A176" s="399" t="s">
        <v>1445</v>
      </c>
      <c r="B176" s="572" t="s">
        <v>2733</v>
      </c>
      <c r="C176" s="399" t="s">
        <v>8249</v>
      </c>
      <c r="D176" s="399" t="s">
        <v>2735</v>
      </c>
      <c r="E176" s="399" t="s">
        <v>8249</v>
      </c>
      <c r="I176" s="399" t="s">
        <v>8114</v>
      </c>
      <c r="J176" s="399" t="s">
        <v>8046</v>
      </c>
      <c r="L176" s="399" t="s">
        <v>44</v>
      </c>
      <c r="M176" s="399" t="s">
        <v>445</v>
      </c>
      <c r="N176" s="571">
        <v>44390.573445752314</v>
      </c>
      <c r="O176" s="571">
        <v>44400.121948206019</v>
      </c>
      <c r="Q176" s="399" t="s">
        <v>8065</v>
      </c>
      <c r="R176" s="399" t="s">
        <v>1326</v>
      </c>
      <c r="U176" s="399" t="s">
        <v>2680</v>
      </c>
      <c r="V176" s="399" t="s">
        <v>1606</v>
      </c>
      <c r="W176" s="399" t="s">
        <v>1605</v>
      </c>
      <c r="X176" s="399" t="s">
        <v>3459</v>
      </c>
    </row>
    <row r="177" spans="1:24" ht="14.5" x14ac:dyDescent="0.35">
      <c r="A177" s="399" t="s">
        <v>1445</v>
      </c>
      <c r="B177" s="572" t="s">
        <v>2739</v>
      </c>
      <c r="C177" s="399" t="s">
        <v>8250</v>
      </c>
      <c r="D177" s="399" t="s">
        <v>2741</v>
      </c>
      <c r="E177" s="399" t="s">
        <v>8250</v>
      </c>
      <c r="I177" s="399" t="s">
        <v>8203</v>
      </c>
      <c r="J177" s="399" t="s">
        <v>8046</v>
      </c>
      <c r="L177" s="399" t="s">
        <v>44</v>
      </c>
      <c r="M177" s="399" t="s">
        <v>445</v>
      </c>
      <c r="N177" s="571">
        <v>44390.573454212965</v>
      </c>
      <c r="O177" s="571">
        <v>44427.860334317127</v>
      </c>
      <c r="Q177" s="399" t="s">
        <v>8102</v>
      </c>
      <c r="R177" s="399" t="s">
        <v>8048</v>
      </c>
      <c r="U177" s="399" t="s">
        <v>2744</v>
      </c>
      <c r="V177" s="399" t="s">
        <v>2577</v>
      </c>
      <c r="W177" s="399" t="s">
        <v>1605</v>
      </c>
      <c r="X177" s="399" t="s">
        <v>3459</v>
      </c>
    </row>
    <row r="178" spans="1:24" ht="14.5" x14ac:dyDescent="0.35">
      <c r="A178" s="399" t="s">
        <v>1445</v>
      </c>
      <c r="B178" s="572" t="s">
        <v>2866</v>
      </c>
      <c r="C178" s="399" t="s">
        <v>8251</v>
      </c>
      <c r="D178" s="399" t="s">
        <v>2868</v>
      </c>
      <c r="E178" s="399" t="s">
        <v>8251</v>
      </c>
      <c r="I178" s="399" t="s">
        <v>8197</v>
      </c>
      <c r="J178" s="399" t="s">
        <v>8046</v>
      </c>
      <c r="L178" s="399" t="s">
        <v>44</v>
      </c>
      <c r="M178" s="399" t="s">
        <v>445</v>
      </c>
      <c r="N178" s="571">
        <v>44390.573464050925</v>
      </c>
      <c r="O178" s="571">
        <v>44413.61374670139</v>
      </c>
      <c r="Q178" s="399" t="s">
        <v>8065</v>
      </c>
      <c r="R178" s="399" t="s">
        <v>1326</v>
      </c>
      <c r="U178" s="399" t="s">
        <v>2870</v>
      </c>
      <c r="V178" s="399" t="s">
        <v>2577</v>
      </c>
      <c r="W178" s="399" t="s">
        <v>1605</v>
      </c>
      <c r="X178" s="399" t="s">
        <v>3459</v>
      </c>
    </row>
    <row r="179" spans="1:24" ht="14.5" x14ac:dyDescent="0.35">
      <c r="A179" s="399" t="s">
        <v>1445</v>
      </c>
      <c r="B179" s="572" t="s">
        <v>2873</v>
      </c>
      <c r="C179" s="399" t="s">
        <v>8252</v>
      </c>
      <c r="D179" s="399" t="s">
        <v>2875</v>
      </c>
      <c r="E179" s="399" t="s">
        <v>8252</v>
      </c>
      <c r="I179" s="399" t="s">
        <v>8057</v>
      </c>
      <c r="J179" s="399" t="s">
        <v>8046</v>
      </c>
      <c r="L179" s="399" t="s">
        <v>44</v>
      </c>
      <c r="M179" s="399" t="s">
        <v>445</v>
      </c>
      <c r="N179" s="571">
        <v>44390.573472557873</v>
      </c>
      <c r="O179" s="571">
        <v>44413.626030648149</v>
      </c>
      <c r="Q179" s="399" t="s">
        <v>8065</v>
      </c>
      <c r="R179" s="399" t="s">
        <v>1326</v>
      </c>
      <c r="U179" s="399" t="s">
        <v>2877</v>
      </c>
      <c r="V179" s="399" t="s">
        <v>2577</v>
      </c>
      <c r="W179" s="399" t="s">
        <v>1605</v>
      </c>
      <c r="X179" s="399" t="s">
        <v>3459</v>
      </c>
    </row>
    <row r="180" spans="1:24" ht="14.5" x14ac:dyDescent="0.35">
      <c r="A180" s="399" t="s">
        <v>1445</v>
      </c>
      <c r="B180" s="572" t="s">
        <v>2852</v>
      </c>
      <c r="C180" s="399" t="s">
        <v>8253</v>
      </c>
      <c r="D180" s="399" t="s">
        <v>2853</v>
      </c>
      <c r="F180" s="399" t="s">
        <v>8253</v>
      </c>
      <c r="J180" s="399" t="s">
        <v>8046</v>
      </c>
      <c r="L180" s="399" t="s">
        <v>8116</v>
      </c>
      <c r="N180" s="571">
        <v>44390.573745312497</v>
      </c>
      <c r="O180" s="571">
        <v>44469.844772048615</v>
      </c>
      <c r="Q180" s="399" t="s">
        <v>8102</v>
      </c>
      <c r="R180" s="399" t="s">
        <v>1326</v>
      </c>
      <c r="U180" s="399" t="s">
        <v>2855</v>
      </c>
      <c r="V180" s="399" t="s">
        <v>2577</v>
      </c>
      <c r="W180" s="399" t="s">
        <v>1605</v>
      </c>
      <c r="X180" s="399" t="s">
        <v>3459</v>
      </c>
    </row>
    <row r="181" spans="1:24" ht="14.5" x14ac:dyDescent="0.35">
      <c r="A181" s="399" t="s">
        <v>1445</v>
      </c>
      <c r="B181" s="572" t="s">
        <v>2859</v>
      </c>
      <c r="C181" s="399" t="s">
        <v>8254</v>
      </c>
      <c r="D181" s="399" t="s">
        <v>2860</v>
      </c>
      <c r="F181" s="399" t="s">
        <v>8254</v>
      </c>
      <c r="J181" s="399" t="s">
        <v>8046</v>
      </c>
      <c r="L181" s="399" t="s">
        <v>8116</v>
      </c>
      <c r="N181" s="571">
        <v>44390.573753495373</v>
      </c>
      <c r="O181" s="571">
        <v>44469.844675173612</v>
      </c>
      <c r="Q181" s="399" t="s">
        <v>8102</v>
      </c>
      <c r="R181" s="399" t="s">
        <v>1326</v>
      </c>
      <c r="U181" s="399" t="s">
        <v>2862</v>
      </c>
      <c r="V181" s="399" t="s">
        <v>2577</v>
      </c>
      <c r="W181" s="399" t="s">
        <v>1605</v>
      </c>
      <c r="X181" s="399" t="s">
        <v>3459</v>
      </c>
    </row>
    <row r="182" spans="1:24" ht="14.5" x14ac:dyDescent="0.35">
      <c r="A182" s="399" t="s">
        <v>1445</v>
      </c>
      <c r="B182" s="572" t="s">
        <v>2185</v>
      </c>
      <c r="C182" s="399" t="s">
        <v>8255</v>
      </c>
      <c r="D182" s="399" t="s">
        <v>2186</v>
      </c>
      <c r="F182" s="399" t="s">
        <v>8255</v>
      </c>
      <c r="I182" s="399" t="s">
        <v>8256</v>
      </c>
      <c r="J182" s="399" t="s">
        <v>8046</v>
      </c>
      <c r="L182" s="399" t="s">
        <v>44</v>
      </c>
      <c r="M182" s="399" t="s">
        <v>445</v>
      </c>
      <c r="N182" s="571">
        <v>44390.573799826387</v>
      </c>
      <c r="O182" s="571">
        <v>44494.560069780091</v>
      </c>
      <c r="R182" s="399" t="s">
        <v>8048</v>
      </c>
      <c r="U182" s="399" t="s">
        <v>2188</v>
      </c>
      <c r="V182" s="399" t="s">
        <v>1606</v>
      </c>
      <c r="W182" s="399" t="s">
        <v>1605</v>
      </c>
      <c r="X182" s="399" t="s">
        <v>3459</v>
      </c>
    </row>
    <row r="183" spans="1:24" ht="14.5" x14ac:dyDescent="0.35">
      <c r="A183" s="399" t="s">
        <v>1445</v>
      </c>
      <c r="B183" s="572" t="s">
        <v>2720</v>
      </c>
      <c r="C183" s="399" t="s">
        <v>8257</v>
      </c>
      <c r="D183" s="399" t="s">
        <v>2721</v>
      </c>
      <c r="F183" s="399" t="s">
        <v>8257</v>
      </c>
      <c r="I183" s="399" t="s">
        <v>8101</v>
      </c>
      <c r="J183" s="399" t="s">
        <v>8046</v>
      </c>
      <c r="L183" s="399" t="s">
        <v>44</v>
      </c>
      <c r="M183" s="399" t="s">
        <v>445</v>
      </c>
      <c r="N183" s="571">
        <v>44390.573859189812</v>
      </c>
      <c r="O183" s="571">
        <v>44442.529077233798</v>
      </c>
      <c r="Q183" s="399" t="s">
        <v>8102</v>
      </c>
      <c r="R183" s="399" t="s">
        <v>1326</v>
      </c>
      <c r="U183" s="399" t="s">
        <v>2680</v>
      </c>
      <c r="V183" s="399" t="s">
        <v>1606</v>
      </c>
      <c r="W183" s="399" t="s">
        <v>1605</v>
      </c>
      <c r="X183" s="399" t="s">
        <v>3459</v>
      </c>
    </row>
    <row r="184" spans="1:24" ht="14.5" x14ac:dyDescent="0.35">
      <c r="A184" s="399" t="s">
        <v>1445</v>
      </c>
      <c r="B184" s="572" t="s">
        <v>2981</v>
      </c>
      <c r="C184" s="399" t="s">
        <v>8258</v>
      </c>
      <c r="D184" s="399" t="s">
        <v>2982</v>
      </c>
      <c r="F184" s="399" t="s">
        <v>8258</v>
      </c>
      <c r="I184" s="399" t="s">
        <v>8259</v>
      </c>
      <c r="J184" s="399" t="s">
        <v>8046</v>
      </c>
      <c r="L184" s="399" t="s">
        <v>44</v>
      </c>
      <c r="M184" s="399" t="s">
        <v>445</v>
      </c>
      <c r="N184" s="571">
        <v>44390.573919965274</v>
      </c>
      <c r="O184" s="571">
        <v>44487.869984282406</v>
      </c>
      <c r="Q184" s="399" t="s">
        <v>8102</v>
      </c>
      <c r="R184" s="399" t="s">
        <v>8048</v>
      </c>
      <c r="U184" s="399" t="s">
        <v>2984</v>
      </c>
      <c r="V184" s="399" t="s">
        <v>1606</v>
      </c>
      <c r="W184" s="399" t="s">
        <v>1605</v>
      </c>
      <c r="X184" s="399" t="s">
        <v>3459</v>
      </c>
    </row>
    <row r="185" spans="1:24" ht="14.5" x14ac:dyDescent="0.35">
      <c r="A185" s="399" t="s">
        <v>1445</v>
      </c>
      <c r="B185" s="572" t="s">
        <v>3028</v>
      </c>
      <c r="C185" s="399" t="s">
        <v>8260</v>
      </c>
      <c r="D185" s="399" t="s">
        <v>3029</v>
      </c>
      <c r="F185" s="399" t="s">
        <v>8260</v>
      </c>
      <c r="I185" s="399" t="s">
        <v>8259</v>
      </c>
      <c r="J185" s="399" t="s">
        <v>8046</v>
      </c>
      <c r="L185" s="399" t="s">
        <v>44</v>
      </c>
      <c r="M185" s="399" t="s">
        <v>445</v>
      </c>
      <c r="N185" s="571">
        <v>44390.573947523146</v>
      </c>
      <c r="O185" s="571">
        <v>44487.869803680558</v>
      </c>
      <c r="Q185" s="399" t="s">
        <v>8102</v>
      </c>
      <c r="R185" s="399" t="s">
        <v>8048</v>
      </c>
      <c r="U185" s="399" t="s">
        <v>2984</v>
      </c>
      <c r="V185" s="399" t="s">
        <v>1606</v>
      </c>
      <c r="W185" s="399" t="s">
        <v>1605</v>
      </c>
      <c r="X185" s="399" t="s">
        <v>3459</v>
      </c>
    </row>
    <row r="186" spans="1:24" ht="14.5" x14ac:dyDescent="0.35">
      <c r="A186" s="399" t="s">
        <v>1445</v>
      </c>
      <c r="B186" s="572" t="s">
        <v>3034</v>
      </c>
      <c r="C186" s="399" t="s">
        <v>8261</v>
      </c>
      <c r="D186" s="399" t="s">
        <v>3035</v>
      </c>
      <c r="F186" s="399" t="s">
        <v>8261</v>
      </c>
      <c r="I186" s="399" t="s">
        <v>8259</v>
      </c>
      <c r="J186" s="399" t="s">
        <v>8046</v>
      </c>
      <c r="L186" s="399" t="s">
        <v>44</v>
      </c>
      <c r="M186" s="399" t="s">
        <v>445</v>
      </c>
      <c r="N186" s="571">
        <v>44390.573955868058</v>
      </c>
      <c r="O186" s="571">
        <v>44487.869476793981</v>
      </c>
      <c r="Q186" s="399" t="s">
        <v>8102</v>
      </c>
      <c r="R186" s="399" t="s">
        <v>8048</v>
      </c>
      <c r="U186" s="399" t="s">
        <v>2984</v>
      </c>
      <c r="V186" s="399" t="s">
        <v>1606</v>
      </c>
      <c r="W186" s="399" t="s">
        <v>1605</v>
      </c>
      <c r="X186" s="399" t="s">
        <v>3459</v>
      </c>
    </row>
    <row r="187" spans="1:24" ht="14.5" x14ac:dyDescent="0.35">
      <c r="A187" s="399" t="s">
        <v>1445</v>
      </c>
      <c r="B187" s="572" t="s">
        <v>3040</v>
      </c>
      <c r="C187" s="399" t="s">
        <v>8262</v>
      </c>
      <c r="D187" s="399" t="s">
        <v>3041</v>
      </c>
      <c r="F187" s="399" t="s">
        <v>8262</v>
      </c>
      <c r="I187" s="399" t="s">
        <v>8259</v>
      </c>
      <c r="J187" s="399" t="s">
        <v>8046</v>
      </c>
      <c r="L187" s="399" t="s">
        <v>44</v>
      </c>
      <c r="M187" s="399" t="s">
        <v>445</v>
      </c>
      <c r="N187" s="571">
        <v>44390.573964166666</v>
      </c>
      <c r="O187" s="571">
        <v>44487.869118136572</v>
      </c>
      <c r="Q187" s="399" t="s">
        <v>8102</v>
      </c>
      <c r="R187" s="399" t="s">
        <v>8048</v>
      </c>
      <c r="U187" s="399" t="s">
        <v>2984</v>
      </c>
      <c r="V187" s="399" t="s">
        <v>1606</v>
      </c>
      <c r="W187" s="399" t="s">
        <v>1605</v>
      </c>
      <c r="X187" s="399" t="s">
        <v>3459</v>
      </c>
    </row>
    <row r="188" spans="1:24" ht="14.5" x14ac:dyDescent="0.35">
      <c r="A188" s="399" t="s">
        <v>1445</v>
      </c>
      <c r="B188" s="572" t="s">
        <v>3060</v>
      </c>
      <c r="C188" s="399" t="s">
        <v>8263</v>
      </c>
      <c r="D188" s="399" t="s">
        <v>3061</v>
      </c>
      <c r="F188" s="399" t="s">
        <v>8263</v>
      </c>
      <c r="I188" s="399" t="s">
        <v>8259</v>
      </c>
      <c r="J188" s="399" t="s">
        <v>8046</v>
      </c>
      <c r="L188" s="399" t="s">
        <v>44</v>
      </c>
      <c r="M188" s="399" t="s">
        <v>445</v>
      </c>
      <c r="N188" s="571">
        <v>44390.573989432873</v>
      </c>
      <c r="O188" s="571">
        <v>44487.868688078706</v>
      </c>
      <c r="Q188" s="399" t="s">
        <v>8102</v>
      </c>
      <c r="R188" s="399" t="s">
        <v>8048</v>
      </c>
      <c r="U188" s="399" t="s">
        <v>2984</v>
      </c>
      <c r="V188" s="399" t="s">
        <v>1606</v>
      </c>
      <c r="W188" s="399" t="s">
        <v>1605</v>
      </c>
      <c r="X188" s="399" t="s">
        <v>3459</v>
      </c>
    </row>
    <row r="189" spans="1:24" ht="14.5" x14ac:dyDescent="0.35">
      <c r="A189" s="399" t="s">
        <v>1445</v>
      </c>
      <c r="B189" s="572" t="s">
        <v>3066</v>
      </c>
      <c r="C189" s="399" t="s">
        <v>8264</v>
      </c>
      <c r="D189" s="399" t="s">
        <v>3067</v>
      </c>
      <c r="F189" s="399" t="s">
        <v>8264</v>
      </c>
      <c r="I189" s="399" t="s">
        <v>8259</v>
      </c>
      <c r="J189" s="399" t="s">
        <v>8046</v>
      </c>
      <c r="L189" s="399" t="s">
        <v>44</v>
      </c>
      <c r="M189" s="399" t="s">
        <v>445</v>
      </c>
      <c r="N189" s="571">
        <v>44390.573997650463</v>
      </c>
      <c r="O189" s="571">
        <v>44487.868382800923</v>
      </c>
      <c r="Q189" s="399" t="s">
        <v>8102</v>
      </c>
      <c r="R189" s="399" t="s">
        <v>8048</v>
      </c>
      <c r="U189" s="399" t="s">
        <v>2984</v>
      </c>
      <c r="V189" s="399" t="s">
        <v>1606</v>
      </c>
      <c r="W189" s="399" t="s">
        <v>1605</v>
      </c>
      <c r="X189" s="399" t="s">
        <v>3459</v>
      </c>
    </row>
    <row r="190" spans="1:24" ht="14.5" x14ac:dyDescent="0.35">
      <c r="A190" s="399" t="s">
        <v>1445</v>
      </c>
      <c r="B190" s="572" t="s">
        <v>3072</v>
      </c>
      <c r="C190" s="399" t="s">
        <v>8265</v>
      </c>
      <c r="D190" s="399" t="s">
        <v>3073</v>
      </c>
      <c r="F190" s="399" t="s">
        <v>8265</v>
      </c>
      <c r="I190" s="399" t="s">
        <v>8259</v>
      </c>
      <c r="J190" s="399" t="s">
        <v>8046</v>
      </c>
      <c r="L190" s="399" t="s">
        <v>44</v>
      </c>
      <c r="M190" s="399" t="s">
        <v>445</v>
      </c>
      <c r="N190" s="571">
        <v>44390.57400695602</v>
      </c>
      <c r="O190" s="571">
        <v>44487.867850949071</v>
      </c>
      <c r="Q190" s="399" t="s">
        <v>8102</v>
      </c>
      <c r="R190" s="399" t="s">
        <v>1326</v>
      </c>
      <c r="U190" s="399" t="s">
        <v>2984</v>
      </c>
      <c r="V190" s="399" t="s">
        <v>1606</v>
      </c>
      <c r="W190" s="399" t="s">
        <v>1605</v>
      </c>
      <c r="X190" s="399" t="s">
        <v>3459</v>
      </c>
    </row>
    <row r="191" spans="1:24" ht="14.5" x14ac:dyDescent="0.35">
      <c r="A191" s="399" t="s">
        <v>1445</v>
      </c>
      <c r="B191" s="572" t="s">
        <v>3440</v>
      </c>
      <c r="C191" s="399" t="s">
        <v>8266</v>
      </c>
      <c r="D191" s="399" t="s">
        <v>3441</v>
      </c>
      <c r="F191" s="399" t="s">
        <v>8266</v>
      </c>
      <c r="I191" s="399" t="s">
        <v>8101</v>
      </c>
      <c r="J191" s="399" t="s">
        <v>8046</v>
      </c>
      <c r="K191" s="399" t="s">
        <v>8140</v>
      </c>
      <c r="L191" s="399" t="s">
        <v>44</v>
      </c>
      <c r="M191" s="399" t="s">
        <v>44</v>
      </c>
      <c r="N191" s="571">
        <v>44390.85485491898</v>
      </c>
      <c r="O191" s="571">
        <v>44420.857191296294</v>
      </c>
      <c r="Q191" s="399" t="s">
        <v>8102</v>
      </c>
      <c r="R191" s="399" t="s">
        <v>1326</v>
      </c>
      <c r="U191" s="399" t="s">
        <v>3443</v>
      </c>
      <c r="V191" s="399" t="s">
        <v>2577</v>
      </c>
      <c r="W191" s="399" t="s">
        <v>1605</v>
      </c>
      <c r="X191" s="399" t="s">
        <v>3459</v>
      </c>
    </row>
    <row r="192" spans="1:24" ht="14.5" x14ac:dyDescent="0.35">
      <c r="A192" s="399" t="s">
        <v>1445</v>
      </c>
      <c r="B192" s="572" t="s">
        <v>1891</v>
      </c>
      <c r="C192" s="399" t="s">
        <v>1892</v>
      </c>
      <c r="D192" s="399" t="s">
        <v>1892</v>
      </c>
      <c r="E192" s="399" t="s">
        <v>8267</v>
      </c>
      <c r="I192" s="399" t="s">
        <v>8057</v>
      </c>
      <c r="J192" s="399" t="s">
        <v>8046</v>
      </c>
      <c r="L192" s="399" t="s">
        <v>44</v>
      </c>
      <c r="M192" s="399" t="s">
        <v>445</v>
      </c>
      <c r="N192" s="571">
        <v>44391.582665844908</v>
      </c>
      <c r="O192" s="571">
        <v>44413.674962824072</v>
      </c>
      <c r="Q192" s="399" t="s">
        <v>8065</v>
      </c>
      <c r="R192" s="399" t="s">
        <v>8048</v>
      </c>
      <c r="V192" s="399" t="s">
        <v>1606</v>
      </c>
      <c r="W192" s="399" t="s">
        <v>1605</v>
      </c>
      <c r="X192" s="399" t="s">
        <v>8066</v>
      </c>
    </row>
    <row r="193" spans="1:24" ht="14.5" x14ac:dyDescent="0.35">
      <c r="A193" s="399" t="s">
        <v>1445</v>
      </c>
      <c r="B193" s="572" t="s">
        <v>1898</v>
      </c>
      <c r="C193" s="399" t="s">
        <v>1899</v>
      </c>
      <c r="D193" s="399" t="s">
        <v>1899</v>
      </c>
      <c r="E193" s="399" t="s">
        <v>8268</v>
      </c>
      <c r="I193" s="399" t="s">
        <v>8057</v>
      </c>
      <c r="J193" s="399" t="s">
        <v>8046</v>
      </c>
      <c r="L193" s="399" t="s">
        <v>44</v>
      </c>
      <c r="M193" s="399" t="s">
        <v>445</v>
      </c>
      <c r="N193" s="571">
        <v>44391.582675787038</v>
      </c>
      <c r="O193" s="571">
        <v>44413.674609918984</v>
      </c>
      <c r="Q193" s="399" t="s">
        <v>8065</v>
      </c>
      <c r="R193" s="399" t="s">
        <v>8048</v>
      </c>
      <c r="V193" s="399" t="s">
        <v>1606</v>
      </c>
      <c r="W193" s="399" t="s">
        <v>1605</v>
      </c>
      <c r="X193" s="399" t="s">
        <v>8066</v>
      </c>
    </row>
    <row r="194" spans="1:24" ht="14.5" x14ac:dyDescent="0.35">
      <c r="A194" s="399" t="s">
        <v>1445</v>
      </c>
      <c r="B194" s="572" t="s">
        <v>8269</v>
      </c>
      <c r="C194" s="399" t="s">
        <v>5986</v>
      </c>
      <c r="D194" s="399" t="s">
        <v>5986</v>
      </c>
      <c r="E194" s="399" t="s">
        <v>8270</v>
      </c>
      <c r="I194" s="399" t="s">
        <v>8057</v>
      </c>
      <c r="J194" s="399" t="s">
        <v>8046</v>
      </c>
      <c r="K194" s="399" t="s">
        <v>8140</v>
      </c>
      <c r="L194" s="399" t="s">
        <v>44</v>
      </c>
      <c r="M194" s="399" t="s">
        <v>8149</v>
      </c>
      <c r="N194" s="571">
        <v>44391.701817187502</v>
      </c>
      <c r="O194" s="571">
        <v>44414.564330462963</v>
      </c>
      <c r="Q194" s="399" t="s">
        <v>8065</v>
      </c>
      <c r="R194" s="399" t="s">
        <v>8048</v>
      </c>
      <c r="V194" s="399" t="s">
        <v>1606</v>
      </c>
      <c r="W194" s="399" t="s">
        <v>1605</v>
      </c>
      <c r="X194" s="399" t="s">
        <v>3512</v>
      </c>
    </row>
    <row r="195" spans="1:24" ht="14.5" x14ac:dyDescent="0.35">
      <c r="A195" s="399" t="s">
        <v>1445</v>
      </c>
      <c r="B195" s="572" t="s">
        <v>8271</v>
      </c>
      <c r="C195" s="399" t="s">
        <v>8272</v>
      </c>
      <c r="D195" s="399" t="s">
        <v>2883</v>
      </c>
      <c r="G195" s="399" t="s">
        <v>8272</v>
      </c>
      <c r="I195" s="399" t="s">
        <v>8114</v>
      </c>
      <c r="J195" s="399" t="s">
        <v>8046</v>
      </c>
      <c r="K195" s="399" t="s">
        <v>8140</v>
      </c>
      <c r="L195" s="399" t="s">
        <v>44</v>
      </c>
      <c r="M195" s="399" t="s">
        <v>445</v>
      </c>
      <c r="N195" s="571">
        <v>44391.735612164353</v>
      </c>
      <c r="O195" s="571">
        <v>44470.788695601848</v>
      </c>
      <c r="Q195" s="399" t="s">
        <v>8102</v>
      </c>
      <c r="R195" s="399" t="s">
        <v>1326</v>
      </c>
      <c r="U195" s="399" t="s">
        <v>2885</v>
      </c>
      <c r="V195" s="399" t="s">
        <v>2577</v>
      </c>
      <c r="W195" s="399" t="s">
        <v>1605</v>
      </c>
      <c r="X195" s="399" t="s">
        <v>3459</v>
      </c>
    </row>
    <row r="196" spans="1:24" ht="14.5" x14ac:dyDescent="0.35">
      <c r="A196" s="399" t="s">
        <v>1445</v>
      </c>
      <c r="B196" s="572" t="s">
        <v>8273</v>
      </c>
      <c r="C196" s="399" t="s">
        <v>8274</v>
      </c>
      <c r="D196" s="399" t="s">
        <v>3153</v>
      </c>
      <c r="G196" s="399" t="s">
        <v>8274</v>
      </c>
      <c r="I196" s="399" t="s">
        <v>8114</v>
      </c>
      <c r="J196" s="399" t="s">
        <v>8046</v>
      </c>
      <c r="L196" s="399" t="s">
        <v>44</v>
      </c>
      <c r="M196" s="399" t="s">
        <v>445</v>
      </c>
      <c r="N196" s="571">
        <v>44391.737194224537</v>
      </c>
      <c r="O196" s="571">
        <v>44438.572773877313</v>
      </c>
      <c r="Q196" s="399" t="s">
        <v>8102</v>
      </c>
      <c r="R196" s="399" t="s">
        <v>8048</v>
      </c>
      <c r="U196" s="399" t="s">
        <v>3155</v>
      </c>
      <c r="V196" s="399" t="s">
        <v>1606</v>
      </c>
      <c r="W196" s="399" t="s">
        <v>1605</v>
      </c>
      <c r="X196" s="399" t="s">
        <v>3459</v>
      </c>
    </row>
    <row r="197" spans="1:24" ht="14.5" x14ac:dyDescent="0.35">
      <c r="A197" s="399" t="s">
        <v>1445</v>
      </c>
      <c r="B197" s="572" t="s">
        <v>8275</v>
      </c>
      <c r="C197" s="399" t="s">
        <v>8276</v>
      </c>
      <c r="D197" s="399" t="s">
        <v>3160</v>
      </c>
      <c r="G197" s="399" t="s">
        <v>8276</v>
      </c>
      <c r="I197" s="399" t="s">
        <v>8114</v>
      </c>
      <c r="J197" s="399" t="s">
        <v>8046</v>
      </c>
      <c r="L197" s="399" t="s">
        <v>44</v>
      </c>
      <c r="M197" s="399" t="s">
        <v>445</v>
      </c>
      <c r="N197" s="571">
        <v>44391.738931608794</v>
      </c>
      <c r="O197" s="571">
        <v>44438.57334920139</v>
      </c>
      <c r="Q197" s="399" t="s">
        <v>8102</v>
      </c>
      <c r="R197" s="399" t="s">
        <v>8048</v>
      </c>
      <c r="U197" s="399" t="s">
        <v>3162</v>
      </c>
      <c r="V197" s="399" t="s">
        <v>1606</v>
      </c>
      <c r="W197" s="399" t="s">
        <v>1605</v>
      </c>
      <c r="X197" s="399" t="s">
        <v>3459</v>
      </c>
    </row>
    <row r="198" spans="1:24" ht="14.5" x14ac:dyDescent="0.35">
      <c r="A198" s="399" t="s">
        <v>1445</v>
      </c>
      <c r="B198" s="572" t="s">
        <v>8277</v>
      </c>
      <c r="C198" s="399" t="s">
        <v>8278</v>
      </c>
      <c r="D198" s="399" t="s">
        <v>3172</v>
      </c>
      <c r="G198" s="399" t="s">
        <v>8278</v>
      </c>
      <c r="I198" s="399" t="s">
        <v>8114</v>
      </c>
      <c r="J198" s="399" t="s">
        <v>8046</v>
      </c>
      <c r="L198" s="399" t="s">
        <v>44</v>
      </c>
      <c r="M198" s="399" t="s">
        <v>445</v>
      </c>
      <c r="N198" s="571">
        <v>44391.739581099537</v>
      </c>
      <c r="O198" s="571">
        <v>44439.540271365739</v>
      </c>
      <c r="Q198" s="399" t="s">
        <v>8102</v>
      </c>
      <c r="R198" s="399" t="s">
        <v>8048</v>
      </c>
      <c r="U198" s="399" t="s">
        <v>2885</v>
      </c>
      <c r="V198" s="399" t="s">
        <v>1606</v>
      </c>
      <c r="W198" s="399" t="s">
        <v>1605</v>
      </c>
      <c r="X198" s="399" t="s">
        <v>3459</v>
      </c>
    </row>
    <row r="199" spans="1:24" ht="14.5" x14ac:dyDescent="0.35">
      <c r="A199" s="399" t="s">
        <v>1445</v>
      </c>
      <c r="B199" s="572" t="s">
        <v>8279</v>
      </c>
      <c r="C199" s="399" t="s">
        <v>8280</v>
      </c>
      <c r="D199" s="399" t="s">
        <v>3178</v>
      </c>
      <c r="G199" s="399" t="s">
        <v>8280</v>
      </c>
      <c r="I199" s="399" t="s">
        <v>8114</v>
      </c>
      <c r="J199" s="399" t="s">
        <v>8046</v>
      </c>
      <c r="L199" s="399" t="s">
        <v>8116</v>
      </c>
      <c r="N199" s="571">
        <v>44391.740993333333</v>
      </c>
      <c r="O199" s="571">
        <v>44417.810147719909</v>
      </c>
      <c r="Q199" s="399" t="s">
        <v>8065</v>
      </c>
      <c r="R199" s="399" t="s">
        <v>8048</v>
      </c>
      <c r="U199" s="399" t="s">
        <v>8117</v>
      </c>
      <c r="V199" s="399" t="s">
        <v>1606</v>
      </c>
      <c r="W199" s="399" t="s">
        <v>1605</v>
      </c>
      <c r="X199" s="399" t="s">
        <v>3459</v>
      </c>
    </row>
    <row r="200" spans="1:24" ht="14.5" x14ac:dyDescent="0.35">
      <c r="A200" s="399" t="s">
        <v>1445</v>
      </c>
      <c r="B200" s="572" t="s">
        <v>8281</v>
      </c>
      <c r="C200" s="399" t="s">
        <v>8282</v>
      </c>
      <c r="D200" s="399" t="s">
        <v>3184</v>
      </c>
      <c r="G200" s="399" t="s">
        <v>8282</v>
      </c>
      <c r="I200" s="399" t="s">
        <v>8114</v>
      </c>
      <c r="J200" s="399" t="s">
        <v>8046</v>
      </c>
      <c r="L200" s="399" t="s">
        <v>8116</v>
      </c>
      <c r="N200" s="571">
        <v>44391.741922210647</v>
      </c>
      <c r="O200" s="571">
        <v>44446.950701238427</v>
      </c>
      <c r="Q200" s="399" t="s">
        <v>8102</v>
      </c>
      <c r="R200" s="399" t="s">
        <v>8048</v>
      </c>
      <c r="U200" s="399" t="s">
        <v>8119</v>
      </c>
      <c r="V200" s="399" t="s">
        <v>1606</v>
      </c>
      <c r="W200" s="399" t="s">
        <v>1605</v>
      </c>
      <c r="X200" s="399" t="s">
        <v>3459</v>
      </c>
    </row>
    <row r="201" spans="1:24" ht="14.5" x14ac:dyDescent="0.35">
      <c r="A201" s="399" t="s">
        <v>1445</v>
      </c>
      <c r="B201" s="572" t="s">
        <v>4853</v>
      </c>
      <c r="C201" s="399" t="s">
        <v>8283</v>
      </c>
      <c r="D201" s="399" t="s">
        <v>3229</v>
      </c>
      <c r="G201" s="399" t="s">
        <v>8283</v>
      </c>
      <c r="I201" s="399" t="s">
        <v>8114</v>
      </c>
      <c r="J201" s="399" t="s">
        <v>8046</v>
      </c>
      <c r="L201" s="399" t="s">
        <v>44</v>
      </c>
      <c r="M201" s="399" t="s">
        <v>445</v>
      </c>
      <c r="N201" s="571">
        <v>44391.742531770833</v>
      </c>
      <c r="O201" s="571">
        <v>44494.560296018521</v>
      </c>
      <c r="Q201" s="399" t="s">
        <v>8109</v>
      </c>
      <c r="R201" s="399" t="s">
        <v>1326</v>
      </c>
      <c r="U201" s="399" t="s">
        <v>3231</v>
      </c>
      <c r="V201" s="399" t="s">
        <v>1606</v>
      </c>
      <c r="W201" s="399" t="s">
        <v>1605</v>
      </c>
      <c r="X201" s="399" t="s">
        <v>3459</v>
      </c>
    </row>
    <row r="202" spans="1:24" ht="14.5" x14ac:dyDescent="0.35">
      <c r="A202" s="399" t="s">
        <v>1445</v>
      </c>
      <c r="B202" s="572" t="s">
        <v>4858</v>
      </c>
      <c r="C202" s="399" t="s">
        <v>8284</v>
      </c>
      <c r="D202" s="399" t="s">
        <v>3245</v>
      </c>
      <c r="G202" s="399" t="s">
        <v>8284</v>
      </c>
      <c r="I202" s="399" t="s">
        <v>8114</v>
      </c>
      <c r="J202" s="399" t="s">
        <v>8046</v>
      </c>
      <c r="L202" s="399" t="s">
        <v>44</v>
      </c>
      <c r="M202" s="399" t="s">
        <v>445</v>
      </c>
      <c r="N202" s="571">
        <v>44391.743161574072</v>
      </c>
      <c r="O202" s="571">
        <v>44494.56029814815</v>
      </c>
      <c r="Q202" s="399" t="s">
        <v>8109</v>
      </c>
      <c r="R202" s="399" t="s">
        <v>1326</v>
      </c>
      <c r="U202" s="399" t="s">
        <v>3247</v>
      </c>
      <c r="V202" s="399" t="s">
        <v>1606</v>
      </c>
      <c r="W202" s="399" t="s">
        <v>1605</v>
      </c>
      <c r="X202" s="399" t="s">
        <v>3459</v>
      </c>
    </row>
    <row r="203" spans="1:24" ht="14.5" x14ac:dyDescent="0.35">
      <c r="A203" s="399" t="s">
        <v>1445</v>
      </c>
      <c r="B203" s="572" t="s">
        <v>8285</v>
      </c>
      <c r="C203" s="399" t="s">
        <v>8286</v>
      </c>
      <c r="D203" s="399" t="s">
        <v>3422</v>
      </c>
      <c r="I203" s="399" t="s">
        <v>8287</v>
      </c>
      <c r="J203" s="399" t="s">
        <v>8046</v>
      </c>
      <c r="L203" s="399" t="s">
        <v>44</v>
      </c>
      <c r="M203" s="399" t="s">
        <v>445</v>
      </c>
      <c r="N203" s="571">
        <v>44412.707059849534</v>
      </c>
      <c r="O203" s="571">
        <v>44413.587522430556</v>
      </c>
      <c r="Q203" s="399" t="s">
        <v>8065</v>
      </c>
      <c r="R203" s="399" t="s">
        <v>8048</v>
      </c>
      <c r="U203" s="399" t="s">
        <v>3272</v>
      </c>
      <c r="V203" s="399" t="s">
        <v>2577</v>
      </c>
      <c r="W203" s="399" t="s">
        <v>1605</v>
      </c>
      <c r="X203" s="399" t="s">
        <v>3459</v>
      </c>
    </row>
    <row r="204" spans="1:24" ht="14.5" x14ac:dyDescent="0.35">
      <c r="A204" s="399" t="s">
        <v>1445</v>
      </c>
      <c r="B204" s="572" t="s">
        <v>8288</v>
      </c>
      <c r="C204" s="399" t="s">
        <v>8289</v>
      </c>
      <c r="D204" s="399" t="s">
        <v>2741</v>
      </c>
      <c r="I204" s="399" t="s">
        <v>8287</v>
      </c>
      <c r="J204" s="399" t="s">
        <v>8046</v>
      </c>
      <c r="L204" s="399" t="s">
        <v>44</v>
      </c>
      <c r="M204" s="399" t="s">
        <v>445</v>
      </c>
      <c r="N204" s="571">
        <v>44412.711532337962</v>
      </c>
      <c r="O204" s="571">
        <v>44413.619888159723</v>
      </c>
      <c r="Q204" s="399" t="s">
        <v>8065</v>
      </c>
      <c r="R204" s="399" t="s">
        <v>8048</v>
      </c>
      <c r="U204" s="399" t="s">
        <v>2744</v>
      </c>
      <c r="V204" s="399" t="s">
        <v>2577</v>
      </c>
      <c r="W204" s="399" t="s">
        <v>1605</v>
      </c>
      <c r="X204" s="399" t="s">
        <v>3459</v>
      </c>
    </row>
    <row r="205" spans="1:24" ht="14.5" x14ac:dyDescent="0.35">
      <c r="A205" s="399" t="s">
        <v>1445</v>
      </c>
      <c r="B205" s="572" t="s">
        <v>1701</v>
      </c>
      <c r="C205" s="399" t="s">
        <v>8290</v>
      </c>
      <c r="D205" s="399" t="s">
        <v>1703</v>
      </c>
      <c r="E205" s="399" t="s">
        <v>8291</v>
      </c>
      <c r="I205" s="399" t="s">
        <v>1205</v>
      </c>
      <c r="J205" s="399" t="s">
        <v>8046</v>
      </c>
      <c r="L205" s="399" t="s">
        <v>44</v>
      </c>
      <c r="M205" s="399" t="s">
        <v>445</v>
      </c>
      <c r="N205" s="571">
        <v>44416.655480011577</v>
      </c>
      <c r="O205" s="571">
        <v>44432.697909409719</v>
      </c>
      <c r="Q205" s="399" t="s">
        <v>8102</v>
      </c>
      <c r="R205" s="399" t="s">
        <v>8048</v>
      </c>
      <c r="U205" s="399" t="s">
        <v>1705</v>
      </c>
      <c r="V205" s="399" t="s">
        <v>1606</v>
      </c>
      <c r="W205" s="399" t="s">
        <v>1605</v>
      </c>
      <c r="X205" s="399" t="s">
        <v>3459</v>
      </c>
    </row>
    <row r="206" spans="1:24" ht="14.5" x14ac:dyDescent="0.35">
      <c r="A206" s="399" t="s">
        <v>1445</v>
      </c>
      <c r="B206" s="572" t="s">
        <v>2085</v>
      </c>
      <c r="C206" s="399" t="s">
        <v>8292</v>
      </c>
      <c r="D206" s="399" t="s">
        <v>2087</v>
      </c>
      <c r="E206" s="399" t="s">
        <v>8293</v>
      </c>
      <c r="I206" s="399" t="s">
        <v>8057</v>
      </c>
      <c r="J206" s="399" t="s">
        <v>8046</v>
      </c>
      <c r="L206" s="399" t="s">
        <v>44</v>
      </c>
      <c r="M206" s="399" t="s">
        <v>445</v>
      </c>
      <c r="N206" s="571">
        <v>44416.655489548612</v>
      </c>
      <c r="O206" s="571">
        <v>44432.696774097225</v>
      </c>
      <c r="Q206" s="399" t="s">
        <v>8102</v>
      </c>
      <c r="R206" s="399" t="s">
        <v>8048</v>
      </c>
      <c r="U206" s="399" t="s">
        <v>2089</v>
      </c>
      <c r="V206" s="399" t="s">
        <v>1606</v>
      </c>
      <c r="W206" s="399" t="s">
        <v>1605</v>
      </c>
      <c r="X206" s="399" t="s">
        <v>3459</v>
      </c>
    </row>
    <row r="207" spans="1:24" ht="14.5" x14ac:dyDescent="0.35">
      <c r="A207" s="399" t="s">
        <v>1445</v>
      </c>
      <c r="B207" s="572" t="s">
        <v>2290</v>
      </c>
      <c r="C207" s="399" t="s">
        <v>8294</v>
      </c>
      <c r="D207" s="399" t="s">
        <v>2292</v>
      </c>
      <c r="E207" s="399" t="s">
        <v>8295</v>
      </c>
      <c r="I207" s="399" t="s">
        <v>8057</v>
      </c>
      <c r="J207" s="399" t="s">
        <v>8046</v>
      </c>
      <c r="L207" s="399" t="s">
        <v>44</v>
      </c>
      <c r="M207" s="399" t="s">
        <v>445</v>
      </c>
      <c r="N207" s="571">
        <v>44416.655496527776</v>
      </c>
      <c r="O207" s="571">
        <v>44420.023862465277</v>
      </c>
      <c r="Q207" s="399" t="s">
        <v>8102</v>
      </c>
      <c r="R207" s="399" t="s">
        <v>8048</v>
      </c>
      <c r="U207" s="399" t="s">
        <v>2294</v>
      </c>
      <c r="V207" s="399" t="s">
        <v>1606</v>
      </c>
      <c r="W207" s="399" t="s">
        <v>1605</v>
      </c>
      <c r="X207" s="399" t="s">
        <v>3459</v>
      </c>
    </row>
    <row r="208" spans="1:24" ht="14.5" x14ac:dyDescent="0.35">
      <c r="A208" s="399" t="s">
        <v>1445</v>
      </c>
      <c r="B208" s="572" t="s">
        <v>2499</v>
      </c>
      <c r="C208" s="399" t="s">
        <v>8296</v>
      </c>
      <c r="D208" s="399" t="s">
        <v>2501</v>
      </c>
      <c r="E208" s="399" t="s">
        <v>8297</v>
      </c>
      <c r="I208" s="399" t="s">
        <v>8137</v>
      </c>
      <c r="J208" s="399" t="s">
        <v>8046</v>
      </c>
      <c r="L208" s="399" t="s">
        <v>44</v>
      </c>
      <c r="M208" s="399" t="s">
        <v>445</v>
      </c>
      <c r="N208" s="571">
        <v>44416.655502731483</v>
      </c>
      <c r="O208" s="571">
        <v>44432.696157268518</v>
      </c>
      <c r="Q208" s="399" t="s">
        <v>8102</v>
      </c>
      <c r="R208" s="399" t="s">
        <v>1326</v>
      </c>
      <c r="U208" s="399" t="s">
        <v>2503</v>
      </c>
      <c r="V208" s="399" t="s">
        <v>1606</v>
      </c>
      <c r="W208" s="399" t="s">
        <v>1605</v>
      </c>
      <c r="X208" s="399" t="s">
        <v>3459</v>
      </c>
    </row>
    <row r="209" spans="1:24" ht="14.5" x14ac:dyDescent="0.35">
      <c r="A209" s="399" t="s">
        <v>1445</v>
      </c>
      <c r="B209" s="572" t="s">
        <v>2507</v>
      </c>
      <c r="C209" s="399" t="s">
        <v>8298</v>
      </c>
      <c r="D209" s="399" t="s">
        <v>2509</v>
      </c>
      <c r="E209" s="399" t="s">
        <v>8299</v>
      </c>
      <c r="I209" s="399" t="s">
        <v>1205</v>
      </c>
      <c r="J209" s="399" t="s">
        <v>8046</v>
      </c>
      <c r="L209" s="399" t="s">
        <v>44</v>
      </c>
      <c r="M209" s="399" t="s">
        <v>445</v>
      </c>
      <c r="N209" s="571">
        <v>44416.65550778935</v>
      </c>
      <c r="O209" s="571">
        <v>44432.698618923612</v>
      </c>
      <c r="Q209" s="399" t="s">
        <v>8102</v>
      </c>
      <c r="R209" s="399" t="s">
        <v>1326</v>
      </c>
      <c r="U209" s="399" t="s">
        <v>1705</v>
      </c>
      <c r="V209" s="399" t="s">
        <v>1606</v>
      </c>
      <c r="W209" s="399" t="s">
        <v>1605</v>
      </c>
      <c r="X209" s="399" t="s">
        <v>3459</v>
      </c>
    </row>
    <row r="210" spans="1:24" ht="14.5" x14ac:dyDescent="0.35">
      <c r="A210" s="399" t="s">
        <v>1445</v>
      </c>
      <c r="B210" s="572" t="s">
        <v>2551</v>
      </c>
      <c r="C210" s="399" t="s">
        <v>8300</v>
      </c>
      <c r="D210" s="399" t="s">
        <v>2553</v>
      </c>
      <c r="E210" s="399" t="s">
        <v>8300</v>
      </c>
      <c r="I210" s="399" t="s">
        <v>8137</v>
      </c>
      <c r="J210" s="399" t="s">
        <v>8046</v>
      </c>
      <c r="L210" s="399" t="s">
        <v>44</v>
      </c>
      <c r="M210" s="399" t="s">
        <v>445</v>
      </c>
      <c r="N210" s="571">
        <v>44416.655513333331</v>
      </c>
      <c r="O210" s="571">
        <v>44434.097658773149</v>
      </c>
      <c r="Q210" s="399" t="s">
        <v>8102</v>
      </c>
      <c r="R210" s="399" t="s">
        <v>8048</v>
      </c>
      <c r="U210" s="399" t="s">
        <v>2555</v>
      </c>
      <c r="V210" s="399" t="s">
        <v>1606</v>
      </c>
      <c r="W210" s="399" t="s">
        <v>1605</v>
      </c>
      <c r="X210" s="399" t="s">
        <v>3459</v>
      </c>
    </row>
    <row r="211" spans="1:24" ht="14.5" x14ac:dyDescent="0.35">
      <c r="A211" s="399" t="s">
        <v>1445</v>
      </c>
      <c r="B211" s="572" t="s">
        <v>2749</v>
      </c>
      <c r="C211" s="399" t="s">
        <v>8301</v>
      </c>
      <c r="D211" s="399" t="s">
        <v>2751</v>
      </c>
      <c r="E211" s="399" t="s">
        <v>8302</v>
      </c>
      <c r="I211" s="399" t="s">
        <v>8203</v>
      </c>
      <c r="J211" s="399" t="s">
        <v>8046</v>
      </c>
      <c r="L211" s="399" t="s">
        <v>44</v>
      </c>
      <c r="M211" s="399" t="s">
        <v>445</v>
      </c>
      <c r="N211" s="571">
        <v>44416.655518530089</v>
      </c>
      <c r="O211" s="571">
        <v>44427.862985775464</v>
      </c>
      <c r="Q211" s="399" t="s">
        <v>8102</v>
      </c>
      <c r="R211" s="399" t="s">
        <v>8048</v>
      </c>
      <c r="U211" s="399" t="s">
        <v>2753</v>
      </c>
      <c r="V211" s="399" t="s">
        <v>2577</v>
      </c>
      <c r="W211" s="399" t="s">
        <v>1605</v>
      </c>
      <c r="X211" s="399" t="s">
        <v>3459</v>
      </c>
    </row>
    <row r="212" spans="1:24" ht="14.5" x14ac:dyDescent="0.35">
      <c r="A212" s="399" t="s">
        <v>1445</v>
      </c>
      <c r="B212" s="572" t="s">
        <v>2765</v>
      </c>
      <c r="C212" s="399" t="s">
        <v>8303</v>
      </c>
      <c r="D212" s="399" t="s">
        <v>2767</v>
      </c>
      <c r="E212" s="399" t="s">
        <v>8304</v>
      </c>
      <c r="I212" s="399" t="s">
        <v>8203</v>
      </c>
      <c r="J212" s="399" t="s">
        <v>8046</v>
      </c>
      <c r="L212" s="399" t="s">
        <v>44</v>
      </c>
      <c r="M212" s="399" t="s">
        <v>445</v>
      </c>
      <c r="N212" s="571">
        <v>44416.655525127317</v>
      </c>
      <c r="O212" s="571">
        <v>44426.918642962963</v>
      </c>
      <c r="Q212" s="399" t="s">
        <v>8102</v>
      </c>
      <c r="R212" s="399" t="s">
        <v>8048</v>
      </c>
      <c r="U212" s="399" t="s">
        <v>115</v>
      </c>
      <c r="V212" s="399" t="s">
        <v>2577</v>
      </c>
      <c r="W212" s="399" t="s">
        <v>1605</v>
      </c>
      <c r="X212" s="399" t="s">
        <v>3459</v>
      </c>
    </row>
    <row r="213" spans="1:24" ht="14.5" x14ac:dyDescent="0.35">
      <c r="A213" s="399" t="s">
        <v>1445</v>
      </c>
      <c r="B213" s="572" t="s">
        <v>2892</v>
      </c>
      <c r="C213" s="399" t="s">
        <v>8305</v>
      </c>
      <c r="D213" s="399" t="s">
        <v>2894</v>
      </c>
      <c r="E213" s="399" t="s">
        <v>8306</v>
      </c>
      <c r="I213" s="399" t="s">
        <v>8203</v>
      </c>
      <c r="J213" s="399" t="s">
        <v>8046</v>
      </c>
      <c r="L213" s="399" t="s">
        <v>8307</v>
      </c>
      <c r="N213" s="571">
        <v>44416.655533368059</v>
      </c>
      <c r="O213" s="571">
        <v>44487.870368842596</v>
      </c>
      <c r="Q213" s="399" t="s">
        <v>8102</v>
      </c>
      <c r="R213" s="399" t="s">
        <v>1326</v>
      </c>
      <c r="U213" s="399" t="s">
        <v>2896</v>
      </c>
      <c r="V213" s="399" t="s">
        <v>2577</v>
      </c>
      <c r="W213" s="399" t="s">
        <v>1605</v>
      </c>
      <c r="X213" s="399" t="s">
        <v>3459</v>
      </c>
    </row>
    <row r="214" spans="1:24" ht="14.5" x14ac:dyDescent="0.35">
      <c r="A214" s="399" t="s">
        <v>1445</v>
      </c>
      <c r="B214" s="572" t="s">
        <v>3340</v>
      </c>
      <c r="C214" s="399" t="s">
        <v>8308</v>
      </c>
      <c r="D214" s="399" t="s">
        <v>3342</v>
      </c>
      <c r="E214" s="399" t="s">
        <v>8308</v>
      </c>
      <c r="I214" s="399" t="s">
        <v>8137</v>
      </c>
      <c r="J214" s="399" t="s">
        <v>8046</v>
      </c>
      <c r="L214" s="399" t="s">
        <v>44</v>
      </c>
      <c r="M214" s="399" t="s">
        <v>445</v>
      </c>
      <c r="N214" s="571">
        <v>44416.655539085645</v>
      </c>
      <c r="O214" s="571">
        <v>44440.983197210648</v>
      </c>
      <c r="Q214" s="399" t="s">
        <v>8102</v>
      </c>
      <c r="R214" s="399" t="s">
        <v>8048</v>
      </c>
      <c r="U214" s="399" t="s">
        <v>3344</v>
      </c>
      <c r="V214" s="399" t="s">
        <v>1606</v>
      </c>
      <c r="W214" s="399" t="s">
        <v>1605</v>
      </c>
      <c r="X214" s="399" t="s">
        <v>3459</v>
      </c>
    </row>
    <row r="215" spans="1:24" ht="14.5" x14ac:dyDescent="0.35">
      <c r="A215" s="399" t="s">
        <v>1445</v>
      </c>
      <c r="B215" s="572" t="s">
        <v>3353</v>
      </c>
      <c r="C215" s="399" t="s">
        <v>8309</v>
      </c>
      <c r="D215" s="399" t="s">
        <v>3355</v>
      </c>
      <c r="E215" s="399" t="s">
        <v>8309</v>
      </c>
      <c r="I215" s="399" t="s">
        <v>8135</v>
      </c>
      <c r="J215" s="399" t="s">
        <v>8046</v>
      </c>
      <c r="L215" s="399" t="s">
        <v>44</v>
      </c>
      <c r="M215" s="399" t="s">
        <v>445</v>
      </c>
      <c r="N215" s="571">
        <v>44416.655544236113</v>
      </c>
      <c r="O215" s="571">
        <v>44440.983827465279</v>
      </c>
      <c r="Q215" s="399" t="s">
        <v>8102</v>
      </c>
      <c r="R215" s="399" t="s">
        <v>8048</v>
      </c>
      <c r="U215" s="399" t="s">
        <v>3357</v>
      </c>
      <c r="V215" s="399" t="s">
        <v>1606</v>
      </c>
      <c r="W215" s="399" t="s">
        <v>1605</v>
      </c>
      <c r="X215" s="399" t="s">
        <v>3459</v>
      </c>
    </row>
    <row r="216" spans="1:24" ht="14.5" x14ac:dyDescent="0.35">
      <c r="A216" s="399" t="s">
        <v>1445</v>
      </c>
      <c r="B216" s="572" t="s">
        <v>3373</v>
      </c>
      <c r="C216" s="399" t="s">
        <v>8310</v>
      </c>
      <c r="D216" s="399" t="s">
        <v>3375</v>
      </c>
      <c r="E216" s="399" t="s">
        <v>8310</v>
      </c>
      <c r="I216" s="399" t="s">
        <v>8057</v>
      </c>
      <c r="J216" s="399" t="s">
        <v>8046</v>
      </c>
      <c r="L216" s="399" t="s">
        <v>8116</v>
      </c>
      <c r="N216" s="571">
        <v>44416.655550000003</v>
      </c>
      <c r="O216" s="571">
        <v>44446.949641203704</v>
      </c>
      <c r="Q216" s="399" t="s">
        <v>8102</v>
      </c>
      <c r="R216" s="399" t="s">
        <v>8048</v>
      </c>
      <c r="U216" s="399" t="s">
        <v>8311</v>
      </c>
      <c r="V216" s="399" t="s">
        <v>1606</v>
      </c>
      <c r="W216" s="399" t="s">
        <v>1605</v>
      </c>
      <c r="X216" s="399" t="s">
        <v>3459</v>
      </c>
    </row>
    <row r="217" spans="1:24" ht="14.5" x14ac:dyDescent="0.35">
      <c r="A217" s="399" t="s">
        <v>1445</v>
      </c>
      <c r="B217" s="572" t="s">
        <v>3402</v>
      </c>
      <c r="C217" s="399" t="s">
        <v>8312</v>
      </c>
      <c r="D217" s="399" t="s">
        <v>3404</v>
      </c>
      <c r="E217" s="399" t="s">
        <v>8313</v>
      </c>
      <c r="I217" s="399" t="s">
        <v>8057</v>
      </c>
      <c r="J217" s="399" t="s">
        <v>8046</v>
      </c>
      <c r="L217" s="399" t="s">
        <v>8116</v>
      </c>
      <c r="N217" s="571">
        <v>44416.65555708333</v>
      </c>
      <c r="O217" s="571">
        <v>44446.949806018521</v>
      </c>
      <c r="Q217" s="399" t="s">
        <v>8102</v>
      </c>
      <c r="R217" s="399" t="s">
        <v>8048</v>
      </c>
      <c r="U217" s="399" t="s">
        <v>8314</v>
      </c>
      <c r="V217" s="399" t="s">
        <v>1606</v>
      </c>
      <c r="W217" s="399" t="s">
        <v>1605</v>
      </c>
      <c r="X217" s="399" t="s">
        <v>3459</v>
      </c>
    </row>
    <row r="218" spans="1:24" ht="14.5" x14ac:dyDescent="0.35">
      <c r="A218" s="399" t="s">
        <v>1445</v>
      </c>
      <c r="B218" s="572" t="s">
        <v>2677</v>
      </c>
      <c r="C218" s="399" t="s">
        <v>8315</v>
      </c>
      <c r="D218" s="399" t="s">
        <v>2678</v>
      </c>
      <c r="F218" s="399" t="s">
        <v>8316</v>
      </c>
      <c r="I218" s="399" t="s">
        <v>8057</v>
      </c>
      <c r="J218" s="399" t="s">
        <v>8046</v>
      </c>
      <c r="L218" s="399" t="s">
        <v>44</v>
      </c>
      <c r="M218" s="399" t="s">
        <v>445</v>
      </c>
      <c r="N218" s="571">
        <v>44416.655563402775</v>
      </c>
      <c r="O218" s="571">
        <v>44438.726976203703</v>
      </c>
      <c r="Q218" s="399" t="s">
        <v>8102</v>
      </c>
      <c r="R218" s="399" t="s">
        <v>1326</v>
      </c>
      <c r="U218" s="399" t="s">
        <v>2680</v>
      </c>
      <c r="V218" s="399" t="s">
        <v>1606</v>
      </c>
      <c r="W218" s="399" t="s">
        <v>1605</v>
      </c>
      <c r="X218" s="399" t="s">
        <v>3459</v>
      </c>
    </row>
    <row r="219" spans="1:24" ht="14.5" x14ac:dyDescent="0.35">
      <c r="A219" s="399" t="s">
        <v>1445</v>
      </c>
      <c r="B219" s="572" t="s">
        <v>2685</v>
      </c>
      <c r="C219" s="399" t="s">
        <v>8317</v>
      </c>
      <c r="D219" s="399" t="s">
        <v>2686</v>
      </c>
      <c r="F219" s="399" t="s">
        <v>8318</v>
      </c>
      <c r="I219" s="399" t="s">
        <v>8057</v>
      </c>
      <c r="J219" s="399" t="s">
        <v>8046</v>
      </c>
      <c r="L219" s="399" t="s">
        <v>44</v>
      </c>
      <c r="M219" s="399" t="s">
        <v>445</v>
      </c>
      <c r="N219" s="571">
        <v>44416.655571550924</v>
      </c>
      <c r="O219" s="571">
        <v>44438.727232974539</v>
      </c>
      <c r="Q219" s="399" t="s">
        <v>8102</v>
      </c>
      <c r="R219" s="399" t="s">
        <v>1326</v>
      </c>
      <c r="U219" s="399" t="s">
        <v>2680</v>
      </c>
      <c r="V219" s="399" t="s">
        <v>1606</v>
      </c>
      <c r="W219" s="399" t="s">
        <v>1605</v>
      </c>
      <c r="X219" s="399" t="s">
        <v>3459</v>
      </c>
    </row>
    <row r="220" spans="1:24" ht="14.5" x14ac:dyDescent="0.35">
      <c r="A220" s="399" t="s">
        <v>1445</v>
      </c>
      <c r="B220" s="572" t="s">
        <v>2691</v>
      </c>
      <c r="C220" s="399" t="s">
        <v>8319</v>
      </c>
      <c r="D220" s="399" t="s">
        <v>2692</v>
      </c>
      <c r="F220" s="399" t="s">
        <v>8320</v>
      </c>
      <c r="I220" s="399" t="s">
        <v>8057</v>
      </c>
      <c r="J220" s="399" t="s">
        <v>8046</v>
      </c>
      <c r="L220" s="399" t="s">
        <v>44</v>
      </c>
      <c r="M220" s="399" t="s">
        <v>445</v>
      </c>
      <c r="N220" s="571">
        <v>44416.655578124999</v>
      </c>
      <c r="O220" s="571">
        <v>44438.728639641202</v>
      </c>
      <c r="Q220" s="399" t="s">
        <v>8102</v>
      </c>
      <c r="R220" s="399" t="s">
        <v>8048</v>
      </c>
      <c r="U220" s="399" t="s">
        <v>2680</v>
      </c>
      <c r="V220" s="399" t="s">
        <v>1606</v>
      </c>
      <c r="W220" s="399" t="s">
        <v>1605</v>
      </c>
      <c r="X220" s="399" t="s">
        <v>3459</v>
      </c>
    </row>
    <row r="221" spans="1:24" ht="14.5" x14ac:dyDescent="0.35">
      <c r="A221" s="399" t="s">
        <v>1445</v>
      </c>
      <c r="B221" s="572" t="s">
        <v>2698</v>
      </c>
      <c r="C221" s="399" t="s">
        <v>8321</v>
      </c>
      <c r="D221" s="399" t="s">
        <v>2699</v>
      </c>
      <c r="F221" s="399" t="s">
        <v>8322</v>
      </c>
      <c r="I221" s="399" t="s">
        <v>8057</v>
      </c>
      <c r="J221" s="399" t="s">
        <v>8046</v>
      </c>
      <c r="L221" s="399" t="s">
        <v>44</v>
      </c>
      <c r="M221" s="399" t="s">
        <v>445</v>
      </c>
      <c r="N221" s="571">
        <v>44416.655585011576</v>
      </c>
      <c r="O221" s="571">
        <v>44438.728781712962</v>
      </c>
      <c r="Q221" s="399" t="s">
        <v>8102</v>
      </c>
      <c r="R221" s="399" t="s">
        <v>1326</v>
      </c>
      <c r="U221" s="399" t="s">
        <v>2680</v>
      </c>
      <c r="V221" s="399" t="s">
        <v>1606</v>
      </c>
      <c r="W221" s="399" t="s">
        <v>1605</v>
      </c>
      <c r="X221" s="399" t="s">
        <v>3459</v>
      </c>
    </row>
    <row r="222" spans="1:24" ht="14.5" x14ac:dyDescent="0.35">
      <c r="A222" s="399" t="s">
        <v>1445</v>
      </c>
      <c r="B222" s="572" t="s">
        <v>2714</v>
      </c>
      <c r="C222" s="399" t="s">
        <v>8323</v>
      </c>
      <c r="D222" s="399" t="s">
        <v>2715</v>
      </c>
      <c r="F222" s="399" t="s">
        <v>8324</v>
      </c>
      <c r="I222" s="399" t="s">
        <v>8057</v>
      </c>
      <c r="J222" s="399" t="s">
        <v>8046</v>
      </c>
      <c r="L222" s="399" t="s">
        <v>44</v>
      </c>
      <c r="M222" s="399" t="s">
        <v>445</v>
      </c>
      <c r="N222" s="571">
        <v>44416.655592141207</v>
      </c>
      <c r="O222" s="571">
        <v>44438.728897719906</v>
      </c>
      <c r="Q222" s="399" t="s">
        <v>8102</v>
      </c>
      <c r="R222" s="399" t="s">
        <v>1326</v>
      </c>
      <c r="U222" s="399" t="s">
        <v>2680</v>
      </c>
      <c r="V222" s="399" t="s">
        <v>1606</v>
      </c>
      <c r="W222" s="399" t="s">
        <v>1605</v>
      </c>
      <c r="X222" s="399" t="s">
        <v>3459</v>
      </c>
    </row>
    <row r="223" spans="1:24" ht="14.5" x14ac:dyDescent="0.35">
      <c r="A223" s="399" t="s">
        <v>1445</v>
      </c>
      <c r="B223" s="572" t="s">
        <v>8325</v>
      </c>
      <c r="C223" s="399" t="s">
        <v>8326</v>
      </c>
      <c r="D223" s="399" t="s">
        <v>2721</v>
      </c>
      <c r="F223" s="399" t="s">
        <v>8257</v>
      </c>
      <c r="I223" s="399" t="s">
        <v>8057</v>
      </c>
      <c r="J223" s="399" t="s">
        <v>8046</v>
      </c>
      <c r="L223" s="399" t="s">
        <v>44</v>
      </c>
      <c r="M223" s="399" t="s">
        <v>445</v>
      </c>
      <c r="N223" s="571">
        <v>44416.65559858796</v>
      </c>
      <c r="O223" s="571">
        <v>44438.729017083337</v>
      </c>
      <c r="Q223" s="399" t="s">
        <v>8102</v>
      </c>
      <c r="R223" s="399" t="s">
        <v>1326</v>
      </c>
      <c r="U223" s="399" t="s">
        <v>2680</v>
      </c>
      <c r="V223" s="399" t="s">
        <v>1606</v>
      </c>
      <c r="W223" s="399" t="s">
        <v>1605</v>
      </c>
      <c r="X223" s="399" t="s">
        <v>3459</v>
      </c>
    </row>
    <row r="224" spans="1:24" ht="14.5" x14ac:dyDescent="0.35">
      <c r="A224" s="399" t="s">
        <v>1445</v>
      </c>
      <c r="B224" s="572" t="s">
        <v>2734</v>
      </c>
      <c r="C224" s="399" t="s">
        <v>8327</v>
      </c>
      <c r="D224" s="399" t="s">
        <v>2735</v>
      </c>
      <c r="F224" s="399" t="s">
        <v>8328</v>
      </c>
      <c r="I224" s="399" t="s">
        <v>8057</v>
      </c>
      <c r="J224" s="399" t="s">
        <v>8046</v>
      </c>
      <c r="L224" s="399" t="s">
        <v>44</v>
      </c>
      <c r="M224" s="399" t="s">
        <v>445</v>
      </c>
      <c r="N224" s="571">
        <v>44416.65560633102</v>
      </c>
      <c r="O224" s="571">
        <v>44438.729152256943</v>
      </c>
      <c r="Q224" s="399" t="s">
        <v>8102</v>
      </c>
      <c r="R224" s="399" t="s">
        <v>1326</v>
      </c>
      <c r="U224" s="399" t="s">
        <v>2680</v>
      </c>
      <c r="V224" s="399" t="s">
        <v>1606</v>
      </c>
      <c r="W224" s="399" t="s">
        <v>1605</v>
      </c>
      <c r="X224" s="399" t="s">
        <v>3459</v>
      </c>
    </row>
    <row r="225" spans="1:24" ht="14.5" x14ac:dyDescent="0.35">
      <c r="A225" s="399" t="s">
        <v>1445</v>
      </c>
      <c r="B225" s="572" t="s">
        <v>2867</v>
      </c>
      <c r="C225" s="399" t="s">
        <v>8329</v>
      </c>
      <c r="D225" s="399" t="s">
        <v>2868</v>
      </c>
      <c r="F225" s="399" t="s">
        <v>8330</v>
      </c>
      <c r="I225" s="399" t="s">
        <v>8331</v>
      </c>
      <c r="J225" s="399" t="s">
        <v>8046</v>
      </c>
      <c r="L225" s="399" t="s">
        <v>44</v>
      </c>
      <c r="M225" s="399" t="s">
        <v>445</v>
      </c>
      <c r="N225" s="571">
        <v>44416.655611921298</v>
      </c>
      <c r="O225" s="571">
        <v>44463.734570428242</v>
      </c>
      <c r="Q225" s="399" t="s">
        <v>8109</v>
      </c>
      <c r="R225" s="399" t="s">
        <v>1326</v>
      </c>
      <c r="U225" s="399" t="s">
        <v>2870</v>
      </c>
      <c r="V225" s="399" t="s">
        <v>2577</v>
      </c>
      <c r="W225" s="399" t="s">
        <v>1605</v>
      </c>
      <c r="X225" s="399" t="s">
        <v>3459</v>
      </c>
    </row>
    <row r="226" spans="1:24" ht="14.5" x14ac:dyDescent="0.35">
      <c r="A226" s="399" t="s">
        <v>1445</v>
      </c>
      <c r="B226" s="572" t="s">
        <v>2874</v>
      </c>
      <c r="C226" s="399" t="s">
        <v>8332</v>
      </c>
      <c r="D226" s="399" t="s">
        <v>2875</v>
      </c>
      <c r="F226" s="399" t="s">
        <v>8333</v>
      </c>
      <c r="I226" s="399" t="s">
        <v>8334</v>
      </c>
      <c r="J226" s="399" t="s">
        <v>8046</v>
      </c>
      <c r="L226" s="399" t="s">
        <v>44</v>
      </c>
      <c r="M226" s="399" t="s">
        <v>445</v>
      </c>
      <c r="N226" s="571">
        <v>44416.655618449076</v>
      </c>
      <c r="O226" s="571">
        <v>44455.567378148146</v>
      </c>
      <c r="Q226" s="399" t="s">
        <v>8109</v>
      </c>
      <c r="R226" s="399" t="s">
        <v>1326</v>
      </c>
      <c r="U226" s="399" t="s">
        <v>2877</v>
      </c>
      <c r="V226" s="399" t="s">
        <v>2577</v>
      </c>
      <c r="W226" s="399" t="s">
        <v>1605</v>
      </c>
      <c r="X226" s="399" t="s">
        <v>3459</v>
      </c>
    </row>
    <row r="227" spans="1:24" ht="14.5" x14ac:dyDescent="0.35">
      <c r="A227" s="399" t="s">
        <v>1445</v>
      </c>
      <c r="B227" s="572" t="s">
        <v>2954</v>
      </c>
      <c r="C227" s="399" t="s">
        <v>8335</v>
      </c>
      <c r="D227" s="399" t="s">
        <v>2955</v>
      </c>
      <c r="F227" s="399" t="s">
        <v>8336</v>
      </c>
      <c r="I227" s="399" t="s">
        <v>8331</v>
      </c>
      <c r="J227" s="399" t="s">
        <v>8046</v>
      </c>
      <c r="L227" s="399" t="s">
        <v>44</v>
      </c>
      <c r="M227" s="399" t="s">
        <v>445</v>
      </c>
      <c r="N227" s="571">
        <v>44416.655626539352</v>
      </c>
      <c r="O227" s="571">
        <v>44447.533591145831</v>
      </c>
      <c r="Q227" s="399" t="s">
        <v>8109</v>
      </c>
      <c r="R227" s="399" t="s">
        <v>8048</v>
      </c>
      <c r="U227" s="399" t="s">
        <v>2957</v>
      </c>
      <c r="V227" s="399" t="s">
        <v>2577</v>
      </c>
      <c r="W227" s="399" t="s">
        <v>1605</v>
      </c>
      <c r="X227" s="399" t="s">
        <v>3459</v>
      </c>
    </row>
    <row r="228" spans="1:24" ht="14.5" x14ac:dyDescent="0.35">
      <c r="A228" s="399" t="s">
        <v>1445</v>
      </c>
      <c r="B228" s="572" t="s">
        <v>3046</v>
      </c>
      <c r="C228" s="399" t="s">
        <v>8337</v>
      </c>
      <c r="D228" s="399" t="s">
        <v>3047</v>
      </c>
      <c r="F228" s="399" t="s">
        <v>8338</v>
      </c>
      <c r="I228" s="399" t="s">
        <v>8339</v>
      </c>
      <c r="J228" s="399" t="s">
        <v>8046</v>
      </c>
      <c r="L228" s="399" t="s">
        <v>44</v>
      </c>
      <c r="M228" s="399" t="s">
        <v>445</v>
      </c>
      <c r="N228" s="571">
        <v>44416.655632824077</v>
      </c>
      <c r="O228" s="571">
        <v>44421.467224756947</v>
      </c>
      <c r="Q228" s="399" t="s">
        <v>8102</v>
      </c>
      <c r="R228" s="399" t="s">
        <v>8048</v>
      </c>
      <c r="U228" s="399" t="s">
        <v>3049</v>
      </c>
      <c r="V228" s="399" t="s">
        <v>1606</v>
      </c>
      <c r="W228" s="399" t="s">
        <v>1605</v>
      </c>
      <c r="X228" s="399" t="s">
        <v>3459</v>
      </c>
    </row>
    <row r="229" spans="1:24" ht="14.5" x14ac:dyDescent="0.35">
      <c r="A229" s="399" t="s">
        <v>1445</v>
      </c>
      <c r="B229" s="572" t="s">
        <v>3054</v>
      </c>
      <c r="C229" s="399" t="s">
        <v>8340</v>
      </c>
      <c r="D229" s="399" t="s">
        <v>3055</v>
      </c>
      <c r="F229" s="399" t="s">
        <v>8341</v>
      </c>
      <c r="I229" s="399" t="s">
        <v>8339</v>
      </c>
      <c r="J229" s="399" t="s">
        <v>8046</v>
      </c>
      <c r="L229" s="399" t="s">
        <v>44</v>
      </c>
      <c r="M229" s="399" t="s">
        <v>445</v>
      </c>
      <c r="N229" s="571">
        <v>44416.655638391203</v>
      </c>
      <c r="O229" s="571">
        <v>44421.468416261574</v>
      </c>
      <c r="Q229" s="399" t="s">
        <v>8102</v>
      </c>
      <c r="R229" s="399" t="s">
        <v>8048</v>
      </c>
      <c r="U229" s="399" t="s">
        <v>3049</v>
      </c>
      <c r="V229" s="399" t="s">
        <v>1606</v>
      </c>
      <c r="W229" s="399" t="s">
        <v>1605</v>
      </c>
      <c r="X229" s="399" t="s">
        <v>3459</v>
      </c>
    </row>
    <row r="230" spans="1:24" ht="14.5" x14ac:dyDescent="0.35">
      <c r="A230" s="399" t="s">
        <v>1445</v>
      </c>
      <c r="B230" s="572" t="s">
        <v>3205</v>
      </c>
      <c r="C230" s="399" t="s">
        <v>8342</v>
      </c>
      <c r="D230" s="399" t="s">
        <v>3206</v>
      </c>
      <c r="F230" s="399" t="s">
        <v>8343</v>
      </c>
      <c r="I230" s="399" t="s">
        <v>8057</v>
      </c>
      <c r="J230" s="399" t="s">
        <v>8046</v>
      </c>
      <c r="L230" s="399" t="s">
        <v>44</v>
      </c>
      <c r="M230" s="399" t="s">
        <v>445</v>
      </c>
      <c r="N230" s="571">
        <v>44416.65564394676</v>
      </c>
      <c r="O230" s="571">
        <v>44421.680872731478</v>
      </c>
      <c r="Q230" s="399" t="s">
        <v>8102</v>
      </c>
      <c r="R230" s="399" t="s">
        <v>8048</v>
      </c>
      <c r="U230" s="399" t="s">
        <v>3208</v>
      </c>
      <c r="V230" s="399" t="s">
        <v>1606</v>
      </c>
      <c r="W230" s="399" t="s">
        <v>1605</v>
      </c>
      <c r="X230" s="399" t="s">
        <v>3459</v>
      </c>
    </row>
    <row r="231" spans="1:24" ht="14.5" x14ac:dyDescent="0.35">
      <c r="A231" s="399" t="s">
        <v>1445</v>
      </c>
      <c r="B231" s="572" t="s">
        <v>3212</v>
      </c>
      <c r="C231" s="399" t="s">
        <v>8344</v>
      </c>
      <c r="D231" s="399" t="s">
        <v>3213</v>
      </c>
      <c r="F231" s="399" t="s">
        <v>8345</v>
      </c>
      <c r="I231" s="399" t="s">
        <v>8057</v>
      </c>
      <c r="J231" s="399" t="s">
        <v>8046</v>
      </c>
      <c r="L231" s="399" t="s">
        <v>44</v>
      </c>
      <c r="M231" s="399" t="s">
        <v>445</v>
      </c>
      <c r="N231" s="571">
        <v>44416.655649826389</v>
      </c>
      <c r="O231" s="571">
        <v>44421.362222268515</v>
      </c>
      <c r="Q231" s="399" t="s">
        <v>8102</v>
      </c>
      <c r="R231" s="399" t="s">
        <v>8048</v>
      </c>
      <c r="U231" s="399" t="s">
        <v>3215</v>
      </c>
      <c r="V231" s="399" t="s">
        <v>1606</v>
      </c>
      <c r="W231" s="399" t="s">
        <v>1605</v>
      </c>
      <c r="X231" s="399" t="s">
        <v>3459</v>
      </c>
    </row>
    <row r="232" spans="1:24" ht="14.5" x14ac:dyDescent="0.35">
      <c r="A232" s="399" t="s">
        <v>1445</v>
      </c>
      <c r="B232" s="572" t="s">
        <v>3278</v>
      </c>
      <c r="C232" s="399" t="s">
        <v>8346</v>
      </c>
      <c r="D232" s="399" t="s">
        <v>3279</v>
      </c>
      <c r="F232" s="399" t="s">
        <v>8347</v>
      </c>
      <c r="I232" s="399" t="s">
        <v>8057</v>
      </c>
      <c r="J232" s="399" t="s">
        <v>8046</v>
      </c>
      <c r="L232" s="399" t="s">
        <v>8116</v>
      </c>
      <c r="N232" s="571">
        <v>44416.655655902781</v>
      </c>
      <c r="O232" s="571">
        <v>44446.953912777775</v>
      </c>
      <c r="Q232" s="399" t="s">
        <v>8102</v>
      </c>
      <c r="R232" s="399" t="s">
        <v>1326</v>
      </c>
      <c r="U232" s="399" t="s">
        <v>8239</v>
      </c>
      <c r="V232" s="399" t="s">
        <v>1606</v>
      </c>
      <c r="W232" s="399" t="s">
        <v>1605</v>
      </c>
      <c r="X232" s="399" t="s">
        <v>3459</v>
      </c>
    </row>
    <row r="233" spans="1:24" ht="14.5" x14ac:dyDescent="0.35">
      <c r="A233" s="399" t="s">
        <v>1445</v>
      </c>
      <c r="B233" s="572" t="s">
        <v>3285</v>
      </c>
      <c r="C233" s="399" t="s">
        <v>8348</v>
      </c>
      <c r="D233" s="399" t="s">
        <v>3286</v>
      </c>
      <c r="F233" s="399" t="s">
        <v>8349</v>
      </c>
      <c r="I233" s="399" t="s">
        <v>8334</v>
      </c>
      <c r="J233" s="399" t="s">
        <v>8046</v>
      </c>
      <c r="L233" s="399" t="s">
        <v>44</v>
      </c>
      <c r="M233" s="399" t="s">
        <v>445</v>
      </c>
      <c r="N233" s="571">
        <v>44416.655663194448</v>
      </c>
      <c r="O233" s="571">
        <v>44455.56803858796</v>
      </c>
      <c r="Q233" s="399" t="s">
        <v>8109</v>
      </c>
      <c r="R233" s="399" t="s">
        <v>1326</v>
      </c>
      <c r="U233" s="399" t="s">
        <v>2877</v>
      </c>
      <c r="V233" s="399" t="s">
        <v>1606</v>
      </c>
      <c r="W233" s="399" t="s">
        <v>1605</v>
      </c>
      <c r="X233" s="399" t="s">
        <v>3459</v>
      </c>
    </row>
    <row r="234" spans="1:24" ht="14.5" x14ac:dyDescent="0.35">
      <c r="A234" s="399" t="s">
        <v>1445</v>
      </c>
      <c r="B234" s="572" t="s">
        <v>3410</v>
      </c>
      <c r="C234" s="399" t="s">
        <v>8350</v>
      </c>
      <c r="D234" s="399" t="s">
        <v>3411</v>
      </c>
      <c r="F234" s="399" t="s">
        <v>8351</v>
      </c>
      <c r="I234" s="399" t="s">
        <v>8331</v>
      </c>
      <c r="J234" s="399" t="s">
        <v>8046</v>
      </c>
      <c r="L234" s="399" t="s">
        <v>44</v>
      </c>
      <c r="M234" s="399" t="s">
        <v>445</v>
      </c>
      <c r="N234" s="571">
        <v>44416.655669270833</v>
      </c>
      <c r="O234" s="571">
        <v>44447.534068275461</v>
      </c>
      <c r="Q234" s="399" t="s">
        <v>8109</v>
      </c>
      <c r="R234" s="399" t="s">
        <v>8048</v>
      </c>
      <c r="U234" s="399" t="s">
        <v>3413</v>
      </c>
      <c r="V234" s="399" t="s">
        <v>2577</v>
      </c>
      <c r="W234" s="399" t="s">
        <v>1605</v>
      </c>
      <c r="X234" s="399" t="s">
        <v>3459</v>
      </c>
    </row>
    <row r="235" spans="1:24" ht="14.5" x14ac:dyDescent="0.35">
      <c r="A235" s="399" t="s">
        <v>1445</v>
      </c>
      <c r="B235" s="572" t="s">
        <v>3320</v>
      </c>
      <c r="C235" s="399" t="s">
        <v>8352</v>
      </c>
      <c r="D235" s="399" t="s">
        <v>3322</v>
      </c>
      <c r="F235" s="399" t="s">
        <v>8353</v>
      </c>
      <c r="I235" s="399" t="s">
        <v>8339</v>
      </c>
      <c r="J235" s="399" t="s">
        <v>8046</v>
      </c>
      <c r="L235" s="399" t="s">
        <v>44</v>
      </c>
      <c r="M235" s="399" t="s">
        <v>445</v>
      </c>
      <c r="N235" s="571">
        <v>44416.655681875003</v>
      </c>
      <c r="O235" s="571">
        <v>44455.568496898151</v>
      </c>
      <c r="Q235" s="399" t="s">
        <v>8109</v>
      </c>
      <c r="R235" s="399" t="s">
        <v>1326</v>
      </c>
      <c r="U235" s="399" t="s">
        <v>3324</v>
      </c>
      <c r="V235" s="399" t="s">
        <v>1606</v>
      </c>
      <c r="W235" s="399" t="s">
        <v>1605</v>
      </c>
      <c r="X235" s="399" t="s">
        <v>3459</v>
      </c>
    </row>
    <row r="236" spans="1:24" ht="14.5" x14ac:dyDescent="0.35">
      <c r="A236" s="399" t="s">
        <v>1445</v>
      </c>
      <c r="B236" s="572" t="s">
        <v>8354</v>
      </c>
      <c r="C236" s="399" t="s">
        <v>8355</v>
      </c>
      <c r="D236" s="399" t="s">
        <v>2619</v>
      </c>
      <c r="G236" s="399" t="s">
        <v>8356</v>
      </c>
      <c r="I236" s="399" t="s">
        <v>8203</v>
      </c>
      <c r="J236" s="399" t="s">
        <v>8046</v>
      </c>
      <c r="L236" s="399" t="s">
        <v>44</v>
      </c>
      <c r="M236" s="399" t="s">
        <v>445</v>
      </c>
      <c r="N236" s="571">
        <v>44416.655688564817</v>
      </c>
      <c r="O236" s="571">
        <v>44494.56046479167</v>
      </c>
      <c r="Q236" s="399" t="s">
        <v>8109</v>
      </c>
      <c r="R236" s="399" t="s">
        <v>1326</v>
      </c>
      <c r="U236" s="399" t="s">
        <v>2622</v>
      </c>
      <c r="V236" s="399" t="s">
        <v>2577</v>
      </c>
      <c r="W236" s="399" t="s">
        <v>1605</v>
      </c>
      <c r="X236" s="399" t="s">
        <v>3459</v>
      </c>
    </row>
    <row r="237" spans="1:24" ht="14.5" x14ac:dyDescent="0.35">
      <c r="A237" s="399" t="s">
        <v>1445</v>
      </c>
      <c r="B237" s="572" t="s">
        <v>8357</v>
      </c>
      <c r="C237" s="399" t="s">
        <v>8358</v>
      </c>
      <c r="D237" s="399" t="s">
        <v>2629</v>
      </c>
      <c r="G237" s="399" t="s">
        <v>8359</v>
      </c>
      <c r="I237" s="399" t="s">
        <v>8203</v>
      </c>
      <c r="J237" s="399" t="s">
        <v>8046</v>
      </c>
      <c r="L237" s="399" t="s">
        <v>44</v>
      </c>
      <c r="M237" s="399" t="s">
        <v>445</v>
      </c>
      <c r="N237" s="571">
        <v>44416.655694583336</v>
      </c>
      <c r="O237" s="571">
        <v>44494.560469884258</v>
      </c>
      <c r="Q237" s="399" t="s">
        <v>8102</v>
      </c>
      <c r="R237" s="399" t="s">
        <v>1326</v>
      </c>
      <c r="U237" s="399" t="s">
        <v>2631</v>
      </c>
      <c r="V237" s="399" t="s">
        <v>2577</v>
      </c>
      <c r="W237" s="399" t="s">
        <v>1605</v>
      </c>
      <c r="X237" s="399" t="s">
        <v>3459</v>
      </c>
    </row>
    <row r="238" spans="1:24" ht="14.5" x14ac:dyDescent="0.35">
      <c r="A238" s="399" t="s">
        <v>1445</v>
      </c>
      <c r="B238" s="572" t="s">
        <v>8360</v>
      </c>
      <c r="C238" s="399" t="s">
        <v>8361</v>
      </c>
      <c r="D238" s="399" t="s">
        <v>2637</v>
      </c>
      <c r="G238" s="399" t="s">
        <v>8362</v>
      </c>
      <c r="I238" s="399" t="s">
        <v>8203</v>
      </c>
      <c r="J238" s="399" t="s">
        <v>8046</v>
      </c>
      <c r="L238" s="399" t="s">
        <v>44</v>
      </c>
      <c r="M238" s="399" t="s">
        <v>445</v>
      </c>
      <c r="N238" s="571">
        <v>44416.655701701391</v>
      </c>
      <c r="O238" s="571">
        <v>44494.560466516203</v>
      </c>
      <c r="Q238" s="399" t="s">
        <v>8102</v>
      </c>
      <c r="R238" s="399" t="s">
        <v>1326</v>
      </c>
      <c r="U238" s="399" t="s">
        <v>2639</v>
      </c>
      <c r="V238" s="399" t="s">
        <v>2577</v>
      </c>
      <c r="W238" s="399" t="s">
        <v>1605</v>
      </c>
      <c r="X238" s="399" t="s">
        <v>3459</v>
      </c>
    </row>
    <row r="239" spans="1:24" ht="14.5" x14ac:dyDescent="0.35">
      <c r="A239" s="399" t="s">
        <v>1445</v>
      </c>
      <c r="B239" s="572" t="s">
        <v>8363</v>
      </c>
      <c r="C239" s="399" t="s">
        <v>8364</v>
      </c>
      <c r="D239" s="399" t="s">
        <v>2645</v>
      </c>
      <c r="G239" s="399" t="s">
        <v>8365</v>
      </c>
      <c r="I239" s="399" t="s">
        <v>8203</v>
      </c>
      <c r="J239" s="399" t="s">
        <v>8046</v>
      </c>
      <c r="L239" s="399" t="s">
        <v>44</v>
      </c>
      <c r="M239" s="399" t="s">
        <v>445</v>
      </c>
      <c r="N239" s="571">
        <v>44416.655707557868</v>
      </c>
      <c r="O239" s="571">
        <v>44494.560462638889</v>
      </c>
      <c r="Q239" s="399" t="s">
        <v>8109</v>
      </c>
      <c r="R239" s="399" t="s">
        <v>1326</v>
      </c>
      <c r="U239" s="399" t="s">
        <v>2647</v>
      </c>
      <c r="V239" s="399" t="s">
        <v>2577</v>
      </c>
      <c r="W239" s="399" t="s">
        <v>1605</v>
      </c>
      <c r="X239" s="399" t="s">
        <v>3459</v>
      </c>
    </row>
    <row r="240" spans="1:24" ht="14.5" x14ac:dyDescent="0.35">
      <c r="A240" s="399" t="s">
        <v>1445</v>
      </c>
      <c r="B240" s="572" t="s">
        <v>8366</v>
      </c>
      <c r="C240" s="399" t="s">
        <v>8367</v>
      </c>
      <c r="D240" s="399" t="s">
        <v>2678</v>
      </c>
      <c r="G240" s="399" t="s">
        <v>8368</v>
      </c>
      <c r="I240" s="399" t="s">
        <v>8057</v>
      </c>
      <c r="J240" s="399" t="s">
        <v>8046</v>
      </c>
      <c r="L240" s="399" t="s">
        <v>44</v>
      </c>
      <c r="M240" s="399" t="s">
        <v>445</v>
      </c>
      <c r="N240" s="571">
        <v>44416.655714513887</v>
      </c>
      <c r="O240" s="571">
        <v>44494.560435439817</v>
      </c>
      <c r="Q240" s="399" t="s">
        <v>8102</v>
      </c>
      <c r="R240" s="399" t="s">
        <v>1326</v>
      </c>
      <c r="U240" s="399" t="s">
        <v>2680</v>
      </c>
      <c r="V240" s="399" t="s">
        <v>1606</v>
      </c>
      <c r="W240" s="399" t="s">
        <v>1605</v>
      </c>
      <c r="X240" s="399" t="s">
        <v>3459</v>
      </c>
    </row>
    <row r="241" spans="1:24" ht="14.5" x14ac:dyDescent="0.35">
      <c r="A241" s="399" t="s">
        <v>1445</v>
      </c>
      <c r="B241" s="572" t="s">
        <v>8369</v>
      </c>
      <c r="C241" s="399" t="s">
        <v>8370</v>
      </c>
      <c r="D241" s="399" t="s">
        <v>2686</v>
      </c>
      <c r="G241" s="399" t="s">
        <v>8371</v>
      </c>
      <c r="I241" s="399" t="s">
        <v>8057</v>
      </c>
      <c r="J241" s="399" t="s">
        <v>8046</v>
      </c>
      <c r="L241" s="399" t="s">
        <v>44</v>
      </c>
      <c r="M241" s="399" t="s">
        <v>445</v>
      </c>
      <c r="N241" s="571">
        <v>44416.655720995368</v>
      </c>
      <c r="O241" s="571">
        <v>44494.56034491898</v>
      </c>
      <c r="Q241" s="399" t="s">
        <v>8102</v>
      </c>
      <c r="R241" s="399" t="s">
        <v>1326</v>
      </c>
      <c r="U241" s="399" t="s">
        <v>2680</v>
      </c>
      <c r="V241" s="399" t="s">
        <v>1606</v>
      </c>
      <c r="W241" s="399" t="s">
        <v>1605</v>
      </c>
      <c r="X241" s="399" t="s">
        <v>3459</v>
      </c>
    </row>
    <row r="242" spans="1:24" ht="14.5" x14ac:dyDescent="0.35">
      <c r="A242" s="399" t="s">
        <v>1445</v>
      </c>
      <c r="B242" s="572" t="s">
        <v>8372</v>
      </c>
      <c r="C242" s="399" t="s">
        <v>8373</v>
      </c>
      <c r="D242" s="399" t="s">
        <v>2692</v>
      </c>
      <c r="G242" s="399" t="s">
        <v>8374</v>
      </c>
      <c r="I242" s="399" t="s">
        <v>8057</v>
      </c>
      <c r="J242" s="399" t="s">
        <v>8046</v>
      </c>
      <c r="L242" s="399" t="s">
        <v>44</v>
      </c>
      <c r="M242" s="399" t="s">
        <v>445</v>
      </c>
      <c r="N242" s="571">
        <v>44416.655726458332</v>
      </c>
      <c r="O242" s="571">
        <v>44494.560154548613</v>
      </c>
      <c r="Q242" s="399" t="s">
        <v>8102</v>
      </c>
      <c r="R242" s="399" t="s">
        <v>8048</v>
      </c>
      <c r="U242" s="399" t="s">
        <v>2680</v>
      </c>
      <c r="V242" s="399" t="s">
        <v>1606</v>
      </c>
      <c r="W242" s="399" t="s">
        <v>1605</v>
      </c>
      <c r="X242" s="399" t="s">
        <v>3459</v>
      </c>
    </row>
    <row r="243" spans="1:24" ht="14.5" x14ac:dyDescent="0.35">
      <c r="A243" s="399" t="s">
        <v>1445</v>
      </c>
      <c r="B243" s="572" t="s">
        <v>8375</v>
      </c>
      <c r="C243" s="399" t="s">
        <v>8376</v>
      </c>
      <c r="D243" s="399" t="s">
        <v>2699</v>
      </c>
      <c r="G243" s="399" t="s">
        <v>8377</v>
      </c>
      <c r="I243" s="399" t="s">
        <v>8057</v>
      </c>
      <c r="J243" s="399" t="s">
        <v>8046</v>
      </c>
      <c r="L243" s="399" t="s">
        <v>44</v>
      </c>
      <c r="M243" s="399" t="s">
        <v>445</v>
      </c>
      <c r="N243" s="571">
        <v>44416.655733796295</v>
      </c>
      <c r="O243" s="571">
        <v>44494.56013946759</v>
      </c>
      <c r="Q243" s="399" t="s">
        <v>8102</v>
      </c>
      <c r="R243" s="399" t="s">
        <v>1326</v>
      </c>
      <c r="U243" s="399" t="s">
        <v>2680</v>
      </c>
      <c r="V243" s="399" t="s">
        <v>1606</v>
      </c>
      <c r="W243" s="399" t="s">
        <v>1605</v>
      </c>
      <c r="X243" s="399" t="s">
        <v>3459</v>
      </c>
    </row>
    <row r="244" spans="1:24" ht="14.5" x14ac:dyDescent="0.35">
      <c r="A244" s="399" t="s">
        <v>1445</v>
      </c>
      <c r="B244" s="572" t="s">
        <v>8378</v>
      </c>
      <c r="C244" s="399" t="s">
        <v>8379</v>
      </c>
      <c r="D244" s="399" t="s">
        <v>2715</v>
      </c>
      <c r="G244" s="399" t="s">
        <v>8380</v>
      </c>
      <c r="I244" s="399" t="s">
        <v>8057</v>
      </c>
      <c r="J244" s="399" t="s">
        <v>8046</v>
      </c>
      <c r="L244" s="399" t="s">
        <v>44</v>
      </c>
      <c r="M244" s="399" t="s">
        <v>445</v>
      </c>
      <c r="N244" s="571">
        <v>44416.65573997685</v>
      </c>
      <c r="O244" s="571">
        <v>44494.56014184028</v>
      </c>
      <c r="Q244" s="399" t="s">
        <v>8102</v>
      </c>
      <c r="R244" s="399" t="s">
        <v>1326</v>
      </c>
      <c r="U244" s="399" t="s">
        <v>2680</v>
      </c>
      <c r="V244" s="399" t="s">
        <v>1606</v>
      </c>
      <c r="W244" s="399" t="s">
        <v>1605</v>
      </c>
      <c r="X244" s="399" t="s">
        <v>3459</v>
      </c>
    </row>
    <row r="245" spans="1:24" ht="14.5" x14ac:dyDescent="0.35">
      <c r="A245" s="399" t="s">
        <v>1445</v>
      </c>
      <c r="B245" s="572" t="s">
        <v>8381</v>
      </c>
      <c r="C245" s="399" t="s">
        <v>8382</v>
      </c>
      <c r="D245" s="399" t="s">
        <v>2721</v>
      </c>
      <c r="G245" s="399" t="s">
        <v>8383</v>
      </c>
      <c r="I245" s="399" t="s">
        <v>8057</v>
      </c>
      <c r="J245" s="399" t="s">
        <v>8046</v>
      </c>
      <c r="L245" s="399" t="s">
        <v>44</v>
      </c>
      <c r="M245" s="399" t="s">
        <v>445</v>
      </c>
      <c r="N245" s="571">
        <v>44416.65574642361</v>
      </c>
      <c r="O245" s="571">
        <v>44494.560135844906</v>
      </c>
      <c r="Q245" s="399" t="s">
        <v>8102</v>
      </c>
      <c r="R245" s="399" t="s">
        <v>1326</v>
      </c>
      <c r="U245" s="399" t="s">
        <v>2680</v>
      </c>
      <c r="V245" s="399" t="s">
        <v>1606</v>
      </c>
      <c r="W245" s="399" t="s">
        <v>1605</v>
      </c>
      <c r="X245" s="399" t="s">
        <v>3459</v>
      </c>
    </row>
    <row r="246" spans="1:24" ht="14.5" x14ac:dyDescent="0.35">
      <c r="A246" s="399" t="s">
        <v>1445</v>
      </c>
      <c r="B246" s="572" t="s">
        <v>8384</v>
      </c>
      <c r="C246" s="399" t="s">
        <v>8385</v>
      </c>
      <c r="D246" s="399" t="s">
        <v>2735</v>
      </c>
      <c r="G246" s="399" t="s">
        <v>8386</v>
      </c>
      <c r="I246" s="399" t="s">
        <v>8057</v>
      </c>
      <c r="J246" s="399" t="s">
        <v>8046</v>
      </c>
      <c r="L246" s="399" t="s">
        <v>44</v>
      </c>
      <c r="M246" s="399" t="s">
        <v>445</v>
      </c>
      <c r="N246" s="571">
        <v>44416.655754039355</v>
      </c>
      <c r="O246" s="571">
        <v>44494.560137523149</v>
      </c>
      <c r="Q246" s="399" t="s">
        <v>8102</v>
      </c>
      <c r="R246" s="399" t="s">
        <v>1326</v>
      </c>
      <c r="U246" s="399" t="s">
        <v>2680</v>
      </c>
      <c r="V246" s="399" t="s">
        <v>1606</v>
      </c>
      <c r="W246" s="399" t="s">
        <v>1605</v>
      </c>
      <c r="X246" s="399" t="s">
        <v>3459</v>
      </c>
    </row>
    <row r="247" spans="1:24" ht="14.5" x14ac:dyDescent="0.35">
      <c r="A247" s="399" t="s">
        <v>1445</v>
      </c>
      <c r="B247" s="572" t="s">
        <v>8387</v>
      </c>
      <c r="C247" s="399" t="s">
        <v>8388</v>
      </c>
      <c r="D247" s="399" t="s">
        <v>2758</v>
      </c>
      <c r="G247" s="399" t="s">
        <v>8389</v>
      </c>
      <c r="I247" s="399" t="s">
        <v>8203</v>
      </c>
      <c r="J247" s="399" t="s">
        <v>8046</v>
      </c>
      <c r="L247" s="399" t="s">
        <v>44</v>
      </c>
      <c r="M247" s="399" t="s">
        <v>445</v>
      </c>
      <c r="N247" s="571">
        <v>44416.655760636575</v>
      </c>
      <c r="O247" s="571">
        <v>44494.560351712964</v>
      </c>
      <c r="Q247" s="399" t="s">
        <v>8102</v>
      </c>
      <c r="R247" s="399" t="s">
        <v>8048</v>
      </c>
      <c r="U247" s="399" t="s">
        <v>118</v>
      </c>
      <c r="V247" s="399" t="s">
        <v>2577</v>
      </c>
      <c r="W247" s="399" t="s">
        <v>1605</v>
      </c>
      <c r="X247" s="399" t="s">
        <v>3459</v>
      </c>
    </row>
    <row r="248" spans="1:24" ht="14.5" x14ac:dyDescent="0.35">
      <c r="A248" s="399" t="s">
        <v>1445</v>
      </c>
      <c r="B248" s="572" t="s">
        <v>8390</v>
      </c>
      <c r="C248" s="399" t="s">
        <v>8391</v>
      </c>
      <c r="D248" s="399" t="s">
        <v>2831</v>
      </c>
      <c r="G248" s="399" t="s">
        <v>8392</v>
      </c>
      <c r="I248" s="399" t="s">
        <v>8203</v>
      </c>
      <c r="J248" s="399" t="s">
        <v>8046</v>
      </c>
      <c r="L248" s="399" t="s">
        <v>44</v>
      </c>
      <c r="M248" s="399" t="s">
        <v>445</v>
      </c>
      <c r="N248" s="571">
        <v>44416.655768067132</v>
      </c>
      <c r="O248" s="571">
        <v>44494.560471747682</v>
      </c>
      <c r="Q248" s="399" t="s">
        <v>8109</v>
      </c>
      <c r="R248" s="399" t="s">
        <v>1326</v>
      </c>
      <c r="U248" s="399" t="s">
        <v>2647</v>
      </c>
      <c r="V248" s="399" t="s">
        <v>2577</v>
      </c>
      <c r="W248" s="399" t="s">
        <v>1605</v>
      </c>
      <c r="X248" s="399" t="s">
        <v>3459</v>
      </c>
    </row>
    <row r="249" spans="1:24" ht="14.5" x14ac:dyDescent="0.35">
      <c r="A249" s="399" t="s">
        <v>1445</v>
      </c>
      <c r="B249" s="572" t="s">
        <v>8393</v>
      </c>
      <c r="C249" s="399" t="s">
        <v>8394</v>
      </c>
      <c r="D249" s="399" t="s">
        <v>2838</v>
      </c>
      <c r="G249" s="399" t="s">
        <v>8395</v>
      </c>
      <c r="I249" s="399" t="s">
        <v>8203</v>
      </c>
      <c r="J249" s="399" t="s">
        <v>8046</v>
      </c>
      <c r="L249" s="399" t="s">
        <v>8116</v>
      </c>
      <c r="N249" s="571">
        <v>44416.655773796294</v>
      </c>
      <c r="O249" s="571">
        <v>44494.560388877311</v>
      </c>
      <c r="Q249" s="399" t="s">
        <v>8102</v>
      </c>
      <c r="R249" s="399" t="s">
        <v>1326</v>
      </c>
      <c r="U249" s="399" t="s">
        <v>2840</v>
      </c>
      <c r="V249" s="399" t="s">
        <v>2577</v>
      </c>
      <c r="W249" s="399" t="s">
        <v>1605</v>
      </c>
      <c r="X249" s="399" t="s">
        <v>3459</v>
      </c>
    </row>
    <row r="250" spans="1:24" ht="14.5" x14ac:dyDescent="0.35">
      <c r="A250" s="399" t="s">
        <v>1445</v>
      </c>
      <c r="B250" s="572" t="s">
        <v>8396</v>
      </c>
      <c r="C250" s="399" t="s">
        <v>8397</v>
      </c>
      <c r="D250" s="399" t="s">
        <v>2846</v>
      </c>
      <c r="G250" s="399" t="s">
        <v>8398</v>
      </c>
      <c r="I250" s="399" t="s">
        <v>8203</v>
      </c>
      <c r="J250" s="399" t="s">
        <v>8046</v>
      </c>
      <c r="L250" s="399" t="s">
        <v>8116</v>
      </c>
      <c r="N250" s="571">
        <v>44416.655779687499</v>
      </c>
      <c r="O250" s="571">
        <v>44494.560390925923</v>
      </c>
      <c r="Q250" s="399" t="s">
        <v>8102</v>
      </c>
      <c r="R250" s="399" t="s">
        <v>1326</v>
      </c>
      <c r="U250" s="399" t="s">
        <v>2848</v>
      </c>
      <c r="V250" s="399" t="s">
        <v>2577</v>
      </c>
      <c r="W250" s="399" t="s">
        <v>1605</v>
      </c>
      <c r="X250" s="399" t="s">
        <v>3459</v>
      </c>
    </row>
    <row r="251" spans="1:24" ht="14.5" x14ac:dyDescent="0.35">
      <c r="A251" s="399" t="s">
        <v>1445</v>
      </c>
      <c r="B251" s="572" t="s">
        <v>8399</v>
      </c>
      <c r="C251" s="399" t="s">
        <v>8400</v>
      </c>
      <c r="D251" s="399" t="s">
        <v>2853</v>
      </c>
      <c r="G251" s="399" t="s">
        <v>8401</v>
      </c>
      <c r="I251" s="399" t="s">
        <v>8203</v>
      </c>
      <c r="J251" s="399" t="s">
        <v>8046</v>
      </c>
      <c r="L251" s="399" t="s">
        <v>8116</v>
      </c>
      <c r="N251" s="571">
        <v>44416.655786377312</v>
      </c>
      <c r="O251" s="571">
        <v>44494.560383472221</v>
      </c>
      <c r="Q251" s="399" t="s">
        <v>8102</v>
      </c>
      <c r="R251" s="399" t="s">
        <v>1326</v>
      </c>
      <c r="U251" s="399" t="s">
        <v>2855</v>
      </c>
      <c r="V251" s="399" t="s">
        <v>2577</v>
      </c>
      <c r="W251" s="399" t="s">
        <v>1605</v>
      </c>
      <c r="X251" s="399" t="s">
        <v>3459</v>
      </c>
    </row>
    <row r="252" spans="1:24" ht="14.5" x14ac:dyDescent="0.35">
      <c r="A252" s="399" t="s">
        <v>1445</v>
      </c>
      <c r="B252" s="572" t="s">
        <v>8402</v>
      </c>
      <c r="C252" s="399" t="s">
        <v>8403</v>
      </c>
      <c r="D252" s="399" t="s">
        <v>2860</v>
      </c>
      <c r="G252" s="399" t="s">
        <v>8404</v>
      </c>
      <c r="I252" s="399" t="s">
        <v>8203</v>
      </c>
      <c r="J252" s="399" t="s">
        <v>8046</v>
      </c>
      <c r="L252" s="399" t="s">
        <v>8116</v>
      </c>
      <c r="N252" s="571">
        <v>44416.655792280093</v>
      </c>
      <c r="O252" s="571">
        <v>44494.560385243058</v>
      </c>
      <c r="Q252" s="399" t="s">
        <v>8102</v>
      </c>
      <c r="R252" s="399" t="s">
        <v>1326</v>
      </c>
      <c r="U252" s="399" t="s">
        <v>2862</v>
      </c>
      <c r="V252" s="399" t="s">
        <v>2577</v>
      </c>
      <c r="W252" s="399" t="s">
        <v>1605</v>
      </c>
      <c r="X252" s="399" t="s">
        <v>3459</v>
      </c>
    </row>
    <row r="253" spans="1:24" ht="14.5" x14ac:dyDescent="0.35">
      <c r="A253" s="399" t="s">
        <v>1445</v>
      </c>
      <c r="B253" s="572" t="s">
        <v>8405</v>
      </c>
      <c r="C253" s="399" t="s">
        <v>8406</v>
      </c>
      <c r="D253" s="399" t="s">
        <v>2868</v>
      </c>
      <c r="G253" s="399" t="s">
        <v>8407</v>
      </c>
      <c r="I253" s="399" t="s">
        <v>8203</v>
      </c>
      <c r="J253" s="399" t="s">
        <v>8046</v>
      </c>
      <c r="L253" s="399" t="s">
        <v>44</v>
      </c>
      <c r="M253" s="399" t="s">
        <v>445</v>
      </c>
      <c r="N253" s="571">
        <v>44416.655798113425</v>
      </c>
      <c r="O253" s="571">
        <v>44494.560475636572</v>
      </c>
      <c r="Q253" s="399" t="s">
        <v>8109</v>
      </c>
      <c r="R253" s="399" t="s">
        <v>1326</v>
      </c>
      <c r="U253" s="399" t="s">
        <v>2870</v>
      </c>
      <c r="V253" s="399" t="s">
        <v>2577</v>
      </c>
      <c r="W253" s="399" t="s">
        <v>1605</v>
      </c>
      <c r="X253" s="399" t="s">
        <v>3459</v>
      </c>
    </row>
    <row r="254" spans="1:24" ht="14.5" x14ac:dyDescent="0.35">
      <c r="A254" s="399" t="s">
        <v>1445</v>
      </c>
      <c r="B254" s="572" t="s">
        <v>8408</v>
      </c>
      <c r="C254" s="399" t="s">
        <v>8409</v>
      </c>
      <c r="D254" s="399" t="s">
        <v>2875</v>
      </c>
      <c r="G254" s="399" t="s">
        <v>8410</v>
      </c>
      <c r="I254" s="399" t="s">
        <v>8057</v>
      </c>
      <c r="J254" s="399" t="s">
        <v>8046</v>
      </c>
      <c r="L254" s="399" t="s">
        <v>44</v>
      </c>
      <c r="M254" s="399" t="s">
        <v>445</v>
      </c>
      <c r="N254" s="571">
        <v>44416.655804074071</v>
      </c>
      <c r="O254" s="571">
        <v>44460.032097743053</v>
      </c>
      <c r="Q254" s="399" t="s">
        <v>8109</v>
      </c>
      <c r="R254" s="399" t="s">
        <v>1326</v>
      </c>
      <c r="U254" s="399" t="s">
        <v>2877</v>
      </c>
      <c r="V254" s="399" t="s">
        <v>2577</v>
      </c>
      <c r="W254" s="399" t="s">
        <v>1605</v>
      </c>
      <c r="X254" s="399" t="s">
        <v>3459</v>
      </c>
    </row>
    <row r="255" spans="1:24" ht="14.5" x14ac:dyDescent="0.35">
      <c r="A255" s="399" t="s">
        <v>1445</v>
      </c>
      <c r="B255" s="572" t="s">
        <v>8411</v>
      </c>
      <c r="C255" s="399" t="s">
        <v>8412</v>
      </c>
      <c r="D255" s="399" t="s">
        <v>2955</v>
      </c>
      <c r="G255" s="399" t="s">
        <v>8413</v>
      </c>
      <c r="I255" s="399" t="s">
        <v>8203</v>
      </c>
      <c r="J255" s="399" t="s">
        <v>8046</v>
      </c>
      <c r="L255" s="399" t="s">
        <v>44</v>
      </c>
      <c r="M255" s="399" t="s">
        <v>445</v>
      </c>
      <c r="N255" s="571">
        <v>44416.655810983793</v>
      </c>
      <c r="O255" s="571">
        <v>44494.560427060183</v>
      </c>
      <c r="Q255" s="399" t="s">
        <v>8109</v>
      </c>
      <c r="R255" s="399" t="s">
        <v>8048</v>
      </c>
      <c r="U255" s="399" t="s">
        <v>2957</v>
      </c>
      <c r="V255" s="399" t="s">
        <v>2577</v>
      </c>
      <c r="W255" s="399" t="s">
        <v>1605</v>
      </c>
      <c r="X255" s="399" t="s">
        <v>3459</v>
      </c>
    </row>
    <row r="256" spans="1:24" ht="14.5" x14ac:dyDescent="0.35">
      <c r="A256" s="399" t="s">
        <v>1445</v>
      </c>
      <c r="B256" s="572" t="s">
        <v>8414</v>
      </c>
      <c r="C256" s="399" t="s">
        <v>8415</v>
      </c>
      <c r="D256" s="399" t="s">
        <v>3047</v>
      </c>
      <c r="G256" s="399" t="s">
        <v>8416</v>
      </c>
      <c r="I256" s="399" t="s">
        <v>8057</v>
      </c>
      <c r="J256" s="399" t="s">
        <v>8046</v>
      </c>
      <c r="L256" s="399" t="s">
        <v>44</v>
      </c>
      <c r="M256" s="399" t="s">
        <v>445</v>
      </c>
      <c r="N256" s="571">
        <v>44416.655817037034</v>
      </c>
      <c r="O256" s="571">
        <v>44438.582079930558</v>
      </c>
      <c r="Q256" s="399" t="s">
        <v>8102</v>
      </c>
      <c r="R256" s="399" t="s">
        <v>8048</v>
      </c>
      <c r="U256" s="399" t="s">
        <v>3049</v>
      </c>
      <c r="V256" s="399" t="s">
        <v>1606</v>
      </c>
      <c r="W256" s="399" t="s">
        <v>1605</v>
      </c>
      <c r="X256" s="399" t="s">
        <v>3459</v>
      </c>
    </row>
    <row r="257" spans="1:24" ht="14.5" x14ac:dyDescent="0.35">
      <c r="A257" s="399" t="s">
        <v>1445</v>
      </c>
      <c r="B257" s="572" t="s">
        <v>8417</v>
      </c>
      <c r="C257" s="399" t="s">
        <v>8418</v>
      </c>
      <c r="D257" s="399" t="s">
        <v>3055</v>
      </c>
      <c r="G257" s="399" t="s">
        <v>8419</v>
      </c>
      <c r="I257" s="399" t="s">
        <v>8057</v>
      </c>
      <c r="J257" s="399" t="s">
        <v>8046</v>
      </c>
      <c r="L257" s="399" t="s">
        <v>44</v>
      </c>
      <c r="M257" s="399" t="s">
        <v>445</v>
      </c>
      <c r="N257" s="571">
        <v>44416.655822326386</v>
      </c>
      <c r="O257" s="571">
        <v>44494.560099560185</v>
      </c>
      <c r="Q257" s="399" t="s">
        <v>8102</v>
      </c>
      <c r="R257" s="399" t="s">
        <v>8048</v>
      </c>
      <c r="U257" s="399" t="s">
        <v>3049</v>
      </c>
      <c r="V257" s="399" t="s">
        <v>1606</v>
      </c>
      <c r="W257" s="399" t="s">
        <v>1605</v>
      </c>
      <c r="X257" s="399" t="s">
        <v>3459</v>
      </c>
    </row>
    <row r="258" spans="1:24" ht="14.5" x14ac:dyDescent="0.35">
      <c r="A258" s="399" t="s">
        <v>1445</v>
      </c>
      <c r="B258" s="572" t="s">
        <v>8420</v>
      </c>
      <c r="C258" s="399" t="s">
        <v>8421</v>
      </c>
      <c r="D258" s="399" t="s">
        <v>3114</v>
      </c>
      <c r="G258" s="399" t="s">
        <v>8422</v>
      </c>
      <c r="I258" s="399" t="s">
        <v>8108</v>
      </c>
      <c r="J258" s="399" t="s">
        <v>8046</v>
      </c>
      <c r="L258" s="399" t="s">
        <v>44</v>
      </c>
      <c r="M258" s="399" t="s">
        <v>445</v>
      </c>
      <c r="N258" s="571">
        <v>44416.655827395836</v>
      </c>
      <c r="O258" s="571">
        <v>44494.560102835647</v>
      </c>
      <c r="Q258" s="399" t="s">
        <v>8109</v>
      </c>
      <c r="R258" s="399" t="s">
        <v>1326</v>
      </c>
      <c r="U258" s="399" t="s">
        <v>3116</v>
      </c>
      <c r="V258" s="399" t="s">
        <v>1606</v>
      </c>
      <c r="W258" s="399" t="s">
        <v>1605</v>
      </c>
      <c r="X258" s="399" t="s">
        <v>3459</v>
      </c>
    </row>
    <row r="259" spans="1:24" ht="14.5" x14ac:dyDescent="0.35">
      <c r="A259" s="399" t="s">
        <v>1445</v>
      </c>
      <c r="B259" s="572" t="s">
        <v>8423</v>
      </c>
      <c r="C259" s="399" t="s">
        <v>8424</v>
      </c>
      <c r="D259" s="399" t="s">
        <v>3206</v>
      </c>
      <c r="G259" s="399" t="s">
        <v>8425</v>
      </c>
      <c r="I259" s="399" t="s">
        <v>8057</v>
      </c>
      <c r="J259" s="399" t="s">
        <v>8046</v>
      </c>
      <c r="L259" s="399" t="s">
        <v>44</v>
      </c>
      <c r="M259" s="399" t="s">
        <v>445</v>
      </c>
      <c r="N259" s="571">
        <v>44416.655834039353</v>
      </c>
      <c r="O259" s="571">
        <v>44494.560134409723</v>
      </c>
      <c r="Q259" s="399" t="s">
        <v>8102</v>
      </c>
      <c r="R259" s="399" t="s">
        <v>8048</v>
      </c>
      <c r="U259" s="399" t="s">
        <v>3208</v>
      </c>
      <c r="V259" s="399" t="s">
        <v>1606</v>
      </c>
      <c r="W259" s="399" t="s">
        <v>1605</v>
      </c>
      <c r="X259" s="399" t="s">
        <v>3459</v>
      </c>
    </row>
    <row r="260" spans="1:24" ht="14.5" x14ac:dyDescent="0.35">
      <c r="A260" s="399" t="s">
        <v>1445</v>
      </c>
      <c r="B260" s="572" t="s">
        <v>8426</v>
      </c>
      <c r="C260" s="399" t="s">
        <v>8427</v>
      </c>
      <c r="D260" s="399" t="s">
        <v>3213</v>
      </c>
      <c r="G260" s="399" t="s">
        <v>8428</v>
      </c>
      <c r="I260" s="399" t="s">
        <v>8057</v>
      </c>
      <c r="J260" s="399" t="s">
        <v>8046</v>
      </c>
      <c r="L260" s="399" t="s">
        <v>44</v>
      </c>
      <c r="M260" s="399" t="s">
        <v>445</v>
      </c>
      <c r="N260" s="571">
        <v>44416.655839166669</v>
      </c>
      <c r="O260" s="571">
        <v>44494.560170405093</v>
      </c>
      <c r="Q260" s="399" t="s">
        <v>8102</v>
      </c>
      <c r="R260" s="399" t="s">
        <v>8048</v>
      </c>
      <c r="U260" s="399" t="s">
        <v>3215</v>
      </c>
      <c r="V260" s="399" t="s">
        <v>1606</v>
      </c>
      <c r="W260" s="399" t="s">
        <v>1605</v>
      </c>
      <c r="X260" s="399" t="s">
        <v>3459</v>
      </c>
    </row>
    <row r="261" spans="1:24" ht="14.5" x14ac:dyDescent="0.35">
      <c r="A261" s="399" t="s">
        <v>1445</v>
      </c>
      <c r="B261" s="572" t="s">
        <v>8429</v>
      </c>
      <c r="C261" s="399" t="s">
        <v>8430</v>
      </c>
      <c r="D261" s="399" t="s">
        <v>3279</v>
      </c>
      <c r="G261" s="399" t="s">
        <v>8431</v>
      </c>
      <c r="I261" s="399" t="s">
        <v>8057</v>
      </c>
      <c r="J261" s="399" t="s">
        <v>8046</v>
      </c>
      <c r="L261" s="399" t="s">
        <v>8116</v>
      </c>
      <c r="N261" s="571">
        <v>44416.655844606481</v>
      </c>
      <c r="O261" s="571">
        <v>44446.953756134259</v>
      </c>
      <c r="Q261" s="399" t="s">
        <v>8102</v>
      </c>
      <c r="R261" s="399" t="s">
        <v>1326</v>
      </c>
      <c r="U261" s="399" t="s">
        <v>8239</v>
      </c>
      <c r="V261" s="399" t="s">
        <v>1606</v>
      </c>
      <c r="W261" s="399" t="s">
        <v>1605</v>
      </c>
      <c r="X261" s="399" t="s">
        <v>3459</v>
      </c>
    </row>
    <row r="262" spans="1:24" ht="14.5" x14ac:dyDescent="0.35">
      <c r="A262" s="399" t="s">
        <v>1445</v>
      </c>
      <c r="B262" s="572" t="s">
        <v>8432</v>
      </c>
      <c r="C262" s="399" t="s">
        <v>8433</v>
      </c>
      <c r="D262" s="399" t="s">
        <v>3286</v>
      </c>
      <c r="G262" s="399" t="s">
        <v>8434</v>
      </c>
      <c r="I262" s="399" t="s">
        <v>8057</v>
      </c>
      <c r="J262" s="399" t="s">
        <v>8046</v>
      </c>
      <c r="L262" s="399" t="s">
        <v>44</v>
      </c>
      <c r="M262" s="399" t="s">
        <v>445</v>
      </c>
      <c r="N262" s="571">
        <v>44416.655851215277</v>
      </c>
      <c r="O262" s="571">
        <v>44456.597640416665</v>
      </c>
      <c r="Q262" s="399" t="s">
        <v>8109</v>
      </c>
      <c r="R262" s="399" t="s">
        <v>1326</v>
      </c>
      <c r="U262" s="399" t="s">
        <v>2877</v>
      </c>
      <c r="V262" s="399" t="s">
        <v>1606</v>
      </c>
      <c r="W262" s="399" t="s">
        <v>1605</v>
      </c>
      <c r="X262" s="399" t="s">
        <v>3459</v>
      </c>
    </row>
    <row r="263" spans="1:24" ht="14.5" x14ac:dyDescent="0.35">
      <c r="A263" s="399" t="s">
        <v>1445</v>
      </c>
      <c r="B263" s="572" t="s">
        <v>8435</v>
      </c>
      <c r="C263" s="399" t="s">
        <v>8436</v>
      </c>
      <c r="D263" s="399" t="s">
        <v>3293</v>
      </c>
      <c r="G263" s="399" t="s">
        <v>8437</v>
      </c>
      <c r="I263" s="399" t="s">
        <v>8057</v>
      </c>
      <c r="J263" s="399" t="s">
        <v>8046</v>
      </c>
      <c r="L263" s="399" t="s">
        <v>44</v>
      </c>
      <c r="M263" s="399" t="s">
        <v>445</v>
      </c>
      <c r="N263" s="571">
        <v>44416.655857002312</v>
      </c>
      <c r="O263" s="571">
        <v>44494.560232916665</v>
      </c>
      <c r="Q263" s="399" t="s">
        <v>8102</v>
      </c>
      <c r="R263" s="399" t="s">
        <v>8048</v>
      </c>
      <c r="U263" s="399" t="s">
        <v>3295</v>
      </c>
      <c r="V263" s="399" t="s">
        <v>1606</v>
      </c>
      <c r="W263" s="399" t="s">
        <v>1605</v>
      </c>
      <c r="X263" s="399" t="s">
        <v>3459</v>
      </c>
    </row>
    <row r="264" spans="1:24" ht="14.5" x14ac:dyDescent="0.35">
      <c r="A264" s="399" t="s">
        <v>1445</v>
      </c>
      <c r="B264" s="572" t="s">
        <v>8438</v>
      </c>
      <c r="C264" s="399" t="s">
        <v>8439</v>
      </c>
      <c r="D264" s="399" t="s">
        <v>3411</v>
      </c>
      <c r="G264" s="399" t="s">
        <v>8440</v>
      </c>
      <c r="I264" s="399" t="s">
        <v>8203</v>
      </c>
      <c r="J264" s="399" t="s">
        <v>8046</v>
      </c>
      <c r="L264" s="399" t="s">
        <v>44</v>
      </c>
      <c r="M264" s="399" t="s">
        <v>445</v>
      </c>
      <c r="N264" s="571">
        <v>44416.655862175925</v>
      </c>
      <c r="O264" s="571">
        <v>44494.560484421294</v>
      </c>
      <c r="Q264" s="399" t="s">
        <v>8109</v>
      </c>
      <c r="R264" s="399" t="s">
        <v>8048</v>
      </c>
      <c r="U264" s="399" t="s">
        <v>3413</v>
      </c>
      <c r="V264" s="399" t="s">
        <v>2577</v>
      </c>
      <c r="W264" s="399" t="s">
        <v>1605</v>
      </c>
      <c r="X264" s="399" t="s">
        <v>3459</v>
      </c>
    </row>
    <row r="265" spans="1:24" ht="14.5" x14ac:dyDescent="0.35">
      <c r="A265" s="399" t="s">
        <v>1445</v>
      </c>
      <c r="B265" s="572" t="s">
        <v>8441</v>
      </c>
      <c r="C265" s="399" t="s">
        <v>8442</v>
      </c>
      <c r="D265" s="399" t="s">
        <v>3441</v>
      </c>
      <c r="G265" s="399" t="s">
        <v>8443</v>
      </c>
      <c r="I265" s="399" t="s">
        <v>8203</v>
      </c>
      <c r="J265" s="399" t="s">
        <v>8046</v>
      </c>
      <c r="L265" s="399" t="s">
        <v>44</v>
      </c>
      <c r="M265" s="399" t="s">
        <v>445</v>
      </c>
      <c r="N265" s="571">
        <v>44416.655868148147</v>
      </c>
      <c r="O265" s="571">
        <v>44494.560486921298</v>
      </c>
      <c r="Q265" s="399" t="s">
        <v>8102</v>
      </c>
      <c r="R265" s="399" t="s">
        <v>1326</v>
      </c>
      <c r="U265" s="399" t="s">
        <v>3443</v>
      </c>
      <c r="V265" s="399" t="s">
        <v>2577</v>
      </c>
      <c r="W265" s="399" t="s">
        <v>1605</v>
      </c>
      <c r="X265" s="399" t="s">
        <v>3459</v>
      </c>
    </row>
    <row r="266" spans="1:24" ht="14.5" x14ac:dyDescent="0.35">
      <c r="A266" s="399" t="s">
        <v>1445</v>
      </c>
      <c r="B266" s="572" t="s">
        <v>3321</v>
      </c>
      <c r="C266" s="399" t="s">
        <v>8444</v>
      </c>
      <c r="D266" s="399" t="s">
        <v>3322</v>
      </c>
      <c r="G266" s="399" t="s">
        <v>8445</v>
      </c>
      <c r="I266" s="399" t="s">
        <v>8057</v>
      </c>
      <c r="J266" s="399" t="s">
        <v>8046</v>
      </c>
      <c r="L266" s="399" t="s">
        <v>44</v>
      </c>
      <c r="M266" s="399" t="s">
        <v>445</v>
      </c>
      <c r="N266" s="571">
        <v>44416.655874560187</v>
      </c>
      <c r="O266" s="571">
        <v>44456.03520092593</v>
      </c>
      <c r="Q266" s="399" t="s">
        <v>8109</v>
      </c>
      <c r="R266" s="399" t="s">
        <v>1326</v>
      </c>
      <c r="U266" s="399" t="s">
        <v>3324</v>
      </c>
      <c r="V266" s="399" t="s">
        <v>1606</v>
      </c>
      <c r="W266" s="399" t="s">
        <v>1605</v>
      </c>
      <c r="X266" s="399" t="s">
        <v>3459</v>
      </c>
    </row>
    <row r="267" spans="1:24" ht="14.5" x14ac:dyDescent="0.35">
      <c r="A267" s="399" t="s">
        <v>1445</v>
      </c>
      <c r="B267" s="572" t="s">
        <v>8446</v>
      </c>
      <c r="C267" s="399" t="s">
        <v>8447</v>
      </c>
      <c r="D267" s="399" t="s">
        <v>8447</v>
      </c>
      <c r="E267" s="399" t="s">
        <v>8448</v>
      </c>
      <c r="I267" s="399" t="s">
        <v>8449</v>
      </c>
      <c r="J267" s="399" t="s">
        <v>8046</v>
      </c>
      <c r="K267" s="399" t="s">
        <v>8450</v>
      </c>
      <c r="L267" s="399" t="s">
        <v>44</v>
      </c>
      <c r="M267" s="399" t="s">
        <v>445</v>
      </c>
      <c r="N267" s="571">
        <v>44416.699406296299</v>
      </c>
      <c r="O267" s="571">
        <v>44447.824812581021</v>
      </c>
      <c r="Q267" s="399" t="s">
        <v>8109</v>
      </c>
      <c r="R267" s="399" t="s">
        <v>1326</v>
      </c>
      <c r="V267" s="399" t="s">
        <v>8451</v>
      </c>
      <c r="W267" s="399" t="s">
        <v>4660</v>
      </c>
      <c r="X267" s="399" t="s">
        <v>3512</v>
      </c>
    </row>
    <row r="268" spans="1:24" ht="14.5" x14ac:dyDescent="0.35">
      <c r="A268" s="399" t="s">
        <v>1445</v>
      </c>
      <c r="B268" s="572" t="s">
        <v>8452</v>
      </c>
      <c r="C268" s="399" t="s">
        <v>8453</v>
      </c>
      <c r="D268" s="399" t="s">
        <v>8453</v>
      </c>
      <c r="E268" s="399" t="s">
        <v>8454</v>
      </c>
      <c r="I268" s="399" t="s">
        <v>8449</v>
      </c>
      <c r="J268" s="399" t="s">
        <v>8046</v>
      </c>
      <c r="K268" s="399" t="s">
        <v>8450</v>
      </c>
      <c r="L268" s="399" t="s">
        <v>44</v>
      </c>
      <c r="M268" s="399" t="s">
        <v>445</v>
      </c>
      <c r="N268" s="571">
        <v>44416.699416388888</v>
      </c>
      <c r="O268" s="571">
        <v>44446.909331527779</v>
      </c>
      <c r="Q268" s="399" t="s">
        <v>8102</v>
      </c>
      <c r="R268" s="399" t="s">
        <v>1326</v>
      </c>
      <c r="V268" s="399" t="s">
        <v>8451</v>
      </c>
      <c r="W268" s="399" t="s">
        <v>4660</v>
      </c>
      <c r="X268" s="399" t="s">
        <v>3512</v>
      </c>
    </row>
    <row r="269" spans="1:24" ht="14.5" x14ac:dyDescent="0.35">
      <c r="A269" s="399" t="s">
        <v>1445</v>
      </c>
      <c r="B269" s="572" t="s">
        <v>8455</v>
      </c>
      <c r="C269" s="399" t="s">
        <v>8456</v>
      </c>
      <c r="D269" s="399" t="s">
        <v>8456</v>
      </c>
      <c r="E269" s="399" t="s">
        <v>8457</v>
      </c>
      <c r="I269" s="399" t="s">
        <v>8449</v>
      </c>
      <c r="J269" s="399" t="s">
        <v>8046</v>
      </c>
      <c r="K269" s="399" t="s">
        <v>8450</v>
      </c>
      <c r="L269" s="399" t="s">
        <v>44</v>
      </c>
      <c r="M269" s="399" t="s">
        <v>445</v>
      </c>
      <c r="N269" s="571">
        <v>44416.699422500002</v>
      </c>
      <c r="O269" s="571">
        <v>44446.909332673611</v>
      </c>
      <c r="Q269" s="399" t="s">
        <v>8102</v>
      </c>
      <c r="R269" s="399" t="s">
        <v>1326</v>
      </c>
      <c r="V269" s="399" t="s">
        <v>8451</v>
      </c>
      <c r="W269" s="399" t="s">
        <v>4660</v>
      </c>
      <c r="X269" s="399" t="s">
        <v>3512</v>
      </c>
    </row>
    <row r="270" spans="1:24" ht="14.5" x14ac:dyDescent="0.35">
      <c r="A270" s="399" t="s">
        <v>1445</v>
      </c>
      <c r="B270" s="572" t="s">
        <v>8458</v>
      </c>
      <c r="C270" s="399" t="s">
        <v>8459</v>
      </c>
      <c r="D270" s="399" t="s">
        <v>8459</v>
      </c>
      <c r="E270" s="399" t="s">
        <v>8460</v>
      </c>
      <c r="I270" s="399" t="s">
        <v>8449</v>
      </c>
      <c r="J270" s="399" t="s">
        <v>8046</v>
      </c>
      <c r="K270" s="399" t="s">
        <v>8450</v>
      </c>
      <c r="L270" s="399" t="s">
        <v>8116</v>
      </c>
      <c r="N270" s="571">
        <v>44416.699428541666</v>
      </c>
      <c r="O270" s="571">
        <v>44446.951180324075</v>
      </c>
      <c r="Q270" s="399" t="s">
        <v>8102</v>
      </c>
      <c r="R270" s="399" t="s">
        <v>1326</v>
      </c>
      <c r="V270" s="399" t="s">
        <v>8451</v>
      </c>
      <c r="W270" s="399" t="s">
        <v>4660</v>
      </c>
      <c r="X270" s="399" t="s">
        <v>3512</v>
      </c>
    </row>
    <row r="271" spans="1:24" ht="14.5" x14ac:dyDescent="0.35">
      <c r="A271" s="399" t="s">
        <v>1445</v>
      </c>
      <c r="B271" s="572" t="s">
        <v>8461</v>
      </c>
      <c r="C271" s="399" t="s">
        <v>8462</v>
      </c>
      <c r="D271" s="399" t="s">
        <v>8462</v>
      </c>
      <c r="E271" s="399" t="s">
        <v>8463</v>
      </c>
      <c r="I271" s="399" t="s">
        <v>8449</v>
      </c>
      <c r="J271" s="399" t="s">
        <v>8046</v>
      </c>
      <c r="K271" s="399" t="s">
        <v>8450</v>
      </c>
      <c r="L271" s="399" t="s">
        <v>44</v>
      </c>
      <c r="M271" s="399" t="s">
        <v>445</v>
      </c>
      <c r="N271" s="571">
        <v>44416.699434837959</v>
      </c>
      <c r="O271" s="571">
        <v>44446.909329305556</v>
      </c>
      <c r="Q271" s="399" t="s">
        <v>8102</v>
      </c>
      <c r="R271" s="399" t="s">
        <v>1326</v>
      </c>
      <c r="V271" s="399" t="s">
        <v>8451</v>
      </c>
      <c r="W271" s="399" t="s">
        <v>4660</v>
      </c>
      <c r="X271" s="399" t="s">
        <v>3512</v>
      </c>
    </row>
    <row r="272" spans="1:24" ht="14.5" x14ac:dyDescent="0.35">
      <c r="A272" s="399" t="s">
        <v>1445</v>
      </c>
      <c r="B272" s="572" t="s">
        <v>8464</v>
      </c>
      <c r="C272" s="399" t="s">
        <v>8465</v>
      </c>
      <c r="D272" s="399" t="s">
        <v>8465</v>
      </c>
      <c r="E272" s="399" t="s">
        <v>8466</v>
      </c>
      <c r="I272" s="399" t="s">
        <v>8449</v>
      </c>
      <c r="J272" s="399" t="s">
        <v>8046</v>
      </c>
      <c r="K272" s="399" t="s">
        <v>8450</v>
      </c>
      <c r="L272" s="399" t="s">
        <v>44</v>
      </c>
      <c r="M272" s="399" t="s">
        <v>445</v>
      </c>
      <c r="N272" s="571">
        <v>44416.699442534722</v>
      </c>
      <c r="O272" s="571">
        <v>44446.909339108795</v>
      </c>
      <c r="Q272" s="399" t="s">
        <v>8102</v>
      </c>
      <c r="R272" s="399" t="s">
        <v>1326</v>
      </c>
      <c r="V272" s="399" t="s">
        <v>8451</v>
      </c>
      <c r="W272" s="399" t="s">
        <v>4660</v>
      </c>
      <c r="X272" s="399" t="s">
        <v>3512</v>
      </c>
    </row>
    <row r="273" spans="1:24" ht="14.5" x14ac:dyDescent="0.35">
      <c r="A273" s="399" t="s">
        <v>1445</v>
      </c>
      <c r="B273" s="572" t="s">
        <v>8467</v>
      </c>
      <c r="C273" s="399" t="s">
        <v>8468</v>
      </c>
      <c r="D273" s="399" t="s">
        <v>8468</v>
      </c>
      <c r="E273" s="399" t="s">
        <v>8469</v>
      </c>
      <c r="I273" s="399" t="s">
        <v>8449</v>
      </c>
      <c r="J273" s="399" t="s">
        <v>8046</v>
      </c>
      <c r="K273" s="399" t="s">
        <v>8450</v>
      </c>
      <c r="L273" s="399" t="s">
        <v>44</v>
      </c>
      <c r="M273" s="399" t="s">
        <v>445</v>
      </c>
      <c r="N273" s="571">
        <v>44416.699448888889</v>
      </c>
      <c r="O273" s="571">
        <v>44446.909343356485</v>
      </c>
      <c r="Q273" s="399" t="s">
        <v>8102</v>
      </c>
      <c r="R273" s="399" t="s">
        <v>1326</v>
      </c>
      <c r="V273" s="399" t="s">
        <v>8451</v>
      </c>
      <c r="W273" s="399" t="s">
        <v>4660</v>
      </c>
      <c r="X273" s="399" t="s">
        <v>3512</v>
      </c>
    </row>
    <row r="274" spans="1:24" ht="14.5" x14ac:dyDescent="0.35">
      <c r="A274" s="399" t="s">
        <v>1445</v>
      </c>
      <c r="B274" s="572" t="s">
        <v>8470</v>
      </c>
      <c r="C274" s="399" t="s">
        <v>8471</v>
      </c>
      <c r="D274" s="399" t="s">
        <v>8471</v>
      </c>
      <c r="E274" s="399" t="s">
        <v>8472</v>
      </c>
      <c r="I274" s="399" t="s">
        <v>8449</v>
      </c>
      <c r="J274" s="399" t="s">
        <v>8046</v>
      </c>
      <c r="K274" s="399" t="s">
        <v>8450</v>
      </c>
      <c r="L274" s="399" t="s">
        <v>44</v>
      </c>
      <c r="M274" s="399" t="s">
        <v>445</v>
      </c>
      <c r="N274" s="571">
        <v>44416.699454305555</v>
      </c>
      <c r="O274" s="571">
        <v>44446.909335254626</v>
      </c>
      <c r="Q274" s="399" t="s">
        <v>8102</v>
      </c>
      <c r="R274" s="399" t="s">
        <v>1326</v>
      </c>
      <c r="V274" s="399" t="s">
        <v>8451</v>
      </c>
      <c r="W274" s="399" t="s">
        <v>4660</v>
      </c>
      <c r="X274" s="399" t="s">
        <v>3512</v>
      </c>
    </row>
    <row r="275" spans="1:24" ht="14.5" x14ac:dyDescent="0.35">
      <c r="A275" s="399" t="s">
        <v>1445</v>
      </c>
      <c r="B275" s="572" t="s">
        <v>8473</v>
      </c>
      <c r="C275" s="399" t="s">
        <v>8474</v>
      </c>
      <c r="D275" s="399" t="s">
        <v>8474</v>
      </c>
      <c r="E275" s="399" t="s">
        <v>8475</v>
      </c>
      <c r="I275" s="399" t="s">
        <v>8449</v>
      </c>
      <c r="J275" s="399" t="s">
        <v>8046</v>
      </c>
      <c r="K275" s="399" t="s">
        <v>8450</v>
      </c>
      <c r="L275" s="399" t="s">
        <v>44</v>
      </c>
      <c r="M275" s="399" t="s">
        <v>445</v>
      </c>
      <c r="N275" s="571">
        <v>44416.699460208336</v>
      </c>
      <c r="O275" s="571">
        <v>44446.90933790509</v>
      </c>
      <c r="Q275" s="399" t="s">
        <v>8102</v>
      </c>
      <c r="R275" s="399" t="s">
        <v>1326</v>
      </c>
      <c r="V275" s="399" t="s">
        <v>8451</v>
      </c>
      <c r="W275" s="399" t="s">
        <v>4660</v>
      </c>
      <c r="X275" s="399" t="s">
        <v>3512</v>
      </c>
    </row>
    <row r="276" spans="1:24" ht="14.5" x14ac:dyDescent="0.35">
      <c r="A276" s="399" t="s">
        <v>1445</v>
      </c>
      <c r="B276" s="572" t="s">
        <v>8476</v>
      </c>
      <c r="C276" s="399" t="s">
        <v>8477</v>
      </c>
      <c r="D276" s="399" t="s">
        <v>8477</v>
      </c>
      <c r="E276" s="399" t="s">
        <v>8478</v>
      </c>
      <c r="I276" s="399" t="s">
        <v>8449</v>
      </c>
      <c r="J276" s="399" t="s">
        <v>8046</v>
      </c>
      <c r="K276" s="399" t="s">
        <v>8450</v>
      </c>
      <c r="L276" s="399" t="s">
        <v>44</v>
      </c>
      <c r="M276" s="399" t="s">
        <v>445</v>
      </c>
      <c r="N276" s="571">
        <v>44416.699466342594</v>
      </c>
      <c r="O276" s="571">
        <v>44446.909347118053</v>
      </c>
      <c r="Q276" s="399" t="s">
        <v>8102</v>
      </c>
      <c r="R276" s="399" t="s">
        <v>1326</v>
      </c>
      <c r="V276" s="399" t="s">
        <v>8451</v>
      </c>
      <c r="W276" s="399" t="s">
        <v>4660</v>
      </c>
      <c r="X276" s="399" t="s">
        <v>3512</v>
      </c>
    </row>
    <row r="277" spans="1:24" ht="14.5" x14ac:dyDescent="0.35">
      <c r="A277" s="399" t="s">
        <v>1445</v>
      </c>
      <c r="B277" s="572" t="s">
        <v>8479</v>
      </c>
      <c r="C277" s="399" t="s">
        <v>8480</v>
      </c>
      <c r="D277" s="399" t="s">
        <v>8480</v>
      </c>
      <c r="E277" s="399" t="s">
        <v>8481</v>
      </c>
      <c r="I277" s="399" t="s">
        <v>8449</v>
      </c>
      <c r="J277" s="399" t="s">
        <v>8046</v>
      </c>
      <c r="K277" s="399" t="s">
        <v>8450</v>
      </c>
      <c r="L277" s="399" t="s">
        <v>44</v>
      </c>
      <c r="M277" s="399" t="s">
        <v>445</v>
      </c>
      <c r="N277" s="571">
        <v>44416.699473194443</v>
      </c>
      <c r="O277" s="571">
        <v>44446.909351180555</v>
      </c>
      <c r="Q277" s="399" t="s">
        <v>8102</v>
      </c>
      <c r="R277" s="399" t="s">
        <v>1326</v>
      </c>
      <c r="V277" s="399" t="s">
        <v>8451</v>
      </c>
      <c r="W277" s="399" t="s">
        <v>4660</v>
      </c>
      <c r="X277" s="399" t="s">
        <v>3512</v>
      </c>
    </row>
    <row r="278" spans="1:24" ht="14.5" x14ac:dyDescent="0.35">
      <c r="A278" s="399" t="s">
        <v>1445</v>
      </c>
      <c r="B278" s="572" t="s">
        <v>8482</v>
      </c>
      <c r="C278" s="399" t="s">
        <v>8483</v>
      </c>
      <c r="D278" s="399" t="s">
        <v>8483</v>
      </c>
      <c r="E278" s="399" t="s">
        <v>8484</v>
      </c>
      <c r="I278" s="399" t="s">
        <v>8449</v>
      </c>
      <c r="J278" s="399" t="s">
        <v>8046</v>
      </c>
      <c r="K278" s="399" t="s">
        <v>8450</v>
      </c>
      <c r="L278" s="399" t="s">
        <v>44</v>
      </c>
      <c r="M278" s="399" t="s">
        <v>445</v>
      </c>
      <c r="N278" s="571">
        <v>44416.699480381947</v>
      </c>
      <c r="O278" s="571">
        <v>44446.909303877314</v>
      </c>
      <c r="Q278" s="399" t="s">
        <v>8102</v>
      </c>
      <c r="R278" s="399" t="s">
        <v>1326</v>
      </c>
      <c r="V278" s="399" t="s">
        <v>8451</v>
      </c>
      <c r="W278" s="399" t="s">
        <v>4660</v>
      </c>
      <c r="X278" s="399" t="s">
        <v>3512</v>
      </c>
    </row>
    <row r="279" spans="1:24" ht="14.5" x14ac:dyDescent="0.35">
      <c r="A279" s="399" t="s">
        <v>1445</v>
      </c>
      <c r="B279" s="572" t="s">
        <v>8485</v>
      </c>
      <c r="C279" s="399" t="s">
        <v>8486</v>
      </c>
      <c r="D279" s="399" t="s">
        <v>8486</v>
      </c>
      <c r="E279" s="399" t="s">
        <v>8487</v>
      </c>
      <c r="I279" s="399" t="s">
        <v>8449</v>
      </c>
      <c r="J279" s="399" t="s">
        <v>8046</v>
      </c>
      <c r="K279" s="399" t="s">
        <v>8450</v>
      </c>
      <c r="L279" s="399" t="s">
        <v>44</v>
      </c>
      <c r="M279" s="399" t="s">
        <v>445</v>
      </c>
      <c r="N279" s="571">
        <v>44416.699486018515</v>
      </c>
      <c r="O279" s="571">
        <v>44446.909310173614</v>
      </c>
      <c r="Q279" s="399" t="s">
        <v>8102</v>
      </c>
      <c r="R279" s="399" t="s">
        <v>1326</v>
      </c>
      <c r="V279" s="399" t="s">
        <v>8451</v>
      </c>
      <c r="W279" s="399" t="s">
        <v>4660</v>
      </c>
      <c r="X279" s="399" t="s">
        <v>3512</v>
      </c>
    </row>
    <row r="280" spans="1:24" ht="14.5" x14ac:dyDescent="0.35">
      <c r="A280" s="399" t="s">
        <v>1445</v>
      </c>
      <c r="B280" s="572" t="s">
        <v>8488</v>
      </c>
      <c r="C280" s="399" t="s">
        <v>8489</v>
      </c>
      <c r="D280" s="399" t="s">
        <v>8489</v>
      </c>
      <c r="E280" s="399" t="s">
        <v>8490</v>
      </c>
      <c r="I280" s="399" t="s">
        <v>8449</v>
      </c>
      <c r="J280" s="399" t="s">
        <v>8046</v>
      </c>
      <c r="K280" s="399" t="s">
        <v>8450</v>
      </c>
      <c r="L280" s="399" t="s">
        <v>44</v>
      </c>
      <c r="M280" s="399" t="s">
        <v>445</v>
      </c>
      <c r="N280" s="571">
        <v>44416.699491840278</v>
      </c>
      <c r="O280" s="571">
        <v>44446.909312743053</v>
      </c>
      <c r="Q280" s="399" t="s">
        <v>8102</v>
      </c>
      <c r="R280" s="399" t="s">
        <v>1326</v>
      </c>
      <c r="V280" s="399" t="s">
        <v>8451</v>
      </c>
      <c r="W280" s="399" t="s">
        <v>4660</v>
      </c>
      <c r="X280" s="399" t="s">
        <v>3512</v>
      </c>
    </row>
    <row r="281" spans="1:24" ht="14.5" x14ac:dyDescent="0.35">
      <c r="A281" s="399" t="s">
        <v>1445</v>
      </c>
      <c r="B281" s="572" t="s">
        <v>8491</v>
      </c>
      <c r="C281" s="399" t="s">
        <v>8492</v>
      </c>
      <c r="D281" s="399" t="s">
        <v>8492</v>
      </c>
      <c r="E281" s="399" t="s">
        <v>8493</v>
      </c>
      <c r="I281" s="399" t="s">
        <v>8449</v>
      </c>
      <c r="J281" s="399" t="s">
        <v>8046</v>
      </c>
      <c r="K281" s="399" t="s">
        <v>8450</v>
      </c>
      <c r="L281" s="399" t="s">
        <v>44</v>
      </c>
      <c r="M281" s="399" t="s">
        <v>445</v>
      </c>
      <c r="N281" s="571">
        <v>44416.699497094909</v>
      </c>
      <c r="O281" s="571">
        <v>44446.909306215275</v>
      </c>
      <c r="Q281" s="399" t="s">
        <v>8102</v>
      </c>
      <c r="R281" s="399" t="s">
        <v>1326</v>
      </c>
      <c r="V281" s="399" t="s">
        <v>8451</v>
      </c>
      <c r="W281" s="399" t="s">
        <v>4660</v>
      </c>
      <c r="X281" s="399" t="s">
        <v>3512</v>
      </c>
    </row>
    <row r="282" spans="1:24" ht="14.5" x14ac:dyDescent="0.35">
      <c r="A282" s="399" t="s">
        <v>1445</v>
      </c>
      <c r="B282" s="572" t="s">
        <v>8494</v>
      </c>
      <c r="C282" s="399" t="s">
        <v>8495</v>
      </c>
      <c r="D282" s="399" t="s">
        <v>8495</v>
      </c>
      <c r="E282" s="399" t="s">
        <v>8496</v>
      </c>
      <c r="I282" s="399" t="s">
        <v>8449</v>
      </c>
      <c r="J282" s="399" t="s">
        <v>8046</v>
      </c>
      <c r="K282" s="399" t="s">
        <v>8450</v>
      </c>
      <c r="L282" s="399" t="s">
        <v>44</v>
      </c>
      <c r="M282" s="399" t="s">
        <v>445</v>
      </c>
      <c r="N282" s="571">
        <v>44416.699503124997</v>
      </c>
      <c r="O282" s="571">
        <v>44446.909307465277</v>
      </c>
      <c r="Q282" s="399" t="s">
        <v>8102</v>
      </c>
      <c r="R282" s="399" t="s">
        <v>1326</v>
      </c>
      <c r="V282" s="399" t="s">
        <v>8451</v>
      </c>
      <c r="W282" s="399" t="s">
        <v>4660</v>
      </c>
      <c r="X282" s="399" t="s">
        <v>3512</v>
      </c>
    </row>
    <row r="283" spans="1:24" ht="14.5" x14ac:dyDescent="0.35">
      <c r="A283" s="399" t="s">
        <v>1445</v>
      </c>
      <c r="B283" s="572" t="s">
        <v>8497</v>
      </c>
      <c r="C283" s="399" t="s">
        <v>8498</v>
      </c>
      <c r="D283" s="399" t="s">
        <v>8498</v>
      </c>
      <c r="E283" s="399" t="s">
        <v>8499</v>
      </c>
      <c r="I283" s="399" t="s">
        <v>8449</v>
      </c>
      <c r="J283" s="399" t="s">
        <v>8046</v>
      </c>
      <c r="K283" s="399" t="s">
        <v>8450</v>
      </c>
      <c r="L283" s="399" t="s">
        <v>44</v>
      </c>
      <c r="M283" s="399" t="s">
        <v>445</v>
      </c>
      <c r="N283" s="571">
        <v>44416.699509571758</v>
      </c>
      <c r="O283" s="571">
        <v>44446.909319155093</v>
      </c>
      <c r="Q283" s="399" t="s">
        <v>8102</v>
      </c>
      <c r="R283" s="399" t="s">
        <v>1326</v>
      </c>
      <c r="V283" s="399" t="s">
        <v>8451</v>
      </c>
      <c r="W283" s="399" t="s">
        <v>4660</v>
      </c>
      <c r="X283" s="399" t="s">
        <v>3512</v>
      </c>
    </row>
    <row r="284" spans="1:24" ht="14.5" x14ac:dyDescent="0.35">
      <c r="A284" s="399" t="s">
        <v>1445</v>
      </c>
      <c r="B284" s="572" t="s">
        <v>8500</v>
      </c>
      <c r="C284" s="399" t="s">
        <v>8501</v>
      </c>
      <c r="D284" s="399" t="s">
        <v>8501</v>
      </c>
      <c r="E284" s="399" t="s">
        <v>8502</v>
      </c>
      <c r="I284" s="399" t="s">
        <v>8449</v>
      </c>
      <c r="J284" s="399" t="s">
        <v>8046</v>
      </c>
      <c r="K284" s="399" t="s">
        <v>8450</v>
      </c>
      <c r="L284" s="399" t="s">
        <v>44</v>
      </c>
      <c r="M284" s="399" t="s">
        <v>445</v>
      </c>
      <c r="N284" s="571">
        <v>44416.69951672454</v>
      </c>
      <c r="O284" s="571">
        <v>44446.909320370367</v>
      </c>
      <c r="Q284" s="399" t="s">
        <v>8102</v>
      </c>
      <c r="R284" s="399" t="s">
        <v>1326</v>
      </c>
      <c r="V284" s="399" t="s">
        <v>8451</v>
      </c>
      <c r="W284" s="399" t="s">
        <v>4660</v>
      </c>
      <c r="X284" s="399" t="s">
        <v>3512</v>
      </c>
    </row>
    <row r="285" spans="1:24" ht="14.5" x14ac:dyDescent="0.35">
      <c r="A285" s="399" t="s">
        <v>1445</v>
      </c>
      <c r="B285" s="572" t="s">
        <v>8503</v>
      </c>
      <c r="C285" s="399" t="s">
        <v>8504</v>
      </c>
      <c r="D285" s="399" t="s">
        <v>8504</v>
      </c>
      <c r="E285" s="399" t="s">
        <v>8505</v>
      </c>
      <c r="I285" s="399" t="s">
        <v>8449</v>
      </c>
      <c r="J285" s="399" t="s">
        <v>8046</v>
      </c>
      <c r="K285" s="399" t="s">
        <v>8450</v>
      </c>
      <c r="L285" s="399" t="s">
        <v>44</v>
      </c>
      <c r="M285" s="399" t="s">
        <v>445</v>
      </c>
      <c r="N285" s="571">
        <v>44416.699522164352</v>
      </c>
      <c r="O285" s="571">
        <v>44446.909313935183</v>
      </c>
      <c r="Q285" s="399" t="s">
        <v>8102</v>
      </c>
      <c r="R285" s="399" t="s">
        <v>1326</v>
      </c>
      <c r="V285" s="399" t="s">
        <v>8451</v>
      </c>
      <c r="W285" s="399" t="s">
        <v>4660</v>
      </c>
      <c r="X285" s="399" t="s">
        <v>3512</v>
      </c>
    </row>
    <row r="286" spans="1:24" ht="14.5" x14ac:dyDescent="0.35">
      <c r="A286" s="399" t="s">
        <v>1445</v>
      </c>
      <c r="B286" s="572" t="s">
        <v>8506</v>
      </c>
      <c r="C286" s="399" t="s">
        <v>8507</v>
      </c>
      <c r="D286" s="399" t="s">
        <v>8507</v>
      </c>
      <c r="I286" s="399" t="s">
        <v>8449</v>
      </c>
      <c r="J286" s="399" t="s">
        <v>8046</v>
      </c>
      <c r="K286" s="399" t="s">
        <v>8450</v>
      </c>
      <c r="L286" s="399" t="s">
        <v>44</v>
      </c>
      <c r="M286" s="399" t="s">
        <v>445</v>
      </c>
      <c r="N286" s="571">
        <v>44416.69952775463</v>
      </c>
      <c r="O286" s="571">
        <v>44471.493677812497</v>
      </c>
      <c r="Q286" s="399" t="s">
        <v>8109</v>
      </c>
      <c r="R286" s="399" t="s">
        <v>1326</v>
      </c>
      <c r="V286" s="399" t="s">
        <v>8451</v>
      </c>
      <c r="W286" s="399" t="s">
        <v>4660</v>
      </c>
      <c r="X286" s="399" t="s">
        <v>3459</v>
      </c>
    </row>
    <row r="287" spans="1:24" ht="14.5" x14ac:dyDescent="0.35">
      <c r="A287" s="399" t="s">
        <v>1445</v>
      </c>
      <c r="B287" s="572" t="s">
        <v>8508</v>
      </c>
      <c r="C287" s="399" t="s">
        <v>8509</v>
      </c>
      <c r="D287" s="399" t="s">
        <v>8509</v>
      </c>
      <c r="I287" s="399" t="s">
        <v>8449</v>
      </c>
      <c r="J287" s="399" t="s">
        <v>8046</v>
      </c>
      <c r="K287" s="399" t="s">
        <v>8450</v>
      </c>
      <c r="L287" s="399" t="s">
        <v>44</v>
      </c>
      <c r="M287" s="399" t="s">
        <v>445</v>
      </c>
      <c r="N287" s="571">
        <v>44416.699534201391</v>
      </c>
      <c r="O287" s="571">
        <v>44471.493104259258</v>
      </c>
      <c r="Q287" s="399" t="s">
        <v>8109</v>
      </c>
      <c r="R287" s="399" t="s">
        <v>1326</v>
      </c>
      <c r="V287" s="399" t="s">
        <v>8451</v>
      </c>
      <c r="W287" s="399" t="s">
        <v>4660</v>
      </c>
      <c r="X287" s="399" t="s">
        <v>3459</v>
      </c>
    </row>
    <row r="288" spans="1:24" ht="14.5" x14ac:dyDescent="0.35">
      <c r="A288" s="399" t="s">
        <v>1445</v>
      </c>
      <c r="B288" s="572" t="s">
        <v>8510</v>
      </c>
      <c r="C288" s="399" t="s">
        <v>8511</v>
      </c>
      <c r="D288" s="399" t="s">
        <v>8511</v>
      </c>
      <c r="I288" s="399" t="s">
        <v>8449</v>
      </c>
      <c r="J288" s="399" t="s">
        <v>8046</v>
      </c>
      <c r="K288" s="399" t="s">
        <v>8450</v>
      </c>
      <c r="L288" s="399" t="s">
        <v>8307</v>
      </c>
      <c r="N288" s="571">
        <v>44416.699540960646</v>
      </c>
      <c r="O288" s="571">
        <v>44484.084303784723</v>
      </c>
      <c r="Q288" s="399" t="s">
        <v>8175</v>
      </c>
      <c r="R288" s="399" t="s">
        <v>1326</v>
      </c>
      <c r="V288" s="399" t="s">
        <v>8451</v>
      </c>
      <c r="W288" s="399" t="s">
        <v>4660</v>
      </c>
      <c r="X288" s="399" t="s">
        <v>3459</v>
      </c>
    </row>
    <row r="289" spans="1:24" ht="14.5" x14ac:dyDescent="0.35">
      <c r="A289" s="399" t="s">
        <v>1445</v>
      </c>
      <c r="B289" s="572" t="s">
        <v>8512</v>
      </c>
      <c r="C289" s="399" t="s">
        <v>8513</v>
      </c>
      <c r="D289" s="399" t="s">
        <v>8513</v>
      </c>
      <c r="I289" s="399" t="s">
        <v>8449</v>
      </c>
      <c r="J289" s="399" t="s">
        <v>8046</v>
      </c>
      <c r="K289" s="399" t="s">
        <v>8450</v>
      </c>
      <c r="L289" s="399" t="s">
        <v>8116</v>
      </c>
      <c r="N289" s="571">
        <v>44416.699547233795</v>
      </c>
      <c r="O289" s="571">
        <v>44446.950024143516</v>
      </c>
      <c r="Q289" s="399" t="s">
        <v>8102</v>
      </c>
      <c r="R289" s="399" t="s">
        <v>1326</v>
      </c>
      <c r="V289" s="399" t="s">
        <v>8451</v>
      </c>
      <c r="W289" s="399" t="s">
        <v>4660</v>
      </c>
      <c r="X289" s="399" t="s">
        <v>3459</v>
      </c>
    </row>
    <row r="290" spans="1:24" ht="14.5" x14ac:dyDescent="0.35">
      <c r="A290" s="399" t="s">
        <v>1445</v>
      </c>
      <c r="B290" s="572" t="s">
        <v>8514</v>
      </c>
      <c r="C290" s="399" t="s">
        <v>8515</v>
      </c>
      <c r="D290" s="399" t="s">
        <v>8515</v>
      </c>
      <c r="I290" s="399" t="s">
        <v>8449</v>
      </c>
      <c r="J290" s="399" t="s">
        <v>8046</v>
      </c>
      <c r="K290" s="399" t="s">
        <v>8450</v>
      </c>
      <c r="L290" s="399" t="s">
        <v>8307</v>
      </c>
      <c r="N290" s="571">
        <v>44416.699554016202</v>
      </c>
      <c r="O290" s="571">
        <v>44484.084183055558</v>
      </c>
      <c r="Q290" s="399" t="s">
        <v>8175</v>
      </c>
      <c r="R290" s="399" t="s">
        <v>1326</v>
      </c>
      <c r="V290" s="399" t="s">
        <v>8451</v>
      </c>
      <c r="W290" s="399" t="s">
        <v>4660</v>
      </c>
      <c r="X290" s="399" t="s">
        <v>3459</v>
      </c>
    </row>
    <row r="291" spans="1:24" ht="14.5" x14ac:dyDescent="0.35">
      <c r="A291" s="399" t="s">
        <v>1445</v>
      </c>
      <c r="B291" s="572" t="s">
        <v>8516</v>
      </c>
      <c r="C291" s="399" t="s">
        <v>8517</v>
      </c>
      <c r="D291" s="399" t="s">
        <v>8517</v>
      </c>
      <c r="I291" s="399" t="s">
        <v>8449</v>
      </c>
      <c r="J291" s="399" t="s">
        <v>8046</v>
      </c>
      <c r="K291" s="399" t="s">
        <v>8450</v>
      </c>
      <c r="L291" s="399" t="s">
        <v>44</v>
      </c>
      <c r="M291" s="399" t="s">
        <v>445</v>
      </c>
      <c r="N291" s="571">
        <v>44416.699560891204</v>
      </c>
      <c r="O291" s="571">
        <v>44471.493857638889</v>
      </c>
      <c r="Q291" s="399" t="s">
        <v>8109</v>
      </c>
      <c r="R291" s="399" t="s">
        <v>1326</v>
      </c>
      <c r="V291" s="399" t="s">
        <v>8451</v>
      </c>
      <c r="W291" s="399" t="s">
        <v>4660</v>
      </c>
      <c r="X291" s="399" t="s">
        <v>3459</v>
      </c>
    </row>
    <row r="292" spans="1:24" ht="14.5" x14ac:dyDescent="0.35">
      <c r="A292" s="399" t="s">
        <v>1445</v>
      </c>
      <c r="B292" s="572" t="s">
        <v>8518</v>
      </c>
      <c r="C292" s="399" t="s">
        <v>8519</v>
      </c>
      <c r="D292" s="399" t="s">
        <v>8519</v>
      </c>
      <c r="I292" s="399" t="s">
        <v>8449</v>
      </c>
      <c r="J292" s="399" t="s">
        <v>8046</v>
      </c>
      <c r="K292" s="399" t="s">
        <v>8450</v>
      </c>
      <c r="L292" s="399" t="s">
        <v>8116</v>
      </c>
      <c r="N292" s="571">
        <v>44416.699567523145</v>
      </c>
      <c r="O292" s="571">
        <v>44473.868093136574</v>
      </c>
      <c r="Q292" s="399" t="s">
        <v>8109</v>
      </c>
      <c r="R292" s="399" t="s">
        <v>1326</v>
      </c>
      <c r="V292" s="399" t="s">
        <v>8451</v>
      </c>
      <c r="W292" s="399" t="s">
        <v>4660</v>
      </c>
      <c r="X292" s="399" t="s">
        <v>3459</v>
      </c>
    </row>
    <row r="293" spans="1:24" ht="14.5" x14ac:dyDescent="0.35">
      <c r="A293" s="399" t="s">
        <v>1445</v>
      </c>
      <c r="B293" s="572" t="s">
        <v>8520</v>
      </c>
      <c r="C293" s="399" t="s">
        <v>8521</v>
      </c>
      <c r="D293" s="399" t="s">
        <v>8521</v>
      </c>
      <c r="I293" s="399" t="s">
        <v>8449</v>
      </c>
      <c r="J293" s="399" t="s">
        <v>8046</v>
      </c>
      <c r="K293" s="399" t="s">
        <v>8450</v>
      </c>
      <c r="L293" s="399" t="s">
        <v>8116</v>
      </c>
      <c r="N293" s="571">
        <v>44416.699575335646</v>
      </c>
      <c r="O293" s="571">
        <v>44473.868001215276</v>
      </c>
      <c r="Q293" s="399" t="s">
        <v>8109</v>
      </c>
      <c r="R293" s="399" t="s">
        <v>1326</v>
      </c>
      <c r="V293" s="399" t="s">
        <v>8451</v>
      </c>
      <c r="W293" s="399" t="s">
        <v>4660</v>
      </c>
      <c r="X293" s="399" t="s">
        <v>3459</v>
      </c>
    </row>
    <row r="294" spans="1:24" ht="14.5" x14ac:dyDescent="0.35">
      <c r="A294" s="399" t="s">
        <v>1445</v>
      </c>
      <c r="B294" s="572" t="s">
        <v>8522</v>
      </c>
      <c r="C294" s="399" t="s">
        <v>8523</v>
      </c>
      <c r="D294" s="399" t="s">
        <v>8523</v>
      </c>
      <c r="I294" s="399" t="s">
        <v>8449</v>
      </c>
      <c r="J294" s="399" t="s">
        <v>8046</v>
      </c>
      <c r="K294" s="399" t="s">
        <v>8450</v>
      </c>
      <c r="L294" s="399" t="s">
        <v>8307</v>
      </c>
      <c r="N294" s="571">
        <v>44416.699581423614</v>
      </c>
      <c r="O294" s="571">
        <v>44484.084051886573</v>
      </c>
      <c r="Q294" s="399" t="s">
        <v>8175</v>
      </c>
      <c r="R294" s="399" t="s">
        <v>1326</v>
      </c>
      <c r="V294" s="399" t="s">
        <v>8451</v>
      </c>
      <c r="W294" s="399" t="s">
        <v>4660</v>
      </c>
      <c r="X294" s="399" t="s">
        <v>3459</v>
      </c>
    </row>
    <row r="295" spans="1:24" ht="14.5" x14ac:dyDescent="0.35">
      <c r="A295" s="399" t="s">
        <v>1445</v>
      </c>
      <c r="B295" s="572" t="s">
        <v>8524</v>
      </c>
      <c r="C295" s="399" t="s">
        <v>8525</v>
      </c>
      <c r="D295" s="399" t="s">
        <v>8525</v>
      </c>
      <c r="I295" s="399" t="s">
        <v>8449</v>
      </c>
      <c r="J295" s="399" t="s">
        <v>8046</v>
      </c>
      <c r="K295" s="399" t="s">
        <v>8450</v>
      </c>
      <c r="L295" s="399" t="s">
        <v>44</v>
      </c>
      <c r="M295" s="399" t="s">
        <v>445</v>
      </c>
      <c r="N295" s="571">
        <v>44416.699595439815</v>
      </c>
      <c r="O295" s="571">
        <v>44474.572935046293</v>
      </c>
      <c r="Q295" s="399" t="s">
        <v>8175</v>
      </c>
      <c r="R295" s="399" t="s">
        <v>1326</v>
      </c>
      <c r="V295" s="399" t="s">
        <v>8451</v>
      </c>
      <c r="W295" s="399" t="s">
        <v>4660</v>
      </c>
      <c r="X295" s="399" t="s">
        <v>3459</v>
      </c>
    </row>
    <row r="296" spans="1:24" ht="14.5" x14ac:dyDescent="0.35">
      <c r="A296" s="399" t="s">
        <v>1445</v>
      </c>
      <c r="B296" s="572" t="s">
        <v>8526</v>
      </c>
      <c r="C296" s="399" t="s">
        <v>8527</v>
      </c>
      <c r="D296" s="399" t="s">
        <v>8527</v>
      </c>
      <c r="I296" s="399" t="s">
        <v>8449</v>
      </c>
      <c r="J296" s="399" t="s">
        <v>8046</v>
      </c>
      <c r="K296" s="399" t="s">
        <v>8450</v>
      </c>
      <c r="L296" s="399" t="s">
        <v>44</v>
      </c>
      <c r="M296" s="399" t="s">
        <v>445</v>
      </c>
      <c r="N296" s="571">
        <v>44416.699589085649</v>
      </c>
      <c r="O296" s="571">
        <v>44471.494128530096</v>
      </c>
      <c r="Q296" s="399" t="s">
        <v>8109</v>
      </c>
      <c r="R296" s="399" t="s">
        <v>1326</v>
      </c>
      <c r="V296" s="399" t="s">
        <v>8451</v>
      </c>
      <c r="W296" s="399" t="s">
        <v>4660</v>
      </c>
      <c r="X296" s="399" t="s">
        <v>3459</v>
      </c>
    </row>
    <row r="297" spans="1:24" ht="14.5" x14ac:dyDescent="0.35">
      <c r="A297" s="399" t="s">
        <v>1445</v>
      </c>
      <c r="B297" s="572" t="s">
        <v>8528</v>
      </c>
      <c r="C297" s="399" t="s">
        <v>8529</v>
      </c>
      <c r="D297" s="399" t="s">
        <v>8529</v>
      </c>
      <c r="I297" s="399" t="s">
        <v>8449</v>
      </c>
      <c r="J297" s="399" t="s">
        <v>8046</v>
      </c>
      <c r="K297" s="399" t="s">
        <v>8450</v>
      </c>
      <c r="L297" s="399" t="s">
        <v>8307</v>
      </c>
      <c r="N297" s="571">
        <v>44416.699601504632</v>
      </c>
      <c r="O297" s="571">
        <v>44484.083933518516</v>
      </c>
      <c r="Q297" s="399" t="s">
        <v>8175</v>
      </c>
      <c r="R297" s="399" t="s">
        <v>1326</v>
      </c>
      <c r="V297" s="399" t="s">
        <v>8451</v>
      </c>
      <c r="W297" s="399" t="s">
        <v>4660</v>
      </c>
      <c r="X297" s="399" t="s">
        <v>3459</v>
      </c>
    </row>
    <row r="298" spans="1:24" ht="14.5" x14ac:dyDescent="0.35">
      <c r="A298" s="399" t="s">
        <v>1445</v>
      </c>
      <c r="B298" s="572" t="s">
        <v>8530</v>
      </c>
      <c r="C298" s="399" t="s">
        <v>8531</v>
      </c>
      <c r="D298" s="399" t="s">
        <v>8531</v>
      </c>
      <c r="I298" s="399" t="s">
        <v>8449</v>
      </c>
      <c r="J298" s="399" t="s">
        <v>8046</v>
      </c>
      <c r="K298" s="399" t="s">
        <v>8450</v>
      </c>
      <c r="L298" s="399" t="s">
        <v>44</v>
      </c>
      <c r="M298" s="399" t="s">
        <v>445</v>
      </c>
      <c r="N298" s="571">
        <v>44416.699607951392</v>
      </c>
      <c r="O298" s="571">
        <v>44471.49433952546</v>
      </c>
      <c r="Q298" s="399" t="s">
        <v>8109</v>
      </c>
      <c r="R298" s="399" t="s">
        <v>1326</v>
      </c>
      <c r="V298" s="399" t="s">
        <v>8451</v>
      </c>
      <c r="W298" s="399" t="s">
        <v>4660</v>
      </c>
      <c r="X298" s="399" t="s">
        <v>3459</v>
      </c>
    </row>
    <row r="299" spans="1:24" ht="14.5" x14ac:dyDescent="0.35">
      <c r="A299" s="399" t="s">
        <v>1445</v>
      </c>
      <c r="B299" s="572" t="s">
        <v>8532</v>
      </c>
      <c r="C299" s="399" t="s">
        <v>8533</v>
      </c>
      <c r="D299" s="399" t="s">
        <v>8533</v>
      </c>
      <c r="I299" s="399" t="s">
        <v>8449</v>
      </c>
      <c r="J299" s="399" t="s">
        <v>8046</v>
      </c>
      <c r="K299" s="399" t="s">
        <v>8450</v>
      </c>
      <c r="L299" s="399" t="s">
        <v>44</v>
      </c>
      <c r="M299" s="399" t="s">
        <v>445</v>
      </c>
      <c r="N299" s="571">
        <v>44416.699614513891</v>
      </c>
      <c r="O299" s="571">
        <v>44490.899661284719</v>
      </c>
      <c r="Q299" s="399" t="s">
        <v>8175</v>
      </c>
      <c r="R299" s="399" t="s">
        <v>1326</v>
      </c>
      <c r="V299" s="399" t="s">
        <v>8451</v>
      </c>
      <c r="W299" s="399" t="s">
        <v>4660</v>
      </c>
      <c r="X299" s="399" t="s">
        <v>3459</v>
      </c>
    </row>
    <row r="300" spans="1:24" ht="14.5" x14ac:dyDescent="0.35">
      <c r="A300" s="399" t="s">
        <v>1445</v>
      </c>
      <c r="B300" s="572" t="s">
        <v>8534</v>
      </c>
      <c r="C300" s="399" t="s">
        <v>8535</v>
      </c>
      <c r="D300" s="399" t="s">
        <v>8535</v>
      </c>
      <c r="I300" s="399" t="s">
        <v>8449</v>
      </c>
      <c r="J300" s="399" t="s">
        <v>8046</v>
      </c>
      <c r="K300" s="399" t="s">
        <v>8450</v>
      </c>
      <c r="L300" s="399" t="s">
        <v>8307</v>
      </c>
      <c r="N300" s="571">
        <v>44416.69962146991</v>
      </c>
      <c r="O300" s="571">
        <v>44484.083667453706</v>
      </c>
      <c r="Q300" s="399" t="s">
        <v>8175</v>
      </c>
      <c r="R300" s="399" t="s">
        <v>1326</v>
      </c>
      <c r="V300" s="399" t="s">
        <v>8451</v>
      </c>
      <c r="W300" s="399" t="s">
        <v>4660</v>
      </c>
      <c r="X300" s="399" t="s">
        <v>3459</v>
      </c>
    </row>
    <row r="301" spans="1:24" ht="14.5" x14ac:dyDescent="0.35">
      <c r="A301" s="399" t="s">
        <v>1445</v>
      </c>
      <c r="B301" s="572" t="s">
        <v>8536</v>
      </c>
      <c r="C301" s="399" t="s">
        <v>8537</v>
      </c>
      <c r="D301" s="399" t="s">
        <v>8537</v>
      </c>
      <c r="I301" s="399" t="s">
        <v>8538</v>
      </c>
      <c r="J301" s="399" t="s">
        <v>8046</v>
      </c>
      <c r="K301" s="399" t="s">
        <v>8450</v>
      </c>
      <c r="L301" s="399" t="s">
        <v>8116</v>
      </c>
      <c r="N301" s="571">
        <v>44416.699629016206</v>
      </c>
      <c r="O301" s="571">
        <v>44473.86789577546</v>
      </c>
      <c r="Q301" s="399" t="s">
        <v>8109</v>
      </c>
      <c r="R301" s="399" t="s">
        <v>1326</v>
      </c>
      <c r="V301" s="399" t="s">
        <v>8451</v>
      </c>
      <c r="W301" s="399" t="s">
        <v>4660</v>
      </c>
      <c r="X301" s="399" t="s">
        <v>3459</v>
      </c>
    </row>
    <row r="302" spans="1:24" ht="14.5" x14ac:dyDescent="0.35">
      <c r="A302" s="399" t="s">
        <v>1445</v>
      </c>
      <c r="B302" s="572" t="s">
        <v>8539</v>
      </c>
      <c r="C302" s="399" t="s">
        <v>8540</v>
      </c>
      <c r="D302" s="399" t="s">
        <v>8540</v>
      </c>
      <c r="I302" s="399" t="s">
        <v>8449</v>
      </c>
      <c r="J302" s="399" t="s">
        <v>8046</v>
      </c>
      <c r="K302" s="399" t="s">
        <v>8450</v>
      </c>
      <c r="L302" s="399" t="s">
        <v>8307</v>
      </c>
      <c r="N302" s="571">
        <v>44416.699635046294</v>
      </c>
      <c r="O302" s="571">
        <v>44484.083235243059</v>
      </c>
      <c r="Q302" s="399" t="s">
        <v>8175</v>
      </c>
      <c r="R302" s="399" t="s">
        <v>1326</v>
      </c>
      <c r="V302" s="399" t="s">
        <v>8451</v>
      </c>
      <c r="W302" s="399" t="s">
        <v>4660</v>
      </c>
      <c r="X302" s="399" t="s">
        <v>3459</v>
      </c>
    </row>
    <row r="303" spans="1:24" ht="14.5" x14ac:dyDescent="0.35">
      <c r="A303" s="399" t="s">
        <v>1445</v>
      </c>
      <c r="B303" s="572" t="s">
        <v>8541</v>
      </c>
      <c r="C303" s="399" t="s">
        <v>8542</v>
      </c>
      <c r="D303" s="399" t="s">
        <v>8542</v>
      </c>
      <c r="I303" s="399" t="s">
        <v>8449</v>
      </c>
      <c r="J303" s="399" t="s">
        <v>8046</v>
      </c>
      <c r="K303" s="399" t="s">
        <v>8450</v>
      </c>
      <c r="L303" s="399" t="s">
        <v>8116</v>
      </c>
      <c r="N303" s="571">
        <v>44416.699642557869</v>
      </c>
      <c r="O303" s="571">
        <v>44446.950929108796</v>
      </c>
      <c r="Q303" s="399" t="s">
        <v>8102</v>
      </c>
      <c r="R303" s="399" t="s">
        <v>1326</v>
      </c>
      <c r="V303" s="399" t="s">
        <v>8451</v>
      </c>
      <c r="W303" s="399" t="s">
        <v>4660</v>
      </c>
      <c r="X303" s="399" t="s">
        <v>3459</v>
      </c>
    </row>
    <row r="304" spans="1:24" ht="14.5" x14ac:dyDescent="0.35">
      <c r="A304" s="399" t="s">
        <v>1445</v>
      </c>
      <c r="B304" s="572" t="s">
        <v>8543</v>
      </c>
      <c r="C304" s="399" t="s">
        <v>8544</v>
      </c>
      <c r="D304" s="399" t="s">
        <v>8544</v>
      </c>
      <c r="I304" s="399" t="s">
        <v>8449</v>
      </c>
      <c r="J304" s="399" t="s">
        <v>8046</v>
      </c>
      <c r="K304" s="399" t="s">
        <v>8450</v>
      </c>
      <c r="L304" s="399" t="s">
        <v>8116</v>
      </c>
      <c r="N304" s="571">
        <v>44416.699649108799</v>
      </c>
      <c r="O304" s="571">
        <v>44473.867815486112</v>
      </c>
      <c r="Q304" s="399" t="s">
        <v>8109</v>
      </c>
      <c r="R304" s="399" t="s">
        <v>1326</v>
      </c>
      <c r="V304" s="399" t="s">
        <v>8451</v>
      </c>
      <c r="W304" s="399" t="s">
        <v>4660</v>
      </c>
      <c r="X304" s="399" t="s">
        <v>3459</v>
      </c>
    </row>
    <row r="305" spans="1:24" ht="14.5" x14ac:dyDescent="0.35">
      <c r="A305" s="399" t="s">
        <v>1445</v>
      </c>
      <c r="B305" s="572" t="s">
        <v>8545</v>
      </c>
      <c r="C305" s="399" t="s">
        <v>8546</v>
      </c>
      <c r="D305" s="399" t="s">
        <v>8546</v>
      </c>
      <c r="I305" s="399" t="s">
        <v>8449</v>
      </c>
      <c r="J305" s="399" t="s">
        <v>8046</v>
      </c>
      <c r="K305" s="399" t="s">
        <v>8450</v>
      </c>
      <c r="L305" s="399" t="s">
        <v>44</v>
      </c>
      <c r="M305" s="399" t="s">
        <v>445</v>
      </c>
      <c r="N305" s="571">
        <v>44416.699656597222</v>
      </c>
      <c r="O305" s="571">
        <v>44496.157668113425</v>
      </c>
      <c r="Q305" s="399" t="s">
        <v>8175</v>
      </c>
      <c r="R305" s="399" t="s">
        <v>1326</v>
      </c>
      <c r="V305" s="399" t="s">
        <v>8451</v>
      </c>
      <c r="W305" s="399" t="s">
        <v>4660</v>
      </c>
      <c r="X305" s="399" t="s">
        <v>3459</v>
      </c>
    </row>
    <row r="306" spans="1:24" ht="14.5" x14ac:dyDescent="0.35">
      <c r="A306" s="399" t="s">
        <v>1445</v>
      </c>
      <c r="B306" s="572" t="s">
        <v>8547</v>
      </c>
      <c r="C306" s="399" t="s">
        <v>8548</v>
      </c>
      <c r="D306" s="399" t="s">
        <v>8548</v>
      </c>
      <c r="E306" s="399" t="s">
        <v>8549</v>
      </c>
      <c r="I306" s="399" t="s">
        <v>8449</v>
      </c>
      <c r="J306" s="399" t="s">
        <v>8046</v>
      </c>
      <c r="K306" s="399" t="s">
        <v>8450</v>
      </c>
      <c r="L306" s="399" t="s">
        <v>44</v>
      </c>
      <c r="M306" s="399" t="s">
        <v>445</v>
      </c>
      <c r="N306" s="571">
        <v>44416.699663356485</v>
      </c>
      <c r="O306" s="571">
        <v>44446.90923740741</v>
      </c>
      <c r="Q306" s="399" t="s">
        <v>8102</v>
      </c>
      <c r="R306" s="399" t="s">
        <v>1326</v>
      </c>
      <c r="V306" s="399" t="s">
        <v>8451</v>
      </c>
      <c r="W306" s="399" t="s">
        <v>4660</v>
      </c>
      <c r="X306" s="399" t="s">
        <v>3512</v>
      </c>
    </row>
    <row r="307" spans="1:24" ht="14.5" x14ac:dyDescent="0.35">
      <c r="A307" s="399" t="s">
        <v>1445</v>
      </c>
      <c r="B307" s="572" t="s">
        <v>8550</v>
      </c>
      <c r="C307" s="399" t="s">
        <v>8551</v>
      </c>
      <c r="D307" s="399" t="s">
        <v>8551</v>
      </c>
      <c r="E307" s="399" t="s">
        <v>8552</v>
      </c>
      <c r="I307" s="399" t="s">
        <v>8449</v>
      </c>
      <c r="J307" s="399" t="s">
        <v>8046</v>
      </c>
      <c r="K307" s="399" t="s">
        <v>8450</v>
      </c>
      <c r="L307" s="399" t="s">
        <v>44</v>
      </c>
      <c r="M307" s="399" t="s">
        <v>445</v>
      </c>
      <c r="N307" s="571">
        <v>44416.699669756941</v>
      </c>
      <c r="O307" s="571">
        <v>44446.909238587963</v>
      </c>
      <c r="Q307" s="399" t="s">
        <v>8102</v>
      </c>
      <c r="R307" s="399" t="s">
        <v>1326</v>
      </c>
      <c r="V307" s="399" t="s">
        <v>8451</v>
      </c>
      <c r="W307" s="399" t="s">
        <v>4660</v>
      </c>
      <c r="X307" s="399" t="s">
        <v>3512</v>
      </c>
    </row>
    <row r="308" spans="1:24" ht="14.5" x14ac:dyDescent="0.35">
      <c r="A308" s="399" t="s">
        <v>1445</v>
      </c>
      <c r="B308" s="572" t="s">
        <v>8553</v>
      </c>
      <c r="C308" s="399" t="s">
        <v>8554</v>
      </c>
      <c r="D308" s="399" t="s">
        <v>8554</v>
      </c>
      <c r="E308" s="399" t="s">
        <v>8555</v>
      </c>
      <c r="I308" s="399" t="s">
        <v>8449</v>
      </c>
      <c r="J308" s="399" t="s">
        <v>8046</v>
      </c>
      <c r="K308" s="399" t="s">
        <v>8450</v>
      </c>
      <c r="L308" s="399" t="s">
        <v>44</v>
      </c>
      <c r="M308" s="399" t="s">
        <v>445</v>
      </c>
      <c r="N308" s="571">
        <v>44416.699676342592</v>
      </c>
      <c r="O308" s="571">
        <v>44446.909191192128</v>
      </c>
      <c r="Q308" s="399" t="s">
        <v>8102</v>
      </c>
      <c r="R308" s="399" t="s">
        <v>1326</v>
      </c>
      <c r="V308" s="399" t="s">
        <v>8451</v>
      </c>
      <c r="W308" s="399" t="s">
        <v>4660</v>
      </c>
      <c r="X308" s="399" t="s">
        <v>3512</v>
      </c>
    </row>
    <row r="309" spans="1:24" ht="14.5" x14ac:dyDescent="0.35">
      <c r="A309" s="399" t="s">
        <v>1445</v>
      </c>
      <c r="B309" s="572" t="s">
        <v>8556</v>
      </c>
      <c r="C309" s="399" t="s">
        <v>8557</v>
      </c>
      <c r="D309" s="399" t="s">
        <v>8557</v>
      </c>
      <c r="E309" s="399" t="s">
        <v>8558</v>
      </c>
      <c r="I309" s="399" t="s">
        <v>8449</v>
      </c>
      <c r="J309" s="399" t="s">
        <v>8046</v>
      </c>
      <c r="K309" s="399" t="s">
        <v>8450</v>
      </c>
      <c r="L309" s="399" t="s">
        <v>44</v>
      </c>
      <c r="M309" s="399" t="s">
        <v>445</v>
      </c>
      <c r="N309" s="571">
        <v>44416.699681874998</v>
      </c>
      <c r="O309" s="571">
        <v>44446.909199768517</v>
      </c>
      <c r="Q309" s="399" t="s">
        <v>8102</v>
      </c>
      <c r="R309" s="399" t="s">
        <v>1326</v>
      </c>
      <c r="V309" s="399" t="s">
        <v>8451</v>
      </c>
      <c r="W309" s="399" t="s">
        <v>4660</v>
      </c>
      <c r="X309" s="399" t="s">
        <v>3512</v>
      </c>
    </row>
    <row r="310" spans="1:24" ht="14.5" x14ac:dyDescent="0.35">
      <c r="A310" s="399" t="s">
        <v>1445</v>
      </c>
      <c r="B310" s="572" t="s">
        <v>8559</v>
      </c>
      <c r="C310" s="399" t="s">
        <v>8560</v>
      </c>
      <c r="D310" s="399" t="s">
        <v>8560</v>
      </c>
      <c r="E310" s="399" t="s">
        <v>8561</v>
      </c>
      <c r="I310" s="399" t="s">
        <v>8449</v>
      </c>
      <c r="J310" s="399" t="s">
        <v>8046</v>
      </c>
      <c r="K310" s="399" t="s">
        <v>8450</v>
      </c>
      <c r="L310" s="399" t="s">
        <v>44</v>
      </c>
      <c r="M310" s="399" t="s">
        <v>445</v>
      </c>
      <c r="N310" s="571">
        <v>44416.699687673608</v>
      </c>
      <c r="O310" s="571">
        <v>44446.909202152776</v>
      </c>
      <c r="Q310" s="399" t="s">
        <v>8102</v>
      </c>
      <c r="R310" s="399" t="s">
        <v>1326</v>
      </c>
      <c r="V310" s="399" t="s">
        <v>8451</v>
      </c>
      <c r="W310" s="399" t="s">
        <v>4660</v>
      </c>
      <c r="X310" s="399" t="s">
        <v>3512</v>
      </c>
    </row>
    <row r="311" spans="1:24" ht="14.5" x14ac:dyDescent="0.35">
      <c r="A311" s="399" t="s">
        <v>1445</v>
      </c>
      <c r="B311" s="572" t="s">
        <v>8562</v>
      </c>
      <c r="C311" s="399" t="s">
        <v>8563</v>
      </c>
      <c r="D311" s="399" t="s">
        <v>8563</v>
      </c>
      <c r="E311" s="399" t="s">
        <v>8564</v>
      </c>
      <c r="I311" s="399" t="s">
        <v>8449</v>
      </c>
      <c r="J311" s="399" t="s">
        <v>8046</v>
      </c>
      <c r="K311" s="399" t="s">
        <v>8450</v>
      </c>
      <c r="L311" s="399" t="s">
        <v>44</v>
      </c>
      <c r="M311" s="399" t="s">
        <v>445</v>
      </c>
      <c r="N311" s="571">
        <v>44416.699693472219</v>
      </c>
      <c r="O311" s="571">
        <v>44446.909196273147</v>
      </c>
      <c r="Q311" s="399" t="s">
        <v>8102</v>
      </c>
      <c r="R311" s="399" t="s">
        <v>1326</v>
      </c>
      <c r="V311" s="399" t="s">
        <v>8451</v>
      </c>
      <c r="W311" s="399" t="s">
        <v>4660</v>
      </c>
      <c r="X311" s="399" t="s">
        <v>3512</v>
      </c>
    </row>
    <row r="312" spans="1:24" ht="14.5" x14ac:dyDescent="0.35">
      <c r="A312" s="399" t="s">
        <v>1445</v>
      </c>
      <c r="B312" s="572" t="s">
        <v>8565</v>
      </c>
      <c r="C312" s="399" t="s">
        <v>8566</v>
      </c>
      <c r="D312" s="399" t="s">
        <v>8566</v>
      </c>
      <c r="I312" s="399" t="s">
        <v>8449</v>
      </c>
      <c r="J312" s="399" t="s">
        <v>8046</v>
      </c>
      <c r="K312" s="399" t="s">
        <v>8450</v>
      </c>
      <c r="L312" s="399" t="s">
        <v>44</v>
      </c>
      <c r="M312" s="399" t="s">
        <v>445</v>
      </c>
      <c r="N312" s="571">
        <v>44416.699699849538</v>
      </c>
      <c r="O312" s="571">
        <v>44452.876960069443</v>
      </c>
      <c r="Q312" s="399" t="s">
        <v>8109</v>
      </c>
      <c r="R312" s="399" t="s">
        <v>1326</v>
      </c>
      <c r="V312" s="399" t="s">
        <v>8451</v>
      </c>
      <c r="W312" s="399" t="s">
        <v>4660</v>
      </c>
      <c r="X312" s="399" t="s">
        <v>3459</v>
      </c>
    </row>
    <row r="313" spans="1:24" ht="14.5" x14ac:dyDescent="0.35">
      <c r="A313" s="399" t="s">
        <v>1445</v>
      </c>
      <c r="B313" s="572" t="s">
        <v>8567</v>
      </c>
      <c r="C313" s="399" t="s">
        <v>8568</v>
      </c>
      <c r="D313" s="399" t="s">
        <v>8568</v>
      </c>
      <c r="I313" s="399" t="s">
        <v>8449</v>
      </c>
      <c r="J313" s="399" t="s">
        <v>8046</v>
      </c>
      <c r="K313" s="399" t="s">
        <v>8450</v>
      </c>
      <c r="L313" s="399" t="s">
        <v>8116</v>
      </c>
      <c r="N313" s="571">
        <v>44416.69970568287</v>
      </c>
      <c r="O313" s="571">
        <v>44446.954274814816</v>
      </c>
      <c r="Q313" s="399" t="s">
        <v>8102</v>
      </c>
      <c r="R313" s="399" t="s">
        <v>1326</v>
      </c>
      <c r="V313" s="399" t="s">
        <v>8451</v>
      </c>
      <c r="W313" s="399" t="s">
        <v>4660</v>
      </c>
      <c r="X313" s="399" t="s">
        <v>3459</v>
      </c>
    </row>
    <row r="314" spans="1:24" ht="14.5" x14ac:dyDescent="0.35">
      <c r="A314" s="399" t="s">
        <v>1445</v>
      </c>
      <c r="B314" s="572" t="s">
        <v>8569</v>
      </c>
      <c r="C314" s="399" t="s">
        <v>8570</v>
      </c>
      <c r="D314" s="399" t="s">
        <v>8570</v>
      </c>
      <c r="I314" s="399" t="s">
        <v>8449</v>
      </c>
      <c r="J314" s="399" t="s">
        <v>8046</v>
      </c>
      <c r="K314" s="399" t="s">
        <v>8450</v>
      </c>
      <c r="L314" s="399" t="s">
        <v>44</v>
      </c>
      <c r="M314" s="399" t="s">
        <v>445</v>
      </c>
      <c r="N314" s="571">
        <v>44416.699711354166</v>
      </c>
      <c r="O314" s="571">
        <v>44446.909210821759</v>
      </c>
      <c r="Q314" s="399" t="s">
        <v>8102</v>
      </c>
      <c r="R314" s="399" t="s">
        <v>1326</v>
      </c>
      <c r="V314" s="399" t="s">
        <v>8451</v>
      </c>
      <c r="W314" s="399" t="s">
        <v>4660</v>
      </c>
      <c r="X314" s="399" t="s">
        <v>3459</v>
      </c>
    </row>
    <row r="315" spans="1:24" ht="14.5" x14ac:dyDescent="0.35">
      <c r="A315" s="399" t="s">
        <v>1445</v>
      </c>
      <c r="B315" s="572" t="s">
        <v>8571</v>
      </c>
      <c r="C315" s="399" t="s">
        <v>8572</v>
      </c>
      <c r="D315" s="399" t="s">
        <v>8572</v>
      </c>
      <c r="I315" s="399" t="s">
        <v>8449</v>
      </c>
      <c r="J315" s="399" t="s">
        <v>8046</v>
      </c>
      <c r="K315" s="399" t="s">
        <v>8450</v>
      </c>
      <c r="L315" s="399" t="s">
        <v>44</v>
      </c>
      <c r="M315" s="399" t="s">
        <v>445</v>
      </c>
      <c r="N315" s="571">
        <v>44416.699717696756</v>
      </c>
      <c r="O315" s="571">
        <v>44446.909205798613</v>
      </c>
      <c r="Q315" s="399" t="s">
        <v>8102</v>
      </c>
      <c r="R315" s="399" t="s">
        <v>1326</v>
      </c>
      <c r="V315" s="399" t="s">
        <v>8451</v>
      </c>
      <c r="W315" s="399" t="s">
        <v>4660</v>
      </c>
      <c r="X315" s="399" t="s">
        <v>3459</v>
      </c>
    </row>
    <row r="316" spans="1:24" ht="14.5" x14ac:dyDescent="0.35">
      <c r="A316" s="399" t="s">
        <v>1445</v>
      </c>
      <c r="B316" s="572" t="s">
        <v>8573</v>
      </c>
      <c r="C316" s="399" t="s">
        <v>8574</v>
      </c>
      <c r="D316" s="399" t="s">
        <v>8574</v>
      </c>
      <c r="I316" s="399" t="s">
        <v>8449</v>
      </c>
      <c r="J316" s="399" t="s">
        <v>8046</v>
      </c>
      <c r="K316" s="399" t="s">
        <v>8450</v>
      </c>
      <c r="L316" s="399" t="s">
        <v>44</v>
      </c>
      <c r="M316" s="399" t="s">
        <v>445</v>
      </c>
      <c r="N316" s="571">
        <v>44416.699723703707</v>
      </c>
      <c r="O316" s="571">
        <v>44446.90920804398</v>
      </c>
      <c r="Q316" s="399" t="s">
        <v>8102</v>
      </c>
      <c r="R316" s="399" t="s">
        <v>1326</v>
      </c>
      <c r="V316" s="399" t="s">
        <v>8451</v>
      </c>
      <c r="W316" s="399" t="s">
        <v>4660</v>
      </c>
      <c r="X316" s="399" t="s">
        <v>3459</v>
      </c>
    </row>
    <row r="317" spans="1:24" ht="14.5" x14ac:dyDescent="0.35">
      <c r="A317" s="399" t="s">
        <v>1445</v>
      </c>
      <c r="B317" s="572" t="s">
        <v>8575</v>
      </c>
      <c r="C317" s="399" t="s">
        <v>8576</v>
      </c>
      <c r="D317" s="399" t="s">
        <v>8576</v>
      </c>
      <c r="I317" s="399" t="s">
        <v>8449</v>
      </c>
      <c r="J317" s="399" t="s">
        <v>8046</v>
      </c>
      <c r="K317" s="399" t="s">
        <v>8450</v>
      </c>
      <c r="L317" s="399" t="s">
        <v>44</v>
      </c>
      <c r="M317" s="399" t="s">
        <v>445</v>
      </c>
      <c r="N317" s="571">
        <v>44416.699729675929</v>
      </c>
      <c r="O317" s="571">
        <v>44446.909211967592</v>
      </c>
      <c r="Q317" s="399" t="s">
        <v>8102</v>
      </c>
      <c r="R317" s="399" t="s">
        <v>1326</v>
      </c>
      <c r="V317" s="399" t="s">
        <v>8451</v>
      </c>
      <c r="W317" s="399" t="s">
        <v>4660</v>
      </c>
      <c r="X317" s="399" t="s">
        <v>3459</v>
      </c>
    </row>
    <row r="318" spans="1:24" ht="14.5" x14ac:dyDescent="0.35">
      <c r="A318" s="399" t="s">
        <v>1445</v>
      </c>
      <c r="B318" s="572" t="s">
        <v>8577</v>
      </c>
      <c r="C318" s="399" t="s">
        <v>8578</v>
      </c>
      <c r="D318" s="399" t="s">
        <v>8578</v>
      </c>
      <c r="I318" s="399" t="s">
        <v>8449</v>
      </c>
      <c r="J318" s="399" t="s">
        <v>8046</v>
      </c>
      <c r="K318" s="399" t="s">
        <v>8450</v>
      </c>
      <c r="L318" s="399" t="s">
        <v>44</v>
      </c>
      <c r="M318" s="399" t="s">
        <v>445</v>
      </c>
      <c r="N318" s="571">
        <v>44416.69973685185</v>
      </c>
      <c r="O318" s="571">
        <v>44446.909158287039</v>
      </c>
      <c r="Q318" s="399" t="s">
        <v>8102</v>
      </c>
      <c r="R318" s="399" t="s">
        <v>1326</v>
      </c>
      <c r="V318" s="399" t="s">
        <v>8451</v>
      </c>
      <c r="W318" s="399" t="s">
        <v>4660</v>
      </c>
      <c r="X318" s="399" t="s">
        <v>3459</v>
      </c>
    </row>
    <row r="319" spans="1:24" ht="14.5" x14ac:dyDescent="0.35">
      <c r="A319" s="399" t="s">
        <v>1445</v>
      </c>
      <c r="B319" s="572" t="s">
        <v>8579</v>
      </c>
      <c r="C319" s="399" t="s">
        <v>8580</v>
      </c>
      <c r="D319" s="399" t="s">
        <v>8580</v>
      </c>
      <c r="I319" s="399" t="s">
        <v>8449</v>
      </c>
      <c r="J319" s="399" t="s">
        <v>8046</v>
      </c>
      <c r="K319" s="399" t="s">
        <v>8450</v>
      </c>
      <c r="L319" s="399" t="s">
        <v>44</v>
      </c>
      <c r="M319" s="399" t="s">
        <v>445</v>
      </c>
      <c r="N319" s="571">
        <v>44416.699744212965</v>
      </c>
      <c r="O319" s="571">
        <v>44446.90915939815</v>
      </c>
      <c r="Q319" s="399" t="s">
        <v>8102</v>
      </c>
      <c r="R319" s="399" t="s">
        <v>1326</v>
      </c>
      <c r="V319" s="399" t="s">
        <v>8451</v>
      </c>
      <c r="W319" s="399" t="s">
        <v>4660</v>
      </c>
      <c r="X319" s="399" t="s">
        <v>3459</v>
      </c>
    </row>
    <row r="320" spans="1:24" ht="14.5" x14ac:dyDescent="0.35">
      <c r="A320" s="399" t="s">
        <v>1445</v>
      </c>
      <c r="B320" s="572" t="s">
        <v>8581</v>
      </c>
      <c r="C320" s="399" t="s">
        <v>8582</v>
      </c>
      <c r="D320" s="399" t="s">
        <v>8582</v>
      </c>
      <c r="I320" s="399" t="s">
        <v>8449</v>
      </c>
      <c r="J320" s="399" t="s">
        <v>8046</v>
      </c>
      <c r="K320" s="399" t="s">
        <v>8450</v>
      </c>
      <c r="L320" s="399" t="s">
        <v>44</v>
      </c>
      <c r="M320" s="399" t="s">
        <v>445</v>
      </c>
      <c r="N320" s="571">
        <v>44416.699752453707</v>
      </c>
      <c r="O320" s="571">
        <v>44446.909167962964</v>
      </c>
      <c r="Q320" s="399" t="s">
        <v>8102</v>
      </c>
      <c r="R320" s="399" t="s">
        <v>1326</v>
      </c>
      <c r="V320" s="399" t="s">
        <v>8451</v>
      </c>
      <c r="W320" s="399" t="s">
        <v>4660</v>
      </c>
      <c r="X320" s="399" t="s">
        <v>3459</v>
      </c>
    </row>
    <row r="321" spans="1:24" ht="14.5" x14ac:dyDescent="0.35">
      <c r="A321" s="399" t="s">
        <v>1445</v>
      </c>
      <c r="B321" s="572" t="s">
        <v>8583</v>
      </c>
      <c r="C321" s="399" t="s">
        <v>8584</v>
      </c>
      <c r="D321" s="399" t="s">
        <v>8584</v>
      </c>
      <c r="I321" s="399" t="s">
        <v>8449</v>
      </c>
      <c r="J321" s="399" t="s">
        <v>8046</v>
      </c>
      <c r="K321" s="399" t="s">
        <v>8450</v>
      </c>
      <c r="L321" s="399" t="s">
        <v>44</v>
      </c>
      <c r="M321" s="399" t="s">
        <v>445</v>
      </c>
      <c r="N321" s="571">
        <v>44416.699758634262</v>
      </c>
      <c r="O321" s="571">
        <v>44446.909171898151</v>
      </c>
      <c r="Q321" s="399" t="s">
        <v>8102</v>
      </c>
      <c r="R321" s="399" t="s">
        <v>1326</v>
      </c>
      <c r="V321" s="399" t="s">
        <v>8451</v>
      </c>
      <c r="W321" s="399" t="s">
        <v>4660</v>
      </c>
      <c r="X321" s="399" t="s">
        <v>3459</v>
      </c>
    </row>
    <row r="322" spans="1:24" ht="14.5" x14ac:dyDescent="0.35">
      <c r="A322" s="399" t="s">
        <v>1445</v>
      </c>
      <c r="B322" s="572" t="s">
        <v>8585</v>
      </c>
      <c r="C322" s="399" t="s">
        <v>8586</v>
      </c>
      <c r="D322" s="399" t="s">
        <v>8586</v>
      </c>
      <c r="I322" s="399" t="s">
        <v>8449</v>
      </c>
      <c r="J322" s="399" t="s">
        <v>8046</v>
      </c>
      <c r="K322" s="399" t="s">
        <v>8450</v>
      </c>
      <c r="L322" s="399" t="s">
        <v>44</v>
      </c>
      <c r="M322" s="399" t="s">
        <v>445</v>
      </c>
      <c r="N322" s="571">
        <v>44416.699765347221</v>
      </c>
      <c r="O322" s="571">
        <v>44446.909161782409</v>
      </c>
      <c r="Q322" s="399" t="s">
        <v>8102</v>
      </c>
      <c r="R322" s="399" t="s">
        <v>1326</v>
      </c>
      <c r="V322" s="399" t="s">
        <v>8451</v>
      </c>
      <c r="W322" s="399" t="s">
        <v>4660</v>
      </c>
      <c r="X322" s="399" t="s">
        <v>3459</v>
      </c>
    </row>
    <row r="323" spans="1:24" ht="14.5" x14ac:dyDescent="0.35">
      <c r="A323" s="399" t="s">
        <v>1445</v>
      </c>
      <c r="B323" s="572" t="s">
        <v>8587</v>
      </c>
      <c r="C323" s="399" t="s">
        <v>8588</v>
      </c>
      <c r="D323" s="399" t="s">
        <v>8588</v>
      </c>
      <c r="I323" s="399" t="s">
        <v>8449</v>
      </c>
      <c r="J323" s="399" t="s">
        <v>8046</v>
      </c>
      <c r="K323" s="399" t="s">
        <v>8450</v>
      </c>
      <c r="L323" s="399" t="s">
        <v>44</v>
      </c>
      <c r="M323" s="399" t="s">
        <v>445</v>
      </c>
      <c r="N323" s="571">
        <v>44416.699771770836</v>
      </c>
      <c r="O323" s="571">
        <v>44446.909164548611</v>
      </c>
      <c r="Q323" s="399" t="s">
        <v>8102</v>
      </c>
      <c r="R323" s="399" t="s">
        <v>1326</v>
      </c>
      <c r="V323" s="399" t="s">
        <v>8451</v>
      </c>
      <c r="W323" s="399" t="s">
        <v>4660</v>
      </c>
      <c r="X323" s="399" t="s">
        <v>3459</v>
      </c>
    </row>
    <row r="324" spans="1:24" ht="14.5" x14ac:dyDescent="0.35">
      <c r="A324" s="399" t="s">
        <v>1445</v>
      </c>
      <c r="B324" s="572" t="s">
        <v>8589</v>
      </c>
      <c r="C324" s="399" t="s">
        <v>8590</v>
      </c>
      <c r="D324" s="399" t="s">
        <v>8590</v>
      </c>
      <c r="I324" s="399" t="s">
        <v>8449</v>
      </c>
      <c r="J324" s="399" t="s">
        <v>8046</v>
      </c>
      <c r="K324" s="399" t="s">
        <v>8450</v>
      </c>
      <c r="L324" s="399" t="s">
        <v>44</v>
      </c>
      <c r="M324" s="399" t="s">
        <v>445</v>
      </c>
      <c r="N324" s="571">
        <v>44416.699777835645</v>
      </c>
      <c r="O324" s="571">
        <v>44446.909182361109</v>
      </c>
      <c r="Q324" s="399" t="s">
        <v>8102</v>
      </c>
      <c r="R324" s="399" t="s">
        <v>1326</v>
      </c>
      <c r="V324" s="399" t="s">
        <v>8451</v>
      </c>
      <c r="W324" s="399" t="s">
        <v>4660</v>
      </c>
      <c r="X324" s="399" t="s">
        <v>3459</v>
      </c>
    </row>
    <row r="325" spans="1:24" ht="14.5" x14ac:dyDescent="0.35">
      <c r="A325" s="399" t="s">
        <v>1445</v>
      </c>
      <c r="B325" s="572" t="s">
        <v>8591</v>
      </c>
      <c r="C325" s="399" t="s">
        <v>8592</v>
      </c>
      <c r="D325" s="399" t="s">
        <v>8592</v>
      </c>
      <c r="I325" s="399" t="s">
        <v>8449</v>
      </c>
      <c r="J325" s="399" t="s">
        <v>8046</v>
      </c>
      <c r="K325" s="399" t="s">
        <v>8450</v>
      </c>
      <c r="L325" s="399" t="s">
        <v>44</v>
      </c>
      <c r="M325" s="399" t="s">
        <v>445</v>
      </c>
      <c r="N325" s="571">
        <v>44416.699784907411</v>
      </c>
      <c r="O325" s="571">
        <v>44446.90918357639</v>
      </c>
      <c r="Q325" s="399" t="s">
        <v>8102</v>
      </c>
      <c r="R325" s="399" t="s">
        <v>1326</v>
      </c>
      <c r="V325" s="399" t="s">
        <v>8451</v>
      </c>
      <c r="W325" s="399" t="s">
        <v>4660</v>
      </c>
      <c r="X325" s="399" t="s">
        <v>3459</v>
      </c>
    </row>
    <row r="326" spans="1:24" ht="14.5" x14ac:dyDescent="0.35">
      <c r="A326" s="399" t="s">
        <v>1445</v>
      </c>
      <c r="B326" s="572" t="s">
        <v>8593</v>
      </c>
      <c r="C326" s="399" t="s">
        <v>8594</v>
      </c>
      <c r="D326" s="399" t="s">
        <v>8594</v>
      </c>
      <c r="I326" s="399" t="s">
        <v>8449</v>
      </c>
      <c r="J326" s="399" t="s">
        <v>8046</v>
      </c>
      <c r="K326" s="399" t="s">
        <v>8450</v>
      </c>
      <c r="L326" s="399" t="s">
        <v>44</v>
      </c>
      <c r="M326" s="399" t="s">
        <v>445</v>
      </c>
      <c r="N326" s="571">
        <v>44416.699791273146</v>
      </c>
      <c r="O326" s="571">
        <v>44446.909175972221</v>
      </c>
      <c r="Q326" s="399" t="s">
        <v>8102</v>
      </c>
      <c r="R326" s="399" t="s">
        <v>1326</v>
      </c>
      <c r="V326" s="399" t="s">
        <v>8451</v>
      </c>
      <c r="W326" s="399" t="s">
        <v>4660</v>
      </c>
      <c r="X326" s="399" t="s">
        <v>3459</v>
      </c>
    </row>
    <row r="327" spans="1:24" ht="14.5" x14ac:dyDescent="0.35">
      <c r="A327" s="399" t="s">
        <v>1445</v>
      </c>
      <c r="B327" s="572" t="s">
        <v>8595</v>
      </c>
      <c r="C327" s="399" t="s">
        <v>8596</v>
      </c>
      <c r="D327" s="399" t="s">
        <v>8596</v>
      </c>
      <c r="I327" s="399" t="s">
        <v>8449</v>
      </c>
      <c r="J327" s="399" t="s">
        <v>8046</v>
      </c>
      <c r="K327" s="399" t="s">
        <v>8450</v>
      </c>
      <c r="L327" s="399" t="s">
        <v>44</v>
      </c>
      <c r="M327" s="399" t="s">
        <v>445</v>
      </c>
      <c r="N327" s="571">
        <v>44416.69979752315</v>
      </c>
      <c r="O327" s="571">
        <v>44446.909178611109</v>
      </c>
      <c r="Q327" s="399" t="s">
        <v>8102</v>
      </c>
      <c r="R327" s="399" t="s">
        <v>1326</v>
      </c>
      <c r="V327" s="399" t="s">
        <v>8451</v>
      </c>
      <c r="W327" s="399" t="s">
        <v>4660</v>
      </c>
      <c r="X327" s="399" t="s">
        <v>3459</v>
      </c>
    </row>
    <row r="328" spans="1:24" ht="14.5" x14ac:dyDescent="0.35">
      <c r="A328" s="399" t="s">
        <v>1445</v>
      </c>
      <c r="B328" s="572" t="s">
        <v>8597</v>
      </c>
      <c r="C328" s="399" t="s">
        <v>8598</v>
      </c>
      <c r="D328" s="399" t="s">
        <v>8598</v>
      </c>
      <c r="I328" s="399" t="s">
        <v>8449</v>
      </c>
      <c r="J328" s="399" t="s">
        <v>8046</v>
      </c>
      <c r="K328" s="399" t="s">
        <v>8450</v>
      </c>
      <c r="L328" s="399" t="s">
        <v>44</v>
      </c>
      <c r="M328" s="399" t="s">
        <v>445</v>
      </c>
      <c r="N328" s="571">
        <v>44416.699804699078</v>
      </c>
      <c r="O328" s="571">
        <v>44446.909147847226</v>
      </c>
      <c r="Q328" s="399" t="s">
        <v>8102</v>
      </c>
      <c r="R328" s="399" t="s">
        <v>1326</v>
      </c>
      <c r="V328" s="399" t="s">
        <v>8451</v>
      </c>
      <c r="W328" s="399" t="s">
        <v>4660</v>
      </c>
      <c r="X328" s="399" t="s">
        <v>3459</v>
      </c>
    </row>
    <row r="329" spans="1:24" ht="14.5" x14ac:dyDescent="0.35">
      <c r="A329" s="399" t="s">
        <v>1445</v>
      </c>
      <c r="B329" s="572" t="s">
        <v>8599</v>
      </c>
      <c r="C329" s="399" t="s">
        <v>8600</v>
      </c>
      <c r="D329" s="399" t="s">
        <v>8600</v>
      </c>
      <c r="I329" s="399" t="s">
        <v>8449</v>
      </c>
      <c r="J329" s="399" t="s">
        <v>8046</v>
      </c>
      <c r="K329" s="399" t="s">
        <v>8450</v>
      </c>
      <c r="L329" s="399" t="s">
        <v>44</v>
      </c>
      <c r="M329" s="399" t="s">
        <v>445</v>
      </c>
      <c r="N329" s="571">
        <v>44416.699810972219</v>
      </c>
      <c r="O329" s="571">
        <v>44446.909145439815</v>
      </c>
      <c r="Q329" s="399" t="s">
        <v>8102</v>
      </c>
      <c r="R329" s="399" t="s">
        <v>1326</v>
      </c>
      <c r="V329" s="399" t="s">
        <v>8451</v>
      </c>
      <c r="W329" s="399" t="s">
        <v>4660</v>
      </c>
      <c r="X329" s="399" t="s">
        <v>3459</v>
      </c>
    </row>
    <row r="330" spans="1:24" ht="14.5" x14ac:dyDescent="0.35">
      <c r="A330" s="399" t="s">
        <v>1445</v>
      </c>
      <c r="B330" s="572" t="s">
        <v>8601</v>
      </c>
      <c r="C330" s="399" t="s">
        <v>8602</v>
      </c>
      <c r="D330" s="399" t="s">
        <v>8602</v>
      </c>
      <c r="I330" s="399" t="s">
        <v>8449</v>
      </c>
      <c r="J330" s="399" t="s">
        <v>8046</v>
      </c>
      <c r="K330" s="399" t="s">
        <v>8450</v>
      </c>
      <c r="L330" s="399" t="s">
        <v>44</v>
      </c>
      <c r="M330" s="399" t="s">
        <v>445</v>
      </c>
      <c r="N330" s="571">
        <v>44416.699817719906</v>
      </c>
      <c r="O330" s="571">
        <v>44446.909146655089</v>
      </c>
      <c r="Q330" s="399" t="s">
        <v>8102</v>
      </c>
      <c r="R330" s="399" t="s">
        <v>1326</v>
      </c>
      <c r="V330" s="399" t="s">
        <v>8451</v>
      </c>
      <c r="W330" s="399" t="s">
        <v>4660</v>
      </c>
      <c r="X330" s="399" t="s">
        <v>3459</v>
      </c>
    </row>
    <row r="331" spans="1:24" ht="14.5" x14ac:dyDescent="0.35">
      <c r="A331" s="399" t="s">
        <v>1445</v>
      </c>
      <c r="B331" s="572" t="s">
        <v>8603</v>
      </c>
      <c r="C331" s="399" t="s">
        <v>8604</v>
      </c>
      <c r="D331" s="399" t="s">
        <v>8604</v>
      </c>
      <c r="I331" s="399" t="s">
        <v>8449</v>
      </c>
      <c r="J331" s="399" t="s">
        <v>8046</v>
      </c>
      <c r="K331" s="399" t="s">
        <v>8450</v>
      </c>
      <c r="L331" s="399" t="s">
        <v>44</v>
      </c>
      <c r="M331" s="399" t="s">
        <v>445</v>
      </c>
      <c r="N331" s="571">
        <v>44416.699824293981</v>
      </c>
      <c r="O331" s="571">
        <v>44446.909151377316</v>
      </c>
      <c r="Q331" s="399" t="s">
        <v>8102</v>
      </c>
      <c r="R331" s="399" t="s">
        <v>1326</v>
      </c>
      <c r="V331" s="399" t="s">
        <v>8451</v>
      </c>
      <c r="W331" s="399" t="s">
        <v>4660</v>
      </c>
      <c r="X331" s="399" t="s">
        <v>3459</v>
      </c>
    </row>
    <row r="332" spans="1:24" ht="14.5" x14ac:dyDescent="0.35">
      <c r="A332" s="399" t="s">
        <v>1445</v>
      </c>
      <c r="B332" s="572" t="s">
        <v>8605</v>
      </c>
      <c r="C332" s="399" t="s">
        <v>8606</v>
      </c>
      <c r="D332" s="399" t="s">
        <v>8606</v>
      </c>
      <c r="I332" s="399" t="s">
        <v>8449</v>
      </c>
      <c r="J332" s="399" t="s">
        <v>8046</v>
      </c>
      <c r="K332" s="399" t="s">
        <v>8450</v>
      </c>
      <c r="L332" s="399" t="s">
        <v>44</v>
      </c>
      <c r="M332" s="399" t="s">
        <v>445</v>
      </c>
      <c r="N332" s="571">
        <v>44416.699830659723</v>
      </c>
      <c r="O332" s="571">
        <v>44446.909152777778</v>
      </c>
      <c r="Q332" s="399" t="s">
        <v>8102</v>
      </c>
      <c r="R332" s="399" t="s">
        <v>1326</v>
      </c>
      <c r="V332" s="399" t="s">
        <v>8451</v>
      </c>
      <c r="W332" s="399" t="s">
        <v>4660</v>
      </c>
      <c r="X332" s="399" t="s">
        <v>3459</v>
      </c>
    </row>
    <row r="333" spans="1:24" ht="14.5" x14ac:dyDescent="0.35">
      <c r="A333" s="399" t="s">
        <v>1445</v>
      </c>
      <c r="B333" s="572" t="s">
        <v>8607</v>
      </c>
      <c r="C333" s="399" t="s">
        <v>8608</v>
      </c>
      <c r="D333" s="399" t="s">
        <v>8608</v>
      </c>
      <c r="I333" s="399" t="s">
        <v>8449</v>
      </c>
      <c r="J333" s="399" t="s">
        <v>8046</v>
      </c>
      <c r="K333" s="399" t="s">
        <v>8450</v>
      </c>
      <c r="L333" s="399" t="s">
        <v>44</v>
      </c>
      <c r="M333" s="399" t="s">
        <v>445</v>
      </c>
      <c r="N333" s="571">
        <v>44416.699837766202</v>
      </c>
      <c r="O333" s="571">
        <v>44446.909149097221</v>
      </c>
      <c r="Q333" s="399" t="s">
        <v>8102</v>
      </c>
      <c r="R333" s="399" t="s">
        <v>1326</v>
      </c>
      <c r="V333" s="399" t="s">
        <v>8451</v>
      </c>
      <c r="W333" s="399" t="s">
        <v>4660</v>
      </c>
      <c r="X333" s="399" t="s">
        <v>3459</v>
      </c>
    </row>
    <row r="334" spans="1:24" ht="14.5" x14ac:dyDescent="0.35">
      <c r="A334" s="399" t="s">
        <v>1445</v>
      </c>
      <c r="B334" s="572" t="s">
        <v>8609</v>
      </c>
      <c r="C334" s="399" t="s">
        <v>8610</v>
      </c>
      <c r="D334" s="399" t="s">
        <v>8610</v>
      </c>
      <c r="I334" s="399" t="s">
        <v>8449</v>
      </c>
      <c r="J334" s="399" t="s">
        <v>8046</v>
      </c>
      <c r="K334" s="399" t="s">
        <v>8450</v>
      </c>
      <c r="L334" s="399" t="s">
        <v>44</v>
      </c>
      <c r="M334" s="399" t="s">
        <v>445</v>
      </c>
      <c r="N334" s="571">
        <v>44416.699844236115</v>
      </c>
      <c r="O334" s="571">
        <v>44446.909150231484</v>
      </c>
      <c r="Q334" s="399" t="s">
        <v>8102</v>
      </c>
      <c r="R334" s="399" t="s">
        <v>1326</v>
      </c>
      <c r="V334" s="399" t="s">
        <v>8451</v>
      </c>
      <c r="W334" s="399" t="s">
        <v>4660</v>
      </c>
      <c r="X334" s="399" t="s">
        <v>3459</v>
      </c>
    </row>
    <row r="335" spans="1:24" ht="14.5" x14ac:dyDescent="0.35">
      <c r="A335" s="399" t="s">
        <v>1445</v>
      </c>
      <c r="B335" s="572" t="s">
        <v>8611</v>
      </c>
      <c r="C335" s="399" t="s">
        <v>8612</v>
      </c>
      <c r="D335" s="399" t="s">
        <v>8612</v>
      </c>
      <c r="I335" s="399" t="s">
        <v>8449</v>
      </c>
      <c r="J335" s="399" t="s">
        <v>8046</v>
      </c>
      <c r="K335" s="399" t="s">
        <v>8450</v>
      </c>
      <c r="L335" s="399" t="s">
        <v>44</v>
      </c>
      <c r="M335" s="399" t="s">
        <v>445</v>
      </c>
      <c r="N335" s="571">
        <v>44416.699851122685</v>
      </c>
      <c r="O335" s="571">
        <v>44446.909155925925</v>
      </c>
      <c r="Q335" s="399" t="s">
        <v>8102</v>
      </c>
      <c r="R335" s="399" t="s">
        <v>1326</v>
      </c>
      <c r="V335" s="399" t="s">
        <v>8451</v>
      </c>
      <c r="W335" s="399" t="s">
        <v>4660</v>
      </c>
      <c r="X335" s="399" t="s">
        <v>3459</v>
      </c>
    </row>
    <row r="336" spans="1:24" ht="14.5" x14ac:dyDescent="0.35">
      <c r="A336" s="399" t="s">
        <v>1445</v>
      </c>
      <c r="B336" s="572" t="s">
        <v>8613</v>
      </c>
      <c r="C336" s="399" t="s">
        <v>8614</v>
      </c>
      <c r="D336" s="399" t="s">
        <v>8614</v>
      </c>
      <c r="I336" s="399" t="s">
        <v>8449</v>
      </c>
      <c r="J336" s="399" t="s">
        <v>8046</v>
      </c>
      <c r="K336" s="399" t="s">
        <v>8450</v>
      </c>
      <c r="L336" s="399" t="s">
        <v>44</v>
      </c>
      <c r="M336" s="399" t="s">
        <v>445</v>
      </c>
      <c r="N336" s="571">
        <v>44416.699858969907</v>
      </c>
      <c r="O336" s="571">
        <v>44446.90915712963</v>
      </c>
      <c r="Q336" s="399" t="s">
        <v>8102</v>
      </c>
      <c r="R336" s="399" t="s">
        <v>1326</v>
      </c>
      <c r="V336" s="399" t="s">
        <v>8451</v>
      </c>
      <c r="W336" s="399" t="s">
        <v>4660</v>
      </c>
      <c r="X336" s="399" t="s">
        <v>3459</v>
      </c>
    </row>
    <row r="337" spans="1:24" ht="14.5" x14ac:dyDescent="0.35">
      <c r="A337" s="399" t="s">
        <v>1445</v>
      </c>
      <c r="B337" s="572" t="s">
        <v>8615</v>
      </c>
      <c r="C337" s="399" t="s">
        <v>8616</v>
      </c>
      <c r="D337" s="399" t="s">
        <v>8616</v>
      </c>
      <c r="I337" s="399" t="s">
        <v>8449</v>
      </c>
      <c r="J337" s="399" t="s">
        <v>8046</v>
      </c>
      <c r="K337" s="399" t="s">
        <v>8450</v>
      </c>
      <c r="L337" s="399" t="s">
        <v>44</v>
      </c>
      <c r="M337" s="399" t="s">
        <v>445</v>
      </c>
      <c r="N337" s="571">
        <v>44416.699865300929</v>
      </c>
      <c r="O337" s="571">
        <v>44446.909153923611</v>
      </c>
      <c r="Q337" s="399" t="s">
        <v>8102</v>
      </c>
      <c r="R337" s="399" t="s">
        <v>1326</v>
      </c>
      <c r="V337" s="399" t="s">
        <v>8451</v>
      </c>
      <c r="W337" s="399" t="s">
        <v>4660</v>
      </c>
      <c r="X337" s="399" t="s">
        <v>3459</v>
      </c>
    </row>
    <row r="338" spans="1:24" ht="14.5" x14ac:dyDescent="0.35">
      <c r="A338" s="399" t="s">
        <v>1445</v>
      </c>
      <c r="B338" s="572" t="s">
        <v>8617</v>
      </c>
      <c r="C338" s="399" t="s">
        <v>8618</v>
      </c>
      <c r="D338" s="399" t="s">
        <v>8618</v>
      </c>
      <c r="I338" s="399" t="s">
        <v>8449</v>
      </c>
      <c r="J338" s="399" t="s">
        <v>8046</v>
      </c>
      <c r="K338" s="399" t="s">
        <v>8450</v>
      </c>
      <c r="L338" s="399" t="s">
        <v>44</v>
      </c>
      <c r="M338" s="399" t="s">
        <v>445</v>
      </c>
      <c r="N338" s="571">
        <v>44416.699872314814</v>
      </c>
      <c r="O338" s="571">
        <v>44446.909129444444</v>
      </c>
      <c r="Q338" s="399" t="s">
        <v>8102</v>
      </c>
      <c r="R338" s="399" t="s">
        <v>1326</v>
      </c>
      <c r="V338" s="399" t="s">
        <v>8451</v>
      </c>
      <c r="W338" s="399" t="s">
        <v>4660</v>
      </c>
      <c r="X338" s="399" t="s">
        <v>3459</v>
      </c>
    </row>
    <row r="339" spans="1:24" ht="14.5" x14ac:dyDescent="0.35">
      <c r="A339" s="399" t="s">
        <v>1445</v>
      </c>
      <c r="B339" s="572" t="s">
        <v>8619</v>
      </c>
      <c r="C339" s="399" t="s">
        <v>8620</v>
      </c>
      <c r="D339" s="399" t="s">
        <v>8620</v>
      </c>
      <c r="I339" s="399" t="s">
        <v>8449</v>
      </c>
      <c r="J339" s="399" t="s">
        <v>8046</v>
      </c>
      <c r="K339" s="399" t="s">
        <v>8450</v>
      </c>
      <c r="L339" s="399" t="s">
        <v>44</v>
      </c>
      <c r="M339" s="399" t="s">
        <v>445</v>
      </c>
      <c r="N339" s="571">
        <v>44416.699878611114</v>
      </c>
      <c r="O339" s="571">
        <v>44446.909130717591</v>
      </c>
      <c r="Q339" s="399" t="s">
        <v>8102</v>
      </c>
      <c r="R339" s="399" t="s">
        <v>1326</v>
      </c>
      <c r="V339" s="399" t="s">
        <v>8451</v>
      </c>
      <c r="W339" s="399" t="s">
        <v>4660</v>
      </c>
      <c r="X339" s="399" t="s">
        <v>3459</v>
      </c>
    </row>
    <row r="340" spans="1:24" ht="14.5" x14ac:dyDescent="0.35">
      <c r="A340" s="399" t="s">
        <v>1445</v>
      </c>
      <c r="B340" s="572" t="s">
        <v>8621</v>
      </c>
      <c r="C340" s="399" t="s">
        <v>8622</v>
      </c>
      <c r="D340" s="399" t="s">
        <v>8622</v>
      </c>
      <c r="I340" s="399" t="s">
        <v>8449</v>
      </c>
      <c r="J340" s="399" t="s">
        <v>8046</v>
      </c>
      <c r="K340" s="399" t="s">
        <v>8450</v>
      </c>
      <c r="L340" s="399" t="s">
        <v>44</v>
      </c>
      <c r="M340" s="399" t="s">
        <v>445</v>
      </c>
      <c r="N340" s="571">
        <v>44416.699886354167</v>
      </c>
      <c r="O340" s="571">
        <v>44446.909126527775</v>
      </c>
      <c r="Q340" s="399" t="s">
        <v>8102</v>
      </c>
      <c r="R340" s="399" t="s">
        <v>1326</v>
      </c>
      <c r="V340" s="399" t="s">
        <v>8451</v>
      </c>
      <c r="W340" s="399" t="s">
        <v>4660</v>
      </c>
      <c r="X340" s="399" t="s">
        <v>3459</v>
      </c>
    </row>
    <row r="341" spans="1:24" ht="14.5" x14ac:dyDescent="0.35">
      <c r="A341" s="399" t="s">
        <v>1445</v>
      </c>
      <c r="B341" s="572" t="s">
        <v>8623</v>
      </c>
      <c r="C341" s="399" t="s">
        <v>8624</v>
      </c>
      <c r="D341" s="399" t="s">
        <v>8624</v>
      </c>
      <c r="I341" s="399" t="s">
        <v>8449</v>
      </c>
      <c r="J341" s="399" t="s">
        <v>8046</v>
      </c>
      <c r="K341" s="399" t="s">
        <v>8450</v>
      </c>
      <c r="L341" s="399" t="s">
        <v>44</v>
      </c>
      <c r="M341" s="399" t="s">
        <v>445</v>
      </c>
      <c r="N341" s="571">
        <v>44416.699893761572</v>
      </c>
      <c r="O341" s="571">
        <v>44446.909128055559</v>
      </c>
      <c r="Q341" s="399" t="s">
        <v>8102</v>
      </c>
      <c r="R341" s="399" t="s">
        <v>1326</v>
      </c>
      <c r="V341" s="399" t="s">
        <v>8451</v>
      </c>
      <c r="W341" s="399" t="s">
        <v>4660</v>
      </c>
      <c r="X341" s="399" t="s">
        <v>3459</v>
      </c>
    </row>
    <row r="342" spans="1:24" ht="14.5" x14ac:dyDescent="0.35">
      <c r="A342" s="399" t="s">
        <v>1445</v>
      </c>
      <c r="B342" s="572" t="s">
        <v>8625</v>
      </c>
      <c r="C342" s="399" t="s">
        <v>8626</v>
      </c>
      <c r="D342" s="399" t="s">
        <v>8626</v>
      </c>
      <c r="I342" s="399" t="s">
        <v>8449</v>
      </c>
      <c r="J342" s="399" t="s">
        <v>8046</v>
      </c>
      <c r="K342" s="399" t="s">
        <v>8450</v>
      </c>
      <c r="L342" s="399" t="s">
        <v>44</v>
      </c>
      <c r="M342" s="399" t="s">
        <v>445</v>
      </c>
      <c r="N342" s="571">
        <v>44416.699900185187</v>
      </c>
      <c r="O342" s="571">
        <v>44446.909134733796</v>
      </c>
      <c r="Q342" s="399" t="s">
        <v>8102</v>
      </c>
      <c r="R342" s="399" t="s">
        <v>1326</v>
      </c>
      <c r="V342" s="399" t="s">
        <v>8451</v>
      </c>
      <c r="W342" s="399" t="s">
        <v>4660</v>
      </c>
      <c r="X342" s="399" t="s">
        <v>3459</v>
      </c>
    </row>
    <row r="343" spans="1:24" ht="14.5" x14ac:dyDescent="0.35">
      <c r="A343" s="399" t="s">
        <v>1445</v>
      </c>
      <c r="B343" s="572" t="s">
        <v>8627</v>
      </c>
      <c r="C343" s="399" t="s">
        <v>8628</v>
      </c>
      <c r="D343" s="399" t="s">
        <v>8628</v>
      </c>
      <c r="I343" s="399" t="s">
        <v>8449</v>
      </c>
      <c r="J343" s="399" t="s">
        <v>8046</v>
      </c>
      <c r="K343" s="399" t="s">
        <v>8450</v>
      </c>
      <c r="L343" s="399" t="s">
        <v>44</v>
      </c>
      <c r="M343" s="399" t="s">
        <v>445</v>
      </c>
      <c r="N343" s="571">
        <v>44416.699906979164</v>
      </c>
      <c r="O343" s="571">
        <v>44446.909135891205</v>
      </c>
      <c r="Q343" s="399" t="s">
        <v>8102</v>
      </c>
      <c r="R343" s="399" t="s">
        <v>1326</v>
      </c>
      <c r="V343" s="399" t="s">
        <v>8451</v>
      </c>
      <c r="W343" s="399" t="s">
        <v>4660</v>
      </c>
      <c r="X343" s="399" t="s">
        <v>3459</v>
      </c>
    </row>
    <row r="344" spans="1:24" ht="14.5" x14ac:dyDescent="0.35">
      <c r="A344" s="399" t="s">
        <v>1445</v>
      </c>
      <c r="B344" s="572" t="s">
        <v>8629</v>
      </c>
      <c r="C344" s="399" t="s">
        <v>8630</v>
      </c>
      <c r="D344" s="399" t="s">
        <v>8630</v>
      </c>
      <c r="I344" s="399" t="s">
        <v>8449</v>
      </c>
      <c r="J344" s="399" t="s">
        <v>8046</v>
      </c>
      <c r="K344" s="399" t="s">
        <v>8450</v>
      </c>
      <c r="L344" s="399" t="s">
        <v>44</v>
      </c>
      <c r="M344" s="399" t="s">
        <v>445</v>
      </c>
      <c r="N344" s="571">
        <v>44416.699913472221</v>
      </c>
      <c r="O344" s="571">
        <v>44446.909132025467</v>
      </c>
      <c r="Q344" s="399" t="s">
        <v>8102</v>
      </c>
      <c r="R344" s="399" t="s">
        <v>1326</v>
      </c>
      <c r="V344" s="399" t="s">
        <v>8451</v>
      </c>
      <c r="W344" s="399" t="s">
        <v>4660</v>
      </c>
      <c r="X344" s="399" t="s">
        <v>3459</v>
      </c>
    </row>
    <row r="345" spans="1:24" ht="14.5" x14ac:dyDescent="0.35">
      <c r="A345" s="399" t="s">
        <v>1445</v>
      </c>
      <c r="B345" s="572" t="s">
        <v>8631</v>
      </c>
      <c r="C345" s="399" t="s">
        <v>8632</v>
      </c>
      <c r="D345" s="399" t="s">
        <v>8632</v>
      </c>
      <c r="I345" s="399" t="s">
        <v>8449</v>
      </c>
      <c r="J345" s="399" t="s">
        <v>8046</v>
      </c>
      <c r="K345" s="399" t="s">
        <v>8450</v>
      </c>
      <c r="L345" s="399" t="s">
        <v>44</v>
      </c>
      <c r="M345" s="399" t="s">
        <v>445</v>
      </c>
      <c r="N345" s="571">
        <v>44416.699919699073</v>
      </c>
      <c r="O345" s="571">
        <v>44446.909133553243</v>
      </c>
      <c r="Q345" s="399" t="s">
        <v>8102</v>
      </c>
      <c r="R345" s="399" t="s">
        <v>1326</v>
      </c>
      <c r="V345" s="399" t="s">
        <v>8451</v>
      </c>
      <c r="W345" s="399" t="s">
        <v>4660</v>
      </c>
      <c r="X345" s="399" t="s">
        <v>3459</v>
      </c>
    </row>
    <row r="346" spans="1:24" ht="14.5" x14ac:dyDescent="0.35">
      <c r="A346" s="399" t="s">
        <v>1445</v>
      </c>
      <c r="B346" s="572" t="s">
        <v>8633</v>
      </c>
      <c r="C346" s="399" t="s">
        <v>8634</v>
      </c>
      <c r="D346" s="399" t="s">
        <v>8634</v>
      </c>
      <c r="I346" s="399" t="s">
        <v>8449</v>
      </c>
      <c r="J346" s="399" t="s">
        <v>8046</v>
      </c>
      <c r="K346" s="399" t="s">
        <v>8450</v>
      </c>
      <c r="L346" s="399" t="s">
        <v>44</v>
      </c>
      <c r="M346" s="399" t="s">
        <v>445</v>
      </c>
      <c r="N346" s="571">
        <v>44416.699926250003</v>
      </c>
      <c r="O346" s="571">
        <v>44446.909139768519</v>
      </c>
      <c r="Q346" s="399" t="s">
        <v>8102</v>
      </c>
      <c r="R346" s="399" t="s">
        <v>1326</v>
      </c>
      <c r="V346" s="399" t="s">
        <v>8451</v>
      </c>
      <c r="W346" s="399" t="s">
        <v>4660</v>
      </c>
      <c r="X346" s="399" t="s">
        <v>3459</v>
      </c>
    </row>
    <row r="347" spans="1:24" ht="14.5" x14ac:dyDescent="0.35">
      <c r="A347" s="399" t="s">
        <v>1445</v>
      </c>
      <c r="B347" s="572" t="s">
        <v>8635</v>
      </c>
      <c r="C347" s="399" t="s">
        <v>8636</v>
      </c>
      <c r="D347" s="399" t="s">
        <v>8636</v>
      </c>
      <c r="I347" s="399" t="s">
        <v>8449</v>
      </c>
      <c r="J347" s="399" t="s">
        <v>8046</v>
      </c>
      <c r="K347" s="399" t="s">
        <v>8450</v>
      </c>
      <c r="L347" s="399" t="s">
        <v>44</v>
      </c>
      <c r="M347" s="399" t="s">
        <v>445</v>
      </c>
      <c r="N347" s="571">
        <v>44416.699932754629</v>
      </c>
      <c r="O347" s="571">
        <v>44446.909140983793</v>
      </c>
      <c r="Q347" s="399" t="s">
        <v>8102</v>
      </c>
      <c r="R347" s="399" t="s">
        <v>1326</v>
      </c>
      <c r="V347" s="399" t="s">
        <v>8451</v>
      </c>
      <c r="W347" s="399" t="s">
        <v>4660</v>
      </c>
      <c r="X347" s="399" t="s">
        <v>3459</v>
      </c>
    </row>
    <row r="348" spans="1:24" ht="14.5" x14ac:dyDescent="0.35">
      <c r="A348" s="399" t="s">
        <v>1445</v>
      </c>
      <c r="B348" s="572" t="s">
        <v>8637</v>
      </c>
      <c r="C348" s="399" t="s">
        <v>8638</v>
      </c>
      <c r="D348" s="399" t="s">
        <v>8638</v>
      </c>
      <c r="I348" s="399" t="s">
        <v>8449</v>
      </c>
      <c r="J348" s="399" t="s">
        <v>8046</v>
      </c>
      <c r="K348" s="399" t="s">
        <v>8450</v>
      </c>
      <c r="L348" s="399" t="s">
        <v>44</v>
      </c>
      <c r="M348" s="399" t="s">
        <v>445</v>
      </c>
      <c r="N348" s="571">
        <v>44416.699941192128</v>
      </c>
      <c r="O348" s="571">
        <v>44446.909439618059</v>
      </c>
      <c r="Q348" s="399" t="s">
        <v>8102</v>
      </c>
      <c r="R348" s="399" t="s">
        <v>1326</v>
      </c>
      <c r="V348" s="399" t="s">
        <v>8451</v>
      </c>
      <c r="W348" s="399" t="s">
        <v>4660</v>
      </c>
      <c r="X348" s="399" t="s">
        <v>3459</v>
      </c>
    </row>
    <row r="349" spans="1:24" ht="14.5" x14ac:dyDescent="0.35">
      <c r="A349" s="399" t="s">
        <v>1445</v>
      </c>
      <c r="B349" s="572" t="s">
        <v>8639</v>
      </c>
      <c r="C349" s="399" t="s">
        <v>8640</v>
      </c>
      <c r="D349" s="399" t="s">
        <v>8640</v>
      </c>
      <c r="I349" s="399" t="s">
        <v>8449</v>
      </c>
      <c r="J349" s="399" t="s">
        <v>8046</v>
      </c>
      <c r="K349" s="399" t="s">
        <v>8450</v>
      </c>
      <c r="L349" s="399" t="s">
        <v>44</v>
      </c>
      <c r="M349" s="399" t="s">
        <v>445</v>
      </c>
      <c r="N349" s="571">
        <v>44416.699948217596</v>
      </c>
      <c r="O349" s="571">
        <v>44446.909445682868</v>
      </c>
      <c r="Q349" s="399" t="s">
        <v>8102</v>
      </c>
      <c r="R349" s="399" t="s">
        <v>1326</v>
      </c>
      <c r="V349" s="399" t="s">
        <v>8451</v>
      </c>
      <c r="W349" s="399" t="s">
        <v>4660</v>
      </c>
      <c r="X349" s="399" t="s">
        <v>3459</v>
      </c>
    </row>
    <row r="350" spans="1:24" ht="14.5" x14ac:dyDescent="0.35">
      <c r="A350" s="399" t="s">
        <v>1445</v>
      </c>
      <c r="B350" s="572" t="s">
        <v>8641</v>
      </c>
      <c r="C350" s="399" t="s">
        <v>8642</v>
      </c>
      <c r="D350" s="399" t="s">
        <v>8642</v>
      </c>
      <c r="I350" s="399" t="s">
        <v>8449</v>
      </c>
      <c r="J350" s="399" t="s">
        <v>8046</v>
      </c>
      <c r="K350" s="399" t="s">
        <v>8450</v>
      </c>
      <c r="L350" s="399" t="s">
        <v>44</v>
      </c>
      <c r="M350" s="399" t="s">
        <v>445</v>
      </c>
      <c r="N350" s="571">
        <v>44416.699954606484</v>
      </c>
      <c r="O350" s="571">
        <v>44446.909448090279</v>
      </c>
      <c r="Q350" s="399" t="s">
        <v>8102</v>
      </c>
      <c r="R350" s="399" t="s">
        <v>1326</v>
      </c>
      <c r="V350" s="399" t="s">
        <v>8451</v>
      </c>
      <c r="W350" s="399" t="s">
        <v>4660</v>
      </c>
      <c r="X350" s="399" t="s">
        <v>3459</v>
      </c>
    </row>
    <row r="351" spans="1:24" ht="14.5" x14ac:dyDescent="0.35">
      <c r="A351" s="399" t="s">
        <v>1445</v>
      </c>
      <c r="B351" s="572" t="s">
        <v>8643</v>
      </c>
      <c r="C351" s="399" t="s">
        <v>8644</v>
      </c>
      <c r="D351" s="399" t="s">
        <v>8644</v>
      </c>
      <c r="I351" s="399" t="s">
        <v>8449</v>
      </c>
      <c r="J351" s="399" t="s">
        <v>8046</v>
      </c>
      <c r="K351" s="399" t="s">
        <v>8450</v>
      </c>
      <c r="L351" s="399" t="s">
        <v>44</v>
      </c>
      <c r="M351" s="399" t="s">
        <v>445</v>
      </c>
      <c r="N351" s="571">
        <v>44416.699960798614</v>
      </c>
      <c r="O351" s="571">
        <v>44446.909441979165</v>
      </c>
      <c r="Q351" s="399" t="s">
        <v>8102</v>
      </c>
      <c r="R351" s="399" t="s">
        <v>1326</v>
      </c>
      <c r="V351" s="399" t="s">
        <v>8451</v>
      </c>
      <c r="W351" s="399" t="s">
        <v>4660</v>
      </c>
      <c r="X351" s="399" t="s">
        <v>3459</v>
      </c>
    </row>
    <row r="352" spans="1:24" ht="14.5" x14ac:dyDescent="0.35">
      <c r="A352" s="399" t="s">
        <v>1445</v>
      </c>
      <c r="B352" s="572" t="s">
        <v>8645</v>
      </c>
      <c r="C352" s="399" t="s">
        <v>8646</v>
      </c>
      <c r="D352" s="399" t="s">
        <v>8646</v>
      </c>
      <c r="I352" s="399" t="s">
        <v>8449</v>
      </c>
      <c r="J352" s="399" t="s">
        <v>8046</v>
      </c>
      <c r="K352" s="399" t="s">
        <v>8450</v>
      </c>
      <c r="L352" s="399" t="s">
        <v>44</v>
      </c>
      <c r="M352" s="399" t="s">
        <v>445</v>
      </c>
      <c r="N352" s="571">
        <v>44416.699968159723</v>
      </c>
      <c r="O352" s="571">
        <v>44446.909444513891</v>
      </c>
      <c r="Q352" s="399" t="s">
        <v>8102</v>
      </c>
      <c r="R352" s="399" t="s">
        <v>1326</v>
      </c>
      <c r="V352" s="399" t="s">
        <v>8451</v>
      </c>
      <c r="W352" s="399" t="s">
        <v>4660</v>
      </c>
      <c r="X352" s="399" t="s">
        <v>3459</v>
      </c>
    </row>
    <row r="353" spans="1:24" ht="14.5" x14ac:dyDescent="0.35">
      <c r="A353" s="399" t="s">
        <v>1445</v>
      </c>
      <c r="B353" s="572" t="s">
        <v>8647</v>
      </c>
      <c r="C353" s="399" t="s">
        <v>8648</v>
      </c>
      <c r="D353" s="399" t="s">
        <v>8648</v>
      </c>
      <c r="I353" s="399" t="s">
        <v>8449</v>
      </c>
      <c r="J353" s="399" t="s">
        <v>8046</v>
      </c>
      <c r="K353" s="399" t="s">
        <v>8450</v>
      </c>
      <c r="L353" s="399" t="s">
        <v>44</v>
      </c>
      <c r="M353" s="399" t="s">
        <v>445</v>
      </c>
      <c r="N353" s="571">
        <v>44416.699974537034</v>
      </c>
      <c r="O353" s="571">
        <v>44446.909456180554</v>
      </c>
      <c r="Q353" s="399" t="s">
        <v>8102</v>
      </c>
      <c r="R353" s="399" t="s">
        <v>1326</v>
      </c>
      <c r="V353" s="399" t="s">
        <v>8451</v>
      </c>
      <c r="W353" s="399" t="s">
        <v>4660</v>
      </c>
      <c r="X353" s="399" t="s">
        <v>3459</v>
      </c>
    </row>
    <row r="354" spans="1:24" ht="14.5" x14ac:dyDescent="0.35">
      <c r="A354" s="399" t="s">
        <v>1445</v>
      </c>
      <c r="B354" s="572" t="s">
        <v>8649</v>
      </c>
      <c r="C354" s="399" t="s">
        <v>8650</v>
      </c>
      <c r="D354" s="399" t="s">
        <v>8650</v>
      </c>
      <c r="I354" s="399" t="s">
        <v>8449</v>
      </c>
      <c r="J354" s="399" t="s">
        <v>8046</v>
      </c>
      <c r="K354" s="399" t="s">
        <v>8450</v>
      </c>
      <c r="L354" s="399" t="s">
        <v>44</v>
      </c>
      <c r="M354" s="399" t="s">
        <v>445</v>
      </c>
      <c r="N354" s="571">
        <v>44416.699981423611</v>
      </c>
      <c r="O354" s="571">
        <v>44446.909458680559</v>
      </c>
      <c r="Q354" s="399" t="s">
        <v>8102</v>
      </c>
      <c r="R354" s="399" t="s">
        <v>1326</v>
      </c>
      <c r="V354" s="399" t="s">
        <v>8451</v>
      </c>
      <c r="W354" s="399" t="s">
        <v>4660</v>
      </c>
      <c r="X354" s="399" t="s">
        <v>3459</v>
      </c>
    </row>
    <row r="355" spans="1:24" ht="14.5" x14ac:dyDescent="0.35">
      <c r="A355" s="399" t="s">
        <v>1445</v>
      </c>
      <c r="B355" s="572" t="s">
        <v>8651</v>
      </c>
      <c r="C355" s="399" t="s">
        <v>8652</v>
      </c>
      <c r="D355" s="399" t="s">
        <v>8652</v>
      </c>
      <c r="I355" s="399" t="s">
        <v>8449</v>
      </c>
      <c r="J355" s="399" t="s">
        <v>8046</v>
      </c>
      <c r="K355" s="399" t="s">
        <v>8450</v>
      </c>
      <c r="L355" s="399" t="s">
        <v>44</v>
      </c>
      <c r="M355" s="399" t="s">
        <v>445</v>
      </c>
      <c r="N355" s="571">
        <v>44416.699987743057</v>
      </c>
      <c r="O355" s="571">
        <v>44446.909449317129</v>
      </c>
      <c r="Q355" s="399" t="s">
        <v>8102</v>
      </c>
      <c r="R355" s="399" t="s">
        <v>1326</v>
      </c>
      <c r="V355" s="399" t="s">
        <v>8451</v>
      </c>
      <c r="W355" s="399" t="s">
        <v>4660</v>
      </c>
      <c r="X355" s="399" t="s">
        <v>3459</v>
      </c>
    </row>
    <row r="356" spans="1:24" ht="14.5" x14ac:dyDescent="0.35">
      <c r="A356" s="399" t="s">
        <v>1445</v>
      </c>
      <c r="B356" s="572" t="s">
        <v>8653</v>
      </c>
      <c r="C356" s="399" t="s">
        <v>8654</v>
      </c>
      <c r="D356" s="399" t="s">
        <v>8654</v>
      </c>
      <c r="I356" s="399" t="s">
        <v>8449</v>
      </c>
      <c r="J356" s="399" t="s">
        <v>8046</v>
      </c>
      <c r="K356" s="399" t="s">
        <v>8450</v>
      </c>
      <c r="L356" s="399" t="s">
        <v>44</v>
      </c>
      <c r="M356" s="399" t="s">
        <v>445</v>
      </c>
      <c r="N356" s="571">
        <v>44416.699994988427</v>
      </c>
      <c r="O356" s="571">
        <v>44446.909452638887</v>
      </c>
      <c r="Q356" s="399" t="s">
        <v>8102</v>
      </c>
      <c r="R356" s="399" t="s">
        <v>1326</v>
      </c>
      <c r="V356" s="399" t="s">
        <v>8451</v>
      </c>
      <c r="W356" s="399" t="s">
        <v>4660</v>
      </c>
      <c r="X356" s="399" t="s">
        <v>3459</v>
      </c>
    </row>
    <row r="357" spans="1:24" ht="14.5" x14ac:dyDescent="0.35">
      <c r="A357" s="399" t="s">
        <v>1445</v>
      </c>
      <c r="B357" s="572" t="s">
        <v>8655</v>
      </c>
      <c r="C357" s="399" t="s">
        <v>8656</v>
      </c>
      <c r="D357" s="399" t="s">
        <v>8656</v>
      </c>
      <c r="I357" s="399" t="s">
        <v>8449</v>
      </c>
      <c r="J357" s="399" t="s">
        <v>8046</v>
      </c>
      <c r="K357" s="399" t="s">
        <v>8450</v>
      </c>
      <c r="L357" s="399" t="s">
        <v>44</v>
      </c>
      <c r="M357" s="399" t="s">
        <v>445</v>
      </c>
      <c r="N357" s="571">
        <v>44416.700001666664</v>
      </c>
      <c r="O357" s="571">
        <v>44446.909464004631</v>
      </c>
      <c r="Q357" s="399" t="s">
        <v>8102</v>
      </c>
      <c r="R357" s="399" t="s">
        <v>1326</v>
      </c>
      <c r="V357" s="399" t="s">
        <v>8451</v>
      </c>
      <c r="W357" s="399" t="s">
        <v>4660</v>
      </c>
      <c r="X357" s="399" t="s">
        <v>3459</v>
      </c>
    </row>
    <row r="358" spans="1:24" ht="14.5" x14ac:dyDescent="0.35">
      <c r="A358" s="399" t="s">
        <v>1445</v>
      </c>
      <c r="B358" s="572" t="s">
        <v>8657</v>
      </c>
      <c r="C358" s="399" t="s">
        <v>8658</v>
      </c>
      <c r="D358" s="399" t="s">
        <v>8658</v>
      </c>
      <c r="I358" s="399" t="s">
        <v>8449</v>
      </c>
      <c r="J358" s="399" t="s">
        <v>8046</v>
      </c>
      <c r="K358" s="399" t="s">
        <v>8450</v>
      </c>
      <c r="L358" s="399" t="s">
        <v>44</v>
      </c>
      <c r="M358" s="399" t="s">
        <v>445</v>
      </c>
      <c r="N358" s="571">
        <v>44416.700008159722</v>
      </c>
      <c r="O358" s="571">
        <v>44446.909404201389</v>
      </c>
      <c r="Q358" s="399" t="s">
        <v>8102</v>
      </c>
      <c r="R358" s="399" t="s">
        <v>1326</v>
      </c>
      <c r="V358" s="399" t="s">
        <v>8451</v>
      </c>
      <c r="W358" s="399" t="s">
        <v>4660</v>
      </c>
      <c r="X358" s="399" t="s">
        <v>3459</v>
      </c>
    </row>
    <row r="359" spans="1:24" ht="14.5" x14ac:dyDescent="0.35">
      <c r="A359" s="399" t="s">
        <v>1445</v>
      </c>
      <c r="B359" s="572" t="s">
        <v>8659</v>
      </c>
      <c r="C359" s="399" t="s">
        <v>8660</v>
      </c>
      <c r="D359" s="399" t="s">
        <v>8660</v>
      </c>
      <c r="I359" s="399" t="s">
        <v>8449</v>
      </c>
      <c r="J359" s="399" t="s">
        <v>8046</v>
      </c>
      <c r="K359" s="399" t="s">
        <v>8450</v>
      </c>
      <c r="L359" s="399" t="s">
        <v>8116</v>
      </c>
      <c r="N359" s="571">
        <v>44416.70001547454</v>
      </c>
      <c r="O359" s="571">
        <v>44446.954396944442</v>
      </c>
      <c r="Q359" s="399" t="s">
        <v>8102</v>
      </c>
      <c r="R359" s="399" t="s">
        <v>1326</v>
      </c>
      <c r="V359" s="399" t="s">
        <v>8451</v>
      </c>
      <c r="W359" s="399" t="s">
        <v>4660</v>
      </c>
      <c r="X359" s="399" t="s">
        <v>3459</v>
      </c>
    </row>
    <row r="360" spans="1:24" ht="14.5" x14ac:dyDescent="0.35">
      <c r="A360" s="399" t="s">
        <v>1445</v>
      </c>
      <c r="B360" s="572" t="s">
        <v>8661</v>
      </c>
      <c r="C360" s="399" t="s">
        <v>8662</v>
      </c>
      <c r="D360" s="399" t="s">
        <v>8662</v>
      </c>
      <c r="I360" s="399" t="s">
        <v>8449</v>
      </c>
      <c r="J360" s="399" t="s">
        <v>8046</v>
      </c>
      <c r="K360" s="399" t="s">
        <v>8450</v>
      </c>
      <c r="L360" s="399" t="s">
        <v>44</v>
      </c>
      <c r="M360" s="399" t="s">
        <v>445</v>
      </c>
      <c r="N360" s="571">
        <v>44416.700024270831</v>
      </c>
      <c r="O360" s="571">
        <v>44446.909412592591</v>
      </c>
      <c r="Q360" s="399" t="s">
        <v>8102</v>
      </c>
      <c r="R360" s="399" t="s">
        <v>1326</v>
      </c>
      <c r="V360" s="399" t="s">
        <v>8451</v>
      </c>
      <c r="W360" s="399" t="s">
        <v>4660</v>
      </c>
      <c r="X360" s="399" t="s">
        <v>3459</v>
      </c>
    </row>
    <row r="361" spans="1:24" ht="14.5" x14ac:dyDescent="0.35">
      <c r="A361" s="399" t="s">
        <v>1445</v>
      </c>
      <c r="B361" s="572" t="s">
        <v>8663</v>
      </c>
      <c r="C361" s="399" t="s">
        <v>8664</v>
      </c>
      <c r="D361" s="399" t="s">
        <v>8664</v>
      </c>
      <c r="I361" s="399" t="s">
        <v>8449</v>
      </c>
      <c r="J361" s="399" t="s">
        <v>8046</v>
      </c>
      <c r="K361" s="399" t="s">
        <v>8450</v>
      </c>
      <c r="L361" s="399" t="s">
        <v>44</v>
      </c>
      <c r="M361" s="399" t="s">
        <v>445</v>
      </c>
      <c r="N361" s="571">
        <v>44416.700031678243</v>
      </c>
      <c r="O361" s="571">
        <v>44446.909413761576</v>
      </c>
      <c r="Q361" s="399" t="s">
        <v>8102</v>
      </c>
      <c r="R361" s="399" t="s">
        <v>1326</v>
      </c>
      <c r="V361" s="399" t="s">
        <v>8451</v>
      </c>
      <c r="W361" s="399" t="s">
        <v>4660</v>
      </c>
      <c r="X361" s="399" t="s">
        <v>3459</v>
      </c>
    </row>
    <row r="362" spans="1:24" ht="14.5" x14ac:dyDescent="0.35">
      <c r="A362" s="399" t="s">
        <v>1445</v>
      </c>
      <c r="B362" s="572" t="s">
        <v>8665</v>
      </c>
      <c r="C362" s="399" t="s">
        <v>8666</v>
      </c>
      <c r="D362" s="399" t="s">
        <v>8666</v>
      </c>
      <c r="I362" s="399" t="s">
        <v>8449</v>
      </c>
      <c r="J362" s="399" t="s">
        <v>8046</v>
      </c>
      <c r="K362" s="399" t="s">
        <v>8450</v>
      </c>
      <c r="L362" s="399" t="s">
        <v>44</v>
      </c>
      <c r="M362" s="399" t="s">
        <v>445</v>
      </c>
      <c r="N362" s="571">
        <v>44416.700038726849</v>
      </c>
      <c r="O362" s="571">
        <v>44446.909406435188</v>
      </c>
      <c r="Q362" s="399" t="s">
        <v>8102</v>
      </c>
      <c r="R362" s="399" t="s">
        <v>1326</v>
      </c>
      <c r="V362" s="399" t="s">
        <v>8451</v>
      </c>
      <c r="W362" s="399" t="s">
        <v>4660</v>
      </c>
      <c r="X362" s="399" t="s">
        <v>3459</v>
      </c>
    </row>
    <row r="363" spans="1:24" ht="14.5" x14ac:dyDescent="0.35">
      <c r="A363" s="399" t="s">
        <v>1445</v>
      </c>
      <c r="B363" s="572" t="s">
        <v>8667</v>
      </c>
      <c r="C363" s="399" t="s">
        <v>8668</v>
      </c>
      <c r="D363" s="399" t="s">
        <v>8668</v>
      </c>
      <c r="I363" s="399" t="s">
        <v>8449</v>
      </c>
      <c r="J363" s="399" t="s">
        <v>8046</v>
      </c>
      <c r="K363" s="399" t="s">
        <v>8450</v>
      </c>
      <c r="L363" s="399" t="s">
        <v>44</v>
      </c>
      <c r="M363" s="399" t="s">
        <v>445</v>
      </c>
      <c r="N363" s="571">
        <v>44416.700046874997</v>
      </c>
      <c r="O363" s="571">
        <v>44446.909410023145</v>
      </c>
      <c r="Q363" s="399" t="s">
        <v>8102</v>
      </c>
      <c r="R363" s="399" t="s">
        <v>1326</v>
      </c>
      <c r="V363" s="399" t="s">
        <v>8451</v>
      </c>
      <c r="W363" s="399" t="s">
        <v>4660</v>
      </c>
      <c r="X363" s="399" t="s">
        <v>3459</v>
      </c>
    </row>
    <row r="364" spans="1:24" ht="14.5" x14ac:dyDescent="0.35">
      <c r="A364" s="399" t="s">
        <v>1445</v>
      </c>
      <c r="B364" s="572" t="s">
        <v>8669</v>
      </c>
      <c r="C364" s="399" t="s">
        <v>8670</v>
      </c>
      <c r="D364" s="399" t="s">
        <v>8670</v>
      </c>
      <c r="I364" s="399" t="s">
        <v>8449</v>
      </c>
      <c r="J364" s="399" t="s">
        <v>8046</v>
      </c>
      <c r="K364" s="399" t="s">
        <v>8450</v>
      </c>
      <c r="L364" s="399" t="s">
        <v>44</v>
      </c>
      <c r="M364" s="399" t="s">
        <v>445</v>
      </c>
      <c r="N364" s="571">
        <v>44416.700053506946</v>
      </c>
      <c r="O364" s="571">
        <v>44446.909422719909</v>
      </c>
      <c r="Q364" s="399" t="s">
        <v>8102</v>
      </c>
      <c r="R364" s="399" t="s">
        <v>1326</v>
      </c>
      <c r="V364" s="399" t="s">
        <v>8451</v>
      </c>
      <c r="W364" s="399" t="s">
        <v>4660</v>
      </c>
      <c r="X364" s="399" t="s">
        <v>3459</v>
      </c>
    </row>
    <row r="365" spans="1:24" ht="14.5" x14ac:dyDescent="0.35">
      <c r="A365" s="399" t="s">
        <v>1445</v>
      </c>
      <c r="B365" s="572" t="s">
        <v>8671</v>
      </c>
      <c r="C365" s="399" t="s">
        <v>8672</v>
      </c>
      <c r="D365" s="399" t="s">
        <v>8672</v>
      </c>
      <c r="I365" s="399" t="s">
        <v>8449</v>
      </c>
      <c r="J365" s="399" t="s">
        <v>8046</v>
      </c>
      <c r="K365" s="399" t="s">
        <v>8450</v>
      </c>
      <c r="L365" s="399" t="s">
        <v>44</v>
      </c>
      <c r="M365" s="399" t="s">
        <v>445</v>
      </c>
      <c r="N365" s="571">
        <v>44416.70006077546</v>
      </c>
      <c r="O365" s="571">
        <v>44446.909427557868</v>
      </c>
      <c r="Q365" s="399" t="s">
        <v>8102</v>
      </c>
      <c r="R365" s="399" t="s">
        <v>1326</v>
      </c>
      <c r="V365" s="399" t="s">
        <v>8451</v>
      </c>
      <c r="W365" s="399" t="s">
        <v>4660</v>
      </c>
      <c r="X365" s="399" t="s">
        <v>3459</v>
      </c>
    </row>
    <row r="366" spans="1:24" ht="14.5" x14ac:dyDescent="0.35">
      <c r="A366" s="399" t="s">
        <v>1445</v>
      </c>
      <c r="B366" s="572" t="s">
        <v>8673</v>
      </c>
      <c r="C366" s="399" t="s">
        <v>8674</v>
      </c>
      <c r="D366" s="399" t="s">
        <v>8674</v>
      </c>
      <c r="I366" s="399" t="s">
        <v>8449</v>
      </c>
      <c r="J366" s="399" t="s">
        <v>8046</v>
      </c>
      <c r="K366" s="399" t="s">
        <v>8450</v>
      </c>
      <c r="L366" s="399" t="s">
        <v>44</v>
      </c>
      <c r="M366" s="399" t="s">
        <v>445</v>
      </c>
      <c r="N366" s="571">
        <v>44416.700067685182</v>
      </c>
      <c r="O366" s="571">
        <v>44446.909416076393</v>
      </c>
      <c r="Q366" s="399" t="s">
        <v>8102</v>
      </c>
      <c r="R366" s="399" t="s">
        <v>1326</v>
      </c>
      <c r="V366" s="399" t="s">
        <v>8451</v>
      </c>
      <c r="W366" s="399" t="s">
        <v>4660</v>
      </c>
      <c r="X366" s="399" t="s">
        <v>3459</v>
      </c>
    </row>
    <row r="367" spans="1:24" ht="14.5" x14ac:dyDescent="0.35">
      <c r="A367" s="399" t="s">
        <v>1445</v>
      </c>
      <c r="B367" s="572" t="s">
        <v>8675</v>
      </c>
      <c r="C367" s="399" t="s">
        <v>8676</v>
      </c>
      <c r="D367" s="399" t="s">
        <v>8676</v>
      </c>
      <c r="I367" s="399" t="s">
        <v>8449</v>
      </c>
      <c r="J367" s="399" t="s">
        <v>8046</v>
      </c>
      <c r="K367" s="399" t="s">
        <v>8450</v>
      </c>
      <c r="L367" s="399" t="s">
        <v>44</v>
      </c>
      <c r="M367" s="399" t="s">
        <v>445</v>
      </c>
      <c r="N367" s="571">
        <v>44416.700074849534</v>
      </c>
      <c r="O367" s="571">
        <v>44446.90942034722</v>
      </c>
      <c r="Q367" s="399" t="s">
        <v>8102</v>
      </c>
      <c r="R367" s="399" t="s">
        <v>1326</v>
      </c>
      <c r="V367" s="399" t="s">
        <v>8451</v>
      </c>
      <c r="W367" s="399" t="s">
        <v>4660</v>
      </c>
      <c r="X367" s="399" t="s">
        <v>3459</v>
      </c>
    </row>
    <row r="368" spans="1:24" ht="14.5" x14ac:dyDescent="0.35">
      <c r="A368" s="399" t="s">
        <v>1445</v>
      </c>
      <c r="B368" s="572" t="s">
        <v>8677</v>
      </c>
      <c r="C368" s="399" t="s">
        <v>8678</v>
      </c>
      <c r="D368" s="399" t="s">
        <v>8678</v>
      </c>
      <c r="I368" s="399" t="s">
        <v>8449</v>
      </c>
      <c r="J368" s="399" t="s">
        <v>8046</v>
      </c>
      <c r="K368" s="399" t="s">
        <v>8450</v>
      </c>
      <c r="L368" s="399" t="s">
        <v>44</v>
      </c>
      <c r="M368" s="399" t="s">
        <v>445</v>
      </c>
      <c r="N368" s="571">
        <v>44416.700082199073</v>
      </c>
      <c r="O368" s="571">
        <v>44446.909382465281</v>
      </c>
      <c r="Q368" s="399" t="s">
        <v>8102</v>
      </c>
      <c r="R368" s="399" t="s">
        <v>1326</v>
      </c>
      <c r="V368" s="399" t="s">
        <v>8451</v>
      </c>
      <c r="W368" s="399" t="s">
        <v>4660</v>
      </c>
      <c r="X368" s="399" t="s">
        <v>3459</v>
      </c>
    </row>
    <row r="369" spans="1:24" ht="14.5" x14ac:dyDescent="0.35">
      <c r="A369" s="399" t="s">
        <v>1445</v>
      </c>
      <c r="B369" s="572" t="s">
        <v>8679</v>
      </c>
      <c r="C369" s="399" t="s">
        <v>8680</v>
      </c>
      <c r="D369" s="399" t="s">
        <v>8680</v>
      </c>
      <c r="I369" s="399" t="s">
        <v>8449</v>
      </c>
      <c r="J369" s="399" t="s">
        <v>8046</v>
      </c>
      <c r="K369" s="399" t="s">
        <v>8450</v>
      </c>
      <c r="L369" s="399" t="s">
        <v>44</v>
      </c>
      <c r="M369" s="399" t="s">
        <v>445</v>
      </c>
      <c r="N369" s="571">
        <v>44416.700089814818</v>
      </c>
      <c r="O369" s="571">
        <v>44446.90938016204</v>
      </c>
      <c r="Q369" s="399" t="s">
        <v>8102</v>
      </c>
      <c r="R369" s="399" t="s">
        <v>1326</v>
      </c>
      <c r="V369" s="399" t="s">
        <v>8451</v>
      </c>
      <c r="W369" s="399" t="s">
        <v>4660</v>
      </c>
      <c r="X369" s="399" t="s">
        <v>3459</v>
      </c>
    </row>
    <row r="370" spans="1:24" ht="14.5" x14ac:dyDescent="0.35">
      <c r="A370" s="399" t="s">
        <v>1445</v>
      </c>
      <c r="B370" s="572" t="s">
        <v>8681</v>
      </c>
      <c r="C370" s="399" t="s">
        <v>8682</v>
      </c>
      <c r="D370" s="399" t="s">
        <v>8682</v>
      </c>
      <c r="I370" s="399" t="s">
        <v>8449</v>
      </c>
      <c r="J370" s="399" t="s">
        <v>8046</v>
      </c>
      <c r="K370" s="399" t="s">
        <v>8450</v>
      </c>
      <c r="L370" s="399" t="s">
        <v>44</v>
      </c>
      <c r="M370" s="399" t="s">
        <v>445</v>
      </c>
      <c r="N370" s="571">
        <v>44416.700096018518</v>
      </c>
      <c r="O370" s="571">
        <v>44446.909381342593</v>
      </c>
      <c r="Q370" s="399" t="s">
        <v>8102</v>
      </c>
      <c r="R370" s="399" t="s">
        <v>1326</v>
      </c>
      <c r="V370" s="399" t="s">
        <v>8451</v>
      </c>
      <c r="W370" s="399" t="s">
        <v>4660</v>
      </c>
      <c r="X370" s="399" t="s">
        <v>3459</v>
      </c>
    </row>
    <row r="371" spans="1:24" ht="14.5" x14ac:dyDescent="0.35">
      <c r="A371" s="399" t="s">
        <v>1445</v>
      </c>
      <c r="B371" s="572" t="s">
        <v>8683</v>
      </c>
      <c r="C371" s="399" t="s">
        <v>8684</v>
      </c>
      <c r="D371" s="399" t="s">
        <v>8684</v>
      </c>
      <c r="I371" s="399" t="s">
        <v>8449</v>
      </c>
      <c r="J371" s="399" t="s">
        <v>8046</v>
      </c>
      <c r="K371" s="399" t="s">
        <v>8450</v>
      </c>
      <c r="L371" s="399" t="s">
        <v>44</v>
      </c>
      <c r="M371" s="399" t="s">
        <v>445</v>
      </c>
      <c r="N371" s="571">
        <v>44416.700102754628</v>
      </c>
      <c r="O371" s="571">
        <v>44446.909390706016</v>
      </c>
      <c r="Q371" s="399" t="s">
        <v>8102</v>
      </c>
      <c r="R371" s="399" t="s">
        <v>1326</v>
      </c>
      <c r="V371" s="399" t="s">
        <v>8451</v>
      </c>
      <c r="W371" s="399" t="s">
        <v>4660</v>
      </c>
      <c r="X371" s="399" t="s">
        <v>3459</v>
      </c>
    </row>
    <row r="372" spans="1:24" ht="14.5" x14ac:dyDescent="0.35">
      <c r="A372" s="399" t="s">
        <v>1445</v>
      </c>
      <c r="B372" s="572" t="s">
        <v>8685</v>
      </c>
      <c r="C372" s="399" t="s">
        <v>8686</v>
      </c>
      <c r="D372" s="399" t="s">
        <v>8686</v>
      </c>
      <c r="I372" s="399" t="s">
        <v>8449</v>
      </c>
      <c r="J372" s="399" t="s">
        <v>8046</v>
      </c>
      <c r="K372" s="399" t="s">
        <v>8450</v>
      </c>
      <c r="L372" s="399" t="s">
        <v>44</v>
      </c>
      <c r="M372" s="399" t="s">
        <v>445</v>
      </c>
      <c r="N372" s="571">
        <v>44416.700109687503</v>
      </c>
      <c r="O372" s="571">
        <v>44446.909391898145</v>
      </c>
      <c r="Q372" s="399" t="s">
        <v>8102</v>
      </c>
      <c r="R372" s="399" t="s">
        <v>1326</v>
      </c>
      <c r="V372" s="399" t="s">
        <v>8451</v>
      </c>
      <c r="W372" s="399" t="s">
        <v>4660</v>
      </c>
      <c r="X372" s="399" t="s">
        <v>3459</v>
      </c>
    </row>
    <row r="373" spans="1:24" ht="14.5" x14ac:dyDescent="0.35">
      <c r="A373" s="399" t="s">
        <v>1445</v>
      </c>
      <c r="B373" s="572" t="s">
        <v>8687</v>
      </c>
      <c r="C373" s="399" t="s">
        <v>8688</v>
      </c>
      <c r="D373" s="399" t="s">
        <v>8688</v>
      </c>
      <c r="I373" s="399" t="s">
        <v>8449</v>
      </c>
      <c r="J373" s="399" t="s">
        <v>8046</v>
      </c>
      <c r="K373" s="399" t="s">
        <v>8450</v>
      </c>
      <c r="L373" s="399" t="s">
        <v>44</v>
      </c>
      <c r="M373" s="399" t="s">
        <v>445</v>
      </c>
      <c r="N373" s="571">
        <v>44416.70011701389</v>
      </c>
      <c r="O373" s="571">
        <v>44455.674541099535</v>
      </c>
      <c r="Q373" s="399" t="s">
        <v>8109</v>
      </c>
      <c r="R373" s="399" t="s">
        <v>1326</v>
      </c>
      <c r="V373" s="399" t="s">
        <v>8451</v>
      </c>
      <c r="W373" s="399" t="s">
        <v>4660</v>
      </c>
      <c r="X373" s="399" t="s">
        <v>3459</v>
      </c>
    </row>
    <row r="374" spans="1:24" ht="14.5" x14ac:dyDescent="0.35">
      <c r="A374" s="399" t="s">
        <v>1445</v>
      </c>
      <c r="B374" s="572" t="s">
        <v>8689</v>
      </c>
      <c r="C374" s="399" t="s">
        <v>8690</v>
      </c>
      <c r="D374" s="399" t="s">
        <v>8690</v>
      </c>
      <c r="E374" s="399" t="s">
        <v>8691</v>
      </c>
      <c r="I374" s="399" t="s">
        <v>8449</v>
      </c>
      <c r="J374" s="399" t="s">
        <v>8046</v>
      </c>
      <c r="K374" s="399" t="s">
        <v>8450</v>
      </c>
      <c r="L374" s="399" t="s">
        <v>44</v>
      </c>
      <c r="M374" s="399" t="s">
        <v>445</v>
      </c>
      <c r="N374" s="571">
        <v>44416.700123298608</v>
      </c>
      <c r="O374" s="571">
        <v>44491.813322083333</v>
      </c>
      <c r="Q374" s="399" t="s">
        <v>8175</v>
      </c>
      <c r="R374" s="399" t="s">
        <v>1326</v>
      </c>
      <c r="V374" s="399" t="s">
        <v>8451</v>
      </c>
      <c r="W374" s="399" t="s">
        <v>4660</v>
      </c>
      <c r="X374" s="399" t="s">
        <v>3512</v>
      </c>
    </row>
    <row r="375" spans="1:24" ht="14.5" x14ac:dyDescent="0.35">
      <c r="A375" s="399" t="s">
        <v>1445</v>
      </c>
      <c r="B375" s="572" t="s">
        <v>8692</v>
      </c>
      <c r="C375" s="399" t="s">
        <v>8693</v>
      </c>
      <c r="D375" s="399" t="s">
        <v>8693</v>
      </c>
      <c r="E375" s="399" t="s">
        <v>8694</v>
      </c>
      <c r="I375" s="399" t="s">
        <v>8449</v>
      </c>
      <c r="J375" s="399" t="s">
        <v>8046</v>
      </c>
      <c r="K375" s="399" t="s">
        <v>8450</v>
      </c>
      <c r="L375" s="399" t="s">
        <v>8116</v>
      </c>
      <c r="N375" s="571">
        <v>44416.700129120371</v>
      </c>
      <c r="O375" s="571">
        <v>44446.951318726853</v>
      </c>
      <c r="Q375" s="399" t="s">
        <v>8102</v>
      </c>
      <c r="R375" s="399" t="s">
        <v>1326</v>
      </c>
      <c r="V375" s="399" t="s">
        <v>8451</v>
      </c>
      <c r="W375" s="399" t="s">
        <v>4660</v>
      </c>
      <c r="X375" s="399" t="s">
        <v>3512</v>
      </c>
    </row>
    <row r="376" spans="1:24" ht="14.5" x14ac:dyDescent="0.35">
      <c r="A376" s="399" t="s">
        <v>1445</v>
      </c>
      <c r="B376" s="572" t="s">
        <v>8695</v>
      </c>
      <c r="C376" s="399" t="s">
        <v>8696</v>
      </c>
      <c r="D376" s="399" t="s">
        <v>8696</v>
      </c>
      <c r="E376" s="399" t="s">
        <v>8697</v>
      </c>
      <c r="I376" s="399" t="s">
        <v>8449</v>
      </c>
      <c r="J376" s="399" t="s">
        <v>8046</v>
      </c>
      <c r="K376" s="399" t="s">
        <v>8450</v>
      </c>
      <c r="L376" s="399" t="s">
        <v>44</v>
      </c>
      <c r="M376" s="399" t="s">
        <v>445</v>
      </c>
      <c r="N376" s="571">
        <v>44416.700134976854</v>
      </c>
      <c r="O376" s="571">
        <v>44446.909399629629</v>
      </c>
      <c r="Q376" s="399" t="s">
        <v>8102</v>
      </c>
      <c r="R376" s="399" t="s">
        <v>1326</v>
      </c>
      <c r="V376" s="399" t="s">
        <v>8451</v>
      </c>
      <c r="W376" s="399" t="s">
        <v>4660</v>
      </c>
      <c r="X376" s="399" t="s">
        <v>3512</v>
      </c>
    </row>
    <row r="377" spans="1:24" ht="14.5" x14ac:dyDescent="0.35">
      <c r="A377" s="399" t="s">
        <v>1445</v>
      </c>
      <c r="B377" s="572" t="s">
        <v>8698</v>
      </c>
      <c r="C377" s="399" t="s">
        <v>8699</v>
      </c>
      <c r="D377" s="399" t="s">
        <v>8699</v>
      </c>
      <c r="E377" s="399" t="s">
        <v>8700</v>
      </c>
      <c r="I377" s="399" t="s">
        <v>8449</v>
      </c>
      <c r="J377" s="399" t="s">
        <v>8046</v>
      </c>
      <c r="K377" s="399" t="s">
        <v>8450</v>
      </c>
      <c r="L377" s="399" t="s">
        <v>44</v>
      </c>
      <c r="M377" s="399" t="s">
        <v>445</v>
      </c>
      <c r="N377" s="571">
        <v>44416.70014277778</v>
      </c>
      <c r="O377" s="571">
        <v>44468.02867900463</v>
      </c>
      <c r="Q377" s="399" t="s">
        <v>8109</v>
      </c>
      <c r="R377" s="399" t="s">
        <v>1326</v>
      </c>
      <c r="V377" s="399" t="s">
        <v>8451</v>
      </c>
      <c r="W377" s="399" t="s">
        <v>4660</v>
      </c>
      <c r="X377" s="399" t="s">
        <v>3512</v>
      </c>
    </row>
    <row r="378" spans="1:24" ht="14.5" x14ac:dyDescent="0.35">
      <c r="A378" s="399" t="s">
        <v>1445</v>
      </c>
      <c r="B378" s="572" t="s">
        <v>8701</v>
      </c>
      <c r="C378" s="399" t="s">
        <v>8702</v>
      </c>
      <c r="D378" s="399" t="s">
        <v>8702</v>
      </c>
      <c r="E378" s="399" t="s">
        <v>8703</v>
      </c>
      <c r="I378" s="399" t="s">
        <v>8449</v>
      </c>
      <c r="J378" s="399" t="s">
        <v>8046</v>
      </c>
      <c r="K378" s="399" t="s">
        <v>8450</v>
      </c>
      <c r="L378" s="399" t="s">
        <v>44</v>
      </c>
      <c r="M378" s="399" t="s">
        <v>445</v>
      </c>
      <c r="N378" s="571">
        <v>44416.700148310185</v>
      </c>
      <c r="O378" s="571">
        <v>44446.909356412034</v>
      </c>
      <c r="Q378" s="399" t="s">
        <v>8102</v>
      </c>
      <c r="R378" s="399" t="s">
        <v>1326</v>
      </c>
      <c r="V378" s="399" t="s">
        <v>8451</v>
      </c>
      <c r="W378" s="399" t="s">
        <v>4660</v>
      </c>
      <c r="X378" s="399" t="s">
        <v>3512</v>
      </c>
    </row>
    <row r="379" spans="1:24" ht="14.5" x14ac:dyDescent="0.35">
      <c r="A379" s="399" t="s">
        <v>1445</v>
      </c>
      <c r="B379" s="572" t="s">
        <v>8704</v>
      </c>
      <c r="C379" s="399" t="s">
        <v>8705</v>
      </c>
      <c r="D379" s="399" t="s">
        <v>8705</v>
      </c>
      <c r="E379" s="399" t="s">
        <v>8706</v>
      </c>
      <c r="I379" s="399" t="s">
        <v>8449</v>
      </c>
      <c r="J379" s="399" t="s">
        <v>8046</v>
      </c>
      <c r="K379" s="399" t="s">
        <v>8450</v>
      </c>
      <c r="L379" s="399" t="s">
        <v>44</v>
      </c>
      <c r="M379" s="399" t="s">
        <v>445</v>
      </c>
      <c r="N379" s="571">
        <v>44416.700154837963</v>
      </c>
      <c r="O379" s="571">
        <v>44463.138837430553</v>
      </c>
      <c r="Q379" s="399" t="s">
        <v>8109</v>
      </c>
      <c r="R379" s="399" t="s">
        <v>1326</v>
      </c>
      <c r="V379" s="399" t="s">
        <v>8451</v>
      </c>
      <c r="W379" s="399" t="s">
        <v>4660</v>
      </c>
      <c r="X379" s="399" t="s">
        <v>3512</v>
      </c>
    </row>
    <row r="380" spans="1:24" ht="14.5" x14ac:dyDescent="0.35">
      <c r="A380" s="399" t="s">
        <v>1445</v>
      </c>
      <c r="B380" s="572" t="s">
        <v>8707</v>
      </c>
      <c r="C380" s="399" t="s">
        <v>8708</v>
      </c>
      <c r="D380" s="399" t="s">
        <v>8708</v>
      </c>
      <c r="E380" s="399" t="s">
        <v>8709</v>
      </c>
      <c r="I380" s="399" t="s">
        <v>8449</v>
      </c>
      <c r="J380" s="399" t="s">
        <v>8046</v>
      </c>
      <c r="K380" s="399" t="s">
        <v>8450</v>
      </c>
      <c r="L380" s="399" t="s">
        <v>44</v>
      </c>
      <c r="M380" s="399" t="s">
        <v>445</v>
      </c>
      <c r="N380" s="571">
        <v>44416.700160497683</v>
      </c>
      <c r="O380" s="571">
        <v>44463.139386481482</v>
      </c>
      <c r="Q380" s="399" t="s">
        <v>8109</v>
      </c>
      <c r="R380" s="399" t="s">
        <v>1326</v>
      </c>
      <c r="V380" s="399" t="s">
        <v>8451</v>
      </c>
      <c r="W380" s="399" t="s">
        <v>4660</v>
      </c>
      <c r="X380" s="399" t="s">
        <v>3512</v>
      </c>
    </row>
    <row r="381" spans="1:24" ht="14.5" x14ac:dyDescent="0.35">
      <c r="A381" s="399" t="s">
        <v>1445</v>
      </c>
      <c r="B381" s="572" t="s">
        <v>8710</v>
      </c>
      <c r="C381" s="399" t="s">
        <v>8711</v>
      </c>
      <c r="D381" s="399" t="s">
        <v>8711</v>
      </c>
      <c r="E381" s="399" t="s">
        <v>8712</v>
      </c>
      <c r="I381" s="399" t="s">
        <v>8449</v>
      </c>
      <c r="J381" s="399" t="s">
        <v>8046</v>
      </c>
      <c r="K381" s="399" t="s">
        <v>8450</v>
      </c>
      <c r="L381" s="399" t="s">
        <v>44</v>
      </c>
      <c r="M381" s="399" t="s">
        <v>445</v>
      </c>
      <c r="N381" s="571">
        <v>44416.700167083334</v>
      </c>
      <c r="O381" s="571">
        <v>44463.140142777775</v>
      </c>
      <c r="Q381" s="399" t="s">
        <v>8109</v>
      </c>
      <c r="R381" s="399" t="s">
        <v>1326</v>
      </c>
      <c r="V381" s="399" t="s">
        <v>8451</v>
      </c>
      <c r="W381" s="399" t="s">
        <v>4660</v>
      </c>
      <c r="X381" s="399" t="s">
        <v>3512</v>
      </c>
    </row>
    <row r="382" spans="1:24" ht="14.5" x14ac:dyDescent="0.35">
      <c r="A382" s="399" t="s">
        <v>1445</v>
      </c>
      <c r="B382" s="572" t="s">
        <v>8713</v>
      </c>
      <c r="C382" s="399" t="s">
        <v>8714</v>
      </c>
      <c r="D382" s="399" t="s">
        <v>8714</v>
      </c>
      <c r="E382" s="399" t="s">
        <v>8715</v>
      </c>
      <c r="I382" s="399" t="s">
        <v>8449</v>
      </c>
      <c r="J382" s="399" t="s">
        <v>8046</v>
      </c>
      <c r="K382" s="399" t="s">
        <v>8450</v>
      </c>
      <c r="L382" s="399" t="s">
        <v>44</v>
      </c>
      <c r="M382" s="399" t="s">
        <v>445</v>
      </c>
      <c r="N382" s="571">
        <v>44416.700173101854</v>
      </c>
      <c r="O382" s="571">
        <v>44446.909365717591</v>
      </c>
      <c r="Q382" s="399" t="s">
        <v>8102</v>
      </c>
      <c r="R382" s="399" t="s">
        <v>1326</v>
      </c>
      <c r="V382" s="399" t="s">
        <v>8451</v>
      </c>
      <c r="W382" s="399" t="s">
        <v>4660</v>
      </c>
      <c r="X382" s="399" t="s">
        <v>3512</v>
      </c>
    </row>
    <row r="383" spans="1:24" ht="14.5" x14ac:dyDescent="0.35">
      <c r="A383" s="399" t="s">
        <v>1445</v>
      </c>
      <c r="B383" s="572" t="s">
        <v>8716</v>
      </c>
      <c r="C383" s="399" t="s">
        <v>8717</v>
      </c>
      <c r="D383" s="399" t="s">
        <v>8717</v>
      </c>
      <c r="E383" s="399" t="s">
        <v>8718</v>
      </c>
      <c r="I383" s="399" t="s">
        <v>8449</v>
      </c>
      <c r="J383" s="399" t="s">
        <v>8046</v>
      </c>
      <c r="K383" s="399" t="s">
        <v>8450</v>
      </c>
      <c r="L383" s="399" t="s">
        <v>44</v>
      </c>
      <c r="M383" s="399" t="s">
        <v>445</v>
      </c>
      <c r="N383" s="571">
        <v>44416.700179120373</v>
      </c>
      <c r="O383" s="571">
        <v>44446.909366898151</v>
      </c>
      <c r="Q383" s="399" t="s">
        <v>8102</v>
      </c>
      <c r="R383" s="399" t="s">
        <v>1326</v>
      </c>
      <c r="V383" s="399" t="s">
        <v>8451</v>
      </c>
      <c r="W383" s="399" t="s">
        <v>4660</v>
      </c>
      <c r="X383" s="399" t="s">
        <v>3512</v>
      </c>
    </row>
    <row r="384" spans="1:24" ht="14.5" x14ac:dyDescent="0.35">
      <c r="A384" s="399" t="s">
        <v>1445</v>
      </c>
      <c r="B384" s="572" t="s">
        <v>8719</v>
      </c>
      <c r="C384" s="399" t="s">
        <v>8720</v>
      </c>
      <c r="D384" s="399" t="s">
        <v>8720</v>
      </c>
      <c r="E384" s="399" t="s">
        <v>8721</v>
      </c>
      <c r="I384" s="399" t="s">
        <v>8449</v>
      </c>
      <c r="J384" s="399" t="s">
        <v>8046</v>
      </c>
      <c r="K384" s="399" t="s">
        <v>8450</v>
      </c>
      <c r="L384" s="399" t="s">
        <v>44</v>
      </c>
      <c r="M384" s="399" t="s">
        <v>445</v>
      </c>
      <c r="N384" s="571">
        <v>44416.700185428243</v>
      </c>
      <c r="O384" s="571">
        <v>44452.876405625</v>
      </c>
      <c r="Q384" s="399" t="s">
        <v>8109</v>
      </c>
      <c r="R384" s="399" t="s">
        <v>1326</v>
      </c>
      <c r="V384" s="399" t="s">
        <v>8451</v>
      </c>
      <c r="W384" s="399" t="s">
        <v>4660</v>
      </c>
      <c r="X384" s="399" t="s">
        <v>3512</v>
      </c>
    </row>
    <row r="385" spans="1:24" ht="14.5" x14ac:dyDescent="0.35">
      <c r="A385" s="399" t="s">
        <v>1445</v>
      </c>
      <c r="B385" s="572" t="s">
        <v>8722</v>
      </c>
      <c r="C385" s="399" t="s">
        <v>8723</v>
      </c>
      <c r="D385" s="399" t="s">
        <v>8723</v>
      </c>
      <c r="I385" s="399" t="s">
        <v>8449</v>
      </c>
      <c r="J385" s="399" t="s">
        <v>8046</v>
      </c>
      <c r="K385" s="399" t="s">
        <v>8450</v>
      </c>
      <c r="L385" s="399" t="s">
        <v>44</v>
      </c>
      <c r="M385" s="399" t="s">
        <v>445</v>
      </c>
      <c r="N385" s="571">
        <v>44416.700192766206</v>
      </c>
      <c r="O385" s="571">
        <v>44454.832078703701</v>
      </c>
      <c r="Q385" s="399" t="s">
        <v>8109</v>
      </c>
      <c r="R385" s="399" t="s">
        <v>1326</v>
      </c>
      <c r="V385" s="399" t="s">
        <v>8451</v>
      </c>
      <c r="W385" s="399" t="s">
        <v>4660</v>
      </c>
      <c r="X385" s="399" t="s">
        <v>3459</v>
      </c>
    </row>
    <row r="386" spans="1:24" ht="14.5" x14ac:dyDescent="0.35">
      <c r="A386" s="399" t="s">
        <v>1445</v>
      </c>
      <c r="B386" s="572" t="s">
        <v>8724</v>
      </c>
      <c r="C386" s="399" t="s">
        <v>8725</v>
      </c>
      <c r="D386" s="399" t="s">
        <v>8725</v>
      </c>
      <c r="I386" s="399" t="s">
        <v>8449</v>
      </c>
      <c r="J386" s="399" t="s">
        <v>8046</v>
      </c>
      <c r="K386" s="399" t="s">
        <v>8450</v>
      </c>
      <c r="L386" s="399" t="s">
        <v>129</v>
      </c>
      <c r="N386" s="571">
        <v>44416.700200567131</v>
      </c>
      <c r="O386" s="571">
        <v>44473.777416226854</v>
      </c>
      <c r="Q386" s="399" t="s">
        <v>8175</v>
      </c>
      <c r="R386" s="399" t="s">
        <v>1326</v>
      </c>
      <c r="V386" s="399" t="s">
        <v>8451</v>
      </c>
      <c r="W386" s="399" t="s">
        <v>4660</v>
      </c>
      <c r="X386" s="399" t="s">
        <v>3459</v>
      </c>
    </row>
    <row r="387" spans="1:24" ht="14.5" x14ac:dyDescent="0.35">
      <c r="A387" s="399" t="s">
        <v>1445</v>
      </c>
      <c r="B387" s="572" t="s">
        <v>8726</v>
      </c>
      <c r="C387" s="399" t="s">
        <v>8727</v>
      </c>
      <c r="D387" s="399" t="s">
        <v>8727</v>
      </c>
      <c r="I387" s="399" t="s">
        <v>8449</v>
      </c>
      <c r="J387" s="399" t="s">
        <v>8046</v>
      </c>
      <c r="K387" s="399" t="s">
        <v>8450</v>
      </c>
      <c r="L387" s="399" t="s">
        <v>44</v>
      </c>
      <c r="M387" s="399" t="s">
        <v>445</v>
      </c>
      <c r="N387" s="571">
        <v>44416.700207685186</v>
      </c>
      <c r="O387" s="571">
        <v>44463.140499594905</v>
      </c>
      <c r="Q387" s="399" t="s">
        <v>8109</v>
      </c>
      <c r="R387" s="399" t="s">
        <v>1326</v>
      </c>
      <c r="V387" s="399" t="s">
        <v>8451</v>
      </c>
      <c r="W387" s="399" t="s">
        <v>4660</v>
      </c>
      <c r="X387" s="399" t="s">
        <v>3459</v>
      </c>
    </row>
    <row r="388" spans="1:24" ht="14.5" x14ac:dyDescent="0.35">
      <c r="A388" s="399" t="s">
        <v>1445</v>
      </c>
      <c r="B388" s="572" t="s">
        <v>8728</v>
      </c>
      <c r="C388" s="399" t="s">
        <v>8729</v>
      </c>
      <c r="D388" s="399" t="s">
        <v>8729</v>
      </c>
      <c r="I388" s="399" t="s">
        <v>8449</v>
      </c>
      <c r="J388" s="399" t="s">
        <v>8046</v>
      </c>
      <c r="K388" s="399" t="s">
        <v>8450</v>
      </c>
      <c r="L388" s="399" t="s">
        <v>44</v>
      </c>
      <c r="M388" s="399" t="s">
        <v>445</v>
      </c>
      <c r="N388" s="571">
        <v>44416.700214178243</v>
      </c>
      <c r="O388" s="571">
        <v>44454.831772951387</v>
      </c>
      <c r="Q388" s="399" t="s">
        <v>8109</v>
      </c>
      <c r="R388" s="399" t="s">
        <v>1326</v>
      </c>
      <c r="V388" s="399" t="s">
        <v>8451</v>
      </c>
      <c r="W388" s="399" t="s">
        <v>4660</v>
      </c>
      <c r="X388" s="399" t="s">
        <v>3459</v>
      </c>
    </row>
    <row r="389" spans="1:24" ht="14.5" x14ac:dyDescent="0.35">
      <c r="A389" s="399" t="s">
        <v>1445</v>
      </c>
      <c r="B389" s="572" t="s">
        <v>8730</v>
      </c>
      <c r="C389" s="399" t="s">
        <v>8731</v>
      </c>
      <c r="D389" s="399" t="s">
        <v>8731</v>
      </c>
      <c r="I389" s="399" t="s">
        <v>8449</v>
      </c>
      <c r="J389" s="399" t="s">
        <v>8046</v>
      </c>
      <c r="K389" s="399" t="s">
        <v>8450</v>
      </c>
      <c r="L389" s="399" t="s">
        <v>44</v>
      </c>
      <c r="M389" s="399" t="s">
        <v>445</v>
      </c>
      <c r="N389" s="571">
        <v>44416.700220405095</v>
      </c>
      <c r="O389" s="571">
        <v>44454.831532592594</v>
      </c>
      <c r="Q389" s="399" t="s">
        <v>8109</v>
      </c>
      <c r="R389" s="399" t="s">
        <v>1326</v>
      </c>
      <c r="V389" s="399" t="s">
        <v>8451</v>
      </c>
      <c r="W389" s="399" t="s">
        <v>4660</v>
      </c>
      <c r="X389" s="399" t="s">
        <v>3459</v>
      </c>
    </row>
    <row r="390" spans="1:24" ht="14.5" x14ac:dyDescent="0.35">
      <c r="A390" s="399" t="s">
        <v>1445</v>
      </c>
      <c r="B390" s="572" t="s">
        <v>8732</v>
      </c>
      <c r="C390" s="399" t="s">
        <v>8733</v>
      </c>
      <c r="D390" s="399" t="s">
        <v>8733</v>
      </c>
      <c r="I390" s="399" t="s">
        <v>8449</v>
      </c>
      <c r="J390" s="399" t="s">
        <v>8046</v>
      </c>
      <c r="K390" s="399" t="s">
        <v>8450</v>
      </c>
      <c r="L390" s="399" t="s">
        <v>44</v>
      </c>
      <c r="M390" s="399" t="s">
        <v>445</v>
      </c>
      <c r="N390" s="571">
        <v>44416.700226168985</v>
      </c>
      <c r="O390" s="571">
        <v>44454.831173321756</v>
      </c>
      <c r="Q390" s="399" t="s">
        <v>8109</v>
      </c>
      <c r="R390" s="399" t="s">
        <v>1326</v>
      </c>
      <c r="V390" s="399" t="s">
        <v>8451</v>
      </c>
      <c r="W390" s="399" t="s">
        <v>4660</v>
      </c>
      <c r="X390" s="399" t="s">
        <v>3459</v>
      </c>
    </row>
    <row r="391" spans="1:24" ht="14.5" x14ac:dyDescent="0.35">
      <c r="A391" s="399" t="s">
        <v>1445</v>
      </c>
      <c r="B391" s="572" t="s">
        <v>8734</v>
      </c>
      <c r="C391" s="399" t="s">
        <v>8735</v>
      </c>
      <c r="D391" s="399" t="s">
        <v>8735</v>
      </c>
      <c r="I391" s="399" t="s">
        <v>8449</v>
      </c>
      <c r="J391" s="399" t="s">
        <v>8046</v>
      </c>
      <c r="K391" s="399" t="s">
        <v>8450</v>
      </c>
      <c r="L391" s="399" t="s">
        <v>129</v>
      </c>
      <c r="N391" s="571">
        <v>44416.700231921299</v>
      </c>
      <c r="O391" s="571">
        <v>44473.777529050923</v>
      </c>
      <c r="Q391" s="399" t="s">
        <v>8175</v>
      </c>
      <c r="R391" s="399" t="s">
        <v>1326</v>
      </c>
      <c r="V391" s="399" t="s">
        <v>8451</v>
      </c>
      <c r="W391" s="399" t="s">
        <v>4660</v>
      </c>
      <c r="X391" s="399" t="s">
        <v>3459</v>
      </c>
    </row>
    <row r="392" spans="1:24" ht="14.5" x14ac:dyDescent="0.35">
      <c r="A392" s="399" t="s">
        <v>1445</v>
      </c>
      <c r="B392" s="572" t="s">
        <v>8736</v>
      </c>
      <c r="C392" s="399" t="s">
        <v>8737</v>
      </c>
      <c r="D392" s="399" t="s">
        <v>8737</v>
      </c>
      <c r="E392" s="399" t="s">
        <v>8738</v>
      </c>
      <c r="I392" s="399" t="s">
        <v>8449</v>
      </c>
      <c r="J392" s="399" t="s">
        <v>8046</v>
      </c>
      <c r="K392" s="399" t="s">
        <v>8450</v>
      </c>
      <c r="L392" s="399" t="s">
        <v>44</v>
      </c>
      <c r="M392" s="399" t="s">
        <v>445</v>
      </c>
      <c r="N392" s="571">
        <v>44416.700238750003</v>
      </c>
      <c r="O392" s="571">
        <v>44446.909275115744</v>
      </c>
      <c r="Q392" s="399" t="s">
        <v>8102</v>
      </c>
      <c r="R392" s="399" t="s">
        <v>1326</v>
      </c>
      <c r="V392" s="399" t="s">
        <v>8451</v>
      </c>
      <c r="W392" s="399" t="s">
        <v>4660</v>
      </c>
      <c r="X392" s="399" t="s">
        <v>3512</v>
      </c>
    </row>
    <row r="393" spans="1:24" ht="14.5" x14ac:dyDescent="0.35">
      <c r="A393" s="399" t="s">
        <v>1445</v>
      </c>
      <c r="B393" s="572" t="s">
        <v>8739</v>
      </c>
      <c r="C393" s="399" t="s">
        <v>8740</v>
      </c>
      <c r="D393" s="399" t="s">
        <v>8740</v>
      </c>
      <c r="E393" s="399" t="s">
        <v>8741</v>
      </c>
      <c r="I393" s="399" t="s">
        <v>8449</v>
      </c>
      <c r="J393" s="399" t="s">
        <v>8046</v>
      </c>
      <c r="K393" s="399" t="s">
        <v>8450</v>
      </c>
      <c r="L393" s="399" t="s">
        <v>44</v>
      </c>
      <c r="M393" s="399" t="s">
        <v>445</v>
      </c>
      <c r="N393" s="571">
        <v>44416.700244780091</v>
      </c>
      <c r="O393" s="571">
        <v>44446.909276666665</v>
      </c>
      <c r="Q393" s="399" t="s">
        <v>8102</v>
      </c>
      <c r="R393" s="399" t="s">
        <v>1326</v>
      </c>
      <c r="V393" s="399" t="s">
        <v>8451</v>
      </c>
      <c r="W393" s="399" t="s">
        <v>4660</v>
      </c>
      <c r="X393" s="399" t="s">
        <v>3512</v>
      </c>
    </row>
    <row r="394" spans="1:24" ht="14.5" x14ac:dyDescent="0.35">
      <c r="A394" s="399" t="s">
        <v>1445</v>
      </c>
      <c r="B394" s="572" t="s">
        <v>8742</v>
      </c>
      <c r="C394" s="399" t="s">
        <v>8743</v>
      </c>
      <c r="D394" s="399" t="s">
        <v>8743</v>
      </c>
      <c r="E394" s="399" t="s">
        <v>8744</v>
      </c>
      <c r="I394" s="399" t="s">
        <v>8449</v>
      </c>
      <c r="J394" s="399" t="s">
        <v>8046</v>
      </c>
      <c r="K394" s="399" t="s">
        <v>8450</v>
      </c>
      <c r="L394" s="399" t="s">
        <v>44</v>
      </c>
      <c r="M394" s="399" t="s">
        <v>445</v>
      </c>
      <c r="N394" s="571">
        <v>44416.700251435184</v>
      </c>
      <c r="O394" s="571">
        <v>44446.909283194444</v>
      </c>
      <c r="Q394" s="399" t="s">
        <v>8102</v>
      </c>
      <c r="R394" s="399" t="s">
        <v>1326</v>
      </c>
      <c r="V394" s="399" t="s">
        <v>8451</v>
      </c>
      <c r="W394" s="399" t="s">
        <v>4660</v>
      </c>
      <c r="X394" s="399" t="s">
        <v>3512</v>
      </c>
    </row>
    <row r="395" spans="1:24" ht="14.5" x14ac:dyDescent="0.35">
      <c r="A395" s="399" t="s">
        <v>1445</v>
      </c>
      <c r="B395" s="572" t="s">
        <v>8745</v>
      </c>
      <c r="C395" s="399" t="s">
        <v>8746</v>
      </c>
      <c r="D395" s="399" t="s">
        <v>8746</v>
      </c>
      <c r="E395" s="399" t="s">
        <v>8747</v>
      </c>
      <c r="I395" s="399" t="s">
        <v>8449</v>
      </c>
      <c r="J395" s="399" t="s">
        <v>8046</v>
      </c>
      <c r="K395" s="399" t="s">
        <v>8450</v>
      </c>
      <c r="L395" s="399" t="s">
        <v>44</v>
      </c>
      <c r="M395" s="399" t="s">
        <v>445</v>
      </c>
      <c r="N395" s="571">
        <v>44416.700257743054</v>
      </c>
      <c r="O395" s="571">
        <v>44446.909284340276</v>
      </c>
      <c r="Q395" s="399" t="s">
        <v>8102</v>
      </c>
      <c r="R395" s="399" t="s">
        <v>1326</v>
      </c>
      <c r="V395" s="399" t="s">
        <v>8451</v>
      </c>
      <c r="W395" s="399" t="s">
        <v>4660</v>
      </c>
      <c r="X395" s="399" t="s">
        <v>3512</v>
      </c>
    </row>
    <row r="396" spans="1:24" ht="14.5" x14ac:dyDescent="0.35">
      <c r="A396" s="399" t="s">
        <v>1445</v>
      </c>
      <c r="B396" s="572" t="s">
        <v>8748</v>
      </c>
      <c r="C396" s="399" t="s">
        <v>8749</v>
      </c>
      <c r="D396" s="399" t="s">
        <v>8749</v>
      </c>
      <c r="I396" s="399" t="s">
        <v>8449</v>
      </c>
      <c r="J396" s="399" t="s">
        <v>8046</v>
      </c>
      <c r="K396" s="399" t="s">
        <v>8450</v>
      </c>
      <c r="L396" s="399" t="s">
        <v>44</v>
      </c>
      <c r="M396" s="399" t="s">
        <v>445</v>
      </c>
      <c r="N396" s="571">
        <v>44416.70026391204</v>
      </c>
      <c r="O396" s="571">
        <v>44446.909280590276</v>
      </c>
      <c r="Q396" s="399" t="s">
        <v>8102</v>
      </c>
      <c r="R396" s="399" t="s">
        <v>1326</v>
      </c>
      <c r="V396" s="399" t="s">
        <v>8451</v>
      </c>
      <c r="W396" s="399" t="s">
        <v>4660</v>
      </c>
      <c r="X396" s="399" t="s">
        <v>3459</v>
      </c>
    </row>
    <row r="397" spans="1:24" ht="14.5" x14ac:dyDescent="0.35">
      <c r="A397" s="399" t="s">
        <v>1445</v>
      </c>
      <c r="B397" s="572" t="s">
        <v>8750</v>
      </c>
      <c r="C397" s="399" t="s">
        <v>8751</v>
      </c>
      <c r="D397" s="399" t="s">
        <v>8751</v>
      </c>
      <c r="E397" s="399" t="s">
        <v>8752</v>
      </c>
      <c r="I397" s="399" t="s">
        <v>8449</v>
      </c>
      <c r="J397" s="399" t="s">
        <v>8046</v>
      </c>
      <c r="K397" s="399" t="s">
        <v>8450</v>
      </c>
      <c r="L397" s="399" t="s">
        <v>44</v>
      </c>
      <c r="M397" s="399" t="s">
        <v>445</v>
      </c>
      <c r="N397" s="571">
        <v>44416.700269768517</v>
      </c>
      <c r="O397" s="571">
        <v>44446.909282083332</v>
      </c>
      <c r="Q397" s="399" t="s">
        <v>8102</v>
      </c>
      <c r="R397" s="399" t="s">
        <v>1326</v>
      </c>
      <c r="V397" s="399" t="s">
        <v>8451</v>
      </c>
      <c r="W397" s="399" t="s">
        <v>4660</v>
      </c>
      <c r="X397" s="399" t="s">
        <v>3512</v>
      </c>
    </row>
    <row r="398" spans="1:24" ht="14.5" x14ac:dyDescent="0.35">
      <c r="A398" s="399" t="s">
        <v>1445</v>
      </c>
      <c r="B398" s="572" t="s">
        <v>8753</v>
      </c>
      <c r="C398" s="399" t="s">
        <v>8754</v>
      </c>
      <c r="D398" s="399" t="s">
        <v>8754</v>
      </c>
      <c r="E398" s="399" t="s">
        <v>8755</v>
      </c>
      <c r="I398" s="399" t="s">
        <v>8449</v>
      </c>
      <c r="J398" s="399" t="s">
        <v>8046</v>
      </c>
      <c r="K398" s="399" t="s">
        <v>8450</v>
      </c>
      <c r="L398" s="399" t="s">
        <v>44</v>
      </c>
      <c r="M398" s="399" t="s">
        <v>445</v>
      </c>
      <c r="N398" s="571">
        <v>44416.700276180556</v>
      </c>
      <c r="O398" s="571">
        <v>44446.909263912035</v>
      </c>
      <c r="Q398" s="399" t="s">
        <v>8102</v>
      </c>
      <c r="R398" s="399" t="s">
        <v>1326</v>
      </c>
      <c r="V398" s="399" t="s">
        <v>8451</v>
      </c>
      <c r="W398" s="399" t="s">
        <v>4660</v>
      </c>
      <c r="X398" s="399" t="s">
        <v>3512</v>
      </c>
    </row>
    <row r="399" spans="1:24" ht="14.5" x14ac:dyDescent="0.35">
      <c r="A399" s="399" t="s">
        <v>1445</v>
      </c>
      <c r="B399" s="572" t="s">
        <v>8756</v>
      </c>
      <c r="C399" s="399" t="s">
        <v>8757</v>
      </c>
      <c r="D399" s="399" t="s">
        <v>8757</v>
      </c>
      <c r="E399" s="399" t="s">
        <v>8758</v>
      </c>
      <c r="I399" s="399" t="s">
        <v>8449</v>
      </c>
      <c r="J399" s="399" t="s">
        <v>8046</v>
      </c>
      <c r="K399" s="399" t="s">
        <v>8450</v>
      </c>
      <c r="L399" s="399" t="s">
        <v>44</v>
      </c>
      <c r="M399" s="399" t="s">
        <v>445</v>
      </c>
      <c r="N399" s="571">
        <v>44416.700281562502</v>
      </c>
      <c r="O399" s="571">
        <v>44446.909261006942</v>
      </c>
      <c r="Q399" s="399" t="s">
        <v>8102</v>
      </c>
      <c r="R399" s="399" t="s">
        <v>1326</v>
      </c>
      <c r="V399" s="399" t="s">
        <v>8451</v>
      </c>
      <c r="W399" s="399" t="s">
        <v>4660</v>
      </c>
      <c r="X399" s="399" t="s">
        <v>3512</v>
      </c>
    </row>
    <row r="400" spans="1:24" ht="14.5" x14ac:dyDescent="0.35">
      <c r="A400" s="399" t="s">
        <v>1445</v>
      </c>
      <c r="B400" s="572" t="s">
        <v>8759</v>
      </c>
      <c r="C400" s="399" t="s">
        <v>8760</v>
      </c>
      <c r="D400" s="399" t="s">
        <v>8760</v>
      </c>
      <c r="I400" s="399" t="s">
        <v>8449</v>
      </c>
      <c r="J400" s="399" t="s">
        <v>8046</v>
      </c>
      <c r="K400" s="399" t="s">
        <v>8450</v>
      </c>
      <c r="L400" s="399" t="s">
        <v>44</v>
      </c>
      <c r="M400" s="399" t="s">
        <v>445</v>
      </c>
      <c r="N400" s="571">
        <v>44416.700286990737</v>
      </c>
      <c r="O400" s="571">
        <v>44446.909262696761</v>
      </c>
      <c r="Q400" s="399" t="s">
        <v>8102</v>
      </c>
      <c r="R400" s="399" t="s">
        <v>1326</v>
      </c>
      <c r="V400" s="399" t="s">
        <v>8451</v>
      </c>
      <c r="W400" s="399" t="s">
        <v>4660</v>
      </c>
      <c r="X400" s="399" t="s">
        <v>3459</v>
      </c>
    </row>
    <row r="401" spans="1:24" ht="14.5" x14ac:dyDescent="0.35">
      <c r="A401" s="399" t="s">
        <v>1445</v>
      </c>
      <c r="B401" s="572" t="s">
        <v>8761</v>
      </c>
      <c r="C401" s="399" t="s">
        <v>8762</v>
      </c>
      <c r="D401" s="399" t="s">
        <v>8762</v>
      </c>
      <c r="I401" s="399" t="s">
        <v>8449</v>
      </c>
      <c r="J401" s="399" t="s">
        <v>8046</v>
      </c>
      <c r="K401" s="399" t="s">
        <v>8450</v>
      </c>
      <c r="L401" s="399" t="s">
        <v>8116</v>
      </c>
      <c r="N401" s="571">
        <v>44416.700294131944</v>
      </c>
      <c r="O401" s="571">
        <v>44446.95473863426</v>
      </c>
      <c r="Q401" s="399" t="s">
        <v>8102</v>
      </c>
      <c r="R401" s="399" t="s">
        <v>1326</v>
      </c>
      <c r="V401" s="399" t="s">
        <v>8451</v>
      </c>
      <c r="W401" s="399" t="s">
        <v>4660</v>
      </c>
      <c r="X401" s="399" t="s">
        <v>3459</v>
      </c>
    </row>
    <row r="402" spans="1:24" ht="14.5" x14ac:dyDescent="0.35">
      <c r="A402" s="399" t="s">
        <v>1445</v>
      </c>
      <c r="B402" s="572" t="s">
        <v>8763</v>
      </c>
      <c r="C402" s="399" t="s">
        <v>8764</v>
      </c>
      <c r="D402" s="399" t="s">
        <v>8764</v>
      </c>
      <c r="I402" s="399" t="s">
        <v>8449</v>
      </c>
      <c r="J402" s="399" t="s">
        <v>8046</v>
      </c>
      <c r="K402" s="399" t="s">
        <v>8450</v>
      </c>
      <c r="L402" s="399" t="s">
        <v>44</v>
      </c>
      <c r="M402" s="399" t="s">
        <v>445</v>
      </c>
      <c r="N402" s="571">
        <v>44416.700301770834</v>
      </c>
      <c r="O402" s="571">
        <v>44446.909268692129</v>
      </c>
      <c r="Q402" s="399" t="s">
        <v>8102</v>
      </c>
      <c r="R402" s="399" t="s">
        <v>1326</v>
      </c>
      <c r="V402" s="399" t="s">
        <v>8451</v>
      </c>
      <c r="W402" s="399" t="s">
        <v>4660</v>
      </c>
      <c r="X402" s="399" t="s">
        <v>3459</v>
      </c>
    </row>
    <row r="403" spans="1:24" ht="14.5" x14ac:dyDescent="0.35">
      <c r="A403" s="399" t="s">
        <v>1445</v>
      </c>
      <c r="B403" s="572" t="s">
        <v>8765</v>
      </c>
      <c r="C403" s="399" t="s">
        <v>8766</v>
      </c>
      <c r="D403" s="399" t="s">
        <v>8766</v>
      </c>
      <c r="I403" s="399" t="s">
        <v>8449</v>
      </c>
      <c r="J403" s="399" t="s">
        <v>8046</v>
      </c>
      <c r="K403" s="399" t="s">
        <v>8450</v>
      </c>
      <c r="L403" s="399" t="s">
        <v>44</v>
      </c>
      <c r="M403" s="399" t="s">
        <v>445</v>
      </c>
      <c r="N403" s="571">
        <v>44416.700308425927</v>
      </c>
      <c r="O403" s="571">
        <v>44451.779157025463</v>
      </c>
      <c r="Q403" s="399" t="s">
        <v>8109</v>
      </c>
      <c r="R403" s="399" t="s">
        <v>1326</v>
      </c>
      <c r="V403" s="399" t="s">
        <v>8451</v>
      </c>
      <c r="W403" s="399" t="s">
        <v>4660</v>
      </c>
      <c r="X403" s="399" t="s">
        <v>3459</v>
      </c>
    </row>
    <row r="404" spans="1:24" ht="14.5" x14ac:dyDescent="0.35">
      <c r="A404" s="399" t="s">
        <v>1445</v>
      </c>
      <c r="B404" s="572" t="s">
        <v>8767</v>
      </c>
      <c r="C404" s="399" t="s">
        <v>8768</v>
      </c>
      <c r="D404" s="399" t="s">
        <v>8768</v>
      </c>
      <c r="I404" s="399" t="s">
        <v>8449</v>
      </c>
      <c r="J404" s="399" t="s">
        <v>8046</v>
      </c>
      <c r="K404" s="399" t="s">
        <v>8450</v>
      </c>
      <c r="L404" s="399" t="s">
        <v>8116</v>
      </c>
      <c r="N404" s="571">
        <v>44416.700314687499</v>
      </c>
      <c r="O404" s="571">
        <v>44446.954933622685</v>
      </c>
      <c r="Q404" s="399" t="s">
        <v>8102</v>
      </c>
      <c r="R404" s="399" t="s">
        <v>1326</v>
      </c>
      <c r="V404" s="399" t="s">
        <v>8451</v>
      </c>
      <c r="W404" s="399" t="s">
        <v>4660</v>
      </c>
      <c r="X404" s="399" t="s">
        <v>3459</v>
      </c>
    </row>
    <row r="405" spans="1:24" ht="14.5" x14ac:dyDescent="0.35">
      <c r="A405" s="399" t="s">
        <v>1445</v>
      </c>
      <c r="B405" s="572" t="s">
        <v>8769</v>
      </c>
      <c r="C405" s="399" t="s">
        <v>8770</v>
      </c>
      <c r="D405" s="399" t="s">
        <v>8770</v>
      </c>
      <c r="I405" s="399" t="s">
        <v>8449</v>
      </c>
      <c r="J405" s="399" t="s">
        <v>8046</v>
      </c>
      <c r="K405" s="399" t="s">
        <v>8450</v>
      </c>
      <c r="L405" s="399" t="s">
        <v>44</v>
      </c>
      <c r="M405" s="399" t="s">
        <v>445</v>
      </c>
      <c r="N405" s="571">
        <v>44416.700321342592</v>
      </c>
      <c r="O405" s="571">
        <v>44446.909269872682</v>
      </c>
      <c r="Q405" s="399" t="s">
        <v>8102</v>
      </c>
      <c r="R405" s="399" t="s">
        <v>1326</v>
      </c>
      <c r="V405" s="399" t="s">
        <v>8451</v>
      </c>
      <c r="W405" s="399" t="s">
        <v>4660</v>
      </c>
      <c r="X405" s="399" t="s">
        <v>3459</v>
      </c>
    </row>
    <row r="406" spans="1:24" ht="14.5" x14ac:dyDescent="0.35">
      <c r="A406" s="399" t="s">
        <v>1445</v>
      </c>
      <c r="B406" s="572" t="s">
        <v>8771</v>
      </c>
      <c r="C406" s="399" t="s">
        <v>8772</v>
      </c>
      <c r="D406" s="399" t="s">
        <v>8772</v>
      </c>
      <c r="I406" s="399" t="s">
        <v>8449</v>
      </c>
      <c r="J406" s="399" t="s">
        <v>8046</v>
      </c>
      <c r="K406" s="399" t="s">
        <v>8450</v>
      </c>
      <c r="L406" s="399" t="s">
        <v>8116</v>
      </c>
      <c r="N406" s="571">
        <v>44416.700328113424</v>
      </c>
      <c r="O406" s="571">
        <v>44446.955092280092</v>
      </c>
      <c r="Q406" s="399" t="s">
        <v>8102</v>
      </c>
      <c r="R406" s="399" t="s">
        <v>1326</v>
      </c>
      <c r="V406" s="399" t="s">
        <v>8451</v>
      </c>
      <c r="W406" s="399" t="s">
        <v>4660</v>
      </c>
      <c r="X406" s="399" t="s">
        <v>3459</v>
      </c>
    </row>
    <row r="407" spans="1:24" ht="14.5" x14ac:dyDescent="0.35">
      <c r="A407" s="399" t="s">
        <v>1445</v>
      </c>
      <c r="B407" s="572" t="s">
        <v>8773</v>
      </c>
      <c r="C407" s="399" t="s">
        <v>8774</v>
      </c>
      <c r="D407" s="399" t="s">
        <v>8774</v>
      </c>
      <c r="E407" s="399" t="s">
        <v>8775</v>
      </c>
      <c r="J407" s="399" t="s">
        <v>8046</v>
      </c>
      <c r="K407" s="399" t="s">
        <v>8450</v>
      </c>
      <c r="L407" s="399" t="s">
        <v>44</v>
      </c>
      <c r="M407" s="399" t="s">
        <v>445</v>
      </c>
      <c r="N407" s="571">
        <v>44416.731422418983</v>
      </c>
      <c r="O407" s="571">
        <v>44446.909138379633</v>
      </c>
      <c r="Q407" s="399" t="s">
        <v>8102</v>
      </c>
      <c r="R407" s="399" t="s">
        <v>1326</v>
      </c>
      <c r="V407" s="399" t="s">
        <v>8776</v>
      </c>
      <c r="W407" s="399" t="s">
        <v>4660</v>
      </c>
      <c r="X407" s="399" t="s">
        <v>3512</v>
      </c>
    </row>
    <row r="408" spans="1:24" ht="14.5" x14ac:dyDescent="0.35">
      <c r="A408" s="399" t="s">
        <v>1445</v>
      </c>
      <c r="B408" s="572" t="s">
        <v>8777</v>
      </c>
      <c r="C408" s="399" t="s">
        <v>8778</v>
      </c>
      <c r="D408" s="399" t="s">
        <v>8778</v>
      </c>
      <c r="E408" s="399" t="s">
        <v>8779</v>
      </c>
      <c r="J408" s="399" t="s">
        <v>8046</v>
      </c>
      <c r="K408" s="399" t="s">
        <v>8450</v>
      </c>
      <c r="L408" s="399" t="s">
        <v>44</v>
      </c>
      <c r="M408" s="399" t="s">
        <v>445</v>
      </c>
      <c r="N408" s="571">
        <v>44416.731429594911</v>
      </c>
      <c r="O408" s="571">
        <v>44446.909137210649</v>
      </c>
      <c r="Q408" s="399" t="s">
        <v>8102</v>
      </c>
      <c r="R408" s="399" t="s">
        <v>1326</v>
      </c>
      <c r="V408" s="399" t="s">
        <v>8776</v>
      </c>
      <c r="W408" s="399" t="s">
        <v>4660</v>
      </c>
      <c r="X408" s="399" t="s">
        <v>3512</v>
      </c>
    </row>
    <row r="409" spans="1:24" ht="14.5" x14ac:dyDescent="0.35">
      <c r="A409" s="399" t="s">
        <v>1445</v>
      </c>
      <c r="B409" s="572" t="s">
        <v>8780</v>
      </c>
      <c r="C409" s="399" t="s">
        <v>8781</v>
      </c>
      <c r="D409" s="399" t="s">
        <v>8781</v>
      </c>
      <c r="E409" s="399" t="s">
        <v>8782</v>
      </c>
      <c r="J409" s="399" t="s">
        <v>8046</v>
      </c>
      <c r="K409" s="399" t="s">
        <v>8450</v>
      </c>
      <c r="L409" s="399" t="s">
        <v>44</v>
      </c>
      <c r="M409" s="399" t="s">
        <v>445</v>
      </c>
      <c r="N409" s="571">
        <v>44416.731435266207</v>
      </c>
      <c r="O409" s="571">
        <v>44452.644888784722</v>
      </c>
      <c r="Q409" s="399" t="s">
        <v>8109</v>
      </c>
      <c r="R409" s="399" t="s">
        <v>1326</v>
      </c>
      <c r="V409" s="399" t="s">
        <v>8776</v>
      </c>
      <c r="W409" s="399" t="s">
        <v>4660</v>
      </c>
      <c r="X409" s="399" t="s">
        <v>3512</v>
      </c>
    </row>
    <row r="410" spans="1:24" ht="14.5" x14ac:dyDescent="0.35">
      <c r="A410" s="399" t="s">
        <v>1445</v>
      </c>
      <c r="B410" s="572" t="s">
        <v>8783</v>
      </c>
      <c r="C410" s="399" t="s">
        <v>8784</v>
      </c>
      <c r="D410" s="399" t="s">
        <v>8784</v>
      </c>
      <c r="J410" s="399" t="s">
        <v>8046</v>
      </c>
      <c r="K410" s="399" t="s">
        <v>8450</v>
      </c>
      <c r="L410" s="399" t="s">
        <v>129</v>
      </c>
      <c r="N410" s="571">
        <v>44416.731439965275</v>
      </c>
      <c r="O410" s="571">
        <v>44473.777512326385</v>
      </c>
      <c r="Q410" s="399" t="s">
        <v>8175</v>
      </c>
      <c r="R410" s="399" t="s">
        <v>1326</v>
      </c>
      <c r="V410" s="399" t="s">
        <v>8776</v>
      </c>
      <c r="W410" s="399" t="s">
        <v>4660</v>
      </c>
      <c r="X410" s="399" t="s">
        <v>3459</v>
      </c>
    </row>
    <row r="411" spans="1:24" ht="14.5" x14ac:dyDescent="0.35">
      <c r="A411" s="399" t="s">
        <v>1445</v>
      </c>
      <c r="B411" s="572" t="s">
        <v>8785</v>
      </c>
      <c r="C411" s="399" t="s">
        <v>8786</v>
      </c>
      <c r="D411" s="399" t="s">
        <v>8786</v>
      </c>
      <c r="J411" s="399" t="s">
        <v>8046</v>
      </c>
      <c r="K411" s="399" t="s">
        <v>8450</v>
      </c>
      <c r="L411" s="399" t="s">
        <v>44</v>
      </c>
      <c r="M411" s="399" t="s">
        <v>445</v>
      </c>
      <c r="N411" s="571">
        <v>44416.731444317127</v>
      </c>
      <c r="O411" s="571">
        <v>44452.946481006948</v>
      </c>
      <c r="Q411" s="399" t="s">
        <v>8109</v>
      </c>
      <c r="R411" s="399" t="s">
        <v>1326</v>
      </c>
      <c r="V411" s="399" t="s">
        <v>8776</v>
      </c>
      <c r="W411" s="399" t="s">
        <v>4660</v>
      </c>
      <c r="X411" s="399" t="s">
        <v>3459</v>
      </c>
    </row>
    <row r="412" spans="1:24" ht="14.5" x14ac:dyDescent="0.35">
      <c r="A412" s="399" t="s">
        <v>1445</v>
      </c>
      <c r="B412" s="572" t="s">
        <v>8787</v>
      </c>
      <c r="C412" s="399" t="s">
        <v>8788</v>
      </c>
      <c r="D412" s="399" t="s">
        <v>8788</v>
      </c>
      <c r="J412" s="399" t="s">
        <v>8046</v>
      </c>
      <c r="K412" s="399" t="s">
        <v>8450</v>
      </c>
      <c r="L412" s="399" t="s">
        <v>44</v>
      </c>
      <c r="M412" s="399" t="s">
        <v>445</v>
      </c>
      <c r="N412" s="571">
        <v>44416.731448344908</v>
      </c>
      <c r="O412" s="571">
        <v>44497.965347650461</v>
      </c>
      <c r="Q412" s="399" t="s">
        <v>8175</v>
      </c>
      <c r="R412" s="399" t="s">
        <v>1326</v>
      </c>
      <c r="V412" s="399" t="s">
        <v>8776</v>
      </c>
      <c r="W412" s="399" t="s">
        <v>4660</v>
      </c>
      <c r="X412" s="399" t="s">
        <v>3459</v>
      </c>
    </row>
    <row r="413" spans="1:24" ht="14.5" x14ac:dyDescent="0.35">
      <c r="A413" s="399" t="s">
        <v>1445</v>
      </c>
      <c r="B413" s="572" t="s">
        <v>8789</v>
      </c>
      <c r="C413" s="399" t="s">
        <v>8790</v>
      </c>
      <c r="D413" s="399" t="s">
        <v>8790</v>
      </c>
      <c r="J413" s="399" t="s">
        <v>8046</v>
      </c>
      <c r="K413" s="399" t="s">
        <v>8450</v>
      </c>
      <c r="L413" s="399" t="s">
        <v>44</v>
      </c>
      <c r="M413" s="399" t="s">
        <v>445</v>
      </c>
      <c r="N413" s="571">
        <v>44416.731452835651</v>
      </c>
      <c r="O413" s="571">
        <v>44497.964823958333</v>
      </c>
      <c r="Q413" s="399" t="s">
        <v>8175</v>
      </c>
      <c r="R413" s="399" t="s">
        <v>1326</v>
      </c>
      <c r="V413" s="399" t="s">
        <v>8776</v>
      </c>
      <c r="W413" s="399" t="s">
        <v>4660</v>
      </c>
      <c r="X413" s="399" t="s">
        <v>3459</v>
      </c>
    </row>
    <row r="414" spans="1:24" ht="14.5" x14ac:dyDescent="0.35">
      <c r="A414" s="399" t="s">
        <v>1445</v>
      </c>
      <c r="B414" s="572" t="s">
        <v>8791</v>
      </c>
      <c r="C414" s="399" t="s">
        <v>8792</v>
      </c>
      <c r="D414" s="399" t="s">
        <v>8792</v>
      </c>
      <c r="E414" s="399" t="s">
        <v>8793</v>
      </c>
      <c r="J414" s="399" t="s">
        <v>8046</v>
      </c>
      <c r="K414" s="399" t="s">
        <v>8450</v>
      </c>
      <c r="L414" s="399" t="s">
        <v>44</v>
      </c>
      <c r="M414" s="399" t="s">
        <v>445</v>
      </c>
      <c r="N414" s="571">
        <v>44416.731457511574</v>
      </c>
      <c r="O414" s="571">
        <v>44446.909451539352</v>
      </c>
      <c r="Q414" s="399" t="s">
        <v>8102</v>
      </c>
      <c r="R414" s="399" t="s">
        <v>1326</v>
      </c>
      <c r="V414" s="399" t="s">
        <v>8776</v>
      </c>
      <c r="W414" s="399" t="s">
        <v>4660</v>
      </c>
      <c r="X414" s="399" t="s">
        <v>3512</v>
      </c>
    </row>
    <row r="415" spans="1:24" ht="14.5" x14ac:dyDescent="0.35">
      <c r="A415" s="399" t="s">
        <v>1445</v>
      </c>
      <c r="B415" s="572" t="s">
        <v>8794</v>
      </c>
      <c r="C415" s="399" t="s">
        <v>8795</v>
      </c>
      <c r="D415" s="399" t="s">
        <v>8795</v>
      </c>
      <c r="E415" s="399" t="s">
        <v>8796</v>
      </c>
      <c r="J415" s="399" t="s">
        <v>8046</v>
      </c>
      <c r="K415" s="399" t="s">
        <v>8450</v>
      </c>
      <c r="L415" s="399" t="s">
        <v>44</v>
      </c>
      <c r="M415" s="399" t="s">
        <v>445</v>
      </c>
      <c r="N415" s="571">
        <v>44416.731461655094</v>
      </c>
      <c r="O415" s="571">
        <v>44446.90945042824</v>
      </c>
      <c r="Q415" s="399" t="s">
        <v>8102</v>
      </c>
      <c r="R415" s="399" t="s">
        <v>1326</v>
      </c>
      <c r="V415" s="399" t="s">
        <v>8776</v>
      </c>
      <c r="W415" s="399" t="s">
        <v>4660</v>
      </c>
      <c r="X415" s="399" t="s">
        <v>3512</v>
      </c>
    </row>
    <row r="416" spans="1:24" ht="14.5" x14ac:dyDescent="0.35">
      <c r="A416" s="399" t="s">
        <v>1445</v>
      </c>
      <c r="B416" s="572" t="s">
        <v>8797</v>
      </c>
      <c r="C416" s="399" t="s">
        <v>8798</v>
      </c>
      <c r="D416" s="399" t="s">
        <v>8798</v>
      </c>
      <c r="J416" s="399" t="s">
        <v>8046</v>
      </c>
      <c r="K416" s="399" t="s">
        <v>8450</v>
      </c>
      <c r="L416" s="399" t="s">
        <v>44</v>
      </c>
      <c r="M416" s="399" t="s">
        <v>445</v>
      </c>
      <c r="N416" s="571">
        <v>44416.731466921294</v>
      </c>
      <c r="O416" s="571">
        <v>44452.946155381942</v>
      </c>
      <c r="Q416" s="399" t="s">
        <v>8109</v>
      </c>
      <c r="R416" s="399" t="s">
        <v>1326</v>
      </c>
      <c r="V416" s="399" t="s">
        <v>8776</v>
      </c>
      <c r="W416" s="399" t="s">
        <v>4660</v>
      </c>
      <c r="X416" s="399" t="s">
        <v>3459</v>
      </c>
    </row>
    <row r="417" spans="1:24" ht="14.5" x14ac:dyDescent="0.35">
      <c r="A417" s="399" t="s">
        <v>1445</v>
      </c>
      <c r="B417" s="572" t="s">
        <v>8799</v>
      </c>
      <c r="C417" s="399" t="s">
        <v>8800</v>
      </c>
      <c r="D417" s="399" t="s">
        <v>8800</v>
      </c>
      <c r="E417" s="399" t="s">
        <v>8801</v>
      </c>
      <c r="J417" s="399" t="s">
        <v>8046</v>
      </c>
      <c r="K417" s="399" t="s">
        <v>8450</v>
      </c>
      <c r="L417" s="399" t="s">
        <v>44</v>
      </c>
      <c r="M417" s="399" t="s">
        <v>445</v>
      </c>
      <c r="N417" s="571">
        <v>44416.731471087965</v>
      </c>
      <c r="O417" s="571">
        <v>44497.60283783565</v>
      </c>
      <c r="Q417" s="399" t="s">
        <v>8175</v>
      </c>
      <c r="R417" s="399" t="s">
        <v>1326</v>
      </c>
      <c r="V417" s="399" t="s">
        <v>8776</v>
      </c>
      <c r="W417" s="399" t="s">
        <v>4660</v>
      </c>
      <c r="X417" s="399" t="s">
        <v>3512</v>
      </c>
    </row>
    <row r="418" spans="1:24" ht="14.5" x14ac:dyDescent="0.35">
      <c r="A418" s="399" t="s">
        <v>1445</v>
      </c>
      <c r="B418" s="572" t="s">
        <v>8802</v>
      </c>
      <c r="C418" s="399" t="s">
        <v>8803</v>
      </c>
      <c r="D418" s="399" t="s">
        <v>8803</v>
      </c>
      <c r="J418" s="399" t="s">
        <v>8046</v>
      </c>
      <c r="K418" s="399" t="s">
        <v>8450</v>
      </c>
      <c r="L418" s="399" t="s">
        <v>129</v>
      </c>
      <c r="N418" s="571">
        <v>44416.73147608796</v>
      </c>
      <c r="O418" s="571">
        <v>44473.777522569442</v>
      </c>
      <c r="Q418" s="399" t="s">
        <v>8175</v>
      </c>
      <c r="R418" s="399" t="s">
        <v>1326</v>
      </c>
      <c r="V418" s="399" t="s">
        <v>8776</v>
      </c>
      <c r="W418" s="399" t="s">
        <v>4660</v>
      </c>
      <c r="X418" s="399" t="s">
        <v>3459</v>
      </c>
    </row>
    <row r="419" spans="1:24" ht="14.5" x14ac:dyDescent="0.35">
      <c r="A419" s="399" t="s">
        <v>1445</v>
      </c>
      <c r="B419" s="572" t="s">
        <v>8804</v>
      </c>
      <c r="C419" s="399" t="s">
        <v>8805</v>
      </c>
      <c r="D419" s="399" t="s">
        <v>8805</v>
      </c>
      <c r="E419" s="399" t="s">
        <v>8806</v>
      </c>
      <c r="J419" s="399" t="s">
        <v>8046</v>
      </c>
      <c r="K419" s="399" t="s">
        <v>8450</v>
      </c>
      <c r="L419" s="399" t="s">
        <v>44</v>
      </c>
      <c r="M419" s="399" t="s">
        <v>445</v>
      </c>
      <c r="N419" s="571">
        <v>44416.731481666669</v>
      </c>
      <c r="O419" s="571">
        <v>44476.814863113425</v>
      </c>
      <c r="Q419" s="399" t="s">
        <v>8175</v>
      </c>
      <c r="R419" s="399" t="s">
        <v>1326</v>
      </c>
      <c r="V419" s="399" t="s">
        <v>8776</v>
      </c>
      <c r="W419" s="399" t="s">
        <v>4660</v>
      </c>
      <c r="X419" s="399" t="s">
        <v>3512</v>
      </c>
    </row>
    <row r="420" spans="1:24" ht="14.5" x14ac:dyDescent="0.35">
      <c r="A420" s="399" t="s">
        <v>1445</v>
      </c>
      <c r="B420" s="572" t="s">
        <v>8807</v>
      </c>
      <c r="C420" s="399" t="s">
        <v>8808</v>
      </c>
      <c r="D420" s="399" t="s">
        <v>8808</v>
      </c>
      <c r="E420" s="399" t="s">
        <v>8809</v>
      </c>
      <c r="J420" s="399" t="s">
        <v>8046</v>
      </c>
      <c r="K420" s="399" t="s">
        <v>8450</v>
      </c>
      <c r="L420" s="399" t="s">
        <v>44</v>
      </c>
      <c r="M420" s="399" t="s">
        <v>445</v>
      </c>
      <c r="N420" s="571">
        <v>44416.731486469907</v>
      </c>
      <c r="O420" s="571">
        <v>44476.815119583334</v>
      </c>
      <c r="Q420" s="399" t="s">
        <v>8175</v>
      </c>
      <c r="R420" s="399" t="s">
        <v>1326</v>
      </c>
      <c r="V420" s="399" t="s">
        <v>8776</v>
      </c>
      <c r="W420" s="399" t="s">
        <v>4660</v>
      </c>
      <c r="X420" s="399" t="s">
        <v>3512</v>
      </c>
    </row>
    <row r="421" spans="1:24" ht="14.5" x14ac:dyDescent="0.35">
      <c r="A421" s="399" t="s">
        <v>1445</v>
      </c>
      <c r="B421" s="572" t="s">
        <v>8810</v>
      </c>
      <c r="C421" s="399" t="s">
        <v>8811</v>
      </c>
      <c r="D421" s="399" t="s">
        <v>8811</v>
      </c>
      <c r="E421" s="399" t="s">
        <v>8812</v>
      </c>
      <c r="J421" s="399" t="s">
        <v>8046</v>
      </c>
      <c r="K421" s="399" t="s">
        <v>8450</v>
      </c>
      <c r="L421" s="399" t="s">
        <v>44</v>
      </c>
      <c r="M421" s="399" t="s">
        <v>445</v>
      </c>
      <c r="N421" s="571">
        <v>44416.731490891201</v>
      </c>
      <c r="O421" s="571">
        <v>44446.909408726853</v>
      </c>
      <c r="Q421" s="399" t="s">
        <v>8102</v>
      </c>
      <c r="R421" s="399" t="s">
        <v>1326</v>
      </c>
      <c r="V421" s="399" t="s">
        <v>8776</v>
      </c>
      <c r="W421" s="399" t="s">
        <v>4660</v>
      </c>
      <c r="X421" s="399" t="s">
        <v>3512</v>
      </c>
    </row>
    <row r="422" spans="1:24" ht="14.5" x14ac:dyDescent="0.35">
      <c r="A422" s="399" t="s">
        <v>1445</v>
      </c>
      <c r="B422" s="572" t="s">
        <v>8813</v>
      </c>
      <c r="C422" s="399" t="s">
        <v>8814</v>
      </c>
      <c r="D422" s="399" t="s">
        <v>8814</v>
      </c>
      <c r="E422" s="399" t="s">
        <v>8815</v>
      </c>
      <c r="J422" s="399" t="s">
        <v>8046</v>
      </c>
      <c r="K422" s="399" t="s">
        <v>8450</v>
      </c>
      <c r="L422" s="399" t="s">
        <v>44</v>
      </c>
      <c r="M422" s="399" t="s">
        <v>445</v>
      </c>
      <c r="N422" s="571">
        <v>44416.731495381944</v>
      </c>
      <c r="O422" s="571">
        <v>44446.909407557869</v>
      </c>
      <c r="Q422" s="399" t="s">
        <v>8102</v>
      </c>
      <c r="R422" s="399" t="s">
        <v>1326</v>
      </c>
      <c r="V422" s="399" t="s">
        <v>8776</v>
      </c>
      <c r="W422" s="399" t="s">
        <v>4660</v>
      </c>
      <c r="X422" s="399" t="s">
        <v>3512</v>
      </c>
    </row>
    <row r="423" spans="1:24" ht="14.5" x14ac:dyDescent="0.35">
      <c r="A423" s="399" t="s">
        <v>1445</v>
      </c>
      <c r="B423" s="572" t="s">
        <v>8816</v>
      </c>
      <c r="C423" s="399" t="s">
        <v>8817</v>
      </c>
      <c r="D423" s="399" t="s">
        <v>8817</v>
      </c>
      <c r="E423" s="399" t="s">
        <v>8818</v>
      </c>
      <c r="J423" s="399" t="s">
        <v>8046</v>
      </c>
      <c r="K423" s="399" t="s">
        <v>8450</v>
      </c>
      <c r="L423" s="399" t="s">
        <v>44</v>
      </c>
      <c r="M423" s="399" t="s">
        <v>445</v>
      </c>
      <c r="N423" s="571">
        <v>44416.731501064816</v>
      </c>
      <c r="O423" s="571">
        <v>44446.909426412036</v>
      </c>
      <c r="Q423" s="399" t="s">
        <v>8102</v>
      </c>
      <c r="R423" s="399" t="s">
        <v>1326</v>
      </c>
      <c r="V423" s="399" t="s">
        <v>8776</v>
      </c>
      <c r="W423" s="399" t="s">
        <v>4660</v>
      </c>
      <c r="X423" s="399" t="s">
        <v>3512</v>
      </c>
    </row>
    <row r="424" spans="1:24" ht="14.5" x14ac:dyDescent="0.35">
      <c r="A424" s="399" t="s">
        <v>1445</v>
      </c>
      <c r="B424" s="572" t="s">
        <v>8819</v>
      </c>
      <c r="C424" s="399" t="s">
        <v>8820</v>
      </c>
      <c r="D424" s="399" t="s">
        <v>8820</v>
      </c>
      <c r="E424" s="399" t="s">
        <v>8821</v>
      </c>
      <c r="J424" s="399" t="s">
        <v>8046</v>
      </c>
      <c r="K424" s="399" t="s">
        <v>8822</v>
      </c>
      <c r="L424" s="399" t="s">
        <v>44</v>
      </c>
      <c r="M424" s="399" t="s">
        <v>445</v>
      </c>
      <c r="N424" s="571">
        <v>44416.731506620374</v>
      </c>
      <c r="O424" s="571">
        <v>44446.907082199075</v>
      </c>
      <c r="Q424" s="399" t="s">
        <v>8102</v>
      </c>
      <c r="R424" s="399" t="s">
        <v>1326</v>
      </c>
      <c r="V424" s="399" t="s">
        <v>8776</v>
      </c>
      <c r="W424" s="399" t="s">
        <v>4660</v>
      </c>
      <c r="X424" s="399" t="s">
        <v>3512</v>
      </c>
    </row>
    <row r="425" spans="1:24" ht="14.5" x14ac:dyDescent="0.35">
      <c r="A425" s="399" t="s">
        <v>1445</v>
      </c>
      <c r="B425" s="572" t="s">
        <v>8823</v>
      </c>
      <c r="C425" s="399" t="s">
        <v>8824</v>
      </c>
      <c r="D425" s="399" t="s">
        <v>8824</v>
      </c>
      <c r="E425" s="399" t="s">
        <v>8825</v>
      </c>
      <c r="J425" s="399" t="s">
        <v>8046</v>
      </c>
      <c r="K425" s="399" t="s">
        <v>8450</v>
      </c>
      <c r="L425" s="399" t="s">
        <v>44</v>
      </c>
      <c r="M425" s="399" t="s">
        <v>445</v>
      </c>
      <c r="N425" s="571">
        <v>44416.73151203704</v>
      </c>
      <c r="O425" s="571">
        <v>44446.909421562501</v>
      </c>
      <c r="Q425" s="399" t="s">
        <v>8102</v>
      </c>
      <c r="R425" s="399" t="s">
        <v>1326</v>
      </c>
      <c r="V425" s="399" t="s">
        <v>8776</v>
      </c>
      <c r="W425" s="399" t="s">
        <v>4660</v>
      </c>
      <c r="X425" s="399" t="s">
        <v>3512</v>
      </c>
    </row>
    <row r="426" spans="1:24" ht="14.5" x14ac:dyDescent="0.35">
      <c r="A426" s="399" t="s">
        <v>1445</v>
      </c>
      <c r="B426" s="572" t="s">
        <v>8826</v>
      </c>
      <c r="C426" s="399" t="s">
        <v>8827</v>
      </c>
      <c r="D426" s="399" t="s">
        <v>8827</v>
      </c>
      <c r="E426" s="399" t="s">
        <v>8828</v>
      </c>
      <c r="J426" s="399" t="s">
        <v>8046</v>
      </c>
      <c r="K426" s="399" t="s">
        <v>8450</v>
      </c>
      <c r="L426" s="399" t="s">
        <v>44</v>
      </c>
      <c r="M426" s="399" t="s">
        <v>445</v>
      </c>
      <c r="N426" s="571">
        <v>44416.73151633102</v>
      </c>
      <c r="O426" s="571">
        <v>44452.645098506946</v>
      </c>
      <c r="Q426" s="399" t="s">
        <v>8109</v>
      </c>
      <c r="R426" s="399" t="s">
        <v>1326</v>
      </c>
      <c r="V426" s="399" t="s">
        <v>8776</v>
      </c>
      <c r="W426" s="399" t="s">
        <v>4660</v>
      </c>
      <c r="X426" s="399" t="s">
        <v>3512</v>
      </c>
    </row>
    <row r="427" spans="1:24" ht="14.5" x14ac:dyDescent="0.35">
      <c r="A427" s="399" t="s">
        <v>1445</v>
      </c>
      <c r="B427" s="572" t="s">
        <v>8829</v>
      </c>
      <c r="C427" s="399" t="s">
        <v>8830</v>
      </c>
      <c r="D427" s="399" t="s">
        <v>8830</v>
      </c>
      <c r="E427" s="399" t="s">
        <v>8831</v>
      </c>
      <c r="J427" s="399" t="s">
        <v>8046</v>
      </c>
      <c r="K427" s="399" t="s">
        <v>8450</v>
      </c>
      <c r="L427" s="399" t="s">
        <v>44</v>
      </c>
      <c r="M427" s="399" t="s">
        <v>445</v>
      </c>
      <c r="N427" s="571">
        <v>44416.731520451387</v>
      </c>
      <c r="O427" s="571">
        <v>44446.909435983798</v>
      </c>
      <c r="Q427" s="399" t="s">
        <v>8102</v>
      </c>
      <c r="R427" s="399" t="s">
        <v>1326</v>
      </c>
      <c r="V427" s="399" t="s">
        <v>8776</v>
      </c>
      <c r="W427" s="399" t="s">
        <v>4660</v>
      </c>
      <c r="X427" s="399" t="s">
        <v>3512</v>
      </c>
    </row>
    <row r="428" spans="1:24" ht="14.5" x14ac:dyDescent="0.35">
      <c r="A428" s="399" t="s">
        <v>1445</v>
      </c>
      <c r="B428" s="572" t="s">
        <v>8832</v>
      </c>
      <c r="C428" s="399" t="s">
        <v>8833</v>
      </c>
      <c r="D428" s="399" t="s">
        <v>8833</v>
      </c>
      <c r="E428" s="399" t="s">
        <v>8834</v>
      </c>
      <c r="J428" s="399" t="s">
        <v>8046</v>
      </c>
      <c r="K428" s="399" t="s">
        <v>8450</v>
      </c>
      <c r="L428" s="399" t="s">
        <v>44</v>
      </c>
      <c r="M428" s="399" t="s">
        <v>445</v>
      </c>
      <c r="N428" s="571">
        <v>44416.731526319447</v>
      </c>
      <c r="O428" s="571">
        <v>44497.966687546294</v>
      </c>
      <c r="Q428" s="399" t="s">
        <v>8175</v>
      </c>
      <c r="R428" s="399" t="s">
        <v>1326</v>
      </c>
      <c r="V428" s="399" t="s">
        <v>8776</v>
      </c>
      <c r="W428" s="399" t="s">
        <v>4660</v>
      </c>
      <c r="X428" s="399" t="s">
        <v>3512</v>
      </c>
    </row>
    <row r="429" spans="1:24" ht="14.5" x14ac:dyDescent="0.35">
      <c r="A429" s="399" t="s">
        <v>1445</v>
      </c>
      <c r="B429" s="572" t="s">
        <v>8835</v>
      </c>
      <c r="C429" s="399" t="s">
        <v>8836</v>
      </c>
      <c r="D429" s="399" t="s">
        <v>8836</v>
      </c>
      <c r="E429" s="399" t="s">
        <v>8837</v>
      </c>
      <c r="J429" s="399" t="s">
        <v>8046</v>
      </c>
      <c r="K429" s="399" t="s">
        <v>8450</v>
      </c>
      <c r="L429" s="399" t="s">
        <v>44</v>
      </c>
      <c r="M429" s="399" t="s">
        <v>445</v>
      </c>
      <c r="N429" s="571">
        <v>44416.731530868055</v>
      </c>
      <c r="O429" s="571">
        <v>44470.692014062501</v>
      </c>
      <c r="Q429" s="399" t="s">
        <v>8109</v>
      </c>
      <c r="R429" s="399" t="s">
        <v>1326</v>
      </c>
      <c r="V429" s="399" t="s">
        <v>8776</v>
      </c>
      <c r="W429" s="399" t="s">
        <v>4660</v>
      </c>
      <c r="X429" s="399" t="s">
        <v>3512</v>
      </c>
    </row>
    <row r="430" spans="1:24" ht="14.5" x14ac:dyDescent="0.35">
      <c r="A430" s="399" t="s">
        <v>1445</v>
      </c>
      <c r="B430" s="572" t="s">
        <v>8838</v>
      </c>
      <c r="C430" s="399" t="s">
        <v>8839</v>
      </c>
      <c r="D430" s="399" t="s">
        <v>8839</v>
      </c>
      <c r="E430" s="399" t="s">
        <v>8840</v>
      </c>
      <c r="J430" s="399" t="s">
        <v>8046</v>
      </c>
      <c r="K430" s="399" t="s">
        <v>8450</v>
      </c>
      <c r="L430" s="399" t="s">
        <v>44</v>
      </c>
      <c r="M430" s="399" t="s">
        <v>445</v>
      </c>
      <c r="N430" s="571">
        <v>44416.731535069448</v>
      </c>
      <c r="O430" s="571">
        <v>44488.741759675926</v>
      </c>
      <c r="Q430" s="399" t="s">
        <v>8175</v>
      </c>
      <c r="R430" s="399" t="s">
        <v>1326</v>
      </c>
      <c r="V430" s="399" t="s">
        <v>8776</v>
      </c>
      <c r="W430" s="399" t="s">
        <v>4660</v>
      </c>
      <c r="X430" s="399" t="s">
        <v>3512</v>
      </c>
    </row>
    <row r="431" spans="1:24" ht="14.5" x14ac:dyDescent="0.35">
      <c r="A431" s="399" t="s">
        <v>1445</v>
      </c>
      <c r="B431" s="572" t="s">
        <v>8841</v>
      </c>
      <c r="C431" s="399" t="s">
        <v>8842</v>
      </c>
      <c r="D431" s="399" t="s">
        <v>8842</v>
      </c>
      <c r="E431" s="399" t="s">
        <v>8843</v>
      </c>
      <c r="J431" s="399" t="s">
        <v>8046</v>
      </c>
      <c r="K431" s="399" t="s">
        <v>8450</v>
      </c>
      <c r="L431" s="399" t="s">
        <v>44</v>
      </c>
      <c r="M431" s="399" t="s">
        <v>445</v>
      </c>
      <c r="N431" s="571">
        <v>44416.731539930559</v>
      </c>
      <c r="O431" s="571">
        <v>44477.662285289349</v>
      </c>
      <c r="Q431" s="399" t="s">
        <v>8175</v>
      </c>
      <c r="R431" s="399" t="s">
        <v>1326</v>
      </c>
      <c r="V431" s="399" t="s">
        <v>8776</v>
      </c>
      <c r="W431" s="399" t="s">
        <v>4660</v>
      </c>
      <c r="X431" s="399" t="s">
        <v>3512</v>
      </c>
    </row>
    <row r="432" spans="1:24" ht="14.5" x14ac:dyDescent="0.35">
      <c r="A432" s="399" t="s">
        <v>1445</v>
      </c>
      <c r="B432" s="572" t="s">
        <v>8844</v>
      </c>
      <c r="C432" s="399" t="s">
        <v>8845</v>
      </c>
      <c r="D432" s="399" t="s">
        <v>8845</v>
      </c>
      <c r="J432" s="399" t="s">
        <v>8046</v>
      </c>
      <c r="K432" s="399" t="s">
        <v>8450</v>
      </c>
      <c r="L432" s="399" t="s">
        <v>44</v>
      </c>
      <c r="M432" s="399" t="s">
        <v>445</v>
      </c>
      <c r="N432" s="571">
        <v>44416.731545613424</v>
      </c>
      <c r="O432" s="571">
        <v>44470.692244375001</v>
      </c>
      <c r="Q432" s="399" t="s">
        <v>8109</v>
      </c>
      <c r="R432" s="399" t="s">
        <v>1326</v>
      </c>
      <c r="V432" s="399" t="s">
        <v>8776</v>
      </c>
      <c r="W432" s="399" t="s">
        <v>4660</v>
      </c>
      <c r="X432" s="399" t="s">
        <v>3459</v>
      </c>
    </row>
    <row r="433" spans="1:24" ht="14.5" x14ac:dyDescent="0.35">
      <c r="A433" s="399" t="s">
        <v>1445</v>
      </c>
      <c r="B433" s="572" t="s">
        <v>8846</v>
      </c>
      <c r="C433" s="399" t="s">
        <v>8847</v>
      </c>
      <c r="D433" s="399" t="s">
        <v>8847</v>
      </c>
      <c r="J433" s="399" t="s">
        <v>8046</v>
      </c>
      <c r="K433" s="399" t="s">
        <v>8450</v>
      </c>
      <c r="L433" s="399" t="s">
        <v>44</v>
      </c>
      <c r="M433" s="399" t="s">
        <v>445</v>
      </c>
      <c r="N433" s="571">
        <v>44416.731550879631</v>
      </c>
      <c r="O433" s="571">
        <v>44470.692681157409</v>
      </c>
      <c r="Q433" s="399" t="s">
        <v>8109</v>
      </c>
      <c r="R433" s="399" t="s">
        <v>1326</v>
      </c>
      <c r="V433" s="399" t="s">
        <v>8776</v>
      </c>
      <c r="W433" s="399" t="s">
        <v>4660</v>
      </c>
      <c r="X433" s="399" t="s">
        <v>3459</v>
      </c>
    </row>
    <row r="434" spans="1:24" ht="14.5" x14ac:dyDescent="0.35">
      <c r="A434" s="399" t="s">
        <v>1445</v>
      </c>
      <c r="B434" s="572" t="s">
        <v>8848</v>
      </c>
      <c r="C434" s="399" t="s">
        <v>8849</v>
      </c>
      <c r="D434" s="399" t="s">
        <v>8849</v>
      </c>
      <c r="J434" s="399" t="s">
        <v>8046</v>
      </c>
      <c r="K434" s="399" t="s">
        <v>8450</v>
      </c>
      <c r="L434" s="399" t="s">
        <v>44</v>
      </c>
      <c r="M434" s="399" t="s">
        <v>445</v>
      </c>
      <c r="N434" s="571">
        <v>44416.731554907405</v>
      </c>
      <c r="O434" s="571">
        <v>44477.663427569445</v>
      </c>
      <c r="Q434" s="399" t="s">
        <v>8175</v>
      </c>
      <c r="R434" s="399" t="s">
        <v>1326</v>
      </c>
      <c r="V434" s="399" t="s">
        <v>8776</v>
      </c>
      <c r="W434" s="399" t="s">
        <v>4660</v>
      </c>
      <c r="X434" s="399" t="s">
        <v>3459</v>
      </c>
    </row>
    <row r="435" spans="1:24" ht="14.5" x14ac:dyDescent="0.35">
      <c r="A435" s="399" t="s">
        <v>1445</v>
      </c>
      <c r="B435" s="572" t="s">
        <v>8850</v>
      </c>
      <c r="C435" s="399" t="s">
        <v>8851</v>
      </c>
      <c r="D435" s="399" t="s">
        <v>8851</v>
      </c>
      <c r="I435" s="399" t="s">
        <v>8538</v>
      </c>
      <c r="J435" s="399" t="s">
        <v>8046</v>
      </c>
      <c r="K435" s="399" t="s">
        <v>8450</v>
      </c>
      <c r="L435" s="399" t="s">
        <v>44</v>
      </c>
      <c r="M435" s="399" t="s">
        <v>445</v>
      </c>
      <c r="N435" s="571">
        <v>44416.731558946762</v>
      </c>
      <c r="O435" s="571">
        <v>44477.663075173608</v>
      </c>
      <c r="Q435" s="399" t="s">
        <v>8175</v>
      </c>
      <c r="R435" s="399" t="s">
        <v>1326</v>
      </c>
      <c r="V435" s="399" t="s">
        <v>8776</v>
      </c>
      <c r="X435" s="399" t="s">
        <v>3459</v>
      </c>
    </row>
    <row r="436" spans="1:24" ht="14.5" x14ac:dyDescent="0.35">
      <c r="A436" s="399" t="s">
        <v>1445</v>
      </c>
      <c r="B436" s="572" t="s">
        <v>8852</v>
      </c>
      <c r="C436" s="399" t="s">
        <v>8853</v>
      </c>
      <c r="D436" s="399" t="s">
        <v>8853</v>
      </c>
      <c r="J436" s="399" t="s">
        <v>8046</v>
      </c>
      <c r="K436" s="399" t="s">
        <v>8822</v>
      </c>
      <c r="L436" s="399" t="s">
        <v>44</v>
      </c>
      <c r="M436" s="399" t="s">
        <v>445</v>
      </c>
      <c r="N436" s="571">
        <v>44416.731563368056</v>
      </c>
      <c r="O436" s="571">
        <v>44470.712962696758</v>
      </c>
      <c r="Q436" s="399" t="s">
        <v>8109</v>
      </c>
      <c r="R436" s="399" t="s">
        <v>1326</v>
      </c>
      <c r="V436" s="399" t="s">
        <v>8776</v>
      </c>
      <c r="W436" s="399" t="s">
        <v>4660</v>
      </c>
      <c r="X436" s="399" t="s">
        <v>3459</v>
      </c>
    </row>
    <row r="437" spans="1:24" ht="14.5" x14ac:dyDescent="0.35">
      <c r="A437" s="399" t="s">
        <v>1445</v>
      </c>
      <c r="B437" s="572" t="s">
        <v>8854</v>
      </c>
      <c r="C437" s="399" t="s">
        <v>8855</v>
      </c>
      <c r="D437" s="399" t="s">
        <v>8855</v>
      </c>
      <c r="E437" s="399" t="s">
        <v>8856</v>
      </c>
      <c r="J437" s="399" t="s">
        <v>8046</v>
      </c>
      <c r="K437" s="399" t="s">
        <v>8450</v>
      </c>
      <c r="L437" s="399" t="s">
        <v>44</v>
      </c>
      <c r="M437" s="399" t="s">
        <v>445</v>
      </c>
      <c r="N437" s="571">
        <v>44416.731567465278</v>
      </c>
      <c r="O437" s="571">
        <v>44476.712583865738</v>
      </c>
      <c r="Q437" s="399" t="s">
        <v>8175</v>
      </c>
      <c r="R437" s="399" t="s">
        <v>1326</v>
      </c>
      <c r="V437" s="399" t="s">
        <v>8776</v>
      </c>
      <c r="W437" s="399" t="s">
        <v>4660</v>
      </c>
      <c r="X437" s="399" t="s">
        <v>3512</v>
      </c>
    </row>
    <row r="438" spans="1:24" ht="14.5" x14ac:dyDescent="0.35">
      <c r="A438" s="399" t="s">
        <v>1445</v>
      </c>
      <c r="B438" s="572" t="s">
        <v>8857</v>
      </c>
      <c r="C438" s="399" t="s">
        <v>8858</v>
      </c>
      <c r="D438" s="399" t="s">
        <v>8858</v>
      </c>
      <c r="J438" s="399" t="s">
        <v>8046</v>
      </c>
      <c r="K438" s="399" t="s">
        <v>8450</v>
      </c>
      <c r="L438" s="399" t="s">
        <v>129</v>
      </c>
      <c r="N438" s="571">
        <v>44416.731572372686</v>
      </c>
      <c r="O438" s="571">
        <v>44473.777480486111</v>
      </c>
      <c r="Q438" s="399" t="s">
        <v>8175</v>
      </c>
      <c r="R438" s="399" t="s">
        <v>1326</v>
      </c>
      <c r="V438" s="399" t="s">
        <v>8776</v>
      </c>
      <c r="W438" s="399" t="s">
        <v>4660</v>
      </c>
      <c r="X438" s="399" t="s">
        <v>3459</v>
      </c>
    </row>
    <row r="439" spans="1:24" ht="14.5" x14ac:dyDescent="0.35">
      <c r="A439" s="399" t="s">
        <v>1445</v>
      </c>
      <c r="B439" s="572" t="s">
        <v>8859</v>
      </c>
      <c r="C439" s="399" t="s">
        <v>8860</v>
      </c>
      <c r="D439" s="399" t="s">
        <v>8860</v>
      </c>
      <c r="J439" s="399" t="s">
        <v>8046</v>
      </c>
      <c r="K439" s="399" t="s">
        <v>8822</v>
      </c>
      <c r="L439" s="399" t="s">
        <v>44</v>
      </c>
      <c r="M439" s="399" t="s">
        <v>445</v>
      </c>
      <c r="N439" s="571">
        <v>44416.731576863429</v>
      </c>
      <c r="O439" s="571">
        <v>44489.027037534725</v>
      </c>
      <c r="Q439" s="399" t="s">
        <v>8175</v>
      </c>
      <c r="R439" s="399" t="s">
        <v>1326</v>
      </c>
      <c r="V439" s="399" t="s">
        <v>8776</v>
      </c>
      <c r="W439" s="399" t="s">
        <v>4660</v>
      </c>
      <c r="X439" s="399" t="s">
        <v>3459</v>
      </c>
    </row>
    <row r="440" spans="1:24" ht="14.5" x14ac:dyDescent="0.35">
      <c r="A440" s="399" t="s">
        <v>1445</v>
      </c>
      <c r="B440" s="572" t="s">
        <v>8861</v>
      </c>
      <c r="C440" s="399" t="s">
        <v>8862</v>
      </c>
      <c r="D440" s="399" t="s">
        <v>8862</v>
      </c>
      <c r="E440" s="399" t="s">
        <v>8863</v>
      </c>
      <c r="J440" s="399" t="s">
        <v>8046</v>
      </c>
      <c r="K440" s="399" t="s">
        <v>8450</v>
      </c>
      <c r="L440" s="399" t="s">
        <v>44</v>
      </c>
      <c r="M440" s="399" t="s">
        <v>445</v>
      </c>
      <c r="N440" s="571">
        <v>44416.731581215281</v>
      </c>
      <c r="O440" s="571">
        <v>44446.909352395836</v>
      </c>
      <c r="Q440" s="399" t="s">
        <v>8102</v>
      </c>
      <c r="R440" s="399" t="s">
        <v>1326</v>
      </c>
      <c r="V440" s="399" t="s">
        <v>8776</v>
      </c>
      <c r="W440" s="399" t="s">
        <v>4660</v>
      </c>
      <c r="X440" s="399" t="s">
        <v>3512</v>
      </c>
    </row>
    <row r="441" spans="1:24" ht="14.5" x14ac:dyDescent="0.35">
      <c r="A441" s="399" t="s">
        <v>1445</v>
      </c>
      <c r="B441" s="572" t="s">
        <v>8864</v>
      </c>
      <c r="C441" s="399" t="s">
        <v>8865</v>
      </c>
      <c r="D441" s="399" t="s">
        <v>8865</v>
      </c>
      <c r="E441" s="399" t="s">
        <v>8866</v>
      </c>
      <c r="J441" s="399" t="s">
        <v>8046</v>
      </c>
      <c r="K441" s="399" t="s">
        <v>8450</v>
      </c>
      <c r="L441" s="399" t="s">
        <v>44</v>
      </c>
      <c r="M441" s="399" t="s">
        <v>445</v>
      </c>
      <c r="N441" s="571">
        <v>44416.731585682872</v>
      </c>
      <c r="O441" s="571">
        <v>44489.02400957176</v>
      </c>
      <c r="Q441" s="399" t="s">
        <v>8175</v>
      </c>
      <c r="R441" s="399" t="s">
        <v>1326</v>
      </c>
      <c r="V441" s="399" t="s">
        <v>8776</v>
      </c>
      <c r="W441" s="399" t="s">
        <v>4660</v>
      </c>
      <c r="X441" s="399" t="s">
        <v>3512</v>
      </c>
    </row>
    <row r="442" spans="1:24" ht="14.5" x14ac:dyDescent="0.35">
      <c r="A442" s="399" t="s">
        <v>1445</v>
      </c>
      <c r="B442" s="572" t="s">
        <v>8867</v>
      </c>
      <c r="C442" s="399" t="s">
        <v>8868</v>
      </c>
      <c r="D442" s="399" t="s">
        <v>8868</v>
      </c>
      <c r="J442" s="399" t="s">
        <v>8046</v>
      </c>
      <c r="K442" s="399" t="s">
        <v>8450</v>
      </c>
      <c r="L442" s="399" t="s">
        <v>44</v>
      </c>
      <c r="M442" s="399" t="s">
        <v>445</v>
      </c>
      <c r="N442" s="571">
        <v>44416.731590208336</v>
      </c>
      <c r="O442" s="571">
        <v>44470.713814328701</v>
      </c>
      <c r="Q442" s="399" t="s">
        <v>8109</v>
      </c>
      <c r="R442" s="399" t="s">
        <v>1326</v>
      </c>
      <c r="V442" s="399" t="s">
        <v>8776</v>
      </c>
      <c r="W442" s="399" t="s">
        <v>4660</v>
      </c>
      <c r="X442" s="399" t="s">
        <v>3459</v>
      </c>
    </row>
    <row r="443" spans="1:24" ht="14.5" x14ac:dyDescent="0.35">
      <c r="A443" s="399" t="s">
        <v>1445</v>
      </c>
      <c r="B443" s="572" t="s">
        <v>8869</v>
      </c>
      <c r="C443" s="399" t="s">
        <v>8870</v>
      </c>
      <c r="D443" s="399" t="s">
        <v>8870</v>
      </c>
      <c r="J443" s="399" t="s">
        <v>8046</v>
      </c>
      <c r="K443" s="399" t="s">
        <v>8450</v>
      </c>
      <c r="L443" s="399" t="s">
        <v>44</v>
      </c>
      <c r="M443" s="399" t="s">
        <v>445</v>
      </c>
      <c r="N443" s="571">
        <v>44416.731594560188</v>
      </c>
      <c r="O443" s="571">
        <v>44470.715001180557</v>
      </c>
      <c r="Q443" s="399" t="s">
        <v>8109</v>
      </c>
      <c r="R443" s="399" t="s">
        <v>1326</v>
      </c>
      <c r="V443" s="399" t="s">
        <v>8776</v>
      </c>
      <c r="W443" s="399" t="s">
        <v>4660</v>
      </c>
      <c r="X443" s="399" t="s">
        <v>3459</v>
      </c>
    </row>
    <row r="444" spans="1:24" ht="14.5" x14ac:dyDescent="0.35">
      <c r="A444" s="399" t="s">
        <v>1445</v>
      </c>
      <c r="B444" s="572" t="s">
        <v>8871</v>
      </c>
      <c r="C444" s="399" t="s">
        <v>8872</v>
      </c>
      <c r="D444" s="399" t="s">
        <v>8872</v>
      </c>
      <c r="J444" s="399" t="s">
        <v>8046</v>
      </c>
      <c r="K444" s="399" t="s">
        <v>8822</v>
      </c>
      <c r="L444" s="399" t="s">
        <v>44</v>
      </c>
      <c r="M444" s="399" t="s">
        <v>445</v>
      </c>
      <c r="N444" s="571">
        <v>44416.731599016202</v>
      </c>
      <c r="O444" s="571">
        <v>44476.815355324077</v>
      </c>
      <c r="Q444" s="399" t="s">
        <v>8175</v>
      </c>
      <c r="R444" s="399" t="s">
        <v>1326</v>
      </c>
      <c r="V444" s="399" t="s">
        <v>8776</v>
      </c>
      <c r="W444" s="399" t="s">
        <v>4660</v>
      </c>
      <c r="X444" s="399" t="s">
        <v>3459</v>
      </c>
    </row>
    <row r="445" spans="1:24" ht="14.5" x14ac:dyDescent="0.35">
      <c r="A445" s="399" t="s">
        <v>1445</v>
      </c>
      <c r="B445" s="572" t="s">
        <v>8873</v>
      </c>
      <c r="C445" s="399" t="s">
        <v>8874</v>
      </c>
      <c r="D445" s="399" t="s">
        <v>8874</v>
      </c>
      <c r="J445" s="399" t="s">
        <v>8046</v>
      </c>
      <c r="K445" s="399" t="s">
        <v>8450</v>
      </c>
      <c r="L445" s="399" t="s">
        <v>44</v>
      </c>
      <c r="M445" s="399" t="s">
        <v>445</v>
      </c>
      <c r="N445" s="571">
        <v>44416.731603182867</v>
      </c>
      <c r="O445" s="571">
        <v>44497.964386539352</v>
      </c>
      <c r="Q445" s="399" t="s">
        <v>8175</v>
      </c>
      <c r="R445" s="399" t="s">
        <v>1326</v>
      </c>
      <c r="V445" s="399" t="s">
        <v>8776</v>
      </c>
      <c r="W445" s="399" t="s">
        <v>4660</v>
      </c>
      <c r="X445" s="399" t="s">
        <v>3459</v>
      </c>
    </row>
    <row r="446" spans="1:24" ht="14.5" x14ac:dyDescent="0.35">
      <c r="A446" s="399" t="s">
        <v>1445</v>
      </c>
      <c r="B446" s="572" t="s">
        <v>8875</v>
      </c>
      <c r="C446" s="399" t="s">
        <v>8876</v>
      </c>
      <c r="D446" s="399" t="s">
        <v>8876</v>
      </c>
      <c r="E446" s="399" t="s">
        <v>8877</v>
      </c>
      <c r="J446" s="399" t="s">
        <v>8046</v>
      </c>
      <c r="K446" s="399" t="s">
        <v>8450</v>
      </c>
      <c r="L446" s="399" t="s">
        <v>44</v>
      </c>
      <c r="M446" s="399" t="s">
        <v>445</v>
      </c>
      <c r="N446" s="571">
        <v>44416.731608078706</v>
      </c>
      <c r="O446" s="571">
        <v>44476.72721798611</v>
      </c>
      <c r="Q446" s="399" t="s">
        <v>8175</v>
      </c>
      <c r="R446" s="399" t="s">
        <v>1326</v>
      </c>
      <c r="V446" s="399" t="s">
        <v>8776</v>
      </c>
      <c r="W446" s="399" t="s">
        <v>4660</v>
      </c>
      <c r="X446" s="399" t="s">
        <v>3512</v>
      </c>
    </row>
    <row r="447" spans="1:24" ht="14.5" x14ac:dyDescent="0.35">
      <c r="A447" s="399" t="s">
        <v>1445</v>
      </c>
      <c r="B447" s="572" t="s">
        <v>8878</v>
      </c>
      <c r="C447" s="399" t="s">
        <v>8879</v>
      </c>
      <c r="D447" s="399" t="s">
        <v>8879</v>
      </c>
      <c r="J447" s="399" t="s">
        <v>8046</v>
      </c>
      <c r="K447" s="399" t="s">
        <v>8450</v>
      </c>
      <c r="L447" s="399" t="s">
        <v>44</v>
      </c>
      <c r="M447" s="399" t="s">
        <v>445</v>
      </c>
      <c r="N447" s="571">
        <v>44416.731612581018</v>
      </c>
      <c r="O447" s="571">
        <v>44448.785188263886</v>
      </c>
      <c r="Q447" s="399" t="s">
        <v>8109</v>
      </c>
      <c r="R447" s="399" t="s">
        <v>1326</v>
      </c>
      <c r="V447" s="399" t="s">
        <v>8776</v>
      </c>
      <c r="W447" s="399" t="s">
        <v>4660</v>
      </c>
      <c r="X447" s="399" t="s">
        <v>3459</v>
      </c>
    </row>
    <row r="448" spans="1:24" ht="14.5" x14ac:dyDescent="0.35">
      <c r="A448" s="399" t="s">
        <v>1445</v>
      </c>
      <c r="B448" s="572" t="s">
        <v>8880</v>
      </c>
      <c r="C448" s="399" t="s">
        <v>8881</v>
      </c>
      <c r="D448" s="399" t="s">
        <v>8881</v>
      </c>
      <c r="J448" s="399" t="s">
        <v>8046</v>
      </c>
      <c r="K448" s="399" t="s">
        <v>8450</v>
      </c>
      <c r="L448" s="399" t="s">
        <v>44</v>
      </c>
      <c r="M448" s="399" t="s">
        <v>445</v>
      </c>
      <c r="N448" s="571">
        <v>44416.73161678241</v>
      </c>
      <c r="O448" s="571">
        <v>44447.759035462965</v>
      </c>
      <c r="Q448" s="399" t="s">
        <v>8109</v>
      </c>
      <c r="R448" s="399" t="s">
        <v>1326</v>
      </c>
      <c r="V448" s="399" t="s">
        <v>8776</v>
      </c>
      <c r="W448" s="399" t="s">
        <v>4660</v>
      </c>
      <c r="X448" s="399" t="s">
        <v>3459</v>
      </c>
    </row>
    <row r="449" spans="1:24" ht="14.5" x14ac:dyDescent="0.35">
      <c r="A449" s="399" t="s">
        <v>1445</v>
      </c>
      <c r="B449" s="572" t="s">
        <v>8882</v>
      </c>
      <c r="C449" s="399" t="s">
        <v>8883</v>
      </c>
      <c r="D449" s="399" t="s">
        <v>8883</v>
      </c>
      <c r="J449" s="399" t="s">
        <v>8046</v>
      </c>
      <c r="K449" s="399" t="s">
        <v>8450</v>
      </c>
      <c r="L449" s="399" t="s">
        <v>44</v>
      </c>
      <c r="M449" s="399" t="s">
        <v>445</v>
      </c>
      <c r="N449" s="571">
        <v>44416.731620995371</v>
      </c>
      <c r="O449" s="571">
        <v>44463.680119965276</v>
      </c>
      <c r="Q449" s="399" t="s">
        <v>8109</v>
      </c>
      <c r="R449" s="399" t="s">
        <v>1326</v>
      </c>
      <c r="V449" s="399" t="s">
        <v>8776</v>
      </c>
      <c r="W449" s="399" t="s">
        <v>4660</v>
      </c>
      <c r="X449" s="399" t="s">
        <v>3459</v>
      </c>
    </row>
    <row r="450" spans="1:24" ht="14.5" x14ac:dyDescent="0.35">
      <c r="A450" s="399" t="s">
        <v>1445</v>
      </c>
      <c r="B450" s="572" t="s">
        <v>8884</v>
      </c>
      <c r="C450" s="399" t="s">
        <v>8885</v>
      </c>
      <c r="D450" s="399" t="s">
        <v>8885</v>
      </c>
      <c r="J450" s="399" t="s">
        <v>8046</v>
      </c>
      <c r="K450" s="399" t="s">
        <v>8450</v>
      </c>
      <c r="L450" s="399" t="s">
        <v>44</v>
      </c>
      <c r="M450" s="399" t="s">
        <v>445</v>
      </c>
      <c r="N450" s="571">
        <v>44416.731626365741</v>
      </c>
      <c r="O450" s="571">
        <v>44452.944711377313</v>
      </c>
      <c r="Q450" s="399" t="s">
        <v>8109</v>
      </c>
      <c r="R450" s="399" t="s">
        <v>1326</v>
      </c>
      <c r="V450" s="399" t="s">
        <v>8776</v>
      </c>
      <c r="W450" s="399" t="s">
        <v>4660</v>
      </c>
      <c r="X450" s="399" t="s">
        <v>3459</v>
      </c>
    </row>
    <row r="451" spans="1:24" ht="14.5" x14ac:dyDescent="0.35">
      <c r="A451" s="399" t="s">
        <v>1445</v>
      </c>
      <c r="B451" s="572" t="s">
        <v>8886</v>
      </c>
      <c r="C451" s="399" t="s">
        <v>8887</v>
      </c>
      <c r="D451" s="399" t="s">
        <v>8887</v>
      </c>
      <c r="J451" s="399" t="s">
        <v>8046</v>
      </c>
      <c r="K451" s="399" t="s">
        <v>8822</v>
      </c>
      <c r="L451" s="399" t="s">
        <v>44</v>
      </c>
      <c r="M451" s="399" t="s">
        <v>445</v>
      </c>
      <c r="N451" s="571">
        <v>44416.731630625</v>
      </c>
      <c r="O451" s="571">
        <v>44489.027315497682</v>
      </c>
      <c r="Q451" s="399" t="s">
        <v>8175</v>
      </c>
      <c r="R451" s="399" t="s">
        <v>1326</v>
      </c>
      <c r="V451" s="399" t="s">
        <v>8776</v>
      </c>
      <c r="W451" s="399" t="s">
        <v>4660</v>
      </c>
      <c r="X451" s="399" t="s">
        <v>3459</v>
      </c>
    </row>
    <row r="452" spans="1:24" ht="14.5" x14ac:dyDescent="0.35">
      <c r="A452" s="399" t="s">
        <v>1445</v>
      </c>
      <c r="B452" s="572" t="s">
        <v>8888</v>
      </c>
      <c r="C452" s="399" t="s">
        <v>8889</v>
      </c>
      <c r="D452" s="399" t="s">
        <v>8889</v>
      </c>
      <c r="J452" s="399" t="s">
        <v>8046</v>
      </c>
      <c r="K452" s="399" t="s">
        <v>8450</v>
      </c>
      <c r="L452" s="399" t="s">
        <v>44</v>
      </c>
      <c r="M452" s="399" t="s">
        <v>445</v>
      </c>
      <c r="N452" s="571">
        <v>44416.731634571763</v>
      </c>
      <c r="O452" s="571">
        <v>44477.694072627317</v>
      </c>
      <c r="Q452" s="399" t="s">
        <v>8102</v>
      </c>
      <c r="R452" s="399" t="s">
        <v>1326</v>
      </c>
      <c r="V452" s="399" t="s">
        <v>8776</v>
      </c>
      <c r="W452" s="399" t="s">
        <v>4660</v>
      </c>
      <c r="X452" s="399" t="s">
        <v>3459</v>
      </c>
    </row>
    <row r="453" spans="1:24" ht="14.5" x14ac:dyDescent="0.35">
      <c r="A453" s="399" t="s">
        <v>1445</v>
      </c>
      <c r="B453" s="572" t="s">
        <v>8890</v>
      </c>
      <c r="C453" s="399" t="s">
        <v>8891</v>
      </c>
      <c r="D453" s="399" t="s">
        <v>8891</v>
      </c>
      <c r="J453" s="399" t="s">
        <v>8046</v>
      </c>
      <c r="K453" s="399" t="s">
        <v>8450</v>
      </c>
      <c r="L453" s="399" t="s">
        <v>44</v>
      </c>
      <c r="M453" s="399" t="s">
        <v>445</v>
      </c>
      <c r="N453" s="571">
        <v>44416.731638900463</v>
      </c>
      <c r="O453" s="571">
        <v>44456.0789156713</v>
      </c>
      <c r="Q453" s="399" t="s">
        <v>8102</v>
      </c>
      <c r="R453" s="399" t="s">
        <v>1326</v>
      </c>
      <c r="V453" s="399" t="s">
        <v>8776</v>
      </c>
      <c r="W453" s="399" t="s">
        <v>4660</v>
      </c>
      <c r="X453" s="399" t="s">
        <v>3459</v>
      </c>
    </row>
    <row r="454" spans="1:24" ht="14.5" x14ac:dyDescent="0.35">
      <c r="A454" s="399" t="s">
        <v>1445</v>
      </c>
      <c r="B454" s="572" t="s">
        <v>8892</v>
      </c>
      <c r="C454" s="399" t="s">
        <v>8893</v>
      </c>
      <c r="D454" s="399" t="s">
        <v>8893</v>
      </c>
      <c r="J454" s="399" t="s">
        <v>8046</v>
      </c>
      <c r="K454" s="399" t="s">
        <v>8450</v>
      </c>
      <c r="L454" s="399" t="s">
        <v>44</v>
      </c>
      <c r="M454" s="399" t="s">
        <v>445</v>
      </c>
      <c r="N454" s="571">
        <v>44416.731643055558</v>
      </c>
      <c r="O454" s="571">
        <v>44446.909336759258</v>
      </c>
      <c r="Q454" s="399" t="s">
        <v>8102</v>
      </c>
      <c r="R454" s="399" t="s">
        <v>1326</v>
      </c>
      <c r="V454" s="399" t="s">
        <v>8776</v>
      </c>
      <c r="W454" s="399" t="s">
        <v>4660</v>
      </c>
      <c r="X454" s="399" t="s">
        <v>3459</v>
      </c>
    </row>
    <row r="455" spans="1:24" ht="14.5" x14ac:dyDescent="0.35">
      <c r="A455" s="399" t="s">
        <v>1445</v>
      </c>
      <c r="B455" s="572" t="s">
        <v>8894</v>
      </c>
      <c r="C455" s="399" t="s">
        <v>8895</v>
      </c>
      <c r="D455" s="399" t="s">
        <v>8895</v>
      </c>
      <c r="J455" s="399" t="s">
        <v>8046</v>
      </c>
      <c r="K455" s="399" t="s">
        <v>8450</v>
      </c>
      <c r="L455" s="399" t="s">
        <v>44</v>
      </c>
      <c r="M455" s="399" t="s">
        <v>445</v>
      </c>
      <c r="N455" s="571">
        <v>44416.731647361114</v>
      </c>
      <c r="O455" s="571">
        <v>44446.909334074073</v>
      </c>
      <c r="Q455" s="399" t="s">
        <v>8109</v>
      </c>
      <c r="R455" s="399" t="s">
        <v>1326</v>
      </c>
      <c r="V455" s="399" t="s">
        <v>8776</v>
      </c>
      <c r="W455" s="399" t="s">
        <v>4660</v>
      </c>
      <c r="X455" s="399" t="s">
        <v>3459</v>
      </c>
    </row>
    <row r="456" spans="1:24" ht="14.5" x14ac:dyDescent="0.35">
      <c r="A456" s="399" t="s">
        <v>1445</v>
      </c>
      <c r="B456" s="572" t="s">
        <v>8896</v>
      </c>
      <c r="C456" s="399" t="s">
        <v>8897</v>
      </c>
      <c r="D456" s="399" t="s">
        <v>8897</v>
      </c>
      <c r="J456" s="399" t="s">
        <v>8046</v>
      </c>
      <c r="K456" s="399" t="s">
        <v>8450</v>
      </c>
      <c r="L456" s="399" t="s">
        <v>44</v>
      </c>
      <c r="M456" s="399" t="s">
        <v>445</v>
      </c>
      <c r="N456" s="571">
        <v>44416.731651388887</v>
      </c>
      <c r="O456" s="571">
        <v>44452.646645868059</v>
      </c>
      <c r="Q456" s="399" t="s">
        <v>8109</v>
      </c>
      <c r="R456" s="399" t="s">
        <v>1326</v>
      </c>
      <c r="V456" s="399" t="s">
        <v>8776</v>
      </c>
      <c r="W456" s="399" t="s">
        <v>4660</v>
      </c>
      <c r="X456" s="399" t="s">
        <v>3459</v>
      </c>
    </row>
    <row r="457" spans="1:24" ht="14.5" x14ac:dyDescent="0.35">
      <c r="A457" s="399" t="s">
        <v>1445</v>
      </c>
      <c r="B457" s="572" t="s">
        <v>8898</v>
      </c>
      <c r="C457" s="399" t="s">
        <v>8899</v>
      </c>
      <c r="D457" s="399" t="s">
        <v>8899</v>
      </c>
      <c r="J457" s="399" t="s">
        <v>8046</v>
      </c>
      <c r="K457" s="399" t="s">
        <v>8450</v>
      </c>
      <c r="L457" s="399" t="s">
        <v>44</v>
      </c>
      <c r="M457" s="399" t="s">
        <v>445</v>
      </c>
      <c r="N457" s="571">
        <v>44416.73165613426</v>
      </c>
      <c r="O457" s="571">
        <v>44489.025564895834</v>
      </c>
      <c r="Q457" s="399" t="s">
        <v>8175</v>
      </c>
      <c r="R457" s="399" t="s">
        <v>1326</v>
      </c>
      <c r="V457" s="399" t="s">
        <v>8776</v>
      </c>
      <c r="W457" s="399" t="s">
        <v>4660</v>
      </c>
      <c r="X457" s="399" t="s">
        <v>3459</v>
      </c>
    </row>
    <row r="458" spans="1:24" ht="14.5" x14ac:dyDescent="0.35">
      <c r="A458" s="399" t="s">
        <v>1445</v>
      </c>
      <c r="B458" s="572" t="s">
        <v>8900</v>
      </c>
      <c r="C458" s="399" t="s">
        <v>8901</v>
      </c>
      <c r="D458" s="399" t="s">
        <v>8901</v>
      </c>
      <c r="J458" s="399" t="s">
        <v>8046</v>
      </c>
      <c r="L458" s="399" t="s">
        <v>129</v>
      </c>
      <c r="N458" s="571">
        <v>44416.731660740741</v>
      </c>
      <c r="O458" s="571">
        <v>44473.77736990741</v>
      </c>
      <c r="Q458" s="399" t="s">
        <v>8175</v>
      </c>
      <c r="R458" s="399" t="s">
        <v>1326</v>
      </c>
      <c r="V458" s="399" t="s">
        <v>8776</v>
      </c>
      <c r="W458" s="399" t="s">
        <v>4660</v>
      </c>
      <c r="X458" s="399" t="s">
        <v>3459</v>
      </c>
    </row>
    <row r="459" spans="1:24" ht="14.5" x14ac:dyDescent="0.35">
      <c r="A459" s="399" t="s">
        <v>1445</v>
      </c>
      <c r="B459" s="572" t="s">
        <v>8902</v>
      </c>
      <c r="C459" s="399" t="s">
        <v>8903</v>
      </c>
      <c r="D459" s="399" t="s">
        <v>8903</v>
      </c>
      <c r="J459" s="399" t="s">
        <v>8046</v>
      </c>
      <c r="K459" s="399" t="s">
        <v>8450</v>
      </c>
      <c r="L459" s="399" t="s">
        <v>44</v>
      </c>
      <c r="M459" s="399" t="s">
        <v>445</v>
      </c>
      <c r="N459" s="571">
        <v>44416.731665127314</v>
      </c>
      <c r="O459" s="571">
        <v>44452.945795648149</v>
      </c>
      <c r="Q459" s="399" t="s">
        <v>8109</v>
      </c>
      <c r="R459" s="399" t="s">
        <v>1326</v>
      </c>
      <c r="V459" s="399" t="s">
        <v>8776</v>
      </c>
      <c r="W459" s="399" t="s">
        <v>4660</v>
      </c>
      <c r="X459" s="399" t="s">
        <v>3459</v>
      </c>
    </row>
    <row r="460" spans="1:24" ht="14.5" x14ac:dyDescent="0.35">
      <c r="A460" s="399" t="s">
        <v>1445</v>
      </c>
      <c r="B460" s="572" t="s">
        <v>8904</v>
      </c>
      <c r="C460" s="399" t="s">
        <v>8905</v>
      </c>
      <c r="D460" s="399" t="s">
        <v>8905</v>
      </c>
      <c r="J460" s="399" t="s">
        <v>8046</v>
      </c>
      <c r="K460" s="399" t="s">
        <v>8450</v>
      </c>
      <c r="L460" s="399" t="s">
        <v>44</v>
      </c>
      <c r="M460" s="399" t="s">
        <v>445</v>
      </c>
      <c r="N460" s="571">
        <v>44416.731669050925</v>
      </c>
      <c r="O460" s="571">
        <v>44452.945304259258</v>
      </c>
      <c r="Q460" s="399" t="s">
        <v>8109</v>
      </c>
      <c r="R460" s="399" t="s">
        <v>1326</v>
      </c>
      <c r="V460" s="399" t="s">
        <v>8776</v>
      </c>
      <c r="W460" s="399" t="s">
        <v>4660</v>
      </c>
      <c r="X460" s="399" t="s">
        <v>3459</v>
      </c>
    </row>
    <row r="461" spans="1:24" ht="14.5" x14ac:dyDescent="0.35">
      <c r="A461" s="399" t="s">
        <v>1445</v>
      </c>
      <c r="B461" s="572" t="s">
        <v>8906</v>
      </c>
      <c r="C461" s="399" t="s">
        <v>8907</v>
      </c>
      <c r="D461" s="399" t="s">
        <v>8907</v>
      </c>
      <c r="J461" s="399" t="s">
        <v>8046</v>
      </c>
      <c r="K461" s="399" t="s">
        <v>8450</v>
      </c>
      <c r="L461" s="399" t="s">
        <v>44</v>
      </c>
      <c r="M461" s="399" t="s">
        <v>445</v>
      </c>
      <c r="N461" s="571">
        <v>44416.731673553244</v>
      </c>
      <c r="O461" s="571">
        <v>44477.714724710648</v>
      </c>
      <c r="Q461" s="399" t="s">
        <v>8175</v>
      </c>
      <c r="R461" s="399" t="s">
        <v>1326</v>
      </c>
      <c r="V461" s="399" t="s">
        <v>8776</v>
      </c>
      <c r="W461" s="399" t="s">
        <v>4660</v>
      </c>
      <c r="X461" s="399" t="s">
        <v>3459</v>
      </c>
    </row>
    <row r="462" spans="1:24" ht="14.5" x14ac:dyDescent="0.35">
      <c r="A462" s="399" t="s">
        <v>1445</v>
      </c>
      <c r="B462" s="572" t="s">
        <v>8908</v>
      </c>
      <c r="C462" s="399" t="s">
        <v>8909</v>
      </c>
      <c r="D462" s="399" t="s">
        <v>8909</v>
      </c>
      <c r="E462" s="399" t="s">
        <v>8910</v>
      </c>
      <c r="J462" s="399" t="s">
        <v>8046</v>
      </c>
      <c r="K462" s="399" t="s">
        <v>8450</v>
      </c>
      <c r="L462" s="399" t="s">
        <v>129</v>
      </c>
      <c r="N462" s="571">
        <v>44416.731678009259</v>
      </c>
      <c r="O462" s="571">
        <v>44473.777311956015</v>
      </c>
      <c r="Q462" s="399" t="s">
        <v>8175</v>
      </c>
      <c r="R462" s="399" t="s">
        <v>1326</v>
      </c>
      <c r="V462" s="399" t="s">
        <v>8776</v>
      </c>
      <c r="W462" s="399" t="s">
        <v>4660</v>
      </c>
      <c r="X462" s="399" t="s">
        <v>3512</v>
      </c>
    </row>
    <row r="463" spans="1:24" ht="14.5" x14ac:dyDescent="0.35">
      <c r="A463" s="399" t="s">
        <v>1445</v>
      </c>
      <c r="B463" s="572" t="s">
        <v>8911</v>
      </c>
      <c r="C463" s="399" t="s">
        <v>8912</v>
      </c>
      <c r="D463" s="399" t="s">
        <v>8912</v>
      </c>
      <c r="J463" s="399" t="s">
        <v>8046</v>
      </c>
      <c r="K463" s="399" t="s">
        <v>8450</v>
      </c>
      <c r="L463" s="399" t="s">
        <v>44</v>
      </c>
      <c r="M463" s="399" t="s">
        <v>445</v>
      </c>
      <c r="N463" s="571">
        <v>44416.73168247685</v>
      </c>
      <c r="O463" s="571">
        <v>44497.605142106484</v>
      </c>
      <c r="Q463" s="399" t="s">
        <v>8175</v>
      </c>
      <c r="R463" s="399" t="s">
        <v>1326</v>
      </c>
      <c r="V463" s="399" t="s">
        <v>8776</v>
      </c>
      <c r="W463" s="399" t="s">
        <v>4660</v>
      </c>
      <c r="X463" s="399" t="s">
        <v>3459</v>
      </c>
    </row>
    <row r="464" spans="1:24" ht="14.5" x14ac:dyDescent="0.35">
      <c r="A464" s="399" t="s">
        <v>1445</v>
      </c>
      <c r="B464" s="572" t="s">
        <v>8913</v>
      </c>
      <c r="C464" s="399" t="s">
        <v>8914</v>
      </c>
      <c r="D464" s="399" t="s">
        <v>8914</v>
      </c>
      <c r="E464" s="399" t="s">
        <v>8915</v>
      </c>
      <c r="J464" s="399" t="s">
        <v>8046</v>
      </c>
      <c r="L464" s="399" t="s">
        <v>1366</v>
      </c>
      <c r="N464" s="571">
        <v>44416.731686400461</v>
      </c>
      <c r="O464" s="571">
        <v>44473.777323946757</v>
      </c>
      <c r="Q464" s="399" t="s">
        <v>8175</v>
      </c>
      <c r="R464" s="399" t="s">
        <v>1600</v>
      </c>
      <c r="W464" s="399" t="s">
        <v>4660</v>
      </c>
      <c r="X464" s="399" t="s">
        <v>3512</v>
      </c>
    </row>
    <row r="465" spans="1:24" ht="14.5" x14ac:dyDescent="0.35">
      <c r="A465" s="399" t="s">
        <v>1445</v>
      </c>
      <c r="B465" s="572" t="s">
        <v>8916</v>
      </c>
      <c r="C465" s="399" t="s">
        <v>8917</v>
      </c>
      <c r="D465" s="399" t="s">
        <v>8917</v>
      </c>
      <c r="E465" s="399" t="s">
        <v>8918</v>
      </c>
      <c r="I465" s="399" t="s">
        <v>8919</v>
      </c>
      <c r="J465" s="399" t="s">
        <v>8046</v>
      </c>
      <c r="K465" s="399" t="s">
        <v>8450</v>
      </c>
      <c r="L465" s="399" t="s">
        <v>44</v>
      </c>
      <c r="M465" s="399" t="s">
        <v>445</v>
      </c>
      <c r="N465" s="571">
        <v>44416.731691493056</v>
      </c>
      <c r="O465" s="571">
        <v>44446.909318078702</v>
      </c>
      <c r="Q465" s="399" t="s">
        <v>8102</v>
      </c>
      <c r="R465" s="399" t="s">
        <v>1326</v>
      </c>
      <c r="V465" s="399" t="s">
        <v>8920</v>
      </c>
      <c r="W465" s="399" t="s">
        <v>4660</v>
      </c>
      <c r="X465" s="399" t="s">
        <v>3512</v>
      </c>
    </row>
    <row r="466" spans="1:24" ht="14.5" x14ac:dyDescent="0.35">
      <c r="A466" s="399" t="s">
        <v>1445</v>
      </c>
      <c r="B466" s="572" t="s">
        <v>8921</v>
      </c>
      <c r="C466" s="399" t="s">
        <v>8922</v>
      </c>
      <c r="D466" s="399" t="s">
        <v>8922</v>
      </c>
      <c r="E466" s="399" t="s">
        <v>8923</v>
      </c>
      <c r="I466" s="399" t="s">
        <v>8919</v>
      </c>
      <c r="J466" s="399" t="s">
        <v>8046</v>
      </c>
      <c r="K466" s="399" t="s">
        <v>8450</v>
      </c>
      <c r="L466" s="399" t="s">
        <v>44</v>
      </c>
      <c r="M466" s="399" t="s">
        <v>445</v>
      </c>
      <c r="N466" s="571">
        <v>44416.731696643517</v>
      </c>
      <c r="O466" s="571">
        <v>44494.559871493053</v>
      </c>
      <c r="Q466" s="399" t="s">
        <v>8102</v>
      </c>
      <c r="R466" s="399" t="s">
        <v>1326</v>
      </c>
      <c r="V466" s="399" t="s">
        <v>8920</v>
      </c>
      <c r="W466" s="399" t="s">
        <v>4660</v>
      </c>
      <c r="X466" s="399" t="s">
        <v>3512</v>
      </c>
    </row>
    <row r="467" spans="1:24" ht="14.5" x14ac:dyDescent="0.35">
      <c r="A467" s="399" t="s">
        <v>1445</v>
      </c>
      <c r="B467" s="572" t="s">
        <v>8924</v>
      </c>
      <c r="C467" s="399" t="s">
        <v>8925</v>
      </c>
      <c r="D467" s="399" t="s">
        <v>8925</v>
      </c>
      <c r="E467" s="399" t="s">
        <v>8926</v>
      </c>
      <c r="I467" s="399" t="s">
        <v>8919</v>
      </c>
      <c r="J467" s="399" t="s">
        <v>8046</v>
      </c>
      <c r="K467" s="399" t="s">
        <v>8450</v>
      </c>
      <c r="L467" s="399" t="s">
        <v>44</v>
      </c>
      <c r="M467" s="399" t="s">
        <v>445</v>
      </c>
      <c r="N467" s="571">
        <v>44416.731701041666</v>
      </c>
      <c r="O467" s="571">
        <v>44482.75529883102</v>
      </c>
      <c r="Q467" s="399" t="s">
        <v>8175</v>
      </c>
      <c r="R467" s="399" t="s">
        <v>1326</v>
      </c>
      <c r="V467" s="399" t="s">
        <v>8920</v>
      </c>
      <c r="W467" s="399" t="s">
        <v>4660</v>
      </c>
      <c r="X467" s="399" t="s">
        <v>3512</v>
      </c>
    </row>
    <row r="468" spans="1:24" ht="14.5" x14ac:dyDescent="0.35">
      <c r="A468" s="399" t="s">
        <v>1445</v>
      </c>
      <c r="B468" s="572" t="s">
        <v>8927</v>
      </c>
      <c r="C468" s="399" t="s">
        <v>8928</v>
      </c>
      <c r="D468" s="399" t="s">
        <v>8928</v>
      </c>
      <c r="E468" s="399" t="s">
        <v>8929</v>
      </c>
      <c r="I468" s="399" t="s">
        <v>8919</v>
      </c>
      <c r="J468" s="399" t="s">
        <v>8046</v>
      </c>
      <c r="K468" s="399" t="s">
        <v>8450</v>
      </c>
      <c r="L468" s="399" t="s">
        <v>44</v>
      </c>
      <c r="M468" s="399" t="s">
        <v>445</v>
      </c>
      <c r="N468" s="571">
        <v>44416.731706574072</v>
      </c>
      <c r="O468" s="571">
        <v>44446.90932431713</v>
      </c>
      <c r="Q468" s="399" t="s">
        <v>8102</v>
      </c>
      <c r="R468" s="399" t="s">
        <v>1326</v>
      </c>
      <c r="V468" s="399" t="s">
        <v>8920</v>
      </c>
      <c r="W468" s="399" t="s">
        <v>4660</v>
      </c>
      <c r="X468" s="399" t="s">
        <v>3512</v>
      </c>
    </row>
    <row r="469" spans="1:24" ht="14.5" x14ac:dyDescent="0.35">
      <c r="A469" s="399" t="s">
        <v>1445</v>
      </c>
      <c r="B469" s="572" t="s">
        <v>8930</v>
      </c>
      <c r="C469" s="399" t="s">
        <v>8931</v>
      </c>
      <c r="D469" s="399" t="s">
        <v>8931</v>
      </c>
      <c r="E469" s="399" t="s">
        <v>8932</v>
      </c>
      <c r="I469" s="399" t="s">
        <v>8919</v>
      </c>
      <c r="J469" s="399" t="s">
        <v>8046</v>
      </c>
      <c r="K469" s="399" t="s">
        <v>8450</v>
      </c>
      <c r="L469" s="399" t="s">
        <v>44</v>
      </c>
      <c r="M469" s="399" t="s">
        <v>445</v>
      </c>
      <c r="N469" s="571">
        <v>44416.731711597226</v>
      </c>
      <c r="O469" s="571">
        <v>44494.559884224538</v>
      </c>
      <c r="Q469" s="399" t="s">
        <v>8109</v>
      </c>
      <c r="R469" s="399" t="s">
        <v>1326</v>
      </c>
      <c r="V469" s="399" t="s">
        <v>8920</v>
      </c>
      <c r="W469" s="399" t="s">
        <v>4660</v>
      </c>
      <c r="X469" s="399" t="s">
        <v>3512</v>
      </c>
    </row>
    <row r="470" spans="1:24" ht="14.5" x14ac:dyDescent="0.35">
      <c r="A470" s="399" t="s">
        <v>1445</v>
      </c>
      <c r="B470" s="572" t="s">
        <v>8933</v>
      </c>
      <c r="C470" s="399" t="s">
        <v>8934</v>
      </c>
      <c r="D470" s="399" t="s">
        <v>8934</v>
      </c>
      <c r="E470" s="399" t="s">
        <v>8935</v>
      </c>
      <c r="I470" s="399" t="s">
        <v>8919</v>
      </c>
      <c r="J470" s="399" t="s">
        <v>8046</v>
      </c>
      <c r="K470" s="399" t="s">
        <v>8450</v>
      </c>
      <c r="L470" s="399" t="s">
        <v>44</v>
      </c>
      <c r="M470" s="399" t="s">
        <v>445</v>
      </c>
      <c r="N470" s="571">
        <v>44416.731716469905</v>
      </c>
      <c r="O470" s="571">
        <v>44446.909290451389</v>
      </c>
      <c r="Q470" s="399" t="s">
        <v>8102</v>
      </c>
      <c r="R470" s="399" t="s">
        <v>1326</v>
      </c>
      <c r="V470" s="399" t="s">
        <v>8920</v>
      </c>
      <c r="W470" s="399" t="s">
        <v>4660</v>
      </c>
      <c r="X470" s="399" t="s">
        <v>3512</v>
      </c>
    </row>
    <row r="471" spans="1:24" ht="14.5" x14ac:dyDescent="0.35">
      <c r="A471" s="399" t="s">
        <v>1445</v>
      </c>
      <c r="B471" s="572" t="s">
        <v>8936</v>
      </c>
      <c r="C471" s="399" t="s">
        <v>8937</v>
      </c>
      <c r="D471" s="399" t="s">
        <v>8937</v>
      </c>
      <c r="E471" s="399" t="s">
        <v>8938</v>
      </c>
      <c r="I471" s="399" t="s">
        <v>8919</v>
      </c>
      <c r="J471" s="399" t="s">
        <v>8046</v>
      </c>
      <c r="K471" s="399" t="s">
        <v>8450</v>
      </c>
      <c r="L471" s="399" t="s">
        <v>44</v>
      </c>
      <c r="M471" s="399" t="s">
        <v>445</v>
      </c>
      <c r="N471" s="571">
        <v>44416.731721180557</v>
      </c>
      <c r="O471" s="571">
        <v>44446.909289328702</v>
      </c>
      <c r="Q471" s="399" t="s">
        <v>8102</v>
      </c>
      <c r="R471" s="399" t="s">
        <v>1326</v>
      </c>
      <c r="V471" s="399" t="s">
        <v>8920</v>
      </c>
      <c r="W471" s="399" t="s">
        <v>4660</v>
      </c>
      <c r="X471" s="399" t="s">
        <v>3512</v>
      </c>
    </row>
    <row r="472" spans="1:24" ht="14.5" x14ac:dyDescent="0.35">
      <c r="A472" s="399" t="s">
        <v>1445</v>
      </c>
      <c r="B472" s="572" t="s">
        <v>8939</v>
      </c>
      <c r="C472" s="399" t="s">
        <v>8940</v>
      </c>
      <c r="D472" s="399" t="s">
        <v>8940</v>
      </c>
      <c r="E472" s="399" t="s">
        <v>8941</v>
      </c>
      <c r="I472" s="399" t="s">
        <v>8919</v>
      </c>
      <c r="J472" s="399" t="s">
        <v>8046</v>
      </c>
      <c r="K472" s="399" t="s">
        <v>8450</v>
      </c>
      <c r="L472" s="399" t="s">
        <v>44</v>
      </c>
      <c r="M472" s="399" t="s">
        <v>445</v>
      </c>
      <c r="N472" s="571">
        <v>44416.731725810183</v>
      </c>
      <c r="O472" s="571">
        <v>44494.559899282409</v>
      </c>
      <c r="Q472" s="399" t="s">
        <v>8102</v>
      </c>
      <c r="R472" s="399" t="s">
        <v>1326</v>
      </c>
      <c r="V472" s="399" t="s">
        <v>8920</v>
      </c>
      <c r="W472" s="399" t="s">
        <v>4660</v>
      </c>
      <c r="X472" s="399" t="s">
        <v>3512</v>
      </c>
    </row>
    <row r="473" spans="1:24" ht="14.5" x14ac:dyDescent="0.35">
      <c r="A473" s="399" t="s">
        <v>1445</v>
      </c>
      <c r="B473" s="572" t="s">
        <v>8942</v>
      </c>
      <c r="C473" s="399" t="s">
        <v>8943</v>
      </c>
      <c r="D473" s="399" t="s">
        <v>8943</v>
      </c>
      <c r="E473" s="399" t="s">
        <v>8944</v>
      </c>
      <c r="I473" s="399" t="s">
        <v>8919</v>
      </c>
      <c r="J473" s="399" t="s">
        <v>8046</v>
      </c>
      <c r="K473" s="399" t="s">
        <v>8450</v>
      </c>
      <c r="L473" s="399" t="s">
        <v>44</v>
      </c>
      <c r="M473" s="399" t="s">
        <v>445</v>
      </c>
      <c r="N473" s="571">
        <v>44416.731730624997</v>
      </c>
      <c r="O473" s="571">
        <v>44494.559893113423</v>
      </c>
      <c r="Q473" s="399" t="s">
        <v>8102</v>
      </c>
      <c r="R473" s="399" t="s">
        <v>1326</v>
      </c>
      <c r="V473" s="399" t="s">
        <v>8920</v>
      </c>
      <c r="W473" s="399" t="s">
        <v>4660</v>
      </c>
      <c r="X473" s="399" t="s">
        <v>3512</v>
      </c>
    </row>
    <row r="474" spans="1:24" ht="14.5" x14ac:dyDescent="0.35">
      <c r="A474" s="399" t="s">
        <v>1445</v>
      </c>
      <c r="B474" s="572" t="s">
        <v>8945</v>
      </c>
      <c r="C474" s="399" t="s">
        <v>8946</v>
      </c>
      <c r="D474" s="399" t="s">
        <v>8946</v>
      </c>
      <c r="E474" s="399" t="s">
        <v>8947</v>
      </c>
      <c r="I474" s="399" t="s">
        <v>8919</v>
      </c>
      <c r="J474" s="399" t="s">
        <v>8046</v>
      </c>
      <c r="K474" s="399" t="s">
        <v>8450</v>
      </c>
      <c r="L474" s="399" t="s">
        <v>44</v>
      </c>
      <c r="M474" s="399" t="s">
        <v>445</v>
      </c>
      <c r="N474" s="571">
        <v>44416.731736215275</v>
      </c>
      <c r="O474" s="571">
        <v>44446.909298877312</v>
      </c>
      <c r="Q474" s="399" t="s">
        <v>8102</v>
      </c>
      <c r="R474" s="399" t="s">
        <v>1326</v>
      </c>
      <c r="V474" s="399" t="s">
        <v>8920</v>
      </c>
      <c r="W474" s="399" t="s">
        <v>4660</v>
      </c>
      <c r="X474" s="399" t="s">
        <v>3512</v>
      </c>
    </row>
    <row r="475" spans="1:24" ht="14.5" x14ac:dyDescent="0.35">
      <c r="A475" s="399" t="s">
        <v>1445</v>
      </c>
      <c r="B475" s="572" t="s">
        <v>8948</v>
      </c>
      <c r="C475" s="399" t="s">
        <v>8949</v>
      </c>
      <c r="D475" s="399" t="s">
        <v>8949</v>
      </c>
      <c r="E475" s="399" t="s">
        <v>8950</v>
      </c>
      <c r="I475" s="399" t="s">
        <v>8919</v>
      </c>
      <c r="J475" s="399" t="s">
        <v>8046</v>
      </c>
      <c r="K475" s="399" t="s">
        <v>8450</v>
      </c>
      <c r="L475" s="399" t="s">
        <v>44</v>
      </c>
      <c r="M475" s="399" t="s">
        <v>445</v>
      </c>
      <c r="N475" s="571">
        <v>44416.731742060183</v>
      </c>
      <c r="O475" s="571">
        <v>44494.559896724539</v>
      </c>
      <c r="Q475" s="399" t="s">
        <v>8102</v>
      </c>
      <c r="R475" s="399" t="s">
        <v>1326</v>
      </c>
      <c r="V475" s="399" t="s">
        <v>8920</v>
      </c>
      <c r="W475" s="399" t="s">
        <v>4660</v>
      </c>
      <c r="X475" s="399" t="s">
        <v>3512</v>
      </c>
    </row>
    <row r="476" spans="1:24" ht="14.5" x14ac:dyDescent="0.35">
      <c r="A476" s="399" t="s">
        <v>1445</v>
      </c>
      <c r="B476" s="572" t="s">
        <v>8951</v>
      </c>
      <c r="C476" s="399" t="s">
        <v>8952</v>
      </c>
      <c r="D476" s="399" t="s">
        <v>8952</v>
      </c>
      <c r="E476" s="399" t="s">
        <v>8953</v>
      </c>
      <c r="I476" s="399" t="s">
        <v>8919</v>
      </c>
      <c r="J476" s="399" t="s">
        <v>8046</v>
      </c>
      <c r="K476" s="399" t="s">
        <v>8450</v>
      </c>
      <c r="L476" s="399" t="s">
        <v>44</v>
      </c>
      <c r="M476" s="399" t="s">
        <v>445</v>
      </c>
      <c r="N476" s="571">
        <v>44416.731746805555</v>
      </c>
      <c r="O476" s="571">
        <v>44446.909292881945</v>
      </c>
      <c r="Q476" s="399" t="s">
        <v>8102</v>
      </c>
      <c r="R476" s="399" t="s">
        <v>1326</v>
      </c>
      <c r="V476" s="399" t="s">
        <v>8920</v>
      </c>
      <c r="W476" s="399" t="s">
        <v>4660</v>
      </c>
      <c r="X476" s="399" t="s">
        <v>3512</v>
      </c>
    </row>
    <row r="477" spans="1:24" ht="14.5" x14ac:dyDescent="0.35">
      <c r="A477" s="399" t="s">
        <v>1445</v>
      </c>
      <c r="B477" s="572" t="s">
        <v>8954</v>
      </c>
      <c r="C477" s="399" t="s">
        <v>8955</v>
      </c>
      <c r="D477" s="399" t="s">
        <v>8955</v>
      </c>
      <c r="E477" s="399" t="s">
        <v>8956</v>
      </c>
      <c r="I477" s="399" t="s">
        <v>8919</v>
      </c>
      <c r="J477" s="399" t="s">
        <v>8046</v>
      </c>
      <c r="K477" s="399" t="s">
        <v>8450</v>
      </c>
      <c r="L477" s="399" t="s">
        <v>44</v>
      </c>
      <c r="M477" s="399" t="s">
        <v>445</v>
      </c>
      <c r="N477" s="571">
        <v>44416.731751863423</v>
      </c>
      <c r="O477" s="571">
        <v>44446.909291724536</v>
      </c>
      <c r="Q477" s="399" t="s">
        <v>8102</v>
      </c>
      <c r="R477" s="399" t="s">
        <v>1326</v>
      </c>
      <c r="V477" s="399" t="s">
        <v>8920</v>
      </c>
      <c r="W477" s="399" t="s">
        <v>4660</v>
      </c>
      <c r="X477" s="399" t="s">
        <v>3512</v>
      </c>
    </row>
    <row r="478" spans="1:24" ht="14.5" x14ac:dyDescent="0.35">
      <c r="A478" s="399" t="s">
        <v>1445</v>
      </c>
      <c r="B478" s="572" t="s">
        <v>8957</v>
      </c>
      <c r="C478" s="399" t="s">
        <v>8958</v>
      </c>
      <c r="D478" s="399" t="s">
        <v>8958</v>
      </c>
      <c r="E478" s="399" t="s">
        <v>8959</v>
      </c>
      <c r="I478" s="399" t="s">
        <v>8919</v>
      </c>
      <c r="J478" s="399" t="s">
        <v>8046</v>
      </c>
      <c r="K478" s="399" t="s">
        <v>8450</v>
      </c>
      <c r="L478" s="399" t="s">
        <v>44</v>
      </c>
      <c r="M478" s="399" t="s">
        <v>445</v>
      </c>
      <c r="N478" s="571">
        <v>44416.731757175927</v>
      </c>
      <c r="O478" s="571">
        <v>44446.909302766202</v>
      </c>
      <c r="Q478" s="399" t="s">
        <v>8102</v>
      </c>
      <c r="R478" s="399" t="s">
        <v>1326</v>
      </c>
      <c r="V478" s="399" t="s">
        <v>8920</v>
      </c>
      <c r="W478" s="399" t="s">
        <v>4660</v>
      </c>
      <c r="X478" s="399" t="s">
        <v>3512</v>
      </c>
    </row>
    <row r="479" spans="1:24" ht="14.5" x14ac:dyDescent="0.35">
      <c r="A479" s="399" t="s">
        <v>1445</v>
      </c>
      <c r="B479" s="572" t="s">
        <v>8960</v>
      </c>
      <c r="C479" s="399" t="s">
        <v>8961</v>
      </c>
      <c r="D479" s="399" t="s">
        <v>8961</v>
      </c>
      <c r="E479" s="399" t="s">
        <v>8962</v>
      </c>
      <c r="I479" s="399" t="s">
        <v>8919</v>
      </c>
      <c r="J479" s="399" t="s">
        <v>8046</v>
      </c>
      <c r="K479" s="399" t="s">
        <v>8450</v>
      </c>
      <c r="L479" s="399" t="s">
        <v>44</v>
      </c>
      <c r="M479" s="399" t="s">
        <v>445</v>
      </c>
      <c r="N479" s="571">
        <v>44416.731762071759</v>
      </c>
      <c r="O479" s="571">
        <v>44446.909301516207</v>
      </c>
      <c r="Q479" s="399" t="s">
        <v>8102</v>
      </c>
      <c r="R479" s="399" t="s">
        <v>1326</v>
      </c>
      <c r="V479" s="399" t="s">
        <v>8920</v>
      </c>
      <c r="W479" s="399" t="s">
        <v>4660</v>
      </c>
      <c r="X479" s="399" t="s">
        <v>3512</v>
      </c>
    </row>
    <row r="480" spans="1:24" ht="14.5" x14ac:dyDescent="0.35">
      <c r="A480" s="399" t="s">
        <v>1445</v>
      </c>
      <c r="B480" s="572" t="s">
        <v>8963</v>
      </c>
      <c r="C480" s="399" t="s">
        <v>8964</v>
      </c>
      <c r="D480" s="399" t="s">
        <v>8964</v>
      </c>
      <c r="E480" s="399" t="s">
        <v>8965</v>
      </c>
      <c r="I480" s="399" t="s">
        <v>8919</v>
      </c>
      <c r="J480" s="399" t="s">
        <v>8046</v>
      </c>
      <c r="K480" s="399" t="s">
        <v>8450</v>
      </c>
      <c r="L480" s="399" t="s">
        <v>44</v>
      </c>
      <c r="M480" s="399" t="s">
        <v>445</v>
      </c>
      <c r="N480" s="571">
        <v>44416.731766666664</v>
      </c>
      <c r="O480" s="571">
        <v>44446.909285578702</v>
      </c>
      <c r="Q480" s="399" t="s">
        <v>8102</v>
      </c>
      <c r="R480" s="399" t="s">
        <v>1326</v>
      </c>
      <c r="V480" s="399" t="s">
        <v>8920</v>
      </c>
      <c r="W480" s="399" t="s">
        <v>4660</v>
      </c>
      <c r="X480" s="399" t="s">
        <v>3512</v>
      </c>
    </row>
    <row r="481" spans="1:24" ht="14.5" x14ac:dyDescent="0.35">
      <c r="A481" s="399" t="s">
        <v>1445</v>
      </c>
      <c r="B481" s="572" t="s">
        <v>4802</v>
      </c>
      <c r="C481" s="399" t="s">
        <v>8966</v>
      </c>
      <c r="D481" s="399" t="s">
        <v>8967</v>
      </c>
      <c r="E481" s="399" t="s">
        <v>8968</v>
      </c>
      <c r="I481" s="399" t="s">
        <v>4812</v>
      </c>
      <c r="J481" s="399" t="s">
        <v>8046</v>
      </c>
      <c r="L481" s="399" t="s">
        <v>44</v>
      </c>
      <c r="M481" s="399" t="s">
        <v>8149</v>
      </c>
      <c r="N481" s="571">
        <v>44420.026880231482</v>
      </c>
      <c r="O481" s="571">
        <v>44470.80892019676</v>
      </c>
      <c r="Q481" s="399" t="s">
        <v>8102</v>
      </c>
      <c r="R481" s="399" t="s">
        <v>1326</v>
      </c>
      <c r="V481" s="399" t="s">
        <v>4814</v>
      </c>
      <c r="W481" s="399" t="s">
        <v>1605</v>
      </c>
      <c r="X481" s="399" t="s">
        <v>3459</v>
      </c>
    </row>
    <row r="482" spans="1:24" ht="14.5" x14ac:dyDescent="0.35">
      <c r="A482" s="399" t="s">
        <v>1445</v>
      </c>
      <c r="B482" s="572" t="s">
        <v>4815</v>
      </c>
      <c r="C482" s="399" t="s">
        <v>8969</v>
      </c>
      <c r="D482" s="399" t="s">
        <v>8970</v>
      </c>
      <c r="E482" s="399" t="s">
        <v>8971</v>
      </c>
      <c r="I482" s="399" t="s">
        <v>4812</v>
      </c>
      <c r="J482" s="399" t="s">
        <v>8046</v>
      </c>
      <c r="L482" s="399" t="s">
        <v>44</v>
      </c>
      <c r="M482" s="399" t="s">
        <v>8149</v>
      </c>
      <c r="N482" s="571">
        <v>44420.026891782407</v>
      </c>
      <c r="O482" s="571">
        <v>44470.808933402775</v>
      </c>
      <c r="Q482" s="399" t="s">
        <v>8102</v>
      </c>
      <c r="R482" s="399" t="s">
        <v>1326</v>
      </c>
      <c r="V482" s="399" t="s">
        <v>4814</v>
      </c>
      <c r="W482" s="399" t="s">
        <v>1605</v>
      </c>
      <c r="X482" s="399" t="s">
        <v>3459</v>
      </c>
    </row>
    <row r="483" spans="1:24" ht="14.5" x14ac:dyDescent="0.35">
      <c r="A483" s="399" t="s">
        <v>1445</v>
      </c>
      <c r="B483" s="572" t="s">
        <v>4862</v>
      </c>
      <c r="C483" s="399" t="s">
        <v>8972</v>
      </c>
      <c r="D483" s="399" t="s">
        <v>8973</v>
      </c>
      <c r="E483" s="399" t="s">
        <v>8974</v>
      </c>
      <c r="I483" s="399" t="s">
        <v>4812</v>
      </c>
      <c r="J483" s="399" t="s">
        <v>8046</v>
      </c>
      <c r="L483" s="399" t="s">
        <v>44</v>
      </c>
      <c r="M483" s="399" t="s">
        <v>445</v>
      </c>
      <c r="N483" s="571">
        <v>44420.02690164352</v>
      </c>
      <c r="O483" s="571">
        <v>44470.808931828702</v>
      </c>
      <c r="Q483" s="399" t="s">
        <v>8102</v>
      </c>
      <c r="R483" s="399" t="s">
        <v>1326</v>
      </c>
      <c r="V483" s="399" t="s">
        <v>4814</v>
      </c>
      <c r="W483" s="399" t="s">
        <v>1605</v>
      </c>
      <c r="X483" s="399" t="s">
        <v>3459</v>
      </c>
    </row>
    <row r="484" spans="1:24" ht="14.5" x14ac:dyDescent="0.35">
      <c r="A484" s="399" t="s">
        <v>1445</v>
      </c>
      <c r="B484" s="572" t="s">
        <v>8975</v>
      </c>
      <c r="C484" s="399" t="s">
        <v>8976</v>
      </c>
      <c r="D484" s="399" t="s">
        <v>8977</v>
      </c>
      <c r="E484" s="399" t="s">
        <v>8978</v>
      </c>
      <c r="I484" s="399" t="s">
        <v>4812</v>
      </c>
      <c r="J484" s="399" t="s">
        <v>8046</v>
      </c>
      <c r="L484" s="399" t="s">
        <v>44</v>
      </c>
      <c r="M484" s="399" t="s">
        <v>445</v>
      </c>
      <c r="N484" s="571">
        <v>44420.026909976848</v>
      </c>
      <c r="O484" s="571">
        <v>44470.808929143517</v>
      </c>
      <c r="Q484" s="399" t="s">
        <v>8102</v>
      </c>
      <c r="R484" s="399" t="s">
        <v>1326</v>
      </c>
      <c r="V484" s="399" t="s">
        <v>4814</v>
      </c>
      <c r="W484" s="399" t="s">
        <v>1605</v>
      </c>
      <c r="X484" s="399" t="s">
        <v>3459</v>
      </c>
    </row>
    <row r="485" spans="1:24" ht="14.5" x14ac:dyDescent="0.35">
      <c r="A485" s="399" t="s">
        <v>1445</v>
      </c>
      <c r="B485" s="572" t="s">
        <v>8979</v>
      </c>
      <c r="C485" s="399" t="s">
        <v>8980</v>
      </c>
      <c r="D485" s="399" t="s">
        <v>8981</v>
      </c>
      <c r="E485" s="399" t="s">
        <v>8982</v>
      </c>
      <c r="I485" s="399" t="s">
        <v>4812</v>
      </c>
      <c r="J485" s="399" t="s">
        <v>8046</v>
      </c>
      <c r="L485" s="399" t="s">
        <v>44</v>
      </c>
      <c r="M485" s="399" t="s">
        <v>445</v>
      </c>
      <c r="N485" s="571">
        <v>44420.02691925926</v>
      </c>
      <c r="O485" s="571">
        <v>44470.808927199076</v>
      </c>
      <c r="Q485" s="399" t="s">
        <v>8102</v>
      </c>
      <c r="R485" s="399" t="s">
        <v>1326</v>
      </c>
      <c r="V485" s="399" t="s">
        <v>4814</v>
      </c>
      <c r="W485" s="399" t="s">
        <v>1605</v>
      </c>
      <c r="X485" s="399" t="s">
        <v>3459</v>
      </c>
    </row>
    <row r="486" spans="1:24" ht="14.5" x14ac:dyDescent="0.35">
      <c r="A486" s="399" t="s">
        <v>1445</v>
      </c>
      <c r="B486" s="572" t="s">
        <v>8983</v>
      </c>
      <c r="C486" s="399" t="s">
        <v>8984</v>
      </c>
      <c r="D486" s="399" t="s">
        <v>8985</v>
      </c>
      <c r="E486" s="399" t="s">
        <v>8986</v>
      </c>
      <c r="I486" s="399" t="s">
        <v>4812</v>
      </c>
      <c r="J486" s="399" t="s">
        <v>8046</v>
      </c>
      <c r="L486" s="399" t="s">
        <v>44</v>
      </c>
      <c r="M486" s="399" t="s">
        <v>445</v>
      </c>
      <c r="N486" s="571">
        <v>44420.026928113424</v>
      </c>
      <c r="O486" s="571">
        <v>44470.808938263886</v>
      </c>
      <c r="Q486" s="399" t="s">
        <v>8102</v>
      </c>
      <c r="R486" s="399" t="s">
        <v>1326</v>
      </c>
      <c r="V486" s="399" t="s">
        <v>4814</v>
      </c>
      <c r="W486" s="399" t="s">
        <v>1605</v>
      </c>
      <c r="X486" s="399" t="s">
        <v>3459</v>
      </c>
    </row>
    <row r="487" spans="1:24" ht="14.5" x14ac:dyDescent="0.35">
      <c r="A487" s="399" t="s">
        <v>1445</v>
      </c>
      <c r="B487" s="572" t="s">
        <v>8987</v>
      </c>
      <c r="C487" s="399" t="s">
        <v>8988</v>
      </c>
      <c r="D487" s="399" t="s">
        <v>8989</v>
      </c>
      <c r="E487" s="399" t="s">
        <v>8990</v>
      </c>
      <c r="I487" s="399" t="s">
        <v>4812</v>
      </c>
      <c r="J487" s="399" t="s">
        <v>8046</v>
      </c>
      <c r="L487" s="399" t="s">
        <v>44</v>
      </c>
      <c r="M487" s="399" t="s">
        <v>445</v>
      </c>
      <c r="N487" s="571">
        <v>44420.026936539354</v>
      </c>
      <c r="O487" s="571">
        <v>44470.808936666668</v>
      </c>
      <c r="Q487" s="399" t="s">
        <v>8102</v>
      </c>
      <c r="R487" s="399" t="s">
        <v>1326</v>
      </c>
      <c r="V487" s="399" t="s">
        <v>4814</v>
      </c>
      <c r="W487" s="399" t="s">
        <v>1605</v>
      </c>
      <c r="X487" s="399" t="s">
        <v>3459</v>
      </c>
    </row>
    <row r="488" spans="1:24" ht="14.5" x14ac:dyDescent="0.35">
      <c r="A488" s="399" t="s">
        <v>1445</v>
      </c>
      <c r="B488" s="572" t="s">
        <v>8991</v>
      </c>
      <c r="C488" s="399" t="s">
        <v>8992</v>
      </c>
      <c r="D488" s="399" t="s">
        <v>8993</v>
      </c>
      <c r="E488" s="399" t="s">
        <v>8994</v>
      </c>
      <c r="I488" s="399" t="s">
        <v>4812</v>
      </c>
      <c r="J488" s="399" t="s">
        <v>8046</v>
      </c>
      <c r="L488" s="399" t="s">
        <v>44</v>
      </c>
      <c r="M488" s="399" t="s">
        <v>445</v>
      </c>
      <c r="N488" s="571">
        <v>44420.02694502315</v>
      </c>
      <c r="O488" s="571">
        <v>44470.808935023146</v>
      </c>
      <c r="Q488" s="399" t="s">
        <v>8102</v>
      </c>
      <c r="R488" s="399" t="s">
        <v>1326</v>
      </c>
      <c r="V488" s="399" t="s">
        <v>4814</v>
      </c>
      <c r="W488" s="399" t="s">
        <v>1605</v>
      </c>
      <c r="X488" s="399" t="s">
        <v>3459</v>
      </c>
    </row>
    <row r="489" spans="1:24" ht="14.5" x14ac:dyDescent="0.35">
      <c r="A489" s="399" t="s">
        <v>1445</v>
      </c>
      <c r="B489" s="572" t="s">
        <v>8995</v>
      </c>
      <c r="C489" s="399" t="s">
        <v>8996</v>
      </c>
      <c r="D489" s="399" t="s">
        <v>8997</v>
      </c>
      <c r="E489" s="399" t="s">
        <v>8998</v>
      </c>
      <c r="I489" s="399" t="s">
        <v>4812</v>
      </c>
      <c r="J489" s="399" t="s">
        <v>8046</v>
      </c>
      <c r="L489" s="399" t="s">
        <v>44</v>
      </c>
      <c r="M489" s="399" t="s">
        <v>445</v>
      </c>
      <c r="N489" s="571">
        <v>44420.026953657405</v>
      </c>
      <c r="O489" s="571">
        <v>44470.808882847225</v>
      </c>
      <c r="Q489" s="399" t="s">
        <v>8102</v>
      </c>
      <c r="R489" s="399" t="s">
        <v>1326</v>
      </c>
      <c r="V489" s="399" t="s">
        <v>4814</v>
      </c>
      <c r="W489" s="399" t="s">
        <v>1605</v>
      </c>
      <c r="X489" s="399" t="s">
        <v>3459</v>
      </c>
    </row>
    <row r="490" spans="1:24" ht="14.5" x14ac:dyDescent="0.35">
      <c r="A490" s="399" t="s">
        <v>1445</v>
      </c>
      <c r="B490" s="572" t="s">
        <v>8999</v>
      </c>
      <c r="C490" s="399" t="s">
        <v>9000</v>
      </c>
      <c r="D490" s="399" t="s">
        <v>9001</v>
      </c>
      <c r="E490" s="399" t="s">
        <v>9002</v>
      </c>
      <c r="I490" s="399" t="s">
        <v>4812</v>
      </c>
      <c r="J490" s="399" t="s">
        <v>8046</v>
      </c>
      <c r="L490" s="399" t="s">
        <v>44</v>
      </c>
      <c r="M490" s="399" t="s">
        <v>445</v>
      </c>
      <c r="N490" s="571">
        <v>44420.026962523145</v>
      </c>
      <c r="O490" s="571">
        <v>44470.80887940972</v>
      </c>
      <c r="Q490" s="399" t="s">
        <v>8102</v>
      </c>
      <c r="R490" s="399" t="s">
        <v>1326</v>
      </c>
      <c r="V490" s="399" t="s">
        <v>4814</v>
      </c>
      <c r="W490" s="399" t="s">
        <v>1605</v>
      </c>
      <c r="X490" s="399" t="s">
        <v>3459</v>
      </c>
    </row>
    <row r="491" spans="1:24" ht="14.5" x14ac:dyDescent="0.35">
      <c r="A491" s="399" t="s">
        <v>1445</v>
      </c>
      <c r="B491" s="572" t="s">
        <v>9003</v>
      </c>
      <c r="C491" s="399" t="s">
        <v>9004</v>
      </c>
      <c r="D491" s="399" t="s">
        <v>9005</v>
      </c>
      <c r="E491" s="399" t="s">
        <v>9006</v>
      </c>
      <c r="I491" s="399" t="s">
        <v>4812</v>
      </c>
      <c r="J491" s="399" t="s">
        <v>8046</v>
      </c>
      <c r="L491" s="399" t="s">
        <v>44</v>
      </c>
      <c r="M491" s="399" t="s">
        <v>445</v>
      </c>
      <c r="N491" s="571">
        <v>44420.026971446758</v>
      </c>
      <c r="O491" s="571">
        <v>44470.80887591435</v>
      </c>
      <c r="Q491" s="399" t="s">
        <v>8102</v>
      </c>
      <c r="R491" s="399" t="s">
        <v>1326</v>
      </c>
      <c r="V491" s="399" t="s">
        <v>4814</v>
      </c>
      <c r="W491" s="399" t="s">
        <v>1605</v>
      </c>
      <c r="X491" s="399" t="s">
        <v>3459</v>
      </c>
    </row>
    <row r="492" spans="1:24" ht="14.5" x14ac:dyDescent="0.35">
      <c r="A492" s="399" t="s">
        <v>1445</v>
      </c>
      <c r="B492" s="572" t="s">
        <v>9007</v>
      </c>
      <c r="C492" s="399" t="s">
        <v>9008</v>
      </c>
      <c r="D492" s="399" t="s">
        <v>9009</v>
      </c>
      <c r="E492" s="399" t="s">
        <v>9010</v>
      </c>
      <c r="I492" s="399" t="s">
        <v>4812</v>
      </c>
      <c r="J492" s="399" t="s">
        <v>8046</v>
      </c>
      <c r="L492" s="399" t="s">
        <v>44</v>
      </c>
      <c r="M492" s="399" t="s">
        <v>445</v>
      </c>
      <c r="N492" s="571">
        <v>44420.026979328701</v>
      </c>
      <c r="O492" s="571">
        <v>44470.808870787034</v>
      </c>
      <c r="Q492" s="399" t="s">
        <v>8102</v>
      </c>
      <c r="R492" s="399" t="s">
        <v>1326</v>
      </c>
      <c r="V492" s="399" t="s">
        <v>4814</v>
      </c>
      <c r="W492" s="399" t="s">
        <v>1605</v>
      </c>
      <c r="X492" s="399" t="s">
        <v>3459</v>
      </c>
    </row>
    <row r="493" spans="1:24" ht="14.5" x14ac:dyDescent="0.35">
      <c r="A493" s="399" t="s">
        <v>1445</v>
      </c>
      <c r="B493" s="572" t="s">
        <v>9011</v>
      </c>
      <c r="C493" s="399" t="s">
        <v>9012</v>
      </c>
      <c r="D493" s="399" t="s">
        <v>9013</v>
      </c>
      <c r="E493" s="399" t="s">
        <v>9014</v>
      </c>
      <c r="I493" s="399" t="s">
        <v>9015</v>
      </c>
      <c r="J493" s="399" t="s">
        <v>8046</v>
      </c>
      <c r="L493" s="399" t="s">
        <v>44</v>
      </c>
      <c r="M493" s="399" t="s">
        <v>445</v>
      </c>
      <c r="N493" s="571">
        <v>44420.026989351849</v>
      </c>
      <c r="O493" s="571">
        <v>44470.808891574074</v>
      </c>
      <c r="Q493" s="399" t="s">
        <v>8102</v>
      </c>
      <c r="R493" s="399" t="s">
        <v>1326</v>
      </c>
      <c r="V493" s="399" t="s">
        <v>4814</v>
      </c>
      <c r="W493" s="399" t="s">
        <v>1605</v>
      </c>
      <c r="X493" s="399" t="s">
        <v>3459</v>
      </c>
    </row>
    <row r="494" spans="1:24" ht="14.5" x14ac:dyDescent="0.35">
      <c r="A494" s="399" t="s">
        <v>1445</v>
      </c>
      <c r="B494" s="572" t="s">
        <v>9016</v>
      </c>
      <c r="C494" s="399" t="s">
        <v>9017</v>
      </c>
      <c r="D494" s="399" t="s">
        <v>9018</v>
      </c>
      <c r="E494" s="399" t="s">
        <v>9019</v>
      </c>
      <c r="I494" s="399" t="s">
        <v>4812</v>
      </c>
      <c r="J494" s="399" t="s">
        <v>8046</v>
      </c>
      <c r="L494" s="399" t="s">
        <v>44</v>
      </c>
      <c r="M494" s="399" t="s">
        <v>445</v>
      </c>
      <c r="N494" s="571">
        <v>44420.026998090281</v>
      </c>
      <c r="O494" s="571">
        <v>44470.808889907406</v>
      </c>
      <c r="Q494" s="399" t="s">
        <v>8102</v>
      </c>
      <c r="R494" s="399" t="s">
        <v>1326</v>
      </c>
      <c r="V494" s="399" t="s">
        <v>4814</v>
      </c>
      <c r="W494" s="399" t="s">
        <v>1605</v>
      </c>
      <c r="X494" s="399" t="s">
        <v>3459</v>
      </c>
    </row>
    <row r="495" spans="1:24" ht="14.5" x14ac:dyDescent="0.35">
      <c r="A495" s="399" t="s">
        <v>1445</v>
      </c>
      <c r="B495" s="572" t="s">
        <v>9020</v>
      </c>
      <c r="C495" s="399" t="s">
        <v>9021</v>
      </c>
      <c r="D495" s="399" t="s">
        <v>9022</v>
      </c>
      <c r="E495" s="399" t="s">
        <v>9023</v>
      </c>
      <c r="I495" s="399" t="s">
        <v>4812</v>
      </c>
      <c r="J495" s="399" t="s">
        <v>8046</v>
      </c>
      <c r="L495" s="399" t="s">
        <v>44</v>
      </c>
      <c r="M495" s="399" t="s">
        <v>445</v>
      </c>
      <c r="N495" s="571">
        <v>44420.027007418983</v>
      </c>
      <c r="O495" s="571">
        <v>44470.80888704861</v>
      </c>
      <c r="Q495" s="399" t="s">
        <v>8102</v>
      </c>
      <c r="R495" s="399" t="s">
        <v>1326</v>
      </c>
      <c r="V495" s="399" t="s">
        <v>4814</v>
      </c>
      <c r="W495" s="399" t="s">
        <v>1605</v>
      </c>
      <c r="X495" s="399" t="s">
        <v>3459</v>
      </c>
    </row>
    <row r="496" spans="1:24" ht="14.5" x14ac:dyDescent="0.35">
      <c r="A496" s="399" t="s">
        <v>1445</v>
      </c>
      <c r="B496" s="572" t="s">
        <v>9024</v>
      </c>
      <c r="C496" s="399" t="s">
        <v>9025</v>
      </c>
      <c r="D496" s="399" t="s">
        <v>9026</v>
      </c>
      <c r="E496" s="399" t="s">
        <v>9027</v>
      </c>
      <c r="I496" s="399" t="s">
        <v>4812</v>
      </c>
      <c r="J496" s="399" t="s">
        <v>8046</v>
      </c>
      <c r="L496" s="399" t="s">
        <v>44</v>
      </c>
      <c r="M496" s="399" t="s">
        <v>445</v>
      </c>
      <c r="N496" s="571">
        <v>44420.027016539352</v>
      </c>
      <c r="O496" s="571">
        <v>44470.808885416664</v>
      </c>
      <c r="Q496" s="399" t="s">
        <v>8102</v>
      </c>
      <c r="R496" s="399" t="s">
        <v>1326</v>
      </c>
      <c r="V496" s="399" t="s">
        <v>4814</v>
      </c>
      <c r="W496" s="399" t="s">
        <v>1605</v>
      </c>
      <c r="X496" s="399" t="s">
        <v>3459</v>
      </c>
    </row>
    <row r="497" spans="1:24" ht="14.5" x14ac:dyDescent="0.35">
      <c r="A497" s="399" t="s">
        <v>1445</v>
      </c>
      <c r="B497" s="572" t="s">
        <v>9028</v>
      </c>
      <c r="C497" s="399" t="s">
        <v>9029</v>
      </c>
      <c r="D497" s="399" t="s">
        <v>9030</v>
      </c>
      <c r="E497" s="399" t="s">
        <v>9031</v>
      </c>
      <c r="I497" s="399" t="s">
        <v>4812</v>
      </c>
      <c r="J497" s="399" t="s">
        <v>8046</v>
      </c>
      <c r="L497" s="399" t="s">
        <v>44</v>
      </c>
      <c r="M497" s="399" t="s">
        <v>445</v>
      </c>
      <c r="N497" s="571">
        <v>44420.027025219904</v>
      </c>
      <c r="O497" s="571">
        <v>44470.808896736111</v>
      </c>
      <c r="Q497" s="399" t="s">
        <v>8102</v>
      </c>
      <c r="R497" s="399" t="s">
        <v>1326</v>
      </c>
      <c r="V497" s="399" t="s">
        <v>4814</v>
      </c>
      <c r="W497" s="399" t="s">
        <v>1605</v>
      </c>
      <c r="X497" s="399" t="s">
        <v>3459</v>
      </c>
    </row>
    <row r="498" spans="1:24" ht="14.5" x14ac:dyDescent="0.35">
      <c r="A498" s="399" t="s">
        <v>1445</v>
      </c>
      <c r="B498" s="572" t="s">
        <v>9032</v>
      </c>
      <c r="C498" s="399" t="s">
        <v>9033</v>
      </c>
      <c r="D498" s="399" t="s">
        <v>9034</v>
      </c>
      <c r="E498" s="399" t="s">
        <v>9035</v>
      </c>
      <c r="I498" s="399" t="s">
        <v>4812</v>
      </c>
      <c r="J498" s="399" t="s">
        <v>8046</v>
      </c>
      <c r="L498" s="399" t="s">
        <v>44</v>
      </c>
      <c r="M498" s="399" t="s">
        <v>445</v>
      </c>
      <c r="N498" s="571">
        <v>44420.027033749997</v>
      </c>
      <c r="O498" s="571">
        <v>44470.808894050926</v>
      </c>
      <c r="Q498" s="399" t="s">
        <v>8102</v>
      </c>
      <c r="R498" s="399" t="s">
        <v>1326</v>
      </c>
      <c r="V498" s="399" t="s">
        <v>4814</v>
      </c>
      <c r="W498" s="399" t="s">
        <v>1605</v>
      </c>
      <c r="X498" s="399" t="s">
        <v>3459</v>
      </c>
    </row>
    <row r="499" spans="1:24" ht="14.5" x14ac:dyDescent="0.35">
      <c r="A499" s="399" t="s">
        <v>1445</v>
      </c>
      <c r="B499" s="572" t="s">
        <v>9036</v>
      </c>
      <c r="C499" s="399" t="s">
        <v>9037</v>
      </c>
      <c r="D499" s="399" t="s">
        <v>9038</v>
      </c>
      <c r="E499" s="399" t="s">
        <v>9039</v>
      </c>
      <c r="I499" s="399" t="s">
        <v>4812</v>
      </c>
      <c r="J499" s="399" t="s">
        <v>8046</v>
      </c>
      <c r="L499" s="399" t="s">
        <v>44</v>
      </c>
      <c r="M499" s="399" t="s">
        <v>445</v>
      </c>
      <c r="N499" s="571">
        <v>44420.027042731483</v>
      </c>
      <c r="O499" s="571">
        <v>44470.808846099535</v>
      </c>
      <c r="Q499" s="399" t="s">
        <v>8102</v>
      </c>
      <c r="R499" s="399" t="s">
        <v>1326</v>
      </c>
      <c r="V499" s="399" t="s">
        <v>4814</v>
      </c>
      <c r="W499" s="399" t="s">
        <v>1605</v>
      </c>
      <c r="X499" s="399" t="s">
        <v>3459</v>
      </c>
    </row>
    <row r="500" spans="1:24" ht="14.5" x14ac:dyDescent="0.35">
      <c r="A500" s="399" t="s">
        <v>1445</v>
      </c>
      <c r="B500" s="572" t="s">
        <v>9040</v>
      </c>
      <c r="C500" s="399" t="s">
        <v>9041</v>
      </c>
      <c r="D500" s="399" t="s">
        <v>9042</v>
      </c>
      <c r="E500" s="399" t="s">
        <v>9043</v>
      </c>
      <c r="I500" s="399" t="s">
        <v>4812</v>
      </c>
      <c r="J500" s="399" t="s">
        <v>8046</v>
      </c>
      <c r="L500" s="399" t="s">
        <v>44</v>
      </c>
      <c r="M500" s="399" t="s">
        <v>445</v>
      </c>
      <c r="N500" s="571">
        <v>44420.02705128472</v>
      </c>
      <c r="O500" s="571">
        <v>44470.80885321759</v>
      </c>
      <c r="Q500" s="399" t="s">
        <v>8102</v>
      </c>
      <c r="R500" s="399" t="s">
        <v>1326</v>
      </c>
      <c r="V500" s="399" t="s">
        <v>4814</v>
      </c>
      <c r="W500" s="399" t="s">
        <v>1605</v>
      </c>
      <c r="X500" s="399" t="s">
        <v>3459</v>
      </c>
    </row>
    <row r="501" spans="1:24" ht="14.5" x14ac:dyDescent="0.35">
      <c r="A501" s="399" t="s">
        <v>1445</v>
      </c>
      <c r="B501" s="572" t="s">
        <v>9044</v>
      </c>
      <c r="C501" s="399" t="s">
        <v>9045</v>
      </c>
      <c r="D501" s="399" t="s">
        <v>9046</v>
      </c>
      <c r="E501" s="399" t="s">
        <v>9047</v>
      </c>
      <c r="I501" s="399" t="s">
        <v>4812</v>
      </c>
      <c r="J501" s="399" t="s">
        <v>8046</v>
      </c>
      <c r="L501" s="399" t="s">
        <v>44</v>
      </c>
      <c r="M501" s="399" t="s">
        <v>445</v>
      </c>
      <c r="N501" s="571">
        <v>44420.027060300927</v>
      </c>
      <c r="O501" s="571">
        <v>44470.808851585651</v>
      </c>
      <c r="Q501" s="399" t="s">
        <v>8102</v>
      </c>
      <c r="R501" s="399" t="s">
        <v>1326</v>
      </c>
      <c r="V501" s="399" t="s">
        <v>4814</v>
      </c>
      <c r="W501" s="399" t="s">
        <v>1605</v>
      </c>
      <c r="X501" s="399" t="s">
        <v>3459</v>
      </c>
    </row>
    <row r="502" spans="1:24" ht="14.5" x14ac:dyDescent="0.35">
      <c r="A502" s="399" t="s">
        <v>1445</v>
      </c>
      <c r="B502" s="572" t="s">
        <v>9048</v>
      </c>
      <c r="C502" s="399" t="s">
        <v>9049</v>
      </c>
      <c r="D502" s="399" t="s">
        <v>9050</v>
      </c>
      <c r="E502" s="399" t="s">
        <v>9051</v>
      </c>
      <c r="I502" s="399" t="s">
        <v>4812</v>
      </c>
      <c r="J502" s="399" t="s">
        <v>8046</v>
      </c>
      <c r="L502" s="399" t="s">
        <v>44</v>
      </c>
      <c r="M502" s="399" t="s">
        <v>445</v>
      </c>
      <c r="N502" s="571">
        <v>44420.027068912037</v>
      </c>
      <c r="O502" s="571">
        <v>44470.808849884263</v>
      </c>
      <c r="Q502" s="399" t="s">
        <v>8102</v>
      </c>
      <c r="R502" s="399" t="s">
        <v>1326</v>
      </c>
      <c r="V502" s="399" t="s">
        <v>4814</v>
      </c>
      <c r="W502" s="399" t="s">
        <v>1605</v>
      </c>
      <c r="X502" s="399" t="s">
        <v>3459</v>
      </c>
    </row>
    <row r="503" spans="1:24" ht="14.5" x14ac:dyDescent="0.35">
      <c r="A503" s="399" t="s">
        <v>1445</v>
      </c>
      <c r="B503" s="572" t="s">
        <v>9052</v>
      </c>
      <c r="C503" s="399" t="s">
        <v>9053</v>
      </c>
      <c r="D503" s="399" t="s">
        <v>9054</v>
      </c>
      <c r="E503" s="399" t="s">
        <v>9055</v>
      </c>
      <c r="I503" s="399" t="s">
        <v>4812</v>
      </c>
      <c r="J503" s="399" t="s">
        <v>8046</v>
      </c>
      <c r="L503" s="399" t="s">
        <v>44</v>
      </c>
      <c r="M503" s="399" t="s">
        <v>445</v>
      </c>
      <c r="N503" s="571">
        <v>44420.02707773148</v>
      </c>
      <c r="O503" s="571">
        <v>44470.80884784722</v>
      </c>
      <c r="Q503" s="399" t="s">
        <v>8102</v>
      </c>
      <c r="R503" s="399" t="s">
        <v>1326</v>
      </c>
      <c r="V503" s="399" t="s">
        <v>4814</v>
      </c>
      <c r="W503" s="399" t="s">
        <v>1605</v>
      </c>
      <c r="X503" s="399" t="s">
        <v>3459</v>
      </c>
    </row>
    <row r="504" spans="1:24" ht="14.5" x14ac:dyDescent="0.35">
      <c r="A504" s="399" t="s">
        <v>1445</v>
      </c>
      <c r="B504" s="572" t="s">
        <v>4803</v>
      </c>
      <c r="C504" s="399" t="s">
        <v>9056</v>
      </c>
      <c r="D504" s="399" t="s">
        <v>8967</v>
      </c>
      <c r="F504" s="399" t="s">
        <v>9057</v>
      </c>
      <c r="I504" s="399" t="s">
        <v>4812</v>
      </c>
      <c r="J504" s="399" t="s">
        <v>8046</v>
      </c>
      <c r="L504" s="399" t="s">
        <v>44</v>
      </c>
      <c r="M504" s="399" t="s">
        <v>445</v>
      </c>
      <c r="N504" s="571">
        <v>44420.027087638889</v>
      </c>
      <c r="O504" s="571">
        <v>44470.808860474535</v>
      </c>
      <c r="Q504" s="399" t="s">
        <v>8102</v>
      </c>
      <c r="R504" s="399" t="s">
        <v>1326</v>
      </c>
      <c r="V504" s="399" t="s">
        <v>4814</v>
      </c>
      <c r="W504" s="399" t="s">
        <v>1605</v>
      </c>
      <c r="X504" s="399" t="s">
        <v>3459</v>
      </c>
    </row>
    <row r="505" spans="1:24" ht="14.5" x14ac:dyDescent="0.35">
      <c r="A505" s="399" t="s">
        <v>1445</v>
      </c>
      <c r="B505" s="572" t="s">
        <v>4816</v>
      </c>
      <c r="C505" s="399" t="s">
        <v>9058</v>
      </c>
      <c r="D505" s="399" t="s">
        <v>8970</v>
      </c>
      <c r="F505" s="399" t="s">
        <v>9059</v>
      </c>
      <c r="I505" s="399" t="s">
        <v>4812</v>
      </c>
      <c r="J505" s="399" t="s">
        <v>8046</v>
      </c>
      <c r="L505" s="399" t="s">
        <v>44</v>
      </c>
      <c r="M505" s="399" t="s">
        <v>445</v>
      </c>
      <c r="N505" s="571">
        <v>44420.027098460647</v>
      </c>
      <c r="O505" s="571">
        <v>44470.808858819444</v>
      </c>
      <c r="Q505" s="399" t="s">
        <v>8102</v>
      </c>
      <c r="R505" s="399" t="s">
        <v>1326</v>
      </c>
      <c r="V505" s="399" t="s">
        <v>4814</v>
      </c>
      <c r="W505" s="399" t="s">
        <v>1605</v>
      </c>
      <c r="X505" s="399" t="s">
        <v>3459</v>
      </c>
    </row>
    <row r="506" spans="1:24" ht="14.5" x14ac:dyDescent="0.35">
      <c r="A506" s="399" t="s">
        <v>1445</v>
      </c>
      <c r="B506" s="572" t="s">
        <v>4863</v>
      </c>
      <c r="C506" s="399" t="s">
        <v>9060</v>
      </c>
      <c r="D506" s="399" t="s">
        <v>8973</v>
      </c>
      <c r="F506" s="399" t="s">
        <v>9061</v>
      </c>
      <c r="I506" s="399" t="s">
        <v>4812</v>
      </c>
      <c r="J506" s="399" t="s">
        <v>8046</v>
      </c>
      <c r="L506" s="399" t="s">
        <v>8116</v>
      </c>
      <c r="N506" s="571">
        <v>44420.027107858798</v>
      </c>
      <c r="O506" s="571">
        <v>44473.867686446756</v>
      </c>
      <c r="Q506" s="399" t="s">
        <v>8109</v>
      </c>
      <c r="R506" s="399" t="s">
        <v>1326</v>
      </c>
      <c r="V506" s="399" t="s">
        <v>4814</v>
      </c>
      <c r="W506" s="399" t="s">
        <v>1605</v>
      </c>
      <c r="X506" s="399" t="s">
        <v>3459</v>
      </c>
    </row>
    <row r="507" spans="1:24" ht="14.5" x14ac:dyDescent="0.35">
      <c r="A507" s="399" t="s">
        <v>1445</v>
      </c>
      <c r="B507" s="572" t="s">
        <v>9062</v>
      </c>
      <c r="C507" s="399" t="s">
        <v>9063</v>
      </c>
      <c r="D507" s="399" t="s">
        <v>8977</v>
      </c>
      <c r="F507" s="399" t="s">
        <v>9064</v>
      </c>
      <c r="I507" s="399" t="s">
        <v>4812</v>
      </c>
      <c r="J507" s="399" t="s">
        <v>8046</v>
      </c>
      <c r="L507" s="399" t="s">
        <v>44</v>
      </c>
      <c r="M507" s="399" t="s">
        <v>445</v>
      </c>
      <c r="N507" s="571">
        <v>44420.027119062499</v>
      </c>
      <c r="O507" s="571">
        <v>44470.808854988427</v>
      </c>
      <c r="Q507" s="399" t="s">
        <v>8109</v>
      </c>
      <c r="R507" s="399" t="s">
        <v>1326</v>
      </c>
      <c r="V507" s="399" t="s">
        <v>4814</v>
      </c>
      <c r="W507" s="399" t="s">
        <v>1605</v>
      </c>
      <c r="X507" s="399" t="s">
        <v>3459</v>
      </c>
    </row>
    <row r="508" spans="1:24" ht="14.5" x14ac:dyDescent="0.35">
      <c r="A508" s="399" t="s">
        <v>1445</v>
      </c>
      <c r="B508" s="572" t="s">
        <v>9065</v>
      </c>
      <c r="C508" s="399" t="s">
        <v>9066</v>
      </c>
      <c r="D508" s="399" t="s">
        <v>8981</v>
      </c>
      <c r="F508" s="399" t="s">
        <v>9067</v>
      </c>
      <c r="I508" s="399" t="s">
        <v>4812</v>
      </c>
      <c r="J508" s="399" t="s">
        <v>8046</v>
      </c>
      <c r="L508" s="399" t="s">
        <v>44</v>
      </c>
      <c r="M508" s="399" t="s">
        <v>445</v>
      </c>
      <c r="N508" s="571">
        <v>44420.027129270835</v>
      </c>
      <c r="O508" s="571">
        <v>44470.808862280093</v>
      </c>
      <c r="Q508" s="399" t="s">
        <v>8109</v>
      </c>
      <c r="R508" s="399" t="s">
        <v>1326</v>
      </c>
      <c r="V508" s="399" t="s">
        <v>4814</v>
      </c>
      <c r="W508" s="399" t="s">
        <v>1605</v>
      </c>
      <c r="X508" s="399" t="s">
        <v>3459</v>
      </c>
    </row>
    <row r="509" spans="1:24" ht="14.5" x14ac:dyDescent="0.35">
      <c r="A509" s="399" t="s">
        <v>1445</v>
      </c>
      <c r="B509" s="572" t="s">
        <v>9068</v>
      </c>
      <c r="C509" s="399" t="s">
        <v>9069</v>
      </c>
      <c r="D509" s="399" t="s">
        <v>8985</v>
      </c>
      <c r="F509" s="399" t="s">
        <v>9070</v>
      </c>
      <c r="I509" s="399" t="s">
        <v>4812</v>
      </c>
      <c r="J509" s="399" t="s">
        <v>8046</v>
      </c>
      <c r="L509" s="399" t="s">
        <v>44</v>
      </c>
      <c r="M509" s="399" t="s">
        <v>445</v>
      </c>
      <c r="N509" s="571">
        <v>44420.027139085651</v>
      </c>
      <c r="O509" s="571">
        <v>44470.808825601853</v>
      </c>
      <c r="Q509" s="399" t="s">
        <v>8109</v>
      </c>
      <c r="R509" s="399" t="s">
        <v>1326</v>
      </c>
      <c r="V509" s="399" t="s">
        <v>4814</v>
      </c>
      <c r="W509" s="399" t="s">
        <v>1605</v>
      </c>
      <c r="X509" s="399" t="s">
        <v>3459</v>
      </c>
    </row>
    <row r="510" spans="1:24" ht="14.5" x14ac:dyDescent="0.35">
      <c r="A510" s="399" t="s">
        <v>1445</v>
      </c>
      <c r="B510" s="572" t="s">
        <v>9071</v>
      </c>
      <c r="C510" s="399" t="s">
        <v>9072</v>
      </c>
      <c r="D510" s="399" t="s">
        <v>8989</v>
      </c>
      <c r="F510" s="399" t="s">
        <v>9073</v>
      </c>
      <c r="I510" s="399" t="s">
        <v>4812</v>
      </c>
      <c r="J510" s="399" t="s">
        <v>8046</v>
      </c>
      <c r="L510" s="399" t="s">
        <v>44</v>
      </c>
      <c r="M510" s="399" t="s">
        <v>445</v>
      </c>
      <c r="N510" s="571">
        <v>44420.027148611109</v>
      </c>
      <c r="O510" s="571">
        <v>44470.80882377315</v>
      </c>
      <c r="Q510" s="399" t="s">
        <v>8109</v>
      </c>
      <c r="R510" s="399" t="s">
        <v>1326</v>
      </c>
      <c r="V510" s="399" t="s">
        <v>4814</v>
      </c>
      <c r="W510" s="399" t="s">
        <v>1605</v>
      </c>
      <c r="X510" s="399" t="s">
        <v>3459</v>
      </c>
    </row>
    <row r="511" spans="1:24" ht="14.5" x14ac:dyDescent="0.35">
      <c r="A511" s="399" t="s">
        <v>1445</v>
      </c>
      <c r="B511" s="572" t="s">
        <v>3386</v>
      </c>
      <c r="C511" s="399" t="s">
        <v>9074</v>
      </c>
      <c r="D511" s="399" t="s">
        <v>8993</v>
      </c>
      <c r="F511" s="399" t="s">
        <v>9075</v>
      </c>
      <c r="I511" s="399" t="s">
        <v>4812</v>
      </c>
      <c r="J511" s="399" t="s">
        <v>8046</v>
      </c>
      <c r="L511" s="399" t="s">
        <v>44</v>
      </c>
      <c r="M511" s="399" t="s">
        <v>445</v>
      </c>
      <c r="N511" s="571">
        <v>44420.027158831021</v>
      </c>
      <c r="O511" s="571">
        <v>44470.808833055555</v>
      </c>
      <c r="Q511" s="399" t="s">
        <v>8109</v>
      </c>
      <c r="R511" s="399" t="s">
        <v>1326</v>
      </c>
      <c r="V511" s="399" t="s">
        <v>4814</v>
      </c>
      <c r="W511" s="399" t="s">
        <v>1605</v>
      </c>
      <c r="X511" s="399" t="s">
        <v>3459</v>
      </c>
    </row>
    <row r="512" spans="1:24" ht="14.5" x14ac:dyDescent="0.35">
      <c r="A512" s="399" t="s">
        <v>1445</v>
      </c>
      <c r="B512" s="572" t="s">
        <v>9076</v>
      </c>
      <c r="C512" s="399" t="s">
        <v>9077</v>
      </c>
      <c r="D512" s="399" t="s">
        <v>8997</v>
      </c>
      <c r="F512" s="399" t="s">
        <v>9078</v>
      </c>
      <c r="I512" s="399" t="s">
        <v>4812</v>
      </c>
      <c r="J512" s="399" t="s">
        <v>8046</v>
      </c>
      <c r="L512" s="399" t="s">
        <v>44</v>
      </c>
      <c r="M512" s="399" t="s">
        <v>445</v>
      </c>
      <c r="N512" s="571">
        <v>44420.027168483794</v>
      </c>
      <c r="O512" s="571">
        <v>44470.808831331022</v>
      </c>
      <c r="Q512" s="399" t="s">
        <v>8109</v>
      </c>
      <c r="R512" s="399" t="s">
        <v>1326</v>
      </c>
      <c r="V512" s="399" t="s">
        <v>4814</v>
      </c>
      <c r="W512" s="399" t="s">
        <v>1605</v>
      </c>
      <c r="X512" s="399" t="s">
        <v>3459</v>
      </c>
    </row>
    <row r="513" spans="1:24" ht="14.5" x14ac:dyDescent="0.35">
      <c r="A513" s="399" t="s">
        <v>1445</v>
      </c>
      <c r="B513" s="572" t="s">
        <v>9079</v>
      </c>
      <c r="C513" s="399" t="s">
        <v>9080</v>
      </c>
      <c r="D513" s="399" t="s">
        <v>9001</v>
      </c>
      <c r="F513" s="399" t="s">
        <v>9081</v>
      </c>
      <c r="I513" s="399" t="s">
        <v>4812</v>
      </c>
      <c r="J513" s="399" t="s">
        <v>8046</v>
      </c>
      <c r="L513" s="399" t="s">
        <v>44</v>
      </c>
      <c r="M513" s="399" t="s">
        <v>445</v>
      </c>
      <c r="N513" s="571">
        <v>44420.02717765046</v>
      </c>
      <c r="O513" s="571">
        <v>44470.808829097223</v>
      </c>
      <c r="Q513" s="399" t="s">
        <v>8109</v>
      </c>
      <c r="R513" s="399" t="s">
        <v>1326</v>
      </c>
      <c r="V513" s="399" t="s">
        <v>4814</v>
      </c>
      <c r="W513" s="399" t="s">
        <v>1605</v>
      </c>
      <c r="X513" s="399" t="s">
        <v>3459</v>
      </c>
    </row>
    <row r="514" spans="1:24" ht="14.5" x14ac:dyDescent="0.35">
      <c r="A514" s="399" t="s">
        <v>1445</v>
      </c>
      <c r="B514" s="572" t="s">
        <v>9082</v>
      </c>
      <c r="C514" s="399" t="s">
        <v>9083</v>
      </c>
      <c r="D514" s="399" t="s">
        <v>9005</v>
      </c>
      <c r="F514" s="399" t="s">
        <v>9084</v>
      </c>
      <c r="I514" s="399" t="s">
        <v>4812</v>
      </c>
      <c r="J514" s="399" t="s">
        <v>8046</v>
      </c>
      <c r="L514" s="399" t="s">
        <v>44</v>
      </c>
      <c r="M514" s="399" t="s">
        <v>445</v>
      </c>
      <c r="N514" s="571">
        <v>44420.027186550928</v>
      </c>
      <c r="O514" s="571">
        <v>44470.808827326386</v>
      </c>
      <c r="Q514" s="399" t="s">
        <v>8109</v>
      </c>
      <c r="R514" s="399" t="s">
        <v>1326</v>
      </c>
      <c r="V514" s="399" t="s">
        <v>4814</v>
      </c>
      <c r="W514" s="399" t="s">
        <v>1605</v>
      </c>
      <c r="X514" s="399" t="s">
        <v>3459</v>
      </c>
    </row>
    <row r="515" spans="1:24" ht="14.5" x14ac:dyDescent="0.35">
      <c r="A515" s="399" t="s">
        <v>1445</v>
      </c>
      <c r="B515" s="572" t="s">
        <v>9085</v>
      </c>
      <c r="C515" s="399" t="s">
        <v>9086</v>
      </c>
      <c r="D515" s="399" t="s">
        <v>9009</v>
      </c>
      <c r="F515" s="399" t="s">
        <v>9087</v>
      </c>
      <c r="I515" s="399" t="s">
        <v>4812</v>
      </c>
      <c r="J515" s="399" t="s">
        <v>8046</v>
      </c>
      <c r="L515" s="399" t="s">
        <v>44</v>
      </c>
      <c r="M515" s="399" t="s">
        <v>445</v>
      </c>
      <c r="N515" s="571">
        <v>44420.027196539355</v>
      </c>
      <c r="O515" s="571">
        <v>44470.808840590274</v>
      </c>
      <c r="Q515" s="399" t="s">
        <v>8109</v>
      </c>
      <c r="R515" s="399" t="s">
        <v>1326</v>
      </c>
      <c r="V515" s="399" t="s">
        <v>4814</v>
      </c>
      <c r="W515" s="399" t="s">
        <v>1605</v>
      </c>
      <c r="X515" s="399" t="s">
        <v>3459</v>
      </c>
    </row>
    <row r="516" spans="1:24" ht="14.5" x14ac:dyDescent="0.35">
      <c r="A516" s="399" t="s">
        <v>1445</v>
      </c>
      <c r="B516" s="572" t="s">
        <v>9088</v>
      </c>
      <c r="C516" s="399" t="s">
        <v>9089</v>
      </c>
      <c r="D516" s="399" t="s">
        <v>9013</v>
      </c>
      <c r="F516" s="399" t="s">
        <v>9090</v>
      </c>
      <c r="I516" s="399" t="s">
        <v>4812</v>
      </c>
      <c r="J516" s="399" t="s">
        <v>8046</v>
      </c>
      <c r="L516" s="399" t="s">
        <v>44</v>
      </c>
      <c r="M516" s="399" t="s">
        <v>445</v>
      </c>
      <c r="N516" s="571">
        <v>44420.027206053244</v>
      </c>
      <c r="O516" s="571">
        <v>44470.80883869213</v>
      </c>
      <c r="Q516" s="399" t="s">
        <v>8109</v>
      </c>
      <c r="R516" s="399" t="s">
        <v>1326</v>
      </c>
      <c r="V516" s="399" t="s">
        <v>4814</v>
      </c>
      <c r="W516" s="399" t="s">
        <v>1605</v>
      </c>
      <c r="X516" s="399" t="s">
        <v>3459</v>
      </c>
    </row>
    <row r="517" spans="1:24" ht="14.5" x14ac:dyDescent="0.35">
      <c r="A517" s="399" t="s">
        <v>1445</v>
      </c>
      <c r="B517" s="572" t="s">
        <v>9091</v>
      </c>
      <c r="C517" s="399" t="s">
        <v>9092</v>
      </c>
      <c r="D517" s="399" t="s">
        <v>9018</v>
      </c>
      <c r="F517" s="399" t="s">
        <v>9093</v>
      </c>
      <c r="I517" s="399" t="s">
        <v>4812</v>
      </c>
      <c r="J517" s="399" t="s">
        <v>8046</v>
      </c>
      <c r="L517" s="399" t="s">
        <v>44</v>
      </c>
      <c r="M517" s="399" t="s">
        <v>445</v>
      </c>
      <c r="N517" s="571">
        <v>44420.027214641203</v>
      </c>
      <c r="O517" s="571">
        <v>44470.808836585646</v>
      </c>
      <c r="Q517" s="399" t="s">
        <v>8109</v>
      </c>
      <c r="R517" s="399" t="s">
        <v>1326</v>
      </c>
      <c r="V517" s="399" t="s">
        <v>4814</v>
      </c>
      <c r="W517" s="399" t="s">
        <v>1605</v>
      </c>
      <c r="X517" s="399" t="s">
        <v>3459</v>
      </c>
    </row>
    <row r="518" spans="1:24" ht="14.5" x14ac:dyDescent="0.35">
      <c r="A518" s="399" t="s">
        <v>1445</v>
      </c>
      <c r="B518" s="572" t="s">
        <v>9094</v>
      </c>
      <c r="C518" s="399" t="s">
        <v>9095</v>
      </c>
      <c r="D518" s="399" t="s">
        <v>9022</v>
      </c>
      <c r="F518" s="399" t="s">
        <v>9096</v>
      </c>
      <c r="I518" s="399" t="s">
        <v>4812</v>
      </c>
      <c r="J518" s="399" t="s">
        <v>8046</v>
      </c>
      <c r="L518" s="399" t="s">
        <v>44</v>
      </c>
      <c r="M518" s="399" t="s">
        <v>445</v>
      </c>
      <c r="N518" s="571">
        <v>44420.027223761572</v>
      </c>
      <c r="O518" s="571">
        <v>44470.808834814816</v>
      </c>
      <c r="Q518" s="399" t="s">
        <v>8109</v>
      </c>
      <c r="R518" s="399" t="s">
        <v>1326</v>
      </c>
      <c r="V518" s="399" t="s">
        <v>4814</v>
      </c>
      <c r="W518" s="399" t="s">
        <v>1605</v>
      </c>
      <c r="X518" s="399" t="s">
        <v>3459</v>
      </c>
    </row>
    <row r="519" spans="1:24" ht="14.5" x14ac:dyDescent="0.35">
      <c r="A519" s="399" t="s">
        <v>1445</v>
      </c>
      <c r="B519" s="572" t="s">
        <v>9097</v>
      </c>
      <c r="C519" s="399" t="s">
        <v>9098</v>
      </c>
      <c r="D519" s="399" t="s">
        <v>9026</v>
      </c>
      <c r="F519" s="399" t="s">
        <v>9099</v>
      </c>
      <c r="I519" s="399" t="s">
        <v>4812</v>
      </c>
      <c r="J519" s="399" t="s">
        <v>8046</v>
      </c>
      <c r="L519" s="399" t="s">
        <v>44</v>
      </c>
      <c r="M519" s="399" t="s">
        <v>445</v>
      </c>
      <c r="N519" s="571">
        <v>44420.027233935187</v>
      </c>
      <c r="O519" s="571">
        <v>44470.808811331015</v>
      </c>
      <c r="Q519" s="399" t="s">
        <v>8109</v>
      </c>
      <c r="R519" s="399" t="s">
        <v>1326</v>
      </c>
      <c r="V519" s="399" t="s">
        <v>4814</v>
      </c>
      <c r="W519" s="399" t="s">
        <v>1605</v>
      </c>
      <c r="X519" s="399" t="s">
        <v>3459</v>
      </c>
    </row>
    <row r="520" spans="1:24" ht="14.5" x14ac:dyDescent="0.35">
      <c r="A520" s="399" t="s">
        <v>1445</v>
      </c>
      <c r="B520" s="572" t="s">
        <v>9100</v>
      </c>
      <c r="C520" s="399" t="s">
        <v>9101</v>
      </c>
      <c r="D520" s="399" t="s">
        <v>9030</v>
      </c>
      <c r="F520" s="399" t="s">
        <v>9102</v>
      </c>
      <c r="I520" s="399" t="s">
        <v>4812</v>
      </c>
      <c r="J520" s="399" t="s">
        <v>8046</v>
      </c>
      <c r="L520" s="399" t="s">
        <v>44</v>
      </c>
      <c r="M520" s="399" t="s">
        <v>445</v>
      </c>
      <c r="N520" s="571">
        <v>44420.027243414355</v>
      </c>
      <c r="O520" s="571">
        <v>44470.808809525464</v>
      </c>
      <c r="Q520" s="399" t="s">
        <v>8109</v>
      </c>
      <c r="R520" s="399" t="s">
        <v>1326</v>
      </c>
      <c r="V520" s="399" t="s">
        <v>4814</v>
      </c>
      <c r="W520" s="399" t="s">
        <v>1605</v>
      </c>
      <c r="X520" s="399" t="s">
        <v>3459</v>
      </c>
    </row>
    <row r="521" spans="1:24" ht="14.5" x14ac:dyDescent="0.35">
      <c r="A521" s="399" t="s">
        <v>1445</v>
      </c>
      <c r="B521" s="572" t="s">
        <v>9103</v>
      </c>
      <c r="C521" s="399" t="s">
        <v>9104</v>
      </c>
      <c r="D521" s="399" t="s">
        <v>9034</v>
      </c>
      <c r="F521" s="399" t="s">
        <v>9105</v>
      </c>
      <c r="I521" s="399" t="s">
        <v>4812</v>
      </c>
      <c r="J521" s="399" t="s">
        <v>8046</v>
      </c>
      <c r="L521" s="399" t="s">
        <v>44</v>
      </c>
      <c r="M521" s="399" t="s">
        <v>445</v>
      </c>
      <c r="N521" s="571">
        <v>44420.027252974534</v>
      </c>
      <c r="O521" s="571">
        <v>44470.808807719906</v>
      </c>
      <c r="Q521" s="399" t="s">
        <v>8109</v>
      </c>
      <c r="R521" s="399" t="s">
        <v>1326</v>
      </c>
      <c r="V521" s="399" t="s">
        <v>4814</v>
      </c>
      <c r="W521" s="399" t="s">
        <v>1605</v>
      </c>
      <c r="X521" s="399" t="s">
        <v>3459</v>
      </c>
    </row>
    <row r="522" spans="1:24" ht="14.5" x14ac:dyDescent="0.35">
      <c r="A522" s="399" t="s">
        <v>1445</v>
      </c>
      <c r="B522" s="572" t="s">
        <v>4891</v>
      </c>
      <c r="C522" s="399" t="s">
        <v>9106</v>
      </c>
      <c r="D522" s="399" t="s">
        <v>9107</v>
      </c>
      <c r="E522" s="399" t="s">
        <v>9108</v>
      </c>
      <c r="I522" s="399" t="s">
        <v>4812</v>
      </c>
      <c r="J522" s="399" t="s">
        <v>8046</v>
      </c>
      <c r="L522" s="399" t="s">
        <v>44</v>
      </c>
      <c r="M522" s="399" t="s">
        <v>445</v>
      </c>
      <c r="N522" s="571">
        <v>44427.4139272338</v>
      </c>
      <c r="O522" s="571">
        <v>44470.808976921297</v>
      </c>
      <c r="P522" s="399" t="s">
        <v>9109</v>
      </c>
      <c r="Q522" s="399" t="s">
        <v>8102</v>
      </c>
      <c r="R522" s="399" t="s">
        <v>1326</v>
      </c>
      <c r="U522" s="399" t="s">
        <v>9110</v>
      </c>
      <c r="V522" s="399" t="s">
        <v>4814</v>
      </c>
      <c r="W522" s="399" t="s">
        <v>1605</v>
      </c>
      <c r="X522" s="399" t="s">
        <v>3459</v>
      </c>
    </row>
    <row r="523" spans="1:24" ht="14.5" x14ac:dyDescent="0.35">
      <c r="A523" s="399" t="s">
        <v>1445</v>
      </c>
      <c r="B523" s="572" t="s">
        <v>4897</v>
      </c>
      <c r="C523" s="399" t="s">
        <v>9111</v>
      </c>
      <c r="D523" s="399" t="s">
        <v>9112</v>
      </c>
      <c r="E523" s="399" t="s">
        <v>9113</v>
      </c>
      <c r="I523" s="399" t="s">
        <v>4812</v>
      </c>
      <c r="J523" s="399" t="s">
        <v>8046</v>
      </c>
      <c r="L523" s="399" t="s">
        <v>44</v>
      </c>
      <c r="M523" s="399" t="s">
        <v>445</v>
      </c>
      <c r="N523" s="571">
        <v>44427.413940729166</v>
      </c>
      <c r="O523" s="571">
        <v>44470.808978506946</v>
      </c>
      <c r="P523" s="399" t="s">
        <v>9109</v>
      </c>
      <c r="Q523" s="399" t="s">
        <v>8102</v>
      </c>
      <c r="R523" s="399" t="s">
        <v>1326</v>
      </c>
      <c r="U523" s="399" t="s">
        <v>9114</v>
      </c>
      <c r="V523" s="399" t="s">
        <v>4814</v>
      </c>
      <c r="W523" s="399" t="s">
        <v>1605</v>
      </c>
      <c r="X523" s="399" t="s">
        <v>3459</v>
      </c>
    </row>
    <row r="524" spans="1:24" ht="14.5" x14ac:dyDescent="0.35">
      <c r="A524" s="399" t="s">
        <v>1445</v>
      </c>
      <c r="B524" s="572" t="s">
        <v>4903</v>
      </c>
      <c r="C524" s="399" t="s">
        <v>9115</v>
      </c>
      <c r="D524" s="399" t="s">
        <v>9116</v>
      </c>
      <c r="E524" s="399" t="s">
        <v>9117</v>
      </c>
      <c r="I524" s="399" t="s">
        <v>4812</v>
      </c>
      <c r="J524" s="399" t="s">
        <v>8046</v>
      </c>
      <c r="L524" s="399" t="s">
        <v>1366</v>
      </c>
      <c r="M524" s="399" t="s">
        <v>445</v>
      </c>
      <c r="N524" s="571">
        <v>44427.413952291667</v>
      </c>
      <c r="O524" s="571">
        <v>44497.758992037037</v>
      </c>
      <c r="P524" s="399" t="s">
        <v>9109</v>
      </c>
      <c r="Q524" s="399" t="s">
        <v>9118</v>
      </c>
      <c r="R524" s="399" t="s">
        <v>1326</v>
      </c>
      <c r="U524" s="399" t="s">
        <v>9119</v>
      </c>
      <c r="V524" s="399" t="s">
        <v>4814</v>
      </c>
      <c r="W524" s="399" t="s">
        <v>1605</v>
      </c>
      <c r="X524" s="399" t="s">
        <v>3459</v>
      </c>
    </row>
    <row r="525" spans="1:24" ht="14.5" x14ac:dyDescent="0.35">
      <c r="A525" s="399" t="s">
        <v>1445</v>
      </c>
      <c r="B525" s="572" t="s">
        <v>4908</v>
      </c>
      <c r="C525" s="399" t="s">
        <v>9120</v>
      </c>
      <c r="D525" s="399" t="s">
        <v>9121</v>
      </c>
      <c r="E525" s="399" t="s">
        <v>9122</v>
      </c>
      <c r="I525" s="399" t="s">
        <v>4812</v>
      </c>
      <c r="J525" s="399" t="s">
        <v>8046</v>
      </c>
      <c r="L525" s="399" t="s">
        <v>1366</v>
      </c>
      <c r="M525" s="399" t="s">
        <v>445</v>
      </c>
      <c r="N525" s="571">
        <v>44427.413961863429</v>
      </c>
      <c r="O525" s="571">
        <v>44497.853103009256</v>
      </c>
      <c r="P525" s="399" t="s">
        <v>9109</v>
      </c>
      <c r="Q525" s="399" t="s">
        <v>9118</v>
      </c>
      <c r="R525" s="399" t="s">
        <v>1326</v>
      </c>
      <c r="U525" s="399" t="s">
        <v>9123</v>
      </c>
      <c r="V525" s="399" t="s">
        <v>4814</v>
      </c>
      <c r="W525" s="399" t="s">
        <v>1605</v>
      </c>
      <c r="X525" s="399" t="s">
        <v>3459</v>
      </c>
    </row>
    <row r="526" spans="1:24" ht="14.5" x14ac:dyDescent="0.35">
      <c r="A526" s="399" t="s">
        <v>1445</v>
      </c>
      <c r="B526" s="572" t="s">
        <v>4913</v>
      </c>
      <c r="C526" s="399" t="s">
        <v>9124</v>
      </c>
      <c r="D526" s="399" t="s">
        <v>9125</v>
      </c>
      <c r="E526" s="399" t="s">
        <v>9126</v>
      </c>
      <c r="I526" s="399" t="s">
        <v>4812</v>
      </c>
      <c r="J526" s="399" t="s">
        <v>8046</v>
      </c>
      <c r="L526" s="399" t="s">
        <v>1366</v>
      </c>
      <c r="M526" s="399" t="s">
        <v>445</v>
      </c>
      <c r="N526" s="571">
        <v>44427.413971018519</v>
      </c>
      <c r="O526" s="571">
        <v>44497.845765891201</v>
      </c>
      <c r="P526" s="399" t="s">
        <v>9109</v>
      </c>
      <c r="Q526" s="399" t="s">
        <v>9118</v>
      </c>
      <c r="R526" s="399" t="s">
        <v>1326</v>
      </c>
      <c r="U526" s="399" t="s">
        <v>9127</v>
      </c>
      <c r="V526" s="399" t="s">
        <v>4814</v>
      </c>
      <c r="W526" s="399" t="s">
        <v>1605</v>
      </c>
      <c r="X526" s="399" t="s">
        <v>3459</v>
      </c>
    </row>
    <row r="527" spans="1:24" ht="14.5" x14ac:dyDescent="0.35">
      <c r="A527" s="399" t="s">
        <v>1445</v>
      </c>
      <c r="B527" s="572" t="s">
        <v>4917</v>
      </c>
      <c r="C527" s="399" t="s">
        <v>9128</v>
      </c>
      <c r="D527" s="399" t="s">
        <v>9129</v>
      </c>
      <c r="E527" s="399" t="s">
        <v>9130</v>
      </c>
      <c r="I527" s="399" t="s">
        <v>4812</v>
      </c>
      <c r="J527" s="399" t="s">
        <v>8046</v>
      </c>
      <c r="L527" s="399" t="s">
        <v>44</v>
      </c>
      <c r="M527" s="399" t="s">
        <v>445</v>
      </c>
      <c r="N527" s="571">
        <v>44427.413980937497</v>
      </c>
      <c r="O527" s="571">
        <v>44470.808970300925</v>
      </c>
      <c r="P527" s="399" t="s">
        <v>9109</v>
      </c>
      <c r="Q527" s="399" t="s">
        <v>8102</v>
      </c>
      <c r="R527" s="399" t="s">
        <v>1326</v>
      </c>
      <c r="U527" s="399" t="s">
        <v>9131</v>
      </c>
      <c r="V527" s="399" t="s">
        <v>4814</v>
      </c>
      <c r="W527" s="399" t="s">
        <v>1605</v>
      </c>
      <c r="X527" s="399" t="s">
        <v>3459</v>
      </c>
    </row>
    <row r="528" spans="1:24" ht="14.5" x14ac:dyDescent="0.35">
      <c r="A528" s="399" t="s">
        <v>1445</v>
      </c>
      <c r="B528" s="572" t="s">
        <v>9132</v>
      </c>
      <c r="C528" s="399" t="s">
        <v>9133</v>
      </c>
      <c r="D528" s="399" t="s">
        <v>9134</v>
      </c>
      <c r="E528" s="399" t="s">
        <v>9135</v>
      </c>
      <c r="I528" s="399" t="s">
        <v>4812</v>
      </c>
      <c r="J528" s="399" t="s">
        <v>8046</v>
      </c>
      <c r="L528" s="399" t="s">
        <v>44</v>
      </c>
      <c r="M528" s="399" t="s">
        <v>445</v>
      </c>
      <c r="N528" s="571">
        <v>44427.413990300927</v>
      </c>
      <c r="O528" s="571">
        <v>44470.808905358797</v>
      </c>
      <c r="P528" s="399" t="s">
        <v>9109</v>
      </c>
      <c r="Q528" s="399" t="s">
        <v>8102</v>
      </c>
      <c r="R528" s="399" t="s">
        <v>1326</v>
      </c>
      <c r="U528" s="399" t="s">
        <v>9136</v>
      </c>
      <c r="V528" s="399" t="s">
        <v>4814</v>
      </c>
      <c r="W528" s="399" t="s">
        <v>1605</v>
      </c>
      <c r="X528" s="399" t="s">
        <v>3459</v>
      </c>
    </row>
    <row r="529" spans="1:24" ht="14.5" x14ac:dyDescent="0.35">
      <c r="A529" s="399" t="s">
        <v>1445</v>
      </c>
      <c r="B529" s="572" t="s">
        <v>9137</v>
      </c>
      <c r="C529" s="399" t="s">
        <v>9138</v>
      </c>
      <c r="D529" s="399" t="s">
        <v>9139</v>
      </c>
      <c r="E529" s="399" t="s">
        <v>9140</v>
      </c>
      <c r="I529" s="399" t="s">
        <v>4812</v>
      </c>
      <c r="J529" s="399" t="s">
        <v>8046</v>
      </c>
      <c r="L529" s="399" t="s">
        <v>44</v>
      </c>
      <c r="M529" s="399" t="s">
        <v>445</v>
      </c>
      <c r="N529" s="571">
        <v>44427.414000127312</v>
      </c>
      <c r="O529" s="571">
        <v>44470.808908923609</v>
      </c>
      <c r="P529" s="399" t="s">
        <v>9109</v>
      </c>
      <c r="Q529" s="399" t="s">
        <v>8102</v>
      </c>
      <c r="R529" s="399" t="s">
        <v>1326</v>
      </c>
      <c r="U529" s="399" t="s">
        <v>9141</v>
      </c>
      <c r="V529" s="399" t="s">
        <v>4814</v>
      </c>
      <c r="W529" s="399" t="s">
        <v>1605</v>
      </c>
      <c r="X529" s="399" t="s">
        <v>3459</v>
      </c>
    </row>
    <row r="530" spans="1:24" ht="14.5" x14ac:dyDescent="0.35">
      <c r="A530" s="399" t="s">
        <v>1445</v>
      </c>
      <c r="B530" s="572" t="s">
        <v>9142</v>
      </c>
      <c r="C530" s="399" t="s">
        <v>9143</v>
      </c>
      <c r="D530" s="399" t="s">
        <v>9144</v>
      </c>
      <c r="E530" s="399" t="s">
        <v>9145</v>
      </c>
      <c r="I530" s="399" t="s">
        <v>4812</v>
      </c>
      <c r="J530" s="399" t="s">
        <v>8046</v>
      </c>
      <c r="L530" s="399" t="s">
        <v>44</v>
      </c>
      <c r="M530" s="399" t="s">
        <v>445</v>
      </c>
      <c r="N530" s="571">
        <v>44427.414011168985</v>
      </c>
      <c r="O530" s="571">
        <v>44470.808914328707</v>
      </c>
      <c r="P530" s="399" t="s">
        <v>9109</v>
      </c>
      <c r="Q530" s="399" t="s">
        <v>8102</v>
      </c>
      <c r="R530" s="399" t="s">
        <v>1326</v>
      </c>
      <c r="U530" s="399" t="s">
        <v>9146</v>
      </c>
      <c r="V530" s="399" t="s">
        <v>4814</v>
      </c>
      <c r="W530" s="399" t="s">
        <v>1605</v>
      </c>
      <c r="X530" s="399" t="s">
        <v>3459</v>
      </c>
    </row>
    <row r="531" spans="1:24" ht="14.5" x14ac:dyDescent="0.35">
      <c r="A531" s="399" t="s">
        <v>1445</v>
      </c>
      <c r="B531" s="572" t="s">
        <v>9147</v>
      </c>
      <c r="C531" s="399" t="s">
        <v>9148</v>
      </c>
      <c r="D531" s="399" t="s">
        <v>9149</v>
      </c>
      <c r="E531" s="399" t="s">
        <v>9150</v>
      </c>
      <c r="I531" s="399" t="s">
        <v>4812</v>
      </c>
      <c r="J531" s="399" t="s">
        <v>8046</v>
      </c>
      <c r="L531" s="399" t="s">
        <v>44</v>
      </c>
      <c r="M531" s="399" t="s">
        <v>445</v>
      </c>
      <c r="N531" s="571">
        <v>44427.414020717595</v>
      </c>
      <c r="O531" s="571">
        <v>44470.808918090275</v>
      </c>
      <c r="P531" s="399" t="s">
        <v>9109</v>
      </c>
      <c r="Q531" s="399" t="s">
        <v>8102</v>
      </c>
      <c r="R531" s="399" t="s">
        <v>1326</v>
      </c>
      <c r="U531" s="399" t="s">
        <v>9151</v>
      </c>
      <c r="V531" s="399" t="s">
        <v>4814</v>
      </c>
      <c r="W531" s="399" t="s">
        <v>1605</v>
      </c>
      <c r="X531" s="399" t="s">
        <v>3459</v>
      </c>
    </row>
    <row r="532" spans="1:24" ht="14.5" x14ac:dyDescent="0.35">
      <c r="A532" s="399" t="s">
        <v>1445</v>
      </c>
      <c r="B532" s="572" t="s">
        <v>9152</v>
      </c>
      <c r="C532" s="399" t="s">
        <v>9153</v>
      </c>
      <c r="D532" s="399" t="s">
        <v>9154</v>
      </c>
      <c r="E532" s="399" t="s">
        <v>9155</v>
      </c>
      <c r="I532" s="399" t="s">
        <v>4812</v>
      </c>
      <c r="J532" s="399" t="s">
        <v>8046</v>
      </c>
      <c r="L532" s="399" t="s">
        <v>44</v>
      </c>
      <c r="M532" s="399" t="s">
        <v>445</v>
      </c>
      <c r="N532" s="571">
        <v>44427.414030648149</v>
      </c>
      <c r="O532" s="571">
        <v>44470.808923912038</v>
      </c>
      <c r="P532" s="399" t="s">
        <v>9109</v>
      </c>
      <c r="Q532" s="399" t="s">
        <v>8102</v>
      </c>
      <c r="R532" s="399" t="s">
        <v>1326</v>
      </c>
      <c r="U532" s="399" t="s">
        <v>9156</v>
      </c>
      <c r="V532" s="399" t="s">
        <v>4814</v>
      </c>
      <c r="W532" s="399" t="s">
        <v>1605</v>
      </c>
      <c r="X532" s="399" t="s">
        <v>3459</v>
      </c>
    </row>
    <row r="533" spans="1:24" ht="14.5" x14ac:dyDescent="0.35">
      <c r="A533" s="399" t="s">
        <v>1445</v>
      </c>
      <c r="B533" s="572" t="s">
        <v>9157</v>
      </c>
      <c r="C533" s="399" t="s">
        <v>9158</v>
      </c>
      <c r="D533" s="399" t="s">
        <v>9159</v>
      </c>
      <c r="E533" s="399" t="s">
        <v>9160</v>
      </c>
      <c r="I533" s="399" t="s">
        <v>4812</v>
      </c>
      <c r="J533" s="399" t="s">
        <v>8046</v>
      </c>
      <c r="L533" s="399" t="s">
        <v>44</v>
      </c>
      <c r="M533" s="399" t="s">
        <v>445</v>
      </c>
      <c r="N533" s="571">
        <v>44427.414040358795</v>
      </c>
      <c r="O533" s="571">
        <v>44470.808925659723</v>
      </c>
      <c r="P533" s="399" t="s">
        <v>9109</v>
      </c>
      <c r="Q533" s="399" t="s">
        <v>8102</v>
      </c>
      <c r="R533" s="399" t="s">
        <v>1326</v>
      </c>
      <c r="U533" s="399" t="s">
        <v>9161</v>
      </c>
      <c r="V533" s="399" t="s">
        <v>4814</v>
      </c>
      <c r="W533" s="399" t="s">
        <v>1605</v>
      </c>
      <c r="X533" s="399" t="s">
        <v>3459</v>
      </c>
    </row>
    <row r="534" spans="1:24" ht="14.5" x14ac:dyDescent="0.35">
      <c r="A534" s="399" t="s">
        <v>1445</v>
      </c>
      <c r="B534" s="572" t="s">
        <v>9162</v>
      </c>
      <c r="C534" s="399" t="s">
        <v>9163</v>
      </c>
      <c r="D534" s="399" t="s">
        <v>9164</v>
      </c>
      <c r="E534" s="399" t="s">
        <v>9165</v>
      </c>
      <c r="I534" s="399" t="s">
        <v>4812</v>
      </c>
      <c r="J534" s="399" t="s">
        <v>8046</v>
      </c>
      <c r="L534" s="399" t="s">
        <v>44</v>
      </c>
      <c r="M534" s="399" t="s">
        <v>445</v>
      </c>
      <c r="N534" s="571">
        <v>44427.41405028935</v>
      </c>
      <c r="O534" s="571">
        <v>44470.810479502317</v>
      </c>
      <c r="P534" s="399" t="s">
        <v>9109</v>
      </c>
      <c r="Q534" s="399" t="s">
        <v>8102</v>
      </c>
      <c r="R534" s="399" t="s">
        <v>1326</v>
      </c>
      <c r="U534" s="399" t="s">
        <v>9166</v>
      </c>
      <c r="V534" s="399" t="s">
        <v>4943</v>
      </c>
      <c r="W534" s="399" t="s">
        <v>4660</v>
      </c>
      <c r="X534" s="399" t="s">
        <v>3459</v>
      </c>
    </row>
    <row r="535" spans="1:24" ht="14.5" x14ac:dyDescent="0.35">
      <c r="A535" s="399" t="s">
        <v>1445</v>
      </c>
      <c r="B535" s="572" t="s">
        <v>9167</v>
      </c>
      <c r="C535" s="399" t="s">
        <v>9168</v>
      </c>
      <c r="D535" s="399" t="s">
        <v>9169</v>
      </c>
      <c r="E535" s="399" t="s">
        <v>9170</v>
      </c>
      <c r="I535" s="399" t="s">
        <v>4812</v>
      </c>
      <c r="J535" s="399" t="s">
        <v>8046</v>
      </c>
      <c r="L535" s="399" t="s">
        <v>44</v>
      </c>
      <c r="M535" s="399" t="s">
        <v>445</v>
      </c>
      <c r="N535" s="571">
        <v>44427.414060057868</v>
      </c>
      <c r="O535" s="571">
        <v>44470.81047232639</v>
      </c>
      <c r="P535" s="399" t="s">
        <v>9109</v>
      </c>
      <c r="Q535" s="399" t="s">
        <v>8102</v>
      </c>
      <c r="R535" s="399" t="s">
        <v>1326</v>
      </c>
      <c r="U535" s="399" t="s">
        <v>9171</v>
      </c>
      <c r="V535" s="399" t="s">
        <v>4943</v>
      </c>
      <c r="W535" s="399" t="s">
        <v>4660</v>
      </c>
      <c r="X535" s="399" t="s">
        <v>3459</v>
      </c>
    </row>
    <row r="536" spans="1:24" ht="14.5" x14ac:dyDescent="0.35">
      <c r="A536" s="399" t="s">
        <v>1445</v>
      </c>
      <c r="B536" s="572" t="s">
        <v>9172</v>
      </c>
      <c r="C536" s="399" t="s">
        <v>9173</v>
      </c>
      <c r="D536" s="399" t="s">
        <v>9174</v>
      </c>
      <c r="E536" s="399" t="s">
        <v>9175</v>
      </c>
      <c r="I536" s="399" t="s">
        <v>4812</v>
      </c>
      <c r="J536" s="399" t="s">
        <v>8046</v>
      </c>
      <c r="L536" s="399" t="s">
        <v>44</v>
      </c>
      <c r="M536" s="399" t="s">
        <v>445</v>
      </c>
      <c r="N536" s="571">
        <v>44427.414068969905</v>
      </c>
      <c r="O536" s="571">
        <v>44470.81047462963</v>
      </c>
      <c r="P536" s="399" t="s">
        <v>9109</v>
      </c>
      <c r="Q536" s="399" t="s">
        <v>8102</v>
      </c>
      <c r="R536" s="399" t="s">
        <v>1326</v>
      </c>
      <c r="U536" s="399" t="s">
        <v>9176</v>
      </c>
      <c r="V536" s="399" t="s">
        <v>4943</v>
      </c>
      <c r="W536" s="399" t="s">
        <v>4660</v>
      </c>
      <c r="X536" s="399" t="s">
        <v>3459</v>
      </c>
    </row>
    <row r="537" spans="1:24" ht="14.5" x14ac:dyDescent="0.35">
      <c r="A537" s="399" t="s">
        <v>1445</v>
      </c>
      <c r="B537" s="572" t="s">
        <v>9177</v>
      </c>
      <c r="C537" s="399" t="s">
        <v>9178</v>
      </c>
      <c r="D537" s="399" t="s">
        <v>9179</v>
      </c>
      <c r="E537" s="399" t="s">
        <v>9180</v>
      </c>
      <c r="I537" s="399" t="s">
        <v>4812</v>
      </c>
      <c r="J537" s="399" t="s">
        <v>8046</v>
      </c>
      <c r="L537" s="399" t="s">
        <v>44</v>
      </c>
      <c r="M537" s="399" t="s">
        <v>445</v>
      </c>
      <c r="N537" s="571">
        <v>44427.414078217589</v>
      </c>
      <c r="O537" s="571">
        <v>44470.810475787039</v>
      </c>
      <c r="P537" s="399" t="s">
        <v>9109</v>
      </c>
      <c r="Q537" s="399" t="s">
        <v>8102</v>
      </c>
      <c r="R537" s="399" t="s">
        <v>1326</v>
      </c>
      <c r="U537" s="399" t="s">
        <v>9181</v>
      </c>
      <c r="V537" s="399" t="s">
        <v>4943</v>
      </c>
      <c r="W537" s="399" t="s">
        <v>4660</v>
      </c>
      <c r="X537" s="399" t="s">
        <v>3459</v>
      </c>
    </row>
    <row r="538" spans="1:24" ht="14.5" x14ac:dyDescent="0.35">
      <c r="A538" s="399" t="s">
        <v>1445</v>
      </c>
      <c r="B538" s="572" t="s">
        <v>9182</v>
      </c>
      <c r="C538" s="399" t="s">
        <v>9183</v>
      </c>
      <c r="D538" s="399" t="s">
        <v>9184</v>
      </c>
      <c r="E538" s="399" t="s">
        <v>9185</v>
      </c>
      <c r="I538" s="399" t="s">
        <v>4812</v>
      </c>
      <c r="J538" s="399" t="s">
        <v>8046</v>
      </c>
      <c r="L538" s="399" t="s">
        <v>44</v>
      </c>
      <c r="M538" s="399" t="s">
        <v>445</v>
      </c>
      <c r="N538" s="571">
        <v>44427.414087349534</v>
      </c>
      <c r="O538" s="571">
        <v>44470.810439733796</v>
      </c>
      <c r="P538" s="399" t="s">
        <v>9109</v>
      </c>
      <c r="Q538" s="399" t="s">
        <v>8102</v>
      </c>
      <c r="R538" s="399" t="s">
        <v>1326</v>
      </c>
      <c r="U538" s="399" t="s">
        <v>9186</v>
      </c>
      <c r="V538" s="399" t="s">
        <v>4943</v>
      </c>
      <c r="W538" s="399" t="s">
        <v>4660</v>
      </c>
      <c r="X538" s="399" t="s">
        <v>3459</v>
      </c>
    </row>
    <row r="539" spans="1:24" ht="14.5" x14ac:dyDescent="0.35">
      <c r="A539" s="399" t="s">
        <v>1445</v>
      </c>
      <c r="B539" s="572" t="s">
        <v>9187</v>
      </c>
      <c r="C539" s="399" t="s">
        <v>9188</v>
      </c>
      <c r="D539" s="399" t="s">
        <v>9189</v>
      </c>
      <c r="E539" s="399" t="s">
        <v>9190</v>
      </c>
      <c r="I539" s="399" t="s">
        <v>4812</v>
      </c>
      <c r="J539" s="399" t="s">
        <v>8046</v>
      </c>
      <c r="L539" s="399" t="s">
        <v>44</v>
      </c>
      <c r="M539" s="399" t="s">
        <v>445</v>
      </c>
      <c r="N539" s="571">
        <v>44427.414097280096</v>
      </c>
      <c r="O539" s="571">
        <v>44470.810445277777</v>
      </c>
      <c r="Q539" s="399" t="s">
        <v>8102</v>
      </c>
      <c r="R539" s="399" t="s">
        <v>1326</v>
      </c>
      <c r="U539" s="399" t="s">
        <v>9191</v>
      </c>
      <c r="V539" s="399" t="s">
        <v>4943</v>
      </c>
      <c r="W539" s="399" t="s">
        <v>4660</v>
      </c>
      <c r="X539" s="399" t="s">
        <v>3459</v>
      </c>
    </row>
    <row r="540" spans="1:24" ht="14.5" x14ac:dyDescent="0.35">
      <c r="A540" s="399" t="s">
        <v>1445</v>
      </c>
      <c r="B540" s="572" t="s">
        <v>9192</v>
      </c>
      <c r="C540" s="399" t="s">
        <v>9193</v>
      </c>
      <c r="D540" s="399" t="s">
        <v>9194</v>
      </c>
      <c r="E540" s="399" t="s">
        <v>9195</v>
      </c>
      <c r="I540" s="399" t="s">
        <v>4812</v>
      </c>
      <c r="J540" s="399" t="s">
        <v>8046</v>
      </c>
      <c r="L540" s="399" t="s">
        <v>44</v>
      </c>
      <c r="M540" s="399" t="s">
        <v>445</v>
      </c>
      <c r="N540" s="571">
        <v>44427.414106018521</v>
      </c>
      <c r="O540" s="571">
        <v>44470.808863993057</v>
      </c>
      <c r="P540" s="399" t="s">
        <v>9109</v>
      </c>
      <c r="Q540" s="399" t="s">
        <v>8102</v>
      </c>
      <c r="R540" s="399" t="s">
        <v>1326</v>
      </c>
      <c r="U540" s="399" t="s">
        <v>9196</v>
      </c>
      <c r="V540" s="399" t="s">
        <v>4814</v>
      </c>
      <c r="W540" s="399" t="s">
        <v>1605</v>
      </c>
      <c r="X540" s="399" t="s">
        <v>3459</v>
      </c>
    </row>
    <row r="541" spans="1:24" ht="14.5" x14ac:dyDescent="0.35">
      <c r="A541" s="399" t="s">
        <v>1445</v>
      </c>
      <c r="B541" s="572" t="s">
        <v>9197</v>
      </c>
      <c r="C541" s="399" t="s">
        <v>9198</v>
      </c>
      <c r="D541" s="399" t="s">
        <v>9199</v>
      </c>
      <c r="E541" s="399" t="s">
        <v>9200</v>
      </c>
      <c r="I541" s="399" t="s">
        <v>4812</v>
      </c>
      <c r="J541" s="399" t="s">
        <v>8046</v>
      </c>
      <c r="L541" s="399" t="s">
        <v>44</v>
      </c>
      <c r="M541" s="399" t="s">
        <v>445</v>
      </c>
      <c r="N541" s="571">
        <v>44427.41411489583</v>
      </c>
      <c r="O541" s="571">
        <v>44470.808865740742</v>
      </c>
      <c r="P541" s="399" t="s">
        <v>9109</v>
      </c>
      <c r="Q541" s="399" t="s">
        <v>8102</v>
      </c>
      <c r="R541" s="399" t="s">
        <v>1326</v>
      </c>
      <c r="U541" s="399" t="s">
        <v>9201</v>
      </c>
      <c r="V541" s="399" t="s">
        <v>4814</v>
      </c>
      <c r="W541" s="399" t="s">
        <v>1605</v>
      </c>
      <c r="X541" s="399" t="s">
        <v>3459</v>
      </c>
    </row>
    <row r="542" spans="1:24" ht="14.5" x14ac:dyDescent="0.35">
      <c r="A542" s="399" t="s">
        <v>1445</v>
      </c>
      <c r="B542" s="572" t="s">
        <v>4892</v>
      </c>
      <c r="C542" s="399" t="s">
        <v>9202</v>
      </c>
      <c r="D542" s="399" t="s">
        <v>9107</v>
      </c>
      <c r="F542" s="399" t="s">
        <v>9203</v>
      </c>
      <c r="I542" s="399" t="s">
        <v>4812</v>
      </c>
      <c r="J542" s="399" t="s">
        <v>8046</v>
      </c>
      <c r="L542" s="399" t="s">
        <v>44</v>
      </c>
      <c r="M542" s="399" t="s">
        <v>445</v>
      </c>
      <c r="N542" s="571">
        <v>44427.414124479168</v>
      </c>
      <c r="O542" s="571">
        <v>44470.808872337962</v>
      </c>
      <c r="P542" s="399" t="s">
        <v>9109</v>
      </c>
      <c r="Q542" s="399" t="s">
        <v>8102</v>
      </c>
      <c r="R542" s="399" t="s">
        <v>1326</v>
      </c>
      <c r="U542" s="399" t="s">
        <v>9204</v>
      </c>
      <c r="V542" s="399" t="s">
        <v>4814</v>
      </c>
      <c r="W542" s="399" t="s">
        <v>1605</v>
      </c>
      <c r="X542" s="399" t="s">
        <v>3459</v>
      </c>
    </row>
    <row r="543" spans="1:24" ht="14.5" x14ac:dyDescent="0.35">
      <c r="A543" s="399" t="s">
        <v>1445</v>
      </c>
      <c r="B543" s="572" t="s">
        <v>4898</v>
      </c>
      <c r="C543" s="399" t="s">
        <v>9205</v>
      </c>
      <c r="D543" s="399" t="s">
        <v>9206</v>
      </c>
      <c r="F543" s="399" t="s">
        <v>9207</v>
      </c>
      <c r="I543" s="399" t="s">
        <v>4812</v>
      </c>
      <c r="J543" s="399" t="s">
        <v>8046</v>
      </c>
      <c r="L543" s="399" t="s">
        <v>44</v>
      </c>
      <c r="M543" s="399" t="s">
        <v>445</v>
      </c>
      <c r="N543" s="571">
        <v>44427.414133506943</v>
      </c>
      <c r="O543" s="571">
        <v>44488.852793055557</v>
      </c>
      <c r="P543" s="399" t="s">
        <v>9109</v>
      </c>
      <c r="Q543" s="399" t="s">
        <v>8102</v>
      </c>
      <c r="R543" s="399" t="s">
        <v>1326</v>
      </c>
      <c r="U543" s="399" t="s">
        <v>9208</v>
      </c>
      <c r="V543" s="399" t="s">
        <v>4814</v>
      </c>
      <c r="W543" s="399" t="s">
        <v>1605</v>
      </c>
      <c r="X543" s="399" t="s">
        <v>3459</v>
      </c>
    </row>
    <row r="544" spans="1:24" ht="14.5" x14ac:dyDescent="0.35">
      <c r="A544" s="399" t="s">
        <v>1445</v>
      </c>
      <c r="B544" s="572" t="s">
        <v>4904</v>
      </c>
      <c r="C544" s="399" t="s">
        <v>9209</v>
      </c>
      <c r="D544" s="399" t="s">
        <v>9210</v>
      </c>
      <c r="F544" s="399" t="s">
        <v>9211</v>
      </c>
      <c r="I544" s="399" t="s">
        <v>4812</v>
      </c>
      <c r="J544" s="399" t="s">
        <v>8046</v>
      </c>
      <c r="L544" s="399" t="s">
        <v>1366</v>
      </c>
      <c r="M544" s="399" t="s">
        <v>445</v>
      </c>
      <c r="N544" s="571">
        <v>44427.414142048612</v>
      </c>
      <c r="O544" s="571">
        <v>44497.769667071756</v>
      </c>
      <c r="P544" s="399" t="s">
        <v>9109</v>
      </c>
      <c r="Q544" s="399" t="s">
        <v>9118</v>
      </c>
      <c r="R544" s="399" t="s">
        <v>1326</v>
      </c>
      <c r="U544" s="399" t="s">
        <v>9212</v>
      </c>
      <c r="V544" s="399" t="s">
        <v>4814</v>
      </c>
      <c r="W544" s="399" t="s">
        <v>1605</v>
      </c>
      <c r="X544" s="399" t="s">
        <v>3459</v>
      </c>
    </row>
    <row r="545" spans="1:24" ht="14.5" x14ac:dyDescent="0.35">
      <c r="A545" s="399" t="s">
        <v>1445</v>
      </c>
      <c r="B545" s="572" t="s">
        <v>4909</v>
      </c>
      <c r="C545" s="399" t="s">
        <v>9213</v>
      </c>
      <c r="D545" s="399" t="s">
        <v>9121</v>
      </c>
      <c r="F545" s="399" t="s">
        <v>9214</v>
      </c>
      <c r="I545" s="399" t="s">
        <v>4812</v>
      </c>
      <c r="J545" s="399" t="s">
        <v>8046</v>
      </c>
      <c r="L545" s="399" t="s">
        <v>44</v>
      </c>
      <c r="M545" s="399" t="s">
        <v>445</v>
      </c>
      <c r="N545" s="571">
        <v>44427.414151550925</v>
      </c>
      <c r="O545" s="571">
        <v>44470.808880960649</v>
      </c>
      <c r="P545" s="399" t="s">
        <v>9109</v>
      </c>
      <c r="Q545" s="399" t="s">
        <v>8109</v>
      </c>
      <c r="R545" s="399" t="s">
        <v>1326</v>
      </c>
      <c r="U545" s="399" t="s">
        <v>9215</v>
      </c>
      <c r="V545" s="399" t="s">
        <v>4814</v>
      </c>
      <c r="W545" s="399" t="s">
        <v>1605</v>
      </c>
      <c r="X545" s="399" t="s">
        <v>3459</v>
      </c>
    </row>
    <row r="546" spans="1:24" ht="14.5" x14ac:dyDescent="0.35">
      <c r="A546" s="399" t="s">
        <v>1445</v>
      </c>
      <c r="B546" s="572" t="s">
        <v>4914</v>
      </c>
      <c r="C546" s="399" t="s">
        <v>9216</v>
      </c>
      <c r="D546" s="399" t="s">
        <v>9125</v>
      </c>
      <c r="F546" s="399" t="s">
        <v>9217</v>
      </c>
      <c r="I546" s="399" t="s">
        <v>4812</v>
      </c>
      <c r="J546" s="399" t="s">
        <v>8046</v>
      </c>
      <c r="L546" s="399" t="s">
        <v>1366</v>
      </c>
      <c r="M546" s="399" t="s">
        <v>445</v>
      </c>
      <c r="N546" s="571">
        <v>44427.414160810185</v>
      </c>
      <c r="O546" s="571">
        <v>44497.844880868055</v>
      </c>
      <c r="P546" s="399" t="s">
        <v>9109</v>
      </c>
      <c r="Q546" s="399" t="s">
        <v>9118</v>
      </c>
      <c r="R546" s="399" t="s">
        <v>1326</v>
      </c>
      <c r="U546" s="399" t="s">
        <v>9218</v>
      </c>
      <c r="V546" s="399" t="s">
        <v>4814</v>
      </c>
      <c r="W546" s="399" t="s">
        <v>1605</v>
      </c>
      <c r="X546" s="399" t="s">
        <v>3459</v>
      </c>
    </row>
    <row r="547" spans="1:24" ht="14.5" x14ac:dyDescent="0.35">
      <c r="A547" s="399" t="s">
        <v>1445</v>
      </c>
      <c r="B547" s="572" t="s">
        <v>4918</v>
      </c>
      <c r="C547" s="399" t="s">
        <v>9219</v>
      </c>
      <c r="D547" s="399" t="s">
        <v>9129</v>
      </c>
      <c r="F547" s="399" t="s">
        <v>9220</v>
      </c>
      <c r="I547" s="399" t="s">
        <v>4812</v>
      </c>
      <c r="J547" s="399" t="s">
        <v>8046</v>
      </c>
      <c r="L547" s="399" t="s">
        <v>44</v>
      </c>
      <c r="M547" s="399" t="s">
        <v>445</v>
      </c>
      <c r="N547" s="571">
        <v>44427.414170185184</v>
      </c>
      <c r="O547" s="571">
        <v>44494.560262384257</v>
      </c>
      <c r="P547" s="399" t="s">
        <v>9109</v>
      </c>
      <c r="Q547" s="399" t="s">
        <v>8109</v>
      </c>
      <c r="R547" s="399" t="s">
        <v>1326</v>
      </c>
      <c r="U547" s="399" t="s">
        <v>9221</v>
      </c>
      <c r="V547" s="399" t="s">
        <v>4814</v>
      </c>
      <c r="W547" s="399" t="s">
        <v>1605</v>
      </c>
      <c r="X547" s="399" t="s">
        <v>3459</v>
      </c>
    </row>
    <row r="548" spans="1:24" ht="14.5" x14ac:dyDescent="0.35">
      <c r="A548" s="399" t="s">
        <v>1445</v>
      </c>
      <c r="B548" s="572" t="s">
        <v>9222</v>
      </c>
      <c r="C548" s="399" t="s">
        <v>9223</v>
      </c>
      <c r="D548" s="399" t="s">
        <v>9224</v>
      </c>
      <c r="E548" s="399" t="s">
        <v>9225</v>
      </c>
      <c r="I548" s="399" t="s">
        <v>4812</v>
      </c>
      <c r="J548" s="399" t="s">
        <v>8046</v>
      </c>
      <c r="L548" s="399" t="s">
        <v>44</v>
      </c>
      <c r="M548" s="399" t="s">
        <v>445</v>
      </c>
      <c r="N548" s="571">
        <v>44428.724162118058</v>
      </c>
      <c r="O548" s="571">
        <v>44470.808793946759</v>
      </c>
      <c r="P548" s="399" t="s">
        <v>9109</v>
      </c>
      <c r="Q548" s="399" t="s">
        <v>8109</v>
      </c>
      <c r="R548" s="399" t="s">
        <v>1326</v>
      </c>
      <c r="U548" s="399" t="s">
        <v>9226</v>
      </c>
      <c r="V548" s="399" t="s">
        <v>4814</v>
      </c>
      <c r="W548" s="399" t="s">
        <v>1605</v>
      </c>
      <c r="X548" s="399" t="s">
        <v>3459</v>
      </c>
    </row>
    <row r="549" spans="1:24" ht="14.5" x14ac:dyDescent="0.35">
      <c r="A549" s="399" t="s">
        <v>1445</v>
      </c>
      <c r="B549" s="572" t="s">
        <v>9227</v>
      </c>
      <c r="C549" s="399" t="s">
        <v>9228</v>
      </c>
      <c r="D549" s="399" t="s">
        <v>9229</v>
      </c>
      <c r="E549" s="399" t="s">
        <v>9230</v>
      </c>
      <c r="I549" s="399" t="s">
        <v>4812</v>
      </c>
      <c r="J549" s="399" t="s">
        <v>8046</v>
      </c>
      <c r="L549" s="399" t="s">
        <v>44</v>
      </c>
      <c r="M549" s="399" t="s">
        <v>445</v>
      </c>
      <c r="N549" s="571">
        <v>44428.724174247684</v>
      </c>
      <c r="O549" s="571">
        <v>44470.808939872688</v>
      </c>
      <c r="P549" s="399" t="s">
        <v>9231</v>
      </c>
      <c r="Q549" s="399" t="s">
        <v>8109</v>
      </c>
      <c r="R549" s="399" t="s">
        <v>1326</v>
      </c>
      <c r="U549" s="399" t="s">
        <v>9232</v>
      </c>
      <c r="V549" s="399" t="s">
        <v>4814</v>
      </c>
      <c r="W549" s="399" t="s">
        <v>1605</v>
      </c>
      <c r="X549" s="399" t="s">
        <v>3459</v>
      </c>
    </row>
    <row r="550" spans="1:24" ht="14.5" x14ac:dyDescent="0.35">
      <c r="A550" s="399" t="s">
        <v>1445</v>
      </c>
      <c r="B550" s="572" t="s">
        <v>9233</v>
      </c>
      <c r="C550" s="399" t="s">
        <v>9234</v>
      </c>
      <c r="D550" s="399" t="s">
        <v>9235</v>
      </c>
      <c r="E550" s="399" t="s">
        <v>9236</v>
      </c>
      <c r="I550" s="399" t="s">
        <v>4812</v>
      </c>
      <c r="J550" s="399" t="s">
        <v>8046</v>
      </c>
      <c r="L550" s="399" t="s">
        <v>44</v>
      </c>
      <c r="M550" s="399" t="s">
        <v>445</v>
      </c>
      <c r="N550" s="571">
        <v>44428.724183692131</v>
      </c>
      <c r="O550" s="571">
        <v>44470.808941550924</v>
      </c>
      <c r="P550" s="399" t="s">
        <v>9109</v>
      </c>
      <c r="Q550" s="399" t="s">
        <v>8109</v>
      </c>
      <c r="R550" s="399" t="s">
        <v>1326</v>
      </c>
      <c r="U550" s="399" t="s">
        <v>9237</v>
      </c>
      <c r="V550" s="399" t="s">
        <v>4814</v>
      </c>
      <c r="W550" s="399" t="s">
        <v>1605</v>
      </c>
      <c r="X550" s="399" t="s">
        <v>3459</v>
      </c>
    </row>
    <row r="551" spans="1:24" ht="14.5" x14ac:dyDescent="0.35">
      <c r="A551" s="399" t="s">
        <v>1445</v>
      </c>
      <c r="B551" s="572" t="s">
        <v>9238</v>
      </c>
      <c r="C551" s="399" t="s">
        <v>9239</v>
      </c>
      <c r="D551" s="399" t="s">
        <v>9240</v>
      </c>
      <c r="E551" s="399" t="s">
        <v>9241</v>
      </c>
      <c r="I551" s="399" t="s">
        <v>4812</v>
      </c>
      <c r="J551" s="399" t="s">
        <v>8046</v>
      </c>
      <c r="L551" s="399" t="s">
        <v>44</v>
      </c>
      <c r="M551" s="399" t="s">
        <v>445</v>
      </c>
      <c r="N551" s="571">
        <v>44428.724194212962</v>
      </c>
      <c r="O551" s="571">
        <v>44470.808943298609</v>
      </c>
      <c r="P551" s="399" t="s">
        <v>9231</v>
      </c>
      <c r="Q551" s="399" t="s">
        <v>8109</v>
      </c>
      <c r="R551" s="399" t="s">
        <v>1326</v>
      </c>
      <c r="U551" s="399" t="s">
        <v>9242</v>
      </c>
      <c r="V551" s="399" t="s">
        <v>4814</v>
      </c>
      <c r="W551" s="399" t="s">
        <v>1605</v>
      </c>
      <c r="X551" s="399" t="s">
        <v>3459</v>
      </c>
    </row>
    <row r="552" spans="1:24" ht="14.5" x14ac:dyDescent="0.35">
      <c r="A552" s="399" t="s">
        <v>1445</v>
      </c>
      <c r="B552" s="572" t="s">
        <v>9243</v>
      </c>
      <c r="C552" s="399" t="s">
        <v>9244</v>
      </c>
      <c r="D552" s="399" t="s">
        <v>9245</v>
      </c>
      <c r="E552" s="399" t="s">
        <v>9246</v>
      </c>
      <c r="I552" s="399" t="s">
        <v>4812</v>
      </c>
      <c r="J552" s="399" t="s">
        <v>8046</v>
      </c>
      <c r="L552" s="399" t="s">
        <v>44</v>
      </c>
      <c r="M552" s="399" t="s">
        <v>445</v>
      </c>
      <c r="N552" s="571">
        <v>44428.724204004633</v>
      </c>
      <c r="O552" s="571">
        <v>44470.808953564818</v>
      </c>
      <c r="P552" s="399" t="s">
        <v>9109</v>
      </c>
      <c r="Q552" s="399" t="s">
        <v>8109</v>
      </c>
      <c r="R552" s="399" t="s">
        <v>1326</v>
      </c>
      <c r="U552" s="399" t="s">
        <v>9247</v>
      </c>
      <c r="V552" s="399" t="s">
        <v>4814</v>
      </c>
      <c r="W552" s="399" t="s">
        <v>1605</v>
      </c>
      <c r="X552" s="399" t="s">
        <v>3459</v>
      </c>
    </row>
    <row r="553" spans="1:24" ht="14.5" x14ac:dyDescent="0.35">
      <c r="A553" s="399" t="s">
        <v>1445</v>
      </c>
      <c r="B553" s="572" t="s">
        <v>9248</v>
      </c>
      <c r="C553" s="399" t="s">
        <v>9249</v>
      </c>
      <c r="D553" s="399" t="s">
        <v>9250</v>
      </c>
      <c r="E553" s="399" t="s">
        <v>9251</v>
      </c>
      <c r="I553" s="399" t="s">
        <v>4812</v>
      </c>
      <c r="J553" s="399" t="s">
        <v>8046</v>
      </c>
      <c r="L553" s="399" t="s">
        <v>1366</v>
      </c>
      <c r="N553" s="571">
        <v>44428.724214467591</v>
      </c>
      <c r="O553" s="571">
        <v>44470.80895608796</v>
      </c>
      <c r="P553" s="399" t="s">
        <v>9231</v>
      </c>
      <c r="R553" s="399" t="s">
        <v>1326</v>
      </c>
      <c r="U553" s="399" t="s">
        <v>9252</v>
      </c>
      <c r="V553" s="399" t="s">
        <v>4814</v>
      </c>
      <c r="W553" s="399" t="s">
        <v>1605</v>
      </c>
      <c r="X553" s="399" t="s">
        <v>3459</v>
      </c>
    </row>
    <row r="554" spans="1:24" ht="14.5" x14ac:dyDescent="0.35">
      <c r="A554" s="399" t="s">
        <v>1445</v>
      </c>
      <c r="B554" s="572" t="s">
        <v>9253</v>
      </c>
      <c r="C554" s="399" t="s">
        <v>9254</v>
      </c>
      <c r="D554" s="399" t="s">
        <v>9255</v>
      </c>
      <c r="E554" s="399" t="s">
        <v>9256</v>
      </c>
      <c r="I554" s="399" t="s">
        <v>4812</v>
      </c>
      <c r="J554" s="399" t="s">
        <v>8046</v>
      </c>
      <c r="L554" s="399" t="s">
        <v>1366</v>
      </c>
      <c r="N554" s="571">
        <v>44428.72422434028</v>
      </c>
      <c r="O554" s="571">
        <v>44470.808957650464</v>
      </c>
      <c r="P554" s="399" t="s">
        <v>9109</v>
      </c>
      <c r="R554" s="399" t="s">
        <v>1326</v>
      </c>
      <c r="U554" s="399" t="s">
        <v>9257</v>
      </c>
      <c r="V554" s="399" t="s">
        <v>4814</v>
      </c>
      <c r="W554" s="399" t="s">
        <v>1605</v>
      </c>
      <c r="X554" s="399" t="s">
        <v>3459</v>
      </c>
    </row>
    <row r="555" spans="1:24" ht="14.5" x14ac:dyDescent="0.35">
      <c r="A555" s="399" t="s">
        <v>1445</v>
      </c>
      <c r="B555" s="572" t="s">
        <v>9258</v>
      </c>
      <c r="C555" s="399" t="s">
        <v>9259</v>
      </c>
      <c r="D555" s="399" t="s">
        <v>9260</v>
      </c>
      <c r="E555" s="399" t="s">
        <v>9261</v>
      </c>
      <c r="I555" s="399" t="s">
        <v>4812</v>
      </c>
      <c r="J555" s="399" t="s">
        <v>8046</v>
      </c>
      <c r="L555" s="399" t="s">
        <v>1366</v>
      </c>
      <c r="N555" s="571">
        <v>44428.724234884263</v>
      </c>
      <c r="O555" s="571">
        <v>44470.808960312497</v>
      </c>
      <c r="P555" s="399" t="s">
        <v>9109</v>
      </c>
      <c r="R555" s="399" t="s">
        <v>1326</v>
      </c>
      <c r="U555" s="399" t="s">
        <v>9262</v>
      </c>
      <c r="V555" s="399" t="s">
        <v>4814</v>
      </c>
      <c r="W555" s="399" t="s">
        <v>1605</v>
      </c>
      <c r="X555" s="399" t="s">
        <v>3459</v>
      </c>
    </row>
    <row r="556" spans="1:24" ht="14.5" x14ac:dyDescent="0.35">
      <c r="A556" s="399" t="s">
        <v>1445</v>
      </c>
      <c r="B556" s="572" t="s">
        <v>9263</v>
      </c>
      <c r="C556" s="399" t="s">
        <v>9264</v>
      </c>
      <c r="D556" s="399" t="s">
        <v>9265</v>
      </c>
      <c r="E556" s="399" t="s">
        <v>9266</v>
      </c>
      <c r="I556" s="399" t="s">
        <v>4812</v>
      </c>
      <c r="J556" s="399" t="s">
        <v>8046</v>
      </c>
      <c r="L556" s="399" t="s">
        <v>1366</v>
      </c>
      <c r="N556" s="571">
        <v>44428.724244293982</v>
      </c>
      <c r="O556" s="571">
        <v>44470.808944884258</v>
      </c>
      <c r="P556" s="399" t="s">
        <v>9109</v>
      </c>
      <c r="R556" s="399" t="s">
        <v>1326</v>
      </c>
      <c r="U556" s="399" t="s">
        <v>9267</v>
      </c>
      <c r="V556" s="399" t="s">
        <v>4814</v>
      </c>
      <c r="W556" s="399" t="s">
        <v>1605</v>
      </c>
      <c r="X556" s="399" t="s">
        <v>3459</v>
      </c>
    </row>
    <row r="557" spans="1:24" ht="14.5" x14ac:dyDescent="0.35">
      <c r="A557" s="399" t="s">
        <v>1445</v>
      </c>
      <c r="B557" s="572" t="s">
        <v>9268</v>
      </c>
      <c r="C557" s="399" t="s">
        <v>9269</v>
      </c>
      <c r="D557" s="399" t="s">
        <v>9270</v>
      </c>
      <c r="E557" s="399" t="s">
        <v>9271</v>
      </c>
      <c r="I557" s="399" t="s">
        <v>4812</v>
      </c>
      <c r="J557" s="399" t="s">
        <v>8046</v>
      </c>
      <c r="L557" s="399" t="s">
        <v>44</v>
      </c>
      <c r="M557" s="399" t="s">
        <v>445</v>
      </c>
      <c r="N557" s="571">
        <v>44428.724254479166</v>
      </c>
      <c r="O557" s="571">
        <v>44470.808947013888</v>
      </c>
      <c r="P557" s="399" t="s">
        <v>9109</v>
      </c>
      <c r="Q557" s="399" t="s">
        <v>8109</v>
      </c>
      <c r="R557" s="399" t="s">
        <v>1326</v>
      </c>
      <c r="U557" s="399" t="s">
        <v>9272</v>
      </c>
      <c r="V557" s="399" t="s">
        <v>4814</v>
      </c>
      <c r="W557" s="399" t="s">
        <v>1605</v>
      </c>
      <c r="X557" s="399" t="s">
        <v>3459</v>
      </c>
    </row>
    <row r="558" spans="1:24" ht="14.5" x14ac:dyDescent="0.35">
      <c r="A558" s="399" t="s">
        <v>1445</v>
      </c>
      <c r="B558" s="572" t="s">
        <v>9273</v>
      </c>
      <c r="C558" s="399" t="s">
        <v>9274</v>
      </c>
      <c r="D558" s="399" t="s">
        <v>9275</v>
      </c>
      <c r="E558" s="399" t="s">
        <v>9276</v>
      </c>
      <c r="I558" s="399" t="s">
        <v>4812</v>
      </c>
      <c r="J558" s="399" t="s">
        <v>8046</v>
      </c>
      <c r="L558" s="399" t="s">
        <v>44</v>
      </c>
      <c r="M558" s="399" t="s">
        <v>445</v>
      </c>
      <c r="N558" s="571">
        <v>44428.724263969911</v>
      </c>
      <c r="O558" s="571">
        <v>44470.80895027778</v>
      </c>
      <c r="P558" s="399" t="s">
        <v>9109</v>
      </c>
      <c r="Q558" s="399" t="s">
        <v>8109</v>
      </c>
      <c r="R558" s="399" t="s">
        <v>1326</v>
      </c>
      <c r="U558" s="399" t="s">
        <v>9277</v>
      </c>
      <c r="V558" s="399" t="s">
        <v>4814</v>
      </c>
      <c r="W558" s="399" t="s">
        <v>1605</v>
      </c>
      <c r="X558" s="399" t="s">
        <v>3459</v>
      </c>
    </row>
    <row r="559" spans="1:24" ht="14.5" x14ac:dyDescent="0.35">
      <c r="A559" s="399" t="s">
        <v>1445</v>
      </c>
      <c r="B559" s="572" t="s">
        <v>9278</v>
      </c>
      <c r="C559" s="399" t="s">
        <v>9279</v>
      </c>
      <c r="D559" s="399" t="s">
        <v>9280</v>
      </c>
      <c r="E559" s="399" t="s">
        <v>9281</v>
      </c>
      <c r="I559" s="399" t="s">
        <v>4812</v>
      </c>
      <c r="J559" s="399" t="s">
        <v>8046</v>
      </c>
      <c r="L559" s="399" t="s">
        <v>44</v>
      </c>
      <c r="M559" s="399" t="s">
        <v>445</v>
      </c>
      <c r="N559" s="571">
        <v>44428.724272812498</v>
      </c>
      <c r="O559" s="571">
        <v>44470.808898379626</v>
      </c>
      <c r="P559" s="399" t="s">
        <v>9231</v>
      </c>
      <c r="Q559" s="399" t="s">
        <v>8109</v>
      </c>
      <c r="R559" s="399" t="s">
        <v>1326</v>
      </c>
      <c r="U559" s="399" t="s">
        <v>9282</v>
      </c>
      <c r="V559" s="399" t="s">
        <v>4814</v>
      </c>
      <c r="W559" s="399" t="s">
        <v>1605</v>
      </c>
      <c r="X559" s="399" t="s">
        <v>3459</v>
      </c>
    </row>
    <row r="560" spans="1:24" ht="14.5" x14ac:dyDescent="0.35">
      <c r="A560" s="399" t="s">
        <v>1445</v>
      </c>
      <c r="B560" s="572" t="s">
        <v>9283</v>
      </c>
      <c r="C560" s="399" t="s">
        <v>9284</v>
      </c>
      <c r="D560" s="399" t="s">
        <v>9285</v>
      </c>
      <c r="E560" s="399" t="s">
        <v>9286</v>
      </c>
      <c r="I560" s="399" t="s">
        <v>4812</v>
      </c>
      <c r="J560" s="399" t="s">
        <v>8046</v>
      </c>
      <c r="L560" s="399" t="s">
        <v>1366</v>
      </c>
      <c r="N560" s="571">
        <v>44428.724282372685</v>
      </c>
      <c r="O560" s="571">
        <v>44494.809135393516</v>
      </c>
      <c r="P560" s="399" t="s">
        <v>9231</v>
      </c>
      <c r="R560" s="399" t="s">
        <v>1326</v>
      </c>
      <c r="U560" s="399" t="s">
        <v>9287</v>
      </c>
      <c r="V560" s="399" t="s">
        <v>4814</v>
      </c>
      <c r="W560" s="399" t="s">
        <v>1605</v>
      </c>
      <c r="X560" s="399" t="s">
        <v>3459</v>
      </c>
    </row>
    <row r="561" spans="1:24" ht="14.5" x14ac:dyDescent="0.35">
      <c r="A561" s="399" t="s">
        <v>1445</v>
      </c>
      <c r="B561" s="572" t="s">
        <v>9288</v>
      </c>
      <c r="C561" s="399" t="s">
        <v>9289</v>
      </c>
      <c r="D561" s="399" t="s">
        <v>9290</v>
      </c>
      <c r="E561" s="399" t="s">
        <v>9291</v>
      </c>
      <c r="I561" s="399" t="s">
        <v>4812</v>
      </c>
      <c r="J561" s="399" t="s">
        <v>8046</v>
      </c>
      <c r="L561" s="399" t="s">
        <v>44</v>
      </c>
      <c r="M561" s="399" t="s">
        <v>445</v>
      </c>
      <c r="N561" s="571">
        <v>44428.724293715277</v>
      </c>
      <c r="O561" s="571">
        <v>44470.808901655095</v>
      </c>
      <c r="P561" s="399" t="s">
        <v>9109</v>
      </c>
      <c r="Q561" s="399" t="s">
        <v>8109</v>
      </c>
      <c r="R561" s="399" t="s">
        <v>1326</v>
      </c>
      <c r="U561" s="399" t="s">
        <v>9292</v>
      </c>
      <c r="V561" s="399" t="s">
        <v>4814</v>
      </c>
      <c r="W561" s="399" t="s">
        <v>1605</v>
      </c>
      <c r="X561" s="399" t="s">
        <v>3459</v>
      </c>
    </row>
    <row r="562" spans="1:24" ht="14.5" x14ac:dyDescent="0.35">
      <c r="A562" s="399" t="s">
        <v>1445</v>
      </c>
      <c r="B562" s="572" t="s">
        <v>9293</v>
      </c>
      <c r="C562" s="399" t="s">
        <v>9294</v>
      </c>
      <c r="D562" s="399" t="s">
        <v>9295</v>
      </c>
      <c r="E562" s="399" t="s">
        <v>9296</v>
      </c>
      <c r="I562" s="399" t="s">
        <v>4812</v>
      </c>
      <c r="J562" s="399" t="s">
        <v>8046</v>
      </c>
      <c r="L562" s="399" t="s">
        <v>44</v>
      </c>
      <c r="M562" s="399" t="s">
        <v>445</v>
      </c>
      <c r="N562" s="571">
        <v>44428.724303553237</v>
      </c>
      <c r="O562" s="571">
        <v>44470.81046306713</v>
      </c>
      <c r="P562" s="399" t="s">
        <v>9231</v>
      </c>
      <c r="Q562" s="399" t="s">
        <v>8109</v>
      </c>
      <c r="R562" s="399" t="s">
        <v>1326</v>
      </c>
      <c r="U562" s="399" t="s">
        <v>9297</v>
      </c>
      <c r="V562" s="399" t="s">
        <v>4943</v>
      </c>
      <c r="W562" s="399" t="s">
        <v>4660</v>
      </c>
      <c r="X562" s="399" t="s">
        <v>3459</v>
      </c>
    </row>
    <row r="563" spans="1:24" ht="14.5" x14ac:dyDescent="0.35">
      <c r="A563" s="399" t="s">
        <v>1445</v>
      </c>
      <c r="B563" s="572" t="s">
        <v>9298</v>
      </c>
      <c r="C563" s="399" t="s">
        <v>9299</v>
      </c>
      <c r="D563" s="399" t="s">
        <v>9300</v>
      </c>
      <c r="E563" s="399" t="s">
        <v>9301</v>
      </c>
      <c r="I563" s="399" t="s">
        <v>4812</v>
      </c>
      <c r="J563" s="399" t="s">
        <v>8046</v>
      </c>
      <c r="L563" s="399" t="s">
        <v>44</v>
      </c>
      <c r="M563" s="399" t="s">
        <v>445</v>
      </c>
      <c r="N563" s="571">
        <v>44428.724314571758</v>
      </c>
      <c r="O563" s="571">
        <v>44470.810467210649</v>
      </c>
      <c r="P563" s="399" t="s">
        <v>9109</v>
      </c>
      <c r="Q563" s="399" t="s">
        <v>8109</v>
      </c>
      <c r="R563" s="399" t="s">
        <v>1326</v>
      </c>
      <c r="U563" s="399" t="s">
        <v>9302</v>
      </c>
      <c r="V563" s="399" t="s">
        <v>4943</v>
      </c>
      <c r="W563" s="399" t="s">
        <v>4660</v>
      </c>
      <c r="X563" s="399" t="s">
        <v>3459</v>
      </c>
    </row>
    <row r="564" spans="1:24" ht="14.5" x14ac:dyDescent="0.35">
      <c r="A564" s="399" t="s">
        <v>1445</v>
      </c>
      <c r="B564" s="572" t="s">
        <v>9303</v>
      </c>
      <c r="C564" s="399" t="s">
        <v>9304</v>
      </c>
      <c r="D564" s="399" t="s">
        <v>9305</v>
      </c>
      <c r="E564" s="399" t="s">
        <v>9306</v>
      </c>
      <c r="I564" s="399" t="s">
        <v>4812</v>
      </c>
      <c r="J564" s="399" t="s">
        <v>8046</v>
      </c>
      <c r="L564" s="399" t="s">
        <v>44</v>
      </c>
      <c r="M564" s="399" t="s">
        <v>445</v>
      </c>
      <c r="N564" s="571">
        <v>44428.724325960648</v>
      </c>
      <c r="O564" s="571">
        <v>44470.810468634256</v>
      </c>
      <c r="P564" s="399" t="s">
        <v>9231</v>
      </c>
      <c r="Q564" s="399" t="s">
        <v>8109</v>
      </c>
      <c r="R564" s="399" t="s">
        <v>1326</v>
      </c>
      <c r="U564" s="399" t="s">
        <v>9307</v>
      </c>
      <c r="V564" s="399" t="s">
        <v>4943</v>
      </c>
      <c r="W564" s="399" t="s">
        <v>4660</v>
      </c>
      <c r="X564" s="399" t="s">
        <v>3459</v>
      </c>
    </row>
    <row r="565" spans="1:24" ht="14.5" x14ac:dyDescent="0.35">
      <c r="A565" s="399" t="s">
        <v>1445</v>
      </c>
      <c r="B565" s="572" t="s">
        <v>9308</v>
      </c>
      <c r="C565" s="399" t="s">
        <v>9309</v>
      </c>
      <c r="D565" s="399" t="s">
        <v>9310</v>
      </c>
      <c r="E565" s="399" t="s">
        <v>9311</v>
      </c>
      <c r="I565" s="399" t="s">
        <v>4812</v>
      </c>
      <c r="J565" s="399" t="s">
        <v>8046</v>
      </c>
      <c r="L565" s="399" t="s">
        <v>8307</v>
      </c>
      <c r="N565" s="571">
        <v>44428.724338587963</v>
      </c>
      <c r="O565" s="571">
        <v>44473.777491157409</v>
      </c>
      <c r="P565" s="399" t="s">
        <v>9109</v>
      </c>
      <c r="Q565" s="399" t="s">
        <v>8175</v>
      </c>
      <c r="R565" s="399" t="s">
        <v>1326</v>
      </c>
      <c r="U565" s="399" t="s">
        <v>9312</v>
      </c>
      <c r="V565" s="399" t="s">
        <v>4943</v>
      </c>
      <c r="W565" s="399" t="s">
        <v>4660</v>
      </c>
      <c r="X565" s="399" t="s">
        <v>3459</v>
      </c>
    </row>
    <row r="566" spans="1:24" ht="14.5" x14ac:dyDescent="0.35">
      <c r="A566" s="399" t="s">
        <v>1445</v>
      </c>
      <c r="B566" s="572" t="s">
        <v>9313</v>
      </c>
      <c r="C566" s="399" t="s">
        <v>9314</v>
      </c>
      <c r="D566" s="399" t="s">
        <v>9315</v>
      </c>
      <c r="E566" s="399" t="s">
        <v>9316</v>
      </c>
      <c r="I566" s="399" t="s">
        <v>4812</v>
      </c>
      <c r="J566" s="399" t="s">
        <v>8046</v>
      </c>
      <c r="L566" s="399" t="s">
        <v>44</v>
      </c>
      <c r="M566" s="399" t="s">
        <v>445</v>
      </c>
      <c r="N566" s="571">
        <v>44428.72435074074</v>
      </c>
      <c r="O566" s="571">
        <v>44470.810471273151</v>
      </c>
      <c r="P566" s="399" t="s">
        <v>9109</v>
      </c>
      <c r="Q566" s="399" t="s">
        <v>8109</v>
      </c>
      <c r="R566" s="399" t="s">
        <v>1326</v>
      </c>
      <c r="U566" s="399" t="s">
        <v>9317</v>
      </c>
      <c r="V566" s="399" t="s">
        <v>4943</v>
      </c>
      <c r="W566" s="399" t="s">
        <v>4660</v>
      </c>
      <c r="X566" s="399" t="s">
        <v>3459</v>
      </c>
    </row>
    <row r="567" spans="1:24" ht="14.5" x14ac:dyDescent="0.35">
      <c r="A567" s="399" t="s">
        <v>1445</v>
      </c>
      <c r="B567" s="572" t="s">
        <v>9318</v>
      </c>
      <c r="C567" s="399" t="s">
        <v>9319</v>
      </c>
      <c r="D567" s="399" t="s">
        <v>9320</v>
      </c>
      <c r="E567" s="399" t="s">
        <v>9321</v>
      </c>
      <c r="I567" s="399" t="s">
        <v>4812</v>
      </c>
      <c r="J567" s="399" t="s">
        <v>8046</v>
      </c>
      <c r="L567" s="399" t="s">
        <v>44</v>
      </c>
      <c r="M567" s="399" t="s">
        <v>445</v>
      </c>
      <c r="N567" s="571">
        <v>44428.724361365741</v>
      </c>
      <c r="O567" s="571">
        <v>44470.810464351853</v>
      </c>
      <c r="P567" s="399" t="s">
        <v>9109</v>
      </c>
      <c r="Q567" s="399" t="s">
        <v>8109</v>
      </c>
      <c r="R567" s="399" t="s">
        <v>1326</v>
      </c>
      <c r="U567" s="399" t="s">
        <v>9322</v>
      </c>
      <c r="V567" s="399" t="s">
        <v>4943</v>
      </c>
      <c r="W567" s="399" t="s">
        <v>4660</v>
      </c>
      <c r="X567" s="399" t="s">
        <v>3459</v>
      </c>
    </row>
    <row r="568" spans="1:24" ht="14.5" x14ac:dyDescent="0.35">
      <c r="A568" s="399" t="s">
        <v>1445</v>
      </c>
      <c r="B568" s="572" t="s">
        <v>9323</v>
      </c>
      <c r="C568" s="399" t="s">
        <v>9324</v>
      </c>
      <c r="D568" s="399" t="s">
        <v>9325</v>
      </c>
      <c r="E568" s="399" t="s">
        <v>9326</v>
      </c>
      <c r="I568" s="399" t="s">
        <v>4812</v>
      </c>
      <c r="J568" s="399" t="s">
        <v>8046</v>
      </c>
      <c r="L568" s="399" t="s">
        <v>8307</v>
      </c>
      <c r="N568" s="571">
        <v>44428.724371597222</v>
      </c>
      <c r="O568" s="571">
        <v>44473.777489143518</v>
      </c>
      <c r="P568" s="399" t="s">
        <v>9109</v>
      </c>
      <c r="Q568" s="399" t="s">
        <v>8175</v>
      </c>
      <c r="R568" s="399" t="s">
        <v>1326</v>
      </c>
      <c r="U568" s="399" t="s">
        <v>9327</v>
      </c>
      <c r="V568" s="399" t="s">
        <v>4943</v>
      </c>
      <c r="W568" s="399" t="s">
        <v>4660</v>
      </c>
      <c r="X568" s="399" t="s">
        <v>3459</v>
      </c>
    </row>
    <row r="569" spans="1:24" ht="14.5" x14ac:dyDescent="0.35">
      <c r="A569" s="399" t="s">
        <v>1445</v>
      </c>
      <c r="B569" s="572" t="s">
        <v>9328</v>
      </c>
      <c r="C569" s="399" t="s">
        <v>9329</v>
      </c>
      <c r="D569" s="399" t="s">
        <v>9330</v>
      </c>
      <c r="E569" s="399" t="s">
        <v>9331</v>
      </c>
      <c r="I569" s="399" t="s">
        <v>4812</v>
      </c>
      <c r="J569" s="399" t="s">
        <v>8046</v>
      </c>
      <c r="L569" s="399" t="s">
        <v>44</v>
      </c>
      <c r="M569" s="399" t="s">
        <v>445</v>
      </c>
      <c r="N569" s="571">
        <v>44428.72438122685</v>
      </c>
      <c r="O569" s="571">
        <v>44470.810438414352</v>
      </c>
      <c r="P569" s="399" t="s">
        <v>9109</v>
      </c>
      <c r="Q569" s="399" t="s">
        <v>8109</v>
      </c>
      <c r="R569" s="399" t="s">
        <v>1326</v>
      </c>
      <c r="U569" s="399" t="s">
        <v>9332</v>
      </c>
      <c r="V569" s="399" t="s">
        <v>4943</v>
      </c>
      <c r="W569" s="399" t="s">
        <v>4660</v>
      </c>
      <c r="X569" s="399" t="s">
        <v>3459</v>
      </c>
    </row>
    <row r="570" spans="1:24" ht="14.5" x14ac:dyDescent="0.35">
      <c r="A570" s="399" t="s">
        <v>1445</v>
      </c>
      <c r="B570" s="572" t="s">
        <v>9333</v>
      </c>
      <c r="C570" s="399" t="s">
        <v>9334</v>
      </c>
      <c r="D570" s="399" t="s">
        <v>9335</v>
      </c>
      <c r="E570" s="399" t="s">
        <v>9336</v>
      </c>
      <c r="I570" s="399" t="s">
        <v>4812</v>
      </c>
      <c r="J570" s="399" t="s">
        <v>8046</v>
      </c>
      <c r="L570" s="399" t="s">
        <v>44</v>
      </c>
      <c r="M570" s="399" t="s">
        <v>445</v>
      </c>
      <c r="N570" s="571">
        <v>44428.724390543983</v>
      </c>
      <c r="O570" s="571">
        <v>44470.810431331018</v>
      </c>
      <c r="P570" s="399" t="s">
        <v>9109</v>
      </c>
      <c r="Q570" s="399" t="s">
        <v>8109</v>
      </c>
      <c r="R570" s="399" t="s">
        <v>1326</v>
      </c>
      <c r="U570" s="399" t="s">
        <v>9337</v>
      </c>
      <c r="V570" s="399" t="s">
        <v>4943</v>
      </c>
      <c r="W570" s="399" t="s">
        <v>4660</v>
      </c>
      <c r="X570" s="399" t="s">
        <v>3459</v>
      </c>
    </row>
    <row r="571" spans="1:24" ht="14.5" x14ac:dyDescent="0.35">
      <c r="A571" s="399" t="s">
        <v>1445</v>
      </c>
      <c r="B571" s="572" t="s">
        <v>9338</v>
      </c>
      <c r="C571" s="399" t="s">
        <v>9339</v>
      </c>
      <c r="D571" s="399" t="s">
        <v>9340</v>
      </c>
      <c r="E571" s="399" t="s">
        <v>9341</v>
      </c>
      <c r="I571" s="399" t="s">
        <v>4812</v>
      </c>
      <c r="J571" s="399" t="s">
        <v>8046</v>
      </c>
      <c r="L571" s="399" t="s">
        <v>44</v>
      </c>
      <c r="M571" s="399" t="s">
        <v>445</v>
      </c>
      <c r="N571" s="571">
        <v>44428.724400844905</v>
      </c>
      <c r="O571" s="571">
        <v>44470.810432569444</v>
      </c>
      <c r="P571" s="399" t="s">
        <v>9109</v>
      </c>
      <c r="Q571" s="399" t="s">
        <v>8109</v>
      </c>
      <c r="R571" s="399" t="s">
        <v>1326</v>
      </c>
      <c r="U571" s="399" t="s">
        <v>9342</v>
      </c>
      <c r="V571" s="399" t="s">
        <v>4943</v>
      </c>
      <c r="W571" s="399" t="s">
        <v>4660</v>
      </c>
      <c r="X571" s="399" t="s">
        <v>3459</v>
      </c>
    </row>
    <row r="572" spans="1:24" ht="14.5" x14ac:dyDescent="0.35">
      <c r="A572" s="399" t="s">
        <v>1445</v>
      </c>
      <c r="B572" s="572" t="s">
        <v>9343</v>
      </c>
      <c r="C572" s="399" t="s">
        <v>9344</v>
      </c>
      <c r="D572" s="399" t="s">
        <v>9345</v>
      </c>
      <c r="E572" s="399" t="s">
        <v>9346</v>
      </c>
      <c r="I572" s="399" t="s">
        <v>4812</v>
      </c>
      <c r="J572" s="399" t="s">
        <v>8046</v>
      </c>
      <c r="L572" s="399" t="s">
        <v>44</v>
      </c>
      <c r="M572" s="399" t="s">
        <v>445</v>
      </c>
      <c r="N572" s="571">
        <v>44428.724412002317</v>
      </c>
      <c r="O572" s="571">
        <v>44470.810435231484</v>
      </c>
      <c r="P572" s="399" t="s">
        <v>9109</v>
      </c>
      <c r="Q572" s="399" t="s">
        <v>8109</v>
      </c>
      <c r="R572" s="399" t="s">
        <v>1326</v>
      </c>
      <c r="U572" s="399" t="s">
        <v>9347</v>
      </c>
      <c r="V572" s="399" t="s">
        <v>4943</v>
      </c>
      <c r="W572" s="399" t="s">
        <v>4660</v>
      </c>
      <c r="X572" s="399" t="s">
        <v>3459</v>
      </c>
    </row>
    <row r="573" spans="1:24" ht="14.5" x14ac:dyDescent="0.35">
      <c r="A573" s="399" t="s">
        <v>1445</v>
      </c>
      <c r="B573" s="572" t="s">
        <v>9348</v>
      </c>
      <c r="C573" s="399" t="s">
        <v>9349</v>
      </c>
      <c r="D573" s="399" t="s">
        <v>9350</v>
      </c>
      <c r="E573" s="399" t="s">
        <v>9351</v>
      </c>
      <c r="I573" s="399" t="s">
        <v>4812</v>
      </c>
      <c r="J573" s="399" t="s">
        <v>8046</v>
      </c>
      <c r="L573" s="399" t="s">
        <v>44</v>
      </c>
      <c r="M573" s="399" t="s">
        <v>445</v>
      </c>
      <c r="N573" s="571">
        <v>44428.724421284722</v>
      </c>
      <c r="O573" s="571">
        <v>44470.810437071763</v>
      </c>
      <c r="P573" s="399" t="s">
        <v>9109</v>
      </c>
      <c r="Q573" s="399" t="s">
        <v>8109</v>
      </c>
      <c r="R573" s="399" t="s">
        <v>1326</v>
      </c>
      <c r="U573" s="399" t="s">
        <v>9352</v>
      </c>
      <c r="V573" s="399" t="s">
        <v>4943</v>
      </c>
      <c r="W573" s="399" t="s">
        <v>4660</v>
      </c>
      <c r="X573" s="399" t="s">
        <v>3459</v>
      </c>
    </row>
    <row r="574" spans="1:24" ht="14.5" x14ac:dyDescent="0.35">
      <c r="A574" s="399" t="s">
        <v>1445</v>
      </c>
      <c r="B574" s="572" t="s">
        <v>9353</v>
      </c>
      <c r="C574" s="399" t="s">
        <v>9354</v>
      </c>
      <c r="D574" s="399" t="s">
        <v>9355</v>
      </c>
      <c r="E574" s="399" t="s">
        <v>9356</v>
      </c>
      <c r="I574" s="399" t="s">
        <v>4812</v>
      </c>
      <c r="J574" s="399" t="s">
        <v>8046</v>
      </c>
      <c r="L574" s="399" t="s">
        <v>44</v>
      </c>
      <c r="M574" s="399" t="s">
        <v>445</v>
      </c>
      <c r="N574" s="571">
        <v>44428.724431319446</v>
      </c>
      <c r="O574" s="571">
        <v>44470.810448958335</v>
      </c>
      <c r="P574" s="399" t="s">
        <v>9109</v>
      </c>
      <c r="Q574" s="399" t="s">
        <v>8109</v>
      </c>
      <c r="R574" s="399" t="s">
        <v>1326</v>
      </c>
      <c r="U574" s="399" t="s">
        <v>9357</v>
      </c>
      <c r="V574" s="399" t="s">
        <v>4943</v>
      </c>
      <c r="W574" s="399" t="s">
        <v>4660</v>
      </c>
      <c r="X574" s="399" t="s">
        <v>3459</v>
      </c>
    </row>
    <row r="575" spans="1:24" ht="14.5" x14ac:dyDescent="0.35">
      <c r="A575" s="399" t="s">
        <v>1445</v>
      </c>
      <c r="B575" s="572" t="s">
        <v>9358</v>
      </c>
      <c r="C575" s="399" t="s">
        <v>9359</v>
      </c>
      <c r="D575" s="399" t="s">
        <v>9360</v>
      </c>
      <c r="E575" s="399" t="s">
        <v>9361</v>
      </c>
      <c r="I575" s="399" t="s">
        <v>4812</v>
      </c>
      <c r="J575" s="399" t="s">
        <v>8046</v>
      </c>
      <c r="L575" s="399" t="s">
        <v>44</v>
      </c>
      <c r="M575" s="399" t="s">
        <v>445</v>
      </c>
      <c r="N575" s="571">
        <v>44428.724443877312</v>
      </c>
      <c r="O575" s="571">
        <v>44470.81045020833</v>
      </c>
      <c r="P575" s="399" t="s">
        <v>9109</v>
      </c>
      <c r="Q575" s="399" t="s">
        <v>8109</v>
      </c>
      <c r="R575" s="399" t="s">
        <v>1326</v>
      </c>
      <c r="U575" s="399" t="s">
        <v>9362</v>
      </c>
      <c r="V575" s="399" t="s">
        <v>4943</v>
      </c>
      <c r="W575" s="399" t="s">
        <v>4660</v>
      </c>
      <c r="X575" s="399" t="s">
        <v>3459</v>
      </c>
    </row>
    <row r="576" spans="1:24" ht="14.5" x14ac:dyDescent="0.35">
      <c r="A576" s="399" t="s">
        <v>1445</v>
      </c>
      <c r="B576" s="572" t="s">
        <v>9363</v>
      </c>
      <c r="C576" s="399" t="s">
        <v>9364</v>
      </c>
      <c r="D576" s="399" t="s">
        <v>9365</v>
      </c>
      <c r="E576" s="399" t="s">
        <v>9366</v>
      </c>
      <c r="I576" s="399" t="s">
        <v>4812</v>
      </c>
      <c r="J576" s="399" t="s">
        <v>8046</v>
      </c>
      <c r="L576" s="399" t="s">
        <v>44</v>
      </c>
      <c r="M576" s="399" t="s">
        <v>445</v>
      </c>
      <c r="N576" s="571">
        <v>44428.724453460651</v>
      </c>
      <c r="O576" s="571">
        <v>44470.810453009261</v>
      </c>
      <c r="P576" s="399" t="s">
        <v>9109</v>
      </c>
      <c r="Q576" s="399" t="s">
        <v>8109</v>
      </c>
      <c r="R576" s="399" t="s">
        <v>1326</v>
      </c>
      <c r="U576" s="399" t="s">
        <v>9367</v>
      </c>
      <c r="V576" s="399" t="s">
        <v>4943</v>
      </c>
      <c r="W576" s="399" t="s">
        <v>4660</v>
      </c>
      <c r="X576" s="399" t="s">
        <v>3459</v>
      </c>
    </row>
    <row r="577" spans="1:24" ht="14.5" x14ac:dyDescent="0.35">
      <c r="A577" s="399" t="s">
        <v>1445</v>
      </c>
      <c r="B577" s="572" t="s">
        <v>9368</v>
      </c>
      <c r="C577" s="399" t="s">
        <v>9369</v>
      </c>
      <c r="D577" s="399" t="s">
        <v>9370</v>
      </c>
      <c r="E577" s="399" t="s">
        <v>9371</v>
      </c>
      <c r="I577" s="399" t="s">
        <v>4812</v>
      </c>
      <c r="J577" s="399" t="s">
        <v>8046</v>
      </c>
      <c r="L577" s="399" t="s">
        <v>44</v>
      </c>
      <c r="M577" s="399" t="s">
        <v>445</v>
      </c>
      <c r="N577" s="571">
        <v>44428.724463252314</v>
      </c>
      <c r="O577" s="571">
        <v>44470.810455335646</v>
      </c>
      <c r="P577" s="399" t="s">
        <v>9109</v>
      </c>
      <c r="Q577" s="399" t="s">
        <v>8109</v>
      </c>
      <c r="R577" s="399" t="s">
        <v>1326</v>
      </c>
      <c r="U577" s="399" t="s">
        <v>9372</v>
      </c>
      <c r="V577" s="399" t="s">
        <v>4943</v>
      </c>
      <c r="W577" s="399" t="s">
        <v>4660</v>
      </c>
      <c r="X577" s="399" t="s">
        <v>3459</v>
      </c>
    </row>
    <row r="578" spans="1:24" ht="14.5" x14ac:dyDescent="0.35">
      <c r="A578" s="399" t="s">
        <v>1445</v>
      </c>
      <c r="B578" s="572" t="s">
        <v>9373</v>
      </c>
      <c r="C578" s="399" t="s">
        <v>9374</v>
      </c>
      <c r="D578" s="399" t="s">
        <v>9375</v>
      </c>
      <c r="E578" s="399" t="s">
        <v>9376</v>
      </c>
      <c r="I578" s="399" t="s">
        <v>4812</v>
      </c>
      <c r="J578" s="399" t="s">
        <v>8046</v>
      </c>
      <c r="L578" s="399" t="s">
        <v>8307</v>
      </c>
      <c r="N578" s="571">
        <v>44428.724472905094</v>
      </c>
      <c r="O578" s="571">
        <v>44473.777437442128</v>
      </c>
      <c r="P578" s="399" t="s">
        <v>9109</v>
      </c>
      <c r="Q578" s="399" t="s">
        <v>8175</v>
      </c>
      <c r="R578" s="399" t="s">
        <v>1326</v>
      </c>
      <c r="U578" s="399" t="s">
        <v>9377</v>
      </c>
      <c r="V578" s="399" t="s">
        <v>4943</v>
      </c>
      <c r="W578" s="399" t="s">
        <v>4660</v>
      </c>
      <c r="X578" s="399" t="s">
        <v>3459</v>
      </c>
    </row>
    <row r="579" spans="1:24" ht="14.5" x14ac:dyDescent="0.35">
      <c r="A579" s="399" t="s">
        <v>1445</v>
      </c>
      <c r="B579" s="572" t="s">
        <v>9378</v>
      </c>
      <c r="C579" s="399" t="s">
        <v>9379</v>
      </c>
      <c r="D579" s="399" t="s">
        <v>9380</v>
      </c>
      <c r="E579" s="399" t="s">
        <v>9381</v>
      </c>
      <c r="I579" s="399" t="s">
        <v>4812</v>
      </c>
      <c r="J579" s="399" t="s">
        <v>8046</v>
      </c>
      <c r="L579" s="399" t="s">
        <v>44</v>
      </c>
      <c r="M579" s="399" t="s">
        <v>445</v>
      </c>
      <c r="N579" s="571">
        <v>44428.724482916667</v>
      </c>
      <c r="O579" s="571">
        <v>44470.81040736111</v>
      </c>
      <c r="P579" s="399" t="s">
        <v>9109</v>
      </c>
      <c r="Q579" s="399" t="s">
        <v>8109</v>
      </c>
      <c r="R579" s="399" t="s">
        <v>1326</v>
      </c>
      <c r="U579" s="399" t="s">
        <v>9382</v>
      </c>
      <c r="V579" s="399" t="s">
        <v>4943</v>
      </c>
      <c r="W579" s="399" t="s">
        <v>4660</v>
      </c>
      <c r="X579" s="399" t="s">
        <v>3459</v>
      </c>
    </row>
    <row r="580" spans="1:24" ht="14.5" x14ac:dyDescent="0.35">
      <c r="A580" s="399" t="s">
        <v>1445</v>
      </c>
      <c r="B580" s="572" t="s">
        <v>9383</v>
      </c>
      <c r="C580" s="399" t="s">
        <v>9384</v>
      </c>
      <c r="D580" s="399" t="s">
        <v>9385</v>
      </c>
      <c r="E580" s="399" t="s">
        <v>9386</v>
      </c>
      <c r="I580" s="399" t="s">
        <v>4812</v>
      </c>
      <c r="J580" s="399" t="s">
        <v>8046</v>
      </c>
      <c r="L580" s="399" t="s">
        <v>44</v>
      </c>
      <c r="M580" s="399" t="s">
        <v>445</v>
      </c>
      <c r="N580" s="571">
        <v>44428.724492384259</v>
      </c>
      <c r="O580" s="571">
        <v>44470.810408460646</v>
      </c>
      <c r="P580" s="399" t="s">
        <v>9109</v>
      </c>
      <c r="Q580" s="399" t="s">
        <v>8109</v>
      </c>
      <c r="R580" s="399" t="s">
        <v>1326</v>
      </c>
      <c r="U580" s="399" t="s">
        <v>9387</v>
      </c>
      <c r="V580" s="399" t="s">
        <v>4943</v>
      </c>
      <c r="W580" s="399" t="s">
        <v>4660</v>
      </c>
      <c r="X580" s="399" t="s">
        <v>3459</v>
      </c>
    </row>
    <row r="581" spans="1:24" ht="14.5" x14ac:dyDescent="0.35">
      <c r="A581" s="399" t="s">
        <v>1445</v>
      </c>
      <c r="B581" s="572" t="s">
        <v>9388</v>
      </c>
      <c r="C581" s="399" t="s">
        <v>9389</v>
      </c>
      <c r="D581" s="399" t="s">
        <v>9390</v>
      </c>
      <c r="E581" s="399" t="s">
        <v>9391</v>
      </c>
      <c r="I581" s="399" t="s">
        <v>4812</v>
      </c>
      <c r="J581" s="399" t="s">
        <v>8046</v>
      </c>
      <c r="L581" s="399" t="s">
        <v>44</v>
      </c>
      <c r="M581" s="399" t="s">
        <v>445</v>
      </c>
      <c r="N581" s="571">
        <v>44428.724502175923</v>
      </c>
      <c r="O581" s="571">
        <v>44470.810402731484</v>
      </c>
      <c r="P581" s="399" t="s">
        <v>9109</v>
      </c>
      <c r="Q581" s="399" t="s">
        <v>8109</v>
      </c>
      <c r="R581" s="399" t="s">
        <v>1326</v>
      </c>
      <c r="U581" s="399" t="s">
        <v>9392</v>
      </c>
      <c r="V581" s="399" t="s">
        <v>4943</v>
      </c>
      <c r="W581" s="399" t="s">
        <v>4660</v>
      </c>
      <c r="X581" s="399" t="s">
        <v>3459</v>
      </c>
    </row>
    <row r="582" spans="1:24" ht="14.5" x14ac:dyDescent="0.35">
      <c r="A582" s="399" t="s">
        <v>1445</v>
      </c>
      <c r="B582" s="572" t="s">
        <v>9393</v>
      </c>
      <c r="C582" s="399" t="s">
        <v>9394</v>
      </c>
      <c r="D582" s="399" t="s">
        <v>9395</v>
      </c>
      <c r="E582" s="399" t="s">
        <v>9396</v>
      </c>
      <c r="I582" s="399" t="s">
        <v>4812</v>
      </c>
      <c r="J582" s="399" t="s">
        <v>8046</v>
      </c>
      <c r="L582" s="399" t="s">
        <v>44</v>
      </c>
      <c r="M582" s="399" t="s">
        <v>445</v>
      </c>
      <c r="N582" s="571">
        <v>44428.724513043984</v>
      </c>
      <c r="O582" s="571">
        <v>44470.810403981479</v>
      </c>
      <c r="P582" s="399" t="s">
        <v>9109</v>
      </c>
      <c r="Q582" s="399" t="s">
        <v>8109</v>
      </c>
      <c r="R582" s="399" t="s">
        <v>1326</v>
      </c>
      <c r="U582" s="399" t="s">
        <v>9397</v>
      </c>
      <c r="V582" s="399" t="s">
        <v>4943</v>
      </c>
      <c r="W582" s="399" t="s">
        <v>4660</v>
      </c>
      <c r="X582" s="399" t="s">
        <v>3459</v>
      </c>
    </row>
    <row r="583" spans="1:24" ht="14.5" x14ac:dyDescent="0.35">
      <c r="A583" s="399" t="s">
        <v>1445</v>
      </c>
      <c r="B583" s="572" t="s">
        <v>9398</v>
      </c>
      <c r="C583" s="399" t="s">
        <v>9399</v>
      </c>
      <c r="D583" s="399" t="s">
        <v>9400</v>
      </c>
      <c r="E583" s="399" t="s">
        <v>9401</v>
      </c>
      <c r="I583" s="399" t="s">
        <v>4812</v>
      </c>
      <c r="J583" s="399" t="s">
        <v>8046</v>
      </c>
      <c r="L583" s="399" t="s">
        <v>44</v>
      </c>
      <c r="M583" s="399" t="s">
        <v>445</v>
      </c>
      <c r="N583" s="571">
        <v>44428.724522569442</v>
      </c>
      <c r="O583" s="571">
        <v>44470.810405034725</v>
      </c>
      <c r="P583" s="399" t="s">
        <v>9109</v>
      </c>
      <c r="Q583" s="399" t="s">
        <v>8109</v>
      </c>
      <c r="R583" s="399" t="s">
        <v>1326</v>
      </c>
      <c r="U583" s="399" t="s">
        <v>9402</v>
      </c>
      <c r="V583" s="399" t="s">
        <v>4943</v>
      </c>
      <c r="W583" s="399" t="s">
        <v>4660</v>
      </c>
      <c r="X583" s="399" t="s">
        <v>3459</v>
      </c>
    </row>
    <row r="584" spans="1:24" ht="14.5" x14ac:dyDescent="0.35">
      <c r="A584" s="399" t="s">
        <v>1445</v>
      </c>
      <c r="B584" s="572" t="s">
        <v>9403</v>
      </c>
      <c r="C584" s="399" t="s">
        <v>9404</v>
      </c>
      <c r="D584" s="399" t="s">
        <v>9405</v>
      </c>
      <c r="E584" s="399" t="s">
        <v>9406</v>
      </c>
      <c r="I584" s="399" t="s">
        <v>4812</v>
      </c>
      <c r="J584" s="399" t="s">
        <v>8046</v>
      </c>
      <c r="L584" s="399" t="s">
        <v>44</v>
      </c>
      <c r="M584" s="399" t="s">
        <v>445</v>
      </c>
      <c r="N584" s="571">
        <v>44428.724532777778</v>
      </c>
      <c r="O584" s="571">
        <v>44470.810406203702</v>
      </c>
      <c r="P584" s="399" t="s">
        <v>9109</v>
      </c>
      <c r="Q584" s="399" t="s">
        <v>8109</v>
      </c>
      <c r="R584" s="399" t="s">
        <v>1326</v>
      </c>
      <c r="U584" s="399" t="s">
        <v>9407</v>
      </c>
      <c r="V584" s="399" t="s">
        <v>4943</v>
      </c>
      <c r="W584" s="399" t="s">
        <v>4660</v>
      </c>
      <c r="X584" s="399" t="s">
        <v>3459</v>
      </c>
    </row>
    <row r="585" spans="1:24" ht="14.5" x14ac:dyDescent="0.35">
      <c r="A585" s="399" t="s">
        <v>1445</v>
      </c>
      <c r="B585" s="572" t="s">
        <v>9408</v>
      </c>
      <c r="C585" s="399" t="s">
        <v>9409</v>
      </c>
      <c r="D585" s="399" t="s">
        <v>9410</v>
      </c>
      <c r="E585" s="399" t="s">
        <v>9411</v>
      </c>
      <c r="I585" s="399" t="s">
        <v>4812</v>
      </c>
      <c r="J585" s="399" t="s">
        <v>8046</v>
      </c>
      <c r="L585" s="399" t="s">
        <v>1366</v>
      </c>
      <c r="M585" s="399" t="s">
        <v>445</v>
      </c>
      <c r="N585" s="571">
        <v>44428.724542465279</v>
      </c>
      <c r="O585" s="571">
        <v>44497.749170833333</v>
      </c>
      <c r="P585" s="399" t="s">
        <v>9109</v>
      </c>
      <c r="Q585" s="399" t="s">
        <v>9412</v>
      </c>
      <c r="R585" s="399" t="s">
        <v>1326</v>
      </c>
      <c r="U585" s="399" t="s">
        <v>9413</v>
      </c>
      <c r="V585" s="399" t="s">
        <v>4943</v>
      </c>
      <c r="W585" s="399" t="s">
        <v>4660</v>
      </c>
      <c r="X585" s="399" t="s">
        <v>3459</v>
      </c>
    </row>
    <row r="586" spans="1:24" ht="14.5" x14ac:dyDescent="0.35">
      <c r="A586" s="399" t="s">
        <v>1445</v>
      </c>
      <c r="B586" s="572" t="s">
        <v>9414</v>
      </c>
      <c r="C586" s="399" t="s">
        <v>9415</v>
      </c>
      <c r="D586" s="399" t="s">
        <v>9416</v>
      </c>
      <c r="E586" s="399" t="s">
        <v>9417</v>
      </c>
      <c r="I586" s="399" t="s">
        <v>4812</v>
      </c>
      <c r="J586" s="399" t="s">
        <v>8046</v>
      </c>
      <c r="L586" s="399" t="s">
        <v>1366</v>
      </c>
      <c r="M586" s="399" t="s">
        <v>445</v>
      </c>
      <c r="N586" s="571">
        <v>44428.724551666666</v>
      </c>
      <c r="O586" s="571">
        <v>44497.749553055553</v>
      </c>
      <c r="P586" s="399" t="s">
        <v>9109</v>
      </c>
      <c r="Q586" s="399" t="s">
        <v>9412</v>
      </c>
      <c r="R586" s="399" t="s">
        <v>1326</v>
      </c>
      <c r="U586" s="399" t="s">
        <v>9418</v>
      </c>
      <c r="V586" s="399" t="s">
        <v>4943</v>
      </c>
      <c r="W586" s="399" t="s">
        <v>4660</v>
      </c>
      <c r="X586" s="399" t="s">
        <v>3459</v>
      </c>
    </row>
    <row r="587" spans="1:24" ht="14.5" x14ac:dyDescent="0.35">
      <c r="A587" s="399" t="s">
        <v>1445</v>
      </c>
      <c r="B587" s="572" t="s">
        <v>9419</v>
      </c>
      <c r="C587" s="399" t="s">
        <v>9420</v>
      </c>
      <c r="D587" s="399" t="s">
        <v>9421</v>
      </c>
      <c r="E587" s="399" t="s">
        <v>9422</v>
      </c>
      <c r="I587" s="399" t="s">
        <v>4812</v>
      </c>
      <c r="J587" s="399" t="s">
        <v>8046</v>
      </c>
      <c r="L587" s="399" t="s">
        <v>1366</v>
      </c>
      <c r="M587" s="399" t="s">
        <v>445</v>
      </c>
      <c r="N587" s="571">
        <v>44428.72456166667</v>
      </c>
      <c r="O587" s="571">
        <v>44497.750020324071</v>
      </c>
      <c r="P587" s="399" t="s">
        <v>9109</v>
      </c>
      <c r="Q587" s="399" t="s">
        <v>9412</v>
      </c>
      <c r="R587" s="399" t="s">
        <v>1326</v>
      </c>
      <c r="U587" s="399" t="s">
        <v>9423</v>
      </c>
      <c r="V587" s="399" t="s">
        <v>4943</v>
      </c>
      <c r="W587" s="399" t="s">
        <v>4660</v>
      </c>
      <c r="X587" s="399" t="s">
        <v>3459</v>
      </c>
    </row>
    <row r="588" spans="1:24" ht="14.5" x14ac:dyDescent="0.35">
      <c r="A588" s="399" t="s">
        <v>1445</v>
      </c>
      <c r="B588" s="572" t="s">
        <v>9424</v>
      </c>
      <c r="C588" s="399" t="s">
        <v>9425</v>
      </c>
      <c r="D588" s="399" t="s">
        <v>9426</v>
      </c>
      <c r="E588" s="399" t="s">
        <v>9427</v>
      </c>
      <c r="I588" s="399" t="s">
        <v>4812</v>
      </c>
      <c r="J588" s="399" t="s">
        <v>8046</v>
      </c>
      <c r="L588" s="399" t="s">
        <v>1366</v>
      </c>
      <c r="M588" s="399" t="s">
        <v>445</v>
      </c>
      <c r="N588" s="571">
        <v>44428.724571539351</v>
      </c>
      <c r="O588" s="571">
        <v>44497.750461597221</v>
      </c>
      <c r="P588" s="399" t="s">
        <v>9109</v>
      </c>
      <c r="Q588" s="399" t="s">
        <v>9412</v>
      </c>
      <c r="R588" s="399" t="s">
        <v>1326</v>
      </c>
      <c r="U588" s="399" t="s">
        <v>9428</v>
      </c>
      <c r="V588" s="399" t="s">
        <v>4943</v>
      </c>
      <c r="W588" s="399" t="s">
        <v>4660</v>
      </c>
      <c r="X588" s="399" t="s">
        <v>3459</v>
      </c>
    </row>
    <row r="589" spans="1:24" ht="14.5" x14ac:dyDescent="0.35">
      <c r="A589" s="399" t="s">
        <v>1445</v>
      </c>
      <c r="B589" s="572" t="s">
        <v>9429</v>
      </c>
      <c r="C589" s="399" t="s">
        <v>9430</v>
      </c>
      <c r="D589" s="399" t="s">
        <v>9431</v>
      </c>
      <c r="E589" s="399" t="s">
        <v>9432</v>
      </c>
      <c r="I589" s="399" t="s">
        <v>4812</v>
      </c>
      <c r="J589" s="399" t="s">
        <v>8046</v>
      </c>
      <c r="L589" s="399" t="s">
        <v>1366</v>
      </c>
      <c r="M589" s="399" t="s">
        <v>445</v>
      </c>
      <c r="N589" s="571">
        <v>44428.724582268522</v>
      </c>
      <c r="O589" s="571">
        <v>44497.751141423614</v>
      </c>
      <c r="P589" s="399" t="s">
        <v>9109</v>
      </c>
      <c r="Q589" s="399" t="s">
        <v>9412</v>
      </c>
      <c r="R589" s="399" t="s">
        <v>1326</v>
      </c>
      <c r="U589" s="399" t="s">
        <v>9433</v>
      </c>
      <c r="V589" s="399" t="s">
        <v>4943</v>
      </c>
      <c r="W589" s="399" t="s">
        <v>4660</v>
      </c>
      <c r="X589" s="399" t="s">
        <v>3459</v>
      </c>
    </row>
    <row r="590" spans="1:24" ht="14.5" x14ac:dyDescent="0.35">
      <c r="A590" s="399" t="s">
        <v>1445</v>
      </c>
      <c r="B590" s="572" t="s">
        <v>9434</v>
      </c>
      <c r="C590" s="399" t="s">
        <v>9435</v>
      </c>
      <c r="D590" s="399" t="s">
        <v>9436</v>
      </c>
      <c r="E590" s="399" t="s">
        <v>9437</v>
      </c>
      <c r="I590" s="399" t="s">
        <v>4812</v>
      </c>
      <c r="J590" s="399" t="s">
        <v>8046</v>
      </c>
      <c r="L590" s="399" t="s">
        <v>1366</v>
      </c>
      <c r="M590" s="399" t="s">
        <v>445</v>
      </c>
      <c r="N590" s="571">
        <v>44428.724591817132</v>
      </c>
      <c r="O590" s="571">
        <v>44497.751530324073</v>
      </c>
      <c r="P590" s="399" t="s">
        <v>9109</v>
      </c>
      <c r="Q590" s="399" t="s">
        <v>9412</v>
      </c>
      <c r="R590" s="399" t="s">
        <v>1326</v>
      </c>
      <c r="U590" s="399" t="s">
        <v>9438</v>
      </c>
      <c r="V590" s="399" t="s">
        <v>4943</v>
      </c>
      <c r="W590" s="399" t="s">
        <v>4660</v>
      </c>
      <c r="X590" s="399" t="s">
        <v>3459</v>
      </c>
    </row>
    <row r="591" spans="1:24" ht="14.5" x14ac:dyDescent="0.35">
      <c r="A591" s="399" t="s">
        <v>1445</v>
      </c>
      <c r="B591" s="572" t="s">
        <v>4822</v>
      </c>
      <c r="C591" s="399" t="s">
        <v>9439</v>
      </c>
      <c r="D591" s="399" t="s">
        <v>9224</v>
      </c>
      <c r="F591" s="399" t="s">
        <v>9440</v>
      </c>
      <c r="I591" s="399" t="s">
        <v>4812</v>
      </c>
      <c r="J591" s="399" t="s">
        <v>8046</v>
      </c>
      <c r="L591" s="399" t="s">
        <v>44</v>
      </c>
      <c r="M591" s="399" t="s">
        <v>445</v>
      </c>
      <c r="N591" s="571">
        <v>44428.724601678237</v>
      </c>
      <c r="O591" s="571">
        <v>44487.812556689816</v>
      </c>
      <c r="P591" s="399" t="s">
        <v>9109</v>
      </c>
      <c r="Q591" s="399" t="s">
        <v>8175</v>
      </c>
      <c r="R591" s="399" t="s">
        <v>1326</v>
      </c>
      <c r="U591" s="399" t="s">
        <v>9226</v>
      </c>
      <c r="V591" s="399" t="s">
        <v>4814</v>
      </c>
      <c r="W591" s="399" t="s">
        <v>1605</v>
      </c>
      <c r="X591" s="399" t="s">
        <v>3459</v>
      </c>
    </row>
    <row r="592" spans="1:24" ht="14.5" x14ac:dyDescent="0.35">
      <c r="A592" s="399" t="s">
        <v>1445</v>
      </c>
      <c r="B592" s="572" t="s">
        <v>4827</v>
      </c>
      <c r="C592" s="399" t="s">
        <v>9441</v>
      </c>
      <c r="D592" s="399" t="s">
        <v>9229</v>
      </c>
      <c r="F592" s="399" t="s">
        <v>9442</v>
      </c>
      <c r="I592" s="399" t="s">
        <v>4812</v>
      </c>
      <c r="J592" s="399" t="s">
        <v>8046</v>
      </c>
      <c r="L592" s="399" t="s">
        <v>44</v>
      </c>
      <c r="M592" s="399" t="s">
        <v>445</v>
      </c>
      <c r="N592" s="571">
        <v>44428.724610555553</v>
      </c>
      <c r="O592" s="571">
        <v>44480.801016516205</v>
      </c>
      <c r="P592" s="399" t="s">
        <v>9231</v>
      </c>
      <c r="Q592" s="399" t="s">
        <v>8175</v>
      </c>
      <c r="R592" s="399" t="s">
        <v>1326</v>
      </c>
      <c r="U592" s="399" t="s">
        <v>9232</v>
      </c>
      <c r="V592" s="399" t="s">
        <v>4814</v>
      </c>
      <c r="W592" s="399" t="s">
        <v>1605</v>
      </c>
      <c r="X592" s="399" t="s">
        <v>3459</v>
      </c>
    </row>
    <row r="593" spans="1:24" ht="14.5" x14ac:dyDescent="0.35">
      <c r="A593" s="399" t="s">
        <v>1445</v>
      </c>
      <c r="B593" s="572" t="s">
        <v>4843</v>
      </c>
      <c r="C593" s="399" t="s">
        <v>9443</v>
      </c>
      <c r="D593" s="399" t="s">
        <v>9235</v>
      </c>
      <c r="F593" s="399" t="s">
        <v>9444</v>
      </c>
      <c r="I593" s="399" t="s">
        <v>4812</v>
      </c>
      <c r="J593" s="399" t="s">
        <v>8046</v>
      </c>
      <c r="L593" s="399" t="s">
        <v>44</v>
      </c>
      <c r="M593" s="399" t="s">
        <v>445</v>
      </c>
      <c r="N593" s="571">
        <v>44428.724621377318</v>
      </c>
      <c r="O593" s="571">
        <v>44495.756124143518</v>
      </c>
      <c r="P593" s="399" t="s">
        <v>9109</v>
      </c>
      <c r="Q593" s="399" t="s">
        <v>8175</v>
      </c>
      <c r="R593" s="399" t="s">
        <v>1326</v>
      </c>
      <c r="U593" s="399" t="s">
        <v>9237</v>
      </c>
      <c r="V593" s="399" t="s">
        <v>4814</v>
      </c>
      <c r="W593" s="399" t="s">
        <v>1605</v>
      </c>
      <c r="X593" s="399" t="s">
        <v>3459</v>
      </c>
    </row>
    <row r="594" spans="1:24" ht="14.5" x14ac:dyDescent="0.35">
      <c r="A594" s="399" t="s">
        <v>1445</v>
      </c>
      <c r="B594" s="572" t="s">
        <v>2779</v>
      </c>
      <c r="C594" s="399" t="s">
        <v>9445</v>
      </c>
      <c r="D594" s="399" t="s">
        <v>9240</v>
      </c>
      <c r="F594" s="399" t="s">
        <v>9446</v>
      </c>
      <c r="I594" s="399" t="s">
        <v>4812</v>
      </c>
      <c r="J594" s="399" t="s">
        <v>8046</v>
      </c>
      <c r="L594" s="399" t="s">
        <v>44</v>
      </c>
      <c r="M594" s="399" t="s">
        <v>445</v>
      </c>
      <c r="N594" s="571">
        <v>44428.724630659723</v>
      </c>
      <c r="O594" s="571">
        <v>44495.756284687501</v>
      </c>
      <c r="P594" s="399" t="s">
        <v>9231</v>
      </c>
      <c r="Q594" s="399" t="s">
        <v>8175</v>
      </c>
      <c r="R594" s="399" t="s">
        <v>1326</v>
      </c>
      <c r="U594" s="399" t="s">
        <v>9242</v>
      </c>
      <c r="V594" s="399" t="s">
        <v>4814</v>
      </c>
      <c r="W594" s="399" t="s">
        <v>1605</v>
      </c>
      <c r="X594" s="399" t="s">
        <v>3459</v>
      </c>
    </row>
    <row r="595" spans="1:24" ht="14.5" x14ac:dyDescent="0.35">
      <c r="A595" s="399" t="s">
        <v>1445</v>
      </c>
      <c r="B595" s="572" t="s">
        <v>4850</v>
      </c>
      <c r="C595" s="399" t="s">
        <v>9447</v>
      </c>
      <c r="D595" s="399" t="s">
        <v>9245</v>
      </c>
      <c r="F595" s="399" t="s">
        <v>9448</v>
      </c>
      <c r="I595" s="399" t="s">
        <v>4812</v>
      </c>
      <c r="J595" s="399" t="s">
        <v>8046</v>
      </c>
      <c r="L595" s="399" t="s">
        <v>44</v>
      </c>
      <c r="M595" s="399" t="s">
        <v>445</v>
      </c>
      <c r="N595" s="571">
        <v>44428.724640127315</v>
      </c>
      <c r="O595" s="571">
        <v>44495.756406643515</v>
      </c>
      <c r="P595" s="399" t="s">
        <v>9109</v>
      </c>
      <c r="Q595" s="399" t="s">
        <v>8175</v>
      </c>
      <c r="R595" s="399" t="s">
        <v>1326</v>
      </c>
      <c r="U595" s="399" t="s">
        <v>9247</v>
      </c>
      <c r="V595" s="399" t="s">
        <v>4814</v>
      </c>
      <c r="W595" s="399" t="s">
        <v>1605</v>
      </c>
      <c r="X595" s="399" t="s">
        <v>3459</v>
      </c>
    </row>
    <row r="596" spans="1:24" ht="14.5" x14ac:dyDescent="0.35">
      <c r="A596" s="399" t="s">
        <v>1445</v>
      </c>
      <c r="B596" s="572" t="s">
        <v>4867</v>
      </c>
      <c r="C596" s="399" t="s">
        <v>9449</v>
      </c>
      <c r="D596" s="399" t="s">
        <v>9250</v>
      </c>
      <c r="F596" s="399" t="s">
        <v>9450</v>
      </c>
      <c r="I596" s="399" t="s">
        <v>4812</v>
      </c>
      <c r="J596" s="399" t="s">
        <v>8046</v>
      </c>
      <c r="L596" s="399" t="s">
        <v>1366</v>
      </c>
      <c r="N596" s="571">
        <v>44428.724651631943</v>
      </c>
      <c r="O596" s="571">
        <v>44470.808980925925</v>
      </c>
      <c r="P596" s="399" t="s">
        <v>9231</v>
      </c>
      <c r="R596" s="399" t="s">
        <v>1326</v>
      </c>
      <c r="U596" s="399" t="s">
        <v>9252</v>
      </c>
      <c r="V596" s="399" t="s">
        <v>4814</v>
      </c>
      <c r="W596" s="399" t="s">
        <v>1605</v>
      </c>
      <c r="X596" s="399" t="s">
        <v>3459</v>
      </c>
    </row>
    <row r="597" spans="1:24" ht="14.5" x14ac:dyDescent="0.35">
      <c r="A597" s="399" t="s">
        <v>1445</v>
      </c>
      <c r="B597" s="572" t="s">
        <v>4880</v>
      </c>
      <c r="C597" s="399" t="s">
        <v>9451</v>
      </c>
      <c r="D597" s="399" t="s">
        <v>9255</v>
      </c>
      <c r="F597" s="399" t="s">
        <v>9452</v>
      </c>
      <c r="I597" s="399" t="s">
        <v>4812</v>
      </c>
      <c r="J597" s="399" t="s">
        <v>8046</v>
      </c>
      <c r="L597" s="399" t="s">
        <v>1366</v>
      </c>
      <c r="N597" s="571">
        <v>44428.724661018518</v>
      </c>
      <c r="O597" s="571">
        <v>44470.808961886571</v>
      </c>
      <c r="P597" s="399" t="s">
        <v>9109</v>
      </c>
      <c r="R597" s="399" t="s">
        <v>1326</v>
      </c>
      <c r="U597" s="399" t="s">
        <v>9257</v>
      </c>
      <c r="V597" s="399" t="s">
        <v>4814</v>
      </c>
      <c r="W597" s="399" t="s">
        <v>1605</v>
      </c>
      <c r="X597" s="399" t="s">
        <v>3459</v>
      </c>
    </row>
    <row r="598" spans="1:24" ht="14.5" x14ac:dyDescent="0.35">
      <c r="A598" s="399" t="s">
        <v>1445</v>
      </c>
      <c r="B598" s="572" t="s">
        <v>4882</v>
      </c>
      <c r="C598" s="399" t="s">
        <v>9453</v>
      </c>
      <c r="D598" s="399" t="s">
        <v>9260</v>
      </c>
      <c r="F598" s="399" t="s">
        <v>9454</v>
      </c>
      <c r="I598" s="399" t="s">
        <v>4812</v>
      </c>
      <c r="J598" s="399" t="s">
        <v>8046</v>
      </c>
      <c r="L598" s="399" t="s">
        <v>1366</v>
      </c>
      <c r="N598" s="571">
        <v>44428.724671076387</v>
      </c>
      <c r="O598" s="571">
        <v>44470.808965150463</v>
      </c>
      <c r="P598" s="399" t="s">
        <v>9109</v>
      </c>
      <c r="R598" s="399" t="s">
        <v>1326</v>
      </c>
      <c r="U598" s="399" t="s">
        <v>9262</v>
      </c>
      <c r="V598" s="399" t="s">
        <v>4814</v>
      </c>
      <c r="W598" s="399" t="s">
        <v>1605</v>
      </c>
      <c r="X598" s="399" t="s">
        <v>3459</v>
      </c>
    </row>
    <row r="599" spans="1:24" ht="14.5" x14ac:dyDescent="0.35">
      <c r="A599" s="399" t="s">
        <v>1445</v>
      </c>
      <c r="B599" s="572" t="s">
        <v>4884</v>
      </c>
      <c r="C599" s="399" t="s">
        <v>9455</v>
      </c>
      <c r="D599" s="399" t="s">
        <v>9265</v>
      </c>
      <c r="F599" s="399" t="s">
        <v>9456</v>
      </c>
      <c r="I599" s="399" t="s">
        <v>4812</v>
      </c>
      <c r="J599" s="399" t="s">
        <v>8046</v>
      </c>
      <c r="L599" s="399" t="s">
        <v>1366</v>
      </c>
      <c r="N599" s="571">
        <v>44428.72468042824</v>
      </c>
      <c r="O599" s="571">
        <v>44470.808916249996</v>
      </c>
      <c r="P599" s="399" t="s">
        <v>9109</v>
      </c>
      <c r="R599" s="399" t="s">
        <v>1326</v>
      </c>
      <c r="U599" s="399" t="s">
        <v>9267</v>
      </c>
      <c r="V599" s="399" t="s">
        <v>4814</v>
      </c>
      <c r="W599" s="399" t="s">
        <v>1605</v>
      </c>
      <c r="X599" s="399" t="s">
        <v>3459</v>
      </c>
    </row>
    <row r="600" spans="1:24" ht="14.5" x14ac:dyDescent="0.35">
      <c r="A600" s="399" t="s">
        <v>1445</v>
      </c>
      <c r="B600" s="572" t="s">
        <v>4939</v>
      </c>
      <c r="C600" s="399" t="s">
        <v>9457</v>
      </c>
      <c r="D600" s="399" t="s">
        <v>9270</v>
      </c>
      <c r="F600" s="399" t="s">
        <v>9458</v>
      </c>
      <c r="I600" s="399" t="s">
        <v>4812</v>
      </c>
      <c r="J600" s="399" t="s">
        <v>8046</v>
      </c>
      <c r="L600" s="399" t="s">
        <v>44</v>
      </c>
      <c r="M600" s="399" t="s">
        <v>445</v>
      </c>
      <c r="N600" s="571">
        <v>44428.72469023148</v>
      </c>
      <c r="O600" s="571">
        <v>44495.75657474537</v>
      </c>
      <c r="P600" s="399" t="s">
        <v>9109</v>
      </c>
      <c r="Q600" s="399" t="s">
        <v>8175</v>
      </c>
      <c r="R600" s="399" t="s">
        <v>1326</v>
      </c>
      <c r="U600" s="399" t="s">
        <v>9272</v>
      </c>
      <c r="V600" s="399" t="s">
        <v>4814</v>
      </c>
      <c r="W600" s="399" t="s">
        <v>1605</v>
      </c>
      <c r="X600" s="399" t="s">
        <v>3459</v>
      </c>
    </row>
    <row r="601" spans="1:24" ht="14.5" x14ac:dyDescent="0.35">
      <c r="A601" s="399" t="s">
        <v>1445</v>
      </c>
      <c r="B601" s="572" t="s">
        <v>4944</v>
      </c>
      <c r="C601" s="399" t="s">
        <v>9459</v>
      </c>
      <c r="D601" s="399" t="s">
        <v>9275</v>
      </c>
      <c r="F601" s="399" t="s">
        <v>9460</v>
      </c>
      <c r="I601" s="399" t="s">
        <v>4812</v>
      </c>
      <c r="J601" s="399" t="s">
        <v>8046</v>
      </c>
      <c r="L601" s="399" t="s">
        <v>44</v>
      </c>
      <c r="M601" s="399" t="s">
        <v>445</v>
      </c>
      <c r="N601" s="571">
        <v>44428.724700648148</v>
      </c>
      <c r="O601" s="571">
        <v>44495.756761550925</v>
      </c>
      <c r="P601" s="399" t="s">
        <v>9109</v>
      </c>
      <c r="Q601" s="399" t="s">
        <v>8175</v>
      </c>
      <c r="R601" s="399" t="s">
        <v>1326</v>
      </c>
      <c r="U601" s="399" t="s">
        <v>9277</v>
      </c>
      <c r="V601" s="399" t="s">
        <v>4814</v>
      </c>
      <c r="W601" s="399" t="s">
        <v>1605</v>
      </c>
      <c r="X601" s="399" t="s">
        <v>3459</v>
      </c>
    </row>
    <row r="602" spans="1:24" ht="14.5" x14ac:dyDescent="0.35">
      <c r="A602" s="399" t="s">
        <v>1445</v>
      </c>
      <c r="B602" s="572" t="s">
        <v>4947</v>
      </c>
      <c r="C602" s="399" t="s">
        <v>9461</v>
      </c>
      <c r="D602" s="399" t="s">
        <v>9280</v>
      </c>
      <c r="F602" s="399" t="s">
        <v>9462</v>
      </c>
      <c r="I602" s="399" t="s">
        <v>4812</v>
      </c>
      <c r="J602" s="399" t="s">
        <v>8046</v>
      </c>
      <c r="L602" s="399" t="s">
        <v>44</v>
      </c>
      <c r="M602" s="399" t="s">
        <v>445</v>
      </c>
      <c r="N602" s="571">
        <v>44428.724711886571</v>
      </c>
      <c r="O602" s="571">
        <v>44495.756904803238</v>
      </c>
      <c r="P602" s="399" t="s">
        <v>9231</v>
      </c>
      <c r="Q602" s="399" t="s">
        <v>8175</v>
      </c>
      <c r="R602" s="399" t="s">
        <v>1326</v>
      </c>
      <c r="U602" s="399" t="s">
        <v>9282</v>
      </c>
      <c r="V602" s="399" t="s">
        <v>4814</v>
      </c>
      <c r="W602" s="399" t="s">
        <v>1605</v>
      </c>
      <c r="X602" s="399" t="s">
        <v>3459</v>
      </c>
    </row>
    <row r="603" spans="1:24" ht="14.5" x14ac:dyDescent="0.35">
      <c r="A603" s="399" t="s">
        <v>1445</v>
      </c>
      <c r="B603" s="572" t="s">
        <v>4950</v>
      </c>
      <c r="C603" s="399" t="s">
        <v>9463</v>
      </c>
      <c r="D603" s="399" t="s">
        <v>9285</v>
      </c>
      <c r="F603" s="399" t="s">
        <v>9464</v>
      </c>
      <c r="I603" s="399" t="s">
        <v>4812</v>
      </c>
      <c r="J603" s="399" t="s">
        <v>8046</v>
      </c>
      <c r="L603" s="399" t="s">
        <v>1366</v>
      </c>
      <c r="N603" s="571">
        <v>44428.724721539351</v>
      </c>
      <c r="O603" s="571">
        <v>44494.819686030096</v>
      </c>
      <c r="P603" s="399" t="s">
        <v>9231</v>
      </c>
      <c r="R603" s="399" t="s">
        <v>1326</v>
      </c>
      <c r="U603" s="399" t="s">
        <v>9287</v>
      </c>
      <c r="V603" s="399" t="s">
        <v>4814</v>
      </c>
      <c r="W603" s="399" t="s">
        <v>1605</v>
      </c>
      <c r="X603" s="399" t="s">
        <v>3459</v>
      </c>
    </row>
    <row r="604" spans="1:24" ht="14.5" x14ac:dyDescent="0.35">
      <c r="A604" s="399" t="s">
        <v>1445</v>
      </c>
      <c r="B604" s="572" t="s">
        <v>4953</v>
      </c>
      <c r="C604" s="399" t="s">
        <v>9465</v>
      </c>
      <c r="D604" s="399" t="s">
        <v>9290</v>
      </c>
      <c r="F604" s="399" t="s">
        <v>9466</v>
      </c>
      <c r="I604" s="399" t="s">
        <v>4812</v>
      </c>
      <c r="J604" s="399" t="s">
        <v>8046</v>
      </c>
      <c r="L604" s="399" t="s">
        <v>44</v>
      </c>
      <c r="M604" s="399" t="s">
        <v>445</v>
      </c>
      <c r="N604" s="571">
        <v>44428.724731377311</v>
      </c>
      <c r="O604" s="571">
        <v>44495.757035960647</v>
      </c>
      <c r="P604" s="399" t="s">
        <v>9109</v>
      </c>
      <c r="Q604" s="399" t="s">
        <v>8175</v>
      </c>
      <c r="R604" s="399" t="s">
        <v>1326</v>
      </c>
      <c r="U604" s="399" t="s">
        <v>9292</v>
      </c>
      <c r="V604" s="399" t="s">
        <v>4814</v>
      </c>
      <c r="W604" s="399" t="s">
        <v>1605</v>
      </c>
      <c r="X604" s="399" t="s">
        <v>3459</v>
      </c>
    </row>
    <row r="605" spans="1:24" ht="14.5" x14ac:dyDescent="0.35">
      <c r="A605" s="399" t="s">
        <v>1445</v>
      </c>
      <c r="B605" s="572" t="s">
        <v>9467</v>
      </c>
      <c r="C605" s="399" t="s">
        <v>9468</v>
      </c>
      <c r="D605" s="399" t="s">
        <v>9295</v>
      </c>
      <c r="F605" s="399" t="s">
        <v>9469</v>
      </c>
      <c r="I605" s="399" t="s">
        <v>4812</v>
      </c>
      <c r="J605" s="399" t="s">
        <v>8046</v>
      </c>
      <c r="L605" s="399" t="s">
        <v>44</v>
      </c>
      <c r="M605" s="399" t="s">
        <v>445</v>
      </c>
      <c r="N605" s="571">
        <v>44428.724740300924</v>
      </c>
      <c r="O605" s="571">
        <v>44495.759821631946</v>
      </c>
      <c r="P605" s="399" t="s">
        <v>9231</v>
      </c>
      <c r="Q605" s="399" t="s">
        <v>8175</v>
      </c>
      <c r="R605" s="399" t="s">
        <v>1326</v>
      </c>
      <c r="U605" s="399" t="s">
        <v>9297</v>
      </c>
      <c r="V605" s="399" t="s">
        <v>4943</v>
      </c>
      <c r="W605" s="399" t="s">
        <v>4660</v>
      </c>
      <c r="X605" s="399" t="s">
        <v>3459</v>
      </c>
    </row>
    <row r="606" spans="1:24" ht="14.5" x14ac:dyDescent="0.35">
      <c r="A606" s="399" t="s">
        <v>1445</v>
      </c>
      <c r="B606" s="572" t="s">
        <v>9470</v>
      </c>
      <c r="C606" s="399" t="s">
        <v>9471</v>
      </c>
      <c r="D606" s="399" t="s">
        <v>9300</v>
      </c>
      <c r="F606" s="399" t="s">
        <v>9472</v>
      </c>
      <c r="I606" s="399" t="s">
        <v>4812</v>
      </c>
      <c r="J606" s="399" t="s">
        <v>8046</v>
      </c>
      <c r="L606" s="399" t="s">
        <v>44</v>
      </c>
      <c r="M606" s="399" t="s">
        <v>445</v>
      </c>
      <c r="N606" s="571">
        <v>44428.724749745372</v>
      </c>
      <c r="O606" s="571">
        <v>44481.665127777778</v>
      </c>
      <c r="P606" s="399" t="s">
        <v>9109</v>
      </c>
      <c r="Q606" s="399" t="s">
        <v>8175</v>
      </c>
      <c r="R606" s="399" t="s">
        <v>1326</v>
      </c>
      <c r="U606" s="399" t="s">
        <v>9302</v>
      </c>
      <c r="V606" s="399" t="s">
        <v>4943</v>
      </c>
      <c r="W606" s="399" t="s">
        <v>4660</v>
      </c>
      <c r="X606" s="399" t="s">
        <v>3459</v>
      </c>
    </row>
    <row r="607" spans="1:24" ht="14.5" x14ac:dyDescent="0.35">
      <c r="A607" s="399" t="s">
        <v>1445</v>
      </c>
      <c r="B607" s="572" t="s">
        <v>9473</v>
      </c>
      <c r="C607" s="399" t="s">
        <v>9474</v>
      </c>
      <c r="D607" s="399" t="s">
        <v>9305</v>
      </c>
      <c r="F607" s="399" t="s">
        <v>9475</v>
      </c>
      <c r="I607" s="399" t="s">
        <v>4812</v>
      </c>
      <c r="J607" s="399" t="s">
        <v>8046</v>
      </c>
      <c r="L607" s="399" t="s">
        <v>44</v>
      </c>
      <c r="M607" s="399" t="s">
        <v>445</v>
      </c>
      <c r="N607" s="571">
        <v>44428.724759745368</v>
      </c>
      <c r="O607" s="571">
        <v>44495.760180543984</v>
      </c>
      <c r="P607" s="399" t="s">
        <v>9231</v>
      </c>
      <c r="Q607" s="399" t="s">
        <v>8175</v>
      </c>
      <c r="R607" s="399" t="s">
        <v>1326</v>
      </c>
      <c r="U607" s="399" t="s">
        <v>9307</v>
      </c>
      <c r="V607" s="399" t="s">
        <v>4943</v>
      </c>
      <c r="W607" s="399" t="s">
        <v>4660</v>
      </c>
      <c r="X607" s="399" t="s">
        <v>3459</v>
      </c>
    </row>
    <row r="608" spans="1:24" ht="14.5" x14ac:dyDescent="0.35">
      <c r="A608" s="399" t="s">
        <v>1445</v>
      </c>
      <c r="B608" s="572" t="s">
        <v>9476</v>
      </c>
      <c r="C608" s="399" t="s">
        <v>9477</v>
      </c>
      <c r="D608" s="399" t="s">
        <v>9310</v>
      </c>
      <c r="F608" s="399" t="s">
        <v>9478</v>
      </c>
      <c r="I608" s="399" t="s">
        <v>4812</v>
      </c>
      <c r="J608" s="399" t="s">
        <v>8046</v>
      </c>
      <c r="L608" s="399" t="s">
        <v>1366</v>
      </c>
      <c r="N608" s="571">
        <v>44428.724769537039</v>
      </c>
      <c r="O608" s="571">
        <v>44470.81047355324</v>
      </c>
      <c r="P608" s="399" t="s">
        <v>9109</v>
      </c>
      <c r="R608" s="399" t="s">
        <v>1326</v>
      </c>
      <c r="U608" s="399" t="s">
        <v>9312</v>
      </c>
      <c r="V608" s="399" t="s">
        <v>4943</v>
      </c>
      <c r="W608" s="399" t="s">
        <v>4660</v>
      </c>
      <c r="X608" s="399" t="s">
        <v>3459</v>
      </c>
    </row>
    <row r="609" spans="1:24" ht="14.5" x14ac:dyDescent="0.35">
      <c r="A609" s="399" t="s">
        <v>1445</v>
      </c>
      <c r="B609" s="572" t="s">
        <v>9479</v>
      </c>
      <c r="C609" s="399" t="s">
        <v>9480</v>
      </c>
      <c r="D609" s="399" t="s">
        <v>9315</v>
      </c>
      <c r="F609" s="399" t="s">
        <v>9481</v>
      </c>
      <c r="I609" s="399" t="s">
        <v>4812</v>
      </c>
      <c r="J609" s="399" t="s">
        <v>8046</v>
      </c>
      <c r="L609" s="399" t="s">
        <v>44</v>
      </c>
      <c r="M609" s="399" t="s">
        <v>445</v>
      </c>
      <c r="N609" s="571">
        <v>44428.724778993055</v>
      </c>
      <c r="O609" s="571">
        <v>44495.760443460647</v>
      </c>
      <c r="P609" s="399" t="s">
        <v>9109</v>
      </c>
      <c r="Q609" s="399" t="s">
        <v>8175</v>
      </c>
      <c r="R609" s="399" t="s">
        <v>1326</v>
      </c>
      <c r="U609" s="399" t="s">
        <v>9317</v>
      </c>
      <c r="V609" s="399" t="s">
        <v>4943</v>
      </c>
      <c r="W609" s="399" t="s">
        <v>4660</v>
      </c>
      <c r="X609" s="399" t="s">
        <v>3459</v>
      </c>
    </row>
    <row r="610" spans="1:24" ht="14.5" x14ac:dyDescent="0.35">
      <c r="A610" s="399" t="s">
        <v>1445</v>
      </c>
      <c r="B610" s="572" t="s">
        <v>9482</v>
      </c>
      <c r="C610" s="399" t="s">
        <v>9483</v>
      </c>
      <c r="D610" s="399" t="s">
        <v>9320</v>
      </c>
      <c r="F610" s="399" t="s">
        <v>9484</v>
      </c>
      <c r="I610" s="399" t="s">
        <v>4812</v>
      </c>
      <c r="J610" s="399" t="s">
        <v>8046</v>
      </c>
      <c r="L610" s="399" t="s">
        <v>44</v>
      </c>
      <c r="M610" s="399" t="s">
        <v>445</v>
      </c>
      <c r="N610" s="571">
        <v>44428.724788506945</v>
      </c>
      <c r="O610" s="571">
        <v>44495.760737476849</v>
      </c>
      <c r="P610" s="399" t="s">
        <v>9109</v>
      </c>
      <c r="Q610" s="399" t="s">
        <v>8175</v>
      </c>
      <c r="R610" s="399" t="s">
        <v>1326</v>
      </c>
      <c r="U610" s="399" t="s">
        <v>9322</v>
      </c>
      <c r="V610" s="399" t="s">
        <v>4943</v>
      </c>
      <c r="W610" s="399" t="s">
        <v>4660</v>
      </c>
      <c r="X610" s="399" t="s">
        <v>3459</v>
      </c>
    </row>
    <row r="611" spans="1:24" ht="14.5" x14ac:dyDescent="0.35">
      <c r="A611" s="399" t="s">
        <v>1445</v>
      </c>
      <c r="B611" s="572" t="s">
        <v>9485</v>
      </c>
      <c r="C611" s="399" t="s">
        <v>9486</v>
      </c>
      <c r="D611" s="399" t="s">
        <v>9325</v>
      </c>
      <c r="F611" s="399" t="s">
        <v>9487</v>
      </c>
      <c r="I611" s="399" t="s">
        <v>4812</v>
      </c>
      <c r="J611" s="399" t="s">
        <v>8046</v>
      </c>
      <c r="L611" s="399" t="s">
        <v>1366</v>
      </c>
      <c r="N611" s="571">
        <v>44428.724799282405</v>
      </c>
      <c r="O611" s="571">
        <v>44470.810442627313</v>
      </c>
      <c r="P611" s="399" t="s">
        <v>9109</v>
      </c>
      <c r="R611" s="399" t="s">
        <v>1326</v>
      </c>
      <c r="U611" s="399" t="s">
        <v>9327</v>
      </c>
      <c r="V611" s="399" t="s">
        <v>4943</v>
      </c>
      <c r="W611" s="399" t="s">
        <v>4660</v>
      </c>
      <c r="X611" s="399" t="s">
        <v>3459</v>
      </c>
    </row>
    <row r="612" spans="1:24" ht="14.5" x14ac:dyDescent="0.35">
      <c r="A612" s="399" t="s">
        <v>1445</v>
      </c>
      <c r="B612" s="572" t="s">
        <v>9488</v>
      </c>
      <c r="C612" s="399" t="s">
        <v>9489</v>
      </c>
      <c r="D612" s="399" t="s">
        <v>9490</v>
      </c>
      <c r="F612" s="399" t="s">
        <v>9491</v>
      </c>
      <c r="I612" s="399" t="s">
        <v>4812</v>
      </c>
      <c r="J612" s="399" t="s">
        <v>8046</v>
      </c>
      <c r="L612" s="399" t="s">
        <v>44</v>
      </c>
      <c r="M612" s="399" t="s">
        <v>445</v>
      </c>
      <c r="N612" s="571">
        <v>44428.724810115738</v>
      </c>
      <c r="O612" s="571">
        <v>44495.76112653935</v>
      </c>
      <c r="P612" s="399" t="s">
        <v>9109</v>
      </c>
      <c r="Q612" s="399" t="s">
        <v>8175</v>
      </c>
      <c r="R612" s="399" t="s">
        <v>1326</v>
      </c>
      <c r="U612" s="399" t="s">
        <v>9332</v>
      </c>
      <c r="V612" s="399" t="s">
        <v>4943</v>
      </c>
      <c r="W612" s="399" t="s">
        <v>4660</v>
      </c>
      <c r="X612" s="399" t="s">
        <v>3459</v>
      </c>
    </row>
    <row r="613" spans="1:24" ht="14.5" x14ac:dyDescent="0.35">
      <c r="A613" s="399" t="s">
        <v>1445</v>
      </c>
      <c r="B613" s="572" t="s">
        <v>9492</v>
      </c>
      <c r="C613" s="399" t="s">
        <v>9493</v>
      </c>
      <c r="D613" s="399" t="s">
        <v>9335</v>
      </c>
      <c r="F613" s="399" t="s">
        <v>9494</v>
      </c>
      <c r="I613" s="399" t="s">
        <v>4812</v>
      </c>
      <c r="J613" s="399" t="s">
        <v>8046</v>
      </c>
      <c r="L613" s="399" t="s">
        <v>44</v>
      </c>
      <c r="M613" s="399" t="s">
        <v>445</v>
      </c>
      <c r="N613" s="571">
        <v>44428.724820277777</v>
      </c>
      <c r="O613" s="571">
        <v>44481.668498738429</v>
      </c>
      <c r="P613" s="399" t="s">
        <v>9109</v>
      </c>
      <c r="Q613" s="399" t="s">
        <v>8175</v>
      </c>
      <c r="R613" s="399" t="s">
        <v>1326</v>
      </c>
      <c r="U613" s="399" t="s">
        <v>9337</v>
      </c>
      <c r="V613" s="399" t="s">
        <v>4943</v>
      </c>
      <c r="W613" s="399" t="s">
        <v>4660</v>
      </c>
      <c r="X613" s="399" t="s">
        <v>3459</v>
      </c>
    </row>
    <row r="614" spans="1:24" ht="14.5" x14ac:dyDescent="0.35">
      <c r="A614" s="399" t="s">
        <v>1445</v>
      </c>
      <c r="B614" s="572" t="s">
        <v>9495</v>
      </c>
      <c r="C614" s="399" t="s">
        <v>9496</v>
      </c>
      <c r="D614" s="399" t="s">
        <v>9340</v>
      </c>
      <c r="F614" s="399" t="s">
        <v>9497</v>
      </c>
      <c r="I614" s="399" t="s">
        <v>4812</v>
      </c>
      <c r="J614" s="399" t="s">
        <v>8046</v>
      </c>
      <c r="L614" s="399" t="s">
        <v>44</v>
      </c>
      <c r="M614" s="399" t="s">
        <v>445</v>
      </c>
      <c r="N614" s="571">
        <v>44428.724830023151</v>
      </c>
      <c r="O614" s="571">
        <v>44495.761352731482</v>
      </c>
      <c r="P614" s="399" t="s">
        <v>9109</v>
      </c>
      <c r="Q614" s="399" t="s">
        <v>8175</v>
      </c>
      <c r="R614" s="399" t="s">
        <v>1326</v>
      </c>
      <c r="U614" s="399" t="s">
        <v>9342</v>
      </c>
      <c r="V614" s="399" t="s">
        <v>4943</v>
      </c>
      <c r="W614" s="399" t="s">
        <v>4660</v>
      </c>
      <c r="X614" s="399" t="s">
        <v>3459</v>
      </c>
    </row>
    <row r="615" spans="1:24" ht="14.5" x14ac:dyDescent="0.35">
      <c r="A615" s="399" t="s">
        <v>1445</v>
      </c>
      <c r="B615" s="572" t="s">
        <v>9498</v>
      </c>
      <c r="C615" s="399" t="s">
        <v>9499</v>
      </c>
      <c r="D615" s="399" t="s">
        <v>9345</v>
      </c>
      <c r="F615" s="399" t="s">
        <v>9500</v>
      </c>
      <c r="I615" s="399" t="s">
        <v>4812</v>
      </c>
      <c r="J615" s="399" t="s">
        <v>8046</v>
      </c>
      <c r="L615" s="399" t="s">
        <v>44</v>
      </c>
      <c r="M615" s="399" t="s">
        <v>445</v>
      </c>
      <c r="N615" s="571">
        <v>44428.724839282404</v>
      </c>
      <c r="O615" s="571">
        <v>44495.758378993058</v>
      </c>
      <c r="P615" s="399" t="s">
        <v>9109</v>
      </c>
      <c r="Q615" s="399" t="s">
        <v>8175</v>
      </c>
      <c r="R615" s="399" t="s">
        <v>1326</v>
      </c>
      <c r="U615" s="399" t="s">
        <v>9347</v>
      </c>
      <c r="V615" s="399" t="s">
        <v>4943</v>
      </c>
      <c r="W615" s="399" t="s">
        <v>4660</v>
      </c>
      <c r="X615" s="399" t="s">
        <v>3459</v>
      </c>
    </row>
    <row r="616" spans="1:24" ht="14.5" x14ac:dyDescent="0.35">
      <c r="A616" s="399" t="s">
        <v>1445</v>
      </c>
      <c r="B616" s="572" t="s">
        <v>9501</v>
      </c>
      <c r="C616" s="399" t="s">
        <v>9502</v>
      </c>
      <c r="D616" s="399" t="s">
        <v>9350</v>
      </c>
      <c r="F616" s="399" t="s">
        <v>9503</v>
      </c>
      <c r="I616" s="399" t="s">
        <v>4812</v>
      </c>
      <c r="J616" s="399" t="s">
        <v>8046</v>
      </c>
      <c r="L616" s="399" t="s">
        <v>44</v>
      </c>
      <c r="M616" s="399" t="s">
        <v>445</v>
      </c>
      <c r="N616" s="571">
        <v>44428.72484855324</v>
      </c>
      <c r="O616" s="571">
        <v>44495.75850877315</v>
      </c>
      <c r="P616" s="399" t="s">
        <v>9109</v>
      </c>
      <c r="Q616" s="399" t="s">
        <v>8175</v>
      </c>
      <c r="R616" s="399" t="s">
        <v>1326</v>
      </c>
      <c r="U616" s="399" t="s">
        <v>9352</v>
      </c>
      <c r="V616" s="399" t="s">
        <v>4943</v>
      </c>
      <c r="W616" s="399" t="s">
        <v>4660</v>
      </c>
      <c r="X616" s="399" t="s">
        <v>3459</v>
      </c>
    </row>
    <row r="617" spans="1:24" ht="14.5" x14ac:dyDescent="0.35">
      <c r="A617" s="399" t="s">
        <v>1445</v>
      </c>
      <c r="B617" s="572" t="s">
        <v>9504</v>
      </c>
      <c r="C617" s="399" t="s">
        <v>9505</v>
      </c>
      <c r="D617" s="399" t="s">
        <v>9355</v>
      </c>
      <c r="F617" s="399" t="s">
        <v>9506</v>
      </c>
      <c r="I617" s="399" t="s">
        <v>4812</v>
      </c>
      <c r="J617" s="399" t="s">
        <v>8046</v>
      </c>
      <c r="L617" s="399" t="s">
        <v>44</v>
      </c>
      <c r="M617" s="399" t="s">
        <v>445</v>
      </c>
      <c r="N617" s="571">
        <v>44428.724857951391</v>
      </c>
      <c r="O617" s="571">
        <v>44495.758631053242</v>
      </c>
      <c r="P617" s="399" t="s">
        <v>9109</v>
      </c>
      <c r="Q617" s="399" t="s">
        <v>8175</v>
      </c>
      <c r="R617" s="399" t="s">
        <v>1326</v>
      </c>
      <c r="U617" s="399" t="s">
        <v>9357</v>
      </c>
      <c r="V617" s="399" t="s">
        <v>4943</v>
      </c>
      <c r="W617" s="399" t="s">
        <v>4660</v>
      </c>
      <c r="X617" s="399" t="s">
        <v>3459</v>
      </c>
    </row>
    <row r="618" spans="1:24" ht="14.5" x14ac:dyDescent="0.35">
      <c r="A618" s="399" t="s">
        <v>1445</v>
      </c>
      <c r="B618" s="572" t="s">
        <v>9507</v>
      </c>
      <c r="C618" s="399" t="s">
        <v>9508</v>
      </c>
      <c r="D618" s="399" t="s">
        <v>9360</v>
      </c>
      <c r="F618" s="399" t="s">
        <v>9509</v>
      </c>
      <c r="I618" s="399" t="s">
        <v>4812</v>
      </c>
      <c r="J618" s="399" t="s">
        <v>8046</v>
      </c>
      <c r="L618" s="399" t="s">
        <v>44</v>
      </c>
      <c r="M618" s="399" t="s">
        <v>445</v>
      </c>
      <c r="N618" s="571">
        <v>44428.724869016201</v>
      </c>
      <c r="O618" s="571">
        <v>44495.758743749997</v>
      </c>
      <c r="P618" s="399" t="s">
        <v>9109</v>
      </c>
      <c r="Q618" s="399" t="s">
        <v>8175</v>
      </c>
      <c r="R618" s="399" t="s">
        <v>1326</v>
      </c>
      <c r="U618" s="399" t="s">
        <v>9362</v>
      </c>
      <c r="V618" s="399" t="s">
        <v>4943</v>
      </c>
      <c r="W618" s="399" t="s">
        <v>4660</v>
      </c>
      <c r="X618" s="399" t="s">
        <v>3459</v>
      </c>
    </row>
    <row r="619" spans="1:24" ht="14.5" x14ac:dyDescent="0.35">
      <c r="A619" s="399" t="s">
        <v>1445</v>
      </c>
      <c r="B619" s="572" t="s">
        <v>9510</v>
      </c>
      <c r="C619" s="399" t="s">
        <v>9511</v>
      </c>
      <c r="D619" s="399" t="s">
        <v>9365</v>
      </c>
      <c r="F619" s="399" t="s">
        <v>9512</v>
      </c>
      <c r="I619" s="399" t="s">
        <v>4812</v>
      </c>
      <c r="J619" s="399" t="s">
        <v>8046</v>
      </c>
      <c r="L619" s="399" t="s">
        <v>44</v>
      </c>
      <c r="M619" s="399" t="s">
        <v>445</v>
      </c>
      <c r="N619" s="571">
        <v>44428.724878333334</v>
      </c>
      <c r="O619" s="571">
        <v>44495.758852754632</v>
      </c>
      <c r="P619" s="399" t="s">
        <v>9109</v>
      </c>
      <c r="Q619" s="399" t="s">
        <v>8175</v>
      </c>
      <c r="R619" s="399" t="s">
        <v>1326</v>
      </c>
      <c r="U619" s="399" t="s">
        <v>9367</v>
      </c>
      <c r="V619" s="399" t="s">
        <v>4943</v>
      </c>
      <c r="W619" s="399" t="s">
        <v>4660</v>
      </c>
      <c r="X619" s="399" t="s">
        <v>3459</v>
      </c>
    </row>
    <row r="620" spans="1:24" ht="14.5" x14ac:dyDescent="0.35">
      <c r="A620" s="399" t="s">
        <v>1445</v>
      </c>
      <c r="B620" s="572" t="s">
        <v>9513</v>
      </c>
      <c r="C620" s="399" t="s">
        <v>9514</v>
      </c>
      <c r="D620" s="399" t="s">
        <v>9370</v>
      </c>
      <c r="F620" s="399" t="s">
        <v>9515</v>
      </c>
      <c r="I620" s="399" t="s">
        <v>4812</v>
      </c>
      <c r="J620" s="399" t="s">
        <v>8046</v>
      </c>
      <c r="L620" s="399" t="s">
        <v>44</v>
      </c>
      <c r="M620" s="399" t="s">
        <v>445</v>
      </c>
      <c r="N620" s="571">
        <v>44428.724887905089</v>
      </c>
      <c r="O620" s="571">
        <v>44495.758979733793</v>
      </c>
      <c r="P620" s="399" t="s">
        <v>9109</v>
      </c>
      <c r="Q620" s="399" t="s">
        <v>8175</v>
      </c>
      <c r="R620" s="399" t="s">
        <v>1326</v>
      </c>
      <c r="U620" s="399" t="s">
        <v>9372</v>
      </c>
      <c r="V620" s="399" t="s">
        <v>4943</v>
      </c>
      <c r="W620" s="399" t="s">
        <v>4660</v>
      </c>
      <c r="X620" s="399" t="s">
        <v>3459</v>
      </c>
    </row>
    <row r="621" spans="1:24" ht="14.5" x14ac:dyDescent="0.35">
      <c r="A621" s="399" t="s">
        <v>1445</v>
      </c>
      <c r="B621" s="572" t="s">
        <v>9516</v>
      </c>
      <c r="C621" s="399" t="s">
        <v>9517</v>
      </c>
      <c r="D621" s="399" t="s">
        <v>9375</v>
      </c>
      <c r="F621" s="399" t="s">
        <v>9518</v>
      </c>
      <c r="I621" s="399" t="s">
        <v>4812</v>
      </c>
      <c r="J621" s="399" t="s">
        <v>8046</v>
      </c>
      <c r="L621" s="399" t="s">
        <v>1366</v>
      </c>
      <c r="N621" s="571">
        <v>44428.724897025466</v>
      </c>
      <c r="O621" s="571">
        <v>44470.810423981478</v>
      </c>
      <c r="P621" s="399" t="s">
        <v>9109</v>
      </c>
      <c r="R621" s="399" t="s">
        <v>1326</v>
      </c>
      <c r="U621" s="399" t="s">
        <v>9377</v>
      </c>
      <c r="V621" s="399" t="s">
        <v>4943</v>
      </c>
      <c r="W621" s="399" t="s">
        <v>4660</v>
      </c>
      <c r="X621" s="399" t="s">
        <v>3459</v>
      </c>
    </row>
    <row r="622" spans="1:24" ht="14.5" x14ac:dyDescent="0.35">
      <c r="A622" s="399" t="s">
        <v>1445</v>
      </c>
      <c r="B622" s="572" t="s">
        <v>9519</v>
      </c>
      <c r="C622" s="399" t="s">
        <v>9520</v>
      </c>
      <c r="D622" s="399" t="s">
        <v>9380</v>
      </c>
      <c r="F622" s="399" t="s">
        <v>9521</v>
      </c>
      <c r="I622" s="399" t="s">
        <v>4812</v>
      </c>
      <c r="J622" s="399" t="s">
        <v>8046</v>
      </c>
      <c r="L622" s="399" t="s">
        <v>44</v>
      </c>
      <c r="M622" s="399" t="s">
        <v>445</v>
      </c>
      <c r="N622" s="571">
        <v>44428.724908067132</v>
      </c>
      <c r="O622" s="571">
        <v>44481.664670196762</v>
      </c>
      <c r="P622" s="399" t="s">
        <v>9109</v>
      </c>
      <c r="Q622" s="399" t="s">
        <v>8175</v>
      </c>
      <c r="R622" s="399" t="s">
        <v>1326</v>
      </c>
      <c r="U622" s="399" t="s">
        <v>9382</v>
      </c>
      <c r="V622" s="399" t="s">
        <v>4943</v>
      </c>
      <c r="W622" s="399" t="s">
        <v>4660</v>
      </c>
      <c r="X622" s="399" t="s">
        <v>3459</v>
      </c>
    </row>
    <row r="623" spans="1:24" ht="14.5" x14ac:dyDescent="0.35">
      <c r="A623" s="399" t="s">
        <v>1445</v>
      </c>
      <c r="B623" s="572" t="s">
        <v>9522</v>
      </c>
      <c r="C623" s="399" t="s">
        <v>9523</v>
      </c>
      <c r="D623" s="399" t="s">
        <v>9385</v>
      </c>
      <c r="F623" s="399" t="s">
        <v>9524</v>
      </c>
      <c r="I623" s="399" t="s">
        <v>4812</v>
      </c>
      <c r="J623" s="399" t="s">
        <v>8046</v>
      </c>
      <c r="L623" s="399" t="s">
        <v>44</v>
      </c>
      <c r="M623" s="399" t="s">
        <v>445</v>
      </c>
      <c r="N623" s="571">
        <v>44428.724917222222</v>
      </c>
      <c r="O623" s="571">
        <v>44481.664815509263</v>
      </c>
      <c r="P623" s="399" t="s">
        <v>9109</v>
      </c>
      <c r="Q623" s="399" t="s">
        <v>8175</v>
      </c>
      <c r="R623" s="399" t="s">
        <v>1326</v>
      </c>
      <c r="U623" s="399" t="s">
        <v>9387</v>
      </c>
      <c r="V623" s="399" t="s">
        <v>4943</v>
      </c>
      <c r="W623" s="399" t="s">
        <v>4660</v>
      </c>
      <c r="X623" s="399" t="s">
        <v>3459</v>
      </c>
    </row>
    <row r="624" spans="1:24" ht="14.5" x14ac:dyDescent="0.35">
      <c r="A624" s="399" t="s">
        <v>1445</v>
      </c>
      <c r="B624" s="572" t="s">
        <v>9525</v>
      </c>
      <c r="C624" s="399" t="s">
        <v>9526</v>
      </c>
      <c r="D624" s="399" t="s">
        <v>9390</v>
      </c>
      <c r="F624" s="399" t="s">
        <v>9527</v>
      </c>
      <c r="I624" s="399" t="s">
        <v>4812</v>
      </c>
      <c r="J624" s="399" t="s">
        <v>8046</v>
      </c>
      <c r="L624" s="399" t="s">
        <v>44</v>
      </c>
      <c r="M624" s="399" t="s">
        <v>445</v>
      </c>
      <c r="N624" s="571">
        <v>44428.724926990741</v>
      </c>
      <c r="O624" s="571">
        <v>44481.666682592593</v>
      </c>
      <c r="P624" s="399" t="s">
        <v>9109</v>
      </c>
      <c r="Q624" s="399" t="s">
        <v>8175</v>
      </c>
      <c r="R624" s="399" t="s">
        <v>1326</v>
      </c>
      <c r="U624" s="399" t="s">
        <v>9392</v>
      </c>
      <c r="V624" s="399" t="s">
        <v>4943</v>
      </c>
      <c r="W624" s="399" t="s">
        <v>4660</v>
      </c>
      <c r="X624" s="399" t="s">
        <v>3459</v>
      </c>
    </row>
    <row r="625" spans="1:24" ht="14.5" x14ac:dyDescent="0.35">
      <c r="A625" s="399" t="s">
        <v>1445</v>
      </c>
      <c r="B625" s="572" t="s">
        <v>9528</v>
      </c>
      <c r="C625" s="399" t="s">
        <v>9529</v>
      </c>
      <c r="D625" s="399" t="s">
        <v>9395</v>
      </c>
      <c r="F625" s="399" t="s">
        <v>9530</v>
      </c>
      <c r="I625" s="399" t="s">
        <v>4812</v>
      </c>
      <c r="J625" s="399" t="s">
        <v>8046</v>
      </c>
      <c r="L625" s="399" t="s">
        <v>44</v>
      </c>
      <c r="M625" s="399" t="s">
        <v>445</v>
      </c>
      <c r="N625" s="571">
        <v>44428.724936724539</v>
      </c>
      <c r="O625" s="571">
        <v>44481.666803414351</v>
      </c>
      <c r="P625" s="399" t="s">
        <v>9109</v>
      </c>
      <c r="Q625" s="399" t="s">
        <v>8175</v>
      </c>
      <c r="R625" s="399" t="s">
        <v>1326</v>
      </c>
      <c r="U625" s="399" t="s">
        <v>9397</v>
      </c>
      <c r="V625" s="399" t="s">
        <v>4943</v>
      </c>
      <c r="W625" s="399" t="s">
        <v>4660</v>
      </c>
      <c r="X625" s="399" t="s">
        <v>3459</v>
      </c>
    </row>
    <row r="626" spans="1:24" ht="14.5" x14ac:dyDescent="0.35">
      <c r="A626" s="399" t="s">
        <v>1445</v>
      </c>
      <c r="B626" s="572" t="s">
        <v>9531</v>
      </c>
      <c r="C626" s="399" t="s">
        <v>9532</v>
      </c>
      <c r="D626" s="399" t="s">
        <v>9400</v>
      </c>
      <c r="F626" s="399" t="s">
        <v>9533</v>
      </c>
      <c r="I626" s="399" t="s">
        <v>4812</v>
      </c>
      <c r="J626" s="399" t="s">
        <v>8046</v>
      </c>
      <c r="L626" s="399" t="s">
        <v>44</v>
      </c>
      <c r="M626" s="399" t="s">
        <v>445</v>
      </c>
      <c r="N626" s="571">
        <v>44428.724946203707</v>
      </c>
      <c r="O626" s="571">
        <v>44481.665562071757</v>
      </c>
      <c r="P626" s="399" t="s">
        <v>9109</v>
      </c>
      <c r="Q626" s="399" t="s">
        <v>8175</v>
      </c>
      <c r="R626" s="399" t="s">
        <v>1326</v>
      </c>
      <c r="U626" s="399" t="s">
        <v>9402</v>
      </c>
      <c r="V626" s="399" t="s">
        <v>4943</v>
      </c>
      <c r="W626" s="399" t="s">
        <v>4660</v>
      </c>
      <c r="X626" s="399" t="s">
        <v>3459</v>
      </c>
    </row>
    <row r="627" spans="1:24" ht="14.5" x14ac:dyDescent="0.35">
      <c r="A627" s="399" t="s">
        <v>1445</v>
      </c>
      <c r="B627" s="572" t="s">
        <v>9534</v>
      </c>
      <c r="C627" s="399" t="s">
        <v>9535</v>
      </c>
      <c r="D627" s="399" t="s">
        <v>9405</v>
      </c>
      <c r="F627" s="399" t="s">
        <v>9536</v>
      </c>
      <c r="I627" s="399" t="s">
        <v>4812</v>
      </c>
      <c r="J627" s="399" t="s">
        <v>8046</v>
      </c>
      <c r="L627" s="399" t="s">
        <v>44</v>
      </c>
      <c r="M627" s="399" t="s">
        <v>445</v>
      </c>
      <c r="N627" s="571">
        <v>44428.724956562502</v>
      </c>
      <c r="O627" s="571">
        <v>44481.66575216435</v>
      </c>
      <c r="P627" s="399" t="s">
        <v>9109</v>
      </c>
      <c r="Q627" s="399" t="s">
        <v>8175</v>
      </c>
      <c r="R627" s="399" t="s">
        <v>1326</v>
      </c>
      <c r="U627" s="399" t="s">
        <v>9407</v>
      </c>
      <c r="V627" s="399" t="s">
        <v>4943</v>
      </c>
      <c r="W627" s="399" t="s">
        <v>4660</v>
      </c>
      <c r="X627" s="399" t="s">
        <v>3459</v>
      </c>
    </row>
    <row r="628" spans="1:24" ht="14.5" x14ac:dyDescent="0.35">
      <c r="A628" s="399" t="s">
        <v>1445</v>
      </c>
      <c r="B628" s="572" t="s">
        <v>9537</v>
      </c>
      <c r="C628" s="399" t="s">
        <v>9538</v>
      </c>
      <c r="D628" s="399" t="s">
        <v>9410</v>
      </c>
      <c r="F628" s="399" t="s">
        <v>9539</v>
      </c>
      <c r="I628" s="399" t="s">
        <v>4812</v>
      </c>
      <c r="J628" s="399" t="s">
        <v>8046</v>
      </c>
      <c r="L628" s="399" t="s">
        <v>1366</v>
      </c>
      <c r="M628" s="399" t="s">
        <v>445</v>
      </c>
      <c r="N628" s="571">
        <v>44428.724965752313</v>
      </c>
      <c r="O628" s="571">
        <v>44497.733559675929</v>
      </c>
      <c r="P628" s="399" t="s">
        <v>9109</v>
      </c>
      <c r="Q628" s="399" t="s">
        <v>9412</v>
      </c>
      <c r="R628" s="399" t="s">
        <v>1326</v>
      </c>
      <c r="U628" s="399" t="s">
        <v>9413</v>
      </c>
      <c r="V628" s="399" t="s">
        <v>4943</v>
      </c>
      <c r="W628" s="399" t="s">
        <v>4660</v>
      </c>
      <c r="X628" s="399" t="s">
        <v>3459</v>
      </c>
    </row>
    <row r="629" spans="1:24" ht="14.5" x14ac:dyDescent="0.35">
      <c r="A629" s="399" t="s">
        <v>1445</v>
      </c>
      <c r="B629" s="572" t="s">
        <v>9540</v>
      </c>
      <c r="C629" s="399" t="s">
        <v>9541</v>
      </c>
      <c r="D629" s="399" t="s">
        <v>9416</v>
      </c>
      <c r="F629" s="399" t="s">
        <v>9542</v>
      </c>
      <c r="I629" s="399" t="s">
        <v>4812</v>
      </c>
      <c r="J629" s="399" t="s">
        <v>8046</v>
      </c>
      <c r="L629" s="399" t="s">
        <v>1366</v>
      </c>
      <c r="N629" s="571">
        <v>44428.724976608799</v>
      </c>
      <c r="O629" s="571">
        <v>44497.729508680553</v>
      </c>
      <c r="P629" s="399" t="s">
        <v>9109</v>
      </c>
      <c r="Q629" s="399" t="s">
        <v>9412</v>
      </c>
      <c r="R629" s="399" t="s">
        <v>1326</v>
      </c>
      <c r="U629" s="399" t="s">
        <v>9418</v>
      </c>
      <c r="V629" s="399" t="s">
        <v>4943</v>
      </c>
      <c r="W629" s="399" t="s">
        <v>4660</v>
      </c>
      <c r="X629" s="399" t="s">
        <v>3459</v>
      </c>
    </row>
    <row r="630" spans="1:24" ht="14.5" x14ac:dyDescent="0.35">
      <c r="A630" s="399" t="s">
        <v>1445</v>
      </c>
      <c r="B630" s="572" t="s">
        <v>9543</v>
      </c>
      <c r="C630" s="399" t="s">
        <v>9544</v>
      </c>
      <c r="D630" s="399" t="s">
        <v>9421</v>
      </c>
      <c r="F630" s="399" t="s">
        <v>9545</v>
      </c>
      <c r="I630" s="399" t="s">
        <v>4812</v>
      </c>
      <c r="J630" s="399" t="s">
        <v>8046</v>
      </c>
      <c r="L630" s="399" t="s">
        <v>1366</v>
      </c>
      <c r="M630" s="399" t="s">
        <v>445</v>
      </c>
      <c r="N630" s="571">
        <v>44428.724986076391</v>
      </c>
      <c r="O630" s="571">
        <v>44497.73400640046</v>
      </c>
      <c r="P630" s="399" t="s">
        <v>9109</v>
      </c>
      <c r="Q630" s="399" t="s">
        <v>9412</v>
      </c>
      <c r="R630" s="399" t="s">
        <v>1326</v>
      </c>
      <c r="U630" s="399" t="s">
        <v>9423</v>
      </c>
      <c r="V630" s="399" t="s">
        <v>4943</v>
      </c>
      <c r="W630" s="399" t="s">
        <v>4660</v>
      </c>
      <c r="X630" s="399" t="s">
        <v>3459</v>
      </c>
    </row>
    <row r="631" spans="1:24" ht="14.5" x14ac:dyDescent="0.35">
      <c r="A631" s="399" t="s">
        <v>1445</v>
      </c>
      <c r="B631" s="572" t="s">
        <v>9546</v>
      </c>
      <c r="C631" s="399" t="s">
        <v>9547</v>
      </c>
      <c r="D631" s="399" t="s">
        <v>9426</v>
      </c>
      <c r="F631" s="399" t="s">
        <v>9548</v>
      </c>
      <c r="I631" s="399" t="s">
        <v>4812</v>
      </c>
      <c r="J631" s="399" t="s">
        <v>8046</v>
      </c>
      <c r="L631" s="399" t="s">
        <v>1366</v>
      </c>
      <c r="M631" s="399" t="s">
        <v>445</v>
      </c>
      <c r="N631" s="571">
        <v>44428.724995879631</v>
      </c>
      <c r="O631" s="571">
        <v>44497.734566712963</v>
      </c>
      <c r="P631" s="399" t="s">
        <v>9109</v>
      </c>
      <c r="Q631" s="399" t="s">
        <v>9412</v>
      </c>
      <c r="R631" s="399" t="s">
        <v>1326</v>
      </c>
      <c r="U631" s="399" t="s">
        <v>9428</v>
      </c>
      <c r="V631" s="399" t="s">
        <v>4943</v>
      </c>
      <c r="W631" s="399" t="s">
        <v>4660</v>
      </c>
      <c r="X631" s="399" t="s">
        <v>3459</v>
      </c>
    </row>
    <row r="632" spans="1:24" ht="14.5" x14ac:dyDescent="0.35">
      <c r="A632" s="399" t="s">
        <v>1445</v>
      </c>
      <c r="B632" s="572" t="s">
        <v>9549</v>
      </c>
      <c r="C632" s="399" t="s">
        <v>9550</v>
      </c>
      <c r="D632" s="399" t="s">
        <v>9431</v>
      </c>
      <c r="F632" s="399" t="s">
        <v>9551</v>
      </c>
      <c r="I632" s="399" t="s">
        <v>4812</v>
      </c>
      <c r="J632" s="399" t="s">
        <v>8046</v>
      </c>
      <c r="L632" s="399" t="s">
        <v>1366</v>
      </c>
      <c r="M632" s="399" t="s">
        <v>445</v>
      </c>
      <c r="N632" s="571">
        <v>44428.72500583333</v>
      </c>
      <c r="O632" s="571">
        <v>44497.735795312503</v>
      </c>
      <c r="P632" s="399" t="s">
        <v>9109</v>
      </c>
      <c r="Q632" s="399" t="s">
        <v>9412</v>
      </c>
      <c r="R632" s="399" t="s">
        <v>1326</v>
      </c>
      <c r="U632" s="399" t="s">
        <v>9433</v>
      </c>
      <c r="V632" s="399" t="s">
        <v>4943</v>
      </c>
      <c r="W632" s="399" t="s">
        <v>4660</v>
      </c>
      <c r="X632" s="399" t="s">
        <v>3459</v>
      </c>
    </row>
    <row r="633" spans="1:24" ht="14.5" x14ac:dyDescent="0.35">
      <c r="A633" s="399" t="s">
        <v>1445</v>
      </c>
      <c r="B633" s="572" t="s">
        <v>9552</v>
      </c>
      <c r="C633" s="399" t="s">
        <v>9553</v>
      </c>
      <c r="D633" s="399" t="s">
        <v>9436</v>
      </c>
      <c r="F633" s="399" t="s">
        <v>9554</v>
      </c>
      <c r="I633" s="399" t="s">
        <v>4812</v>
      </c>
      <c r="J633" s="399" t="s">
        <v>8046</v>
      </c>
      <c r="L633" s="399" t="s">
        <v>1366</v>
      </c>
      <c r="N633" s="571">
        <v>44428.725016574077</v>
      </c>
      <c r="O633" s="571">
        <v>44497.729906423614</v>
      </c>
      <c r="P633" s="399" t="s">
        <v>9109</v>
      </c>
      <c r="Q633" s="399" t="s">
        <v>9412</v>
      </c>
      <c r="R633" s="399" t="s">
        <v>1326</v>
      </c>
      <c r="U633" s="399" t="s">
        <v>9438</v>
      </c>
      <c r="V633" s="399" t="s">
        <v>4943</v>
      </c>
      <c r="W633" s="399" t="s">
        <v>4660</v>
      </c>
      <c r="X633" s="399" t="s">
        <v>3459</v>
      </c>
    </row>
    <row r="634" spans="1:24" ht="14.5" x14ac:dyDescent="0.35">
      <c r="A634" s="399" t="s">
        <v>1445</v>
      </c>
      <c r="B634" s="572" t="s">
        <v>4959</v>
      </c>
      <c r="C634" s="399" t="s">
        <v>9555</v>
      </c>
      <c r="D634" s="399" t="s">
        <v>9199</v>
      </c>
      <c r="F634" s="399" t="s">
        <v>9556</v>
      </c>
      <c r="I634" s="399" t="s">
        <v>4812</v>
      </c>
      <c r="J634" s="399" t="s">
        <v>9015</v>
      </c>
      <c r="L634" s="399" t="s">
        <v>44</v>
      </c>
      <c r="M634" s="399" t="s">
        <v>445</v>
      </c>
      <c r="N634" s="571">
        <v>44434.889161261577</v>
      </c>
      <c r="O634" s="571">
        <v>44494.560276469907</v>
      </c>
      <c r="P634" s="399" t="s">
        <v>9109</v>
      </c>
      <c r="Q634" s="399" t="s">
        <v>8109</v>
      </c>
      <c r="R634" s="399" t="s">
        <v>1326</v>
      </c>
      <c r="U634" s="399" t="s">
        <v>9201</v>
      </c>
      <c r="V634" s="399" t="s">
        <v>4814</v>
      </c>
      <c r="W634" s="399" t="s">
        <v>1605</v>
      </c>
      <c r="X634" s="399" t="s">
        <v>3459</v>
      </c>
    </row>
    <row r="635" spans="1:24" ht="14.5" x14ac:dyDescent="0.35">
      <c r="A635" s="399" t="s">
        <v>1445</v>
      </c>
      <c r="B635" s="572" t="s">
        <v>4956</v>
      </c>
      <c r="C635" s="399" t="s">
        <v>9557</v>
      </c>
      <c r="D635" s="399" t="s">
        <v>9194</v>
      </c>
      <c r="F635" s="399" t="s">
        <v>9558</v>
      </c>
      <c r="I635" s="399" t="s">
        <v>4812</v>
      </c>
      <c r="J635" s="399" t="s">
        <v>9015</v>
      </c>
      <c r="L635" s="399" t="s">
        <v>44</v>
      </c>
      <c r="M635" s="399" t="s">
        <v>445</v>
      </c>
      <c r="N635" s="571">
        <v>44434.890302974534</v>
      </c>
      <c r="O635" s="571">
        <v>44494.560275011572</v>
      </c>
      <c r="P635" s="399" t="s">
        <v>9109</v>
      </c>
      <c r="Q635" s="399" t="s">
        <v>8109</v>
      </c>
      <c r="R635" s="399" t="s">
        <v>1326</v>
      </c>
      <c r="U635" s="399" t="s">
        <v>9196</v>
      </c>
      <c r="V635" s="399" t="s">
        <v>4814</v>
      </c>
      <c r="W635" s="399" t="s">
        <v>1605</v>
      </c>
      <c r="X635" s="399" t="s">
        <v>3459</v>
      </c>
    </row>
    <row r="636" spans="1:24" ht="14.5" x14ac:dyDescent="0.35">
      <c r="A636" s="399" t="s">
        <v>1445</v>
      </c>
      <c r="B636" s="572" t="s">
        <v>9559</v>
      </c>
      <c r="C636" s="399" t="s">
        <v>9560</v>
      </c>
      <c r="D636" s="399" t="s">
        <v>9189</v>
      </c>
      <c r="F636" s="399" t="s">
        <v>9561</v>
      </c>
      <c r="I636" s="399" t="s">
        <v>4812</v>
      </c>
      <c r="J636" s="399" t="s">
        <v>9015</v>
      </c>
      <c r="L636" s="399" t="s">
        <v>44</v>
      </c>
      <c r="M636" s="399" t="s">
        <v>445</v>
      </c>
      <c r="N636" s="571">
        <v>44434.891033287036</v>
      </c>
      <c r="O636" s="571">
        <v>44473.783133842589</v>
      </c>
      <c r="Q636" s="399" t="s">
        <v>8175</v>
      </c>
      <c r="R636" s="399" t="s">
        <v>1326</v>
      </c>
      <c r="U636" s="399" t="s">
        <v>9191</v>
      </c>
      <c r="V636" s="399" t="s">
        <v>4943</v>
      </c>
      <c r="W636" s="399" t="s">
        <v>4660</v>
      </c>
      <c r="X636" s="399" t="s">
        <v>3459</v>
      </c>
    </row>
    <row r="637" spans="1:24" ht="14.5" x14ac:dyDescent="0.35">
      <c r="A637" s="399" t="s">
        <v>1445</v>
      </c>
      <c r="B637" s="572" t="s">
        <v>9562</v>
      </c>
      <c r="C637" s="399" t="s">
        <v>9563</v>
      </c>
      <c r="D637" s="399" t="s">
        <v>9184</v>
      </c>
      <c r="F637" s="399" t="s">
        <v>9564</v>
      </c>
      <c r="I637" s="399" t="s">
        <v>4812</v>
      </c>
      <c r="J637" s="399" t="s">
        <v>9015</v>
      </c>
      <c r="L637" s="399" t="s">
        <v>44</v>
      </c>
      <c r="M637" s="399" t="s">
        <v>445</v>
      </c>
      <c r="N637" s="571">
        <v>44434.894478449074</v>
      </c>
      <c r="O637" s="571">
        <v>44470.810413634259</v>
      </c>
      <c r="P637" s="399" t="s">
        <v>9109</v>
      </c>
      <c r="Q637" s="399" t="s">
        <v>8109</v>
      </c>
      <c r="R637" s="399" t="s">
        <v>1326</v>
      </c>
      <c r="U637" s="399" t="s">
        <v>9186</v>
      </c>
      <c r="V637" s="399" t="s">
        <v>4943</v>
      </c>
      <c r="W637" s="399" t="s">
        <v>4660</v>
      </c>
      <c r="X637" s="399" t="s">
        <v>3459</v>
      </c>
    </row>
    <row r="638" spans="1:24" ht="14.5" x14ac:dyDescent="0.35">
      <c r="A638" s="399" t="s">
        <v>1445</v>
      </c>
      <c r="B638" s="572" t="s">
        <v>9565</v>
      </c>
      <c r="C638" s="399" t="s">
        <v>9566</v>
      </c>
      <c r="D638" s="399" t="s">
        <v>9179</v>
      </c>
      <c r="F638" s="399" t="s">
        <v>9567</v>
      </c>
      <c r="I638" s="399" t="s">
        <v>4812</v>
      </c>
      <c r="J638" s="399" t="s">
        <v>9015</v>
      </c>
      <c r="L638" s="399" t="s">
        <v>44</v>
      </c>
      <c r="M638" s="399" t="s">
        <v>445</v>
      </c>
      <c r="N638" s="571">
        <v>44434.895045821759</v>
      </c>
      <c r="O638" s="571">
        <v>44470.810486655093</v>
      </c>
      <c r="P638" s="399" t="s">
        <v>9109</v>
      </c>
      <c r="Q638" s="399" t="s">
        <v>8109</v>
      </c>
      <c r="R638" s="399" t="s">
        <v>1326</v>
      </c>
      <c r="U638" s="399" t="s">
        <v>9181</v>
      </c>
      <c r="V638" s="399" t="s">
        <v>4943</v>
      </c>
      <c r="W638" s="399" t="s">
        <v>4660</v>
      </c>
      <c r="X638" s="399" t="s">
        <v>3459</v>
      </c>
    </row>
    <row r="639" spans="1:24" ht="14.5" x14ac:dyDescent="0.35">
      <c r="A639" s="399" t="s">
        <v>1445</v>
      </c>
      <c r="B639" s="572" t="s">
        <v>9568</v>
      </c>
      <c r="C639" s="399" t="s">
        <v>9569</v>
      </c>
      <c r="D639" s="399" t="s">
        <v>9174</v>
      </c>
      <c r="F639" s="399" t="s">
        <v>9570</v>
      </c>
      <c r="I639" s="399" t="s">
        <v>4812</v>
      </c>
      <c r="J639" s="399" t="s">
        <v>9015</v>
      </c>
      <c r="L639" s="399" t="s">
        <v>44</v>
      </c>
      <c r="M639" s="399" t="s">
        <v>445</v>
      </c>
      <c r="N639" s="571">
        <v>44434.895514444448</v>
      </c>
      <c r="O639" s="571">
        <v>44470.810482326386</v>
      </c>
      <c r="P639" s="399" t="s">
        <v>9109</v>
      </c>
      <c r="Q639" s="399" t="s">
        <v>8109</v>
      </c>
      <c r="R639" s="399" t="s">
        <v>1326</v>
      </c>
      <c r="U639" s="399" t="s">
        <v>9176</v>
      </c>
      <c r="V639" s="399" t="s">
        <v>4943</v>
      </c>
      <c r="W639" s="399" t="s">
        <v>4660</v>
      </c>
      <c r="X639" s="399" t="s">
        <v>3459</v>
      </c>
    </row>
    <row r="640" spans="1:24" ht="14.5" x14ac:dyDescent="0.35">
      <c r="A640" s="399" t="s">
        <v>1445</v>
      </c>
      <c r="B640" s="572" t="s">
        <v>9571</v>
      </c>
      <c r="C640" s="399" t="s">
        <v>9572</v>
      </c>
      <c r="D640" s="399" t="s">
        <v>9169</v>
      </c>
      <c r="F640" s="399" t="s">
        <v>9573</v>
      </c>
      <c r="I640" s="399" t="s">
        <v>4812</v>
      </c>
      <c r="J640" s="399" t="s">
        <v>9015</v>
      </c>
      <c r="L640" s="399" t="s">
        <v>44</v>
      </c>
      <c r="M640" s="399" t="s">
        <v>445</v>
      </c>
      <c r="N640" s="571">
        <v>44434.896238414352</v>
      </c>
      <c r="O640" s="571">
        <v>44473.784955393516</v>
      </c>
      <c r="P640" s="399" t="s">
        <v>9109</v>
      </c>
      <c r="Q640" s="399" t="s">
        <v>8175</v>
      </c>
      <c r="R640" s="399" t="s">
        <v>1326</v>
      </c>
      <c r="U640" s="399" t="s">
        <v>9171</v>
      </c>
      <c r="V640" s="399" t="s">
        <v>4943</v>
      </c>
      <c r="W640" s="399" t="s">
        <v>4660</v>
      </c>
      <c r="X640" s="399" t="s">
        <v>3459</v>
      </c>
    </row>
    <row r="641" spans="1:24" ht="14.5" x14ac:dyDescent="0.35">
      <c r="A641" s="399" t="s">
        <v>1445</v>
      </c>
      <c r="B641" s="572" t="s">
        <v>9574</v>
      </c>
      <c r="C641" s="399" t="s">
        <v>9575</v>
      </c>
      <c r="D641" s="399" t="s">
        <v>9164</v>
      </c>
      <c r="F641" s="399" t="s">
        <v>9576</v>
      </c>
      <c r="I641" s="399" t="s">
        <v>4812</v>
      </c>
      <c r="J641" s="399" t="s">
        <v>9015</v>
      </c>
      <c r="L641" s="399" t="s">
        <v>44</v>
      </c>
      <c r="M641" s="399" t="s">
        <v>445</v>
      </c>
      <c r="N641" s="571">
        <v>44434.896766388891</v>
      </c>
      <c r="O641" s="571">
        <v>44470.810485543981</v>
      </c>
      <c r="P641" s="399" t="s">
        <v>9109</v>
      </c>
      <c r="Q641" s="399" t="s">
        <v>8109</v>
      </c>
      <c r="R641" s="399" t="s">
        <v>1326</v>
      </c>
      <c r="U641" s="399" t="s">
        <v>9166</v>
      </c>
      <c r="V641" s="399" t="s">
        <v>4943</v>
      </c>
      <c r="W641" s="399" t="s">
        <v>4660</v>
      </c>
      <c r="X641" s="399" t="s">
        <v>3459</v>
      </c>
    </row>
    <row r="642" spans="1:24" ht="14.5" x14ac:dyDescent="0.35">
      <c r="A642" s="399" t="s">
        <v>1445</v>
      </c>
      <c r="B642" s="572" t="s">
        <v>4936</v>
      </c>
      <c r="C642" s="399" t="s">
        <v>9577</v>
      </c>
      <c r="D642" s="399" t="s">
        <v>9159</v>
      </c>
      <c r="F642" s="399" t="s">
        <v>9578</v>
      </c>
      <c r="I642" s="399" t="s">
        <v>4812</v>
      </c>
      <c r="J642" s="399" t="s">
        <v>9015</v>
      </c>
      <c r="L642" s="399" t="s">
        <v>44</v>
      </c>
      <c r="M642" s="399" t="s">
        <v>445</v>
      </c>
      <c r="N642" s="571">
        <v>44434.899309097222</v>
      </c>
      <c r="O642" s="571">
        <v>44494.560273668983</v>
      </c>
      <c r="P642" s="399" t="s">
        <v>9109</v>
      </c>
      <c r="Q642" s="399" t="s">
        <v>8109</v>
      </c>
      <c r="R642" s="399" t="s">
        <v>1326</v>
      </c>
      <c r="U642" s="399" t="s">
        <v>9161</v>
      </c>
      <c r="V642" s="399" t="s">
        <v>4814</v>
      </c>
      <c r="W642" s="399" t="s">
        <v>1605</v>
      </c>
      <c r="X642" s="399" t="s">
        <v>3459</v>
      </c>
    </row>
    <row r="643" spans="1:24" ht="14.5" x14ac:dyDescent="0.35">
      <c r="A643" s="399" t="s">
        <v>1445</v>
      </c>
      <c r="B643" s="572" t="s">
        <v>4933</v>
      </c>
      <c r="C643" s="399" t="s">
        <v>9579</v>
      </c>
      <c r="D643" s="399" t="s">
        <v>9154</v>
      </c>
      <c r="F643" s="399" t="s">
        <v>9580</v>
      </c>
      <c r="I643" s="399" t="s">
        <v>4812</v>
      </c>
      <c r="J643" s="399" t="s">
        <v>9015</v>
      </c>
      <c r="L643" s="399" t="s">
        <v>44</v>
      </c>
      <c r="M643" s="399" t="s">
        <v>445</v>
      </c>
      <c r="N643" s="571">
        <v>44434.900127604167</v>
      </c>
      <c r="O643" s="571">
        <v>44494.560272256946</v>
      </c>
      <c r="P643" s="399" t="s">
        <v>9109</v>
      </c>
      <c r="Q643" s="399" t="s">
        <v>8109</v>
      </c>
      <c r="R643" s="399" t="s">
        <v>1326</v>
      </c>
      <c r="U643" s="399" t="s">
        <v>9156</v>
      </c>
      <c r="V643" s="399" t="s">
        <v>4814</v>
      </c>
      <c r="W643" s="399" t="s">
        <v>1605</v>
      </c>
      <c r="X643" s="399" t="s">
        <v>3459</v>
      </c>
    </row>
    <row r="644" spans="1:24" ht="14.5" x14ac:dyDescent="0.35">
      <c r="A644" s="399" t="s">
        <v>1445</v>
      </c>
      <c r="B644" s="572" t="s">
        <v>4930</v>
      </c>
      <c r="C644" s="399" t="s">
        <v>9581</v>
      </c>
      <c r="D644" s="399" t="s">
        <v>9149</v>
      </c>
      <c r="F644" s="399" t="s">
        <v>9582</v>
      </c>
      <c r="I644" s="399" t="s">
        <v>4812</v>
      </c>
      <c r="J644" s="399" t="s">
        <v>9015</v>
      </c>
      <c r="L644" s="399" t="s">
        <v>44</v>
      </c>
      <c r="M644" s="399" t="s">
        <v>445</v>
      </c>
      <c r="N644" s="571">
        <v>44434.900683576387</v>
      </c>
      <c r="O644" s="571">
        <v>44494.560270787035</v>
      </c>
      <c r="P644" s="399" t="s">
        <v>9109</v>
      </c>
      <c r="Q644" s="399" t="s">
        <v>8109</v>
      </c>
      <c r="R644" s="399" t="s">
        <v>1326</v>
      </c>
      <c r="U644" s="399" t="s">
        <v>9151</v>
      </c>
      <c r="V644" s="399" t="s">
        <v>4814</v>
      </c>
      <c r="W644" s="399" t="s">
        <v>1605</v>
      </c>
      <c r="X644" s="399" t="s">
        <v>3459</v>
      </c>
    </row>
    <row r="645" spans="1:24" ht="14.5" x14ac:dyDescent="0.35">
      <c r="A645" s="399" t="s">
        <v>1445</v>
      </c>
      <c r="B645" s="572" t="s">
        <v>4927</v>
      </c>
      <c r="C645" s="399" t="s">
        <v>9583</v>
      </c>
      <c r="D645" s="399" t="s">
        <v>9144</v>
      </c>
      <c r="F645" s="399" t="s">
        <v>9584</v>
      </c>
      <c r="I645" s="399" t="s">
        <v>4812</v>
      </c>
      <c r="J645" s="399" t="s">
        <v>9015</v>
      </c>
      <c r="L645" s="399" t="s">
        <v>44</v>
      </c>
      <c r="M645" s="399" t="s">
        <v>445</v>
      </c>
      <c r="N645" s="571">
        <v>44434.901170138888</v>
      </c>
      <c r="O645" s="571">
        <v>44494.560268460649</v>
      </c>
      <c r="P645" s="399" t="s">
        <v>9109</v>
      </c>
      <c r="Q645" s="399" t="s">
        <v>8109</v>
      </c>
      <c r="R645" s="399" t="s">
        <v>1326</v>
      </c>
      <c r="U645" s="399" t="s">
        <v>9146</v>
      </c>
      <c r="V645" s="399" t="s">
        <v>4814</v>
      </c>
      <c r="W645" s="399" t="s">
        <v>1605</v>
      </c>
      <c r="X645" s="399" t="s">
        <v>3459</v>
      </c>
    </row>
    <row r="646" spans="1:24" ht="14.5" x14ac:dyDescent="0.35">
      <c r="A646" s="399" t="s">
        <v>1445</v>
      </c>
      <c r="B646" s="572" t="s">
        <v>4924</v>
      </c>
      <c r="C646" s="399" t="s">
        <v>9585</v>
      </c>
      <c r="D646" s="399" t="s">
        <v>9139</v>
      </c>
      <c r="F646" s="399" t="s">
        <v>9586</v>
      </c>
      <c r="I646" s="399" t="s">
        <v>4812</v>
      </c>
      <c r="J646" s="399" t="s">
        <v>9015</v>
      </c>
      <c r="L646" s="399" t="s">
        <v>44</v>
      </c>
      <c r="M646" s="399" t="s">
        <v>445</v>
      </c>
      <c r="N646" s="571">
        <v>44434.905642500002</v>
      </c>
      <c r="O646" s="571">
        <v>44494.560266689812</v>
      </c>
      <c r="P646" s="399" t="s">
        <v>9109</v>
      </c>
      <c r="Q646" s="399" t="s">
        <v>8109</v>
      </c>
      <c r="R646" s="399" t="s">
        <v>1326</v>
      </c>
      <c r="U646" s="399" t="s">
        <v>9141</v>
      </c>
      <c r="V646" s="399" t="s">
        <v>4814</v>
      </c>
      <c r="W646" s="399" t="s">
        <v>1605</v>
      </c>
      <c r="X646" s="399" t="s">
        <v>3459</v>
      </c>
    </row>
    <row r="647" spans="1:24" ht="14.5" x14ac:dyDescent="0.35">
      <c r="A647" s="399" t="s">
        <v>1445</v>
      </c>
      <c r="B647" s="572" t="s">
        <v>4921</v>
      </c>
      <c r="C647" s="399" t="s">
        <v>9587</v>
      </c>
      <c r="D647" s="399" t="s">
        <v>9134</v>
      </c>
      <c r="F647" s="399" t="s">
        <v>9588</v>
      </c>
      <c r="I647" s="399" t="s">
        <v>4812</v>
      </c>
      <c r="J647" s="399" t="s">
        <v>9015</v>
      </c>
      <c r="L647" s="399" t="s">
        <v>44</v>
      </c>
      <c r="M647" s="399" t="s">
        <v>445</v>
      </c>
      <c r="N647" s="571">
        <v>44434.906212638889</v>
      </c>
      <c r="O647" s="571">
        <v>44494.560264467589</v>
      </c>
      <c r="P647" s="399" t="s">
        <v>9109</v>
      </c>
      <c r="Q647" s="399" t="s">
        <v>8109</v>
      </c>
      <c r="R647" s="399" t="s">
        <v>1326</v>
      </c>
      <c r="U647" s="399" t="s">
        <v>9136</v>
      </c>
      <c r="V647" s="399" t="s">
        <v>4814</v>
      </c>
      <c r="W647" s="399" t="s">
        <v>1605</v>
      </c>
      <c r="X647" s="399" t="s">
        <v>3459</v>
      </c>
    </row>
    <row r="648" spans="1:24" ht="14.5" x14ac:dyDescent="0.35">
      <c r="A648" s="399" t="s">
        <v>1445</v>
      </c>
      <c r="B648" s="572" t="s">
        <v>9589</v>
      </c>
      <c r="C648" s="399" t="s">
        <v>9590</v>
      </c>
      <c r="D648" s="399" t="s">
        <v>9054</v>
      </c>
      <c r="F648" s="399" t="s">
        <v>9591</v>
      </c>
      <c r="I648" s="399" t="s">
        <v>4812</v>
      </c>
      <c r="J648" s="399" t="s">
        <v>9015</v>
      </c>
      <c r="L648" s="399" t="s">
        <v>44</v>
      </c>
      <c r="M648" s="399" t="s">
        <v>445</v>
      </c>
      <c r="N648" s="571">
        <v>44434.909008009257</v>
      </c>
      <c r="O648" s="571">
        <v>44470.808804155095</v>
      </c>
      <c r="Q648" s="399" t="s">
        <v>8109</v>
      </c>
      <c r="R648" s="399" t="s">
        <v>1326</v>
      </c>
      <c r="V648" s="399" t="s">
        <v>4814</v>
      </c>
      <c r="W648" s="399" t="s">
        <v>1605</v>
      </c>
      <c r="X648" s="399" t="s">
        <v>3459</v>
      </c>
    </row>
    <row r="649" spans="1:24" ht="14.5" x14ac:dyDescent="0.35">
      <c r="A649" s="399" t="s">
        <v>1445</v>
      </c>
      <c r="B649" s="572" t="s">
        <v>9592</v>
      </c>
      <c r="C649" s="399" t="s">
        <v>9593</v>
      </c>
      <c r="D649" s="399" t="s">
        <v>9050</v>
      </c>
      <c r="F649" s="399" t="s">
        <v>9594</v>
      </c>
      <c r="I649" s="399" t="s">
        <v>4812</v>
      </c>
      <c r="J649" s="399" t="s">
        <v>9015</v>
      </c>
      <c r="L649" s="399" t="s">
        <v>44</v>
      </c>
      <c r="M649" s="399" t="s">
        <v>445</v>
      </c>
      <c r="N649" s="571">
        <v>44434.910194490738</v>
      </c>
      <c r="O649" s="571">
        <v>44470.808805891204</v>
      </c>
      <c r="Q649" s="399" t="s">
        <v>8109</v>
      </c>
      <c r="R649" s="399" t="s">
        <v>1326</v>
      </c>
      <c r="V649" s="399" t="s">
        <v>4814</v>
      </c>
      <c r="W649" s="399" t="s">
        <v>1605</v>
      </c>
      <c r="X649" s="399" t="s">
        <v>3459</v>
      </c>
    </row>
    <row r="650" spans="1:24" ht="14.5" x14ac:dyDescent="0.35">
      <c r="A650" s="399" t="s">
        <v>1445</v>
      </c>
      <c r="B650" s="572" t="s">
        <v>9595</v>
      </c>
      <c r="C650" s="399" t="s">
        <v>9596</v>
      </c>
      <c r="D650" s="399" t="s">
        <v>9046</v>
      </c>
      <c r="F650" s="399" t="s">
        <v>9597</v>
      </c>
      <c r="I650" s="399" t="s">
        <v>4812</v>
      </c>
      <c r="J650" s="399" t="s">
        <v>9015</v>
      </c>
      <c r="L650" s="399" t="s">
        <v>44</v>
      </c>
      <c r="M650" s="399" t="s">
        <v>445</v>
      </c>
      <c r="N650" s="571">
        <v>44434.912351585648</v>
      </c>
      <c r="O650" s="571">
        <v>44470.808798692131</v>
      </c>
      <c r="Q650" s="399" t="s">
        <v>8109</v>
      </c>
      <c r="R650" s="399" t="s">
        <v>1326</v>
      </c>
      <c r="V650" s="399" t="s">
        <v>4814</v>
      </c>
      <c r="W650" s="399" t="s">
        <v>1605</v>
      </c>
      <c r="X650" s="399" t="s">
        <v>3459</v>
      </c>
    </row>
    <row r="651" spans="1:24" ht="14.5" x14ac:dyDescent="0.35">
      <c r="A651" s="399" t="s">
        <v>1445</v>
      </c>
      <c r="B651" s="572" t="s">
        <v>9598</v>
      </c>
      <c r="C651" s="399" t="s">
        <v>9599</v>
      </c>
      <c r="D651" s="399" t="s">
        <v>9042</v>
      </c>
      <c r="F651" s="399" t="s">
        <v>9600</v>
      </c>
      <c r="I651" s="399" t="s">
        <v>4812</v>
      </c>
      <c r="J651" s="399" t="s">
        <v>9015</v>
      </c>
      <c r="L651" s="399" t="s">
        <v>44</v>
      </c>
      <c r="M651" s="399" t="s">
        <v>445</v>
      </c>
      <c r="N651" s="571">
        <v>44434.912985451389</v>
      </c>
      <c r="O651" s="571">
        <v>44470.808800590275</v>
      </c>
      <c r="Q651" s="399" t="s">
        <v>8109</v>
      </c>
      <c r="R651" s="399" t="s">
        <v>1326</v>
      </c>
      <c r="V651" s="399" t="s">
        <v>4814</v>
      </c>
      <c r="W651" s="399" t="s">
        <v>1605</v>
      </c>
      <c r="X651" s="399" t="s">
        <v>3459</v>
      </c>
    </row>
    <row r="652" spans="1:24" ht="14.5" x14ac:dyDescent="0.35">
      <c r="A652" s="399" t="s">
        <v>1445</v>
      </c>
      <c r="B652" s="572" t="s">
        <v>9601</v>
      </c>
      <c r="C652" s="399" t="s">
        <v>9602</v>
      </c>
      <c r="D652" s="399" t="s">
        <v>9038</v>
      </c>
      <c r="F652" s="399" t="s">
        <v>9603</v>
      </c>
      <c r="I652" s="399" t="s">
        <v>4812</v>
      </c>
      <c r="J652" s="399" t="s">
        <v>9015</v>
      </c>
      <c r="L652" s="399" t="s">
        <v>44</v>
      </c>
      <c r="M652" s="399" t="s">
        <v>445</v>
      </c>
      <c r="N652" s="571">
        <v>44434.914099062502</v>
      </c>
      <c r="O652" s="571">
        <v>44470.808802511572</v>
      </c>
      <c r="Q652" s="399" t="s">
        <v>8109</v>
      </c>
      <c r="R652" s="399" t="s">
        <v>1326</v>
      </c>
      <c r="V652" s="399" t="s">
        <v>4814</v>
      </c>
      <c r="W652" s="399" t="s">
        <v>1605</v>
      </c>
      <c r="X652" s="399" t="s">
        <v>3459</v>
      </c>
    </row>
    <row r="653" spans="1:24" ht="14.5" x14ac:dyDescent="0.35">
      <c r="A653" s="399" t="s">
        <v>1445</v>
      </c>
      <c r="B653" s="572" t="s">
        <v>1643</v>
      </c>
      <c r="C653" s="399" t="s">
        <v>9604</v>
      </c>
      <c r="D653" s="399" t="s">
        <v>1645</v>
      </c>
      <c r="E653" s="399" t="s">
        <v>9605</v>
      </c>
      <c r="I653" s="399" t="s">
        <v>8287</v>
      </c>
      <c r="J653" s="399" t="s">
        <v>8046</v>
      </c>
      <c r="L653" s="399" t="s">
        <v>44</v>
      </c>
      <c r="M653" s="399" t="s">
        <v>445</v>
      </c>
      <c r="N653" s="571">
        <v>44441.747944664348</v>
      </c>
      <c r="O653" s="571">
        <v>44463.729956631942</v>
      </c>
      <c r="Q653" s="399" t="s">
        <v>8109</v>
      </c>
      <c r="R653" s="399" t="s">
        <v>8048</v>
      </c>
      <c r="U653" s="399" t="s">
        <v>1648</v>
      </c>
      <c r="V653" s="399" t="s">
        <v>1606</v>
      </c>
      <c r="W653" s="399" t="s">
        <v>1605</v>
      </c>
      <c r="X653" s="399" t="s">
        <v>3459</v>
      </c>
    </row>
    <row r="654" spans="1:24" ht="14.5" x14ac:dyDescent="0.35">
      <c r="A654" s="399" t="s">
        <v>1445</v>
      </c>
      <c r="B654" s="572" t="s">
        <v>2216</v>
      </c>
      <c r="C654" s="399" t="s">
        <v>9606</v>
      </c>
      <c r="D654" s="399" t="s">
        <v>2218</v>
      </c>
      <c r="E654" s="399" t="s">
        <v>9607</v>
      </c>
      <c r="I654" s="399" t="s">
        <v>8057</v>
      </c>
      <c r="J654" s="399" t="s">
        <v>8046</v>
      </c>
      <c r="L654" s="399" t="s">
        <v>44</v>
      </c>
      <c r="M654" s="399" t="s">
        <v>445</v>
      </c>
      <c r="N654" s="571">
        <v>44441.747955752318</v>
      </c>
      <c r="O654" s="571">
        <v>44460.530953831018</v>
      </c>
      <c r="Q654" s="399" t="s">
        <v>8109</v>
      </c>
      <c r="R654" s="399" t="s">
        <v>8048</v>
      </c>
      <c r="U654" s="399" t="s">
        <v>2220</v>
      </c>
      <c r="V654" s="399" t="s">
        <v>1606</v>
      </c>
      <c r="W654" s="399" t="s">
        <v>1605</v>
      </c>
      <c r="X654" s="399" t="s">
        <v>3459</v>
      </c>
    </row>
    <row r="655" spans="1:24" ht="14.5" x14ac:dyDescent="0.35">
      <c r="A655" s="399" t="s">
        <v>1445</v>
      </c>
      <c r="B655" s="572" t="s">
        <v>1678</v>
      </c>
      <c r="C655" s="399" t="s">
        <v>9608</v>
      </c>
      <c r="D655" s="399" t="s">
        <v>1679</v>
      </c>
      <c r="F655" s="399" t="s">
        <v>9609</v>
      </c>
      <c r="I655" s="399" t="s">
        <v>8339</v>
      </c>
      <c r="J655" s="399" t="s">
        <v>8046</v>
      </c>
      <c r="L655" s="399" t="s">
        <v>44</v>
      </c>
      <c r="M655" s="399" t="s">
        <v>445</v>
      </c>
      <c r="N655" s="571">
        <v>44441.747966076386</v>
      </c>
      <c r="O655" s="571">
        <v>44454.524168344906</v>
      </c>
      <c r="Q655" s="399" t="s">
        <v>8109</v>
      </c>
      <c r="R655" s="399" t="s">
        <v>8048</v>
      </c>
      <c r="U655" s="399" t="s">
        <v>1681</v>
      </c>
      <c r="V655" s="399" t="s">
        <v>1606</v>
      </c>
      <c r="W655" s="399" t="s">
        <v>1605</v>
      </c>
      <c r="X655" s="399" t="s">
        <v>3459</v>
      </c>
    </row>
    <row r="656" spans="1:24" ht="14.5" x14ac:dyDescent="0.35">
      <c r="A656" s="399" t="s">
        <v>1445</v>
      </c>
      <c r="B656" s="572" t="s">
        <v>1702</v>
      </c>
      <c r="C656" s="399" t="s">
        <v>9610</v>
      </c>
      <c r="D656" s="399" t="s">
        <v>1703</v>
      </c>
      <c r="F656" s="399" t="s">
        <v>9611</v>
      </c>
      <c r="I656" s="399" t="s">
        <v>8287</v>
      </c>
      <c r="J656" s="399" t="s">
        <v>8046</v>
      </c>
      <c r="L656" s="399" t="s">
        <v>44</v>
      </c>
      <c r="M656" s="399" t="s">
        <v>445</v>
      </c>
      <c r="N656" s="571">
        <v>44441.74797452546</v>
      </c>
      <c r="O656" s="571">
        <v>44484.609609861109</v>
      </c>
      <c r="Q656" s="399" t="s">
        <v>8175</v>
      </c>
      <c r="R656" s="399" t="s">
        <v>8048</v>
      </c>
      <c r="U656" s="399" t="s">
        <v>1705</v>
      </c>
      <c r="V656" s="399" t="s">
        <v>1606</v>
      </c>
      <c r="W656" s="399" t="s">
        <v>1605</v>
      </c>
      <c r="X656" s="399" t="s">
        <v>3459</v>
      </c>
    </row>
    <row r="657" spans="1:24" ht="14.5" x14ac:dyDescent="0.35">
      <c r="A657" s="399" t="s">
        <v>1445</v>
      </c>
      <c r="B657" s="572" t="s">
        <v>1734</v>
      </c>
      <c r="C657" s="399" t="s">
        <v>9612</v>
      </c>
      <c r="D657" s="399" t="s">
        <v>1735</v>
      </c>
      <c r="F657" s="399" t="s">
        <v>9613</v>
      </c>
      <c r="I657" s="399" t="s">
        <v>8259</v>
      </c>
      <c r="J657" s="399" t="s">
        <v>8046</v>
      </c>
      <c r="L657" s="399" t="s">
        <v>44</v>
      </c>
      <c r="M657" s="399" t="s">
        <v>445</v>
      </c>
      <c r="N657" s="571">
        <v>44441.747983993053</v>
      </c>
      <c r="O657" s="571">
        <v>44454.527629629629</v>
      </c>
      <c r="Q657" s="399" t="s">
        <v>8109</v>
      </c>
      <c r="R657" s="399" t="s">
        <v>8048</v>
      </c>
      <c r="U657" s="399" t="s">
        <v>1737</v>
      </c>
      <c r="V657" s="399" t="s">
        <v>1606</v>
      </c>
      <c r="W657" s="399" t="s">
        <v>1605</v>
      </c>
      <c r="X657" s="399" t="s">
        <v>3459</v>
      </c>
    </row>
    <row r="658" spans="1:24" ht="14.5" x14ac:dyDescent="0.35">
      <c r="A658" s="399" t="s">
        <v>1445</v>
      </c>
      <c r="B658" s="572" t="s">
        <v>1742</v>
      </c>
      <c r="C658" s="399" t="s">
        <v>9614</v>
      </c>
      <c r="D658" s="399" t="s">
        <v>1743</v>
      </c>
      <c r="F658" s="399" t="s">
        <v>9615</v>
      </c>
      <c r="I658" s="399" t="s">
        <v>8259</v>
      </c>
      <c r="J658" s="399" t="s">
        <v>8046</v>
      </c>
      <c r="L658" s="399" t="s">
        <v>44</v>
      </c>
      <c r="M658" s="399" t="s">
        <v>445</v>
      </c>
      <c r="N658" s="571">
        <v>44441.747991226854</v>
      </c>
      <c r="O658" s="571">
        <v>44454.529962696761</v>
      </c>
      <c r="Q658" s="399" t="s">
        <v>8109</v>
      </c>
      <c r="R658" s="399" t="s">
        <v>8048</v>
      </c>
      <c r="U658" s="399" t="s">
        <v>1737</v>
      </c>
      <c r="V658" s="399" t="s">
        <v>1606</v>
      </c>
      <c r="W658" s="399" t="s">
        <v>1605</v>
      </c>
      <c r="X658" s="399" t="s">
        <v>3459</v>
      </c>
    </row>
    <row r="659" spans="1:24" ht="14.5" x14ac:dyDescent="0.35">
      <c r="A659" s="399" t="s">
        <v>1445</v>
      </c>
      <c r="B659" s="572" t="s">
        <v>2086</v>
      </c>
      <c r="C659" s="399" t="s">
        <v>9616</v>
      </c>
      <c r="D659" s="399" t="s">
        <v>2087</v>
      </c>
      <c r="F659" s="399" t="s">
        <v>9617</v>
      </c>
      <c r="I659" s="399" t="s">
        <v>8287</v>
      </c>
      <c r="J659" s="399" t="s">
        <v>8046</v>
      </c>
      <c r="L659" s="399" t="s">
        <v>44</v>
      </c>
      <c r="M659" s="399" t="s">
        <v>445</v>
      </c>
      <c r="N659" s="571">
        <v>44441.74799945602</v>
      </c>
      <c r="O659" s="571">
        <v>44484.806071446757</v>
      </c>
      <c r="Q659" s="399" t="s">
        <v>8175</v>
      </c>
      <c r="R659" s="399" t="s">
        <v>8048</v>
      </c>
      <c r="U659" s="399" t="s">
        <v>2089</v>
      </c>
      <c r="V659" s="399" t="s">
        <v>1606</v>
      </c>
      <c r="W659" s="399" t="s">
        <v>1605</v>
      </c>
      <c r="X659" s="399" t="s">
        <v>3459</v>
      </c>
    </row>
    <row r="660" spans="1:24" ht="14.5" x14ac:dyDescent="0.35">
      <c r="A660" s="399" t="s">
        <v>1445</v>
      </c>
      <c r="B660" s="572" t="s">
        <v>2104</v>
      </c>
      <c r="C660" s="399" t="s">
        <v>9618</v>
      </c>
      <c r="D660" s="399" t="s">
        <v>2105</v>
      </c>
      <c r="F660" s="399" t="s">
        <v>9619</v>
      </c>
      <c r="I660" s="399" t="s">
        <v>8256</v>
      </c>
      <c r="J660" s="399" t="s">
        <v>8046</v>
      </c>
      <c r="L660" s="399" t="s">
        <v>44</v>
      </c>
      <c r="M660" s="399" t="s">
        <v>445</v>
      </c>
      <c r="N660" s="571">
        <v>44441.74800673611</v>
      </c>
      <c r="O660" s="571">
        <v>44461.510076666666</v>
      </c>
      <c r="Q660" s="399" t="s">
        <v>8109</v>
      </c>
      <c r="R660" s="399" t="s">
        <v>8048</v>
      </c>
      <c r="U660" s="399" t="s">
        <v>120</v>
      </c>
      <c r="V660" s="399" t="s">
        <v>1606</v>
      </c>
      <c r="W660" s="399" t="s">
        <v>1605</v>
      </c>
      <c r="X660" s="399" t="s">
        <v>3459</v>
      </c>
    </row>
    <row r="661" spans="1:24" ht="14.5" x14ac:dyDescent="0.35">
      <c r="A661" s="399" t="s">
        <v>1445</v>
      </c>
      <c r="B661" s="572" t="s">
        <v>2291</v>
      </c>
      <c r="C661" s="399" t="s">
        <v>9620</v>
      </c>
      <c r="D661" s="399" t="s">
        <v>2292</v>
      </c>
      <c r="F661" s="399" t="s">
        <v>9621</v>
      </c>
      <c r="I661" s="399" t="s">
        <v>8334</v>
      </c>
      <c r="J661" s="399" t="s">
        <v>8046</v>
      </c>
      <c r="L661" s="399" t="s">
        <v>44</v>
      </c>
      <c r="M661" s="399" t="s">
        <v>445</v>
      </c>
      <c r="N661" s="571">
        <v>44441.748014074074</v>
      </c>
      <c r="O661" s="571">
        <v>44474.426711759261</v>
      </c>
      <c r="Q661" s="399" t="s">
        <v>8175</v>
      </c>
      <c r="R661" s="399" t="s">
        <v>8048</v>
      </c>
      <c r="U661" s="399" t="s">
        <v>2294</v>
      </c>
      <c r="V661" s="399" t="s">
        <v>1606</v>
      </c>
      <c r="W661" s="399" t="s">
        <v>1605</v>
      </c>
      <c r="X661" s="399" t="s">
        <v>3459</v>
      </c>
    </row>
    <row r="662" spans="1:24" ht="14.5" x14ac:dyDescent="0.35">
      <c r="A662" s="399" t="s">
        <v>1445</v>
      </c>
      <c r="B662" s="572" t="s">
        <v>2472</v>
      </c>
      <c r="C662" s="399" t="s">
        <v>9622</v>
      </c>
      <c r="D662" s="399" t="s">
        <v>2473</v>
      </c>
      <c r="F662" s="399" t="s">
        <v>9623</v>
      </c>
      <c r="I662" s="399" t="s">
        <v>8339</v>
      </c>
      <c r="J662" s="399" t="s">
        <v>8046</v>
      </c>
      <c r="L662" s="399" t="s">
        <v>44</v>
      </c>
      <c r="M662" s="399" t="s">
        <v>445</v>
      </c>
      <c r="N662" s="571">
        <v>44441.748021250001</v>
      </c>
      <c r="O662" s="571">
        <v>44454.537452476849</v>
      </c>
      <c r="Q662" s="399" t="s">
        <v>8109</v>
      </c>
      <c r="R662" s="399" t="s">
        <v>1326</v>
      </c>
      <c r="U662" s="399" t="s">
        <v>1681</v>
      </c>
      <c r="V662" s="399" t="s">
        <v>1606</v>
      </c>
      <c r="W662" s="399" t="s">
        <v>1605</v>
      </c>
      <c r="X662" s="399" t="s">
        <v>3459</v>
      </c>
    </row>
    <row r="663" spans="1:24" ht="14.5" x14ac:dyDescent="0.35">
      <c r="A663" s="399" t="s">
        <v>1445</v>
      </c>
      <c r="B663" s="572" t="s">
        <v>2500</v>
      </c>
      <c r="C663" s="399" t="s">
        <v>9624</v>
      </c>
      <c r="D663" s="399" t="s">
        <v>2501</v>
      </c>
      <c r="F663" s="399" t="s">
        <v>9625</v>
      </c>
      <c r="I663" s="399" t="s">
        <v>8287</v>
      </c>
      <c r="J663" s="399" t="s">
        <v>8046</v>
      </c>
      <c r="L663" s="399" t="s">
        <v>129</v>
      </c>
      <c r="N663" s="571">
        <v>44441.748027881942</v>
      </c>
      <c r="O663" s="571">
        <v>44473.777400162035</v>
      </c>
      <c r="Q663" s="399" t="s">
        <v>8175</v>
      </c>
      <c r="R663" s="399" t="s">
        <v>1326</v>
      </c>
      <c r="U663" s="399" t="s">
        <v>2503</v>
      </c>
      <c r="V663" s="399" t="s">
        <v>1606</v>
      </c>
      <c r="W663" s="399" t="s">
        <v>1605</v>
      </c>
      <c r="X663" s="399" t="s">
        <v>3459</v>
      </c>
    </row>
    <row r="664" spans="1:24" ht="14.5" x14ac:dyDescent="0.35">
      <c r="A664" s="399" t="s">
        <v>1445</v>
      </c>
      <c r="B664" s="572" t="s">
        <v>2508</v>
      </c>
      <c r="C664" s="399" t="s">
        <v>9626</v>
      </c>
      <c r="D664" s="399" t="s">
        <v>2509</v>
      </c>
      <c r="F664" s="399" t="s">
        <v>9627</v>
      </c>
      <c r="I664" s="399" t="s">
        <v>8287</v>
      </c>
      <c r="J664" s="399" t="s">
        <v>8046</v>
      </c>
      <c r="L664" s="399" t="s">
        <v>44</v>
      </c>
      <c r="M664" s="399" t="s">
        <v>445</v>
      </c>
      <c r="N664" s="571">
        <v>44441.748034351855</v>
      </c>
      <c r="O664" s="571">
        <v>44491.635943541667</v>
      </c>
      <c r="Q664" s="399" t="s">
        <v>8175</v>
      </c>
      <c r="R664" s="399" t="s">
        <v>1326</v>
      </c>
      <c r="U664" s="399" t="s">
        <v>1705</v>
      </c>
      <c r="V664" s="399" t="s">
        <v>1606</v>
      </c>
      <c r="W664" s="399" t="s">
        <v>1605</v>
      </c>
      <c r="X664" s="399" t="s">
        <v>3459</v>
      </c>
    </row>
    <row r="665" spans="1:24" ht="14.5" x14ac:dyDescent="0.35">
      <c r="A665" s="399" t="s">
        <v>1445</v>
      </c>
      <c r="B665" s="572" t="s">
        <v>2552</v>
      </c>
      <c r="C665" s="399" t="s">
        <v>9628</v>
      </c>
      <c r="D665" s="399" t="s">
        <v>2553</v>
      </c>
      <c r="F665" s="399" t="s">
        <v>9629</v>
      </c>
      <c r="I665" s="399" t="s">
        <v>8108</v>
      </c>
      <c r="J665" s="399" t="s">
        <v>8046</v>
      </c>
      <c r="L665" s="399" t="s">
        <v>44</v>
      </c>
      <c r="M665" s="399" t="s">
        <v>445</v>
      </c>
      <c r="N665" s="571">
        <v>44441.748041527775</v>
      </c>
      <c r="O665" s="571">
        <v>44477.57490821759</v>
      </c>
      <c r="Q665" s="399" t="s">
        <v>8175</v>
      </c>
      <c r="R665" s="399" t="s">
        <v>8048</v>
      </c>
      <c r="U665" s="399" t="s">
        <v>2555</v>
      </c>
      <c r="V665" s="399" t="s">
        <v>1606</v>
      </c>
      <c r="W665" s="399" t="s">
        <v>1605</v>
      </c>
      <c r="X665" s="399" t="s">
        <v>3459</v>
      </c>
    </row>
    <row r="666" spans="1:24" ht="14.5" x14ac:dyDescent="0.35">
      <c r="A666" s="399" t="s">
        <v>1445</v>
      </c>
      <c r="B666" s="572" t="s">
        <v>2740</v>
      </c>
      <c r="C666" s="399" t="s">
        <v>9630</v>
      </c>
      <c r="D666" s="399" t="s">
        <v>2741</v>
      </c>
      <c r="F666" s="399" t="s">
        <v>9631</v>
      </c>
      <c r="I666" s="399" t="s">
        <v>8203</v>
      </c>
      <c r="J666" s="399" t="s">
        <v>8046</v>
      </c>
      <c r="L666" s="399" t="s">
        <v>44</v>
      </c>
      <c r="M666" s="399" t="s">
        <v>445</v>
      </c>
      <c r="N666" s="571">
        <v>44441.748048321759</v>
      </c>
      <c r="O666" s="571">
        <v>44484.645103819443</v>
      </c>
      <c r="Q666" s="399" t="s">
        <v>8175</v>
      </c>
      <c r="R666" s="399" t="s">
        <v>8048</v>
      </c>
      <c r="U666" s="399" t="s">
        <v>2744</v>
      </c>
      <c r="V666" s="399" t="s">
        <v>2577</v>
      </c>
      <c r="W666" s="399" t="s">
        <v>1605</v>
      </c>
      <c r="X666" s="399" t="s">
        <v>3459</v>
      </c>
    </row>
    <row r="667" spans="1:24" ht="14.5" x14ac:dyDescent="0.35">
      <c r="A667" s="399" t="s">
        <v>1445</v>
      </c>
      <c r="B667" s="572" t="s">
        <v>2750</v>
      </c>
      <c r="C667" s="399" t="s">
        <v>9632</v>
      </c>
      <c r="D667" s="399" t="s">
        <v>2751</v>
      </c>
      <c r="F667" s="399" t="s">
        <v>9633</v>
      </c>
      <c r="I667" s="399" t="s">
        <v>8339</v>
      </c>
      <c r="J667" s="399" t="s">
        <v>8046</v>
      </c>
      <c r="L667" s="399" t="s">
        <v>44</v>
      </c>
      <c r="M667" s="399" t="s">
        <v>445</v>
      </c>
      <c r="N667" s="571">
        <v>44441.74805548611</v>
      </c>
      <c r="O667" s="571">
        <v>44467.456826724534</v>
      </c>
      <c r="Q667" s="399" t="s">
        <v>8109</v>
      </c>
      <c r="R667" s="399" t="s">
        <v>8048</v>
      </c>
      <c r="U667" s="399" t="s">
        <v>2753</v>
      </c>
      <c r="V667" s="399" t="s">
        <v>2577</v>
      </c>
      <c r="W667" s="399" t="s">
        <v>1605</v>
      </c>
      <c r="X667" s="399" t="s">
        <v>3459</v>
      </c>
    </row>
    <row r="668" spans="1:24" ht="14.5" x14ac:dyDescent="0.35">
      <c r="A668" s="399" t="s">
        <v>1445</v>
      </c>
      <c r="B668" s="572" t="s">
        <v>2766</v>
      </c>
      <c r="C668" s="399" t="s">
        <v>9634</v>
      </c>
      <c r="D668" s="399" t="s">
        <v>2767</v>
      </c>
      <c r="F668" s="399" t="s">
        <v>9635</v>
      </c>
      <c r="I668" s="399" t="s">
        <v>8203</v>
      </c>
      <c r="J668" s="399" t="s">
        <v>8046</v>
      </c>
      <c r="L668" s="399" t="s">
        <v>44</v>
      </c>
      <c r="M668" s="399" t="s">
        <v>445</v>
      </c>
      <c r="N668" s="571">
        <v>44441.748065405096</v>
      </c>
      <c r="O668" s="571">
        <v>44454.808112592589</v>
      </c>
      <c r="Q668" s="399" t="s">
        <v>8109</v>
      </c>
      <c r="R668" s="399" t="s">
        <v>8048</v>
      </c>
      <c r="U668" s="399" t="s">
        <v>115</v>
      </c>
      <c r="V668" s="399" t="s">
        <v>2577</v>
      </c>
      <c r="W668" s="399" t="s">
        <v>1605</v>
      </c>
      <c r="X668" s="399" t="s">
        <v>3459</v>
      </c>
    </row>
    <row r="669" spans="1:24" ht="14.5" x14ac:dyDescent="0.35">
      <c r="A669" s="399" t="s">
        <v>1445</v>
      </c>
      <c r="B669" s="572" t="s">
        <v>2893</v>
      </c>
      <c r="C669" s="399" t="s">
        <v>9636</v>
      </c>
      <c r="D669" s="399" t="s">
        <v>2894</v>
      </c>
      <c r="F669" s="399" t="s">
        <v>9637</v>
      </c>
      <c r="I669" s="399" t="s">
        <v>8203</v>
      </c>
      <c r="J669" s="399" t="s">
        <v>8046</v>
      </c>
      <c r="L669" s="399" t="s">
        <v>8307</v>
      </c>
      <c r="N669" s="571">
        <v>44441.74807371528</v>
      </c>
      <c r="O669" s="571">
        <v>44473.777357245373</v>
      </c>
      <c r="Q669" s="399" t="s">
        <v>8175</v>
      </c>
      <c r="R669" s="399" t="s">
        <v>1326</v>
      </c>
      <c r="U669" s="399" t="s">
        <v>2896</v>
      </c>
      <c r="V669" s="399" t="s">
        <v>2577</v>
      </c>
      <c r="W669" s="399" t="s">
        <v>1605</v>
      </c>
      <c r="X669" s="399" t="s">
        <v>3459</v>
      </c>
    </row>
    <row r="670" spans="1:24" ht="14.5" x14ac:dyDescent="0.35">
      <c r="A670" s="399" t="s">
        <v>1445</v>
      </c>
      <c r="B670" s="572" t="s">
        <v>2946</v>
      </c>
      <c r="C670" s="399" t="s">
        <v>9638</v>
      </c>
      <c r="D670" s="399" t="s">
        <v>2947</v>
      </c>
      <c r="F670" s="399" t="s">
        <v>9639</v>
      </c>
      <c r="I670" s="399" t="s">
        <v>8101</v>
      </c>
      <c r="J670" s="399" t="s">
        <v>8046</v>
      </c>
      <c r="L670" s="399" t="s">
        <v>44</v>
      </c>
      <c r="M670" s="399" t="s">
        <v>445</v>
      </c>
      <c r="N670" s="571">
        <v>44441.748080127312</v>
      </c>
      <c r="O670" s="571">
        <v>44452.284868877316</v>
      </c>
      <c r="Q670" s="399" t="s">
        <v>8109</v>
      </c>
      <c r="R670" s="399" t="s">
        <v>8048</v>
      </c>
      <c r="U670" s="399" t="s">
        <v>2949</v>
      </c>
      <c r="V670" s="399" t="s">
        <v>1606</v>
      </c>
      <c r="W670" s="399" t="s">
        <v>1605</v>
      </c>
      <c r="X670" s="399" t="s">
        <v>3459</v>
      </c>
    </row>
    <row r="671" spans="1:24" ht="14.5" x14ac:dyDescent="0.35">
      <c r="A671" s="399" t="s">
        <v>1445</v>
      </c>
      <c r="B671" s="572" t="s">
        <v>3003</v>
      </c>
      <c r="C671" s="399" t="s">
        <v>9640</v>
      </c>
      <c r="D671" s="399" t="s">
        <v>3004</v>
      </c>
      <c r="F671" s="399" t="s">
        <v>9641</v>
      </c>
      <c r="I671" s="399" t="s">
        <v>8256</v>
      </c>
      <c r="J671" s="399" t="s">
        <v>8046</v>
      </c>
      <c r="L671" s="399" t="s">
        <v>44</v>
      </c>
      <c r="M671" s="399" t="s">
        <v>445</v>
      </c>
      <c r="N671" s="571">
        <v>44441.748086435182</v>
      </c>
      <c r="O671" s="571">
        <v>44462.263977314811</v>
      </c>
      <c r="Q671" s="399" t="s">
        <v>8109</v>
      </c>
      <c r="R671" s="399" t="s">
        <v>8048</v>
      </c>
      <c r="U671" s="399" t="s">
        <v>120</v>
      </c>
      <c r="V671" s="399" t="s">
        <v>1606</v>
      </c>
      <c r="W671" s="399" t="s">
        <v>1605</v>
      </c>
      <c r="X671" s="399" t="s">
        <v>3459</v>
      </c>
    </row>
    <row r="672" spans="1:24" ht="14.5" x14ac:dyDescent="0.35">
      <c r="A672" s="399" t="s">
        <v>1445</v>
      </c>
      <c r="B672" s="572" t="s">
        <v>3080</v>
      </c>
      <c r="C672" s="399" t="s">
        <v>9642</v>
      </c>
      <c r="D672" s="399" t="s">
        <v>3081</v>
      </c>
      <c r="F672" s="399" t="s">
        <v>9643</v>
      </c>
      <c r="I672" s="399" t="s">
        <v>8101</v>
      </c>
      <c r="J672" s="399" t="s">
        <v>8046</v>
      </c>
      <c r="L672" s="399" t="s">
        <v>44</v>
      </c>
      <c r="M672" s="399" t="s">
        <v>445</v>
      </c>
      <c r="N672" s="571">
        <v>44441.748093391201</v>
      </c>
      <c r="O672" s="571">
        <v>44452.284608599541</v>
      </c>
      <c r="Q672" s="399" t="s">
        <v>8109</v>
      </c>
      <c r="R672" s="399" t="s">
        <v>1326</v>
      </c>
      <c r="U672" s="399" t="s">
        <v>2949</v>
      </c>
      <c r="V672" s="399" t="s">
        <v>1606</v>
      </c>
      <c r="W672" s="399" t="s">
        <v>1605</v>
      </c>
      <c r="X672" s="399" t="s">
        <v>3459</v>
      </c>
    </row>
    <row r="673" spans="1:24" ht="14.5" x14ac:dyDescent="0.35">
      <c r="A673" s="399" t="s">
        <v>1445</v>
      </c>
      <c r="B673" s="572" t="s">
        <v>3218</v>
      </c>
      <c r="C673" s="399" t="s">
        <v>9644</v>
      </c>
      <c r="D673" s="399" t="s">
        <v>3219</v>
      </c>
      <c r="F673" s="399" t="s">
        <v>9645</v>
      </c>
      <c r="I673" s="399" t="s">
        <v>8101</v>
      </c>
      <c r="J673" s="399" t="s">
        <v>8046</v>
      </c>
      <c r="L673" s="399" t="s">
        <v>44</v>
      </c>
      <c r="M673" s="399" t="s">
        <v>445</v>
      </c>
      <c r="N673" s="571">
        <v>44441.748102442129</v>
      </c>
      <c r="O673" s="571">
        <v>44452.284128553241</v>
      </c>
      <c r="Q673" s="399" t="s">
        <v>8109</v>
      </c>
      <c r="R673" s="399" t="s">
        <v>8048</v>
      </c>
      <c r="U673" s="399" t="s">
        <v>3221</v>
      </c>
      <c r="V673" s="399" t="s">
        <v>1606</v>
      </c>
      <c r="W673" s="399" t="s">
        <v>1605</v>
      </c>
      <c r="X673" s="399" t="s">
        <v>3459</v>
      </c>
    </row>
    <row r="674" spans="1:24" ht="14.5" x14ac:dyDescent="0.35">
      <c r="A674" s="399" t="s">
        <v>1445</v>
      </c>
      <c r="B674" s="572" t="s">
        <v>3258</v>
      </c>
      <c r="C674" s="399" t="s">
        <v>9646</v>
      </c>
      <c r="D674" s="399" t="s">
        <v>3259</v>
      </c>
      <c r="F674" s="399" t="s">
        <v>9647</v>
      </c>
      <c r="I674" s="399" t="s">
        <v>8259</v>
      </c>
      <c r="J674" s="399" t="s">
        <v>8046</v>
      </c>
      <c r="L674" s="399" t="s">
        <v>44</v>
      </c>
      <c r="M674" s="399" t="s">
        <v>445</v>
      </c>
      <c r="N674" s="571">
        <v>44441.74810902778</v>
      </c>
      <c r="O674" s="571">
        <v>44477.788727997686</v>
      </c>
      <c r="Q674" s="399" t="s">
        <v>8175</v>
      </c>
      <c r="R674" s="399" t="s">
        <v>1326</v>
      </c>
      <c r="U674" s="399" t="s">
        <v>2744</v>
      </c>
      <c r="V674" s="399" t="s">
        <v>2577</v>
      </c>
      <c r="W674" s="399" t="s">
        <v>1605</v>
      </c>
      <c r="X674" s="399" t="s">
        <v>3459</v>
      </c>
    </row>
    <row r="675" spans="1:24" ht="14.5" x14ac:dyDescent="0.35">
      <c r="A675" s="399" t="s">
        <v>1445</v>
      </c>
      <c r="B675" s="572" t="s">
        <v>3269</v>
      </c>
      <c r="C675" s="399" t="s">
        <v>9648</v>
      </c>
      <c r="D675" s="399" t="s">
        <v>3270</v>
      </c>
      <c r="F675" s="399" t="s">
        <v>9649</v>
      </c>
      <c r="I675" s="399" t="s">
        <v>9650</v>
      </c>
      <c r="J675" s="399" t="s">
        <v>8046</v>
      </c>
      <c r="L675" s="399" t="s">
        <v>44</v>
      </c>
      <c r="M675" s="399" t="s">
        <v>445</v>
      </c>
      <c r="N675" s="571">
        <v>44441.748118958334</v>
      </c>
      <c r="O675" s="571">
        <v>44477.787706597221</v>
      </c>
      <c r="Q675" s="399" t="s">
        <v>8175</v>
      </c>
      <c r="R675" s="399" t="s">
        <v>1326</v>
      </c>
      <c r="U675" s="399" t="s">
        <v>3272</v>
      </c>
      <c r="V675" s="399" t="s">
        <v>2577</v>
      </c>
      <c r="W675" s="399" t="s">
        <v>1605</v>
      </c>
      <c r="X675" s="399" t="s">
        <v>3459</v>
      </c>
    </row>
    <row r="676" spans="1:24" ht="14.5" x14ac:dyDescent="0.35">
      <c r="A676" s="399" t="s">
        <v>1445</v>
      </c>
      <c r="B676" s="572" t="s">
        <v>3421</v>
      </c>
      <c r="C676" s="399" t="s">
        <v>9651</v>
      </c>
      <c r="D676" s="399" t="s">
        <v>3422</v>
      </c>
      <c r="F676" s="399" t="s">
        <v>9652</v>
      </c>
      <c r="I676" s="399" t="s">
        <v>9650</v>
      </c>
      <c r="J676" s="399" t="s">
        <v>8046</v>
      </c>
      <c r="L676" s="399" t="s">
        <v>44</v>
      </c>
      <c r="M676" s="399" t="s">
        <v>445</v>
      </c>
      <c r="N676" s="571">
        <v>44441.748125995371</v>
      </c>
      <c r="O676" s="571">
        <v>44484.644457662034</v>
      </c>
      <c r="Q676" s="399" t="s">
        <v>8175</v>
      </c>
      <c r="R676" s="399" t="s">
        <v>8048</v>
      </c>
      <c r="U676" s="399" t="s">
        <v>3272</v>
      </c>
      <c r="V676" s="399" t="s">
        <v>2577</v>
      </c>
      <c r="W676" s="399" t="s">
        <v>1605</v>
      </c>
      <c r="X676" s="399" t="s">
        <v>3459</v>
      </c>
    </row>
    <row r="677" spans="1:24" ht="14.5" x14ac:dyDescent="0.35">
      <c r="A677" s="399" t="s">
        <v>1445</v>
      </c>
      <c r="B677" s="572" t="s">
        <v>3432</v>
      </c>
      <c r="C677" s="399" t="s">
        <v>9653</v>
      </c>
      <c r="D677" s="399" t="s">
        <v>3433</v>
      </c>
      <c r="F677" s="399" t="s">
        <v>9654</v>
      </c>
      <c r="I677" s="399" t="s">
        <v>8203</v>
      </c>
      <c r="J677" s="399" t="s">
        <v>8046</v>
      </c>
      <c r="L677" s="399" t="s">
        <v>44</v>
      </c>
      <c r="M677" s="399" t="s">
        <v>445</v>
      </c>
      <c r="N677" s="571">
        <v>44441.748132986111</v>
      </c>
      <c r="O677" s="571">
        <v>44462.263264965281</v>
      </c>
      <c r="Q677" s="399" t="s">
        <v>8109</v>
      </c>
      <c r="R677" s="399" t="s">
        <v>8048</v>
      </c>
      <c r="U677" s="399" t="s">
        <v>120</v>
      </c>
      <c r="V677" s="399" t="s">
        <v>2577</v>
      </c>
      <c r="W677" s="399" t="s">
        <v>1605</v>
      </c>
      <c r="X677" s="399" t="s">
        <v>3459</v>
      </c>
    </row>
    <row r="678" spans="1:24" ht="14.5" x14ac:dyDescent="0.35">
      <c r="A678" s="399" t="s">
        <v>1445</v>
      </c>
      <c r="B678" s="572" t="s">
        <v>9655</v>
      </c>
      <c r="C678" s="399" t="s">
        <v>9656</v>
      </c>
      <c r="D678" s="399" t="s">
        <v>1679</v>
      </c>
      <c r="G678" s="399" t="s">
        <v>9657</v>
      </c>
      <c r="I678" s="399" t="s">
        <v>8057</v>
      </c>
      <c r="J678" s="399" t="s">
        <v>8046</v>
      </c>
      <c r="L678" s="399" t="s">
        <v>44</v>
      </c>
      <c r="M678" s="399" t="s">
        <v>445</v>
      </c>
      <c r="N678" s="571">
        <v>44441.748140312498</v>
      </c>
      <c r="O678" s="571">
        <v>44494.560057418981</v>
      </c>
      <c r="Q678" s="399" t="s">
        <v>8109</v>
      </c>
      <c r="R678" s="399" t="s">
        <v>8048</v>
      </c>
      <c r="U678" s="399" t="s">
        <v>1681</v>
      </c>
      <c r="V678" s="399" t="s">
        <v>1606</v>
      </c>
      <c r="W678" s="399" t="s">
        <v>1605</v>
      </c>
      <c r="X678" s="399" t="s">
        <v>3459</v>
      </c>
    </row>
    <row r="679" spans="1:24" ht="14.5" x14ac:dyDescent="0.35">
      <c r="A679" s="399" t="s">
        <v>1445</v>
      </c>
      <c r="B679" s="572" t="s">
        <v>9658</v>
      </c>
      <c r="C679" s="399" t="s">
        <v>9659</v>
      </c>
      <c r="D679" s="399" t="s">
        <v>1703</v>
      </c>
      <c r="G679" s="399" t="s">
        <v>9660</v>
      </c>
      <c r="I679" s="399" t="s">
        <v>8287</v>
      </c>
      <c r="J679" s="399" t="s">
        <v>8046</v>
      </c>
      <c r="L679" s="399" t="s">
        <v>129</v>
      </c>
      <c r="N679" s="571">
        <v>44441.74814758102</v>
      </c>
      <c r="O679" s="571">
        <v>44494.560060347219</v>
      </c>
      <c r="Q679" s="399" t="s">
        <v>8175</v>
      </c>
      <c r="R679" s="399" t="s">
        <v>8048</v>
      </c>
      <c r="U679" s="399" t="s">
        <v>1705</v>
      </c>
      <c r="V679" s="399" t="s">
        <v>1606</v>
      </c>
      <c r="W679" s="399" t="s">
        <v>1605</v>
      </c>
      <c r="X679" s="399" t="s">
        <v>3459</v>
      </c>
    </row>
    <row r="680" spans="1:24" ht="14.5" x14ac:dyDescent="0.35">
      <c r="A680" s="399" t="s">
        <v>1445</v>
      </c>
      <c r="B680" s="572" t="s">
        <v>9661</v>
      </c>
      <c r="C680" s="399" t="s">
        <v>9662</v>
      </c>
      <c r="D680" s="399" t="s">
        <v>1735</v>
      </c>
      <c r="G680" s="399" t="s">
        <v>9663</v>
      </c>
      <c r="I680" s="399" t="s">
        <v>8057</v>
      </c>
      <c r="J680" s="399" t="s">
        <v>8046</v>
      </c>
      <c r="L680" s="399" t="s">
        <v>44</v>
      </c>
      <c r="M680" s="399" t="s">
        <v>445</v>
      </c>
      <c r="N680" s="571">
        <v>44441.748154456021</v>
      </c>
      <c r="O680" s="571">
        <v>44494.560063182871</v>
      </c>
      <c r="Q680" s="399" t="s">
        <v>8109</v>
      </c>
      <c r="R680" s="399" t="s">
        <v>8048</v>
      </c>
      <c r="U680" s="399" t="s">
        <v>1737</v>
      </c>
      <c r="V680" s="399" t="s">
        <v>1606</v>
      </c>
      <c r="W680" s="399" t="s">
        <v>1605</v>
      </c>
      <c r="X680" s="399" t="s">
        <v>3459</v>
      </c>
    </row>
    <row r="681" spans="1:24" ht="14.5" x14ac:dyDescent="0.35">
      <c r="A681" s="399" t="s">
        <v>1445</v>
      </c>
      <c r="B681" s="572" t="s">
        <v>9664</v>
      </c>
      <c r="C681" s="399" t="s">
        <v>9665</v>
      </c>
      <c r="D681" s="399" t="s">
        <v>1743</v>
      </c>
      <c r="G681" s="399" t="s">
        <v>9666</v>
      </c>
      <c r="I681" s="399" t="s">
        <v>8057</v>
      </c>
      <c r="J681" s="399" t="s">
        <v>8046</v>
      </c>
      <c r="L681" s="399" t="s">
        <v>44</v>
      </c>
      <c r="M681" s="399" t="s">
        <v>445</v>
      </c>
      <c r="N681" s="571">
        <v>44441.748161643518</v>
      </c>
      <c r="O681" s="571">
        <v>44494.560064571757</v>
      </c>
      <c r="Q681" s="399" t="s">
        <v>8109</v>
      </c>
      <c r="R681" s="399" t="s">
        <v>8048</v>
      </c>
      <c r="U681" s="399" t="s">
        <v>1737</v>
      </c>
      <c r="V681" s="399" t="s">
        <v>1606</v>
      </c>
      <c r="W681" s="399" t="s">
        <v>1605</v>
      </c>
      <c r="X681" s="399" t="s">
        <v>3459</v>
      </c>
    </row>
    <row r="682" spans="1:24" ht="14.5" x14ac:dyDescent="0.35">
      <c r="A682" s="399" t="s">
        <v>1445</v>
      </c>
      <c r="B682" s="572" t="s">
        <v>9667</v>
      </c>
      <c r="C682" s="399" t="s">
        <v>9668</v>
      </c>
      <c r="D682" s="399" t="s">
        <v>2087</v>
      </c>
      <c r="G682" s="399" t="s">
        <v>9669</v>
      </c>
      <c r="I682" s="399" t="s">
        <v>8287</v>
      </c>
      <c r="J682" s="399" t="s">
        <v>8046</v>
      </c>
      <c r="L682" s="399" t="s">
        <v>129</v>
      </c>
      <c r="N682" s="571">
        <v>44441.748169398146</v>
      </c>
      <c r="O682" s="571">
        <v>44494.819122696761</v>
      </c>
      <c r="Q682" s="399" t="s">
        <v>8175</v>
      </c>
      <c r="R682" s="399" t="s">
        <v>8048</v>
      </c>
      <c r="U682" s="399" t="s">
        <v>2089</v>
      </c>
      <c r="V682" s="399" t="s">
        <v>1606</v>
      </c>
      <c r="W682" s="399" t="s">
        <v>1605</v>
      </c>
      <c r="X682" s="399" t="s">
        <v>3459</v>
      </c>
    </row>
    <row r="683" spans="1:24" ht="14.5" x14ac:dyDescent="0.35">
      <c r="A683" s="399" t="s">
        <v>1445</v>
      </c>
      <c r="B683" s="572" t="s">
        <v>9670</v>
      </c>
      <c r="C683" s="399" t="s">
        <v>9671</v>
      </c>
      <c r="D683" s="399" t="s">
        <v>2105</v>
      </c>
      <c r="G683" s="399" t="s">
        <v>9672</v>
      </c>
      <c r="I683" s="399" t="s">
        <v>8212</v>
      </c>
      <c r="J683" s="399" t="s">
        <v>8046</v>
      </c>
      <c r="L683" s="399" t="s">
        <v>44</v>
      </c>
      <c r="M683" s="399" t="s">
        <v>445</v>
      </c>
      <c r="N683" s="571">
        <v>44441.748176319445</v>
      </c>
      <c r="O683" s="571">
        <v>44494.560067997685</v>
      </c>
      <c r="Q683" s="399" t="s">
        <v>8109</v>
      </c>
      <c r="R683" s="399" t="s">
        <v>8048</v>
      </c>
      <c r="U683" s="399" t="s">
        <v>120</v>
      </c>
      <c r="V683" s="399" t="s">
        <v>2577</v>
      </c>
      <c r="W683" s="399" t="s">
        <v>1605</v>
      </c>
      <c r="X683" s="399" t="s">
        <v>3459</v>
      </c>
    </row>
    <row r="684" spans="1:24" ht="14.5" x14ac:dyDescent="0.35">
      <c r="A684" s="399" t="s">
        <v>1445</v>
      </c>
      <c r="B684" s="572" t="s">
        <v>9673</v>
      </c>
      <c r="C684" s="399" t="s">
        <v>9674</v>
      </c>
      <c r="D684" s="399" t="s">
        <v>2473</v>
      </c>
      <c r="G684" s="399" t="s">
        <v>9675</v>
      </c>
      <c r="I684" s="399" t="s">
        <v>8057</v>
      </c>
      <c r="J684" s="399" t="s">
        <v>8046</v>
      </c>
      <c r="L684" s="399" t="s">
        <v>44</v>
      </c>
      <c r="M684" s="399" t="s">
        <v>445</v>
      </c>
      <c r="N684" s="571">
        <v>44441.748183101852</v>
      </c>
      <c r="O684" s="571">
        <v>44494.560058842595</v>
      </c>
      <c r="Q684" s="399" t="s">
        <v>8109</v>
      </c>
      <c r="R684" s="399" t="s">
        <v>1326</v>
      </c>
      <c r="U684" s="399" t="s">
        <v>1681</v>
      </c>
      <c r="V684" s="399" t="s">
        <v>1606</v>
      </c>
      <c r="W684" s="399" t="s">
        <v>1605</v>
      </c>
      <c r="X684" s="399" t="s">
        <v>3459</v>
      </c>
    </row>
    <row r="685" spans="1:24" ht="14.5" x14ac:dyDescent="0.35">
      <c r="A685" s="399" t="s">
        <v>1445</v>
      </c>
      <c r="B685" s="572" t="s">
        <v>9676</v>
      </c>
      <c r="C685" s="399" t="s">
        <v>9677</v>
      </c>
      <c r="D685" s="399" t="s">
        <v>2509</v>
      </c>
      <c r="G685" s="399" t="s">
        <v>9678</v>
      </c>
      <c r="I685" s="399" t="s">
        <v>8287</v>
      </c>
      <c r="J685" s="399" t="s">
        <v>8046</v>
      </c>
      <c r="L685" s="399" t="s">
        <v>129</v>
      </c>
      <c r="N685" s="571">
        <v>44441.748189583333</v>
      </c>
      <c r="O685" s="571">
        <v>44494.56006181713</v>
      </c>
      <c r="Q685" s="399" t="s">
        <v>8175</v>
      </c>
      <c r="R685" s="399" t="s">
        <v>1326</v>
      </c>
      <c r="U685" s="399" t="s">
        <v>1705</v>
      </c>
      <c r="V685" s="399" t="s">
        <v>1606</v>
      </c>
      <c r="W685" s="399" t="s">
        <v>1605</v>
      </c>
      <c r="X685" s="399" t="s">
        <v>3459</v>
      </c>
    </row>
    <row r="686" spans="1:24" ht="14.5" x14ac:dyDescent="0.35">
      <c r="A686" s="399" t="s">
        <v>1445</v>
      </c>
      <c r="B686" s="572" t="s">
        <v>9679</v>
      </c>
      <c r="C686" s="399" t="s">
        <v>9680</v>
      </c>
      <c r="D686" s="399" t="s">
        <v>2741</v>
      </c>
      <c r="G686" s="399" t="s">
        <v>9681</v>
      </c>
      <c r="I686" s="399" t="s">
        <v>8203</v>
      </c>
      <c r="J686" s="399" t="s">
        <v>8046</v>
      </c>
      <c r="L686" s="399" t="s">
        <v>129</v>
      </c>
      <c r="N686" s="571">
        <v>44441.748195810185</v>
      </c>
      <c r="O686" s="571">
        <v>44473.777336400461</v>
      </c>
      <c r="Q686" s="399" t="s">
        <v>8175</v>
      </c>
      <c r="R686" s="399" t="s">
        <v>8048</v>
      </c>
      <c r="U686" s="399" t="s">
        <v>2744</v>
      </c>
      <c r="V686" s="399" t="s">
        <v>2577</v>
      </c>
      <c r="W686" s="399" t="s">
        <v>1605</v>
      </c>
      <c r="X686" s="399" t="s">
        <v>3459</v>
      </c>
    </row>
    <row r="687" spans="1:24" ht="14.5" x14ac:dyDescent="0.35">
      <c r="A687" s="399" t="s">
        <v>1445</v>
      </c>
      <c r="B687" s="572" t="s">
        <v>9682</v>
      </c>
      <c r="C687" s="399" t="s">
        <v>9683</v>
      </c>
      <c r="D687" s="399" t="s">
        <v>2751</v>
      </c>
      <c r="G687" s="399" t="s">
        <v>9684</v>
      </c>
      <c r="I687" s="399" t="s">
        <v>8203</v>
      </c>
      <c r="J687" s="399" t="s">
        <v>8046</v>
      </c>
      <c r="L687" s="399" t="s">
        <v>44</v>
      </c>
      <c r="M687" s="399" t="s">
        <v>445</v>
      </c>
      <c r="N687" s="571">
        <v>44441.748203101852</v>
      </c>
      <c r="O687" s="571">
        <v>44494.560348460647</v>
      </c>
      <c r="Q687" s="399" t="s">
        <v>8175</v>
      </c>
      <c r="R687" s="399" t="s">
        <v>8048</v>
      </c>
      <c r="U687" s="399" t="s">
        <v>2753</v>
      </c>
      <c r="V687" s="399" t="s">
        <v>2577</v>
      </c>
      <c r="W687" s="399" t="s">
        <v>1605</v>
      </c>
      <c r="X687" s="399" t="s">
        <v>3459</v>
      </c>
    </row>
    <row r="688" spans="1:24" ht="14.5" x14ac:dyDescent="0.35">
      <c r="A688" s="399" t="s">
        <v>1445</v>
      </c>
      <c r="B688" s="572" t="s">
        <v>9685</v>
      </c>
      <c r="C688" s="399" t="s">
        <v>9686</v>
      </c>
      <c r="D688" s="399" t="s">
        <v>2767</v>
      </c>
      <c r="G688" s="399" t="s">
        <v>9687</v>
      </c>
      <c r="I688" s="399" t="s">
        <v>8203</v>
      </c>
      <c r="J688" s="399" t="s">
        <v>8046</v>
      </c>
      <c r="L688" s="399" t="s">
        <v>44</v>
      </c>
      <c r="M688" s="399" t="s">
        <v>445</v>
      </c>
      <c r="N688" s="571">
        <v>44441.748211562503</v>
      </c>
      <c r="O688" s="571">
        <v>44494.560353541667</v>
      </c>
      <c r="Q688" s="399" t="s">
        <v>8109</v>
      </c>
      <c r="R688" s="399" t="s">
        <v>8048</v>
      </c>
      <c r="U688" s="399" t="s">
        <v>115</v>
      </c>
      <c r="V688" s="399" t="s">
        <v>2577</v>
      </c>
      <c r="W688" s="399" t="s">
        <v>1605</v>
      </c>
      <c r="X688" s="399" t="s">
        <v>3459</v>
      </c>
    </row>
    <row r="689" spans="1:24" ht="14.5" x14ac:dyDescent="0.35">
      <c r="A689" s="399" t="s">
        <v>1445</v>
      </c>
      <c r="B689" s="572" t="s">
        <v>9688</v>
      </c>
      <c r="C689" s="399" t="s">
        <v>9689</v>
      </c>
      <c r="D689" s="399" t="s">
        <v>2894</v>
      </c>
      <c r="G689" s="399" t="s">
        <v>9690</v>
      </c>
      <c r="I689" s="399" t="s">
        <v>8203</v>
      </c>
      <c r="J689" s="399" t="s">
        <v>8046</v>
      </c>
      <c r="L689" s="399" t="s">
        <v>8307</v>
      </c>
      <c r="N689" s="571">
        <v>44441.748220347225</v>
      </c>
      <c r="O689" s="571">
        <v>44473.777316284722</v>
      </c>
      <c r="Q689" s="399" t="s">
        <v>8175</v>
      </c>
      <c r="R689" s="399" t="s">
        <v>1326</v>
      </c>
      <c r="U689" s="399" t="s">
        <v>2896</v>
      </c>
      <c r="V689" s="399" t="s">
        <v>2577</v>
      </c>
      <c r="W689" s="399" t="s">
        <v>1605</v>
      </c>
      <c r="X689" s="399" t="s">
        <v>3459</v>
      </c>
    </row>
    <row r="690" spans="1:24" ht="14.5" x14ac:dyDescent="0.35">
      <c r="A690" s="399" t="s">
        <v>1445</v>
      </c>
      <c r="B690" s="572" t="s">
        <v>9691</v>
      </c>
      <c r="C690" s="399" t="s">
        <v>9692</v>
      </c>
      <c r="D690" s="399" t="s">
        <v>2947</v>
      </c>
      <c r="G690" s="399" t="s">
        <v>9693</v>
      </c>
      <c r="I690" s="399" t="s">
        <v>8057</v>
      </c>
      <c r="J690" s="399" t="s">
        <v>8046</v>
      </c>
      <c r="L690" s="399" t="s">
        <v>44</v>
      </c>
      <c r="M690" s="399" t="s">
        <v>445</v>
      </c>
      <c r="N690" s="571">
        <v>44441.748228946759</v>
      </c>
      <c r="O690" s="571">
        <v>44448.649525115739</v>
      </c>
      <c r="Q690" s="399" t="s">
        <v>8109</v>
      </c>
      <c r="R690" s="399" t="s">
        <v>8048</v>
      </c>
      <c r="U690" s="399" t="s">
        <v>2949</v>
      </c>
      <c r="V690" s="399" t="s">
        <v>1606</v>
      </c>
      <c r="W690" s="399" t="s">
        <v>1605</v>
      </c>
      <c r="X690" s="399" t="s">
        <v>3459</v>
      </c>
    </row>
    <row r="691" spans="1:24" ht="14.5" x14ac:dyDescent="0.35">
      <c r="A691" s="399" t="s">
        <v>1445</v>
      </c>
      <c r="B691" s="572" t="s">
        <v>9694</v>
      </c>
      <c r="C691" s="399" t="s">
        <v>9695</v>
      </c>
      <c r="D691" s="399" t="s">
        <v>3004</v>
      </c>
      <c r="G691" s="399" t="s">
        <v>9696</v>
      </c>
      <c r="I691" s="399" t="s">
        <v>8212</v>
      </c>
      <c r="J691" s="399" t="s">
        <v>8046</v>
      </c>
      <c r="L691" s="399" t="s">
        <v>44</v>
      </c>
      <c r="M691" s="399" t="s">
        <v>445</v>
      </c>
      <c r="N691" s="571">
        <v>44441.748236516207</v>
      </c>
      <c r="O691" s="571">
        <v>44494.560065995371</v>
      </c>
      <c r="Q691" s="399" t="s">
        <v>8109</v>
      </c>
      <c r="R691" s="399" t="s">
        <v>8048</v>
      </c>
      <c r="U691" s="399" t="s">
        <v>120</v>
      </c>
      <c r="V691" s="399" t="s">
        <v>2577</v>
      </c>
      <c r="W691" s="399" t="s">
        <v>1605</v>
      </c>
      <c r="X691" s="399" t="s">
        <v>3459</v>
      </c>
    </row>
    <row r="692" spans="1:24" ht="14.5" x14ac:dyDescent="0.35">
      <c r="A692" s="399" t="s">
        <v>1445</v>
      </c>
      <c r="B692" s="572" t="s">
        <v>9697</v>
      </c>
      <c r="C692" s="399" t="s">
        <v>9698</v>
      </c>
      <c r="D692" s="399" t="s">
        <v>3081</v>
      </c>
      <c r="G692" s="399" t="s">
        <v>9699</v>
      </c>
      <c r="I692" s="399" t="s">
        <v>8057</v>
      </c>
      <c r="J692" s="399" t="s">
        <v>8046</v>
      </c>
      <c r="L692" s="399" t="s">
        <v>44</v>
      </c>
      <c r="M692" s="399" t="s">
        <v>445</v>
      </c>
      <c r="N692" s="571">
        <v>44441.748243020833</v>
      </c>
      <c r="O692" s="571">
        <v>44448.692889976854</v>
      </c>
      <c r="Q692" s="399" t="s">
        <v>8109</v>
      </c>
      <c r="R692" s="399" t="s">
        <v>1326</v>
      </c>
      <c r="U692" s="399" t="s">
        <v>2949</v>
      </c>
      <c r="V692" s="399" t="s">
        <v>1606</v>
      </c>
      <c r="W692" s="399" t="s">
        <v>1605</v>
      </c>
      <c r="X692" s="399" t="s">
        <v>3459</v>
      </c>
    </row>
    <row r="693" spans="1:24" ht="14.5" x14ac:dyDescent="0.35">
      <c r="A693" s="399" t="s">
        <v>1445</v>
      </c>
      <c r="B693" s="572" t="s">
        <v>9700</v>
      </c>
      <c r="C693" s="399" t="s">
        <v>9701</v>
      </c>
      <c r="D693" s="399" t="s">
        <v>3219</v>
      </c>
      <c r="G693" s="399" t="s">
        <v>9702</v>
      </c>
      <c r="I693" s="399" t="s">
        <v>8057</v>
      </c>
      <c r="J693" s="399" t="s">
        <v>8046</v>
      </c>
      <c r="L693" s="399" t="s">
        <v>44</v>
      </c>
      <c r="M693" s="399" t="s">
        <v>445</v>
      </c>
      <c r="N693" s="571">
        <v>44441.748250127312</v>
      </c>
      <c r="O693" s="571">
        <v>44494.560161631947</v>
      </c>
      <c r="Q693" s="399" t="s">
        <v>8109</v>
      </c>
      <c r="R693" s="399" t="s">
        <v>8048</v>
      </c>
      <c r="U693" s="399" t="s">
        <v>3221</v>
      </c>
      <c r="V693" s="399" t="s">
        <v>1606</v>
      </c>
      <c r="W693" s="399" t="s">
        <v>1605</v>
      </c>
      <c r="X693" s="399" t="s">
        <v>3459</v>
      </c>
    </row>
    <row r="694" spans="1:24" ht="14.5" x14ac:dyDescent="0.35">
      <c r="A694" s="399" t="s">
        <v>1445</v>
      </c>
      <c r="B694" s="572" t="s">
        <v>4826</v>
      </c>
      <c r="C694" s="399" t="s">
        <v>9703</v>
      </c>
      <c r="D694" s="399" t="s">
        <v>3259</v>
      </c>
      <c r="G694" s="399" t="s">
        <v>9704</v>
      </c>
      <c r="I694" s="399" t="s">
        <v>8203</v>
      </c>
      <c r="J694" s="399" t="s">
        <v>8046</v>
      </c>
      <c r="L694" s="399" t="s">
        <v>44</v>
      </c>
      <c r="M694" s="399" t="s">
        <v>445</v>
      </c>
      <c r="N694" s="571">
        <v>44441.748257314815</v>
      </c>
      <c r="O694" s="571">
        <v>44484.627736296294</v>
      </c>
      <c r="Q694" s="399" t="s">
        <v>8175</v>
      </c>
      <c r="R694" s="399" t="s">
        <v>1326</v>
      </c>
      <c r="U694" s="399" t="s">
        <v>2744</v>
      </c>
      <c r="V694" s="399" t="s">
        <v>2577</v>
      </c>
      <c r="W694" s="399" t="s">
        <v>1605</v>
      </c>
      <c r="X694" s="399" t="s">
        <v>3459</v>
      </c>
    </row>
    <row r="695" spans="1:24" ht="14.5" x14ac:dyDescent="0.35">
      <c r="A695" s="399" t="s">
        <v>1445</v>
      </c>
      <c r="B695" s="572" t="s">
        <v>4821</v>
      </c>
      <c r="C695" s="399" t="s">
        <v>9705</v>
      </c>
      <c r="D695" s="399" t="s">
        <v>3270</v>
      </c>
      <c r="G695" s="399" t="s">
        <v>9706</v>
      </c>
      <c r="I695" s="399" t="s">
        <v>8203</v>
      </c>
      <c r="J695" s="399" t="s">
        <v>8046</v>
      </c>
      <c r="L695" s="399" t="s">
        <v>44</v>
      </c>
      <c r="M695" s="399" t="s">
        <v>445</v>
      </c>
      <c r="N695" s="571">
        <v>44441.748263923611</v>
      </c>
      <c r="O695" s="571">
        <v>44484.627501076386</v>
      </c>
      <c r="Q695" s="399" t="s">
        <v>8175</v>
      </c>
      <c r="R695" s="399" t="s">
        <v>1326</v>
      </c>
      <c r="U695" s="399" t="s">
        <v>3272</v>
      </c>
      <c r="V695" s="399" t="s">
        <v>2577</v>
      </c>
      <c r="W695" s="399" t="s">
        <v>1605</v>
      </c>
      <c r="X695" s="399" t="s">
        <v>3459</v>
      </c>
    </row>
    <row r="696" spans="1:24" ht="14.5" x14ac:dyDescent="0.35">
      <c r="A696" s="399" t="s">
        <v>1445</v>
      </c>
      <c r="B696" s="572" t="s">
        <v>9707</v>
      </c>
      <c r="C696" s="399" t="s">
        <v>9708</v>
      </c>
      <c r="D696" s="399" t="s">
        <v>3422</v>
      </c>
      <c r="G696" s="399" t="s">
        <v>9709</v>
      </c>
      <c r="I696" s="399" t="s">
        <v>8203</v>
      </c>
      <c r="J696" s="399" t="s">
        <v>8046</v>
      </c>
      <c r="L696" s="399" t="s">
        <v>129</v>
      </c>
      <c r="N696" s="571">
        <v>44441.748270439813</v>
      </c>
      <c r="O696" s="571">
        <v>44494.560468402778</v>
      </c>
      <c r="Q696" s="399" t="s">
        <v>8175</v>
      </c>
      <c r="R696" s="399" t="s">
        <v>8048</v>
      </c>
      <c r="U696" s="399" t="s">
        <v>3272</v>
      </c>
      <c r="V696" s="399" t="s">
        <v>2577</v>
      </c>
      <c r="W696" s="399" t="s">
        <v>1605</v>
      </c>
      <c r="X696" s="399" t="s">
        <v>3459</v>
      </c>
    </row>
    <row r="697" spans="1:24" ht="14.5" x14ac:dyDescent="0.35">
      <c r="A697" s="399" t="s">
        <v>1445</v>
      </c>
      <c r="B697" s="572" t="s">
        <v>9710</v>
      </c>
      <c r="C697" s="399" t="s">
        <v>9711</v>
      </c>
      <c r="D697" s="399" t="s">
        <v>9711</v>
      </c>
      <c r="I697" s="399" t="s">
        <v>8919</v>
      </c>
      <c r="J697" s="399" t="s">
        <v>8046</v>
      </c>
      <c r="K697" s="399" t="s">
        <v>8450</v>
      </c>
      <c r="L697" s="399" t="s">
        <v>44</v>
      </c>
      <c r="M697" s="399" t="s">
        <v>445</v>
      </c>
      <c r="N697" s="571">
        <v>44441.771717569442</v>
      </c>
      <c r="O697" s="571">
        <v>44494.559882442132</v>
      </c>
      <c r="P697" s="399" t="s">
        <v>9712</v>
      </c>
      <c r="Q697" s="399" t="s">
        <v>8109</v>
      </c>
      <c r="R697" s="399" t="s">
        <v>1326</v>
      </c>
      <c r="V697" s="399" t="s">
        <v>8920</v>
      </c>
    </row>
    <row r="698" spans="1:24" ht="14.5" x14ac:dyDescent="0.35">
      <c r="A698" s="399" t="s">
        <v>1445</v>
      </c>
      <c r="B698" s="572" t="s">
        <v>9713</v>
      </c>
      <c r="C698" s="399" t="s">
        <v>9714</v>
      </c>
      <c r="D698" s="399" t="s">
        <v>9714</v>
      </c>
      <c r="I698" s="399" t="s">
        <v>8919</v>
      </c>
      <c r="J698" s="399" t="s">
        <v>8046</v>
      </c>
      <c r="K698" s="399" t="s">
        <v>8450</v>
      </c>
      <c r="L698" s="399" t="s">
        <v>44</v>
      </c>
      <c r="M698" s="399" t="s">
        <v>445</v>
      </c>
      <c r="N698" s="571">
        <v>44441.771704421299</v>
      </c>
      <c r="O698" s="571">
        <v>44489.630261666665</v>
      </c>
      <c r="P698" s="399" t="s">
        <v>9712</v>
      </c>
      <c r="Q698" s="399" t="s">
        <v>8175</v>
      </c>
      <c r="R698" s="399" t="s">
        <v>1346</v>
      </c>
      <c r="V698" s="399" t="s">
        <v>8920</v>
      </c>
    </row>
    <row r="699" spans="1:24" ht="14.5" x14ac:dyDescent="0.35">
      <c r="A699" s="399" t="s">
        <v>1445</v>
      </c>
      <c r="B699" s="572" t="s">
        <v>9715</v>
      </c>
      <c r="C699" s="399" t="s">
        <v>9716</v>
      </c>
      <c r="D699" s="399" t="s">
        <v>3433</v>
      </c>
      <c r="G699" s="399" t="s">
        <v>9717</v>
      </c>
      <c r="I699" s="399" t="s">
        <v>8203</v>
      </c>
      <c r="J699" s="399" t="s">
        <v>8046</v>
      </c>
      <c r="L699" s="399" t="s">
        <v>44</v>
      </c>
      <c r="M699" s="399" t="s">
        <v>445</v>
      </c>
      <c r="N699" s="571">
        <v>44441.748278865743</v>
      </c>
      <c r="O699" s="571">
        <v>44462.6671875463</v>
      </c>
      <c r="Q699" s="399" t="s">
        <v>8109</v>
      </c>
      <c r="R699" s="399" t="s">
        <v>8048</v>
      </c>
      <c r="U699" s="399" t="s">
        <v>120</v>
      </c>
      <c r="V699" s="399" t="s">
        <v>2577</v>
      </c>
      <c r="W699" s="399" t="s">
        <v>1605</v>
      </c>
      <c r="X699" s="399" t="s">
        <v>3459</v>
      </c>
    </row>
    <row r="700" spans="1:24" ht="14.5" x14ac:dyDescent="0.35">
      <c r="A700" s="399" t="s">
        <v>1445</v>
      </c>
      <c r="B700" s="572" t="s">
        <v>9718</v>
      </c>
      <c r="C700" s="399" t="s">
        <v>9719</v>
      </c>
      <c r="D700" s="399" t="s">
        <v>9719</v>
      </c>
      <c r="I700" s="399" t="s">
        <v>8919</v>
      </c>
      <c r="J700" s="399" t="s">
        <v>8046</v>
      </c>
      <c r="K700" s="399" t="s">
        <v>8450</v>
      </c>
      <c r="L700" s="399" t="s">
        <v>44</v>
      </c>
      <c r="M700" s="399" t="s">
        <v>445</v>
      </c>
      <c r="N700" s="571">
        <v>44441.771711435184</v>
      </c>
      <c r="O700" s="571">
        <v>44489.630658344904</v>
      </c>
      <c r="P700" s="399" t="s">
        <v>9712</v>
      </c>
      <c r="Q700" s="399" t="s">
        <v>8175</v>
      </c>
      <c r="R700" s="399" t="s">
        <v>1346</v>
      </c>
      <c r="V700" s="399" t="s">
        <v>8920</v>
      </c>
    </row>
    <row r="701" spans="1:24" ht="14.5" x14ac:dyDescent="0.35">
      <c r="A701" s="399" t="s">
        <v>1445</v>
      </c>
      <c r="B701" s="572" t="s">
        <v>9720</v>
      </c>
      <c r="C701" s="399" t="s">
        <v>9721</v>
      </c>
      <c r="D701" s="399" t="s">
        <v>9721</v>
      </c>
      <c r="I701" s="399" t="s">
        <v>8919</v>
      </c>
      <c r="J701" s="399" t="s">
        <v>8046</v>
      </c>
      <c r="K701" s="399" t="s">
        <v>8450</v>
      </c>
      <c r="L701" s="399" t="s">
        <v>1366</v>
      </c>
      <c r="N701" s="571">
        <v>44441.771723912039</v>
      </c>
      <c r="O701" s="571">
        <v>44473.777501377313</v>
      </c>
      <c r="P701" s="399" t="s">
        <v>9712</v>
      </c>
      <c r="Q701" s="399" t="s">
        <v>8175</v>
      </c>
      <c r="R701" s="399" t="s">
        <v>1326</v>
      </c>
      <c r="V701" s="399" t="s">
        <v>8920</v>
      </c>
    </row>
    <row r="702" spans="1:24" ht="14.5" x14ac:dyDescent="0.35">
      <c r="A702" s="399" t="s">
        <v>1445</v>
      </c>
      <c r="B702" s="572" t="s">
        <v>9722</v>
      </c>
      <c r="C702" s="399" t="s">
        <v>9723</v>
      </c>
      <c r="D702" s="399" t="s">
        <v>9723</v>
      </c>
      <c r="I702" s="399" t="s">
        <v>8919</v>
      </c>
      <c r="J702" s="399" t="s">
        <v>8046</v>
      </c>
      <c r="K702" s="399" t="s">
        <v>8450</v>
      </c>
      <c r="L702" s="399" t="s">
        <v>44</v>
      </c>
      <c r="M702" s="399" t="s">
        <v>445</v>
      </c>
      <c r="N702" s="571">
        <v>44441.771729733795</v>
      </c>
      <c r="O702" s="571">
        <v>44498.642161759257</v>
      </c>
      <c r="P702" s="399" t="s">
        <v>9712</v>
      </c>
      <c r="Q702" s="399" t="s">
        <v>8175</v>
      </c>
      <c r="R702" s="399" t="s">
        <v>1326</v>
      </c>
      <c r="V702" s="399" t="s">
        <v>8920</v>
      </c>
    </row>
    <row r="703" spans="1:24" ht="14.5" x14ac:dyDescent="0.35">
      <c r="A703" s="399" t="s">
        <v>1445</v>
      </c>
      <c r="B703" s="572" t="s">
        <v>9724</v>
      </c>
      <c r="C703" s="399" t="s">
        <v>9725</v>
      </c>
      <c r="D703" s="399" t="s">
        <v>9725</v>
      </c>
      <c r="I703" s="399" t="s">
        <v>8919</v>
      </c>
      <c r="J703" s="399" t="s">
        <v>8046</v>
      </c>
      <c r="K703" s="399" t="s">
        <v>8450</v>
      </c>
      <c r="L703" s="399" t="s">
        <v>44</v>
      </c>
      <c r="M703" s="399" t="s">
        <v>445</v>
      </c>
      <c r="N703" s="571">
        <v>44441.771738923613</v>
      </c>
      <c r="O703" s="571">
        <v>44494.559904502312</v>
      </c>
      <c r="P703" s="399" t="s">
        <v>9712</v>
      </c>
      <c r="Q703" s="399" t="s">
        <v>8109</v>
      </c>
      <c r="R703" s="399" t="s">
        <v>1326</v>
      </c>
      <c r="V703" s="399" t="s">
        <v>8920</v>
      </c>
    </row>
    <row r="704" spans="1:24" ht="14.5" x14ac:dyDescent="0.35">
      <c r="A704" s="399" t="s">
        <v>1445</v>
      </c>
      <c r="B704" s="572" t="s">
        <v>9726</v>
      </c>
      <c r="C704" s="399" t="s">
        <v>9727</v>
      </c>
      <c r="D704" s="399" t="s">
        <v>9727</v>
      </c>
      <c r="I704" s="399" t="s">
        <v>8919</v>
      </c>
      <c r="J704" s="399" t="s">
        <v>8046</v>
      </c>
      <c r="K704" s="399" t="s">
        <v>8450</v>
      </c>
      <c r="L704" s="399" t="s">
        <v>44</v>
      </c>
      <c r="M704" s="399" t="s">
        <v>445</v>
      </c>
      <c r="N704" s="571">
        <v>44441.771745532409</v>
      </c>
      <c r="O704" s="571">
        <v>44498.627953067131</v>
      </c>
      <c r="P704" s="399" t="s">
        <v>9712</v>
      </c>
      <c r="Q704" s="399" t="s">
        <v>8175</v>
      </c>
      <c r="R704" s="399" t="s">
        <v>1326</v>
      </c>
      <c r="V704" s="399" t="s">
        <v>8920</v>
      </c>
    </row>
    <row r="705" spans="1:24" ht="14.5" x14ac:dyDescent="0.35">
      <c r="A705" s="399" t="s">
        <v>1445</v>
      </c>
      <c r="B705" s="572" t="s">
        <v>9728</v>
      </c>
      <c r="C705" s="399" t="s">
        <v>9729</v>
      </c>
      <c r="D705" s="399" t="s">
        <v>9729</v>
      </c>
      <c r="I705" s="399" t="s">
        <v>8919</v>
      </c>
      <c r="J705" s="399" t="s">
        <v>8046</v>
      </c>
      <c r="K705" s="399" t="s">
        <v>8450</v>
      </c>
      <c r="L705" s="399" t="s">
        <v>44</v>
      </c>
      <c r="M705" s="399" t="s">
        <v>445</v>
      </c>
      <c r="N705" s="571">
        <v>44441.771751157408</v>
      </c>
      <c r="O705" s="571">
        <v>44494.559894907405</v>
      </c>
      <c r="P705" s="399" t="s">
        <v>9712</v>
      </c>
      <c r="Q705" s="399" t="s">
        <v>8109</v>
      </c>
      <c r="R705" s="399" t="s">
        <v>1326</v>
      </c>
      <c r="V705" s="399" t="s">
        <v>8920</v>
      </c>
    </row>
    <row r="706" spans="1:24" ht="14.5" x14ac:dyDescent="0.35">
      <c r="A706" s="399" t="s">
        <v>1445</v>
      </c>
      <c r="B706" s="572" t="s">
        <v>9730</v>
      </c>
      <c r="C706" s="399" t="s">
        <v>9731</v>
      </c>
      <c r="D706" s="399" t="s">
        <v>9731</v>
      </c>
      <c r="I706" s="399" t="s">
        <v>8919</v>
      </c>
      <c r="J706" s="399" t="s">
        <v>8046</v>
      </c>
      <c r="K706" s="399" t="s">
        <v>8450</v>
      </c>
      <c r="L706" s="399" t="s">
        <v>44</v>
      </c>
      <c r="M706" s="399" t="s">
        <v>445</v>
      </c>
      <c r="N706" s="571">
        <v>44441.771761747688</v>
      </c>
      <c r="O706" s="571">
        <v>44494.559887569441</v>
      </c>
      <c r="P706" s="399" t="s">
        <v>9712</v>
      </c>
      <c r="Q706" s="399" t="s">
        <v>8109</v>
      </c>
      <c r="R706" s="399" t="s">
        <v>1326</v>
      </c>
      <c r="V706" s="399" t="s">
        <v>8920</v>
      </c>
    </row>
    <row r="707" spans="1:24" ht="14.5" x14ac:dyDescent="0.35">
      <c r="A707" s="399" t="s">
        <v>1445</v>
      </c>
      <c r="B707" s="572" t="s">
        <v>9732</v>
      </c>
      <c r="C707" s="399" t="s">
        <v>9733</v>
      </c>
      <c r="D707" s="399" t="s">
        <v>9733</v>
      </c>
      <c r="I707" s="399" t="s">
        <v>8919</v>
      </c>
      <c r="J707" s="399" t="s">
        <v>8046</v>
      </c>
      <c r="K707" s="399" t="s">
        <v>8450</v>
      </c>
      <c r="L707" s="399" t="s">
        <v>44</v>
      </c>
      <c r="M707" s="399" t="s">
        <v>445</v>
      </c>
      <c r="N707" s="571">
        <v>44441.771756539354</v>
      </c>
      <c r="O707" s="571">
        <v>44498.64239854167</v>
      </c>
      <c r="P707" s="399" t="s">
        <v>9712</v>
      </c>
      <c r="Q707" s="399" t="s">
        <v>8175</v>
      </c>
      <c r="R707" s="399" t="s">
        <v>1326</v>
      </c>
      <c r="V707" s="399" t="s">
        <v>8920</v>
      </c>
    </row>
    <row r="708" spans="1:24" ht="14.5" x14ac:dyDescent="0.35">
      <c r="A708" s="399" t="s">
        <v>1445</v>
      </c>
      <c r="B708" s="572" t="s">
        <v>9734</v>
      </c>
      <c r="C708" s="399" t="s">
        <v>9735</v>
      </c>
      <c r="D708" s="399" t="s">
        <v>9735</v>
      </c>
      <c r="I708" s="399" t="s">
        <v>8919</v>
      </c>
      <c r="J708" s="399" t="s">
        <v>8046</v>
      </c>
      <c r="K708" s="399" t="s">
        <v>8450</v>
      </c>
      <c r="L708" s="399" t="s">
        <v>44</v>
      </c>
      <c r="M708" s="399" t="s">
        <v>445</v>
      </c>
      <c r="N708" s="571">
        <v>44441.771768287035</v>
      </c>
      <c r="O708" s="571">
        <v>44494.559891504628</v>
      </c>
      <c r="P708" s="399" t="s">
        <v>9712</v>
      </c>
      <c r="Q708" s="399" t="s">
        <v>8109</v>
      </c>
      <c r="R708" s="399" t="s">
        <v>1326</v>
      </c>
      <c r="V708" s="399" t="s">
        <v>8920</v>
      </c>
    </row>
    <row r="709" spans="1:24" ht="14.5" x14ac:dyDescent="0.35">
      <c r="A709" s="399" t="s">
        <v>1445</v>
      </c>
      <c r="B709" s="572" t="s">
        <v>9736</v>
      </c>
      <c r="C709" s="399" t="s">
        <v>9737</v>
      </c>
      <c r="D709" s="399" t="s">
        <v>9737</v>
      </c>
      <c r="I709" s="399" t="s">
        <v>8919</v>
      </c>
      <c r="J709" s="399" t="s">
        <v>8046</v>
      </c>
      <c r="K709" s="399" t="s">
        <v>8450</v>
      </c>
      <c r="L709" s="399" t="s">
        <v>44</v>
      </c>
      <c r="M709" s="399" t="s">
        <v>445</v>
      </c>
      <c r="N709" s="571">
        <v>44441.771773576387</v>
      </c>
      <c r="O709" s="571">
        <v>44462.640938645833</v>
      </c>
      <c r="P709" s="399" t="s">
        <v>9712</v>
      </c>
      <c r="Q709" s="399" t="s">
        <v>8109</v>
      </c>
      <c r="R709" s="399" t="s">
        <v>1326</v>
      </c>
      <c r="V709" s="399" t="s">
        <v>8920</v>
      </c>
    </row>
    <row r="710" spans="1:24" ht="14.5" x14ac:dyDescent="0.35">
      <c r="A710" s="399" t="s">
        <v>1445</v>
      </c>
      <c r="B710" s="572" t="s">
        <v>9738</v>
      </c>
      <c r="C710" s="399" t="s">
        <v>9739</v>
      </c>
      <c r="D710" s="399" t="s">
        <v>9739</v>
      </c>
      <c r="I710" s="399" t="s">
        <v>8919</v>
      </c>
      <c r="J710" s="399" t="s">
        <v>8046</v>
      </c>
      <c r="K710" s="399" t="s">
        <v>8450</v>
      </c>
      <c r="L710" s="399" t="s">
        <v>44</v>
      </c>
      <c r="M710" s="399" t="s">
        <v>445</v>
      </c>
      <c r="N710" s="571">
        <v>44441.77177939815</v>
      </c>
      <c r="O710" s="571">
        <v>44463.813846122684</v>
      </c>
      <c r="P710" s="399" t="s">
        <v>9712</v>
      </c>
      <c r="Q710" s="399" t="s">
        <v>8109</v>
      </c>
      <c r="R710" s="399" t="s">
        <v>1326</v>
      </c>
      <c r="V710" s="399" t="s">
        <v>8920</v>
      </c>
    </row>
    <row r="711" spans="1:24" ht="14.5" x14ac:dyDescent="0.35">
      <c r="A711" s="399" t="s">
        <v>1445</v>
      </c>
      <c r="B711" s="572" t="s">
        <v>9740</v>
      </c>
      <c r="C711" s="399" t="s">
        <v>9741</v>
      </c>
      <c r="D711" s="399" t="s">
        <v>9741</v>
      </c>
      <c r="I711" s="399" t="s">
        <v>8449</v>
      </c>
      <c r="J711" s="399" t="s">
        <v>8046</v>
      </c>
      <c r="K711" s="399" t="s">
        <v>8450</v>
      </c>
      <c r="L711" s="399" t="s">
        <v>44</v>
      </c>
      <c r="M711" s="399" t="s">
        <v>445</v>
      </c>
      <c r="N711" s="571">
        <v>44441.788289768519</v>
      </c>
      <c r="O711" s="571">
        <v>44484.712366145832</v>
      </c>
      <c r="Q711" s="399" t="s">
        <v>8175</v>
      </c>
      <c r="R711" s="399" t="s">
        <v>1326</v>
      </c>
      <c r="V711" s="399" t="s">
        <v>8451</v>
      </c>
      <c r="W711" s="399" t="s">
        <v>4660</v>
      </c>
      <c r="X711" s="399" t="s">
        <v>3459</v>
      </c>
    </row>
    <row r="712" spans="1:24" ht="14.5" x14ac:dyDescent="0.35">
      <c r="A712" s="399" t="s">
        <v>1445</v>
      </c>
      <c r="B712" s="572" t="s">
        <v>9742</v>
      </c>
      <c r="C712" s="399" t="s">
        <v>9743</v>
      </c>
      <c r="D712" s="399" t="s">
        <v>9743</v>
      </c>
      <c r="I712" s="399" t="s">
        <v>8449</v>
      </c>
      <c r="J712" s="399" t="s">
        <v>8046</v>
      </c>
      <c r="K712" s="399" t="s">
        <v>8450</v>
      </c>
      <c r="L712" s="399" t="s">
        <v>44</v>
      </c>
      <c r="M712" s="399" t="s">
        <v>445</v>
      </c>
      <c r="N712" s="571">
        <v>44441.788300995373</v>
      </c>
      <c r="O712" s="571">
        <v>44484.711988449075</v>
      </c>
      <c r="Q712" s="399" t="s">
        <v>8175</v>
      </c>
      <c r="R712" s="399" t="s">
        <v>1326</v>
      </c>
      <c r="V712" s="399" t="s">
        <v>8451</v>
      </c>
      <c r="W712" s="399" t="s">
        <v>4660</v>
      </c>
      <c r="X712" s="399" t="s">
        <v>3459</v>
      </c>
    </row>
    <row r="713" spans="1:24" ht="14.5" x14ac:dyDescent="0.35">
      <c r="A713" s="399" t="s">
        <v>1445</v>
      </c>
      <c r="B713" s="572" t="s">
        <v>9744</v>
      </c>
      <c r="C713" s="399" t="s">
        <v>9745</v>
      </c>
      <c r="D713" s="399" t="s">
        <v>9745</v>
      </c>
      <c r="I713" s="399" t="s">
        <v>8449</v>
      </c>
      <c r="J713" s="399" t="s">
        <v>8046</v>
      </c>
      <c r="K713" s="399" t="s">
        <v>8450</v>
      </c>
      <c r="L713" s="399" t="s">
        <v>44</v>
      </c>
      <c r="M713" s="399" t="s">
        <v>445</v>
      </c>
      <c r="N713" s="571">
        <v>44441.788311273151</v>
      </c>
      <c r="O713" s="571">
        <v>44496.157303784719</v>
      </c>
      <c r="Q713" s="399" t="s">
        <v>8175</v>
      </c>
      <c r="R713" s="399" t="s">
        <v>1326</v>
      </c>
      <c r="V713" s="399" t="s">
        <v>8451</v>
      </c>
      <c r="W713" s="399" t="s">
        <v>4660</v>
      </c>
      <c r="X713" s="399" t="s">
        <v>3459</v>
      </c>
    </row>
    <row r="714" spans="1:24" ht="14.5" x14ac:dyDescent="0.35">
      <c r="A714" s="399" t="s">
        <v>1445</v>
      </c>
      <c r="B714" s="572" t="s">
        <v>9746</v>
      </c>
      <c r="C714" s="399" t="s">
        <v>9747</v>
      </c>
      <c r="D714" s="399" t="s">
        <v>9747</v>
      </c>
      <c r="I714" s="399" t="s">
        <v>8449</v>
      </c>
      <c r="J714" s="399" t="s">
        <v>8046</v>
      </c>
      <c r="K714" s="399" t="s">
        <v>8450</v>
      </c>
      <c r="L714" s="399" t="s">
        <v>44</v>
      </c>
      <c r="M714" s="399" t="s">
        <v>445</v>
      </c>
      <c r="N714" s="571">
        <v>44441.788321493055</v>
      </c>
      <c r="O714" s="571">
        <v>44496.156562465279</v>
      </c>
      <c r="Q714" s="399" t="s">
        <v>8175</v>
      </c>
      <c r="R714" s="399" t="s">
        <v>1326</v>
      </c>
      <c r="V714" s="399" t="s">
        <v>8451</v>
      </c>
      <c r="W714" s="399" t="s">
        <v>4660</v>
      </c>
      <c r="X714" s="399" t="s">
        <v>3459</v>
      </c>
    </row>
    <row r="715" spans="1:24" ht="14.5" x14ac:dyDescent="0.35">
      <c r="A715" s="399" t="s">
        <v>1445</v>
      </c>
      <c r="B715" s="572" t="s">
        <v>9748</v>
      </c>
      <c r="C715" s="399" t="s">
        <v>9749</v>
      </c>
      <c r="D715" s="399" t="s">
        <v>9749</v>
      </c>
      <c r="I715" s="399" t="s">
        <v>8449</v>
      </c>
      <c r="J715" s="399" t="s">
        <v>8046</v>
      </c>
      <c r="K715" s="399" t="s">
        <v>8450</v>
      </c>
      <c r="L715" s="399" t="s">
        <v>44</v>
      </c>
      <c r="M715" s="399" t="s">
        <v>445</v>
      </c>
      <c r="N715" s="571">
        <v>44441.788332187498</v>
      </c>
      <c r="O715" s="571">
        <v>44496.155914826391</v>
      </c>
      <c r="Q715" s="399" t="s">
        <v>8175</v>
      </c>
      <c r="R715" s="399" t="s">
        <v>1326</v>
      </c>
      <c r="V715" s="399" t="s">
        <v>8451</v>
      </c>
      <c r="W715" s="399" t="s">
        <v>4660</v>
      </c>
      <c r="X715" s="399" t="s">
        <v>3459</v>
      </c>
    </row>
    <row r="716" spans="1:24" ht="14.5" x14ac:dyDescent="0.35">
      <c r="A716" s="399" t="s">
        <v>1445</v>
      </c>
      <c r="B716" s="572" t="s">
        <v>9750</v>
      </c>
      <c r="C716" s="399" t="s">
        <v>9751</v>
      </c>
      <c r="D716" s="399" t="s">
        <v>9751</v>
      </c>
      <c r="E716" s="399" t="s">
        <v>9752</v>
      </c>
      <c r="I716" s="399" t="s">
        <v>8449</v>
      </c>
      <c r="J716" s="399" t="s">
        <v>8046</v>
      </c>
      <c r="K716" s="399" t="s">
        <v>8450</v>
      </c>
      <c r="L716" s="399" t="s">
        <v>44</v>
      </c>
      <c r="M716" s="399" t="s">
        <v>445</v>
      </c>
      <c r="N716" s="571">
        <v>44441.788341585649</v>
      </c>
      <c r="O716" s="571">
        <v>44496.153260127314</v>
      </c>
      <c r="Q716" s="399" t="s">
        <v>8175</v>
      </c>
      <c r="R716" s="399" t="s">
        <v>1326</v>
      </c>
      <c r="V716" s="399" t="s">
        <v>8451</v>
      </c>
      <c r="W716" s="399" t="s">
        <v>4660</v>
      </c>
      <c r="X716" s="399" t="s">
        <v>3512</v>
      </c>
    </row>
    <row r="717" spans="1:24" ht="14.5" x14ac:dyDescent="0.35">
      <c r="A717" s="399" t="s">
        <v>1445</v>
      </c>
      <c r="B717" s="572" t="s">
        <v>9753</v>
      </c>
      <c r="C717" s="399" t="s">
        <v>9754</v>
      </c>
      <c r="D717" s="399" t="s">
        <v>9754</v>
      </c>
      <c r="I717" s="399" t="s">
        <v>8449</v>
      </c>
      <c r="J717" s="399" t="s">
        <v>8046</v>
      </c>
      <c r="K717" s="399" t="s">
        <v>8450</v>
      </c>
      <c r="L717" s="399" t="s">
        <v>44</v>
      </c>
      <c r="M717" s="399" t="s">
        <v>445</v>
      </c>
      <c r="N717" s="571">
        <v>44441.788350995368</v>
      </c>
      <c r="O717" s="571">
        <v>44496.150698645833</v>
      </c>
      <c r="Q717" s="399" t="s">
        <v>8175</v>
      </c>
      <c r="R717" s="399" t="s">
        <v>1326</v>
      </c>
      <c r="V717" s="399" t="s">
        <v>8451</v>
      </c>
      <c r="W717" s="399" t="s">
        <v>4660</v>
      </c>
      <c r="X717" s="399" t="s">
        <v>3459</v>
      </c>
    </row>
    <row r="718" spans="1:24" ht="14.5" x14ac:dyDescent="0.35">
      <c r="A718" s="399" t="s">
        <v>1445</v>
      </c>
      <c r="B718" s="572" t="s">
        <v>9755</v>
      </c>
      <c r="C718" s="399" t="s">
        <v>9756</v>
      </c>
      <c r="D718" s="399" t="s">
        <v>9756</v>
      </c>
      <c r="E718" s="399" t="s">
        <v>9757</v>
      </c>
      <c r="I718" s="399" t="s">
        <v>8449</v>
      </c>
      <c r="J718" s="399" t="s">
        <v>8046</v>
      </c>
      <c r="K718" s="399" t="s">
        <v>8450</v>
      </c>
      <c r="L718" s="399" t="s">
        <v>44</v>
      </c>
      <c r="M718" s="399" t="s">
        <v>445</v>
      </c>
      <c r="N718" s="571">
        <v>44441.78836071759</v>
      </c>
      <c r="O718" s="571">
        <v>44496.149356631948</v>
      </c>
      <c r="Q718" s="399" t="s">
        <v>8175</v>
      </c>
      <c r="R718" s="399" t="s">
        <v>1326</v>
      </c>
      <c r="V718" s="399" t="s">
        <v>8451</v>
      </c>
      <c r="W718" s="399" t="s">
        <v>4660</v>
      </c>
      <c r="X718" s="399" t="s">
        <v>3512</v>
      </c>
    </row>
    <row r="719" spans="1:24" ht="14.5" x14ac:dyDescent="0.35">
      <c r="A719" s="399" t="s">
        <v>1445</v>
      </c>
      <c r="B719" s="572" t="s">
        <v>9758</v>
      </c>
      <c r="C719" s="399" t="s">
        <v>9759</v>
      </c>
      <c r="D719" s="399" t="s">
        <v>9759</v>
      </c>
      <c r="E719" s="399" t="s">
        <v>9760</v>
      </c>
      <c r="I719" s="399" t="s">
        <v>8449</v>
      </c>
      <c r="J719" s="399" t="s">
        <v>8046</v>
      </c>
      <c r="K719" s="399" t="s">
        <v>8450</v>
      </c>
      <c r="L719" s="399" t="s">
        <v>44</v>
      </c>
      <c r="M719" s="399" t="s">
        <v>445</v>
      </c>
      <c r="N719" s="571">
        <v>44441.788370740738</v>
      </c>
      <c r="O719" s="571">
        <v>44496.148661817133</v>
      </c>
      <c r="Q719" s="399" t="s">
        <v>8175</v>
      </c>
      <c r="R719" s="399" t="s">
        <v>1326</v>
      </c>
      <c r="V719" s="399" t="s">
        <v>8451</v>
      </c>
      <c r="W719" s="399" t="s">
        <v>4660</v>
      </c>
      <c r="X719" s="399" t="s">
        <v>3512</v>
      </c>
    </row>
    <row r="720" spans="1:24" ht="14.5" x14ac:dyDescent="0.35">
      <c r="A720" s="399" t="s">
        <v>1445</v>
      </c>
      <c r="B720" s="572" t="s">
        <v>9761</v>
      </c>
      <c r="C720" s="399" t="s">
        <v>9762</v>
      </c>
      <c r="D720" s="399" t="s">
        <v>9762</v>
      </c>
      <c r="E720" s="399" t="s">
        <v>9763</v>
      </c>
      <c r="I720" s="399" t="s">
        <v>8449</v>
      </c>
      <c r="J720" s="399" t="s">
        <v>8046</v>
      </c>
      <c r="K720" s="399" t="s">
        <v>8450</v>
      </c>
      <c r="L720" s="399" t="s">
        <v>44</v>
      </c>
      <c r="M720" s="399" t="s">
        <v>445</v>
      </c>
      <c r="N720" s="571">
        <v>44441.788380509257</v>
      </c>
      <c r="O720" s="571">
        <v>44496.148075254627</v>
      </c>
      <c r="Q720" s="399" t="s">
        <v>8175</v>
      </c>
      <c r="R720" s="399" t="s">
        <v>1326</v>
      </c>
      <c r="V720" s="399" t="s">
        <v>8451</v>
      </c>
      <c r="W720" s="399" t="s">
        <v>4660</v>
      </c>
      <c r="X720" s="399" t="s">
        <v>3512</v>
      </c>
    </row>
    <row r="721" spans="1:24" ht="14.5" x14ac:dyDescent="0.35">
      <c r="A721" s="399" t="s">
        <v>1445</v>
      </c>
      <c r="B721" s="572" t="s">
        <v>9764</v>
      </c>
      <c r="C721" s="399" t="s">
        <v>9765</v>
      </c>
      <c r="D721" s="399" t="s">
        <v>9765</v>
      </c>
      <c r="I721" s="399" t="s">
        <v>8449</v>
      </c>
      <c r="J721" s="399" t="s">
        <v>8046</v>
      </c>
      <c r="K721" s="399" t="s">
        <v>8450</v>
      </c>
      <c r="L721" s="399" t="s">
        <v>44</v>
      </c>
      <c r="M721" s="399" t="s">
        <v>445</v>
      </c>
      <c r="N721" s="571">
        <v>44441.788389803238</v>
      </c>
      <c r="O721" s="571">
        <v>44490.54724133102</v>
      </c>
      <c r="Q721" s="399" t="s">
        <v>8175</v>
      </c>
      <c r="R721" s="399" t="s">
        <v>1326</v>
      </c>
      <c r="V721" s="399" t="s">
        <v>8451</v>
      </c>
      <c r="W721" s="399" t="s">
        <v>4660</v>
      </c>
      <c r="X721" s="399" t="s">
        <v>3459</v>
      </c>
    </row>
    <row r="722" spans="1:24" ht="14.5" x14ac:dyDescent="0.35">
      <c r="A722" s="399" t="s">
        <v>1445</v>
      </c>
      <c r="B722" s="572" t="s">
        <v>9766</v>
      </c>
      <c r="C722" s="399" t="s">
        <v>9767</v>
      </c>
      <c r="D722" s="399" t="s">
        <v>9767</v>
      </c>
      <c r="E722" s="399" t="s">
        <v>9768</v>
      </c>
      <c r="I722" s="399" t="s">
        <v>8449</v>
      </c>
      <c r="J722" s="399" t="s">
        <v>8046</v>
      </c>
      <c r="K722" s="399" t="s">
        <v>8450</v>
      </c>
      <c r="L722" s="399" t="s">
        <v>44</v>
      </c>
      <c r="M722" s="399" t="s">
        <v>445</v>
      </c>
      <c r="N722" s="571">
        <v>44441.788399131947</v>
      </c>
      <c r="O722" s="571">
        <v>44459.64711027778</v>
      </c>
      <c r="Q722" s="399" t="s">
        <v>8109</v>
      </c>
      <c r="R722" s="399" t="s">
        <v>1326</v>
      </c>
      <c r="V722" s="399" t="s">
        <v>8451</v>
      </c>
      <c r="W722" s="399" t="s">
        <v>4660</v>
      </c>
      <c r="X722" s="399" t="s">
        <v>3512</v>
      </c>
    </row>
    <row r="723" spans="1:24" ht="14.5" x14ac:dyDescent="0.35">
      <c r="A723" s="399" t="s">
        <v>1445</v>
      </c>
      <c r="B723" s="572" t="s">
        <v>9769</v>
      </c>
      <c r="C723" s="399" t="s">
        <v>9770</v>
      </c>
      <c r="D723" s="399" t="s">
        <v>9770</v>
      </c>
      <c r="I723" s="399" t="s">
        <v>8449</v>
      </c>
      <c r="J723" s="399" t="s">
        <v>8046</v>
      </c>
      <c r="K723" s="399" t="s">
        <v>8450</v>
      </c>
      <c r="L723" s="399" t="s">
        <v>44</v>
      </c>
      <c r="M723" s="399" t="s">
        <v>445</v>
      </c>
      <c r="N723" s="571">
        <v>44441.788408020831</v>
      </c>
      <c r="O723" s="571">
        <v>44470.019858587963</v>
      </c>
      <c r="Q723" s="399" t="s">
        <v>8109</v>
      </c>
      <c r="R723" s="399" t="s">
        <v>1326</v>
      </c>
      <c r="V723" s="399" t="s">
        <v>8451</v>
      </c>
      <c r="W723" s="399" t="s">
        <v>4660</v>
      </c>
      <c r="X723" s="399" t="s">
        <v>3459</v>
      </c>
    </row>
    <row r="724" spans="1:24" ht="14.5" x14ac:dyDescent="0.35">
      <c r="A724" s="399" t="s">
        <v>1445</v>
      </c>
      <c r="B724" s="572" t="s">
        <v>9771</v>
      </c>
      <c r="C724" s="399" t="s">
        <v>9772</v>
      </c>
      <c r="D724" s="399" t="s">
        <v>9772</v>
      </c>
      <c r="I724" s="399" t="s">
        <v>8449</v>
      </c>
      <c r="J724" s="399" t="s">
        <v>8046</v>
      </c>
      <c r="K724" s="399" t="s">
        <v>8450</v>
      </c>
      <c r="L724" s="399" t="s">
        <v>44</v>
      </c>
      <c r="M724" s="399" t="s">
        <v>445</v>
      </c>
      <c r="N724" s="571">
        <v>44441.788416875002</v>
      </c>
      <c r="O724" s="571">
        <v>44470.019299467589</v>
      </c>
      <c r="Q724" s="399" t="s">
        <v>8109</v>
      </c>
      <c r="R724" s="399" t="s">
        <v>1326</v>
      </c>
      <c r="V724" s="399" t="s">
        <v>8451</v>
      </c>
      <c r="W724" s="399" t="s">
        <v>4660</v>
      </c>
      <c r="X724" s="399" t="s">
        <v>3459</v>
      </c>
    </row>
    <row r="725" spans="1:24" ht="14.5" x14ac:dyDescent="0.35">
      <c r="A725" s="399" t="s">
        <v>1445</v>
      </c>
      <c r="B725" s="572" t="s">
        <v>9773</v>
      </c>
      <c r="C725" s="399" t="s">
        <v>9774</v>
      </c>
      <c r="D725" s="399" t="s">
        <v>9774</v>
      </c>
      <c r="I725" s="399" t="s">
        <v>8449</v>
      </c>
      <c r="J725" s="399" t="s">
        <v>8046</v>
      </c>
      <c r="K725" s="399" t="s">
        <v>8450</v>
      </c>
      <c r="L725" s="399" t="s">
        <v>44</v>
      </c>
      <c r="M725" s="399" t="s">
        <v>445</v>
      </c>
      <c r="N725" s="571">
        <v>44441.788425497682</v>
      </c>
      <c r="O725" s="571">
        <v>44468.025415613425</v>
      </c>
      <c r="Q725" s="399" t="s">
        <v>8109</v>
      </c>
      <c r="R725" s="399" t="s">
        <v>1326</v>
      </c>
      <c r="V725" s="399" t="s">
        <v>8451</v>
      </c>
      <c r="W725" s="399" t="s">
        <v>4660</v>
      </c>
      <c r="X725" s="399" t="s">
        <v>3459</v>
      </c>
    </row>
    <row r="726" spans="1:24" ht="14.5" x14ac:dyDescent="0.35">
      <c r="A726" s="399" t="s">
        <v>1445</v>
      </c>
      <c r="B726" s="572" t="s">
        <v>9775</v>
      </c>
      <c r="C726" s="399" t="s">
        <v>9776</v>
      </c>
      <c r="D726" s="399" t="s">
        <v>9776</v>
      </c>
      <c r="I726" s="399" t="s">
        <v>8449</v>
      </c>
      <c r="J726" s="399" t="s">
        <v>8046</v>
      </c>
      <c r="K726" s="399" t="s">
        <v>8450</v>
      </c>
      <c r="L726" s="399" t="s">
        <v>44</v>
      </c>
      <c r="M726" s="399" t="s">
        <v>445</v>
      </c>
      <c r="N726" s="571">
        <v>44441.788434953705</v>
      </c>
      <c r="O726" s="571">
        <v>44468.034365636573</v>
      </c>
      <c r="Q726" s="399" t="s">
        <v>8109</v>
      </c>
      <c r="R726" s="399" t="s">
        <v>1326</v>
      </c>
      <c r="V726" s="399" t="s">
        <v>8451</v>
      </c>
      <c r="W726" s="399" t="s">
        <v>4660</v>
      </c>
      <c r="X726" s="399" t="s">
        <v>3459</v>
      </c>
    </row>
    <row r="727" spans="1:24" ht="14.5" x14ac:dyDescent="0.35">
      <c r="A727" s="399" t="s">
        <v>1445</v>
      </c>
      <c r="B727" s="572" t="s">
        <v>9777</v>
      </c>
      <c r="C727" s="399" t="s">
        <v>9778</v>
      </c>
      <c r="D727" s="399" t="s">
        <v>9778</v>
      </c>
      <c r="E727" s="399" t="s">
        <v>9779</v>
      </c>
      <c r="I727" s="399" t="s">
        <v>8449</v>
      </c>
      <c r="J727" s="399" t="s">
        <v>8046</v>
      </c>
      <c r="K727" s="399" t="s">
        <v>8450</v>
      </c>
      <c r="L727" s="399" t="s">
        <v>44</v>
      </c>
      <c r="M727" s="399" t="s">
        <v>445</v>
      </c>
      <c r="N727" s="571">
        <v>44441.788445439815</v>
      </c>
      <c r="O727" s="571">
        <v>44452.877665300926</v>
      </c>
      <c r="Q727" s="399" t="s">
        <v>8109</v>
      </c>
      <c r="R727" s="399" t="s">
        <v>1326</v>
      </c>
      <c r="V727" s="399" t="s">
        <v>8451</v>
      </c>
      <c r="W727" s="399" t="s">
        <v>4660</v>
      </c>
      <c r="X727" s="399" t="s">
        <v>3512</v>
      </c>
    </row>
    <row r="728" spans="1:24" ht="14.5" x14ac:dyDescent="0.35">
      <c r="A728" s="399" t="s">
        <v>1445</v>
      </c>
      <c r="B728" s="572" t="s">
        <v>9780</v>
      </c>
      <c r="C728" s="399" t="s">
        <v>9781</v>
      </c>
      <c r="D728" s="399" t="s">
        <v>9781</v>
      </c>
      <c r="I728" s="399" t="s">
        <v>8449</v>
      </c>
      <c r="J728" s="399" t="s">
        <v>8046</v>
      </c>
      <c r="K728" s="399" t="s">
        <v>8450</v>
      </c>
      <c r="L728" s="399" t="s">
        <v>129</v>
      </c>
      <c r="N728" s="571">
        <v>44441.788454641202</v>
      </c>
      <c r="O728" s="571">
        <v>44473.777359548614</v>
      </c>
      <c r="Q728" s="399" t="s">
        <v>8175</v>
      </c>
      <c r="R728" s="399" t="s">
        <v>1326</v>
      </c>
      <c r="V728" s="399" t="s">
        <v>8451</v>
      </c>
      <c r="W728" s="399" t="s">
        <v>4660</v>
      </c>
      <c r="X728" s="399" t="s">
        <v>3459</v>
      </c>
    </row>
    <row r="729" spans="1:24" ht="14.5" x14ac:dyDescent="0.35">
      <c r="A729" s="399" t="s">
        <v>1445</v>
      </c>
      <c r="B729" s="572" t="s">
        <v>9782</v>
      </c>
      <c r="C729" s="399" t="s">
        <v>9783</v>
      </c>
      <c r="D729" s="399" t="s">
        <v>9783</v>
      </c>
      <c r="E729" s="399" t="s">
        <v>9784</v>
      </c>
      <c r="I729" s="399" t="s">
        <v>8449</v>
      </c>
      <c r="J729" s="399" t="s">
        <v>8046</v>
      </c>
      <c r="K729" s="399" t="s">
        <v>8450</v>
      </c>
      <c r="L729" s="399" t="s">
        <v>44</v>
      </c>
      <c r="M729" s="399" t="s">
        <v>445</v>
      </c>
      <c r="N729" s="571">
        <v>44441.788464027777</v>
      </c>
      <c r="O729" s="571">
        <v>44447.918088460647</v>
      </c>
      <c r="Q729" s="399" t="s">
        <v>8109</v>
      </c>
      <c r="R729" s="399" t="s">
        <v>1326</v>
      </c>
      <c r="V729" s="399" t="s">
        <v>8451</v>
      </c>
      <c r="W729" s="399" t="s">
        <v>4660</v>
      </c>
      <c r="X729" s="399" t="s">
        <v>3512</v>
      </c>
    </row>
    <row r="730" spans="1:24" ht="14.5" x14ac:dyDescent="0.35">
      <c r="A730" s="399" t="s">
        <v>1445</v>
      </c>
      <c r="B730" s="572" t="s">
        <v>9785</v>
      </c>
      <c r="C730" s="399" t="s">
        <v>9786</v>
      </c>
      <c r="D730" s="399" t="s">
        <v>9786</v>
      </c>
      <c r="E730" s="399" t="s">
        <v>9787</v>
      </c>
      <c r="I730" s="399" t="s">
        <v>8449</v>
      </c>
      <c r="J730" s="399" t="s">
        <v>8046</v>
      </c>
      <c r="K730" s="399" t="s">
        <v>8450</v>
      </c>
      <c r="L730" s="399" t="s">
        <v>44</v>
      </c>
      <c r="M730" s="399" t="s">
        <v>445</v>
      </c>
      <c r="N730" s="571">
        <v>44441.788473993052</v>
      </c>
      <c r="O730" s="571">
        <v>44491.812844780092</v>
      </c>
      <c r="Q730" s="399" t="s">
        <v>8175</v>
      </c>
      <c r="R730" s="399" t="s">
        <v>1326</v>
      </c>
      <c r="V730" s="399" t="s">
        <v>8451</v>
      </c>
      <c r="W730" s="399" t="s">
        <v>4660</v>
      </c>
      <c r="X730" s="399" t="s">
        <v>3512</v>
      </c>
    </row>
    <row r="731" spans="1:24" ht="14.5" x14ac:dyDescent="0.35">
      <c r="A731" s="399" t="s">
        <v>1445</v>
      </c>
      <c r="B731" s="572" t="s">
        <v>9788</v>
      </c>
      <c r="C731" s="399" t="s">
        <v>9789</v>
      </c>
      <c r="D731" s="399" t="s">
        <v>9789</v>
      </c>
      <c r="E731" s="399" t="s">
        <v>9790</v>
      </c>
      <c r="I731" s="399" t="s">
        <v>8449</v>
      </c>
      <c r="J731" s="399" t="s">
        <v>8046</v>
      </c>
      <c r="K731" s="399" t="s">
        <v>8450</v>
      </c>
      <c r="L731" s="399" t="s">
        <v>44</v>
      </c>
      <c r="M731" s="399" t="s">
        <v>445</v>
      </c>
      <c r="N731" s="571">
        <v>44441.788482696757</v>
      </c>
      <c r="O731" s="571">
        <v>44455.845747997686</v>
      </c>
      <c r="Q731" s="399" t="s">
        <v>8109</v>
      </c>
      <c r="R731" s="399" t="s">
        <v>1326</v>
      </c>
      <c r="V731" s="399" t="s">
        <v>8451</v>
      </c>
      <c r="W731" s="399" t="s">
        <v>4660</v>
      </c>
      <c r="X731" s="399" t="s">
        <v>3512</v>
      </c>
    </row>
    <row r="732" spans="1:24" ht="14.5" x14ac:dyDescent="0.35">
      <c r="A732" s="399" t="s">
        <v>1445</v>
      </c>
      <c r="B732" s="572" t="s">
        <v>9791</v>
      </c>
      <c r="C732" s="399" t="s">
        <v>9792</v>
      </c>
      <c r="D732" s="399" t="s">
        <v>9792</v>
      </c>
      <c r="E732" s="399" t="s">
        <v>9793</v>
      </c>
      <c r="I732" s="399" t="s">
        <v>8449</v>
      </c>
      <c r="J732" s="399" t="s">
        <v>8046</v>
      </c>
      <c r="K732" s="399" t="s">
        <v>8450</v>
      </c>
      <c r="L732" s="399" t="s">
        <v>44</v>
      </c>
      <c r="M732" s="399" t="s">
        <v>445</v>
      </c>
      <c r="N732" s="571">
        <v>44441.788491481479</v>
      </c>
      <c r="O732" s="571">
        <v>44455.845391527779</v>
      </c>
      <c r="Q732" s="399" t="s">
        <v>8109</v>
      </c>
      <c r="R732" s="399" t="s">
        <v>1326</v>
      </c>
      <c r="V732" s="399" t="s">
        <v>8451</v>
      </c>
      <c r="W732" s="399" t="s">
        <v>4660</v>
      </c>
      <c r="X732" s="399" t="s">
        <v>3512</v>
      </c>
    </row>
    <row r="733" spans="1:24" ht="14.5" x14ac:dyDescent="0.35">
      <c r="A733" s="399" t="s">
        <v>1445</v>
      </c>
      <c r="B733" s="572" t="s">
        <v>9794</v>
      </c>
      <c r="C733" s="399" t="s">
        <v>9795</v>
      </c>
      <c r="D733" s="399" t="s">
        <v>9795</v>
      </c>
      <c r="E733" s="399" t="s">
        <v>9796</v>
      </c>
      <c r="I733" s="399" t="s">
        <v>8449</v>
      </c>
      <c r="J733" s="399" t="s">
        <v>8046</v>
      </c>
      <c r="K733" s="399" t="s">
        <v>8450</v>
      </c>
      <c r="L733" s="399" t="s">
        <v>44</v>
      </c>
      <c r="M733" s="399" t="s">
        <v>445</v>
      </c>
      <c r="N733" s="571">
        <v>44441.78850239583</v>
      </c>
      <c r="O733" s="571">
        <v>44455.844958668982</v>
      </c>
      <c r="Q733" s="399" t="s">
        <v>8109</v>
      </c>
      <c r="R733" s="399" t="s">
        <v>1326</v>
      </c>
      <c r="V733" s="399" t="s">
        <v>8451</v>
      </c>
      <c r="W733" s="399" t="s">
        <v>4660</v>
      </c>
      <c r="X733" s="399" t="s">
        <v>3512</v>
      </c>
    </row>
    <row r="734" spans="1:24" ht="14.5" x14ac:dyDescent="0.35">
      <c r="A734" s="399" t="s">
        <v>1445</v>
      </c>
      <c r="B734" s="572" t="s">
        <v>9797</v>
      </c>
      <c r="C734" s="399" t="s">
        <v>9798</v>
      </c>
      <c r="D734" s="399" t="s">
        <v>9798</v>
      </c>
      <c r="E734" s="399" t="s">
        <v>9799</v>
      </c>
      <c r="I734" s="399" t="s">
        <v>8449</v>
      </c>
      <c r="J734" s="399" t="s">
        <v>8046</v>
      </c>
      <c r="K734" s="399" t="s">
        <v>8450</v>
      </c>
      <c r="L734" s="399" t="s">
        <v>44</v>
      </c>
      <c r="M734" s="399" t="s">
        <v>445</v>
      </c>
      <c r="N734" s="571">
        <v>44441.788511180559</v>
      </c>
      <c r="O734" s="571">
        <v>44455.843862037036</v>
      </c>
      <c r="Q734" s="399" t="s">
        <v>8109</v>
      </c>
      <c r="R734" s="399" t="s">
        <v>1326</v>
      </c>
      <c r="V734" s="399" t="s">
        <v>8451</v>
      </c>
      <c r="W734" s="399" t="s">
        <v>4660</v>
      </c>
      <c r="X734" s="399" t="s">
        <v>3512</v>
      </c>
    </row>
    <row r="735" spans="1:24" ht="14.5" x14ac:dyDescent="0.35">
      <c r="A735" s="399" t="s">
        <v>1445</v>
      </c>
      <c r="B735" s="572" t="s">
        <v>9800</v>
      </c>
      <c r="C735" s="399" t="s">
        <v>9801</v>
      </c>
      <c r="D735" s="399" t="s">
        <v>9801</v>
      </c>
      <c r="E735" s="399" t="s">
        <v>9802</v>
      </c>
      <c r="I735" s="399" t="s">
        <v>8449</v>
      </c>
      <c r="J735" s="399" t="s">
        <v>8046</v>
      </c>
      <c r="K735" s="399" t="s">
        <v>8450</v>
      </c>
      <c r="L735" s="399" t="s">
        <v>129</v>
      </c>
      <c r="N735" s="571">
        <v>44441.78852105324</v>
      </c>
      <c r="O735" s="571">
        <v>44473.777365844908</v>
      </c>
      <c r="Q735" s="399" t="s">
        <v>8175</v>
      </c>
      <c r="R735" s="399" t="s">
        <v>1326</v>
      </c>
      <c r="V735" s="399" t="s">
        <v>8451</v>
      </c>
      <c r="W735" s="399" t="s">
        <v>4660</v>
      </c>
      <c r="X735" s="399" t="s">
        <v>3512</v>
      </c>
    </row>
    <row r="736" spans="1:24" ht="14.5" x14ac:dyDescent="0.35">
      <c r="A736" s="399" t="s">
        <v>1445</v>
      </c>
      <c r="B736" s="572" t="s">
        <v>9803</v>
      </c>
      <c r="C736" s="399" t="s">
        <v>9804</v>
      </c>
      <c r="D736" s="399" t="s">
        <v>9804</v>
      </c>
      <c r="I736" s="399" t="s">
        <v>8449</v>
      </c>
      <c r="J736" s="399" t="s">
        <v>8046</v>
      </c>
      <c r="K736" s="399" t="s">
        <v>8450</v>
      </c>
      <c r="L736" s="399" t="s">
        <v>44</v>
      </c>
      <c r="M736" s="399" t="s">
        <v>445</v>
      </c>
      <c r="N736" s="571">
        <v>44441.78853017361</v>
      </c>
      <c r="O736" s="571">
        <v>44466.993771250003</v>
      </c>
      <c r="Q736" s="399" t="s">
        <v>8109</v>
      </c>
      <c r="R736" s="399" t="s">
        <v>1326</v>
      </c>
      <c r="V736" s="399" t="s">
        <v>8451</v>
      </c>
      <c r="W736" s="399" t="s">
        <v>4660</v>
      </c>
      <c r="X736" s="399" t="s">
        <v>3459</v>
      </c>
    </row>
    <row r="737" spans="1:24" ht="14.5" x14ac:dyDescent="0.35">
      <c r="A737" s="399" t="s">
        <v>1445</v>
      </c>
      <c r="B737" s="572" t="s">
        <v>9805</v>
      </c>
      <c r="C737" s="399" t="s">
        <v>9806</v>
      </c>
      <c r="D737" s="399" t="s">
        <v>9806</v>
      </c>
      <c r="E737" s="399" t="s">
        <v>9807</v>
      </c>
      <c r="I737" s="399" t="s">
        <v>8449</v>
      </c>
      <c r="J737" s="399" t="s">
        <v>8046</v>
      </c>
      <c r="K737" s="399" t="s">
        <v>8450</v>
      </c>
      <c r="L737" s="399" t="s">
        <v>44</v>
      </c>
      <c r="M737" s="399" t="s">
        <v>445</v>
      </c>
      <c r="N737" s="571">
        <v>44441.788538773151</v>
      </c>
      <c r="O737" s="571">
        <v>44455.84431054398</v>
      </c>
      <c r="Q737" s="399" t="s">
        <v>8109</v>
      </c>
      <c r="R737" s="399" t="s">
        <v>1326</v>
      </c>
      <c r="V737" s="399" t="s">
        <v>8451</v>
      </c>
      <c r="W737" s="399" t="s">
        <v>4660</v>
      </c>
      <c r="X737" s="399" t="s">
        <v>3512</v>
      </c>
    </row>
    <row r="738" spans="1:24" ht="14.5" x14ac:dyDescent="0.35">
      <c r="A738" s="399" t="s">
        <v>1445</v>
      </c>
      <c r="B738" s="572" t="s">
        <v>9808</v>
      </c>
      <c r="C738" s="399" t="s">
        <v>9809</v>
      </c>
      <c r="D738" s="399" t="s">
        <v>9809</v>
      </c>
      <c r="I738" s="399" t="s">
        <v>8449</v>
      </c>
      <c r="J738" s="399" t="s">
        <v>8046</v>
      </c>
      <c r="K738" s="399" t="s">
        <v>8450</v>
      </c>
      <c r="L738" s="399" t="s">
        <v>44</v>
      </c>
      <c r="M738" s="399" t="s">
        <v>445</v>
      </c>
      <c r="N738" s="571">
        <v>44441.788547372686</v>
      </c>
      <c r="O738" s="571">
        <v>44466.994880729166</v>
      </c>
      <c r="Q738" s="399" t="s">
        <v>8109</v>
      </c>
      <c r="R738" s="399" t="s">
        <v>1326</v>
      </c>
      <c r="V738" s="399" t="s">
        <v>8451</v>
      </c>
      <c r="W738" s="399" t="s">
        <v>4660</v>
      </c>
      <c r="X738" s="399" t="s">
        <v>3459</v>
      </c>
    </row>
    <row r="739" spans="1:24" ht="14.5" x14ac:dyDescent="0.35">
      <c r="A739" s="399" t="s">
        <v>1445</v>
      </c>
      <c r="B739" s="572" t="s">
        <v>9810</v>
      </c>
      <c r="C739" s="399" t="s">
        <v>9811</v>
      </c>
      <c r="D739" s="399" t="s">
        <v>9811</v>
      </c>
      <c r="E739" s="399" t="s">
        <v>9812</v>
      </c>
      <c r="I739" s="399" t="s">
        <v>8449</v>
      </c>
      <c r="J739" s="399" t="s">
        <v>8046</v>
      </c>
      <c r="K739" s="399" t="s">
        <v>8450</v>
      </c>
      <c r="L739" s="399" t="s">
        <v>44</v>
      </c>
      <c r="M739" s="399" t="s">
        <v>445</v>
      </c>
      <c r="N739" s="571">
        <v>44441.788556273146</v>
      </c>
      <c r="O739" s="571">
        <v>44470.177360439811</v>
      </c>
      <c r="Q739" s="399" t="s">
        <v>8109</v>
      </c>
      <c r="R739" s="399" t="s">
        <v>1326</v>
      </c>
      <c r="V739" s="399" t="s">
        <v>8451</v>
      </c>
      <c r="W739" s="399" t="s">
        <v>4660</v>
      </c>
      <c r="X739" s="399" t="s">
        <v>3512</v>
      </c>
    </row>
    <row r="740" spans="1:24" ht="14.5" x14ac:dyDescent="0.35">
      <c r="A740" s="399" t="s">
        <v>1445</v>
      </c>
      <c r="B740" s="572" t="s">
        <v>9813</v>
      </c>
      <c r="C740" s="399" t="s">
        <v>9814</v>
      </c>
      <c r="D740" s="399" t="s">
        <v>9814</v>
      </c>
      <c r="E740" s="399" t="s">
        <v>9815</v>
      </c>
      <c r="I740" s="399" t="s">
        <v>8449</v>
      </c>
      <c r="J740" s="399" t="s">
        <v>8046</v>
      </c>
      <c r="K740" s="399" t="s">
        <v>8450</v>
      </c>
      <c r="L740" s="399" t="s">
        <v>44</v>
      </c>
      <c r="M740" s="399" t="s">
        <v>445</v>
      </c>
      <c r="N740" s="571">
        <v>44441.788564861112</v>
      </c>
      <c r="O740" s="571">
        <v>44455.842118263892</v>
      </c>
      <c r="Q740" s="399" t="s">
        <v>8109</v>
      </c>
      <c r="R740" s="399" t="s">
        <v>1326</v>
      </c>
      <c r="V740" s="399" t="s">
        <v>8451</v>
      </c>
      <c r="W740" s="399" t="s">
        <v>4660</v>
      </c>
      <c r="X740" s="399" t="s">
        <v>3512</v>
      </c>
    </row>
    <row r="741" spans="1:24" ht="14.5" x14ac:dyDescent="0.35">
      <c r="A741" s="399" t="s">
        <v>1445</v>
      </c>
      <c r="B741" s="572" t="s">
        <v>9816</v>
      </c>
      <c r="C741" s="399" t="s">
        <v>9817</v>
      </c>
      <c r="D741" s="399" t="s">
        <v>9817</v>
      </c>
      <c r="E741" s="399" t="s">
        <v>9818</v>
      </c>
      <c r="I741" s="399" t="s">
        <v>8449</v>
      </c>
      <c r="J741" s="399" t="s">
        <v>8046</v>
      </c>
      <c r="K741" s="399" t="s">
        <v>8450</v>
      </c>
      <c r="L741" s="399" t="s">
        <v>44</v>
      </c>
      <c r="M741" s="399" t="s">
        <v>445</v>
      </c>
      <c r="N741" s="571">
        <v>44441.78857394676</v>
      </c>
      <c r="O741" s="571">
        <v>44455.840683854163</v>
      </c>
      <c r="Q741" s="399" t="s">
        <v>8109</v>
      </c>
      <c r="R741" s="399" t="s">
        <v>1326</v>
      </c>
      <c r="V741" s="399" t="s">
        <v>8451</v>
      </c>
      <c r="W741" s="399" t="s">
        <v>4660</v>
      </c>
      <c r="X741" s="399" t="s">
        <v>3512</v>
      </c>
    </row>
    <row r="742" spans="1:24" ht="14.5" x14ac:dyDescent="0.35">
      <c r="A742" s="399" t="s">
        <v>1445</v>
      </c>
      <c r="B742" s="572" t="s">
        <v>9819</v>
      </c>
      <c r="C742" s="399" t="s">
        <v>9820</v>
      </c>
      <c r="D742" s="399" t="s">
        <v>9820</v>
      </c>
      <c r="I742" s="399" t="s">
        <v>8449</v>
      </c>
      <c r="J742" s="399" t="s">
        <v>8046</v>
      </c>
      <c r="K742" s="399" t="s">
        <v>8450</v>
      </c>
      <c r="L742" s="399" t="s">
        <v>44</v>
      </c>
      <c r="M742" s="399" t="s">
        <v>445</v>
      </c>
      <c r="N742" s="571">
        <v>44441.788582546294</v>
      </c>
      <c r="O742" s="571">
        <v>44456.650649525465</v>
      </c>
      <c r="Q742" s="399" t="s">
        <v>8109</v>
      </c>
      <c r="R742" s="399" t="s">
        <v>1326</v>
      </c>
      <c r="V742" s="399" t="s">
        <v>8451</v>
      </c>
      <c r="W742" s="399" t="s">
        <v>4660</v>
      </c>
      <c r="X742" s="399" t="s">
        <v>3459</v>
      </c>
    </row>
    <row r="743" spans="1:24" ht="14.5" x14ac:dyDescent="0.35">
      <c r="A743" s="399" t="s">
        <v>1445</v>
      </c>
      <c r="B743" s="572" t="s">
        <v>9821</v>
      </c>
      <c r="C743" s="399" t="s">
        <v>9822</v>
      </c>
      <c r="D743" s="399" t="s">
        <v>9822</v>
      </c>
      <c r="E743" s="399" t="s">
        <v>9823</v>
      </c>
      <c r="I743" s="399" t="s">
        <v>8449</v>
      </c>
      <c r="J743" s="399" t="s">
        <v>8046</v>
      </c>
      <c r="K743" s="399" t="s">
        <v>8450</v>
      </c>
      <c r="L743" s="399" t="s">
        <v>44</v>
      </c>
      <c r="M743" s="399" t="s">
        <v>445</v>
      </c>
      <c r="N743" s="571">
        <v>44441.788591493052</v>
      </c>
      <c r="O743" s="571">
        <v>44455.843127395834</v>
      </c>
      <c r="Q743" s="399" t="s">
        <v>8109</v>
      </c>
      <c r="R743" s="399" t="s">
        <v>1326</v>
      </c>
      <c r="V743" s="399" t="s">
        <v>8451</v>
      </c>
      <c r="W743" s="399" t="s">
        <v>4660</v>
      </c>
      <c r="X743" s="399" t="s">
        <v>3512</v>
      </c>
    </row>
    <row r="744" spans="1:24" ht="14.5" x14ac:dyDescent="0.35">
      <c r="A744" s="399" t="s">
        <v>1445</v>
      </c>
      <c r="B744" s="572" t="s">
        <v>9824</v>
      </c>
      <c r="C744" s="399" t="s">
        <v>9825</v>
      </c>
      <c r="D744" s="399" t="s">
        <v>9825</v>
      </c>
      <c r="I744" s="399" t="s">
        <v>8449</v>
      </c>
      <c r="J744" s="399" t="s">
        <v>8046</v>
      </c>
      <c r="K744" s="399" t="s">
        <v>8450</v>
      </c>
      <c r="L744" s="399" t="s">
        <v>8116</v>
      </c>
      <c r="N744" s="571">
        <v>44441.788603032408</v>
      </c>
      <c r="O744" s="571">
        <v>44484.009046712963</v>
      </c>
      <c r="Q744" s="399" t="s">
        <v>8175</v>
      </c>
      <c r="R744" s="399" t="s">
        <v>1326</v>
      </c>
      <c r="V744" s="399" t="s">
        <v>8451</v>
      </c>
      <c r="W744" s="399" t="s">
        <v>4660</v>
      </c>
      <c r="X744" s="399" t="s">
        <v>3459</v>
      </c>
    </row>
    <row r="745" spans="1:24" ht="14.5" x14ac:dyDescent="0.35">
      <c r="A745" s="399" t="s">
        <v>1445</v>
      </c>
      <c r="B745" s="572" t="s">
        <v>9826</v>
      </c>
      <c r="C745" s="399" t="s">
        <v>9827</v>
      </c>
      <c r="D745" s="399" t="s">
        <v>9827</v>
      </c>
      <c r="I745" s="399" t="s">
        <v>8449</v>
      </c>
      <c r="J745" s="399" t="s">
        <v>8046</v>
      </c>
      <c r="K745" s="399" t="s">
        <v>8450</v>
      </c>
      <c r="L745" s="399" t="s">
        <v>8116</v>
      </c>
      <c r="M745" s="399" t="s">
        <v>445</v>
      </c>
      <c r="N745" s="571">
        <v>44441.788614363424</v>
      </c>
      <c r="O745" s="571">
        <v>44484.009758356478</v>
      </c>
      <c r="Q745" s="399" t="s">
        <v>8175</v>
      </c>
      <c r="R745" s="399" t="s">
        <v>1326</v>
      </c>
      <c r="V745" s="399" t="s">
        <v>8451</v>
      </c>
      <c r="W745" s="399" t="s">
        <v>4660</v>
      </c>
      <c r="X745" s="399" t="s">
        <v>3459</v>
      </c>
    </row>
    <row r="746" spans="1:24" ht="14.5" x14ac:dyDescent="0.35">
      <c r="A746" s="399" t="s">
        <v>1445</v>
      </c>
      <c r="B746" s="572" t="s">
        <v>9828</v>
      </c>
      <c r="C746" s="399" t="s">
        <v>9829</v>
      </c>
      <c r="D746" s="399" t="s">
        <v>9829</v>
      </c>
      <c r="I746" s="399" t="s">
        <v>8449</v>
      </c>
      <c r="J746" s="399" t="s">
        <v>8046</v>
      </c>
      <c r="K746" s="399" t="s">
        <v>8450</v>
      </c>
      <c r="L746" s="399" t="s">
        <v>8116</v>
      </c>
      <c r="N746" s="571">
        <v>44441.788622152781</v>
      </c>
      <c r="O746" s="571">
        <v>44484.008311736114</v>
      </c>
      <c r="Q746" s="399" t="s">
        <v>8175</v>
      </c>
      <c r="R746" s="399" t="s">
        <v>1326</v>
      </c>
      <c r="V746" s="399" t="s">
        <v>8451</v>
      </c>
      <c r="W746" s="399" t="s">
        <v>4660</v>
      </c>
      <c r="X746" s="399" t="s">
        <v>3459</v>
      </c>
    </row>
    <row r="747" spans="1:24" ht="14.5" x14ac:dyDescent="0.35">
      <c r="A747" s="399" t="s">
        <v>1445</v>
      </c>
      <c r="B747" s="572" t="s">
        <v>9830</v>
      </c>
      <c r="C747" s="399" t="s">
        <v>9831</v>
      </c>
      <c r="D747" s="399" t="s">
        <v>9831</v>
      </c>
      <c r="I747" s="399" t="s">
        <v>8538</v>
      </c>
      <c r="J747" s="399" t="s">
        <v>8046</v>
      </c>
      <c r="K747" s="399" t="s">
        <v>8450</v>
      </c>
      <c r="L747" s="399" t="s">
        <v>44</v>
      </c>
      <c r="M747" s="399" t="s">
        <v>445</v>
      </c>
      <c r="N747" s="571">
        <v>44441.826100648148</v>
      </c>
      <c r="O747" s="571">
        <v>44481.564972268519</v>
      </c>
      <c r="Q747" s="399" t="s">
        <v>8175</v>
      </c>
      <c r="R747" s="399" t="s">
        <v>1326</v>
      </c>
      <c r="V747" s="399" t="s">
        <v>8776</v>
      </c>
      <c r="W747" s="399" t="s">
        <v>4660</v>
      </c>
      <c r="X747" s="399" t="s">
        <v>3459</v>
      </c>
    </row>
    <row r="748" spans="1:24" ht="14.5" x14ac:dyDescent="0.35">
      <c r="A748" s="399" t="s">
        <v>1445</v>
      </c>
      <c r="B748" s="572" t="s">
        <v>9832</v>
      </c>
      <c r="C748" s="399" t="s">
        <v>9833</v>
      </c>
      <c r="D748" s="399" t="s">
        <v>9833</v>
      </c>
      <c r="I748" s="399" t="s">
        <v>8538</v>
      </c>
      <c r="J748" s="399" t="s">
        <v>8046</v>
      </c>
      <c r="K748" s="399" t="s">
        <v>8450</v>
      </c>
      <c r="L748" s="399" t="s">
        <v>44</v>
      </c>
      <c r="M748" s="399" t="s">
        <v>445</v>
      </c>
      <c r="N748" s="571">
        <v>44441.826111747687</v>
      </c>
      <c r="O748" s="571">
        <v>44481.565416423611</v>
      </c>
      <c r="Q748" s="399" t="s">
        <v>8175</v>
      </c>
      <c r="R748" s="399" t="s">
        <v>1326</v>
      </c>
      <c r="V748" s="399" t="s">
        <v>8776</v>
      </c>
      <c r="W748" s="399" t="s">
        <v>4660</v>
      </c>
      <c r="X748" s="399" t="s">
        <v>3459</v>
      </c>
    </row>
    <row r="749" spans="1:24" ht="14.5" x14ac:dyDescent="0.35">
      <c r="A749" s="399" t="s">
        <v>1445</v>
      </c>
      <c r="B749" s="572" t="s">
        <v>9834</v>
      </c>
      <c r="C749" s="399" t="s">
        <v>9835</v>
      </c>
      <c r="D749" s="399" t="s">
        <v>9835</v>
      </c>
      <c r="I749" s="399" t="s">
        <v>8538</v>
      </c>
      <c r="J749" s="399" t="s">
        <v>8046</v>
      </c>
      <c r="K749" s="399" t="s">
        <v>8450</v>
      </c>
      <c r="L749" s="399" t="s">
        <v>44</v>
      </c>
      <c r="M749" s="399" t="s">
        <v>445</v>
      </c>
      <c r="N749" s="571">
        <v>44441.826120115744</v>
      </c>
      <c r="O749" s="571">
        <v>44481.690441585648</v>
      </c>
      <c r="Q749" s="399" t="s">
        <v>8175</v>
      </c>
      <c r="R749" s="399" t="s">
        <v>1326</v>
      </c>
      <c r="V749" s="399" t="s">
        <v>8776</v>
      </c>
      <c r="W749" s="399" t="s">
        <v>4660</v>
      </c>
      <c r="X749" s="399" t="s">
        <v>3459</v>
      </c>
    </row>
    <row r="750" spans="1:24" ht="14.5" x14ac:dyDescent="0.35">
      <c r="A750" s="399" t="s">
        <v>1445</v>
      </c>
      <c r="B750" s="572" t="s">
        <v>9836</v>
      </c>
      <c r="C750" s="399" t="s">
        <v>9837</v>
      </c>
      <c r="D750" s="399" t="s">
        <v>9837</v>
      </c>
      <c r="I750" s="399" t="s">
        <v>8538</v>
      </c>
      <c r="J750" s="399" t="s">
        <v>8046</v>
      </c>
      <c r="K750" s="399" t="s">
        <v>8450</v>
      </c>
      <c r="L750" s="399" t="s">
        <v>129</v>
      </c>
      <c r="N750" s="571">
        <v>44441.826129317131</v>
      </c>
      <c r="O750" s="571">
        <v>44473.777342604168</v>
      </c>
      <c r="Q750" s="399" t="s">
        <v>8175</v>
      </c>
      <c r="R750" s="399" t="s">
        <v>1326</v>
      </c>
      <c r="V750" s="399" t="s">
        <v>8776</v>
      </c>
      <c r="W750" s="399" t="s">
        <v>4660</v>
      </c>
      <c r="X750" s="399" t="s">
        <v>3459</v>
      </c>
    </row>
    <row r="751" spans="1:24" ht="14.5" x14ac:dyDescent="0.35">
      <c r="A751" s="399" t="s">
        <v>1445</v>
      </c>
      <c r="B751" s="572" t="s">
        <v>9838</v>
      </c>
      <c r="C751" s="399" t="s">
        <v>9839</v>
      </c>
      <c r="D751" s="399" t="s">
        <v>9839</v>
      </c>
      <c r="I751" s="399" t="s">
        <v>8538</v>
      </c>
      <c r="J751" s="399" t="s">
        <v>8046</v>
      </c>
      <c r="K751" s="399" t="s">
        <v>8450</v>
      </c>
      <c r="L751" s="399" t="s">
        <v>129</v>
      </c>
      <c r="N751" s="571">
        <v>44441.826139259261</v>
      </c>
      <c r="O751" s="571">
        <v>44473.777338541666</v>
      </c>
      <c r="Q751" s="399" t="s">
        <v>8175</v>
      </c>
      <c r="R751" s="399" t="s">
        <v>1326</v>
      </c>
      <c r="V751" s="399" t="s">
        <v>8776</v>
      </c>
      <c r="W751" s="399" t="s">
        <v>4660</v>
      </c>
      <c r="X751" s="399" t="s">
        <v>3459</v>
      </c>
    </row>
    <row r="752" spans="1:24" ht="14.5" x14ac:dyDescent="0.35">
      <c r="A752" s="399" t="s">
        <v>1445</v>
      </c>
      <c r="B752" s="572" t="s">
        <v>9840</v>
      </c>
      <c r="C752" s="399" t="s">
        <v>9841</v>
      </c>
      <c r="D752" s="399" t="s">
        <v>9841</v>
      </c>
      <c r="E752" s="399" t="s">
        <v>9842</v>
      </c>
      <c r="I752" s="399" t="s">
        <v>8538</v>
      </c>
      <c r="J752" s="399" t="s">
        <v>8046</v>
      </c>
      <c r="K752" s="399" t="s">
        <v>8450</v>
      </c>
      <c r="L752" s="399" t="s">
        <v>44</v>
      </c>
      <c r="M752" s="399" t="s">
        <v>445</v>
      </c>
      <c r="N752" s="571">
        <v>44441.826147025466</v>
      </c>
      <c r="O752" s="571">
        <v>44452.649578645833</v>
      </c>
      <c r="Q752" s="399" t="s">
        <v>8109</v>
      </c>
      <c r="R752" s="399" t="s">
        <v>1326</v>
      </c>
      <c r="V752" s="399" t="s">
        <v>8776</v>
      </c>
      <c r="W752" s="399" t="s">
        <v>4660</v>
      </c>
      <c r="X752" s="399" t="s">
        <v>3512</v>
      </c>
    </row>
    <row r="753" spans="1:24" ht="14.5" x14ac:dyDescent="0.35">
      <c r="A753" s="399" t="s">
        <v>1445</v>
      </c>
      <c r="B753" s="572" t="s">
        <v>9843</v>
      </c>
      <c r="C753" s="399" t="s">
        <v>9844</v>
      </c>
      <c r="D753" s="399" t="s">
        <v>9844</v>
      </c>
      <c r="E753" s="399" t="s">
        <v>9845</v>
      </c>
      <c r="I753" s="399" t="s">
        <v>8538</v>
      </c>
      <c r="J753" s="399" t="s">
        <v>8046</v>
      </c>
      <c r="K753" s="399" t="s">
        <v>8450</v>
      </c>
      <c r="L753" s="399" t="s">
        <v>44</v>
      </c>
      <c r="M753" s="399" t="s">
        <v>445</v>
      </c>
      <c r="N753" s="571">
        <v>44441.826157222225</v>
      </c>
      <c r="O753" s="571">
        <v>44452.649951006948</v>
      </c>
      <c r="Q753" s="399" t="s">
        <v>8109</v>
      </c>
      <c r="R753" s="399" t="s">
        <v>1326</v>
      </c>
      <c r="V753" s="399" t="s">
        <v>8776</v>
      </c>
      <c r="W753" s="399" t="s">
        <v>4660</v>
      </c>
      <c r="X753" s="399" t="s">
        <v>3512</v>
      </c>
    </row>
    <row r="754" spans="1:24" ht="14.5" x14ac:dyDescent="0.35">
      <c r="A754" s="399" t="s">
        <v>1445</v>
      </c>
      <c r="B754" s="572" t="s">
        <v>9846</v>
      </c>
      <c r="C754" s="399" t="s">
        <v>9847</v>
      </c>
      <c r="D754" s="399" t="s">
        <v>9847</v>
      </c>
      <c r="E754" s="399" t="s">
        <v>9848</v>
      </c>
      <c r="I754" s="399" t="s">
        <v>8538</v>
      </c>
      <c r="J754" s="399" t="s">
        <v>8046</v>
      </c>
      <c r="L754" s="399" t="s">
        <v>44</v>
      </c>
      <c r="M754" s="399" t="s">
        <v>445</v>
      </c>
      <c r="N754" s="571">
        <v>44441.826165393519</v>
      </c>
      <c r="O754" s="571">
        <v>44456.076603194444</v>
      </c>
      <c r="Q754" s="399" t="s">
        <v>8109</v>
      </c>
      <c r="R754" s="399" t="s">
        <v>1326</v>
      </c>
      <c r="V754" s="399" t="s">
        <v>8776</v>
      </c>
      <c r="W754" s="399" t="s">
        <v>4660</v>
      </c>
      <c r="X754" s="399" t="s">
        <v>3512</v>
      </c>
    </row>
    <row r="755" spans="1:24" ht="14.5" x14ac:dyDescent="0.35">
      <c r="A755" s="399" t="s">
        <v>1445</v>
      </c>
      <c r="B755" s="572" t="s">
        <v>9849</v>
      </c>
      <c r="C755" s="399" t="s">
        <v>9850</v>
      </c>
      <c r="D755" s="399" t="s">
        <v>9850</v>
      </c>
      <c r="E755" s="399" t="s">
        <v>9851</v>
      </c>
      <c r="I755" s="399" t="s">
        <v>8538</v>
      </c>
      <c r="J755" s="399" t="s">
        <v>8046</v>
      </c>
      <c r="L755" s="399" t="s">
        <v>44</v>
      </c>
      <c r="M755" s="399" t="s">
        <v>445</v>
      </c>
      <c r="N755" s="571">
        <v>44441.826172650464</v>
      </c>
      <c r="O755" s="571">
        <v>44452.650182766207</v>
      </c>
      <c r="Q755" s="399" t="s">
        <v>8109</v>
      </c>
      <c r="R755" s="399" t="s">
        <v>1326</v>
      </c>
      <c r="V755" s="399" t="s">
        <v>8776</v>
      </c>
      <c r="W755" s="399" t="s">
        <v>4660</v>
      </c>
      <c r="X755" s="399" t="s">
        <v>3512</v>
      </c>
    </row>
    <row r="756" spans="1:24" ht="14.5" x14ac:dyDescent="0.35">
      <c r="A756" s="399" t="s">
        <v>1445</v>
      </c>
      <c r="B756" s="572" t="s">
        <v>9852</v>
      </c>
      <c r="C756" s="399" t="s">
        <v>9853</v>
      </c>
      <c r="D756" s="399" t="s">
        <v>9853</v>
      </c>
      <c r="E756" s="399" t="s">
        <v>9854</v>
      </c>
      <c r="I756" s="399" t="s">
        <v>8538</v>
      </c>
      <c r="J756" s="399" t="s">
        <v>8046</v>
      </c>
      <c r="L756" s="399" t="s">
        <v>44</v>
      </c>
      <c r="M756" s="399" t="s">
        <v>445</v>
      </c>
      <c r="N756" s="571">
        <v>44441.826181400465</v>
      </c>
      <c r="O756" s="571">
        <v>44462.55682539352</v>
      </c>
      <c r="Q756" s="399" t="s">
        <v>8109</v>
      </c>
      <c r="R756" s="399" t="s">
        <v>1326</v>
      </c>
      <c r="V756" s="399" t="s">
        <v>8776</v>
      </c>
      <c r="W756" s="399" t="s">
        <v>4660</v>
      </c>
      <c r="X756" s="399" t="s">
        <v>3512</v>
      </c>
    </row>
    <row r="757" spans="1:24" ht="14.5" x14ac:dyDescent="0.35">
      <c r="A757" s="399" t="s">
        <v>1445</v>
      </c>
      <c r="B757" s="572" t="s">
        <v>9855</v>
      </c>
      <c r="C757" s="399" t="s">
        <v>9856</v>
      </c>
      <c r="D757" s="399" t="s">
        <v>9856</v>
      </c>
      <c r="E757" s="399" t="s">
        <v>9857</v>
      </c>
      <c r="I757" s="399" t="s">
        <v>8538</v>
      </c>
      <c r="J757" s="399" t="s">
        <v>8046</v>
      </c>
      <c r="L757" s="399" t="s">
        <v>44</v>
      </c>
      <c r="M757" s="399" t="s">
        <v>445</v>
      </c>
      <c r="N757" s="571">
        <v>44441.826189097221</v>
      </c>
      <c r="O757" s="571">
        <v>44462.557276215281</v>
      </c>
      <c r="Q757" s="399" t="s">
        <v>8109</v>
      </c>
      <c r="R757" s="399" t="s">
        <v>1326</v>
      </c>
      <c r="V757" s="399" t="s">
        <v>8776</v>
      </c>
      <c r="W757" s="399" t="s">
        <v>4660</v>
      </c>
      <c r="X757" s="399" t="s">
        <v>3512</v>
      </c>
    </row>
    <row r="758" spans="1:24" ht="14.5" x14ac:dyDescent="0.35">
      <c r="A758" s="399" t="s">
        <v>1445</v>
      </c>
      <c r="B758" s="572" t="s">
        <v>9858</v>
      </c>
      <c r="C758" s="399" t="s">
        <v>9859</v>
      </c>
      <c r="D758" s="399" t="s">
        <v>9859</v>
      </c>
      <c r="E758" s="399" t="s">
        <v>9860</v>
      </c>
      <c r="I758" s="399" t="s">
        <v>8538</v>
      </c>
      <c r="J758" s="399" t="s">
        <v>8046</v>
      </c>
      <c r="L758" s="399" t="s">
        <v>44</v>
      </c>
      <c r="M758" s="399" t="s">
        <v>445</v>
      </c>
      <c r="N758" s="571">
        <v>44441.826196805552</v>
      </c>
      <c r="O758" s="571">
        <v>44456.076916076388</v>
      </c>
      <c r="Q758" s="399" t="s">
        <v>8109</v>
      </c>
      <c r="R758" s="399" t="s">
        <v>1326</v>
      </c>
      <c r="V758" s="399" t="s">
        <v>8776</v>
      </c>
      <c r="W758" s="399" t="s">
        <v>4660</v>
      </c>
      <c r="X758" s="399" t="s">
        <v>3512</v>
      </c>
    </row>
    <row r="759" spans="1:24" ht="14.5" x14ac:dyDescent="0.35">
      <c r="A759" s="399" t="s">
        <v>1445</v>
      </c>
      <c r="B759" s="572" t="s">
        <v>9861</v>
      </c>
      <c r="C759" s="399" t="s">
        <v>9862</v>
      </c>
      <c r="D759" s="399" t="s">
        <v>9862</v>
      </c>
      <c r="E759" s="399" t="s">
        <v>9863</v>
      </c>
      <c r="I759" s="399" t="s">
        <v>8538</v>
      </c>
      <c r="J759" s="399" t="s">
        <v>8046</v>
      </c>
      <c r="L759" s="399" t="s">
        <v>44</v>
      </c>
      <c r="M759" s="399" t="s">
        <v>445</v>
      </c>
      <c r="N759" s="571">
        <v>44441.82620447917</v>
      </c>
      <c r="O759" s="571">
        <v>44456.077052187502</v>
      </c>
      <c r="Q759" s="399" t="s">
        <v>8109</v>
      </c>
      <c r="R759" s="399" t="s">
        <v>1326</v>
      </c>
      <c r="V759" s="399" t="s">
        <v>8776</v>
      </c>
      <c r="W759" s="399" t="s">
        <v>4660</v>
      </c>
      <c r="X759" s="399" t="s">
        <v>3512</v>
      </c>
    </row>
    <row r="760" spans="1:24" ht="14.5" x14ac:dyDescent="0.35">
      <c r="A760" s="399" t="s">
        <v>1445</v>
      </c>
      <c r="B760" s="572" t="s">
        <v>9864</v>
      </c>
      <c r="C760" s="399" t="s">
        <v>9865</v>
      </c>
      <c r="D760" s="399" t="s">
        <v>9865</v>
      </c>
      <c r="I760" s="399" t="s">
        <v>8538</v>
      </c>
      <c r="J760" s="399" t="s">
        <v>8046</v>
      </c>
      <c r="L760" s="399" t="s">
        <v>44</v>
      </c>
      <c r="M760" s="399" t="s">
        <v>445</v>
      </c>
      <c r="N760" s="571">
        <v>44441.826219571762</v>
      </c>
      <c r="O760" s="571">
        <v>44497.965773634256</v>
      </c>
      <c r="Q760" s="399" t="s">
        <v>8175</v>
      </c>
      <c r="R760" s="399" t="s">
        <v>1326</v>
      </c>
      <c r="V760" s="399" t="s">
        <v>8776</v>
      </c>
      <c r="W760" s="399" t="s">
        <v>4660</v>
      </c>
      <c r="X760" s="399" t="s">
        <v>3459</v>
      </c>
    </row>
    <row r="761" spans="1:24" ht="14.5" x14ac:dyDescent="0.35">
      <c r="A761" s="399" t="s">
        <v>1445</v>
      </c>
      <c r="B761" s="572" t="s">
        <v>9866</v>
      </c>
      <c r="C761" s="399" t="s">
        <v>9867</v>
      </c>
      <c r="D761" s="399" t="s">
        <v>9867</v>
      </c>
      <c r="E761" s="399" t="s">
        <v>9868</v>
      </c>
      <c r="I761" s="399" t="s">
        <v>8538</v>
      </c>
      <c r="J761" s="399" t="s">
        <v>8046</v>
      </c>
      <c r="L761" s="399" t="s">
        <v>44</v>
      </c>
      <c r="M761" s="399" t="s">
        <v>445</v>
      </c>
      <c r="N761" s="571">
        <v>44441.82623697917</v>
      </c>
      <c r="O761" s="571">
        <v>44497.663360960651</v>
      </c>
      <c r="Q761" s="399" t="s">
        <v>8175</v>
      </c>
      <c r="R761" s="399" t="s">
        <v>1326</v>
      </c>
      <c r="V761" s="399" t="s">
        <v>8776</v>
      </c>
      <c r="W761" s="399" t="s">
        <v>4660</v>
      </c>
      <c r="X761" s="399" t="s">
        <v>3512</v>
      </c>
    </row>
    <row r="762" spans="1:24" ht="14.5" x14ac:dyDescent="0.35">
      <c r="A762" s="399" t="s">
        <v>1445</v>
      </c>
      <c r="B762" s="572" t="s">
        <v>9869</v>
      </c>
      <c r="C762" s="399" t="s">
        <v>9870</v>
      </c>
      <c r="D762" s="399" t="s">
        <v>9870</v>
      </c>
      <c r="E762" s="399" t="s">
        <v>9871</v>
      </c>
      <c r="I762" s="399" t="s">
        <v>8538</v>
      </c>
      <c r="J762" s="399" t="s">
        <v>8046</v>
      </c>
      <c r="L762" s="399" t="s">
        <v>129</v>
      </c>
      <c r="N762" s="571">
        <v>44441.82624490741</v>
      </c>
      <c r="O762" s="571">
        <v>44482.768635023145</v>
      </c>
      <c r="Q762" s="399" t="s">
        <v>8175</v>
      </c>
      <c r="R762" s="399" t="s">
        <v>1326</v>
      </c>
      <c r="V762" s="399" t="s">
        <v>8776</v>
      </c>
      <c r="W762" s="399" t="s">
        <v>4660</v>
      </c>
      <c r="X762" s="399" t="s">
        <v>3512</v>
      </c>
    </row>
    <row r="763" spans="1:24" ht="14.5" x14ac:dyDescent="0.35">
      <c r="A763" s="399" t="s">
        <v>1445</v>
      </c>
      <c r="B763" s="572" t="s">
        <v>9872</v>
      </c>
      <c r="C763" s="399" t="s">
        <v>9873</v>
      </c>
      <c r="D763" s="399" t="s">
        <v>9873</v>
      </c>
      <c r="E763" s="399" t="s">
        <v>9874</v>
      </c>
      <c r="I763" s="399" t="s">
        <v>8538</v>
      </c>
      <c r="J763" s="399" t="s">
        <v>8046</v>
      </c>
      <c r="L763" s="399" t="s">
        <v>44</v>
      </c>
      <c r="M763" s="399" t="s">
        <v>445</v>
      </c>
      <c r="N763" s="571">
        <v>44441.826254733794</v>
      </c>
      <c r="O763" s="571">
        <v>44476.730271377317</v>
      </c>
      <c r="Q763" s="399" t="s">
        <v>8175</v>
      </c>
      <c r="R763" s="399" t="s">
        <v>1326</v>
      </c>
      <c r="V763" s="399" t="s">
        <v>8776</v>
      </c>
      <c r="W763" s="399" t="s">
        <v>4660</v>
      </c>
      <c r="X763" s="399" t="s">
        <v>3512</v>
      </c>
    </row>
    <row r="764" spans="1:24" ht="14.5" x14ac:dyDescent="0.35">
      <c r="A764" s="399" t="s">
        <v>1445</v>
      </c>
      <c r="B764" s="572" t="s">
        <v>9875</v>
      </c>
      <c r="C764" s="399" t="s">
        <v>9876</v>
      </c>
      <c r="D764" s="399" t="s">
        <v>9876</v>
      </c>
      <c r="E764" s="399" t="s">
        <v>9877</v>
      </c>
      <c r="I764" s="399" t="s">
        <v>8538</v>
      </c>
      <c r="J764" s="399" t="s">
        <v>8046</v>
      </c>
      <c r="L764" s="399" t="s">
        <v>44</v>
      </c>
      <c r="M764" s="399" t="s">
        <v>445</v>
      </c>
      <c r="N764" s="571">
        <v>44441.826262604169</v>
      </c>
      <c r="O764" s="571">
        <v>44488.751593055553</v>
      </c>
      <c r="Q764" s="399" t="s">
        <v>8175</v>
      </c>
      <c r="R764" s="399" t="s">
        <v>1326</v>
      </c>
      <c r="V764" s="399" t="s">
        <v>8776</v>
      </c>
      <c r="W764" s="399" t="s">
        <v>4660</v>
      </c>
      <c r="X764" s="399" t="s">
        <v>3512</v>
      </c>
    </row>
    <row r="765" spans="1:24" ht="14.5" x14ac:dyDescent="0.35">
      <c r="A765" s="399" t="s">
        <v>1445</v>
      </c>
      <c r="B765" s="572" t="s">
        <v>9878</v>
      </c>
      <c r="C765" s="399" t="s">
        <v>9879</v>
      </c>
      <c r="D765" s="399" t="s">
        <v>9879</v>
      </c>
      <c r="I765" s="399" t="s">
        <v>8538</v>
      </c>
      <c r="J765" s="399" t="s">
        <v>8046</v>
      </c>
      <c r="L765" s="399" t="s">
        <v>1366</v>
      </c>
      <c r="N765" s="571">
        <v>44441.82633074074</v>
      </c>
      <c r="O765" s="571">
        <v>44473.777510277781</v>
      </c>
      <c r="Q765" s="399" t="s">
        <v>8175</v>
      </c>
      <c r="R765" s="399" t="s">
        <v>1326</v>
      </c>
      <c r="V765" s="399" t="s">
        <v>8776</v>
      </c>
      <c r="W765" s="399" t="s">
        <v>4660</v>
      </c>
      <c r="X765" s="399" t="s">
        <v>3459</v>
      </c>
    </row>
    <row r="766" spans="1:24" ht="14.5" x14ac:dyDescent="0.35">
      <c r="A766" s="399" t="s">
        <v>1445</v>
      </c>
      <c r="B766" s="572" t="s">
        <v>9880</v>
      </c>
      <c r="C766" s="399" t="s">
        <v>9881</v>
      </c>
      <c r="D766" s="399" t="s">
        <v>9881</v>
      </c>
      <c r="I766" s="399" t="s">
        <v>8538</v>
      </c>
      <c r="J766" s="399" t="s">
        <v>8046</v>
      </c>
      <c r="L766" s="399" t="s">
        <v>1366</v>
      </c>
      <c r="N766" s="571">
        <v>44441.826339305553</v>
      </c>
      <c r="O766" s="571">
        <v>44473.777508159721</v>
      </c>
      <c r="Q766" s="399" t="s">
        <v>8175</v>
      </c>
      <c r="R766" s="399" t="s">
        <v>1326</v>
      </c>
      <c r="V766" s="399" t="s">
        <v>8776</v>
      </c>
      <c r="W766" s="399" t="s">
        <v>4660</v>
      </c>
      <c r="X766" s="399" t="s">
        <v>3459</v>
      </c>
    </row>
    <row r="767" spans="1:24" ht="14.5" x14ac:dyDescent="0.35">
      <c r="A767" s="399" t="s">
        <v>1445</v>
      </c>
      <c r="B767" s="572" t="s">
        <v>9882</v>
      </c>
      <c r="C767" s="399" t="s">
        <v>9883</v>
      </c>
      <c r="D767" s="399" t="s">
        <v>9883</v>
      </c>
      <c r="I767" s="399" t="s">
        <v>8538</v>
      </c>
      <c r="J767" s="399" t="s">
        <v>8046</v>
      </c>
      <c r="L767" s="399" t="s">
        <v>1366</v>
      </c>
      <c r="N767" s="571">
        <v>44441.826348043978</v>
      </c>
      <c r="O767" s="571">
        <v>44473.777539490744</v>
      </c>
      <c r="Q767" s="399" t="s">
        <v>8175</v>
      </c>
      <c r="R767" s="399" t="s">
        <v>1326</v>
      </c>
      <c r="V767" s="399" t="s">
        <v>8776</v>
      </c>
      <c r="W767" s="399" t="s">
        <v>4660</v>
      </c>
      <c r="X767" s="399" t="s">
        <v>3459</v>
      </c>
    </row>
    <row r="768" spans="1:24" ht="14.5" x14ac:dyDescent="0.35">
      <c r="A768" s="399" t="s">
        <v>1445</v>
      </c>
      <c r="B768" s="572" t="s">
        <v>9884</v>
      </c>
      <c r="C768" s="399" t="s">
        <v>9885</v>
      </c>
      <c r="D768" s="399" t="s">
        <v>9885</v>
      </c>
      <c r="I768" s="399" t="s">
        <v>8538</v>
      </c>
      <c r="J768" s="399" t="s">
        <v>8046</v>
      </c>
      <c r="L768" s="399" t="s">
        <v>1366</v>
      </c>
      <c r="N768" s="571">
        <v>44441.826356331017</v>
      </c>
      <c r="O768" s="571">
        <v>44473.77753752315</v>
      </c>
      <c r="Q768" s="399" t="s">
        <v>8175</v>
      </c>
      <c r="R768" s="399" t="s">
        <v>1326</v>
      </c>
      <c r="V768" s="399" t="s">
        <v>8776</v>
      </c>
      <c r="W768" s="399" t="s">
        <v>4660</v>
      </c>
      <c r="X768" s="399" t="s">
        <v>3459</v>
      </c>
    </row>
    <row r="769" spans="1:24" ht="14.5" x14ac:dyDescent="0.35">
      <c r="A769" s="399" t="s">
        <v>1445</v>
      </c>
      <c r="B769" s="572" t="s">
        <v>9886</v>
      </c>
      <c r="C769" s="399" t="s">
        <v>9887</v>
      </c>
      <c r="D769" s="399" t="s">
        <v>9887</v>
      </c>
      <c r="I769" s="399" t="s">
        <v>8538</v>
      </c>
      <c r="J769" s="399" t="s">
        <v>8046</v>
      </c>
      <c r="L769" s="399" t="s">
        <v>1366</v>
      </c>
      <c r="N769" s="571">
        <v>44441.826364444445</v>
      </c>
      <c r="O769" s="571">
        <v>44473.777535370369</v>
      </c>
      <c r="Q769" s="399" t="s">
        <v>8175</v>
      </c>
      <c r="R769" s="399" t="s">
        <v>1326</v>
      </c>
      <c r="V769" s="399" t="s">
        <v>8776</v>
      </c>
      <c r="W769" s="399" t="s">
        <v>4660</v>
      </c>
      <c r="X769" s="399" t="s">
        <v>3459</v>
      </c>
    </row>
    <row r="770" spans="1:24" ht="14.5" x14ac:dyDescent="0.35">
      <c r="A770" s="399" t="s">
        <v>1445</v>
      </c>
      <c r="B770" s="572" t="s">
        <v>9888</v>
      </c>
      <c r="C770" s="399" t="s">
        <v>9889</v>
      </c>
      <c r="D770" s="399" t="s">
        <v>9889</v>
      </c>
      <c r="I770" s="399" t="s">
        <v>8538</v>
      </c>
      <c r="J770" s="399" t="s">
        <v>8046</v>
      </c>
      <c r="L770" s="399" t="s">
        <v>1366</v>
      </c>
      <c r="N770" s="571">
        <v>44441.826372719908</v>
      </c>
      <c r="O770" s="571">
        <v>44473.777533217595</v>
      </c>
      <c r="Q770" s="399" t="s">
        <v>8175</v>
      </c>
      <c r="R770" s="399" t="s">
        <v>1326</v>
      </c>
      <c r="V770" s="399" t="s">
        <v>8776</v>
      </c>
      <c r="W770" s="399" t="s">
        <v>4660</v>
      </c>
      <c r="X770" s="399" t="s">
        <v>3459</v>
      </c>
    </row>
    <row r="771" spans="1:24" ht="14.5" x14ac:dyDescent="0.35">
      <c r="A771" s="399" t="s">
        <v>1445</v>
      </c>
      <c r="B771" s="572" t="s">
        <v>9890</v>
      </c>
      <c r="C771" s="399" t="s">
        <v>9891</v>
      </c>
      <c r="D771" s="399" t="s">
        <v>9891</v>
      </c>
      <c r="I771" s="399" t="s">
        <v>8538</v>
      </c>
      <c r="J771" s="399" t="s">
        <v>8046</v>
      </c>
      <c r="L771" s="399" t="s">
        <v>1366</v>
      </c>
      <c r="N771" s="571">
        <v>44441.826381979168</v>
      </c>
      <c r="O771" s="571">
        <v>44473.777531122687</v>
      </c>
      <c r="Q771" s="399" t="s">
        <v>8175</v>
      </c>
      <c r="R771" s="399" t="s">
        <v>1326</v>
      </c>
      <c r="V771" s="399" t="s">
        <v>8776</v>
      </c>
      <c r="W771" s="399" t="s">
        <v>4660</v>
      </c>
      <c r="X771" s="399" t="s">
        <v>3459</v>
      </c>
    </row>
    <row r="772" spans="1:24" ht="14.5" x14ac:dyDescent="0.35">
      <c r="A772" s="399" t="s">
        <v>1445</v>
      </c>
      <c r="B772" s="572" t="s">
        <v>9892</v>
      </c>
      <c r="C772" s="399" t="s">
        <v>9893</v>
      </c>
      <c r="D772" s="399" t="s">
        <v>9893</v>
      </c>
      <c r="I772" s="399" t="s">
        <v>8538</v>
      </c>
      <c r="J772" s="399" t="s">
        <v>8046</v>
      </c>
      <c r="L772" s="399" t="s">
        <v>1366</v>
      </c>
      <c r="N772" s="571">
        <v>44441.826390196758</v>
      </c>
      <c r="O772" s="571">
        <v>44473.777524699071</v>
      </c>
      <c r="Q772" s="399" t="s">
        <v>8175</v>
      </c>
      <c r="R772" s="399" t="s">
        <v>1326</v>
      </c>
      <c r="V772" s="399" t="s">
        <v>8776</v>
      </c>
      <c r="W772" s="399" t="s">
        <v>4660</v>
      </c>
      <c r="X772" s="399" t="s">
        <v>3459</v>
      </c>
    </row>
    <row r="773" spans="1:24" ht="14.5" x14ac:dyDescent="0.35">
      <c r="A773" s="399" t="s">
        <v>1445</v>
      </c>
      <c r="B773" s="572" t="s">
        <v>9894</v>
      </c>
      <c r="C773" s="399" t="s">
        <v>9895</v>
      </c>
      <c r="D773" s="399" t="s">
        <v>9895</v>
      </c>
      <c r="I773" s="399" t="s">
        <v>8538</v>
      </c>
      <c r="J773" s="399" t="s">
        <v>8046</v>
      </c>
      <c r="L773" s="399" t="s">
        <v>1366</v>
      </c>
      <c r="N773" s="571">
        <v>44448.784563379631</v>
      </c>
      <c r="O773" s="571">
        <v>44473.777291944447</v>
      </c>
      <c r="Q773" s="399" t="s">
        <v>8175</v>
      </c>
      <c r="R773" s="399" t="s">
        <v>1326</v>
      </c>
      <c r="V773" s="399" t="s">
        <v>8776</v>
      </c>
      <c r="W773" s="399" t="s">
        <v>4660</v>
      </c>
      <c r="X773" s="399" t="s">
        <v>3459</v>
      </c>
    </row>
    <row r="774" spans="1:24" ht="14.5" x14ac:dyDescent="0.35">
      <c r="A774" s="399" t="s">
        <v>1445</v>
      </c>
      <c r="B774" s="572" t="s">
        <v>5985</v>
      </c>
      <c r="C774" s="399" t="s">
        <v>9896</v>
      </c>
      <c r="D774" s="399" t="s">
        <v>5986</v>
      </c>
      <c r="E774" s="399" t="s">
        <v>8270</v>
      </c>
      <c r="I774" s="399" t="s">
        <v>8057</v>
      </c>
      <c r="J774" s="399" t="s">
        <v>8046</v>
      </c>
      <c r="L774" s="399" t="s">
        <v>44</v>
      </c>
      <c r="M774" s="399" t="s">
        <v>445</v>
      </c>
      <c r="N774" s="571">
        <v>44452.787219375001</v>
      </c>
      <c r="O774" s="571">
        <v>44456.95903445602</v>
      </c>
      <c r="Q774" s="399" t="s">
        <v>8109</v>
      </c>
      <c r="R774" s="399" t="s">
        <v>8048</v>
      </c>
      <c r="V774" s="399" t="s">
        <v>1606</v>
      </c>
      <c r="W774" s="399" t="s">
        <v>1605</v>
      </c>
      <c r="X774" s="399" t="s">
        <v>3512</v>
      </c>
    </row>
    <row r="775" spans="1:24" ht="14.5" x14ac:dyDescent="0.35">
      <c r="A775" s="399" t="s">
        <v>1445</v>
      </c>
      <c r="B775" s="572" t="s">
        <v>5989</v>
      </c>
      <c r="C775" s="399" t="s">
        <v>9897</v>
      </c>
      <c r="D775" s="399" t="s">
        <v>5990</v>
      </c>
      <c r="E775" s="399" t="s">
        <v>9898</v>
      </c>
      <c r="I775" s="399" t="s">
        <v>8057</v>
      </c>
      <c r="J775" s="399" t="s">
        <v>8046</v>
      </c>
      <c r="L775" s="399" t="s">
        <v>44</v>
      </c>
      <c r="M775" s="399" t="s">
        <v>445</v>
      </c>
      <c r="N775" s="571">
        <v>44452.787227094908</v>
      </c>
      <c r="O775" s="571">
        <v>44456.957749710651</v>
      </c>
      <c r="P775" s="399" t="s">
        <v>9899</v>
      </c>
      <c r="Q775" s="399" t="s">
        <v>8109</v>
      </c>
      <c r="R775" s="399" t="s">
        <v>8048</v>
      </c>
      <c r="V775" s="399" t="s">
        <v>1606</v>
      </c>
      <c r="W775" s="399" t="s">
        <v>1605</v>
      </c>
      <c r="X775" s="399" t="s">
        <v>3512</v>
      </c>
    </row>
    <row r="776" spans="1:24" ht="14.5" x14ac:dyDescent="0.35">
      <c r="A776" s="399" t="s">
        <v>1445</v>
      </c>
      <c r="B776" s="572" t="s">
        <v>6030</v>
      </c>
      <c r="C776" s="399" t="s">
        <v>9900</v>
      </c>
      <c r="D776" s="399" t="s">
        <v>6031</v>
      </c>
      <c r="E776" s="399" t="s">
        <v>9901</v>
      </c>
      <c r="I776" s="399" t="s">
        <v>8057</v>
      </c>
      <c r="J776" s="399" t="s">
        <v>8046</v>
      </c>
      <c r="L776" s="399" t="s">
        <v>44</v>
      </c>
      <c r="M776" s="399" t="s">
        <v>445</v>
      </c>
      <c r="N776" s="571">
        <v>44452.787233333336</v>
      </c>
      <c r="O776" s="571">
        <v>44456.961064606483</v>
      </c>
      <c r="P776" s="399" t="s">
        <v>9899</v>
      </c>
      <c r="Q776" s="399" t="s">
        <v>8109</v>
      </c>
      <c r="R776" s="399" t="s">
        <v>8048</v>
      </c>
      <c r="V776" s="399" t="s">
        <v>1606</v>
      </c>
      <c r="W776" s="399" t="s">
        <v>1605</v>
      </c>
      <c r="X776" s="399" t="s">
        <v>3512</v>
      </c>
    </row>
    <row r="777" spans="1:24" ht="14.5" x14ac:dyDescent="0.35">
      <c r="A777" s="399" t="s">
        <v>1445</v>
      </c>
      <c r="B777" s="572" t="s">
        <v>6053</v>
      </c>
      <c r="C777" s="399" t="s">
        <v>6054</v>
      </c>
      <c r="D777" s="399" t="s">
        <v>6054</v>
      </c>
      <c r="E777" s="399" t="s">
        <v>9902</v>
      </c>
      <c r="I777" s="399" t="s">
        <v>8057</v>
      </c>
      <c r="J777" s="399" t="s">
        <v>8046</v>
      </c>
      <c r="L777" s="399" t="s">
        <v>44</v>
      </c>
      <c r="M777" s="399" t="s">
        <v>445</v>
      </c>
      <c r="N777" s="571">
        <v>44452.787238854165</v>
      </c>
      <c r="O777" s="571">
        <v>44460.002456840281</v>
      </c>
      <c r="P777" s="399" t="s">
        <v>9899</v>
      </c>
      <c r="Q777" s="399" t="s">
        <v>8109</v>
      </c>
      <c r="R777" s="399" t="s">
        <v>8048</v>
      </c>
      <c r="V777" s="399" t="s">
        <v>1606</v>
      </c>
      <c r="W777" s="399" t="s">
        <v>1605</v>
      </c>
      <c r="X777" s="399" t="s">
        <v>8066</v>
      </c>
    </row>
    <row r="778" spans="1:24" ht="14.5" x14ac:dyDescent="0.35">
      <c r="A778" s="399" t="s">
        <v>1445</v>
      </c>
      <c r="B778" s="572" t="s">
        <v>6059</v>
      </c>
      <c r="C778" s="399" t="s">
        <v>9903</v>
      </c>
      <c r="D778" s="399" t="s">
        <v>6060</v>
      </c>
      <c r="E778" s="399" t="s">
        <v>9904</v>
      </c>
      <c r="I778" s="399" t="s">
        <v>8057</v>
      </c>
      <c r="J778" s="399" t="s">
        <v>8046</v>
      </c>
      <c r="L778" s="399" t="s">
        <v>44</v>
      </c>
      <c r="M778" s="399" t="s">
        <v>445</v>
      </c>
      <c r="N778" s="571">
        <v>44452.787245300926</v>
      </c>
      <c r="O778" s="571">
        <v>44456.962401886572</v>
      </c>
      <c r="P778" s="399" t="s">
        <v>9899</v>
      </c>
      <c r="Q778" s="399" t="s">
        <v>8109</v>
      </c>
      <c r="R778" s="399" t="s">
        <v>8048</v>
      </c>
      <c r="V778" s="399" t="s">
        <v>1606</v>
      </c>
      <c r="W778" s="399" t="s">
        <v>1605</v>
      </c>
      <c r="X778" s="399" t="s">
        <v>3512</v>
      </c>
    </row>
    <row r="779" spans="1:24" ht="14.5" x14ac:dyDescent="0.35">
      <c r="A779" s="399" t="s">
        <v>1445</v>
      </c>
      <c r="B779" s="572" t="s">
        <v>6075</v>
      </c>
      <c r="C779" s="399" t="s">
        <v>9905</v>
      </c>
      <c r="D779" s="399" t="s">
        <v>6077</v>
      </c>
      <c r="F779" s="399" t="s">
        <v>9906</v>
      </c>
      <c r="G779" s="399" t="s">
        <v>9907</v>
      </c>
      <c r="I779" s="399" t="s">
        <v>8057</v>
      </c>
      <c r="J779" s="399" t="s">
        <v>8046</v>
      </c>
      <c r="L779" s="399" t="s">
        <v>44</v>
      </c>
      <c r="M779" s="399" t="s">
        <v>445</v>
      </c>
      <c r="N779" s="571">
        <v>44452.787250439818</v>
      </c>
      <c r="O779" s="571">
        <v>44480.405177407411</v>
      </c>
      <c r="P779" s="399" t="s">
        <v>9899</v>
      </c>
      <c r="Q779" s="399" t="s">
        <v>8175</v>
      </c>
      <c r="R779" s="399" t="s">
        <v>8048</v>
      </c>
      <c r="U779" s="399" t="s">
        <v>2266</v>
      </c>
      <c r="V779" s="399" t="s">
        <v>1606</v>
      </c>
      <c r="W779" s="399" t="s">
        <v>1605</v>
      </c>
      <c r="X779" s="399" t="s">
        <v>3459</v>
      </c>
    </row>
    <row r="780" spans="1:24" ht="14.5" x14ac:dyDescent="0.35">
      <c r="A780" s="399" t="s">
        <v>1445</v>
      </c>
      <c r="B780" s="572" t="s">
        <v>6081</v>
      </c>
      <c r="C780" s="399" t="s">
        <v>9908</v>
      </c>
      <c r="D780" s="399" t="s">
        <v>6083</v>
      </c>
      <c r="F780" s="399" t="s">
        <v>9909</v>
      </c>
      <c r="G780" s="399" t="s">
        <v>9910</v>
      </c>
      <c r="I780" s="399" t="s">
        <v>8057</v>
      </c>
      <c r="J780" s="399" t="s">
        <v>8046</v>
      </c>
      <c r="L780" s="399" t="s">
        <v>44</v>
      </c>
      <c r="M780" s="399" t="s">
        <v>445</v>
      </c>
      <c r="N780" s="571">
        <v>44452.787256331016</v>
      </c>
      <c r="O780" s="571">
        <v>44480.405677743052</v>
      </c>
      <c r="P780" s="399" t="s">
        <v>9899</v>
      </c>
      <c r="Q780" s="399" t="s">
        <v>8175</v>
      </c>
      <c r="R780" s="399" t="s">
        <v>8048</v>
      </c>
      <c r="U780" s="399" t="s">
        <v>2266</v>
      </c>
      <c r="V780" s="399" t="s">
        <v>1606</v>
      </c>
      <c r="W780" s="399" t="s">
        <v>1605</v>
      </c>
      <c r="X780" s="399" t="s">
        <v>3459</v>
      </c>
    </row>
    <row r="781" spans="1:24" ht="14.5" x14ac:dyDescent="0.35">
      <c r="A781" s="399" t="s">
        <v>1445</v>
      </c>
      <c r="B781" s="572" t="s">
        <v>6087</v>
      </c>
      <c r="C781" s="399" t="s">
        <v>9911</v>
      </c>
      <c r="D781" s="399" t="s">
        <v>6089</v>
      </c>
      <c r="F781" s="399" t="s">
        <v>9912</v>
      </c>
      <c r="G781" s="399" t="s">
        <v>9913</v>
      </c>
      <c r="I781" s="399" t="s">
        <v>8106</v>
      </c>
      <c r="J781" s="399" t="s">
        <v>8046</v>
      </c>
      <c r="L781" s="399" t="s">
        <v>44</v>
      </c>
      <c r="M781" s="399" t="s">
        <v>445</v>
      </c>
      <c r="N781" s="571">
        <v>44452.787261516205</v>
      </c>
      <c r="O781" s="571">
        <v>44484.853221226855</v>
      </c>
      <c r="P781" s="399" t="s">
        <v>9899</v>
      </c>
      <c r="Q781" s="399" t="s">
        <v>8175</v>
      </c>
      <c r="R781" s="399" t="s">
        <v>8048</v>
      </c>
      <c r="U781" s="399" t="s">
        <v>2266</v>
      </c>
      <c r="V781" s="399" t="s">
        <v>1606</v>
      </c>
      <c r="W781" s="399" t="s">
        <v>1605</v>
      </c>
      <c r="X781" s="399" t="s">
        <v>3459</v>
      </c>
    </row>
    <row r="782" spans="1:24" ht="14.5" x14ac:dyDescent="0.35">
      <c r="A782" s="399" t="s">
        <v>1445</v>
      </c>
      <c r="B782" s="572" t="s">
        <v>9914</v>
      </c>
      <c r="C782" s="399" t="s">
        <v>9915</v>
      </c>
      <c r="D782" s="399" t="s">
        <v>6093</v>
      </c>
      <c r="F782" s="399" t="s">
        <v>9916</v>
      </c>
      <c r="G782" s="399" t="s">
        <v>9917</v>
      </c>
      <c r="I782" s="399" t="s">
        <v>8203</v>
      </c>
      <c r="J782" s="399" t="s">
        <v>8046</v>
      </c>
      <c r="L782" s="399" t="s">
        <v>44</v>
      </c>
      <c r="M782" s="399" t="s">
        <v>445</v>
      </c>
      <c r="N782" s="571">
        <v>44452.78726675926</v>
      </c>
      <c r="O782" s="571">
        <v>44470.536653553238</v>
      </c>
      <c r="P782" s="399" t="s">
        <v>9918</v>
      </c>
      <c r="Q782" s="399" t="s">
        <v>8109</v>
      </c>
      <c r="R782" s="399" t="s">
        <v>8048</v>
      </c>
      <c r="U782" s="399" t="s">
        <v>120</v>
      </c>
      <c r="V782" s="399" t="s">
        <v>2577</v>
      </c>
      <c r="W782" s="399" t="s">
        <v>1605</v>
      </c>
      <c r="X782" s="399" t="s">
        <v>3459</v>
      </c>
    </row>
    <row r="783" spans="1:24" ht="14.5" x14ac:dyDescent="0.35">
      <c r="A783" s="399" t="s">
        <v>1445</v>
      </c>
      <c r="B783" s="572" t="s">
        <v>6097</v>
      </c>
      <c r="C783" s="399" t="s">
        <v>9919</v>
      </c>
      <c r="D783" s="399" t="s">
        <v>6100</v>
      </c>
      <c r="E783" s="399" t="s">
        <v>9920</v>
      </c>
      <c r="I783" s="399" t="s">
        <v>8057</v>
      </c>
      <c r="J783" s="399" t="s">
        <v>8046</v>
      </c>
      <c r="L783" s="399" t="s">
        <v>44</v>
      </c>
      <c r="M783" s="399" t="s">
        <v>445</v>
      </c>
      <c r="N783" s="571">
        <v>44452.787272199072</v>
      </c>
      <c r="O783" s="571">
        <v>44461.472988784721</v>
      </c>
      <c r="P783" s="399" t="s">
        <v>9899</v>
      </c>
      <c r="Q783" s="399" t="s">
        <v>8109</v>
      </c>
      <c r="R783" s="399" t="s">
        <v>8048</v>
      </c>
      <c r="U783" s="399" t="s">
        <v>6102</v>
      </c>
      <c r="V783" s="399" t="s">
        <v>1606</v>
      </c>
      <c r="W783" s="399" t="s">
        <v>1605</v>
      </c>
      <c r="X783" s="399" t="s">
        <v>3459</v>
      </c>
    </row>
    <row r="784" spans="1:24" ht="14.5" x14ac:dyDescent="0.35">
      <c r="A784" s="399" t="s">
        <v>1445</v>
      </c>
      <c r="B784" s="572" t="s">
        <v>6119</v>
      </c>
      <c r="C784" s="399" t="s">
        <v>9921</v>
      </c>
      <c r="D784" s="399" t="s">
        <v>6121</v>
      </c>
      <c r="E784" s="399" t="s">
        <v>9922</v>
      </c>
      <c r="I784" s="399" t="s">
        <v>8057</v>
      </c>
      <c r="J784" s="399" t="s">
        <v>8046</v>
      </c>
      <c r="L784" s="399" t="s">
        <v>44</v>
      </c>
      <c r="M784" s="399" t="s">
        <v>445</v>
      </c>
      <c r="N784" s="571">
        <v>44452.787277430558</v>
      </c>
      <c r="O784" s="571">
        <v>44461.47252142361</v>
      </c>
      <c r="P784" s="399" t="s">
        <v>9899</v>
      </c>
      <c r="Q784" s="399" t="s">
        <v>8109</v>
      </c>
      <c r="R784" s="399" t="s">
        <v>8048</v>
      </c>
      <c r="U784" s="399" t="s">
        <v>6102</v>
      </c>
      <c r="V784" s="399" t="s">
        <v>1606</v>
      </c>
      <c r="W784" s="399" t="s">
        <v>1605</v>
      </c>
      <c r="X784" s="399" t="s">
        <v>3459</v>
      </c>
    </row>
    <row r="785" spans="1:24" ht="14.5" x14ac:dyDescent="0.35">
      <c r="A785" s="399" t="s">
        <v>1445</v>
      </c>
      <c r="B785" s="572" t="s">
        <v>9923</v>
      </c>
      <c r="C785" s="399" t="s">
        <v>9924</v>
      </c>
      <c r="D785" s="399" t="s">
        <v>2186</v>
      </c>
      <c r="G785" s="399" t="s">
        <v>9924</v>
      </c>
      <c r="I785" s="399" t="s">
        <v>9925</v>
      </c>
      <c r="J785" s="399" t="s">
        <v>8046</v>
      </c>
      <c r="L785" s="399" t="s">
        <v>44</v>
      </c>
      <c r="M785" s="399" t="s">
        <v>445</v>
      </c>
      <c r="N785" s="571">
        <v>44461.5385646875</v>
      </c>
      <c r="O785" s="571">
        <v>44462.248964918981</v>
      </c>
      <c r="Q785" s="399" t="s">
        <v>8109</v>
      </c>
      <c r="R785" s="399" t="s">
        <v>8048</v>
      </c>
      <c r="U785" s="399" t="s">
        <v>2188</v>
      </c>
      <c r="V785" s="399" t="s">
        <v>1606</v>
      </c>
      <c r="W785" s="399" t="s">
        <v>1605</v>
      </c>
      <c r="X785" s="399" t="s">
        <v>3459</v>
      </c>
    </row>
    <row r="786" spans="1:24" ht="14.5" x14ac:dyDescent="0.35">
      <c r="A786" s="399" t="s">
        <v>1445</v>
      </c>
      <c r="B786" s="572" t="s">
        <v>9926</v>
      </c>
      <c r="C786" s="399" t="s">
        <v>9927</v>
      </c>
      <c r="D786" s="399" t="s">
        <v>9927</v>
      </c>
      <c r="E786" s="399" t="s">
        <v>9928</v>
      </c>
      <c r="I786" s="399" t="s">
        <v>8449</v>
      </c>
      <c r="J786" s="399" t="s">
        <v>8046</v>
      </c>
      <c r="K786" s="399" t="s">
        <v>2671</v>
      </c>
      <c r="L786" s="399" t="s">
        <v>44</v>
      </c>
      <c r="M786" s="399" t="s">
        <v>445</v>
      </c>
      <c r="N786" s="571">
        <v>44469.72827846065</v>
      </c>
      <c r="O786" s="571">
        <v>44496.121939375</v>
      </c>
      <c r="Q786" s="399" t="s">
        <v>8175</v>
      </c>
      <c r="R786" s="399" t="s">
        <v>1326</v>
      </c>
      <c r="V786" s="399" t="s">
        <v>8451</v>
      </c>
      <c r="W786" s="399" t="s">
        <v>4660</v>
      </c>
      <c r="X786" s="399" t="s">
        <v>3512</v>
      </c>
    </row>
    <row r="787" spans="1:24" ht="14.5" x14ac:dyDescent="0.35">
      <c r="A787" s="399" t="s">
        <v>1445</v>
      </c>
      <c r="B787" s="572" t="s">
        <v>9929</v>
      </c>
      <c r="C787" s="399" t="s">
        <v>9930</v>
      </c>
      <c r="D787" s="399" t="s">
        <v>9930</v>
      </c>
      <c r="E787" s="399" t="s">
        <v>9931</v>
      </c>
      <c r="I787" s="399" t="s">
        <v>8449</v>
      </c>
      <c r="J787" s="399" t="s">
        <v>8046</v>
      </c>
      <c r="K787" s="399" t="s">
        <v>2671</v>
      </c>
      <c r="L787" s="399" t="s">
        <v>44</v>
      </c>
      <c r="M787" s="399" t="s">
        <v>445</v>
      </c>
      <c r="N787" s="571">
        <v>44469.728287048609</v>
      </c>
      <c r="O787" s="571">
        <v>44496.125323888889</v>
      </c>
      <c r="Q787" s="399" t="s">
        <v>8175</v>
      </c>
      <c r="R787" s="399" t="s">
        <v>1326</v>
      </c>
      <c r="V787" s="399" t="s">
        <v>8451</v>
      </c>
      <c r="W787" s="399" t="s">
        <v>4660</v>
      </c>
      <c r="X787" s="399" t="s">
        <v>3512</v>
      </c>
    </row>
    <row r="788" spans="1:24" ht="14.5" x14ac:dyDescent="0.35">
      <c r="A788" s="399" t="s">
        <v>1445</v>
      </c>
      <c r="B788" s="572" t="s">
        <v>9932</v>
      </c>
      <c r="C788" s="399" t="s">
        <v>9933</v>
      </c>
      <c r="D788" s="399" t="s">
        <v>9933</v>
      </c>
      <c r="E788" s="399" t="s">
        <v>9934</v>
      </c>
      <c r="I788" s="399" t="s">
        <v>8449</v>
      </c>
      <c r="J788" s="399" t="s">
        <v>8046</v>
      </c>
      <c r="K788" s="399" t="s">
        <v>2671</v>
      </c>
      <c r="L788" s="399" t="s">
        <v>44</v>
      </c>
      <c r="M788" s="399" t="s">
        <v>445</v>
      </c>
      <c r="N788" s="571">
        <v>44469.728292939813</v>
      </c>
      <c r="O788" s="571">
        <v>44496.145506516201</v>
      </c>
      <c r="Q788" s="399" t="s">
        <v>8175</v>
      </c>
      <c r="R788" s="399" t="s">
        <v>1326</v>
      </c>
      <c r="V788" s="399" t="s">
        <v>8451</v>
      </c>
      <c r="W788" s="399" t="s">
        <v>4660</v>
      </c>
      <c r="X788" s="399" t="s">
        <v>3512</v>
      </c>
    </row>
    <row r="789" spans="1:24" ht="14.5" x14ac:dyDescent="0.35">
      <c r="A789" s="399" t="s">
        <v>1445</v>
      </c>
      <c r="B789" s="572" t="s">
        <v>9935</v>
      </c>
      <c r="C789" s="399" t="s">
        <v>9936</v>
      </c>
      <c r="D789" s="399" t="s">
        <v>9936</v>
      </c>
      <c r="E789" s="399" t="s">
        <v>9937</v>
      </c>
      <c r="I789" s="399" t="s">
        <v>8449</v>
      </c>
      <c r="J789" s="399" t="s">
        <v>8046</v>
      </c>
      <c r="K789" s="399" t="s">
        <v>2671</v>
      </c>
      <c r="L789" s="399" t="s">
        <v>44</v>
      </c>
      <c r="M789" s="399" t="s">
        <v>445</v>
      </c>
      <c r="N789" s="571">
        <v>44469.728298761576</v>
      </c>
      <c r="O789" s="571">
        <v>44482.748617835648</v>
      </c>
      <c r="Q789" s="399" t="s">
        <v>8175</v>
      </c>
      <c r="R789" s="399" t="s">
        <v>1326</v>
      </c>
      <c r="V789" s="399" t="s">
        <v>8451</v>
      </c>
      <c r="W789" s="399" t="s">
        <v>4660</v>
      </c>
      <c r="X789" s="399" t="s">
        <v>3512</v>
      </c>
    </row>
    <row r="790" spans="1:24" ht="14.5" x14ac:dyDescent="0.35">
      <c r="A790" s="399" t="s">
        <v>1445</v>
      </c>
      <c r="B790" s="572" t="s">
        <v>9938</v>
      </c>
      <c r="C790" s="399" t="s">
        <v>9939</v>
      </c>
      <c r="D790" s="399" t="s">
        <v>9939</v>
      </c>
      <c r="E790" s="399" t="s">
        <v>9940</v>
      </c>
      <c r="I790" s="399" t="s">
        <v>8449</v>
      </c>
      <c r="J790" s="399" t="s">
        <v>8046</v>
      </c>
      <c r="K790" s="399" t="s">
        <v>2671</v>
      </c>
      <c r="L790" s="399" t="s">
        <v>44</v>
      </c>
      <c r="M790" s="399" t="s">
        <v>445</v>
      </c>
      <c r="N790" s="571">
        <v>44469.728305231481</v>
      </c>
      <c r="O790" s="571">
        <v>44482.748483888892</v>
      </c>
      <c r="Q790" s="399" t="s">
        <v>8175</v>
      </c>
      <c r="R790" s="399" t="s">
        <v>1326</v>
      </c>
      <c r="V790" s="399" t="s">
        <v>8451</v>
      </c>
      <c r="W790" s="399" t="s">
        <v>4660</v>
      </c>
      <c r="X790" s="399" t="s">
        <v>3512</v>
      </c>
    </row>
    <row r="791" spans="1:24" ht="14.5" x14ac:dyDescent="0.35">
      <c r="A791" s="399" t="s">
        <v>1445</v>
      </c>
      <c r="B791" s="572" t="s">
        <v>9941</v>
      </c>
      <c r="C791" s="399" t="s">
        <v>9942</v>
      </c>
      <c r="D791" s="399" t="s">
        <v>9942</v>
      </c>
      <c r="E791" s="399" t="s">
        <v>9943</v>
      </c>
      <c r="I791" s="399" t="s">
        <v>8449</v>
      </c>
      <c r="J791" s="399" t="s">
        <v>8046</v>
      </c>
      <c r="K791" s="399" t="s">
        <v>2671</v>
      </c>
      <c r="L791" s="399" t="s">
        <v>44</v>
      </c>
      <c r="M791" s="399" t="s">
        <v>445</v>
      </c>
      <c r="N791" s="571">
        <v>44469.728310914354</v>
      </c>
      <c r="O791" s="571">
        <v>44482.748135405091</v>
      </c>
      <c r="Q791" s="399" t="s">
        <v>8175</v>
      </c>
      <c r="R791" s="399" t="s">
        <v>1326</v>
      </c>
      <c r="V791" s="399" t="s">
        <v>8451</v>
      </c>
      <c r="W791" s="399" t="s">
        <v>4660</v>
      </c>
      <c r="X791" s="399" t="s">
        <v>3512</v>
      </c>
    </row>
    <row r="792" spans="1:24" ht="14.5" x14ac:dyDescent="0.35">
      <c r="A792" s="399" t="s">
        <v>1445</v>
      </c>
      <c r="B792" s="572" t="s">
        <v>9944</v>
      </c>
      <c r="C792" s="399" t="s">
        <v>9945</v>
      </c>
      <c r="D792" s="399" t="s">
        <v>9945</v>
      </c>
      <c r="E792" s="399" t="s">
        <v>9946</v>
      </c>
      <c r="I792" s="399" t="s">
        <v>8449</v>
      </c>
      <c r="J792" s="399" t="s">
        <v>8046</v>
      </c>
      <c r="K792" s="399" t="s">
        <v>2671</v>
      </c>
      <c r="L792" s="399" t="s">
        <v>44</v>
      </c>
      <c r="M792" s="399" t="s">
        <v>445</v>
      </c>
      <c r="N792" s="571">
        <v>44469.728317002315</v>
      </c>
      <c r="O792" s="571">
        <v>44482.74907943287</v>
      </c>
      <c r="Q792" s="399" t="s">
        <v>8175</v>
      </c>
      <c r="R792" s="399" t="s">
        <v>1326</v>
      </c>
      <c r="V792" s="399" t="s">
        <v>8451</v>
      </c>
      <c r="W792" s="399" t="s">
        <v>4660</v>
      </c>
      <c r="X792" s="399" t="s">
        <v>3512</v>
      </c>
    </row>
    <row r="793" spans="1:24" ht="14.5" x14ac:dyDescent="0.35">
      <c r="A793" s="399" t="s">
        <v>1445</v>
      </c>
      <c r="B793" s="572" t="s">
        <v>9947</v>
      </c>
      <c r="C793" s="399" t="s">
        <v>9948</v>
      </c>
      <c r="D793" s="399" t="s">
        <v>9948</v>
      </c>
      <c r="I793" s="399" t="s">
        <v>8449</v>
      </c>
      <c r="J793" s="399" t="s">
        <v>8046</v>
      </c>
      <c r="K793" s="399" t="s">
        <v>2671</v>
      </c>
      <c r="L793" s="399" t="s">
        <v>44</v>
      </c>
      <c r="M793" s="399" t="s">
        <v>445</v>
      </c>
      <c r="N793" s="571">
        <v>44469.728322222225</v>
      </c>
      <c r="O793" s="571">
        <v>44482.747895752313</v>
      </c>
      <c r="Q793" s="399" t="s">
        <v>8175</v>
      </c>
      <c r="R793" s="399" t="s">
        <v>1326</v>
      </c>
      <c r="V793" s="399" t="s">
        <v>8451</v>
      </c>
      <c r="W793" s="399" t="s">
        <v>4660</v>
      </c>
      <c r="X793" s="399" t="s">
        <v>3459</v>
      </c>
    </row>
    <row r="794" spans="1:24" ht="14.5" x14ac:dyDescent="0.35">
      <c r="A794" s="399" t="s">
        <v>1445</v>
      </c>
      <c r="B794" s="572" t="s">
        <v>9949</v>
      </c>
      <c r="C794" s="399" t="s">
        <v>9950</v>
      </c>
      <c r="D794" s="399" t="s">
        <v>9950</v>
      </c>
      <c r="E794" s="399" t="s">
        <v>9951</v>
      </c>
      <c r="I794" s="399" t="s">
        <v>8449</v>
      </c>
      <c r="J794" s="399" t="s">
        <v>8046</v>
      </c>
      <c r="K794" s="399" t="s">
        <v>2671</v>
      </c>
      <c r="L794" s="399" t="s">
        <v>129</v>
      </c>
      <c r="N794" s="571">
        <v>44469.728327731478</v>
      </c>
      <c r="O794" s="571">
        <v>44482.845638877312</v>
      </c>
      <c r="Q794" s="399" t="s">
        <v>8175</v>
      </c>
      <c r="R794" s="399" t="s">
        <v>1326</v>
      </c>
      <c r="V794" s="399" t="s">
        <v>8451</v>
      </c>
      <c r="W794" s="399" t="s">
        <v>4660</v>
      </c>
      <c r="X794" s="399" t="s">
        <v>3512</v>
      </c>
    </row>
    <row r="795" spans="1:24" ht="14.5" x14ac:dyDescent="0.35">
      <c r="A795" s="399" t="s">
        <v>1445</v>
      </c>
      <c r="B795" s="572" t="s">
        <v>9952</v>
      </c>
      <c r="C795" s="399" t="s">
        <v>9953</v>
      </c>
      <c r="D795" s="399" t="s">
        <v>9953</v>
      </c>
      <c r="E795" s="399" t="s">
        <v>9954</v>
      </c>
      <c r="I795" s="399" t="s">
        <v>8449</v>
      </c>
      <c r="J795" s="399" t="s">
        <v>8046</v>
      </c>
      <c r="K795" s="399" t="s">
        <v>2671</v>
      </c>
      <c r="L795" s="399" t="s">
        <v>44</v>
      </c>
      <c r="M795" s="399" t="s">
        <v>445</v>
      </c>
      <c r="N795" s="571">
        <v>44469.728333692132</v>
      </c>
      <c r="O795" s="571">
        <v>44482.749202245373</v>
      </c>
      <c r="Q795" s="399" t="s">
        <v>8175</v>
      </c>
      <c r="R795" s="399" t="s">
        <v>1326</v>
      </c>
      <c r="V795" s="399" t="s">
        <v>8451</v>
      </c>
      <c r="W795" s="399" t="s">
        <v>4660</v>
      </c>
      <c r="X795" s="399" t="s">
        <v>3512</v>
      </c>
    </row>
    <row r="796" spans="1:24" ht="14.5" x14ac:dyDescent="0.35">
      <c r="A796" s="399" t="s">
        <v>1445</v>
      </c>
      <c r="B796" s="572" t="s">
        <v>9955</v>
      </c>
      <c r="C796" s="399" t="s">
        <v>9956</v>
      </c>
      <c r="D796" s="399" t="s">
        <v>9956</v>
      </c>
      <c r="E796" s="399" t="s">
        <v>9957</v>
      </c>
      <c r="I796" s="399" t="s">
        <v>8449</v>
      </c>
      <c r="J796" s="399" t="s">
        <v>8046</v>
      </c>
      <c r="K796" s="399" t="s">
        <v>2671</v>
      </c>
      <c r="L796" s="399" t="s">
        <v>44</v>
      </c>
      <c r="M796" s="399" t="s">
        <v>445</v>
      </c>
      <c r="N796" s="571">
        <v>44469.728339131943</v>
      </c>
      <c r="O796" s="571">
        <v>44491.813721817132</v>
      </c>
      <c r="Q796" s="399" t="s">
        <v>8175</v>
      </c>
      <c r="R796" s="399" t="s">
        <v>1326</v>
      </c>
      <c r="V796" s="399" t="s">
        <v>8451</v>
      </c>
      <c r="W796" s="399" t="s">
        <v>4660</v>
      </c>
      <c r="X796" s="399" t="s">
        <v>3512</v>
      </c>
    </row>
    <row r="797" spans="1:24" ht="14.5" x14ac:dyDescent="0.35">
      <c r="A797" s="399" t="s">
        <v>1445</v>
      </c>
      <c r="B797" s="572" t="s">
        <v>9958</v>
      </c>
      <c r="C797" s="399" t="s">
        <v>9959</v>
      </c>
      <c r="D797" s="399" t="s">
        <v>9959</v>
      </c>
      <c r="I797" s="399" t="s">
        <v>8449</v>
      </c>
      <c r="J797" s="399" t="s">
        <v>8046</v>
      </c>
      <c r="K797" s="399" t="s">
        <v>2671</v>
      </c>
      <c r="L797" s="399" t="s">
        <v>129</v>
      </c>
      <c r="N797" s="571">
        <v>44469.728344571762</v>
      </c>
      <c r="O797" s="571">
        <v>44483.08075277778</v>
      </c>
      <c r="Q797" s="399" t="s">
        <v>8175</v>
      </c>
      <c r="R797" s="399" t="s">
        <v>1326</v>
      </c>
      <c r="V797" s="399" t="s">
        <v>8451</v>
      </c>
      <c r="W797" s="399" t="s">
        <v>4660</v>
      </c>
      <c r="X797" s="399" t="s">
        <v>3459</v>
      </c>
    </row>
    <row r="798" spans="1:24" ht="14.5" x14ac:dyDescent="0.35">
      <c r="A798" s="399" t="s">
        <v>1445</v>
      </c>
      <c r="B798" s="572" t="s">
        <v>9960</v>
      </c>
      <c r="C798" s="399" t="s">
        <v>9961</v>
      </c>
      <c r="D798" s="399" t="s">
        <v>9961</v>
      </c>
      <c r="I798" s="399" t="s">
        <v>8449</v>
      </c>
      <c r="J798" s="399" t="s">
        <v>8046</v>
      </c>
      <c r="K798" s="399" t="s">
        <v>2671</v>
      </c>
      <c r="L798" s="399" t="s">
        <v>129</v>
      </c>
      <c r="N798" s="571">
        <v>44469.72835020833</v>
      </c>
      <c r="O798" s="571">
        <v>44482.845277280096</v>
      </c>
      <c r="Q798" s="399" t="s">
        <v>8175</v>
      </c>
      <c r="R798" s="399" t="s">
        <v>1326</v>
      </c>
      <c r="V798" s="399" t="s">
        <v>8451</v>
      </c>
      <c r="W798" s="399" t="s">
        <v>4660</v>
      </c>
      <c r="X798" s="399" t="s">
        <v>3459</v>
      </c>
    </row>
    <row r="799" spans="1:24" ht="14.5" x14ac:dyDescent="0.35">
      <c r="A799" s="399" t="s">
        <v>1445</v>
      </c>
      <c r="B799" s="572" t="s">
        <v>9962</v>
      </c>
      <c r="C799" s="399" t="s">
        <v>9963</v>
      </c>
      <c r="D799" s="399" t="s">
        <v>9963</v>
      </c>
      <c r="I799" s="399" t="s">
        <v>8449</v>
      </c>
      <c r="J799" s="399" t="s">
        <v>8046</v>
      </c>
      <c r="K799" s="399" t="s">
        <v>2671</v>
      </c>
      <c r="L799" s="399" t="s">
        <v>129</v>
      </c>
      <c r="N799" s="571">
        <v>44469.728355393519</v>
      </c>
      <c r="O799" s="571">
        <v>44477.096491261575</v>
      </c>
      <c r="Q799" s="399" t="s">
        <v>8175</v>
      </c>
      <c r="R799" s="399" t="s">
        <v>1326</v>
      </c>
      <c r="V799" s="399" t="s">
        <v>8451</v>
      </c>
      <c r="W799" s="399" t="s">
        <v>4660</v>
      </c>
      <c r="X799" s="399" t="s">
        <v>3459</v>
      </c>
    </row>
    <row r="800" spans="1:24" ht="14.5" x14ac:dyDescent="0.35">
      <c r="A800" s="399" t="s">
        <v>1445</v>
      </c>
      <c r="B800" s="572" t="s">
        <v>9964</v>
      </c>
      <c r="C800" s="399" t="s">
        <v>9965</v>
      </c>
      <c r="D800" s="399" t="s">
        <v>9965</v>
      </c>
      <c r="E800" s="399" t="s">
        <v>9966</v>
      </c>
      <c r="I800" s="399" t="s">
        <v>8449</v>
      </c>
      <c r="J800" s="399" t="s">
        <v>8046</v>
      </c>
      <c r="K800" s="399" t="s">
        <v>2671</v>
      </c>
      <c r="L800" s="399" t="s">
        <v>8116</v>
      </c>
      <c r="N800" s="571">
        <v>44469.728360706016</v>
      </c>
      <c r="O800" s="571">
        <v>44490.500702013887</v>
      </c>
      <c r="Q800" s="399" t="s">
        <v>8175</v>
      </c>
      <c r="R800" s="399" t="s">
        <v>1326</v>
      </c>
      <c r="V800" s="399" t="s">
        <v>8451</v>
      </c>
      <c r="W800" s="399" t="s">
        <v>4660</v>
      </c>
      <c r="X800" s="399" t="s">
        <v>3512</v>
      </c>
    </row>
    <row r="801" spans="1:24" ht="14.5" x14ac:dyDescent="0.35">
      <c r="A801" s="399" t="s">
        <v>1445</v>
      </c>
      <c r="B801" s="572" t="s">
        <v>9967</v>
      </c>
      <c r="C801" s="399" t="s">
        <v>9968</v>
      </c>
      <c r="D801" s="399" t="s">
        <v>9968</v>
      </c>
      <c r="I801" s="399" t="s">
        <v>8449</v>
      </c>
      <c r="J801" s="399" t="s">
        <v>8046</v>
      </c>
      <c r="K801" s="399" t="s">
        <v>2671</v>
      </c>
      <c r="L801" s="399" t="s">
        <v>129</v>
      </c>
      <c r="N801" s="571">
        <v>44469.728365706018</v>
      </c>
      <c r="O801" s="571">
        <v>44482.845058796294</v>
      </c>
      <c r="Q801" s="399" t="s">
        <v>8175</v>
      </c>
      <c r="R801" s="399" t="s">
        <v>1326</v>
      </c>
      <c r="V801" s="399" t="s">
        <v>8451</v>
      </c>
      <c r="W801" s="399" t="s">
        <v>4660</v>
      </c>
      <c r="X801" s="399" t="s">
        <v>3459</v>
      </c>
    </row>
    <row r="802" spans="1:24" ht="14.5" x14ac:dyDescent="0.35">
      <c r="A802" s="399" t="s">
        <v>1445</v>
      </c>
      <c r="B802" s="572" t="s">
        <v>9969</v>
      </c>
      <c r="C802" s="399" t="s">
        <v>9970</v>
      </c>
      <c r="D802" s="399" t="s">
        <v>9970</v>
      </c>
      <c r="E802" s="399" t="s">
        <v>9971</v>
      </c>
      <c r="I802" s="399" t="s">
        <v>8449</v>
      </c>
      <c r="J802" s="399" t="s">
        <v>8046</v>
      </c>
      <c r="K802" s="399" t="s">
        <v>2671</v>
      </c>
      <c r="L802" s="399" t="s">
        <v>44</v>
      </c>
      <c r="M802" s="399" t="s">
        <v>445</v>
      </c>
      <c r="N802" s="571">
        <v>44469.728372604164</v>
      </c>
      <c r="O802" s="571">
        <v>44490.501947372686</v>
      </c>
      <c r="Q802" s="399" t="s">
        <v>8175</v>
      </c>
      <c r="R802" s="399" t="s">
        <v>1326</v>
      </c>
      <c r="V802" s="399" t="s">
        <v>8451</v>
      </c>
      <c r="W802" s="399" t="s">
        <v>4660</v>
      </c>
      <c r="X802" s="399" t="s">
        <v>3512</v>
      </c>
    </row>
    <row r="803" spans="1:24" ht="14.5" x14ac:dyDescent="0.35">
      <c r="A803" s="399" t="s">
        <v>1445</v>
      </c>
      <c r="B803" s="572" t="s">
        <v>9972</v>
      </c>
      <c r="C803" s="399" t="s">
        <v>9973</v>
      </c>
      <c r="D803" s="399" t="s">
        <v>9973</v>
      </c>
      <c r="E803" s="399" t="s">
        <v>9974</v>
      </c>
      <c r="I803" s="399" t="s">
        <v>8449</v>
      </c>
      <c r="J803" s="399" t="s">
        <v>8046</v>
      </c>
      <c r="K803" s="399" t="s">
        <v>2671</v>
      </c>
      <c r="L803" s="399" t="s">
        <v>44</v>
      </c>
      <c r="M803" s="399" t="s">
        <v>445</v>
      </c>
      <c r="N803" s="571">
        <v>44469.728379699074</v>
      </c>
      <c r="O803" s="571">
        <v>44496.146844583331</v>
      </c>
      <c r="Q803" s="399" t="s">
        <v>8175</v>
      </c>
      <c r="R803" s="399" t="s">
        <v>1326</v>
      </c>
      <c r="V803" s="399" t="s">
        <v>8451</v>
      </c>
      <c r="W803" s="399" t="s">
        <v>4660</v>
      </c>
      <c r="X803" s="399" t="s">
        <v>3512</v>
      </c>
    </row>
    <row r="804" spans="1:24" ht="14.5" x14ac:dyDescent="0.35">
      <c r="A804" s="399" t="s">
        <v>1445</v>
      </c>
      <c r="B804" s="572" t="s">
        <v>9975</v>
      </c>
      <c r="C804" s="399" t="s">
        <v>9976</v>
      </c>
      <c r="D804" s="399" t="s">
        <v>9976</v>
      </c>
      <c r="E804" s="399" t="s">
        <v>9977</v>
      </c>
      <c r="I804" s="399" t="s">
        <v>8449</v>
      </c>
      <c r="J804" s="399" t="s">
        <v>8046</v>
      </c>
      <c r="K804" s="399" t="s">
        <v>2671</v>
      </c>
      <c r="L804" s="399" t="s">
        <v>44</v>
      </c>
      <c r="M804" s="399" t="s">
        <v>445</v>
      </c>
      <c r="N804" s="571">
        <v>44469.728391701392</v>
      </c>
      <c r="O804" s="571">
        <v>44482.749951458332</v>
      </c>
      <c r="Q804" s="399" t="s">
        <v>8175</v>
      </c>
      <c r="R804" s="399" t="s">
        <v>1326</v>
      </c>
      <c r="V804" s="399" t="s">
        <v>8451</v>
      </c>
      <c r="W804" s="399" t="s">
        <v>4660</v>
      </c>
      <c r="X804" s="399" t="s">
        <v>3512</v>
      </c>
    </row>
    <row r="805" spans="1:24" ht="14.5" x14ac:dyDescent="0.35">
      <c r="A805" s="399" t="s">
        <v>1445</v>
      </c>
      <c r="B805" s="572" t="s">
        <v>9978</v>
      </c>
      <c r="C805" s="399" t="s">
        <v>9979</v>
      </c>
      <c r="D805" s="399" t="s">
        <v>9979</v>
      </c>
      <c r="E805" s="399" t="s">
        <v>9980</v>
      </c>
      <c r="I805" s="399" t="s">
        <v>8449</v>
      </c>
      <c r="J805" s="399" t="s">
        <v>8046</v>
      </c>
      <c r="K805" s="399" t="s">
        <v>2671</v>
      </c>
      <c r="L805" s="399" t="s">
        <v>44</v>
      </c>
      <c r="M805" s="399" t="s">
        <v>445</v>
      </c>
      <c r="N805" s="571">
        <v>44469.728397118059</v>
      </c>
      <c r="O805" s="571">
        <v>44482.750081099533</v>
      </c>
      <c r="Q805" s="399" t="s">
        <v>8175</v>
      </c>
      <c r="R805" s="399" t="s">
        <v>1326</v>
      </c>
      <c r="V805" s="399" t="s">
        <v>8451</v>
      </c>
      <c r="W805" s="399" t="s">
        <v>4660</v>
      </c>
      <c r="X805" s="399" t="s">
        <v>3512</v>
      </c>
    </row>
    <row r="806" spans="1:24" ht="14.5" x14ac:dyDescent="0.35">
      <c r="A806" s="399" t="s">
        <v>1445</v>
      </c>
      <c r="B806" s="572" t="s">
        <v>9981</v>
      </c>
      <c r="C806" s="399" t="s">
        <v>9982</v>
      </c>
      <c r="D806" s="399" t="s">
        <v>9982</v>
      </c>
      <c r="E806" s="399" t="s">
        <v>9983</v>
      </c>
      <c r="I806" s="399" t="s">
        <v>8449</v>
      </c>
      <c r="J806" s="399" t="s">
        <v>8046</v>
      </c>
      <c r="K806" s="399" t="s">
        <v>2671</v>
      </c>
      <c r="L806" s="399" t="s">
        <v>44</v>
      </c>
      <c r="M806" s="399" t="s">
        <v>445</v>
      </c>
      <c r="N806" s="571">
        <v>44469.728402199071</v>
      </c>
      <c r="O806" s="571">
        <v>44482.750189664352</v>
      </c>
      <c r="Q806" s="399" t="s">
        <v>8175</v>
      </c>
      <c r="R806" s="399" t="s">
        <v>1326</v>
      </c>
      <c r="V806" s="399" t="s">
        <v>8451</v>
      </c>
      <c r="W806" s="399" t="s">
        <v>4660</v>
      </c>
      <c r="X806" s="399" t="s">
        <v>3512</v>
      </c>
    </row>
    <row r="807" spans="1:24" ht="14.5" x14ac:dyDescent="0.35">
      <c r="A807" s="399" t="s">
        <v>1445</v>
      </c>
      <c r="B807" s="572" t="s">
        <v>9984</v>
      </c>
      <c r="C807" s="399" t="s">
        <v>9985</v>
      </c>
      <c r="D807" s="399" t="s">
        <v>9985</v>
      </c>
      <c r="E807" s="399" t="s">
        <v>9986</v>
      </c>
      <c r="I807" s="399" t="s">
        <v>8449</v>
      </c>
      <c r="J807" s="399" t="s">
        <v>8046</v>
      </c>
      <c r="K807" s="399" t="s">
        <v>2671</v>
      </c>
      <c r="L807" s="399" t="s">
        <v>44</v>
      </c>
      <c r="M807" s="399" t="s">
        <v>445</v>
      </c>
      <c r="N807" s="571">
        <v>44469.728408657407</v>
      </c>
      <c r="O807" s="571">
        <v>44498.531698402781</v>
      </c>
      <c r="Q807" s="399" t="s">
        <v>8175</v>
      </c>
      <c r="R807" s="399" t="s">
        <v>1326</v>
      </c>
      <c r="V807" s="399" t="s">
        <v>8451</v>
      </c>
      <c r="W807" s="399" t="s">
        <v>4660</v>
      </c>
      <c r="X807" s="399" t="s">
        <v>3512</v>
      </c>
    </row>
    <row r="808" spans="1:24" ht="14.5" x14ac:dyDescent="0.35">
      <c r="A808" s="399" t="s">
        <v>1445</v>
      </c>
      <c r="B808" s="572" t="s">
        <v>9987</v>
      </c>
      <c r="C808" s="399" t="s">
        <v>9988</v>
      </c>
      <c r="D808" s="399" t="s">
        <v>9988</v>
      </c>
      <c r="E808" s="399" t="s">
        <v>9989</v>
      </c>
      <c r="I808" s="399" t="s">
        <v>8449</v>
      </c>
      <c r="J808" s="399" t="s">
        <v>8046</v>
      </c>
      <c r="K808" s="399" t="s">
        <v>2671</v>
      </c>
      <c r="L808" s="399" t="s">
        <v>44</v>
      </c>
      <c r="M808" s="399" t="s">
        <v>445</v>
      </c>
      <c r="N808" s="571">
        <v>44469.728414259262</v>
      </c>
      <c r="O808" s="571">
        <v>44498.531578182869</v>
      </c>
      <c r="Q808" s="399" t="s">
        <v>8175</v>
      </c>
      <c r="R808" s="399" t="s">
        <v>1326</v>
      </c>
      <c r="V808" s="399" t="s">
        <v>8451</v>
      </c>
      <c r="W808" s="399" t="s">
        <v>4660</v>
      </c>
      <c r="X808" s="399" t="s">
        <v>3512</v>
      </c>
    </row>
    <row r="809" spans="1:24" ht="14.5" x14ac:dyDescent="0.35">
      <c r="A809" s="399" t="s">
        <v>1445</v>
      </c>
      <c r="B809" s="572" t="s">
        <v>9990</v>
      </c>
      <c r="C809" s="399" t="s">
        <v>9991</v>
      </c>
      <c r="D809" s="399" t="s">
        <v>9991</v>
      </c>
      <c r="E809" s="399" t="s">
        <v>9992</v>
      </c>
      <c r="I809" s="399" t="s">
        <v>8449</v>
      </c>
      <c r="J809" s="399" t="s">
        <v>8046</v>
      </c>
      <c r="K809" s="399" t="s">
        <v>2671</v>
      </c>
      <c r="L809" s="399" t="s">
        <v>44</v>
      </c>
      <c r="M809" s="399" t="s">
        <v>445</v>
      </c>
      <c r="N809" s="571">
        <v>44469.728420347223</v>
      </c>
      <c r="O809" s="571">
        <v>44498.531385439812</v>
      </c>
      <c r="Q809" s="399" t="s">
        <v>8175</v>
      </c>
      <c r="R809" s="399" t="s">
        <v>1326</v>
      </c>
      <c r="V809" s="399" t="s">
        <v>8451</v>
      </c>
      <c r="W809" s="399" t="s">
        <v>4660</v>
      </c>
      <c r="X809" s="399" t="s">
        <v>3512</v>
      </c>
    </row>
    <row r="810" spans="1:24" ht="14.5" x14ac:dyDescent="0.35">
      <c r="A810" s="399" t="s">
        <v>1445</v>
      </c>
      <c r="B810" s="572" t="s">
        <v>9993</v>
      </c>
      <c r="C810" s="399" t="s">
        <v>9994</v>
      </c>
      <c r="D810" s="399" t="s">
        <v>9994</v>
      </c>
      <c r="E810" s="399" t="s">
        <v>9995</v>
      </c>
      <c r="I810" s="399" t="s">
        <v>8449</v>
      </c>
      <c r="J810" s="399" t="s">
        <v>8046</v>
      </c>
      <c r="K810" s="399" t="s">
        <v>2671</v>
      </c>
      <c r="L810" s="399" t="s">
        <v>44</v>
      </c>
      <c r="M810" s="399" t="s">
        <v>445</v>
      </c>
      <c r="N810" s="571">
        <v>44469.728427974536</v>
      </c>
      <c r="O810" s="571">
        <v>44498.531221620367</v>
      </c>
      <c r="Q810" s="399" t="s">
        <v>8175</v>
      </c>
      <c r="R810" s="399" t="s">
        <v>1326</v>
      </c>
      <c r="V810" s="399" t="s">
        <v>8451</v>
      </c>
      <c r="W810" s="399" t="s">
        <v>4660</v>
      </c>
      <c r="X810" s="399" t="s">
        <v>3512</v>
      </c>
    </row>
    <row r="811" spans="1:24" ht="14.5" x14ac:dyDescent="0.35">
      <c r="A811" s="399" t="s">
        <v>1445</v>
      </c>
      <c r="B811" s="572" t="s">
        <v>9996</v>
      </c>
      <c r="C811" s="399" t="s">
        <v>9997</v>
      </c>
      <c r="D811" s="399" t="s">
        <v>9997</v>
      </c>
      <c r="E811" s="399" t="s">
        <v>9998</v>
      </c>
      <c r="I811" s="399" t="s">
        <v>8449</v>
      </c>
      <c r="J811" s="399" t="s">
        <v>8046</v>
      </c>
      <c r="K811" s="399" t="s">
        <v>2671</v>
      </c>
      <c r="L811" s="399" t="s">
        <v>129</v>
      </c>
      <c r="N811" s="571">
        <v>44469.72843328704</v>
      </c>
      <c r="O811" s="571">
        <v>44482.744776678242</v>
      </c>
      <c r="Q811" s="399" t="s">
        <v>8175</v>
      </c>
      <c r="R811" s="399" t="s">
        <v>1326</v>
      </c>
      <c r="V811" s="399" t="s">
        <v>8451</v>
      </c>
      <c r="W811" s="399" t="s">
        <v>4660</v>
      </c>
      <c r="X811" s="399" t="s">
        <v>3512</v>
      </c>
    </row>
    <row r="812" spans="1:24" ht="14.5" x14ac:dyDescent="0.35">
      <c r="A812" s="399" t="s">
        <v>1445</v>
      </c>
      <c r="B812" s="572" t="s">
        <v>9999</v>
      </c>
      <c r="C812" s="399" t="s">
        <v>10000</v>
      </c>
      <c r="D812" s="399" t="s">
        <v>3359</v>
      </c>
      <c r="E812" s="399" t="s">
        <v>10001</v>
      </c>
      <c r="I812" s="399" t="s">
        <v>8057</v>
      </c>
      <c r="J812" s="399" t="s">
        <v>8046</v>
      </c>
      <c r="L812" s="399" t="s">
        <v>8116</v>
      </c>
      <c r="N812" s="571">
        <v>44469.745074108796</v>
      </c>
      <c r="O812" s="571">
        <v>44480.411983854166</v>
      </c>
      <c r="Q812" s="399" t="s">
        <v>8175</v>
      </c>
      <c r="U812" s="399" t="s">
        <v>10002</v>
      </c>
      <c r="V812" s="399" t="s">
        <v>1606</v>
      </c>
      <c r="W812" s="399" t="s">
        <v>1605</v>
      </c>
      <c r="X812" s="399" t="s">
        <v>3459</v>
      </c>
    </row>
    <row r="813" spans="1:24" ht="14.5" x14ac:dyDescent="0.35">
      <c r="A813" s="399" t="s">
        <v>1445</v>
      </c>
      <c r="B813" s="572" t="s">
        <v>10003</v>
      </c>
      <c r="C813" s="399" t="s">
        <v>10004</v>
      </c>
      <c r="D813" s="399" t="s">
        <v>3364</v>
      </c>
      <c r="E813" s="399" t="s">
        <v>10005</v>
      </c>
      <c r="I813" s="399" t="s">
        <v>8057</v>
      </c>
      <c r="J813" s="399" t="s">
        <v>8046</v>
      </c>
      <c r="L813" s="399" t="s">
        <v>8116</v>
      </c>
      <c r="N813" s="571">
        <v>44469.745080590277</v>
      </c>
      <c r="O813" s="571">
        <v>44480.412539745368</v>
      </c>
      <c r="Q813" s="399" t="s">
        <v>8175</v>
      </c>
      <c r="U813" s="399" t="s">
        <v>10006</v>
      </c>
      <c r="V813" s="399" t="s">
        <v>1606</v>
      </c>
      <c r="W813" s="399" t="s">
        <v>1605</v>
      </c>
      <c r="X813" s="399" t="s">
        <v>3459</v>
      </c>
    </row>
    <row r="814" spans="1:24" ht="14.5" x14ac:dyDescent="0.35">
      <c r="A814" s="399" t="s">
        <v>1445</v>
      </c>
      <c r="B814" s="572" t="s">
        <v>10007</v>
      </c>
      <c r="C814" s="399" t="s">
        <v>10008</v>
      </c>
      <c r="D814" s="399" t="s">
        <v>3369</v>
      </c>
      <c r="E814" s="399" t="s">
        <v>10009</v>
      </c>
      <c r="I814" s="399" t="s">
        <v>8057</v>
      </c>
      <c r="J814" s="399" t="s">
        <v>8046</v>
      </c>
      <c r="L814" s="399" t="s">
        <v>8116</v>
      </c>
      <c r="N814" s="571">
        <v>44469.74508537037</v>
      </c>
      <c r="O814" s="571">
        <v>44480.413136180556</v>
      </c>
      <c r="Q814" s="399" t="s">
        <v>8175</v>
      </c>
      <c r="U814" s="399" t="s">
        <v>10010</v>
      </c>
      <c r="V814" s="399" t="s">
        <v>1606</v>
      </c>
      <c r="W814" s="399" t="s">
        <v>1605</v>
      </c>
      <c r="X814" s="399" t="s">
        <v>3459</v>
      </c>
    </row>
    <row r="815" spans="1:24" ht="14.5" x14ac:dyDescent="0.35">
      <c r="A815" s="399" t="s">
        <v>1445</v>
      </c>
      <c r="B815" s="572" t="s">
        <v>1644</v>
      </c>
      <c r="C815" s="399" t="s">
        <v>10011</v>
      </c>
      <c r="D815" s="399" t="s">
        <v>1645</v>
      </c>
      <c r="F815" s="399" t="s">
        <v>10012</v>
      </c>
      <c r="I815" s="399" t="s">
        <v>8287</v>
      </c>
      <c r="J815" s="399" t="s">
        <v>8046</v>
      </c>
      <c r="L815" s="399" t="s">
        <v>44</v>
      </c>
      <c r="M815" s="399" t="s">
        <v>44</v>
      </c>
      <c r="N815" s="571">
        <v>44469.745093217593</v>
      </c>
      <c r="O815" s="571">
        <v>44491.728418877312</v>
      </c>
      <c r="Q815" s="399" t="s">
        <v>8175</v>
      </c>
      <c r="R815" s="399" t="s">
        <v>8048</v>
      </c>
      <c r="U815" s="399" t="s">
        <v>1648</v>
      </c>
      <c r="V815" s="399" t="s">
        <v>1606</v>
      </c>
      <c r="W815" s="399" t="s">
        <v>1605</v>
      </c>
      <c r="X815" s="399" t="s">
        <v>3459</v>
      </c>
    </row>
    <row r="816" spans="1:24" ht="14.5" x14ac:dyDescent="0.35">
      <c r="A816" s="399" t="s">
        <v>1445</v>
      </c>
      <c r="B816" s="572" t="s">
        <v>2217</v>
      </c>
      <c r="C816" s="399" t="s">
        <v>10013</v>
      </c>
      <c r="D816" s="399" t="s">
        <v>2218</v>
      </c>
      <c r="F816" s="399" t="s">
        <v>10014</v>
      </c>
      <c r="I816" s="399" t="s">
        <v>8259</v>
      </c>
      <c r="J816" s="399" t="s">
        <v>8046</v>
      </c>
      <c r="L816" s="399" t="s">
        <v>44</v>
      </c>
      <c r="M816" s="399" t="s">
        <v>445</v>
      </c>
      <c r="N816" s="571">
        <v>44469.745099131942</v>
      </c>
      <c r="O816" s="571">
        <v>44484.850097465278</v>
      </c>
      <c r="Q816" s="399" t="s">
        <v>8175</v>
      </c>
      <c r="R816" s="399" t="s">
        <v>8048</v>
      </c>
      <c r="U816" s="399" t="s">
        <v>2220</v>
      </c>
      <c r="V816" s="399" t="s">
        <v>1606</v>
      </c>
      <c r="W816" s="399" t="s">
        <v>1605</v>
      </c>
      <c r="X816" s="399" t="s">
        <v>3459</v>
      </c>
    </row>
    <row r="817" spans="1:24" ht="14.5" x14ac:dyDescent="0.35">
      <c r="A817" s="399" t="s">
        <v>1445</v>
      </c>
      <c r="B817" s="572" t="s">
        <v>2989</v>
      </c>
      <c r="C817" s="399" t="s">
        <v>10015</v>
      </c>
      <c r="D817" s="399" t="s">
        <v>2990</v>
      </c>
      <c r="F817" s="399" t="s">
        <v>10016</v>
      </c>
      <c r="I817" s="399" t="s">
        <v>8256</v>
      </c>
      <c r="J817" s="399" t="s">
        <v>8046</v>
      </c>
      <c r="L817" s="399" t="s">
        <v>44</v>
      </c>
      <c r="M817" s="399" t="s">
        <v>44</v>
      </c>
      <c r="N817" s="571">
        <v>44469.745110648146</v>
      </c>
      <c r="O817" s="571">
        <v>44491.728667152776</v>
      </c>
      <c r="Q817" s="399" t="s">
        <v>8175</v>
      </c>
      <c r="R817" s="399" t="s">
        <v>8048</v>
      </c>
      <c r="U817" s="399" t="s">
        <v>2266</v>
      </c>
      <c r="V817" s="399" t="s">
        <v>1606</v>
      </c>
      <c r="W817" s="399" t="s">
        <v>1605</v>
      </c>
      <c r="X817" s="399" t="s">
        <v>3459</v>
      </c>
    </row>
    <row r="818" spans="1:24" ht="14.5" x14ac:dyDescent="0.35">
      <c r="A818" s="399" t="s">
        <v>1445</v>
      </c>
      <c r="B818" s="572" t="s">
        <v>3341</v>
      </c>
      <c r="C818" s="399" t="s">
        <v>10017</v>
      </c>
      <c r="D818" s="399" t="s">
        <v>3342</v>
      </c>
      <c r="F818" s="399" t="s">
        <v>10018</v>
      </c>
      <c r="I818" s="399" t="s">
        <v>8106</v>
      </c>
      <c r="J818" s="399" t="s">
        <v>8046</v>
      </c>
      <c r="L818" s="399" t="s">
        <v>129</v>
      </c>
      <c r="N818" s="571">
        <v>44469.745157928242</v>
      </c>
      <c r="O818" s="571">
        <v>44484.745214212962</v>
      </c>
      <c r="Q818" s="399" t="s">
        <v>8175</v>
      </c>
      <c r="R818" s="399" t="s">
        <v>8048</v>
      </c>
      <c r="U818" s="399" t="s">
        <v>3344</v>
      </c>
      <c r="V818" s="399" t="s">
        <v>1606</v>
      </c>
      <c r="W818" s="399" t="s">
        <v>1605</v>
      </c>
      <c r="X818" s="399" t="s">
        <v>3459</v>
      </c>
    </row>
    <row r="819" spans="1:24" ht="14.5" x14ac:dyDescent="0.35">
      <c r="A819" s="399" t="s">
        <v>1445</v>
      </c>
      <c r="B819" s="572" t="s">
        <v>3348</v>
      </c>
      <c r="C819" s="399" t="s">
        <v>10019</v>
      </c>
      <c r="D819" s="399" t="s">
        <v>3349</v>
      </c>
      <c r="F819" s="399" t="s">
        <v>10020</v>
      </c>
      <c r="I819" s="399" t="s">
        <v>8256</v>
      </c>
      <c r="J819" s="399" t="s">
        <v>8046</v>
      </c>
      <c r="L819" s="399" t="s">
        <v>44</v>
      </c>
      <c r="M819" s="399" t="s">
        <v>445</v>
      </c>
      <c r="N819" s="571">
        <v>44469.745163726853</v>
      </c>
      <c r="O819" s="571">
        <v>44484.851385092596</v>
      </c>
      <c r="Q819" s="399" t="s">
        <v>8175</v>
      </c>
      <c r="R819" s="399" t="s">
        <v>8048</v>
      </c>
      <c r="U819" s="399" t="s">
        <v>3351</v>
      </c>
      <c r="V819" s="399" t="s">
        <v>1606</v>
      </c>
      <c r="W819" s="399" t="s">
        <v>1605</v>
      </c>
      <c r="X819" s="399" t="s">
        <v>3459</v>
      </c>
    </row>
    <row r="820" spans="1:24" ht="14.5" x14ac:dyDescent="0.35">
      <c r="A820" s="399" t="s">
        <v>1445</v>
      </c>
      <c r="B820" s="572" t="s">
        <v>3354</v>
      </c>
      <c r="C820" s="399" t="s">
        <v>10021</v>
      </c>
      <c r="D820" s="399" t="s">
        <v>3355</v>
      </c>
      <c r="F820" s="399" t="s">
        <v>10022</v>
      </c>
      <c r="I820" s="399" t="s">
        <v>8334</v>
      </c>
      <c r="J820" s="399" t="s">
        <v>8046</v>
      </c>
      <c r="L820" s="399" t="s">
        <v>44</v>
      </c>
      <c r="M820" s="399" t="s">
        <v>44</v>
      </c>
      <c r="N820" s="571">
        <v>44469.745171817129</v>
      </c>
      <c r="O820" s="571">
        <v>44491.729012453703</v>
      </c>
      <c r="Q820" s="399" t="s">
        <v>8175</v>
      </c>
      <c r="R820" s="399" t="s">
        <v>8048</v>
      </c>
      <c r="U820" s="399" t="s">
        <v>3357</v>
      </c>
      <c r="V820" s="399" t="s">
        <v>1606</v>
      </c>
      <c r="W820" s="399" t="s">
        <v>1605</v>
      </c>
      <c r="X820" s="399" t="s">
        <v>3459</v>
      </c>
    </row>
    <row r="821" spans="1:24" ht="14.5" x14ac:dyDescent="0.35">
      <c r="A821" s="399" t="s">
        <v>1445</v>
      </c>
      <c r="B821" s="572" t="s">
        <v>3374</v>
      </c>
      <c r="C821" s="399" t="s">
        <v>10023</v>
      </c>
      <c r="D821" s="399" t="s">
        <v>3375</v>
      </c>
      <c r="F821" s="399" t="s">
        <v>10024</v>
      </c>
      <c r="I821" s="399" t="s">
        <v>8057</v>
      </c>
      <c r="J821" s="399" t="s">
        <v>8046</v>
      </c>
      <c r="L821" s="399" t="s">
        <v>8116</v>
      </c>
      <c r="N821" s="571">
        <v>44469.745180949074</v>
      </c>
      <c r="O821" s="571">
        <v>44481.557025775466</v>
      </c>
      <c r="Q821" s="399" t="s">
        <v>8175</v>
      </c>
      <c r="R821" s="399" t="s">
        <v>8048</v>
      </c>
      <c r="U821" s="399" t="s">
        <v>8311</v>
      </c>
      <c r="V821" s="399" t="s">
        <v>1606</v>
      </c>
      <c r="W821" s="399" t="s">
        <v>1605</v>
      </c>
      <c r="X821" s="399" t="s">
        <v>3459</v>
      </c>
    </row>
    <row r="822" spans="1:24" ht="14.5" x14ac:dyDescent="0.35">
      <c r="A822" s="399" t="s">
        <v>1445</v>
      </c>
      <c r="B822" s="572" t="s">
        <v>3387</v>
      </c>
      <c r="C822" s="399" t="s">
        <v>10025</v>
      </c>
      <c r="D822" s="399" t="s">
        <v>3389</v>
      </c>
      <c r="F822" s="399" t="s">
        <v>10026</v>
      </c>
      <c r="I822" s="399" t="s">
        <v>8339</v>
      </c>
      <c r="J822" s="399" t="s">
        <v>8046</v>
      </c>
      <c r="L822" s="399" t="s">
        <v>44</v>
      </c>
      <c r="M822" s="399" t="s">
        <v>44</v>
      </c>
      <c r="N822" s="571">
        <v>44469.745188078705</v>
      </c>
      <c r="O822" s="571">
        <v>44494.560250532406</v>
      </c>
      <c r="Q822" s="399" t="s">
        <v>8175</v>
      </c>
      <c r="R822" s="399" t="s">
        <v>1326</v>
      </c>
      <c r="U822" s="399" t="s">
        <v>3391</v>
      </c>
      <c r="V822" s="399" t="s">
        <v>1606</v>
      </c>
      <c r="W822" s="399" t="s">
        <v>1605</v>
      </c>
      <c r="X822" s="399" t="s">
        <v>3459</v>
      </c>
    </row>
    <row r="823" spans="1:24" ht="14.5" x14ac:dyDescent="0.35">
      <c r="A823" s="399" t="s">
        <v>1445</v>
      </c>
      <c r="B823" s="572" t="s">
        <v>10027</v>
      </c>
      <c r="C823" s="399" t="s">
        <v>10028</v>
      </c>
      <c r="D823" s="399" t="s">
        <v>3394</v>
      </c>
      <c r="F823" s="399" t="s">
        <v>10029</v>
      </c>
      <c r="I823" s="399" t="s">
        <v>8057</v>
      </c>
      <c r="J823" s="399" t="s">
        <v>8046</v>
      </c>
      <c r="L823" s="399" t="s">
        <v>8116</v>
      </c>
      <c r="N823" s="571">
        <v>44469.745197280092</v>
      </c>
      <c r="O823" s="571">
        <v>44481.556659907408</v>
      </c>
      <c r="Q823" s="399" t="s">
        <v>8175</v>
      </c>
      <c r="U823" s="399" t="s">
        <v>10030</v>
      </c>
      <c r="V823" s="399" t="s">
        <v>1606</v>
      </c>
      <c r="W823" s="399" t="s">
        <v>1605</v>
      </c>
      <c r="X823" s="399" t="s">
        <v>3459</v>
      </c>
    </row>
    <row r="824" spans="1:24" ht="14.5" x14ac:dyDescent="0.35">
      <c r="A824" s="399" t="s">
        <v>1445</v>
      </c>
      <c r="B824" s="572" t="s">
        <v>10031</v>
      </c>
      <c r="C824" s="399" t="s">
        <v>10032</v>
      </c>
      <c r="D824" s="399" t="s">
        <v>3398</v>
      </c>
      <c r="F824" s="399" t="s">
        <v>10033</v>
      </c>
      <c r="I824" s="399" t="s">
        <v>8057</v>
      </c>
      <c r="J824" s="399" t="s">
        <v>8046</v>
      </c>
      <c r="L824" s="399" t="s">
        <v>8116</v>
      </c>
      <c r="N824" s="571">
        <v>44469.74520435185</v>
      </c>
      <c r="O824" s="571">
        <v>44481.556458993058</v>
      </c>
      <c r="Q824" s="399" t="s">
        <v>8175</v>
      </c>
      <c r="U824" s="399" t="s">
        <v>10034</v>
      </c>
      <c r="V824" s="399" t="s">
        <v>1606</v>
      </c>
      <c r="W824" s="399" t="s">
        <v>1605</v>
      </c>
      <c r="X824" s="399" t="s">
        <v>3459</v>
      </c>
    </row>
    <row r="825" spans="1:24" ht="14.5" x14ac:dyDescent="0.35">
      <c r="A825" s="399" t="s">
        <v>1445</v>
      </c>
      <c r="B825" s="572" t="s">
        <v>3403</v>
      </c>
      <c r="C825" s="399" t="s">
        <v>10035</v>
      </c>
      <c r="D825" s="399" t="s">
        <v>3404</v>
      </c>
      <c r="F825" s="399" t="s">
        <v>10036</v>
      </c>
      <c r="I825" s="399" t="s">
        <v>8057</v>
      </c>
      <c r="J825" s="399" t="s">
        <v>8046</v>
      </c>
      <c r="L825" s="399" t="s">
        <v>8116</v>
      </c>
      <c r="N825" s="571">
        <v>44469.74520996528</v>
      </c>
      <c r="O825" s="571">
        <v>44481.308104548611</v>
      </c>
      <c r="Q825" s="399" t="s">
        <v>8175</v>
      </c>
      <c r="R825" s="399" t="s">
        <v>8048</v>
      </c>
      <c r="U825" s="399" t="s">
        <v>8314</v>
      </c>
      <c r="V825" s="399" t="s">
        <v>1606</v>
      </c>
      <c r="W825" s="399" t="s">
        <v>1605</v>
      </c>
      <c r="X825" s="399" t="s">
        <v>3459</v>
      </c>
    </row>
    <row r="826" spans="1:24" ht="14.5" x14ac:dyDescent="0.35">
      <c r="A826" s="399" t="s">
        <v>1445</v>
      </c>
      <c r="B826" s="572" t="s">
        <v>10037</v>
      </c>
      <c r="C826" s="399" t="s">
        <v>10038</v>
      </c>
      <c r="D826" s="399" t="s">
        <v>1645</v>
      </c>
      <c r="G826" s="399" t="s">
        <v>10039</v>
      </c>
      <c r="I826" s="399" t="s">
        <v>8287</v>
      </c>
      <c r="J826" s="399" t="s">
        <v>8046</v>
      </c>
      <c r="L826" s="399" t="s">
        <v>129</v>
      </c>
      <c r="N826" s="571">
        <v>44469.745214976851</v>
      </c>
      <c r="O826" s="571">
        <v>44484.630245243054</v>
      </c>
      <c r="Q826" s="399" t="s">
        <v>8175</v>
      </c>
      <c r="R826" s="399" t="s">
        <v>8048</v>
      </c>
      <c r="U826" s="399" t="s">
        <v>1648</v>
      </c>
      <c r="V826" s="399" t="s">
        <v>1606</v>
      </c>
      <c r="W826" s="399" t="s">
        <v>1605</v>
      </c>
      <c r="X826" s="399" t="s">
        <v>3459</v>
      </c>
    </row>
    <row r="827" spans="1:24" ht="14.5" x14ac:dyDescent="0.35">
      <c r="A827" s="399" t="s">
        <v>1445</v>
      </c>
      <c r="B827" s="572" t="s">
        <v>10040</v>
      </c>
      <c r="C827" s="399" t="s">
        <v>10041</v>
      </c>
      <c r="D827" s="399" t="s">
        <v>2218</v>
      </c>
      <c r="G827" s="399" t="s">
        <v>10042</v>
      </c>
      <c r="I827" s="399" t="s">
        <v>8057</v>
      </c>
      <c r="J827" s="399" t="s">
        <v>8046</v>
      </c>
      <c r="L827" s="399" t="s">
        <v>44</v>
      </c>
      <c r="M827" s="399" t="s">
        <v>445</v>
      </c>
      <c r="N827" s="571">
        <v>44469.745220983794</v>
      </c>
      <c r="O827" s="571">
        <v>44494.560234421297</v>
      </c>
      <c r="Q827" s="399" t="s">
        <v>8175</v>
      </c>
      <c r="R827" s="399" t="s">
        <v>8048</v>
      </c>
      <c r="U827" s="399" t="s">
        <v>2220</v>
      </c>
      <c r="V827" s="399" t="s">
        <v>1606</v>
      </c>
      <c r="W827" s="399" t="s">
        <v>1605</v>
      </c>
      <c r="X827" s="399" t="s">
        <v>3459</v>
      </c>
    </row>
    <row r="828" spans="1:24" ht="14.5" x14ac:dyDescent="0.35">
      <c r="A828" s="399" t="s">
        <v>1445</v>
      </c>
      <c r="B828" s="572" t="s">
        <v>10043</v>
      </c>
      <c r="C828" s="399" t="s">
        <v>10044</v>
      </c>
      <c r="D828" s="399" t="s">
        <v>2292</v>
      </c>
      <c r="G828" s="399" t="s">
        <v>10045</v>
      </c>
      <c r="I828" s="399" t="s">
        <v>9925</v>
      </c>
      <c r="J828" s="399" t="s">
        <v>8046</v>
      </c>
      <c r="L828" s="399" t="s">
        <v>44</v>
      </c>
      <c r="M828" s="399" t="s">
        <v>445</v>
      </c>
      <c r="N828" s="571">
        <v>44469.745228159722</v>
      </c>
      <c r="O828" s="571">
        <v>44494.560083680553</v>
      </c>
      <c r="Q828" s="399" t="s">
        <v>8175</v>
      </c>
      <c r="R828" s="399" t="s">
        <v>8048</v>
      </c>
      <c r="U828" s="399" t="s">
        <v>2294</v>
      </c>
      <c r="V828" s="399" t="s">
        <v>1606</v>
      </c>
      <c r="W828" s="399" t="s">
        <v>1605</v>
      </c>
      <c r="X828" s="399" t="s">
        <v>3459</v>
      </c>
    </row>
    <row r="829" spans="1:24" ht="14.5" x14ac:dyDescent="0.35">
      <c r="A829" s="399" t="s">
        <v>1445</v>
      </c>
      <c r="B829" s="572" t="s">
        <v>10046</v>
      </c>
      <c r="C829" s="399" t="s">
        <v>10047</v>
      </c>
      <c r="D829" s="399" t="s">
        <v>2501</v>
      </c>
      <c r="G829" s="399" t="s">
        <v>10048</v>
      </c>
      <c r="I829" s="399" t="s">
        <v>8287</v>
      </c>
      <c r="J829" s="399" t="s">
        <v>8046</v>
      </c>
      <c r="L829" s="399" t="s">
        <v>1366</v>
      </c>
      <c r="N829" s="571">
        <v>44469.745234166665</v>
      </c>
      <c r="O829" s="571">
        <v>44494.560085335645</v>
      </c>
      <c r="Q829" s="399" t="s">
        <v>8175</v>
      </c>
      <c r="R829" s="399" t="s">
        <v>1326</v>
      </c>
      <c r="U829" s="399" t="s">
        <v>2503</v>
      </c>
      <c r="V829" s="399" t="s">
        <v>1606</v>
      </c>
      <c r="W829" s="399" t="s">
        <v>1605</v>
      </c>
      <c r="X829" s="399" t="s">
        <v>3459</v>
      </c>
    </row>
    <row r="830" spans="1:24" ht="14.5" x14ac:dyDescent="0.35">
      <c r="A830" s="399" t="s">
        <v>1445</v>
      </c>
      <c r="B830" s="572" t="s">
        <v>10049</v>
      </c>
      <c r="C830" s="399" t="s">
        <v>10050</v>
      </c>
      <c r="D830" s="399" t="s">
        <v>2553</v>
      </c>
      <c r="G830" s="399" t="s">
        <v>10051</v>
      </c>
      <c r="I830" s="399" t="s">
        <v>8057</v>
      </c>
      <c r="J830" s="399" t="s">
        <v>8046</v>
      </c>
      <c r="L830" s="399" t="s">
        <v>44</v>
      </c>
      <c r="M830" s="399" t="s">
        <v>445</v>
      </c>
      <c r="N830" s="571">
        <v>44469.745239004631</v>
      </c>
      <c r="O830" s="571">
        <v>44498.543560659724</v>
      </c>
      <c r="Q830" s="399" t="s">
        <v>8175</v>
      </c>
      <c r="R830" s="399" t="s">
        <v>8048</v>
      </c>
      <c r="U830" s="399" t="s">
        <v>2555</v>
      </c>
      <c r="V830" s="399" t="s">
        <v>1606</v>
      </c>
      <c r="W830" s="399" t="s">
        <v>1605</v>
      </c>
      <c r="X830" s="399" t="s">
        <v>3459</v>
      </c>
    </row>
    <row r="831" spans="1:24" ht="14.5" x14ac:dyDescent="0.35">
      <c r="A831" s="399" t="s">
        <v>1445</v>
      </c>
      <c r="B831" s="572" t="s">
        <v>10052</v>
      </c>
      <c r="C831" s="399" t="s">
        <v>10053</v>
      </c>
      <c r="D831" s="399" t="s">
        <v>2982</v>
      </c>
      <c r="G831" s="399" t="s">
        <v>10054</v>
      </c>
      <c r="I831" s="399" t="s">
        <v>9925</v>
      </c>
      <c r="J831" s="399" t="s">
        <v>8046</v>
      </c>
      <c r="L831" s="399" t="s">
        <v>44</v>
      </c>
      <c r="M831" s="399" t="s">
        <v>445</v>
      </c>
      <c r="N831" s="571">
        <v>44469.745244386577</v>
      </c>
      <c r="O831" s="571">
        <v>44494.560080370371</v>
      </c>
      <c r="Q831" s="399" t="s">
        <v>8175</v>
      </c>
      <c r="R831" s="399" t="s">
        <v>8048</v>
      </c>
      <c r="U831" s="399" t="s">
        <v>2984</v>
      </c>
      <c r="V831" s="399" t="s">
        <v>1606</v>
      </c>
      <c r="W831" s="399" t="s">
        <v>1605</v>
      </c>
      <c r="X831" s="399" t="s">
        <v>3459</v>
      </c>
    </row>
    <row r="832" spans="1:24" ht="14.5" x14ac:dyDescent="0.35">
      <c r="A832" s="399" t="s">
        <v>1445</v>
      </c>
      <c r="B832" s="572" t="s">
        <v>10055</v>
      </c>
      <c r="C832" s="399" t="s">
        <v>10056</v>
      </c>
      <c r="D832" s="399" t="s">
        <v>2990</v>
      </c>
      <c r="G832" s="399" t="s">
        <v>10057</v>
      </c>
      <c r="I832" s="399" t="s">
        <v>8057</v>
      </c>
      <c r="J832" s="399" t="s">
        <v>8046</v>
      </c>
      <c r="L832" s="399" t="s">
        <v>44</v>
      </c>
      <c r="M832" s="399" t="s">
        <v>445</v>
      </c>
      <c r="N832" s="571">
        <v>44469.745249305553</v>
      </c>
      <c r="O832" s="571">
        <v>44491.787156712962</v>
      </c>
      <c r="Q832" s="399" t="s">
        <v>8175</v>
      </c>
      <c r="R832" s="399" t="s">
        <v>8048</v>
      </c>
      <c r="U832" s="399" t="s">
        <v>2266</v>
      </c>
      <c r="V832" s="399" t="s">
        <v>1606</v>
      </c>
      <c r="W832" s="399" t="s">
        <v>1605</v>
      </c>
      <c r="X832" s="399" t="s">
        <v>3459</v>
      </c>
    </row>
    <row r="833" spans="1:24" ht="14.5" x14ac:dyDescent="0.35">
      <c r="A833" s="399" t="s">
        <v>1445</v>
      </c>
      <c r="B833" s="572" t="s">
        <v>10058</v>
      </c>
      <c r="C833" s="399" t="s">
        <v>10059</v>
      </c>
      <c r="D833" s="399" t="s">
        <v>3029</v>
      </c>
      <c r="G833" s="399" t="s">
        <v>10060</v>
      </c>
      <c r="I833" s="399" t="s">
        <v>9925</v>
      </c>
      <c r="J833" s="399" t="s">
        <v>8046</v>
      </c>
      <c r="L833" s="399" t="s">
        <v>44</v>
      </c>
      <c r="M833" s="399" t="s">
        <v>445</v>
      </c>
      <c r="N833" s="571">
        <v>44469.745254583337</v>
      </c>
      <c r="O833" s="571">
        <v>44494.560082037038</v>
      </c>
      <c r="Q833" s="399" t="s">
        <v>8175</v>
      </c>
      <c r="R833" s="399" t="s">
        <v>8048</v>
      </c>
      <c r="U833" s="399" t="s">
        <v>2984</v>
      </c>
      <c r="V833" s="399" t="s">
        <v>1606</v>
      </c>
      <c r="W833" s="399" t="s">
        <v>1605</v>
      </c>
      <c r="X833" s="399" t="s">
        <v>3459</v>
      </c>
    </row>
    <row r="834" spans="1:24" ht="14.5" x14ac:dyDescent="0.35">
      <c r="A834" s="399" t="s">
        <v>1445</v>
      </c>
      <c r="B834" s="572" t="s">
        <v>10061</v>
      </c>
      <c r="C834" s="399" t="s">
        <v>10062</v>
      </c>
      <c r="D834" s="399" t="s">
        <v>3035</v>
      </c>
      <c r="G834" s="399" t="s">
        <v>10063</v>
      </c>
      <c r="I834" s="399" t="s">
        <v>8057</v>
      </c>
      <c r="J834" s="399" t="s">
        <v>8046</v>
      </c>
      <c r="L834" s="399" t="s">
        <v>44</v>
      </c>
      <c r="M834" s="399" t="s">
        <v>445</v>
      </c>
      <c r="N834" s="571">
        <v>44469.745259791664</v>
      </c>
      <c r="O834" s="571">
        <v>44494.560077013892</v>
      </c>
      <c r="Q834" s="399" t="s">
        <v>8175</v>
      </c>
      <c r="R834" s="399" t="s">
        <v>8048</v>
      </c>
      <c r="U834" s="399" t="s">
        <v>2984</v>
      </c>
      <c r="V834" s="399" t="s">
        <v>1606</v>
      </c>
      <c r="W834" s="399" t="s">
        <v>1605</v>
      </c>
      <c r="X834" s="399" t="s">
        <v>3459</v>
      </c>
    </row>
    <row r="835" spans="1:24" ht="14.5" x14ac:dyDescent="0.35">
      <c r="A835" s="399" t="s">
        <v>1445</v>
      </c>
      <c r="B835" s="572" t="s">
        <v>10064</v>
      </c>
      <c r="C835" s="399" t="s">
        <v>10065</v>
      </c>
      <c r="D835" s="399" t="s">
        <v>3041</v>
      </c>
      <c r="G835" s="399" t="s">
        <v>10066</v>
      </c>
      <c r="I835" s="399" t="s">
        <v>9925</v>
      </c>
      <c r="J835" s="399" t="s">
        <v>8046</v>
      </c>
      <c r="L835" s="399" t="s">
        <v>44</v>
      </c>
      <c r="M835" s="399" t="s">
        <v>445</v>
      </c>
      <c r="N835" s="571">
        <v>44469.745266412036</v>
      </c>
      <c r="O835" s="571">
        <v>44494.560078784722</v>
      </c>
      <c r="Q835" s="399" t="s">
        <v>8175</v>
      </c>
      <c r="R835" s="399" t="s">
        <v>8048</v>
      </c>
      <c r="U835" s="399" t="s">
        <v>2984</v>
      </c>
      <c r="V835" s="399" t="s">
        <v>1606</v>
      </c>
      <c r="W835" s="399" t="s">
        <v>1605</v>
      </c>
      <c r="X835" s="399" t="s">
        <v>3459</v>
      </c>
    </row>
    <row r="836" spans="1:24" ht="14.5" x14ac:dyDescent="0.35">
      <c r="A836" s="399" t="s">
        <v>1445</v>
      </c>
      <c r="B836" s="572" t="s">
        <v>10067</v>
      </c>
      <c r="C836" s="399" t="s">
        <v>10068</v>
      </c>
      <c r="D836" s="399" t="s">
        <v>3061</v>
      </c>
      <c r="G836" s="399" t="s">
        <v>10069</v>
      </c>
      <c r="I836" s="399" t="s">
        <v>9925</v>
      </c>
      <c r="J836" s="399" t="s">
        <v>8046</v>
      </c>
      <c r="L836" s="399" t="s">
        <v>44</v>
      </c>
      <c r="M836" s="399" t="s">
        <v>445</v>
      </c>
      <c r="N836" s="571">
        <v>44469.745270960651</v>
      </c>
      <c r="O836" s="571">
        <v>44494.560072523149</v>
      </c>
      <c r="Q836" s="399" t="s">
        <v>8175</v>
      </c>
      <c r="R836" s="399" t="s">
        <v>8048</v>
      </c>
      <c r="U836" s="399" t="s">
        <v>2984</v>
      </c>
      <c r="V836" s="399" t="s">
        <v>1606</v>
      </c>
      <c r="W836" s="399" t="s">
        <v>1605</v>
      </c>
      <c r="X836" s="399" t="s">
        <v>3459</v>
      </c>
    </row>
    <row r="837" spans="1:24" ht="14.5" x14ac:dyDescent="0.35">
      <c r="A837" s="399" t="s">
        <v>1445</v>
      </c>
      <c r="B837" s="572" t="s">
        <v>10070</v>
      </c>
      <c r="C837" s="399" t="s">
        <v>10071</v>
      </c>
      <c r="D837" s="399" t="s">
        <v>3067</v>
      </c>
      <c r="G837" s="399" t="s">
        <v>10072</v>
      </c>
      <c r="I837" s="399" t="s">
        <v>9925</v>
      </c>
      <c r="J837" s="399" t="s">
        <v>8046</v>
      </c>
      <c r="L837" s="399" t="s">
        <v>44</v>
      </c>
      <c r="M837" s="399" t="s">
        <v>445</v>
      </c>
      <c r="N837" s="571">
        <v>44469.745278032409</v>
      </c>
      <c r="O837" s="571">
        <v>44494.560074120367</v>
      </c>
      <c r="Q837" s="399" t="s">
        <v>8175</v>
      </c>
      <c r="R837" s="399" t="s">
        <v>8048</v>
      </c>
      <c r="U837" s="399" t="s">
        <v>2984</v>
      </c>
      <c r="V837" s="399" t="s">
        <v>1606</v>
      </c>
      <c r="W837" s="399" t="s">
        <v>1605</v>
      </c>
      <c r="X837" s="399" t="s">
        <v>3459</v>
      </c>
    </row>
    <row r="838" spans="1:24" ht="14.5" x14ac:dyDescent="0.35">
      <c r="A838" s="399" t="s">
        <v>1445</v>
      </c>
      <c r="B838" s="572" t="s">
        <v>10073</v>
      </c>
      <c r="C838" s="399" t="s">
        <v>10074</v>
      </c>
      <c r="D838" s="399" t="s">
        <v>3073</v>
      </c>
      <c r="G838" s="399" t="s">
        <v>10075</v>
      </c>
      <c r="I838" s="399" t="s">
        <v>8057</v>
      </c>
      <c r="J838" s="399" t="s">
        <v>8046</v>
      </c>
      <c r="L838" s="399" t="s">
        <v>44</v>
      </c>
      <c r="M838" s="399" t="s">
        <v>445</v>
      </c>
      <c r="N838" s="571">
        <v>44469.745282812502</v>
      </c>
      <c r="O838" s="571">
        <v>44487.873061921295</v>
      </c>
      <c r="Q838" s="399" t="s">
        <v>8175</v>
      </c>
      <c r="R838" s="399" t="s">
        <v>1326</v>
      </c>
      <c r="U838" s="399" t="s">
        <v>2984</v>
      </c>
      <c r="V838" s="399" t="s">
        <v>1606</v>
      </c>
      <c r="W838" s="399" t="s">
        <v>1605</v>
      </c>
      <c r="X838" s="399" t="s">
        <v>3459</v>
      </c>
    </row>
    <row r="839" spans="1:24" ht="14.5" x14ac:dyDescent="0.35">
      <c r="A839" s="399" t="s">
        <v>1445</v>
      </c>
      <c r="B839" s="572" t="s">
        <v>10076</v>
      </c>
      <c r="C839" s="399" t="s">
        <v>10077</v>
      </c>
      <c r="D839" s="399" t="s">
        <v>3342</v>
      </c>
      <c r="G839" s="399" t="s">
        <v>10078</v>
      </c>
      <c r="I839" s="399" t="s">
        <v>8057</v>
      </c>
      <c r="J839" s="399" t="s">
        <v>8046</v>
      </c>
      <c r="L839" s="399" t="s">
        <v>129</v>
      </c>
      <c r="N839" s="571">
        <v>44469.745287835649</v>
      </c>
      <c r="O839" s="571">
        <v>44484.702090289349</v>
      </c>
      <c r="Q839" s="399" t="s">
        <v>8175</v>
      </c>
      <c r="R839" s="399" t="s">
        <v>8048</v>
      </c>
      <c r="U839" s="399" t="s">
        <v>3344</v>
      </c>
      <c r="V839" s="399" t="s">
        <v>1606</v>
      </c>
      <c r="W839" s="399" t="s">
        <v>1605</v>
      </c>
      <c r="X839" s="399" t="s">
        <v>3459</v>
      </c>
    </row>
    <row r="840" spans="1:24" ht="14.5" x14ac:dyDescent="0.35">
      <c r="A840" s="399" t="s">
        <v>1445</v>
      </c>
      <c r="B840" s="572" t="s">
        <v>10079</v>
      </c>
      <c r="C840" s="399" t="s">
        <v>10080</v>
      </c>
      <c r="D840" s="399" t="s">
        <v>3349</v>
      </c>
      <c r="G840" s="399" t="s">
        <v>10081</v>
      </c>
      <c r="I840" s="399" t="s">
        <v>8057</v>
      </c>
      <c r="J840" s="399" t="s">
        <v>8046</v>
      </c>
      <c r="L840" s="399" t="s">
        <v>44</v>
      </c>
      <c r="M840" s="399" t="s">
        <v>445</v>
      </c>
      <c r="N840" s="571">
        <v>44469.745293391206</v>
      </c>
      <c r="O840" s="571">
        <v>44494.679813425922</v>
      </c>
      <c r="Q840" s="399" t="s">
        <v>8175</v>
      </c>
      <c r="R840" s="399" t="s">
        <v>8048</v>
      </c>
      <c r="U840" s="399" t="s">
        <v>3351</v>
      </c>
      <c r="V840" s="399" t="s">
        <v>1606</v>
      </c>
      <c r="W840" s="399" t="s">
        <v>1605</v>
      </c>
      <c r="X840" s="399" t="s">
        <v>3459</v>
      </c>
    </row>
    <row r="841" spans="1:24" ht="14.5" x14ac:dyDescent="0.35">
      <c r="A841" s="399" t="s">
        <v>1445</v>
      </c>
      <c r="B841" s="572" t="s">
        <v>10082</v>
      </c>
      <c r="C841" s="399" t="s">
        <v>10083</v>
      </c>
      <c r="D841" s="399" t="s">
        <v>3355</v>
      </c>
      <c r="G841" s="399" t="s">
        <v>10084</v>
      </c>
      <c r="I841" s="399" t="s">
        <v>8057</v>
      </c>
      <c r="J841" s="399" t="s">
        <v>8046</v>
      </c>
      <c r="L841" s="399" t="s">
        <v>129</v>
      </c>
      <c r="N841" s="571">
        <v>44469.745298842594</v>
      </c>
      <c r="O841" s="571">
        <v>44484.492680185183</v>
      </c>
      <c r="Q841" s="399" t="s">
        <v>8175</v>
      </c>
      <c r="R841" s="399" t="s">
        <v>8048</v>
      </c>
      <c r="U841" s="399" t="s">
        <v>3357</v>
      </c>
      <c r="V841" s="399" t="s">
        <v>1606</v>
      </c>
      <c r="W841" s="399" t="s">
        <v>1605</v>
      </c>
      <c r="X841" s="399" t="s">
        <v>3459</v>
      </c>
    </row>
    <row r="842" spans="1:24" ht="14.5" x14ac:dyDescent="0.35">
      <c r="A842" s="399" t="s">
        <v>1445</v>
      </c>
      <c r="B842" s="572" t="s">
        <v>10085</v>
      </c>
      <c r="C842" s="399" t="s">
        <v>10086</v>
      </c>
      <c r="D842" s="399" t="s">
        <v>3375</v>
      </c>
      <c r="G842" s="399" t="s">
        <v>10087</v>
      </c>
      <c r="I842" s="399" t="s">
        <v>8057</v>
      </c>
      <c r="J842" s="399" t="s">
        <v>8046</v>
      </c>
      <c r="L842" s="399" t="s">
        <v>8116</v>
      </c>
      <c r="N842" s="571">
        <v>44469.745303634256</v>
      </c>
      <c r="O842" s="571">
        <v>44494.560245763889</v>
      </c>
      <c r="Q842" s="399" t="s">
        <v>8175</v>
      </c>
      <c r="R842" s="399" t="s">
        <v>8048</v>
      </c>
      <c r="U842" s="399" t="s">
        <v>8311</v>
      </c>
      <c r="V842" s="399" t="s">
        <v>1606</v>
      </c>
      <c r="W842" s="399" t="s">
        <v>1605</v>
      </c>
      <c r="X842" s="399" t="s">
        <v>3459</v>
      </c>
    </row>
    <row r="843" spans="1:24" ht="14.5" x14ac:dyDescent="0.35">
      <c r="A843" s="399" t="s">
        <v>1445</v>
      </c>
      <c r="B843" s="572" t="s">
        <v>10088</v>
      </c>
      <c r="C843" s="399" t="s">
        <v>10089</v>
      </c>
      <c r="D843" s="399" t="s">
        <v>3404</v>
      </c>
      <c r="G843" s="399" t="s">
        <v>10090</v>
      </c>
      <c r="I843" s="399" t="s">
        <v>8057</v>
      </c>
      <c r="J843" s="399" t="s">
        <v>8046</v>
      </c>
      <c r="L843" s="399" t="s">
        <v>8116</v>
      </c>
      <c r="N843" s="571">
        <v>44469.745308344907</v>
      </c>
      <c r="O843" s="571">
        <v>44481.307912511576</v>
      </c>
      <c r="Q843" s="399" t="s">
        <v>8175</v>
      </c>
      <c r="R843" s="399" t="s">
        <v>8048</v>
      </c>
      <c r="U843" s="399" t="s">
        <v>8314</v>
      </c>
      <c r="V843" s="399" t="s">
        <v>1606</v>
      </c>
      <c r="W843" s="399" t="s">
        <v>1605</v>
      </c>
      <c r="X843" s="399" t="s">
        <v>3459</v>
      </c>
    </row>
    <row r="844" spans="1:24" ht="14.5" x14ac:dyDescent="0.35">
      <c r="A844" s="399" t="s">
        <v>1445</v>
      </c>
      <c r="B844" s="572" t="s">
        <v>10091</v>
      </c>
      <c r="C844" s="399" t="s">
        <v>10092</v>
      </c>
      <c r="D844" s="399" t="s">
        <v>10092</v>
      </c>
      <c r="I844" s="399" t="s">
        <v>8538</v>
      </c>
      <c r="J844" s="399" t="s">
        <v>8046</v>
      </c>
      <c r="L844" s="399" t="s">
        <v>1366</v>
      </c>
      <c r="N844" s="571">
        <v>44476.718279432869</v>
      </c>
      <c r="O844" s="571">
        <v>44489.549268958333</v>
      </c>
      <c r="Q844" s="399" t="s">
        <v>8175</v>
      </c>
      <c r="R844" s="399" t="s">
        <v>1326</v>
      </c>
      <c r="V844" s="399" t="s">
        <v>8776</v>
      </c>
      <c r="W844" s="399" t="s">
        <v>4660</v>
      </c>
      <c r="X844" s="399" t="s">
        <v>3459</v>
      </c>
    </row>
    <row r="845" spans="1:24" ht="14.5" x14ac:dyDescent="0.35">
      <c r="A845" s="399" t="s">
        <v>1445</v>
      </c>
      <c r="B845" s="572" t="s">
        <v>10093</v>
      </c>
      <c r="C845" s="399" t="s">
        <v>10094</v>
      </c>
      <c r="D845" s="399" t="s">
        <v>10094</v>
      </c>
      <c r="I845" s="399" t="s">
        <v>8538</v>
      </c>
      <c r="J845" s="399" t="s">
        <v>8046</v>
      </c>
      <c r="L845" s="399" t="s">
        <v>1366</v>
      </c>
      <c r="N845" s="571">
        <v>44476.718286585645</v>
      </c>
      <c r="O845" s="571">
        <v>44489.549269988427</v>
      </c>
      <c r="Q845" s="399" t="s">
        <v>8175</v>
      </c>
      <c r="R845" s="399" t="s">
        <v>1326</v>
      </c>
      <c r="V845" s="399" t="s">
        <v>8776</v>
      </c>
      <c r="W845" s="399" t="s">
        <v>4660</v>
      </c>
      <c r="X845" s="399" t="s">
        <v>3459</v>
      </c>
    </row>
    <row r="846" spans="1:24" ht="14.5" x14ac:dyDescent="0.35">
      <c r="A846" s="399" t="s">
        <v>1445</v>
      </c>
      <c r="B846" s="572" t="s">
        <v>10095</v>
      </c>
      <c r="C846" s="399" t="s">
        <v>10096</v>
      </c>
      <c r="D846" s="399" t="s">
        <v>10096</v>
      </c>
      <c r="I846" s="399" t="s">
        <v>8538</v>
      </c>
      <c r="J846" s="399" t="s">
        <v>8046</v>
      </c>
      <c r="L846" s="399" t="s">
        <v>1366</v>
      </c>
      <c r="N846" s="571">
        <v>44476.718292638892</v>
      </c>
      <c r="O846" s="571">
        <v>44489.549271793985</v>
      </c>
      <c r="Q846" s="399" t="s">
        <v>8175</v>
      </c>
      <c r="R846" s="399" t="s">
        <v>1326</v>
      </c>
      <c r="V846" s="399" t="s">
        <v>8776</v>
      </c>
      <c r="W846" s="399" t="s">
        <v>4660</v>
      </c>
      <c r="X846" s="399" t="s">
        <v>3459</v>
      </c>
    </row>
    <row r="847" spans="1:24" ht="14.5" x14ac:dyDescent="0.35">
      <c r="A847" s="399" t="s">
        <v>1445</v>
      </c>
      <c r="B847" s="572" t="s">
        <v>10097</v>
      </c>
      <c r="C847" s="399" t="s">
        <v>10098</v>
      </c>
      <c r="D847" s="399" t="s">
        <v>10098</v>
      </c>
      <c r="I847" s="399" t="s">
        <v>8538</v>
      </c>
      <c r="J847" s="399" t="s">
        <v>8046</v>
      </c>
      <c r="L847" s="399" t="s">
        <v>1366</v>
      </c>
      <c r="N847" s="571">
        <v>44476.718297719905</v>
      </c>
      <c r="O847" s="571">
        <v>44489.549273159719</v>
      </c>
      <c r="Q847" s="399" t="s">
        <v>8175</v>
      </c>
      <c r="R847" s="399" t="s">
        <v>1326</v>
      </c>
      <c r="V847" s="399" t="s">
        <v>8776</v>
      </c>
      <c r="W847" s="399" t="s">
        <v>4660</v>
      </c>
      <c r="X847" s="399" t="s">
        <v>3459</v>
      </c>
    </row>
    <row r="848" spans="1:24" ht="14.5" x14ac:dyDescent="0.35">
      <c r="A848" s="399" t="s">
        <v>1445</v>
      </c>
      <c r="B848" s="572" t="s">
        <v>10099</v>
      </c>
      <c r="C848" s="399" t="s">
        <v>10100</v>
      </c>
      <c r="D848" s="399" t="s">
        <v>10100</v>
      </c>
      <c r="I848" s="399" t="s">
        <v>8538</v>
      </c>
      <c r="J848" s="399" t="s">
        <v>8046</v>
      </c>
      <c r="L848" s="399" t="s">
        <v>1366</v>
      </c>
      <c r="N848" s="571">
        <v>44476.718304236114</v>
      </c>
      <c r="O848" s="571">
        <v>44489.549274641206</v>
      </c>
      <c r="Q848" s="399" t="s">
        <v>8175</v>
      </c>
      <c r="R848" s="399" t="s">
        <v>1326</v>
      </c>
      <c r="V848" s="399" t="s">
        <v>8776</v>
      </c>
      <c r="W848" s="399" t="s">
        <v>4660</v>
      </c>
      <c r="X848" s="399" t="s">
        <v>3459</v>
      </c>
    </row>
    <row r="849" spans="1:24" ht="14.5" x14ac:dyDescent="0.35">
      <c r="A849" s="399" t="s">
        <v>1445</v>
      </c>
      <c r="B849" s="572" t="s">
        <v>10101</v>
      </c>
      <c r="C849" s="399" t="s">
        <v>10102</v>
      </c>
      <c r="D849" s="399" t="s">
        <v>10102</v>
      </c>
      <c r="I849" s="399" t="s">
        <v>8538</v>
      </c>
      <c r="J849" s="399" t="s">
        <v>8046</v>
      </c>
      <c r="L849" s="399" t="s">
        <v>1366</v>
      </c>
      <c r="N849" s="571">
        <v>44476.718309467593</v>
      </c>
      <c r="O849" s="571">
        <v>44489.549276006946</v>
      </c>
      <c r="Q849" s="399" t="s">
        <v>8175</v>
      </c>
      <c r="R849" s="399" t="s">
        <v>1326</v>
      </c>
      <c r="V849" s="399" t="s">
        <v>8776</v>
      </c>
      <c r="W849" s="399" t="s">
        <v>4660</v>
      </c>
      <c r="X849" s="399" t="s">
        <v>3459</v>
      </c>
    </row>
    <row r="850" spans="1:24" ht="14.5" x14ac:dyDescent="0.35">
      <c r="A850" s="399" t="s">
        <v>1445</v>
      </c>
      <c r="B850" s="572" t="s">
        <v>10103</v>
      </c>
      <c r="C850" s="399" t="s">
        <v>10104</v>
      </c>
      <c r="D850" s="399" t="s">
        <v>10104</v>
      </c>
      <c r="I850" s="399" t="s">
        <v>8538</v>
      </c>
      <c r="J850" s="399" t="s">
        <v>8046</v>
      </c>
      <c r="L850" s="399" t="s">
        <v>1366</v>
      </c>
      <c r="N850" s="571">
        <v>44476.718315486112</v>
      </c>
      <c r="O850" s="571">
        <v>44489.549278055558</v>
      </c>
      <c r="Q850" s="399" t="s">
        <v>8175</v>
      </c>
      <c r="R850" s="399" t="s">
        <v>1326</v>
      </c>
      <c r="V850" s="399" t="s">
        <v>8776</v>
      </c>
      <c r="W850" s="399" t="s">
        <v>4660</v>
      </c>
      <c r="X850" s="399" t="s">
        <v>3459</v>
      </c>
    </row>
    <row r="851" spans="1:24" ht="14.5" x14ac:dyDescent="0.35">
      <c r="A851" s="399" t="s">
        <v>1445</v>
      </c>
      <c r="B851" s="572" t="s">
        <v>10105</v>
      </c>
      <c r="C851" s="399" t="s">
        <v>10106</v>
      </c>
      <c r="D851" s="399" t="s">
        <v>10106</v>
      </c>
      <c r="I851" s="399" t="s">
        <v>8538</v>
      </c>
      <c r="J851" s="399" t="s">
        <v>8046</v>
      </c>
      <c r="L851" s="399" t="s">
        <v>1366</v>
      </c>
      <c r="N851" s="571">
        <v>44476.718320717591</v>
      </c>
      <c r="O851" s="571">
        <v>44489.549280104169</v>
      </c>
      <c r="Q851" s="399" t="s">
        <v>8175</v>
      </c>
      <c r="R851" s="399" t="s">
        <v>1326</v>
      </c>
      <c r="V851" s="399" t="s">
        <v>8776</v>
      </c>
      <c r="W851" s="399" t="s">
        <v>4660</v>
      </c>
      <c r="X851" s="399" t="s">
        <v>3459</v>
      </c>
    </row>
    <row r="852" spans="1:24" ht="14.5" x14ac:dyDescent="0.35">
      <c r="A852" s="399" t="s">
        <v>1445</v>
      </c>
      <c r="B852" s="572" t="s">
        <v>10107</v>
      </c>
      <c r="C852" s="399" t="s">
        <v>10108</v>
      </c>
      <c r="D852" s="399" t="s">
        <v>10108</v>
      </c>
      <c r="I852" s="399" t="s">
        <v>8538</v>
      </c>
      <c r="J852" s="399" t="s">
        <v>8046</v>
      </c>
      <c r="L852" s="399" t="s">
        <v>1366</v>
      </c>
      <c r="N852" s="571">
        <v>44476.718326435184</v>
      </c>
      <c r="O852" s="571">
        <v>44489.549281574073</v>
      </c>
      <c r="Q852" s="399" t="s">
        <v>8175</v>
      </c>
      <c r="R852" s="399" t="s">
        <v>1326</v>
      </c>
      <c r="V852" s="399" t="s">
        <v>8776</v>
      </c>
      <c r="W852" s="399" t="s">
        <v>4660</v>
      </c>
      <c r="X852" s="399" t="s">
        <v>3459</v>
      </c>
    </row>
    <row r="853" spans="1:24" ht="14.5" x14ac:dyDescent="0.35">
      <c r="A853" s="399" t="s">
        <v>1445</v>
      </c>
      <c r="B853" s="572" t="s">
        <v>10109</v>
      </c>
      <c r="C853" s="399" t="s">
        <v>10110</v>
      </c>
      <c r="D853" s="399" t="s">
        <v>10110</v>
      </c>
      <c r="I853" s="399" t="s">
        <v>8538</v>
      </c>
      <c r="J853" s="399" t="s">
        <v>8046</v>
      </c>
      <c r="L853" s="399" t="s">
        <v>1366</v>
      </c>
      <c r="N853" s="571">
        <v>44476.718331562501</v>
      </c>
      <c r="O853" s="571">
        <v>44489.549283009263</v>
      </c>
      <c r="Q853" s="399" t="s">
        <v>8175</v>
      </c>
      <c r="R853" s="399" t="s">
        <v>1326</v>
      </c>
      <c r="V853" s="399" t="s">
        <v>8776</v>
      </c>
      <c r="W853" s="399" t="s">
        <v>4660</v>
      </c>
      <c r="X853" s="399" t="s">
        <v>3459</v>
      </c>
    </row>
    <row r="854" spans="1:24" ht="14.5" x14ac:dyDescent="0.35">
      <c r="A854" s="399" t="s">
        <v>1445</v>
      </c>
      <c r="B854" s="572" t="s">
        <v>10111</v>
      </c>
      <c r="C854" s="399" t="s">
        <v>10112</v>
      </c>
      <c r="D854" s="399" t="s">
        <v>10112</v>
      </c>
      <c r="I854" s="399" t="s">
        <v>8538</v>
      </c>
      <c r="J854" s="399" t="s">
        <v>8046</v>
      </c>
      <c r="L854" s="399" t="s">
        <v>1366</v>
      </c>
      <c r="N854" s="571">
        <v>44476.718336562502</v>
      </c>
      <c r="O854" s="571">
        <v>44489.549284895831</v>
      </c>
      <c r="Q854" s="399" t="s">
        <v>8175</v>
      </c>
      <c r="R854" s="399" t="s">
        <v>1326</v>
      </c>
      <c r="V854" s="399" t="s">
        <v>8776</v>
      </c>
      <c r="W854" s="399" t="s">
        <v>4660</v>
      </c>
      <c r="X854" s="399" t="s">
        <v>3459</v>
      </c>
    </row>
    <row r="855" spans="1:24" ht="14.5" x14ac:dyDescent="0.35">
      <c r="A855" s="399" t="s">
        <v>1445</v>
      </c>
      <c r="B855" s="572" t="s">
        <v>10113</v>
      </c>
      <c r="C855" s="399" t="s">
        <v>10114</v>
      </c>
      <c r="D855" s="399" t="s">
        <v>10114</v>
      </c>
      <c r="I855" s="399" t="s">
        <v>8538</v>
      </c>
      <c r="J855" s="399" t="s">
        <v>8046</v>
      </c>
      <c r="L855" s="399" t="s">
        <v>1366</v>
      </c>
      <c r="N855" s="571">
        <v>44476.718342094908</v>
      </c>
      <c r="O855" s="571">
        <v>44489.549286168978</v>
      </c>
      <c r="Q855" s="399" t="s">
        <v>8175</v>
      </c>
      <c r="R855" s="399" t="s">
        <v>1326</v>
      </c>
      <c r="V855" s="399" t="s">
        <v>8776</v>
      </c>
      <c r="W855" s="399" t="s">
        <v>4660</v>
      </c>
      <c r="X855" s="399" t="s">
        <v>3459</v>
      </c>
    </row>
    <row r="856" spans="1:24" ht="14.5" x14ac:dyDescent="0.35">
      <c r="A856" s="399" t="s">
        <v>1445</v>
      </c>
      <c r="B856" s="572" t="s">
        <v>10115</v>
      </c>
      <c r="C856" s="399" t="s">
        <v>10116</v>
      </c>
      <c r="D856" s="399" t="s">
        <v>10116</v>
      </c>
      <c r="I856" s="399" t="s">
        <v>8538</v>
      </c>
      <c r="J856" s="399" t="s">
        <v>8046</v>
      </c>
      <c r="L856" s="399" t="s">
        <v>1366</v>
      </c>
      <c r="N856" s="571">
        <v>44476.718348483795</v>
      </c>
      <c r="O856" s="571">
        <v>44489.549287824077</v>
      </c>
      <c r="Q856" s="399" t="s">
        <v>8175</v>
      </c>
      <c r="R856" s="399" t="s">
        <v>1326</v>
      </c>
      <c r="V856" s="399" t="s">
        <v>8776</v>
      </c>
      <c r="W856" s="399" t="s">
        <v>4660</v>
      </c>
      <c r="X856" s="399" t="s">
        <v>3459</v>
      </c>
    </row>
    <row r="857" spans="1:24" ht="14.5" x14ac:dyDescent="0.35">
      <c r="A857" s="399" t="s">
        <v>1445</v>
      </c>
      <c r="B857" s="572" t="s">
        <v>10117</v>
      </c>
      <c r="C857" s="399" t="s">
        <v>10118</v>
      </c>
      <c r="D857" s="399" t="s">
        <v>10118</v>
      </c>
      <c r="I857" s="399" t="s">
        <v>8538</v>
      </c>
      <c r="J857" s="399" t="s">
        <v>8046</v>
      </c>
      <c r="L857" s="399" t="s">
        <v>1366</v>
      </c>
      <c r="N857" s="571">
        <v>44476.718353344906</v>
      </c>
      <c r="O857" s="571">
        <v>44489.549289074072</v>
      </c>
      <c r="Q857" s="399" t="s">
        <v>8175</v>
      </c>
      <c r="R857" s="399" t="s">
        <v>1326</v>
      </c>
      <c r="V857" s="399" t="s">
        <v>8776</v>
      </c>
      <c r="W857" s="399" t="s">
        <v>4660</v>
      </c>
      <c r="X857" s="399" t="s">
        <v>3459</v>
      </c>
    </row>
    <row r="858" spans="1:24" ht="14.5" x14ac:dyDescent="0.35">
      <c r="A858" s="399" t="s">
        <v>1445</v>
      </c>
      <c r="B858" s="572" t="s">
        <v>10119</v>
      </c>
      <c r="C858" s="399" t="s">
        <v>10120</v>
      </c>
      <c r="D858" s="399" t="s">
        <v>10120</v>
      </c>
      <c r="I858" s="399" t="s">
        <v>8538</v>
      </c>
      <c r="J858" s="399" t="s">
        <v>8046</v>
      </c>
      <c r="L858" s="399" t="s">
        <v>44</v>
      </c>
      <c r="M858" s="399" t="s">
        <v>445</v>
      </c>
      <c r="N858" s="571">
        <v>44476.718358854167</v>
      </c>
      <c r="O858" s="571">
        <v>44497.966339965278</v>
      </c>
      <c r="Q858" s="399" t="s">
        <v>8175</v>
      </c>
      <c r="R858" s="399" t="s">
        <v>1326</v>
      </c>
      <c r="V858" s="399" t="s">
        <v>8776</v>
      </c>
      <c r="W858" s="399" t="s">
        <v>4660</v>
      </c>
      <c r="X858" s="399" t="s">
        <v>3459</v>
      </c>
    </row>
    <row r="859" spans="1:24" ht="14.5" x14ac:dyDescent="0.35">
      <c r="A859" s="399" t="s">
        <v>1445</v>
      </c>
      <c r="B859" s="572" t="s">
        <v>10121</v>
      </c>
      <c r="C859" s="399" t="s">
        <v>10122</v>
      </c>
      <c r="D859" s="399" t="s">
        <v>10122</v>
      </c>
      <c r="I859" s="399" t="s">
        <v>8449</v>
      </c>
      <c r="J859" s="399" t="s">
        <v>8046</v>
      </c>
      <c r="L859" s="399" t="s">
        <v>1366</v>
      </c>
      <c r="N859" s="571">
        <v>44476.736403460651</v>
      </c>
      <c r="O859" s="571">
        <v>44477.652320347224</v>
      </c>
      <c r="Q859" s="399" t="s">
        <v>8175</v>
      </c>
      <c r="R859" s="399" t="s">
        <v>8048</v>
      </c>
      <c r="W859" s="399" t="s">
        <v>4660</v>
      </c>
      <c r="X859" s="399" t="s">
        <v>3459</v>
      </c>
    </row>
    <row r="860" spans="1:24" ht="14.5" x14ac:dyDescent="0.35">
      <c r="A860" s="399" t="s">
        <v>1445</v>
      </c>
      <c r="B860" s="572" t="s">
        <v>10123</v>
      </c>
      <c r="C860" s="399" t="s">
        <v>10124</v>
      </c>
      <c r="D860" s="399" t="s">
        <v>10124</v>
      </c>
      <c r="E860" s="399" t="s">
        <v>10125</v>
      </c>
      <c r="I860" s="399" t="s">
        <v>8449</v>
      </c>
      <c r="J860" s="399" t="s">
        <v>8046</v>
      </c>
      <c r="L860" s="399" t="s">
        <v>1366</v>
      </c>
      <c r="N860" s="571">
        <v>44476.73641740741</v>
      </c>
      <c r="O860" s="571">
        <v>44477.652289421298</v>
      </c>
      <c r="Q860" s="399" t="s">
        <v>8175</v>
      </c>
      <c r="R860" s="399" t="s">
        <v>8048</v>
      </c>
      <c r="W860" s="399" t="s">
        <v>4660</v>
      </c>
      <c r="X860" s="399" t="s">
        <v>8066</v>
      </c>
    </row>
    <row r="861" spans="1:24" ht="14.5" x14ac:dyDescent="0.35">
      <c r="A861" s="399" t="s">
        <v>1445</v>
      </c>
      <c r="B861" s="572" t="s">
        <v>10126</v>
      </c>
      <c r="C861" s="399" t="s">
        <v>10127</v>
      </c>
      <c r="D861" s="399" t="s">
        <v>10127</v>
      </c>
      <c r="I861" s="399" t="s">
        <v>8449</v>
      </c>
      <c r="J861" s="399" t="s">
        <v>8046</v>
      </c>
      <c r="L861" s="399" t="s">
        <v>1366</v>
      </c>
      <c r="N861" s="571">
        <v>44476.736425740739</v>
      </c>
      <c r="O861" s="571">
        <v>44488.942681157409</v>
      </c>
      <c r="Q861" s="399" t="s">
        <v>8175</v>
      </c>
      <c r="R861" s="399" t="s">
        <v>1346</v>
      </c>
      <c r="W861" s="399" t="s">
        <v>4660</v>
      </c>
      <c r="X861" s="399" t="s">
        <v>3459</v>
      </c>
    </row>
    <row r="862" spans="1:24" ht="14.5" x14ac:dyDescent="0.35">
      <c r="A862" s="399" t="s">
        <v>1445</v>
      </c>
      <c r="B862" s="572" t="s">
        <v>4804</v>
      </c>
      <c r="C862" s="399" t="s">
        <v>10128</v>
      </c>
      <c r="D862" s="399" t="s">
        <v>10128</v>
      </c>
      <c r="J862" s="399" t="s">
        <v>10129</v>
      </c>
      <c r="K862" s="399" t="s">
        <v>8140</v>
      </c>
      <c r="L862" s="399" t="s">
        <v>10130</v>
      </c>
      <c r="N862" s="571">
        <v>44488.695681493053</v>
      </c>
      <c r="O862" s="571">
        <v>44488.695681493053</v>
      </c>
      <c r="P862" s="399" t="s">
        <v>9231</v>
      </c>
      <c r="R862" s="399" t="s">
        <v>1326</v>
      </c>
      <c r="U862" s="399" t="s">
        <v>10131</v>
      </c>
      <c r="V862" s="399" t="s">
        <v>4814</v>
      </c>
      <c r="W862" s="399" t="s">
        <v>1605</v>
      </c>
      <c r="X862" s="399" t="s">
        <v>3459</v>
      </c>
    </row>
    <row r="863" spans="1:24" ht="14.5" x14ac:dyDescent="0.35">
      <c r="A863" s="399" t="s">
        <v>1445</v>
      </c>
      <c r="B863" s="572" t="s">
        <v>4910</v>
      </c>
      <c r="C863" s="399" t="s">
        <v>10132</v>
      </c>
      <c r="D863" s="399" t="s">
        <v>9121</v>
      </c>
      <c r="J863" s="399" t="s">
        <v>10129</v>
      </c>
      <c r="K863" s="399" t="s">
        <v>8140</v>
      </c>
      <c r="L863" s="399" t="s">
        <v>10130</v>
      </c>
      <c r="N863" s="571">
        <v>44488.697938333331</v>
      </c>
      <c r="O863" s="571">
        <v>44494.560255763892</v>
      </c>
      <c r="P863" s="399" t="s">
        <v>9231</v>
      </c>
      <c r="R863" s="399" t="s">
        <v>1326</v>
      </c>
      <c r="U863" s="399" t="s">
        <v>10133</v>
      </c>
      <c r="V863" s="399" t="s">
        <v>4814</v>
      </c>
      <c r="W863" s="399" t="s">
        <v>1605</v>
      </c>
      <c r="X863" s="399" t="s">
        <v>3459</v>
      </c>
    </row>
    <row r="864" spans="1:24" ht="14.5" x14ac:dyDescent="0.35">
      <c r="A864" s="399" t="s">
        <v>1445</v>
      </c>
      <c r="B864" s="572" t="s">
        <v>4864</v>
      </c>
      <c r="C864" s="399" t="s">
        <v>10134</v>
      </c>
      <c r="D864" s="399" t="s">
        <v>10134</v>
      </c>
      <c r="J864" s="399" t="s">
        <v>10129</v>
      </c>
      <c r="K864" s="399" t="s">
        <v>8140</v>
      </c>
      <c r="L864" s="399" t="s">
        <v>10130</v>
      </c>
      <c r="N864" s="571">
        <v>44488.874117430554</v>
      </c>
      <c r="O864" s="571">
        <v>44488.874117430554</v>
      </c>
      <c r="P864" s="399" t="s">
        <v>9231</v>
      </c>
      <c r="R864" s="399" t="s">
        <v>1326</v>
      </c>
      <c r="U864" s="399" t="s">
        <v>10135</v>
      </c>
      <c r="V864" s="399" t="s">
        <v>4814</v>
      </c>
      <c r="W864" s="399" t="s">
        <v>1605</v>
      </c>
      <c r="X864" s="399" t="s">
        <v>3459</v>
      </c>
    </row>
    <row r="865" spans="1:24" ht="14.5" x14ac:dyDescent="0.35">
      <c r="A865" s="399" t="s">
        <v>1445</v>
      </c>
      <c r="B865" s="572" t="s">
        <v>4817</v>
      </c>
      <c r="C865" s="399" t="s">
        <v>10136</v>
      </c>
      <c r="D865" s="399" t="s">
        <v>10136</v>
      </c>
      <c r="J865" s="399" t="s">
        <v>10129</v>
      </c>
      <c r="K865" s="399" t="s">
        <v>8140</v>
      </c>
      <c r="L865" s="399" t="s">
        <v>10130</v>
      </c>
      <c r="N865" s="571">
        <v>44488.875652233794</v>
      </c>
      <c r="O865" s="571">
        <v>44488.875652233794</v>
      </c>
      <c r="P865" s="399" t="s">
        <v>9231</v>
      </c>
      <c r="R865" s="399" t="s">
        <v>1326</v>
      </c>
      <c r="U865" s="399" t="s">
        <v>10137</v>
      </c>
      <c r="V865" s="399" t="s">
        <v>4814</v>
      </c>
      <c r="W865" s="399" t="s">
        <v>1605</v>
      </c>
      <c r="X865" s="399" t="s">
        <v>3459</v>
      </c>
    </row>
    <row r="866" spans="1:24" ht="14.5" x14ac:dyDescent="0.35">
      <c r="A866" s="399" t="s">
        <v>1445</v>
      </c>
      <c r="B866" s="572" t="s">
        <v>4893</v>
      </c>
      <c r="C866" s="399" t="s">
        <v>10138</v>
      </c>
      <c r="D866" s="399" t="s">
        <v>9107</v>
      </c>
      <c r="J866" s="399" t="s">
        <v>10129</v>
      </c>
      <c r="K866" s="399" t="s">
        <v>8140</v>
      </c>
      <c r="L866" s="399" t="s">
        <v>10130</v>
      </c>
      <c r="N866" s="571">
        <v>44488.876887372688</v>
      </c>
      <c r="O866" s="571">
        <v>44488.876887372688</v>
      </c>
      <c r="P866" s="399" t="s">
        <v>10139</v>
      </c>
      <c r="R866" s="399" t="s">
        <v>1326</v>
      </c>
      <c r="U866" s="399" t="s">
        <v>10140</v>
      </c>
      <c r="V866" s="399" t="s">
        <v>4814</v>
      </c>
      <c r="W866" s="399" t="s">
        <v>1605</v>
      </c>
      <c r="X866" s="399" t="s">
        <v>3459</v>
      </c>
    </row>
  </sheetData>
  <autoFilter ref="A1:Y866" xr:uid="{00000000-0009-0000-0000-000007000000}"/>
  <hyperlinks>
    <hyperlink ref="B2" r:id="rId1" xr:uid="{3E7B2FE5-CC3D-45C9-A96E-19E2BF451BA9}"/>
    <hyperlink ref="B3" r:id="rId2" xr:uid="{801C7BC5-CE61-4F24-B5A1-992CD7C5C8A2}"/>
    <hyperlink ref="B4" r:id="rId3" xr:uid="{B68B0A18-81D9-4EEF-AF22-824834933A09}"/>
    <hyperlink ref="B5" r:id="rId4" xr:uid="{77008E21-DE93-48EA-BCD9-0773BB86B1F6}"/>
    <hyperlink ref="B6" r:id="rId5" xr:uid="{C19382DD-4ADD-4401-BAFE-BF13ED97659E}"/>
    <hyperlink ref="B7" r:id="rId6" xr:uid="{8B9883A9-AFEF-4201-83CC-975CA557CD7B}"/>
    <hyperlink ref="B8" r:id="rId7" xr:uid="{9062C314-27BC-4E25-ACE1-400E46F5FA21}"/>
    <hyperlink ref="B9" r:id="rId8" xr:uid="{D9B5D54D-E373-4716-9A4C-A010490AC97A}"/>
    <hyperlink ref="B10" r:id="rId9" xr:uid="{27EAB922-7608-4DAE-9177-88D5D1557346}"/>
    <hyperlink ref="B11" r:id="rId10" xr:uid="{479DAF18-4306-4F76-82FC-6BE76BDB28E0}"/>
    <hyperlink ref="B12" r:id="rId11" xr:uid="{24CD6BDB-A16C-4D54-A787-4A4AC6636915}"/>
    <hyperlink ref="B13" r:id="rId12" xr:uid="{6C4EF28F-724C-4E40-A5EB-6421FFEA5576}"/>
    <hyperlink ref="B14" r:id="rId13" xr:uid="{F9488404-D08F-4284-8C34-FA704F8BF8BC}"/>
    <hyperlink ref="B15" r:id="rId14" xr:uid="{52479A19-E7D6-446E-B39F-3B2D020A2BC5}"/>
    <hyperlink ref="B16" r:id="rId15" xr:uid="{951B2998-D74A-4A32-A500-BDC29A124AF9}"/>
    <hyperlink ref="B17" r:id="rId16" xr:uid="{AF7B4328-D2F9-41BD-A486-A3C4C491BD61}"/>
    <hyperlink ref="B18" r:id="rId17" xr:uid="{76D0F066-36D0-4B04-8D45-B84F12A7E998}"/>
    <hyperlink ref="B19" r:id="rId18" xr:uid="{0DE51AB9-20D3-4AA6-B830-802E5089476D}"/>
    <hyperlink ref="B20" r:id="rId19" xr:uid="{2D7A04F5-09B2-4259-BB01-66203CB4C503}"/>
    <hyperlink ref="B21" r:id="rId20" xr:uid="{B201A17B-4733-4B33-AAC4-3FB7FFDE946A}"/>
    <hyperlink ref="B22" r:id="rId21" xr:uid="{11DABBC7-772A-4A5B-9A5E-50C9240E1C13}"/>
    <hyperlink ref="B23" r:id="rId22" xr:uid="{0E68C97A-F811-47F3-B963-4D9CB0A914DD}"/>
    <hyperlink ref="B24" r:id="rId23" xr:uid="{3D259AF1-A34D-4B46-A7C3-6682515D621A}"/>
    <hyperlink ref="B25" r:id="rId24" xr:uid="{812B7142-C877-4951-8093-1C7A4FCFC455}"/>
    <hyperlink ref="B26" r:id="rId25" xr:uid="{5DBC9B3C-3AFB-4AEC-B56A-915889679FA2}"/>
    <hyperlink ref="B27" r:id="rId26" xr:uid="{5DF06523-8308-42B9-84DD-4BD22FE6C600}"/>
    <hyperlink ref="B28" r:id="rId27" xr:uid="{5AE318F0-B47D-4DD2-BFD2-7E5B17685673}"/>
    <hyperlink ref="B29" r:id="rId28" xr:uid="{F362017F-4770-4A8C-B163-15FD8699D167}"/>
    <hyperlink ref="B30" r:id="rId29" xr:uid="{B8115834-E2D8-42C2-8E15-6B26AF74F049}"/>
    <hyperlink ref="B31" r:id="rId30" xr:uid="{719ADE74-1A39-4D39-860A-18964949EE6E}"/>
    <hyperlink ref="B32" r:id="rId31" xr:uid="{D21E8075-2591-4D2A-88B9-E447C8C52775}"/>
    <hyperlink ref="B33" r:id="rId32" xr:uid="{4FBA0397-76B5-4141-96D1-D3434697EC56}"/>
    <hyperlink ref="B34" r:id="rId33" xr:uid="{011901E4-DB5A-4ED5-BF39-D0DEA927264C}"/>
    <hyperlink ref="B35" r:id="rId34" xr:uid="{FD310A32-F0F0-4907-9BA5-573D1E52605D}"/>
    <hyperlink ref="B36" r:id="rId35" xr:uid="{7788BB67-0E4F-45B6-8D18-4FDF9FB14E1E}"/>
    <hyperlink ref="B37" r:id="rId36" xr:uid="{177C4CAC-BF59-4275-AD76-8595C4E4D70E}"/>
    <hyperlink ref="B38" r:id="rId37" xr:uid="{EB2755D0-18F3-4E42-B756-A7254F86F7C3}"/>
    <hyperlink ref="B39" r:id="rId38" xr:uid="{07009B7A-7F76-4BB2-855D-C3B6ED11060A}"/>
    <hyperlink ref="B40" r:id="rId39" xr:uid="{4C8C6957-453F-487E-81F0-6F8B2ED3DF61}"/>
    <hyperlink ref="B41" r:id="rId40" xr:uid="{597BF806-284B-4CA3-8176-2042792BE9E8}"/>
    <hyperlink ref="B42" r:id="rId41" xr:uid="{7D8A9B09-B0A0-4C58-9418-33A0DDE0BCC3}"/>
    <hyperlink ref="B43" r:id="rId42" xr:uid="{F6A93393-DC21-4D81-B9EC-46E582C457CC}"/>
    <hyperlink ref="B44" r:id="rId43" xr:uid="{B3F538CD-DC3D-4871-B399-E578F831C72F}"/>
    <hyperlink ref="B45" r:id="rId44" xr:uid="{4E0A832E-CA87-4D6A-A9C3-A45E695224B6}"/>
    <hyperlink ref="B46" r:id="rId45" xr:uid="{A97DD7E8-91E9-439E-950B-FE04B9BEE154}"/>
    <hyperlink ref="B47" r:id="rId46" xr:uid="{D6EBE733-CB5B-44A4-A21C-AA8E68913DFB}"/>
    <hyperlink ref="B48" r:id="rId47" xr:uid="{FB22F951-7ED4-43C6-A47D-704AC5CC3BA2}"/>
    <hyperlink ref="B49" r:id="rId48" xr:uid="{6C6DA1C1-3046-4B42-9A43-7121BE7C9A64}"/>
    <hyperlink ref="B50" r:id="rId49" xr:uid="{6C5D0A2B-6845-4CA3-A279-F1FB3A449832}"/>
    <hyperlink ref="B51" r:id="rId50" xr:uid="{02E8A10B-BAFC-4060-95A6-3E5AA5CDB771}"/>
    <hyperlink ref="B52" r:id="rId51" xr:uid="{0C735F56-8FDD-4888-A4E3-AC7DB9714EC3}"/>
    <hyperlink ref="B53" r:id="rId52" xr:uid="{BB3B531B-3863-454B-AA68-4D4BC9424C1C}"/>
    <hyperlink ref="B54" r:id="rId53" xr:uid="{41C32711-9E74-4070-ACAE-842D88078976}"/>
    <hyperlink ref="B55" r:id="rId54" xr:uid="{77E01875-0B22-46CD-B281-C8C558C0B8A6}"/>
    <hyperlink ref="B56" r:id="rId55" xr:uid="{3AE94D4D-FF36-418E-8BA5-3545E3813C2C}"/>
    <hyperlink ref="B57" r:id="rId56" xr:uid="{239A9FE7-CC18-4CC4-BB74-DE7E139C99FC}"/>
    <hyperlink ref="B58" r:id="rId57" xr:uid="{1890E2DD-64B4-4931-894F-B78412730FE2}"/>
    <hyperlink ref="B59" r:id="rId58" xr:uid="{B3FD6CF9-5DC9-4413-B602-3A5B803643EC}"/>
    <hyperlink ref="B60" r:id="rId59" xr:uid="{B1ABFABD-FBB5-4626-A1EC-70E68693840E}"/>
    <hyperlink ref="B61" r:id="rId60" xr:uid="{F71FDE77-36E3-44EE-9E1F-5942F4CB0652}"/>
    <hyperlink ref="B62" r:id="rId61" xr:uid="{733C3267-1DE4-4A21-9C0F-B8F2A8BF6C50}"/>
    <hyperlink ref="B63" r:id="rId62" xr:uid="{B699073A-FF24-4022-BBC7-9397C1B7EB3F}"/>
    <hyperlink ref="B64" r:id="rId63" xr:uid="{951F0732-F6DC-41C2-B4C1-59BC3C212B4B}"/>
    <hyperlink ref="B65" r:id="rId64" xr:uid="{695A4803-2F56-45A1-8C23-5B012C7130E9}"/>
    <hyperlink ref="B66" r:id="rId65" xr:uid="{B792142A-E8C3-48CA-812D-161B6FC265A9}"/>
    <hyperlink ref="B67" r:id="rId66" xr:uid="{5B7319EF-0307-4D40-99D8-9545DEEACF9A}"/>
    <hyperlink ref="B68" r:id="rId67" xr:uid="{BB39E99A-D7F3-42CE-B542-EAE3EF15A423}"/>
    <hyperlink ref="B69" r:id="rId68" xr:uid="{E0C8087D-148B-4586-A115-D90AAFFB393A}"/>
    <hyperlink ref="B70" r:id="rId69" xr:uid="{3C744B85-2D97-4F4C-9AED-F6E4EACA9262}"/>
    <hyperlink ref="B71" r:id="rId70" xr:uid="{9AD32DC2-B361-444E-BAB0-127F0742C386}"/>
    <hyperlink ref="B72" r:id="rId71" xr:uid="{4C9A20EC-7C31-45F6-8744-8003DAA8B9E8}"/>
    <hyperlink ref="B73" r:id="rId72" xr:uid="{7DB12E72-B693-42B7-98DC-8B07F50FFCFD}"/>
    <hyperlink ref="B74" r:id="rId73" xr:uid="{0A4F5E56-CF65-425F-B91A-3C8BC69348DA}"/>
    <hyperlink ref="B75" r:id="rId74" xr:uid="{817443C8-BE4A-4D36-B937-F1DE3B83EE52}"/>
    <hyperlink ref="B76" r:id="rId75" xr:uid="{A7FA866B-5B51-496B-80DE-033D89B644DC}"/>
    <hyperlink ref="B77" r:id="rId76" xr:uid="{BF445340-5BDC-4430-9746-6725C63BF100}"/>
    <hyperlink ref="B78" r:id="rId77" xr:uid="{858D132D-0254-4CB6-AE66-A15B46603FB7}"/>
    <hyperlink ref="B79" r:id="rId78" xr:uid="{2B57DE85-9251-4400-A1DB-BDACBC523F2E}"/>
    <hyperlink ref="B80" r:id="rId79" xr:uid="{BDD6CA33-C6DB-42D0-84B8-29B122C207BD}"/>
    <hyperlink ref="B81" r:id="rId80" xr:uid="{8EB801A4-0EA7-4281-8855-EF32F2592E11}"/>
    <hyperlink ref="B82" r:id="rId81" xr:uid="{370944EA-D81B-42DD-9DA3-DC393AEA220A}"/>
    <hyperlink ref="B83" r:id="rId82" xr:uid="{684A961F-8BCC-4525-8B80-93FF30715A24}"/>
    <hyperlink ref="B84" r:id="rId83" xr:uid="{A659E368-5C6E-400A-8E79-39325AD0C770}"/>
    <hyperlink ref="B85" r:id="rId84" xr:uid="{CE5BFAA5-9210-40DA-AF96-EDCAA4229CF7}"/>
    <hyperlink ref="B86" r:id="rId85" xr:uid="{EC379377-AC95-478B-A660-049331285B41}"/>
    <hyperlink ref="B87" r:id="rId86" xr:uid="{FC604ACB-A6CD-4F22-A11B-2B7604FEDB80}"/>
    <hyperlink ref="B88" r:id="rId87" xr:uid="{5D5184F2-D60A-4279-B2F3-50282785D342}"/>
    <hyperlink ref="B89" r:id="rId88" xr:uid="{A735A2EA-550A-439B-94E2-BAB70CD0C0A4}"/>
    <hyperlink ref="B90" r:id="rId89" xr:uid="{8598EB5D-DC39-4933-9C6C-B8518FE0A2A8}"/>
    <hyperlink ref="B91" r:id="rId90" xr:uid="{9FE5A1E5-5034-4C71-B1F3-74BB5BA8A795}"/>
    <hyperlink ref="B92" r:id="rId91" xr:uid="{648D898A-5770-4824-8AED-93CDDC7390FA}"/>
    <hyperlink ref="B93" r:id="rId92" xr:uid="{4A5C05E0-A894-4AC3-AF35-416157E8F5B4}"/>
    <hyperlink ref="B94" r:id="rId93" xr:uid="{892DD947-DC46-4148-BB79-7F6451DAD20E}"/>
    <hyperlink ref="B95" r:id="rId94" xr:uid="{CA5F6689-8E5D-44D3-BCDF-7F188319224F}"/>
    <hyperlink ref="B96" r:id="rId95" xr:uid="{C3CBEB2D-7848-4C80-8F87-F4DC7AE36B26}"/>
    <hyperlink ref="B97" r:id="rId96" xr:uid="{AA34A6D9-2C5F-4D1D-9C8E-61D3F7C5A300}"/>
    <hyperlink ref="B98" r:id="rId97" xr:uid="{A16386EE-20B2-49EC-99B6-F149FCE59715}"/>
    <hyperlink ref="B99" r:id="rId98" xr:uid="{61576D27-E80A-4DA5-9832-DEA3497CC6B2}"/>
    <hyperlink ref="B100" r:id="rId99" xr:uid="{21DE60E0-17DE-4431-9774-2897B673AF79}"/>
    <hyperlink ref="B101" r:id="rId100" xr:uid="{9095C01B-39F5-424D-89ED-C41F51DC22FB}"/>
    <hyperlink ref="B102" r:id="rId101" xr:uid="{EBB7CF6F-1642-4E7B-B96C-4568A5913CEF}"/>
    <hyperlink ref="B103" r:id="rId102" xr:uid="{73B18921-1A15-4320-9705-17CF7411D6A0}"/>
    <hyperlink ref="B104" r:id="rId103" xr:uid="{326FD287-BD65-4DF3-8C60-13CE653B04A2}"/>
    <hyperlink ref="B105" r:id="rId104" xr:uid="{0F587000-70E5-4185-ABD4-866ABAF89248}"/>
    <hyperlink ref="B106" r:id="rId105" xr:uid="{5F1682D3-685E-4178-8F67-BFE814819956}"/>
    <hyperlink ref="B107" r:id="rId106" xr:uid="{A2F6039E-14F0-47B8-A936-CC47D20B94A0}"/>
    <hyperlink ref="B108" r:id="rId107" xr:uid="{DC56C32A-007E-4A40-B7B9-27BDF25C01AB}"/>
    <hyperlink ref="B109" r:id="rId108" xr:uid="{EC25D07D-437E-4650-B249-8E03DD9F8A83}"/>
    <hyperlink ref="B110" r:id="rId109" xr:uid="{D2A0B45C-B285-40C0-9F71-0C2A472A5F96}"/>
    <hyperlink ref="B111" r:id="rId110" xr:uid="{9B48A8BE-8148-4F92-A5A4-2D260E546953}"/>
    <hyperlink ref="B112" r:id="rId111" xr:uid="{A14E5B9D-C8B1-4E91-AF2A-41B9C793C2B3}"/>
    <hyperlink ref="B113" r:id="rId112" xr:uid="{FB8B0B66-DAC3-4F11-B6C6-3F21A26E4992}"/>
    <hyperlink ref="B114" r:id="rId113" xr:uid="{3FC04C4F-2838-4CE8-93F5-2479B183E74A}"/>
    <hyperlink ref="B115" r:id="rId114" xr:uid="{BF64F730-527D-416F-BF20-BF06B1F7EBDD}"/>
    <hyperlink ref="B116" r:id="rId115" xr:uid="{51E87DBE-1629-4BA7-A519-5B6726FC9154}"/>
    <hyperlink ref="B117" r:id="rId116" xr:uid="{44A3DA45-8713-4C13-BB7C-38A7500DF1AC}"/>
    <hyperlink ref="B118" r:id="rId117" xr:uid="{D069E77C-F89A-4043-896D-85278C379ED3}"/>
    <hyperlink ref="B119" r:id="rId118" xr:uid="{75F909FD-DB14-42EF-9142-79FB1B1B68C1}"/>
    <hyperlink ref="B120" r:id="rId119" xr:uid="{F9F31843-89A8-42F8-93CE-778F8DDD7626}"/>
    <hyperlink ref="B121" r:id="rId120" xr:uid="{2069A5DA-5145-4F96-84AD-711AF88194E7}"/>
    <hyperlink ref="B122" r:id="rId121" xr:uid="{042CA51F-BBC1-4A37-9348-5994B07DAD50}"/>
    <hyperlink ref="B123" r:id="rId122" xr:uid="{22EFF70C-0AF4-4B44-A9AE-7BDBA0C61C37}"/>
    <hyperlink ref="B124" r:id="rId123" xr:uid="{46A8DBD7-8D7D-4E38-B1C0-9300720BCA89}"/>
    <hyperlink ref="B125" r:id="rId124" xr:uid="{80936F86-F473-422D-B71A-8753067DBA3D}"/>
    <hyperlink ref="B126" r:id="rId125" xr:uid="{39660248-5C65-4E5A-8389-E8968BE50429}"/>
    <hyperlink ref="B127" r:id="rId126" xr:uid="{5FF7B52E-EB85-4A7F-928A-C6CF7A03BBD8}"/>
    <hyperlink ref="B128" r:id="rId127" xr:uid="{2EEFBF2B-AB46-424D-BD57-6A863571925B}"/>
    <hyperlink ref="B129" r:id="rId128" xr:uid="{53ABCEB3-7531-4D49-979D-1288537F2D61}"/>
    <hyperlink ref="B130" r:id="rId129" xr:uid="{74DBEC91-31B7-496A-B21A-E5E5D48F5204}"/>
    <hyperlink ref="B131" r:id="rId130" xr:uid="{79698785-09FE-4876-B6A0-73B65ABF1BAA}"/>
    <hyperlink ref="B132" r:id="rId131" xr:uid="{A2A2E760-6385-4DF9-91E0-A082E809CB18}"/>
    <hyperlink ref="B133" r:id="rId132" xr:uid="{53F35D52-BC46-45AC-9D47-7341A257B73F}"/>
    <hyperlink ref="B134" r:id="rId133" xr:uid="{598984F8-B051-4F9D-8057-A20B938E1F69}"/>
    <hyperlink ref="B135" r:id="rId134" xr:uid="{1810D1EB-0E63-4005-8333-584EDFB3608B}"/>
    <hyperlink ref="B136" r:id="rId135" xr:uid="{1947BD9D-6C0E-49D5-870F-A3484DB2552A}"/>
    <hyperlink ref="B137" r:id="rId136" xr:uid="{213D2B78-AED1-4D89-96D9-00223C8B6EAC}"/>
    <hyperlink ref="B138" r:id="rId137" xr:uid="{3E6F68CE-09CC-464D-B79C-E44D8D71340D}"/>
    <hyperlink ref="B139" r:id="rId138" xr:uid="{382E7447-A0D3-450E-9245-F6FCD37D824F}"/>
    <hyperlink ref="B140" r:id="rId139" xr:uid="{14EA3B2A-DCDE-42E3-9843-F6136FC43087}"/>
    <hyperlink ref="B141" r:id="rId140" xr:uid="{4D5438B2-E74A-4CA6-8DEF-069461D05FF4}"/>
    <hyperlink ref="B142" r:id="rId141" xr:uid="{107199C4-C009-4B07-B3FB-F0216A5358B4}"/>
    <hyperlink ref="B143" r:id="rId142" xr:uid="{2EBB56D5-F243-4351-9D9A-9F57B20D5E7A}"/>
    <hyperlink ref="B144" r:id="rId143" xr:uid="{C725E6C7-B354-4CF4-8CB3-6FA56053CB72}"/>
    <hyperlink ref="B145" r:id="rId144" xr:uid="{F7A76ABE-36A1-437C-A4CC-99799B78222C}"/>
    <hyperlink ref="B146" r:id="rId145" xr:uid="{7770F3B3-C9A3-471E-B64C-A3E685363930}"/>
    <hyperlink ref="B147" r:id="rId146" xr:uid="{96FBDA2D-4D47-42A1-A845-5977F73DA281}"/>
    <hyperlink ref="B148" r:id="rId147" xr:uid="{F3AC5EB2-7B89-454F-9366-7B41D15C9E40}"/>
    <hyperlink ref="B149" r:id="rId148" xr:uid="{64F68B39-4E02-4D29-98B5-40A43DD7BC15}"/>
    <hyperlink ref="B150" r:id="rId149" xr:uid="{74B264E4-4786-4D74-B8FD-AD0EEA2DD4CA}"/>
    <hyperlink ref="B151" r:id="rId150" xr:uid="{F6C11951-1B5D-4ED9-990E-559DECF21284}"/>
    <hyperlink ref="B152" r:id="rId151" xr:uid="{95DC99AA-2E79-4F19-815B-17AB419E289D}"/>
    <hyperlink ref="B153" r:id="rId152" xr:uid="{45BE798E-7DA0-41AC-998A-F9A9F85A7026}"/>
    <hyperlink ref="B154" r:id="rId153" xr:uid="{7B706982-8743-43C4-B88E-20E5A570527C}"/>
    <hyperlink ref="B155" r:id="rId154" xr:uid="{D7A2275B-31EC-4203-8858-F12D85231E35}"/>
    <hyperlink ref="B156" r:id="rId155" xr:uid="{2325664A-4284-49A4-A9E3-3B95051B19AB}"/>
    <hyperlink ref="B157" r:id="rId156" xr:uid="{34719CD2-B5BE-42F7-B8AB-07B26FDC995B}"/>
    <hyperlink ref="B158" r:id="rId157" xr:uid="{AAEB3FBA-65FA-4661-8253-8BCA12E5D18A}"/>
    <hyperlink ref="B159" r:id="rId158" xr:uid="{2D368B1E-E040-40B9-901A-0A999B1E4486}"/>
    <hyperlink ref="B160" r:id="rId159" xr:uid="{63AA3409-989B-47C9-830D-D8C14874C4B1}"/>
    <hyperlink ref="B161" r:id="rId160" xr:uid="{FB2054B7-1E52-4674-B01B-259D362C4A3B}"/>
    <hyperlink ref="B162" r:id="rId161" xr:uid="{8E822427-CA6C-4E3E-9F87-C4B54E8322A4}"/>
    <hyperlink ref="B163" r:id="rId162" xr:uid="{9801CBFF-DD5F-451F-8B11-72B19F604614}"/>
    <hyperlink ref="B164" r:id="rId163" xr:uid="{5D556213-99CC-4FCF-BF8B-84DBD999B0BE}"/>
    <hyperlink ref="B165" r:id="rId164" xr:uid="{3AA35248-BA0D-43E7-8EBC-7D41DAEF9841}"/>
    <hyperlink ref="B166" r:id="rId165" xr:uid="{B4DD68B6-A809-49A6-90AA-1D79509FFDE8}"/>
    <hyperlink ref="B167" r:id="rId166" xr:uid="{9C6E715D-C7D7-4BCC-A0F5-77046E9B5416}"/>
    <hyperlink ref="B168" r:id="rId167" xr:uid="{CAD011AD-EDBA-4CA1-85F1-991682A05250}"/>
    <hyperlink ref="B169" r:id="rId168" xr:uid="{8F75D630-6775-454F-9627-4B40C6FCEF96}"/>
    <hyperlink ref="B170" r:id="rId169" xr:uid="{93F8337A-068D-41B3-A9DA-338C935BFE93}"/>
    <hyperlink ref="B171" r:id="rId170" xr:uid="{7A2BF135-C884-43CB-B46E-7BD00F9FCBB3}"/>
    <hyperlink ref="B172" r:id="rId171" xr:uid="{3B60CC9D-F4B5-4314-88A3-7F260987E20D}"/>
    <hyperlink ref="B173" r:id="rId172" xr:uid="{6EFF6EB5-EC58-49A9-A10A-6F768D2AC45B}"/>
    <hyperlink ref="B174" r:id="rId173" xr:uid="{78ACE8D4-CF79-462D-B4BA-465A22C60A11}"/>
    <hyperlink ref="B175" r:id="rId174" xr:uid="{30612679-6DD6-4623-A18A-A6231F164827}"/>
    <hyperlink ref="B176" r:id="rId175" xr:uid="{BA8BB7F0-5B81-4F7B-8836-9C49D2EC87CA}"/>
    <hyperlink ref="B177" r:id="rId176" xr:uid="{E2802E39-F5F2-47D9-883E-5BEE48C46836}"/>
    <hyperlink ref="B178" r:id="rId177" xr:uid="{37BD5943-8828-4240-90C5-7082C5DF3697}"/>
    <hyperlink ref="B179" r:id="rId178" xr:uid="{802DF46E-7556-4825-BE1A-02F2D32CCFF6}"/>
    <hyperlink ref="B180" r:id="rId179" xr:uid="{3CD69803-D13B-49B0-914E-78CB4111926D}"/>
    <hyperlink ref="B181" r:id="rId180" xr:uid="{E4871EFE-920B-40B2-A9AF-CB7CBE1013CF}"/>
    <hyperlink ref="B182" r:id="rId181" xr:uid="{282F33CC-45FB-4DA5-ADA5-E8BD54192C15}"/>
    <hyperlink ref="B183" r:id="rId182" xr:uid="{4687368B-0F39-4A66-BF14-7CA265E0C39A}"/>
    <hyperlink ref="B184" r:id="rId183" xr:uid="{6F6B2869-B53D-4AD3-A790-199D1309A2FA}"/>
    <hyperlink ref="B185" r:id="rId184" xr:uid="{FCAE62FF-00BD-4F62-8717-58D351C6DFB2}"/>
    <hyperlink ref="B186" r:id="rId185" xr:uid="{CD937D34-FF7C-4A1E-8E8A-7DB1F5F186D8}"/>
    <hyperlink ref="B187" r:id="rId186" xr:uid="{D6C3C45A-7719-42A3-9F1A-CF381FCF1576}"/>
    <hyperlink ref="B188" r:id="rId187" xr:uid="{B79A6E01-90C2-4490-B10A-0F42F064A4F3}"/>
    <hyperlink ref="B189" r:id="rId188" xr:uid="{0B118735-F769-4230-A81E-EE5AA8904E4A}"/>
    <hyperlink ref="B190" r:id="rId189" xr:uid="{0E2F0340-F549-4734-B13B-995D1EDA673A}"/>
    <hyperlink ref="B191" r:id="rId190" xr:uid="{FEE4E2BF-365B-4AA0-93D8-15622EC3A945}"/>
    <hyperlink ref="B192" r:id="rId191" xr:uid="{200937B0-3C22-429E-AEFB-3BEB19B50F30}"/>
    <hyperlink ref="B193" r:id="rId192" xr:uid="{C197DC9E-F624-4D3A-A384-38DBBAA0AF7F}"/>
    <hyperlink ref="B194" r:id="rId193" xr:uid="{217E022E-2BD8-4E7B-BACF-AA01E8BA09BC}"/>
    <hyperlink ref="B195" r:id="rId194" xr:uid="{8594C00D-2B12-4CC3-A069-097F80533964}"/>
    <hyperlink ref="B196" r:id="rId195" xr:uid="{10497C06-1620-4225-9EBB-BC575EAA85CC}"/>
    <hyperlink ref="B197" r:id="rId196" xr:uid="{17F81FD8-DB13-4205-BE87-EF4578448797}"/>
    <hyperlink ref="B198" r:id="rId197" xr:uid="{CFABF175-F193-4D68-8B1D-ECA6E76D7EB5}"/>
    <hyperlink ref="B199" r:id="rId198" xr:uid="{9B882810-7BDF-4FD2-9325-3DC103F9268B}"/>
    <hyperlink ref="B200" r:id="rId199" xr:uid="{9E2FD438-5CFC-43A3-9ADD-861668BA6EE2}"/>
    <hyperlink ref="B201" r:id="rId200" xr:uid="{AF2AA6AB-5D49-436C-AB03-ED067456AD74}"/>
    <hyperlink ref="B202" r:id="rId201" xr:uid="{FF81A9DA-57FE-4EAF-867E-F5AE98FAC872}"/>
    <hyperlink ref="B203" r:id="rId202" xr:uid="{21DE2CA0-6BBA-4131-B983-FDDB63F453FB}"/>
    <hyperlink ref="B204" r:id="rId203" xr:uid="{841BC93B-5F71-4F30-96B2-B2118626B913}"/>
    <hyperlink ref="B205" r:id="rId204" xr:uid="{F6D1BCE5-BB2F-4540-A853-80EEB1678E91}"/>
    <hyperlink ref="B206" r:id="rId205" xr:uid="{88E5D32C-797A-4AEB-8BE1-7D2D64C7E440}"/>
    <hyperlink ref="B207" r:id="rId206" xr:uid="{4B18AB89-A6D7-4342-AE2E-D38743F38659}"/>
    <hyperlink ref="B208" r:id="rId207" xr:uid="{2794FDFF-2904-479E-AD4B-F80202B8F402}"/>
    <hyperlink ref="B209" r:id="rId208" xr:uid="{4C955DEE-5D85-4B46-BA31-B2ACF67C5CAD}"/>
    <hyperlink ref="B210" r:id="rId209" xr:uid="{EE9B4848-3870-4F8B-8574-AEA66ABD20FC}"/>
    <hyperlink ref="B211" r:id="rId210" xr:uid="{E9C9D3A2-40E1-4054-ACCD-3F88EB5BD908}"/>
    <hyperlink ref="B212" r:id="rId211" xr:uid="{1F9EFD86-34BC-41D5-A9C8-4541E28817D6}"/>
    <hyperlink ref="B213" r:id="rId212" xr:uid="{795BD013-0352-42DB-9EA8-BB0565DDDFC7}"/>
    <hyperlink ref="B214" r:id="rId213" xr:uid="{AEE3F23E-4CA6-4232-B51B-0230BFEA86E2}"/>
    <hyperlink ref="B215" r:id="rId214" xr:uid="{BC759115-591F-494F-9631-FFB055711FB5}"/>
    <hyperlink ref="B216" r:id="rId215" xr:uid="{9F4D5FFD-A601-4F30-9AC9-D908DB72AC79}"/>
    <hyperlink ref="B217" r:id="rId216" xr:uid="{49907052-37A5-4BC4-9BC7-4C742CCB3494}"/>
    <hyperlink ref="B218" r:id="rId217" xr:uid="{11DF077D-4057-4E5E-93A8-29BA7A82A888}"/>
    <hyperlink ref="B219" r:id="rId218" xr:uid="{80D31160-55A4-4439-99D8-CA7715A3302C}"/>
    <hyperlink ref="B220" r:id="rId219" xr:uid="{5EAB3278-AD9D-4130-9BA5-B1E793FD08B8}"/>
    <hyperlink ref="B221" r:id="rId220" xr:uid="{3BFFD86B-0DC2-41E9-9A87-91EF88401408}"/>
    <hyperlink ref="B222" r:id="rId221" xr:uid="{56145E70-6ECD-4E6B-9CFC-877C18BC1C59}"/>
    <hyperlink ref="B223" r:id="rId222" xr:uid="{A982EB26-1B9C-4CC3-B4AF-31088F485B13}"/>
    <hyperlink ref="B224" r:id="rId223" xr:uid="{A4F056AB-1669-4313-9416-C308B5C753EA}"/>
    <hyperlink ref="B225" r:id="rId224" xr:uid="{555FE341-53A4-4C1A-96A1-B2D804214F4E}"/>
    <hyperlink ref="B226" r:id="rId225" xr:uid="{81DB7B3D-5D20-4985-8DA5-B7C635A2F825}"/>
    <hyperlink ref="B227" r:id="rId226" xr:uid="{72164E9A-ACB5-45F7-9513-58B75F68E879}"/>
    <hyperlink ref="B228" r:id="rId227" xr:uid="{F5A6540A-CE35-4639-ACB4-DC524C1D31DA}"/>
    <hyperlink ref="B229" r:id="rId228" xr:uid="{DB369F7D-7369-4F5B-B5E4-DD4721B7C455}"/>
    <hyperlink ref="B230" r:id="rId229" xr:uid="{E39EA311-EC23-4D13-B230-E26BD9603DE2}"/>
    <hyperlink ref="B231" r:id="rId230" xr:uid="{FF269BB5-8919-40BE-B138-D99233DFBEED}"/>
    <hyperlink ref="B232" r:id="rId231" xr:uid="{1F6AFDEA-68CC-4280-AACD-476A1F58B870}"/>
    <hyperlink ref="B233" r:id="rId232" xr:uid="{1D4F4DE3-953D-4F76-B866-832DFCFB9568}"/>
    <hyperlink ref="B234" r:id="rId233" xr:uid="{989E2297-DCCA-4A40-973B-04F982667563}"/>
    <hyperlink ref="B235" r:id="rId234" xr:uid="{AB59EDEA-5832-4F68-9EF9-9A8166453291}"/>
    <hyperlink ref="B236" r:id="rId235" xr:uid="{5AAF1696-9FC8-42E1-9B09-AE2A6E3B518D}"/>
    <hyperlink ref="B237" r:id="rId236" xr:uid="{C9129EEC-CBB0-4033-8AE6-4CAACBD33E83}"/>
    <hyperlink ref="B238" r:id="rId237" xr:uid="{01E0451F-3610-4982-899D-1FD94754C01A}"/>
    <hyperlink ref="B239" r:id="rId238" xr:uid="{45BB748D-5674-4402-BDF7-86752AC8D853}"/>
    <hyperlink ref="B240" r:id="rId239" xr:uid="{1183DAAB-DB9D-4518-ABCD-5C55645BDC97}"/>
    <hyperlink ref="B241" r:id="rId240" xr:uid="{1471DCAF-7A2B-4072-A56F-3580616EE6E1}"/>
    <hyperlink ref="B242" r:id="rId241" xr:uid="{BD219221-1944-43F1-BD0B-FBB55FCB196D}"/>
    <hyperlink ref="B243" r:id="rId242" xr:uid="{7D6E69EB-3B0C-42FC-8657-95BB1C3FD03F}"/>
    <hyperlink ref="B244" r:id="rId243" xr:uid="{69CD0193-7571-42CF-B377-DCA17E73AA10}"/>
    <hyperlink ref="B245" r:id="rId244" xr:uid="{0AF11353-ADB5-4491-B21C-A68DD02AFC51}"/>
    <hyperlink ref="B246" r:id="rId245" xr:uid="{CE773858-8946-4F18-8DC6-A70684A23ADF}"/>
    <hyperlink ref="B247" r:id="rId246" xr:uid="{996DBBCF-D7E6-4DC4-B884-D5ADDD0B6D59}"/>
    <hyperlink ref="B248" r:id="rId247" xr:uid="{D8A4D5B6-6A3D-4197-870D-EB68D6CCD10A}"/>
    <hyperlink ref="B249" r:id="rId248" xr:uid="{0EDF42D7-D58B-4E80-82AF-9176F0DDF74C}"/>
    <hyperlink ref="B250" r:id="rId249" xr:uid="{EEB7E29B-9BA5-4692-943B-BEB547325FE7}"/>
    <hyperlink ref="B251" r:id="rId250" xr:uid="{AD5B6068-554A-49B7-9D66-8719EA23ABED}"/>
    <hyperlink ref="B252" r:id="rId251" xr:uid="{F6BAE77A-E4B9-44BF-AB7E-F5A558B3BBBA}"/>
    <hyperlink ref="B253" r:id="rId252" xr:uid="{F87CE0C4-0CFE-43C5-819B-AE1061A00B72}"/>
    <hyperlink ref="B254" r:id="rId253" xr:uid="{98FB8E8C-B3D9-409C-BF49-6955FE5BFC4F}"/>
    <hyperlink ref="B255" r:id="rId254" xr:uid="{03752AC6-B165-459E-A896-648DA8C35246}"/>
    <hyperlink ref="B256" r:id="rId255" xr:uid="{6602F90C-0B73-47CB-AFC1-8BE5C5102958}"/>
    <hyperlink ref="B257" r:id="rId256" xr:uid="{C30D8144-7D40-462F-8EBA-862ADFE21EC9}"/>
    <hyperlink ref="B258" r:id="rId257" xr:uid="{D53D6520-E372-4A42-B45A-E77DE2E59CA6}"/>
    <hyperlink ref="B259" r:id="rId258" xr:uid="{D27C0B44-71DE-4A4A-801E-0EB6CA93090A}"/>
    <hyperlink ref="B260" r:id="rId259" xr:uid="{42E0A127-ECE1-4A73-B887-F9503470478D}"/>
    <hyperlink ref="B261" r:id="rId260" xr:uid="{3953AE1B-BFC2-4478-804E-6A8C5931B2BE}"/>
    <hyperlink ref="B262" r:id="rId261" xr:uid="{E9E2F372-79DB-4EBA-9324-8926B3C6B557}"/>
    <hyperlink ref="B263" r:id="rId262" xr:uid="{7A1A0E8D-7A70-40A3-A3C6-431B1CF59E89}"/>
    <hyperlink ref="B264" r:id="rId263" xr:uid="{A434A037-F77A-4A3A-BB90-2A8D6BCB4E00}"/>
    <hyperlink ref="B265" r:id="rId264" xr:uid="{FB023A41-C5CA-4EE1-B4B6-BACE234F180E}"/>
    <hyperlink ref="B266" r:id="rId265" xr:uid="{D7C0FC66-FC4B-4D48-B65F-A54F644E1DAB}"/>
    <hyperlink ref="B267" r:id="rId266" xr:uid="{2EB2C1A0-108A-4694-853E-6B6F95718097}"/>
    <hyperlink ref="B268" r:id="rId267" xr:uid="{AFC72563-D818-46AA-9E94-03D0164C5910}"/>
    <hyperlink ref="B269" r:id="rId268" xr:uid="{3399E227-FF70-4221-BE9F-1D11701D407C}"/>
    <hyperlink ref="B270" r:id="rId269" xr:uid="{82CD5204-6FC4-4368-8D40-CD85CB18C5FA}"/>
    <hyperlink ref="B271" r:id="rId270" xr:uid="{A9478E35-3C35-4912-B4B9-6BFEF6F8DF65}"/>
    <hyperlink ref="B272" r:id="rId271" xr:uid="{D8F10D0A-5F32-4459-A930-0736A7F7759A}"/>
    <hyperlink ref="B273" r:id="rId272" xr:uid="{55DF631E-8828-48E2-B7A2-BFBA6EC94FDC}"/>
    <hyperlink ref="B274" r:id="rId273" xr:uid="{E72E6D16-5D44-4136-BED9-A6E56A484082}"/>
    <hyperlink ref="B275" r:id="rId274" xr:uid="{694709E5-0702-4EA0-96D1-A72960E0E007}"/>
    <hyperlink ref="B276" r:id="rId275" xr:uid="{AF905FDB-C7D0-43F5-BAAE-99EAD8827D70}"/>
    <hyperlink ref="B277" r:id="rId276" xr:uid="{956EEE7E-8A0B-4DCC-A69F-E80DC1EAC7E0}"/>
    <hyperlink ref="B278" r:id="rId277" xr:uid="{C11F542C-DD68-406D-BEA9-5BE2E94072E1}"/>
    <hyperlink ref="B279" r:id="rId278" xr:uid="{4607F961-D34E-471E-A854-43071E73211D}"/>
    <hyperlink ref="B280" r:id="rId279" xr:uid="{29615F9D-A064-44F9-AD0A-0CFE610E3265}"/>
    <hyperlink ref="B281" r:id="rId280" xr:uid="{AA8D4149-A3D3-4E61-8B7E-33EAD2503DBB}"/>
    <hyperlink ref="B282" r:id="rId281" xr:uid="{2595D439-7659-4BA2-A25B-46564F623D52}"/>
    <hyperlink ref="B283" r:id="rId282" xr:uid="{1ECCFB6A-B4E7-4152-A5BA-910AE46C476F}"/>
    <hyperlink ref="B284" r:id="rId283" xr:uid="{4C34BE40-A0FD-4F56-8DF6-73C4FC9166E3}"/>
    <hyperlink ref="B285" r:id="rId284" xr:uid="{D90A0630-6242-42EA-9327-A25871D436BF}"/>
    <hyperlink ref="B286" r:id="rId285" xr:uid="{C13DD83F-F5A6-4E02-810D-50737536B7BC}"/>
    <hyperlink ref="B287" r:id="rId286" xr:uid="{F7CAFC2C-EF26-40E2-83AA-0464E9576980}"/>
    <hyperlink ref="B288" r:id="rId287" xr:uid="{59B794A8-958D-4216-A5A5-FE2B0440AA1B}"/>
    <hyperlink ref="B289" r:id="rId288" xr:uid="{9A41FF8E-9DF7-4E3C-B40D-E9CDFF3D7EA6}"/>
    <hyperlink ref="B290" r:id="rId289" xr:uid="{69075CF8-8BB4-4EF7-87E8-75DB3F818CEC}"/>
    <hyperlink ref="B291" r:id="rId290" xr:uid="{CAFD1929-C26F-4308-8F6F-8B2E3CF40526}"/>
    <hyperlink ref="B292" r:id="rId291" xr:uid="{662CFC56-9077-4CD8-A067-0CE14565DB32}"/>
    <hyperlink ref="B293" r:id="rId292" xr:uid="{C6AA39C2-8B01-4DF6-B3B0-FECA1A184074}"/>
    <hyperlink ref="B294" r:id="rId293" xr:uid="{BBB98409-6758-4923-AB15-33D7D74CF183}"/>
    <hyperlink ref="B295" r:id="rId294" xr:uid="{DA317204-1D8E-4A6B-A148-AB2754586B28}"/>
    <hyperlink ref="B296" r:id="rId295" xr:uid="{C921CCC0-6BC3-4C7B-B342-C3E13CFBF310}"/>
    <hyperlink ref="B297" r:id="rId296" xr:uid="{E9F85ECD-FD49-4D0A-A49B-8598B0E92FD0}"/>
    <hyperlink ref="B298" r:id="rId297" xr:uid="{86662060-5D29-49E5-AB32-B2228188071C}"/>
    <hyperlink ref="B299" r:id="rId298" xr:uid="{E7C84B6D-9346-4CF0-BE92-F193E15ABA16}"/>
    <hyperlink ref="B300" r:id="rId299" xr:uid="{5E870019-6FD6-4FB8-B744-C0232F22967F}"/>
    <hyperlink ref="B301" r:id="rId300" xr:uid="{711AE903-85BC-4601-ADD4-50219C45D235}"/>
    <hyperlink ref="B302" r:id="rId301" xr:uid="{96B9FEB1-B767-46E6-AE55-02696CC96A0A}"/>
    <hyperlink ref="B303" r:id="rId302" xr:uid="{76558993-6DAD-4F42-8147-3C8CA1CF4C0B}"/>
    <hyperlink ref="B304" r:id="rId303" xr:uid="{D065BF71-6E95-4C85-86D2-8CE86670306F}"/>
    <hyperlink ref="B305" r:id="rId304" xr:uid="{49F2879A-614C-4428-99A8-387D6012D991}"/>
    <hyperlink ref="B306" r:id="rId305" xr:uid="{43510EB1-C8EA-4AD1-92E8-F54705774FCE}"/>
    <hyperlink ref="B307" r:id="rId306" xr:uid="{CD1EB034-2BD8-4E75-BE77-3907E863F47A}"/>
    <hyperlink ref="B308" r:id="rId307" xr:uid="{7B739884-5E89-436B-9914-BFF718E7EB0C}"/>
    <hyperlink ref="B309" r:id="rId308" xr:uid="{4B517E8E-1390-4F51-ACB9-CE476D5B4E56}"/>
    <hyperlink ref="B310" r:id="rId309" xr:uid="{C712CE3E-F40F-4F2D-A99A-A82970AD79BA}"/>
    <hyperlink ref="B311" r:id="rId310" xr:uid="{D96EED87-4FFF-4E67-AD9C-811F470B2EFF}"/>
    <hyperlink ref="B312" r:id="rId311" xr:uid="{1EA092D9-7E80-4F13-87AA-093638FF9131}"/>
    <hyperlink ref="B313" r:id="rId312" xr:uid="{103D0971-A0E4-42FF-891C-F6A8CB477B55}"/>
    <hyperlink ref="B314" r:id="rId313" xr:uid="{D0E4E77D-3CCC-4DD0-AEB0-03DD149C9F1D}"/>
    <hyperlink ref="B315" r:id="rId314" xr:uid="{9971AE41-B8BF-4450-994D-02E5103B5362}"/>
    <hyperlink ref="B316" r:id="rId315" xr:uid="{D93FFE97-69F4-463E-ABD2-91584B8E51F3}"/>
    <hyperlink ref="B317" r:id="rId316" xr:uid="{6230CE71-68F2-4020-92DC-6503213831CF}"/>
    <hyperlink ref="B318" r:id="rId317" xr:uid="{3747424B-6436-497F-8A7B-E58B3065F07A}"/>
    <hyperlink ref="B319" r:id="rId318" xr:uid="{4AC84D95-2C7C-414B-A297-AA3322297E5C}"/>
    <hyperlink ref="B320" r:id="rId319" xr:uid="{78150850-A971-4345-B120-E3A76802BDD2}"/>
    <hyperlink ref="B321" r:id="rId320" xr:uid="{74BD935B-E160-40E2-AD2C-A20B4427698D}"/>
    <hyperlink ref="B322" r:id="rId321" xr:uid="{1A4AC32C-53AC-4893-873D-69C59710AC73}"/>
    <hyperlink ref="B323" r:id="rId322" xr:uid="{3336FC05-41DE-4566-BF6D-02A12D1AC315}"/>
    <hyperlink ref="B324" r:id="rId323" xr:uid="{7C3B41C8-F2FE-440B-8015-B3F0D42BD240}"/>
    <hyperlink ref="B325" r:id="rId324" xr:uid="{F5FB4970-3061-46BF-BBA0-9ABB6F98EF3D}"/>
    <hyperlink ref="B326" r:id="rId325" xr:uid="{64F69B43-5588-4004-A8DD-CB695EBB8FC9}"/>
    <hyperlink ref="B327" r:id="rId326" xr:uid="{2971CA43-60B9-4BE3-B919-68952E3C90D1}"/>
    <hyperlink ref="B328" r:id="rId327" xr:uid="{D565AEA8-7C71-4BDE-B939-C9C4B944DD5C}"/>
    <hyperlink ref="B329" r:id="rId328" xr:uid="{4952F69C-785C-4DC7-AD84-097ACB680EAF}"/>
    <hyperlink ref="B330" r:id="rId329" xr:uid="{78803209-201B-4848-8032-1734F4561F60}"/>
    <hyperlink ref="B331" r:id="rId330" xr:uid="{8FA7189C-48A2-4039-85A7-8D19D54FE4A5}"/>
    <hyperlink ref="B332" r:id="rId331" xr:uid="{5E5CBF02-953E-44CC-8DBD-2F4941095D29}"/>
    <hyperlink ref="B333" r:id="rId332" xr:uid="{EE12BB39-9A46-479D-89CB-344772EB7826}"/>
    <hyperlink ref="B334" r:id="rId333" xr:uid="{FD946E60-EA7C-4729-BD32-BAF0D599A988}"/>
    <hyperlink ref="B335" r:id="rId334" xr:uid="{5AB13C9B-2A2B-49F9-A0C1-BBE9E70C7491}"/>
    <hyperlink ref="B336" r:id="rId335" xr:uid="{15A7CDBE-B441-48D8-9105-F6416D9A0EBF}"/>
    <hyperlink ref="B337" r:id="rId336" xr:uid="{AEBD852A-3760-45F8-BCA9-37C77279BD34}"/>
    <hyperlink ref="B338" r:id="rId337" xr:uid="{5D6C114B-424F-4F34-B249-43030406BC98}"/>
    <hyperlink ref="B339" r:id="rId338" xr:uid="{663C8327-67E0-4423-AE0F-7781165EF2E8}"/>
    <hyperlink ref="B340" r:id="rId339" xr:uid="{576D32BC-05FD-4589-8FF3-7E11FA81D5B7}"/>
    <hyperlink ref="B341" r:id="rId340" xr:uid="{2B5CEB2D-D4FD-47A4-BCF9-4F706D3D52AA}"/>
    <hyperlink ref="B342" r:id="rId341" xr:uid="{C00C67B6-FE33-423F-8D92-F492CE6E26C2}"/>
    <hyperlink ref="B343" r:id="rId342" xr:uid="{853308AE-6355-450F-A829-357BB0069F02}"/>
    <hyperlink ref="B344" r:id="rId343" xr:uid="{CEE5FE01-5391-4977-8C3A-8ACCA6B3A752}"/>
    <hyperlink ref="B345" r:id="rId344" xr:uid="{3B5AFCA3-0FAB-4213-B98B-3D73D65099DC}"/>
    <hyperlink ref="B346" r:id="rId345" xr:uid="{2356F9C0-2F9F-4DEF-82C2-A2CE82AE7E30}"/>
    <hyperlink ref="B347" r:id="rId346" xr:uid="{084B6175-299B-4644-BA06-11DBCB7F8163}"/>
    <hyperlink ref="B348" r:id="rId347" xr:uid="{C1664C13-07EA-4524-877D-2E794DD5EFC9}"/>
    <hyperlink ref="B349" r:id="rId348" xr:uid="{93AE1743-2258-4C34-B484-B8946E7997A3}"/>
    <hyperlink ref="B350" r:id="rId349" xr:uid="{7B6E6594-3AFE-4615-AA0C-3F9EA8D7AED0}"/>
    <hyperlink ref="B351" r:id="rId350" xr:uid="{BC575D9D-FFA4-4D41-B2E3-8DA791B65EE2}"/>
    <hyperlink ref="B352" r:id="rId351" xr:uid="{FA57825D-1AAF-4B97-B884-AE04BFDF0B07}"/>
    <hyperlink ref="B353" r:id="rId352" xr:uid="{443F4C96-1A35-4B6D-89A0-028F1C9D9F69}"/>
    <hyperlink ref="B354" r:id="rId353" xr:uid="{54E73004-1548-41EF-9145-B1120BB67156}"/>
    <hyperlink ref="B355" r:id="rId354" xr:uid="{7484DBA9-5C1D-4FE6-9719-3CDBD284951E}"/>
    <hyperlink ref="B356" r:id="rId355" xr:uid="{267F842E-46BD-4A7B-B418-80D0ED8A640A}"/>
    <hyperlink ref="B357" r:id="rId356" xr:uid="{6399714D-E321-4D25-8F7C-D7665F8FB85C}"/>
    <hyperlink ref="B358" r:id="rId357" xr:uid="{AAD18973-DF2A-44F1-A1A2-D93E656D79C1}"/>
    <hyperlink ref="B359" r:id="rId358" xr:uid="{BC8655B9-FD57-4573-9759-5557FEF4F062}"/>
    <hyperlink ref="B360" r:id="rId359" xr:uid="{D1FA3753-E260-4D61-A573-63AAD3E67A1E}"/>
    <hyperlink ref="B361" r:id="rId360" xr:uid="{81CD3707-6A22-49FB-A8ED-92EC3C780DBF}"/>
    <hyperlink ref="B362" r:id="rId361" xr:uid="{6EB1F920-8507-4F46-BA21-D52CDFA2AF74}"/>
    <hyperlink ref="B363" r:id="rId362" xr:uid="{F3B51E6E-FA1E-42B8-8AE0-6CE957D56939}"/>
    <hyperlink ref="B364" r:id="rId363" xr:uid="{53EF2C16-B05A-48BA-8544-DC696A3EE7AA}"/>
    <hyperlink ref="B365" r:id="rId364" xr:uid="{2C2457D2-9F27-4688-A6FB-91655D199905}"/>
    <hyperlink ref="B366" r:id="rId365" xr:uid="{5B31E67C-1B4B-4701-AE3C-B12387807004}"/>
    <hyperlink ref="B367" r:id="rId366" xr:uid="{E534D8B9-BC1F-43F1-995A-CFAF285417E0}"/>
    <hyperlink ref="B368" r:id="rId367" xr:uid="{69E1C41D-C141-447D-9560-FB8A3971695B}"/>
    <hyperlink ref="B369" r:id="rId368" xr:uid="{858E5106-1231-45BE-9FD9-C2939057873A}"/>
    <hyperlink ref="B370" r:id="rId369" xr:uid="{02CF12AE-05A0-4079-AC05-B577AC7CDF07}"/>
    <hyperlink ref="B371" r:id="rId370" xr:uid="{90D04B54-46FB-493B-96FE-927CAC4F1B90}"/>
    <hyperlink ref="B372" r:id="rId371" xr:uid="{290B1FA8-5025-45BD-900B-A63450C2796F}"/>
    <hyperlink ref="B373" r:id="rId372" xr:uid="{55E87952-3BD1-421D-96CC-ECACA8FECA2B}"/>
    <hyperlink ref="B374" r:id="rId373" xr:uid="{699CF000-BC8C-4902-8B63-5CA4B97B2B1D}"/>
    <hyperlink ref="B375" r:id="rId374" xr:uid="{05D93B71-A708-4D45-9A87-5ECD435FC3BF}"/>
    <hyperlink ref="B376" r:id="rId375" xr:uid="{2FF85782-96CA-43A5-9B67-B9B214258A6B}"/>
    <hyperlink ref="B377" r:id="rId376" xr:uid="{ADA5971D-1516-4483-97D9-650ADD4BC911}"/>
    <hyperlink ref="B378" r:id="rId377" xr:uid="{1F55D1E7-5D3F-47FE-9001-6C2E485E3775}"/>
    <hyperlink ref="B379" r:id="rId378" xr:uid="{A8209DFD-54A1-4573-9459-2EC6EE332B05}"/>
    <hyperlink ref="B380" r:id="rId379" xr:uid="{8153010C-991A-40A0-BB10-7B0DA975A3E6}"/>
    <hyperlink ref="B381" r:id="rId380" xr:uid="{35E012F2-0C54-41CE-B8DE-36EA8F5EFDB6}"/>
    <hyperlink ref="B382" r:id="rId381" xr:uid="{3C630281-22ED-4A31-988D-A9FD857D1834}"/>
    <hyperlink ref="B383" r:id="rId382" xr:uid="{0E84410C-3B91-4724-94FD-C914CCB810EE}"/>
    <hyperlink ref="B384" r:id="rId383" xr:uid="{81B91C66-4776-427E-870B-E309826A4125}"/>
    <hyperlink ref="B385" r:id="rId384" xr:uid="{43BBB2E6-9F5A-4BC3-9CE0-11C7AEE8DD09}"/>
    <hyperlink ref="B386" r:id="rId385" xr:uid="{E12E6A5C-B79F-443C-9886-A8CA00A126BB}"/>
    <hyperlink ref="B387" r:id="rId386" xr:uid="{A5B9676A-63ED-4435-9E5F-42061DBE93C8}"/>
    <hyperlink ref="B388" r:id="rId387" xr:uid="{CCD06F70-36B9-49A3-8832-462048326161}"/>
    <hyperlink ref="B389" r:id="rId388" xr:uid="{92FD12FB-70F4-425E-AF70-6AB1ECD6BC41}"/>
    <hyperlink ref="B390" r:id="rId389" xr:uid="{C62F0866-928A-4D04-99B7-5361FAA14BD8}"/>
    <hyperlink ref="B391" r:id="rId390" xr:uid="{00E7D6F2-B3F7-4712-B586-613CEBB9B49F}"/>
    <hyperlink ref="B392" r:id="rId391" xr:uid="{A3D3EB41-4F91-454C-8637-F481A3BA47EA}"/>
    <hyperlink ref="B393" r:id="rId392" xr:uid="{E9E82F95-0C0C-4A99-894A-3A942FB09EF2}"/>
    <hyperlink ref="B394" r:id="rId393" xr:uid="{6AECCFBD-B0EE-4543-A511-5500DB70A692}"/>
    <hyperlink ref="B395" r:id="rId394" xr:uid="{7963FC9C-FA67-4FF2-A3BB-E9EEDEE5FFED}"/>
    <hyperlink ref="B396" r:id="rId395" xr:uid="{931D016E-09E3-4903-8ACE-5DF3C563E8A1}"/>
    <hyperlink ref="B397" r:id="rId396" xr:uid="{6A6F4921-41AD-4DCE-AC20-3FA5812445FD}"/>
    <hyperlink ref="B398" r:id="rId397" xr:uid="{3B89FEC4-FAC1-464B-B506-F76CC91ADAE3}"/>
    <hyperlink ref="B399" r:id="rId398" xr:uid="{DE07A3A3-5951-43B2-A7C2-68E5935E3DFC}"/>
    <hyperlink ref="B400" r:id="rId399" xr:uid="{B99C4B74-4D57-4DE5-ACBE-8134F55FB04C}"/>
    <hyperlink ref="B401" r:id="rId400" xr:uid="{C603596E-4713-407B-AD81-2AA41F592AA1}"/>
    <hyperlink ref="B402" r:id="rId401" xr:uid="{D564E898-2C65-4DCD-B0DA-8A5E84B19B5A}"/>
    <hyperlink ref="B403" r:id="rId402" xr:uid="{9DC9AC3A-0B85-4DE9-9E3D-C30E5F0D6818}"/>
    <hyperlink ref="B404" r:id="rId403" xr:uid="{CDE1E1CB-F91C-4BAA-A609-8600F86D5D88}"/>
    <hyperlink ref="B405" r:id="rId404" xr:uid="{68A3D39A-5078-48B4-A569-6404213F0760}"/>
    <hyperlink ref="B406" r:id="rId405" xr:uid="{3708E344-311E-44BE-9F1B-F45AE094898F}"/>
    <hyperlink ref="B407" r:id="rId406" xr:uid="{47FEF8B0-F388-45CA-8C3D-3E9B14D61AE9}"/>
    <hyperlink ref="B408" r:id="rId407" xr:uid="{B07E9704-ECE9-4B45-AF32-0249210DEC29}"/>
    <hyperlink ref="B409" r:id="rId408" xr:uid="{4567ABD9-8E8C-43BA-828F-A7B178C58777}"/>
    <hyperlink ref="B410" r:id="rId409" xr:uid="{4C934896-87CD-441C-A728-5E523573B88E}"/>
    <hyperlink ref="B411" r:id="rId410" xr:uid="{78008F36-9E16-480F-B2E8-54AE9C819ED3}"/>
    <hyperlink ref="B412" r:id="rId411" xr:uid="{4D504A16-DB91-469D-BCCA-E9383EA96162}"/>
    <hyperlink ref="B413" r:id="rId412" xr:uid="{A505DFEE-4B28-41A9-AF6D-8838AAD235A0}"/>
    <hyperlink ref="B414" r:id="rId413" xr:uid="{26CB8D14-FC9A-434C-8D22-D2F8D27B5EEF}"/>
    <hyperlink ref="B415" r:id="rId414" xr:uid="{49ED935B-9F57-48B4-9E6D-15F05F37EB0F}"/>
    <hyperlink ref="B416" r:id="rId415" xr:uid="{AF0AFEF2-D45E-4E7F-A016-490C78780A2E}"/>
    <hyperlink ref="B417" r:id="rId416" xr:uid="{7206ED45-C7DC-47F4-94F0-2E9C8FF6F58C}"/>
    <hyperlink ref="B418" r:id="rId417" xr:uid="{5A72CBFF-4C24-4080-AD68-A36781CF009B}"/>
    <hyperlink ref="B419" r:id="rId418" xr:uid="{CFA10255-2C85-4B49-9791-8B58FDE3E423}"/>
    <hyperlink ref="B420" r:id="rId419" xr:uid="{8941410C-B78B-4ED4-94DB-8C5340A88BE8}"/>
    <hyperlink ref="B421" r:id="rId420" xr:uid="{5FE3FB11-2CBA-4B89-B0ED-6177E288FCF9}"/>
    <hyperlink ref="B422" r:id="rId421" xr:uid="{1F587AAB-C282-46D6-A49F-31474CE6DAC9}"/>
    <hyperlink ref="B423" r:id="rId422" xr:uid="{41EC64FF-BEC9-4E59-8CA9-352407B2B58D}"/>
    <hyperlink ref="B424" r:id="rId423" xr:uid="{35AAF981-0821-4665-9D30-450E7C5E2A9D}"/>
    <hyperlink ref="B425" r:id="rId424" xr:uid="{1A5BF571-C9A3-4324-92B9-7FC7D14A3A10}"/>
    <hyperlink ref="B426" r:id="rId425" xr:uid="{8F79AE1A-CB4F-414B-9918-3E0A216AF867}"/>
    <hyperlink ref="B427" r:id="rId426" xr:uid="{09CA00A4-22C1-410F-82BE-DD77A059E277}"/>
    <hyperlink ref="B428" r:id="rId427" xr:uid="{E38BD812-B9DF-4223-86A2-F7C3171FA52E}"/>
    <hyperlink ref="B429" r:id="rId428" xr:uid="{7FB8CC4D-26E1-44DF-AF38-CBDEE9A0615C}"/>
    <hyperlink ref="B430" r:id="rId429" xr:uid="{5CF9E11D-A6C8-4ED0-BCAF-A58BABC09B51}"/>
    <hyperlink ref="B431" r:id="rId430" xr:uid="{EF30240B-683B-4483-99FE-A6C8E9DED53B}"/>
    <hyperlink ref="B432" r:id="rId431" xr:uid="{EACFD20B-1C54-40A0-8874-0FC6F8045570}"/>
    <hyperlink ref="B433" r:id="rId432" xr:uid="{8CFFA05B-3A90-472D-AA65-4110334A1B56}"/>
    <hyperlink ref="B434" r:id="rId433" xr:uid="{601DF792-FCD9-4DAF-8979-4E33A4D08C0A}"/>
    <hyperlink ref="B435" r:id="rId434" xr:uid="{7B2C272D-BA5E-4789-8F48-E761522F1DF8}"/>
    <hyperlink ref="B436" r:id="rId435" xr:uid="{CEBBD9F8-FE91-4465-B09D-9071BDE0B976}"/>
    <hyperlink ref="B437" r:id="rId436" xr:uid="{235FDFFD-B32C-4E62-A627-CA911044F2D4}"/>
    <hyperlink ref="B438" r:id="rId437" xr:uid="{5FE4B527-CEAE-43A5-83E0-1883849AF8F2}"/>
    <hyperlink ref="B439" r:id="rId438" xr:uid="{94D18A7D-CEE5-497B-906B-554310A79179}"/>
    <hyperlink ref="B440" r:id="rId439" xr:uid="{D626904D-3B77-4F75-93F8-06A77B4A651A}"/>
    <hyperlink ref="B441" r:id="rId440" xr:uid="{C69B0939-C6E8-4290-85DC-1342004E89A4}"/>
    <hyperlink ref="B442" r:id="rId441" xr:uid="{1D1F7F00-8591-4B31-B219-795F8B01FD66}"/>
    <hyperlink ref="B443" r:id="rId442" xr:uid="{8EA4EC98-32D4-45C4-B142-332AAA59962A}"/>
    <hyperlink ref="B444" r:id="rId443" xr:uid="{4880D6BB-2ABA-4AB0-A25E-644518CBDED0}"/>
    <hyperlink ref="B445" r:id="rId444" xr:uid="{BDE6377B-E472-4EB6-9E33-311B8CE76BB2}"/>
    <hyperlink ref="B446" r:id="rId445" xr:uid="{E9E95A9B-201D-4C9F-A8E7-9648C0BE2E28}"/>
    <hyperlink ref="B447" r:id="rId446" xr:uid="{0CBBC137-9A11-4E83-B5ED-F0C6CFAEB9FA}"/>
    <hyperlink ref="B448" r:id="rId447" xr:uid="{1FB6D44B-3319-4D43-8728-1BB8C3F4331F}"/>
    <hyperlink ref="B449" r:id="rId448" xr:uid="{DD104330-6568-4E03-8A7E-3CF8B26852EA}"/>
    <hyperlink ref="B450" r:id="rId449" xr:uid="{403AD232-C9C5-470D-A9A6-B6B726D9F0C1}"/>
    <hyperlink ref="B451" r:id="rId450" xr:uid="{5D545690-EE27-42B2-81E5-EF44D9DBC1E4}"/>
    <hyperlink ref="B452" r:id="rId451" xr:uid="{BD74B55D-E9B9-4EBB-B40D-0F0FA71F3BB9}"/>
    <hyperlink ref="B453" r:id="rId452" xr:uid="{DF0E95D0-5C5B-4818-87E3-2FDFB50E48A6}"/>
    <hyperlink ref="B454" r:id="rId453" xr:uid="{B20A271C-48A6-4C95-AD3C-AB414ED1B6E0}"/>
    <hyperlink ref="B455" r:id="rId454" xr:uid="{20F09163-FD3E-49B2-A262-49B762DA6BD8}"/>
    <hyperlink ref="B456" r:id="rId455" xr:uid="{A9B59058-5376-415D-B400-BD656455ECA1}"/>
    <hyperlink ref="B457" r:id="rId456" xr:uid="{45056A04-E529-454C-A45C-9521443DAFA3}"/>
    <hyperlink ref="B458" r:id="rId457" xr:uid="{C09025EA-9088-4C28-9DE8-84677551E118}"/>
    <hyperlink ref="B459" r:id="rId458" xr:uid="{152812F1-A59C-458D-9B34-C33FAD40BA72}"/>
    <hyperlink ref="B460" r:id="rId459" xr:uid="{2F485C6E-FF0F-46A7-9F76-95CC3488CC50}"/>
    <hyperlink ref="B461" r:id="rId460" xr:uid="{27BE0FAF-A66A-40DC-AE19-975C617FFC8C}"/>
    <hyperlink ref="B462" r:id="rId461" xr:uid="{6821B0FD-A937-482E-98C3-58956E6EBA45}"/>
    <hyperlink ref="B463" r:id="rId462" xr:uid="{9AB815D4-3795-4C14-9E69-CA41300F384C}"/>
    <hyperlink ref="B464" r:id="rId463" xr:uid="{6EA98FE0-02DB-4859-9144-2F2F5D807C6C}"/>
    <hyperlink ref="B465" r:id="rId464" xr:uid="{4EF45681-2F42-451E-84FC-88133B77AC8C}"/>
    <hyperlink ref="B466" r:id="rId465" xr:uid="{5931901B-7317-4C60-A479-4A154AA05AE7}"/>
    <hyperlink ref="B467" r:id="rId466" xr:uid="{4E14B121-3629-498D-BB25-E28E571B6747}"/>
    <hyperlink ref="B468" r:id="rId467" xr:uid="{F92F80A7-E29D-43DD-A004-E0890FA85CFD}"/>
    <hyperlink ref="B469" r:id="rId468" xr:uid="{28AFA77B-E1E1-4531-BDAA-DBC3A81A05AC}"/>
    <hyperlink ref="B470" r:id="rId469" xr:uid="{8D605510-68F7-482A-BA30-C7684099D632}"/>
    <hyperlink ref="B471" r:id="rId470" xr:uid="{48815D7D-25FA-4E54-8F61-2A6D2538F272}"/>
    <hyperlink ref="B472" r:id="rId471" xr:uid="{520B532C-6243-412F-81D5-3A18E73E5486}"/>
    <hyperlink ref="B473" r:id="rId472" xr:uid="{7C43B775-5F9E-426B-8EC1-16CC8AE89BA4}"/>
    <hyperlink ref="B474" r:id="rId473" xr:uid="{513A56C2-A4A6-4E8C-AC05-841AF433CC1D}"/>
    <hyperlink ref="B475" r:id="rId474" xr:uid="{F99A0101-F0E9-48DD-8F5C-EE4A11A9614C}"/>
    <hyperlink ref="B476" r:id="rId475" xr:uid="{2EBEE903-70E4-4DEB-B283-558FB0298E9D}"/>
    <hyperlink ref="B477" r:id="rId476" xr:uid="{363ECAB7-0647-43B3-AF52-F91A0B654976}"/>
    <hyperlink ref="B478" r:id="rId477" xr:uid="{EBB5C9B5-BDE6-403F-9ACC-1A075BB3DA90}"/>
    <hyperlink ref="B479" r:id="rId478" xr:uid="{B1CD3273-6BD1-4ABA-82DD-12DAA58F1F0C}"/>
    <hyperlink ref="B480" r:id="rId479" xr:uid="{C6E124B5-7468-4BE3-AC57-A08E904E4553}"/>
    <hyperlink ref="B481" r:id="rId480" xr:uid="{0818FCD0-01AE-4A82-B9B6-F085605C8CB7}"/>
    <hyperlink ref="B482" r:id="rId481" xr:uid="{BDCB82F8-0B66-4FEF-9BD5-AA6DA08C0DC8}"/>
    <hyperlink ref="B483" r:id="rId482" xr:uid="{071BD7DA-71C9-4DEA-9715-1B3EE14AEADE}"/>
    <hyperlink ref="B484" r:id="rId483" xr:uid="{DCE62BF0-ED20-4B3F-87C6-655E86E2975D}"/>
    <hyperlink ref="B485" r:id="rId484" xr:uid="{4A6F9A68-FA19-446B-9F3D-FB317D8E7D0E}"/>
    <hyperlink ref="B486" r:id="rId485" xr:uid="{634A255E-A33E-4CE7-9D87-6AF89F3E3211}"/>
    <hyperlink ref="B487" r:id="rId486" xr:uid="{342071E4-41E0-4A1F-898E-B2E24540E7AC}"/>
    <hyperlink ref="B488" r:id="rId487" xr:uid="{40BDDE6E-7C5F-4C96-A30E-FB1CCC0AA19A}"/>
    <hyperlink ref="B489" r:id="rId488" xr:uid="{9B5BC390-DB3A-47C9-B58A-387AD616074D}"/>
    <hyperlink ref="B490" r:id="rId489" xr:uid="{4851EC84-D723-4108-82E0-B91AAC5C2A5E}"/>
    <hyperlink ref="B491" r:id="rId490" xr:uid="{3B22668A-86A2-48C7-BD27-DC18EC1A8BC6}"/>
    <hyperlink ref="B492" r:id="rId491" xr:uid="{831E943A-CF3B-4F1B-95E6-D0FBB3F3CA35}"/>
    <hyperlink ref="B493" r:id="rId492" xr:uid="{7A514E79-D9A2-4318-9DA7-44830A456232}"/>
    <hyperlink ref="B494" r:id="rId493" xr:uid="{333ACE6C-C239-4A8F-A01F-B58F47D96B96}"/>
    <hyperlink ref="B495" r:id="rId494" xr:uid="{484EDBEC-8C28-4512-9119-56E76651C4D0}"/>
    <hyperlink ref="B496" r:id="rId495" xr:uid="{DF6D3C44-72E8-4591-800D-5A7E6AFCF1D1}"/>
    <hyperlink ref="B497" r:id="rId496" xr:uid="{75C063DF-4F32-447A-A455-7CFFAD09333B}"/>
    <hyperlink ref="B498" r:id="rId497" xr:uid="{59503437-00AA-463B-B9CC-D0C4DCA60B82}"/>
    <hyperlink ref="B499" r:id="rId498" xr:uid="{1A9E5CD5-F751-4984-A3B6-5B1A866318D9}"/>
    <hyperlink ref="B500" r:id="rId499" xr:uid="{070965AD-82C6-4FAD-B9F8-DC67FB6B9075}"/>
    <hyperlink ref="B501" r:id="rId500" xr:uid="{05A701A8-630A-4344-87A7-A2222D4FC424}"/>
    <hyperlink ref="B502" r:id="rId501" xr:uid="{D95FDD7D-9231-45A5-A6BB-F01F51320781}"/>
    <hyperlink ref="B503" r:id="rId502" xr:uid="{C7C7741E-E566-4FA3-BBC9-84757698994A}"/>
    <hyperlink ref="B504" r:id="rId503" xr:uid="{18023C7D-4353-4039-9F6C-C47192A11715}"/>
    <hyperlink ref="B505" r:id="rId504" xr:uid="{BA92261F-A6ED-4867-A155-9B689370FAF9}"/>
    <hyperlink ref="B506" r:id="rId505" xr:uid="{4013DD80-9D11-4AC2-A917-477C2972282D}"/>
    <hyperlink ref="B507" r:id="rId506" xr:uid="{BE47DC6C-987E-41E4-8A16-A0CEFC6100F4}"/>
    <hyperlink ref="B508" r:id="rId507" xr:uid="{254D48C0-2EB4-455C-974C-0C9EAE49C44A}"/>
    <hyperlink ref="B509" r:id="rId508" xr:uid="{CFC9F1D9-4E63-443A-A16D-4B52B5FF6DB4}"/>
    <hyperlink ref="B510" r:id="rId509" xr:uid="{A5EAF8DB-1C31-4121-81FB-989D0894AB3D}"/>
    <hyperlink ref="B511" r:id="rId510" xr:uid="{E0C58118-C739-4ECD-BC92-BB93E3345596}"/>
    <hyperlink ref="B512" r:id="rId511" xr:uid="{147FE522-A13A-48E1-8CA7-3F6A4B7687F0}"/>
    <hyperlink ref="B513" r:id="rId512" xr:uid="{18971D84-2667-407D-93C4-5995D5B18978}"/>
    <hyperlink ref="B514" r:id="rId513" xr:uid="{BB541718-8BD9-4637-844E-A8F8E1267217}"/>
    <hyperlink ref="B515" r:id="rId514" xr:uid="{428F69DD-4A20-46CB-B3C8-8189C9F81F70}"/>
    <hyperlink ref="B516" r:id="rId515" xr:uid="{C13613D7-71CA-4CA7-B1BC-5B22AB0193E6}"/>
    <hyperlink ref="B517" r:id="rId516" xr:uid="{1BBD8B0F-94C5-46BE-AD75-369AF8875347}"/>
    <hyperlink ref="B518" r:id="rId517" xr:uid="{C4F225C4-A99A-43B5-AAB9-4604323883DA}"/>
    <hyperlink ref="B519" r:id="rId518" xr:uid="{18A88BDC-8062-458D-BCC3-817244B4118D}"/>
    <hyperlink ref="B520" r:id="rId519" xr:uid="{9D29E99C-2925-4F3C-9A0B-B3A9557EA260}"/>
    <hyperlink ref="B521" r:id="rId520" xr:uid="{EA79E4D1-C36F-4580-9F24-2CAA95DD2D60}"/>
    <hyperlink ref="B522" r:id="rId521" xr:uid="{38E1404E-D28A-403A-8DA7-835F44FD03EF}"/>
    <hyperlink ref="B523" r:id="rId522" xr:uid="{52ED62E0-28D3-4D23-B8F3-FA58D08491E1}"/>
    <hyperlink ref="B524" r:id="rId523" xr:uid="{CD4ACE09-7EE2-487E-ADA1-75F4BEF6D1E4}"/>
    <hyperlink ref="B525" r:id="rId524" xr:uid="{957AFC5A-60D1-4CF9-B7B5-9BFD3F8CFCAF}"/>
    <hyperlink ref="B526" r:id="rId525" xr:uid="{39BB9B85-B77E-4262-8BA7-6ECF9BC2569A}"/>
    <hyperlink ref="B527" r:id="rId526" xr:uid="{2365649E-C706-4E90-8F6C-20D2CE7853F4}"/>
    <hyperlink ref="B528" r:id="rId527" xr:uid="{7AF7A6D4-2BB0-4D58-8493-CB9655B90012}"/>
    <hyperlink ref="B529" r:id="rId528" xr:uid="{85145A59-FF61-4416-BD80-AD21B73C5E3C}"/>
    <hyperlink ref="B530" r:id="rId529" xr:uid="{C35B97E4-2E13-4E2F-8485-B66B5EDA7C06}"/>
    <hyperlink ref="B531" r:id="rId530" xr:uid="{EBB606D7-13B3-4503-99E3-AFB7E7DFD200}"/>
    <hyperlink ref="B532" r:id="rId531" xr:uid="{E67A9E2F-1058-417F-80C4-CA88A4659BDF}"/>
    <hyperlink ref="B533" r:id="rId532" xr:uid="{951CFD58-1F11-44B5-AFEE-5682B15B8B06}"/>
    <hyperlink ref="B534" r:id="rId533" xr:uid="{4FCF4FC6-F105-4E79-A2E4-44F29A41E59B}"/>
    <hyperlink ref="B535" r:id="rId534" xr:uid="{176D9773-C456-4EDE-BA41-0BCAD27BDCAA}"/>
    <hyperlink ref="B536" r:id="rId535" xr:uid="{187E4C35-5CEE-4E1C-A3FA-97B9FB9FB38C}"/>
    <hyperlink ref="B537" r:id="rId536" xr:uid="{89893B3B-4D49-4A68-8EC0-E7D47A07DDA2}"/>
    <hyperlink ref="B538" r:id="rId537" xr:uid="{30BBEE5B-CDF5-4F8E-AE79-A235ECFA4831}"/>
    <hyperlink ref="B539" r:id="rId538" xr:uid="{FD4A98E5-CC27-427D-8FA6-F691978F4450}"/>
    <hyperlink ref="B540" r:id="rId539" xr:uid="{82CDAB87-1FB5-4654-BCD8-F4C00D1D2181}"/>
    <hyperlink ref="B541" r:id="rId540" xr:uid="{E17D8672-C1B8-46F0-B420-59A6B6A80347}"/>
    <hyperlink ref="B542" r:id="rId541" xr:uid="{FF667BBB-30BD-43FB-BBE2-C036DD63A8E7}"/>
    <hyperlink ref="B543" r:id="rId542" xr:uid="{6BED0CBB-AE7E-4157-8D63-A99AA9313F16}"/>
    <hyperlink ref="B544" r:id="rId543" xr:uid="{1A9EF2C2-8B9C-401B-98D6-81B8C9174A89}"/>
    <hyperlink ref="B545" r:id="rId544" xr:uid="{0998EA67-D20D-4AB0-9C91-AA43D587BDB2}"/>
    <hyperlink ref="B546" r:id="rId545" xr:uid="{7DCA226F-6B5B-4781-B799-8D935EDB9524}"/>
    <hyperlink ref="B547" r:id="rId546" xr:uid="{14BC4CF0-C656-498B-A427-EF0BEF734BA9}"/>
    <hyperlink ref="B548" r:id="rId547" xr:uid="{C1D5F438-657E-428F-8016-04CACD52A23A}"/>
    <hyperlink ref="B549" r:id="rId548" xr:uid="{33D58E20-2B9B-46BD-81D5-A30A607D46B0}"/>
    <hyperlink ref="B550" r:id="rId549" xr:uid="{38BD7A4D-D6A9-42F9-92F0-660F1945B142}"/>
    <hyperlink ref="B551" r:id="rId550" xr:uid="{DDA9F6AE-F52C-4EEE-A2DD-0BA1F1641350}"/>
    <hyperlink ref="B552" r:id="rId551" xr:uid="{CBF0BB30-B7E7-4E1F-BDB1-E802D89EAB51}"/>
    <hyperlink ref="B553" r:id="rId552" xr:uid="{BB779135-999C-4978-87C5-9B7052EFB21A}"/>
    <hyperlink ref="B554" r:id="rId553" xr:uid="{5E23680D-4C79-4156-BA4E-845A5981712D}"/>
    <hyperlink ref="B555" r:id="rId554" xr:uid="{8FEBE194-617A-4871-8381-EDC1DE3323CD}"/>
    <hyperlink ref="B556" r:id="rId555" xr:uid="{C3124E03-303A-4E27-AD0D-0D7E884EEA3C}"/>
    <hyperlink ref="B557" r:id="rId556" xr:uid="{4667A05F-EE15-4F72-9134-B3DFA1EC68C8}"/>
    <hyperlink ref="B558" r:id="rId557" xr:uid="{AD8041E8-5B59-455C-BAC5-5520AFE60C1D}"/>
    <hyperlink ref="B559" r:id="rId558" xr:uid="{2F31A517-7258-46FD-B9F8-DB95550C66FF}"/>
    <hyperlink ref="B560" r:id="rId559" xr:uid="{67AD6837-ADBE-44FE-95BA-DAD2587977DB}"/>
    <hyperlink ref="B561" r:id="rId560" xr:uid="{CC89A5DC-3440-42C4-A135-FAE469121916}"/>
    <hyperlink ref="B562" r:id="rId561" xr:uid="{991D942B-A25C-47D9-8C12-A324E7AE76B3}"/>
    <hyperlink ref="B563" r:id="rId562" xr:uid="{74F2F5A3-BDDF-4D38-9FF4-2FF4D371BE72}"/>
    <hyperlink ref="B564" r:id="rId563" xr:uid="{AA38F830-EE7A-4897-AC3C-EEA56658A64A}"/>
    <hyperlink ref="B565" r:id="rId564" xr:uid="{2D1AD785-CBF4-4622-9F4D-764018552AFA}"/>
    <hyperlink ref="B566" r:id="rId565" xr:uid="{1C57C00A-0CB4-44A4-91A1-8CB52EE94C65}"/>
    <hyperlink ref="B567" r:id="rId566" xr:uid="{B79CD4FB-69BE-4A46-9A39-88C19D21E41B}"/>
    <hyperlink ref="B568" r:id="rId567" xr:uid="{178EF7ED-5472-456E-AAEA-C267EC0859EF}"/>
    <hyperlink ref="B569" r:id="rId568" xr:uid="{D089FFFF-88F2-4071-B290-05E32EF45A6A}"/>
    <hyperlink ref="B570" r:id="rId569" xr:uid="{536AA9A8-E953-4270-B219-5161A5EC444A}"/>
    <hyperlink ref="B571" r:id="rId570" xr:uid="{F4C3EFDD-5C7F-4597-983E-F4CE8B78C7F2}"/>
    <hyperlink ref="B572" r:id="rId571" xr:uid="{548B51BF-BE9B-4718-95CA-116894A973F9}"/>
    <hyperlink ref="B573" r:id="rId572" xr:uid="{E5B4865C-16B0-40BF-8BB0-878ECE2F0504}"/>
    <hyperlink ref="B574" r:id="rId573" xr:uid="{B56DDC75-2A6F-4863-B85C-FE5D020B0620}"/>
    <hyperlink ref="B575" r:id="rId574" xr:uid="{29585CCF-7A85-4611-8E84-227542542657}"/>
    <hyperlink ref="B576" r:id="rId575" xr:uid="{3A0A5100-C473-4AEE-9693-0B1DBB3585A8}"/>
    <hyperlink ref="B577" r:id="rId576" xr:uid="{F1495B5A-405D-4D01-A524-B88EC9FB592C}"/>
    <hyperlink ref="B578" r:id="rId577" xr:uid="{A3B1B85C-6BF8-437B-9398-3390A863B8C9}"/>
    <hyperlink ref="B579" r:id="rId578" xr:uid="{26BC2945-5A17-4D97-9439-DBD2EACD99D9}"/>
    <hyperlink ref="B580" r:id="rId579" xr:uid="{CE5CB1F0-A896-4B8C-9278-6CD1635EB969}"/>
    <hyperlink ref="B581" r:id="rId580" xr:uid="{C48EB3D8-91CA-4CB3-9749-C6558031AE67}"/>
    <hyperlink ref="B582" r:id="rId581" xr:uid="{3CD885DD-6B94-4B7E-B525-22AF5807C8D6}"/>
    <hyperlink ref="B583" r:id="rId582" xr:uid="{B1F05727-6D09-4A3C-9F9B-F2D1A0488968}"/>
    <hyperlink ref="B584" r:id="rId583" xr:uid="{02BD219D-9439-488D-8800-00DB508B6E3E}"/>
    <hyperlink ref="B585" r:id="rId584" xr:uid="{53B194AC-3A9B-42F4-B1A5-87C1B0059854}"/>
    <hyperlink ref="B586" r:id="rId585" xr:uid="{16355419-B858-4DC1-B134-13EBB77A2A40}"/>
    <hyperlink ref="B587" r:id="rId586" xr:uid="{E2F75EFF-D467-44C9-8642-F1D64880045B}"/>
    <hyperlink ref="B588" r:id="rId587" xr:uid="{2E73F1D7-6A4D-41DD-B68A-B770E2A75CCB}"/>
    <hyperlink ref="B589" r:id="rId588" xr:uid="{3039C0E6-8520-4239-8C05-6C4CB16B5B2A}"/>
    <hyperlink ref="B590" r:id="rId589" xr:uid="{DD669F2C-4216-49A8-8FAE-53B742171EE5}"/>
    <hyperlink ref="B591" r:id="rId590" xr:uid="{51351324-9631-414E-B7AA-46CFE45C38A3}"/>
    <hyperlink ref="B592" r:id="rId591" xr:uid="{702BBA91-BC84-4E3A-AFB9-117D461C3C74}"/>
    <hyperlink ref="B593" r:id="rId592" xr:uid="{748037E3-4186-4ED0-AEEC-1BA30321521B}"/>
    <hyperlink ref="B594" r:id="rId593" xr:uid="{C986FEFD-30BA-4446-A0E6-B8C651A071F3}"/>
    <hyperlink ref="B595" r:id="rId594" xr:uid="{9B2B4DF7-460E-4206-BDAD-23F4E23755C2}"/>
    <hyperlink ref="B596" r:id="rId595" xr:uid="{28F5FCA2-2795-4B81-929D-0AF3783E2B8B}"/>
    <hyperlink ref="B597" r:id="rId596" xr:uid="{7859DAA2-8156-4471-A2A8-1DEE42F72E3C}"/>
    <hyperlink ref="B598" r:id="rId597" xr:uid="{7250DC6D-A0CA-488A-907F-931E0963C020}"/>
    <hyperlink ref="B599" r:id="rId598" xr:uid="{0F94E4C6-9070-469E-9C27-AFD647F6C1CA}"/>
    <hyperlink ref="B600" r:id="rId599" xr:uid="{74E71386-0B1D-461E-9802-7189C5813EC4}"/>
    <hyperlink ref="B601" r:id="rId600" xr:uid="{A67F3E74-E978-451D-950E-E8B41C86F219}"/>
    <hyperlink ref="B602" r:id="rId601" xr:uid="{FFDB116A-86EA-40FB-B60A-8BCC8F28D571}"/>
    <hyperlink ref="B603" r:id="rId602" xr:uid="{1DC004E5-7D10-42C3-BBCC-337F3222F1E2}"/>
    <hyperlink ref="B604" r:id="rId603" xr:uid="{537E1B96-ED9E-4F60-9244-6E2CE96E69DF}"/>
    <hyperlink ref="B605" r:id="rId604" xr:uid="{BDFA0470-E967-4020-ADA0-FA26436CDEAE}"/>
    <hyperlink ref="B606" r:id="rId605" xr:uid="{4EDE45C0-2E7B-44F9-B3E0-618CF3900437}"/>
    <hyperlink ref="B607" r:id="rId606" xr:uid="{7DEB3B0C-7B82-4C0F-AE75-3C8313DC0EFE}"/>
    <hyperlink ref="B608" r:id="rId607" xr:uid="{87086E67-FC8A-4747-805C-08CDB70F81F5}"/>
    <hyperlink ref="B609" r:id="rId608" xr:uid="{99EFA2B6-52E5-4583-BFFD-1E81A415B0B9}"/>
    <hyperlink ref="B610" r:id="rId609" xr:uid="{923B91BE-EE61-45DF-A230-9FA3ECDD6751}"/>
    <hyperlink ref="B611" r:id="rId610" xr:uid="{806740AF-5B7C-4E35-BBCB-0181ADE212DA}"/>
    <hyperlink ref="B612" r:id="rId611" xr:uid="{F0B44844-2797-4DA5-B6D7-B6433AE22803}"/>
    <hyperlink ref="B613" r:id="rId612" xr:uid="{57413806-F15F-4581-A50E-E75CBC4DEF10}"/>
    <hyperlink ref="B614" r:id="rId613" xr:uid="{14CF266D-8649-458F-A29F-399E0C28D592}"/>
    <hyperlink ref="B615" r:id="rId614" xr:uid="{EA0ECB5F-4B1F-4822-871D-DBD87A1BC2B9}"/>
    <hyperlink ref="B616" r:id="rId615" xr:uid="{F5667E5A-007A-4478-BBBB-86B01EAED054}"/>
    <hyperlink ref="B617" r:id="rId616" xr:uid="{59F93FB6-AF9F-48F7-B475-CDB1708205C4}"/>
    <hyperlink ref="B618" r:id="rId617" xr:uid="{D5AF89CC-9388-4123-8675-7FD54594888B}"/>
    <hyperlink ref="B619" r:id="rId618" xr:uid="{F48E6160-5DA0-4288-8F43-B9FC8B651980}"/>
    <hyperlink ref="B620" r:id="rId619" xr:uid="{EC26CB55-12F4-46D5-9367-CB8D067680AF}"/>
    <hyperlink ref="B621" r:id="rId620" xr:uid="{A34D5602-CA0E-4289-8205-9BD74E8C2471}"/>
    <hyperlink ref="B622" r:id="rId621" xr:uid="{3D3DE877-5706-416B-945B-4B4000DEE4DC}"/>
    <hyperlink ref="B623" r:id="rId622" xr:uid="{A479FD51-2E0E-470E-BCE5-91591294A515}"/>
    <hyperlink ref="B624" r:id="rId623" xr:uid="{77D8F63B-2BD6-4D17-B777-00659FA76612}"/>
    <hyperlink ref="B625" r:id="rId624" xr:uid="{90023EDE-4FF4-4488-9C4C-AC206ED0EB88}"/>
    <hyperlink ref="B626" r:id="rId625" xr:uid="{4E451BC7-6C75-4394-B8CA-CCF6C0C202F0}"/>
    <hyperlink ref="B627" r:id="rId626" xr:uid="{2D5A6494-3EFE-4B14-AEDF-32F538DFC554}"/>
    <hyperlink ref="B628" r:id="rId627" xr:uid="{68E23AC2-72A8-4343-8B25-C1A048F6B3E9}"/>
    <hyperlink ref="B629" r:id="rId628" xr:uid="{E28F564E-D166-4D12-B7DA-35DD2BF75F5E}"/>
    <hyperlink ref="B630" r:id="rId629" xr:uid="{73CE24F1-2BDB-4810-A3B3-F2D83E53B8E6}"/>
    <hyperlink ref="B631" r:id="rId630" xr:uid="{CFD72E02-A8BB-4E27-A5FB-C6C2396B738F}"/>
    <hyperlink ref="B632" r:id="rId631" xr:uid="{42374D01-57B7-4256-89DB-55F88D8A436C}"/>
    <hyperlink ref="B633" r:id="rId632" xr:uid="{A4D9AEC2-95E3-4110-BFE7-473D55C905AE}"/>
    <hyperlink ref="B634" r:id="rId633" xr:uid="{6C068495-B820-4242-8A4C-21A1E375CF8B}"/>
    <hyperlink ref="B635" r:id="rId634" xr:uid="{71CF028F-2966-4A6B-8F93-D1C251485D19}"/>
    <hyperlink ref="B636" r:id="rId635" xr:uid="{8A66321B-2AC6-40A5-A209-80E3F8D34161}"/>
    <hyperlink ref="B637" r:id="rId636" xr:uid="{14D8B70B-C49F-49A8-A23F-2ACB34DC5D53}"/>
    <hyperlink ref="B638" r:id="rId637" xr:uid="{86AB5659-24B8-48AB-95A0-6A129491A0DF}"/>
    <hyperlink ref="B639" r:id="rId638" xr:uid="{82405845-E353-45BD-9416-E2615BB9F809}"/>
    <hyperlink ref="B640" r:id="rId639" xr:uid="{22375767-A6F2-4006-B62A-07E45072DD0F}"/>
    <hyperlink ref="B641" r:id="rId640" xr:uid="{DE999331-16A5-4C85-BB3B-657FFCC3F0DF}"/>
    <hyperlink ref="B642" r:id="rId641" xr:uid="{8E33CB57-ADBD-4E71-8F9E-6946F66BBF8F}"/>
    <hyperlink ref="B643" r:id="rId642" xr:uid="{4BE2E36C-00F6-4EDE-9A01-FD04534229B1}"/>
    <hyperlink ref="B644" r:id="rId643" xr:uid="{C2F1E800-8CED-4E7E-B49B-9CBC103957FF}"/>
    <hyperlink ref="B645" r:id="rId644" xr:uid="{BC5684DD-3F10-4A26-AFE9-3EEDDB69AD50}"/>
    <hyperlink ref="B646" r:id="rId645" xr:uid="{36491BA4-063D-4606-BFEE-C4D0FA3A1C90}"/>
    <hyperlink ref="B647" r:id="rId646" xr:uid="{B1964F9B-8467-452B-BE4A-673243D77F04}"/>
    <hyperlink ref="B648" r:id="rId647" xr:uid="{D411C41F-07C7-429D-9F59-091C452B2147}"/>
    <hyperlink ref="B649" r:id="rId648" xr:uid="{9F3B96AF-9097-4294-83E9-43FC901FCB07}"/>
    <hyperlink ref="B650" r:id="rId649" xr:uid="{CA164BEC-E1C8-4257-B55E-7055350CFF41}"/>
    <hyperlink ref="B651" r:id="rId650" xr:uid="{3417C311-FB8C-4D95-A8BA-7CC490E8F347}"/>
    <hyperlink ref="B652" r:id="rId651" xr:uid="{937B046C-F2B9-4DC6-B267-267D665BC017}"/>
    <hyperlink ref="B653" r:id="rId652" xr:uid="{4D2F1911-5A3F-4AE6-A404-87711C93A50D}"/>
    <hyperlink ref="B654" r:id="rId653" xr:uid="{92593602-3B1E-4177-A998-187C481D9289}"/>
    <hyperlink ref="B655" r:id="rId654" xr:uid="{F00D693A-85C2-4E60-974D-9EBEE77EF13D}"/>
    <hyperlink ref="B656" r:id="rId655" xr:uid="{8B06439C-D6B2-42CC-AD0A-E152FFC7CE80}"/>
    <hyperlink ref="B657" r:id="rId656" xr:uid="{52FF7C53-8C46-4C3D-98B5-128060846CA4}"/>
    <hyperlink ref="B658" r:id="rId657" xr:uid="{10143D36-E67A-43C2-9F75-0519D8535391}"/>
    <hyperlink ref="B659" r:id="rId658" xr:uid="{1322F73E-635D-435B-9443-0F94B2415DC3}"/>
    <hyperlink ref="B660" r:id="rId659" xr:uid="{8B8074DA-E041-46C0-8838-FF6E8CC7691E}"/>
    <hyperlink ref="B661" r:id="rId660" xr:uid="{E9BDAD37-91E7-4B05-892E-94D5F8E9BC54}"/>
    <hyperlink ref="B662" r:id="rId661" xr:uid="{8EA51ED4-F29F-4E57-8F9A-594B9E053EF3}"/>
    <hyperlink ref="B663" r:id="rId662" xr:uid="{A606021D-B37D-4CD2-901C-A9EE8EF6497E}"/>
    <hyperlink ref="B664" r:id="rId663" xr:uid="{ED7336C8-72DB-48AB-9E04-1B68499F9A49}"/>
    <hyperlink ref="B665" r:id="rId664" xr:uid="{925E6E75-6386-43CE-A44C-B6E1EBFD5468}"/>
    <hyperlink ref="B666" r:id="rId665" xr:uid="{E8E44328-C3D4-4194-8FF4-C408A8DF86E1}"/>
    <hyperlink ref="B667" r:id="rId666" xr:uid="{21964DBA-0913-4B1E-B431-57E376D9ECF8}"/>
    <hyperlink ref="B668" r:id="rId667" xr:uid="{818B9943-E22F-4DC2-98E9-58BF2494BD0C}"/>
    <hyperlink ref="B669" r:id="rId668" xr:uid="{E3B763D1-D6E8-4342-931C-8063737CFC72}"/>
    <hyperlink ref="B670" r:id="rId669" xr:uid="{03ED1D13-0CE3-44C0-A1CE-D11E12C13B40}"/>
    <hyperlink ref="B671" r:id="rId670" xr:uid="{4E5C14EC-8652-4FDD-8A50-61C79CC81AFC}"/>
    <hyperlink ref="B672" r:id="rId671" xr:uid="{1C09B267-E194-4349-A09C-F2231418E709}"/>
    <hyperlink ref="B673" r:id="rId672" xr:uid="{E92DBADC-B9F7-4034-990C-F58EF383E753}"/>
    <hyperlink ref="B674" r:id="rId673" xr:uid="{9C3D384E-B1F8-41FE-8F5E-AED968E282B3}"/>
    <hyperlink ref="B675" r:id="rId674" xr:uid="{801BB4EE-CB5F-4199-97CE-47309120BF76}"/>
    <hyperlink ref="B676" r:id="rId675" xr:uid="{D3902525-0190-4F5B-90B3-6F73D637E96B}"/>
    <hyperlink ref="B677" r:id="rId676" xr:uid="{B38C5ED1-34FA-4B39-9954-A6278539BE6F}"/>
    <hyperlink ref="B678" r:id="rId677" xr:uid="{B9ECF978-298D-439D-A621-7A6C1EB44B52}"/>
    <hyperlink ref="B679" r:id="rId678" xr:uid="{7A1C7D08-DEAE-4EB8-BCFC-4EC6CDB1B5CF}"/>
    <hyperlink ref="B680" r:id="rId679" xr:uid="{A8EC3B0D-3D14-46E6-A43A-680E14763DA7}"/>
    <hyperlink ref="B681" r:id="rId680" xr:uid="{AFE23B24-7732-4DD9-92DB-446C8473CAC8}"/>
    <hyperlink ref="B682" r:id="rId681" xr:uid="{CA6351BD-7002-426E-8181-597C7B3DD38C}"/>
    <hyperlink ref="B683" r:id="rId682" xr:uid="{640E4760-54BC-4CF5-812F-004AFF9EAA59}"/>
    <hyperlink ref="B684" r:id="rId683" xr:uid="{0C8492AF-0759-4957-87B3-054CBCB2E324}"/>
    <hyperlink ref="B685" r:id="rId684" xr:uid="{FB79BBD0-7F43-4417-898B-035B301791BC}"/>
    <hyperlink ref="B686" r:id="rId685" xr:uid="{3DC4DB59-AD0E-46BA-A24B-ECF51442EA4C}"/>
    <hyperlink ref="B687" r:id="rId686" xr:uid="{ECCA783E-062F-4777-BF0A-E9EDE5E7ED16}"/>
    <hyperlink ref="B688" r:id="rId687" xr:uid="{4BFAFEC7-7143-4DA6-8BEB-067648426CCB}"/>
    <hyperlink ref="B689" r:id="rId688" xr:uid="{92F0C99A-ED2B-480E-AAC1-F17670CCB1A2}"/>
    <hyperlink ref="B690" r:id="rId689" xr:uid="{D687F4A3-10F0-4F6F-A653-88D3082BA5CE}"/>
    <hyperlink ref="B691" r:id="rId690" xr:uid="{721A1466-1D64-4628-B54A-814415983A1F}"/>
    <hyperlink ref="B692" r:id="rId691" xr:uid="{A169C281-A997-4998-ACD7-014161A06ABE}"/>
    <hyperlink ref="B693" r:id="rId692" xr:uid="{E9508BBF-E56A-45E3-BDDB-6ACD397FF128}"/>
    <hyperlink ref="B694" r:id="rId693" xr:uid="{21E63E6F-7B5D-4D35-8213-70E19E1E3D94}"/>
    <hyperlink ref="B695" r:id="rId694" xr:uid="{8EA0D88F-61ED-4451-8AA0-004CBEB87088}"/>
    <hyperlink ref="B696" r:id="rId695" xr:uid="{F7E10EED-2F98-46C2-A046-49CC7065CD46}"/>
    <hyperlink ref="B697" r:id="rId696" xr:uid="{E5051F0B-FBDD-4135-A0CE-EB3741128135}"/>
    <hyperlink ref="B698" r:id="rId697" xr:uid="{1171CF52-3252-467D-899B-DA8F2BA5E180}"/>
    <hyperlink ref="B699" r:id="rId698" xr:uid="{B19D67C9-EB09-4864-B75A-ADE623A0AF23}"/>
    <hyperlink ref="B700" r:id="rId699" xr:uid="{E99163C6-CEB2-48BC-8280-6E9392365627}"/>
    <hyperlink ref="B701" r:id="rId700" xr:uid="{381EDDC8-E838-4D24-B4BE-6F29948A2FA4}"/>
    <hyperlink ref="B702" r:id="rId701" xr:uid="{6F0F9003-1CC2-4629-B054-BBB164113342}"/>
    <hyperlink ref="B703" r:id="rId702" xr:uid="{C95DC822-E905-4CF6-A0F4-518FF06E6731}"/>
    <hyperlink ref="B704" r:id="rId703" xr:uid="{F1022C8D-77D9-4428-A9B0-A0D8427AFFA0}"/>
    <hyperlink ref="B705" r:id="rId704" xr:uid="{06506907-F476-4B72-8E38-920A392410C1}"/>
    <hyperlink ref="B706" r:id="rId705" xr:uid="{44F4858C-CBDE-4C39-B33D-13733D4C151E}"/>
    <hyperlink ref="B707" r:id="rId706" xr:uid="{EAD7C08B-6FF0-492F-B407-7CD20C91BB0A}"/>
    <hyperlink ref="B708" r:id="rId707" xr:uid="{6A5CC92D-6F83-440D-82AE-153E461ED2A9}"/>
    <hyperlink ref="B709" r:id="rId708" xr:uid="{4E03CCEB-B2CB-44FE-8DBB-A1F488A22C67}"/>
    <hyperlink ref="B710" r:id="rId709" xr:uid="{2B61E14E-2FEF-4144-852C-5ACE21593BC9}"/>
    <hyperlink ref="B711" r:id="rId710" xr:uid="{D732B3E2-D77B-4EF2-84F3-C30BEEDFC52E}"/>
    <hyperlink ref="B712" r:id="rId711" xr:uid="{C57EFE7E-6626-4413-966F-3B18B278B14D}"/>
    <hyperlink ref="B713" r:id="rId712" xr:uid="{1459C783-8FA7-4144-A779-8724D3F5B1A9}"/>
    <hyperlink ref="B714" r:id="rId713" xr:uid="{46832057-BAE3-4873-A42C-74582F49684E}"/>
    <hyperlink ref="B715" r:id="rId714" xr:uid="{7125C131-51F8-4C91-849B-9383CDF3A85A}"/>
    <hyperlink ref="B716" r:id="rId715" xr:uid="{DE591505-36CC-4EB7-877A-49E3663BD688}"/>
    <hyperlink ref="B717" r:id="rId716" xr:uid="{046A9B2F-E337-47EB-A59B-532671BE04EB}"/>
    <hyperlink ref="B718" r:id="rId717" xr:uid="{90CED7BD-EEB8-40E3-A0E1-9E8FAB517661}"/>
    <hyperlink ref="B719" r:id="rId718" xr:uid="{417B7D13-908F-4AA7-B92A-47CC9A4866A6}"/>
    <hyperlink ref="B720" r:id="rId719" xr:uid="{2E101FAF-B240-45DF-81DE-9627371C9BA6}"/>
    <hyperlink ref="B721" r:id="rId720" xr:uid="{11952887-96A4-4E12-8F3F-4936DBB998C9}"/>
    <hyperlink ref="B722" r:id="rId721" xr:uid="{3C982C32-D81E-47C1-9E75-4A2D2CB096CD}"/>
    <hyperlink ref="B723" r:id="rId722" xr:uid="{1A23B28D-70E6-459D-970B-2721BA9BD5EB}"/>
    <hyperlink ref="B724" r:id="rId723" xr:uid="{A43E2BF5-EF42-4AD5-A403-07D4D26D40D8}"/>
    <hyperlink ref="B725" r:id="rId724" xr:uid="{D08DE87C-E84C-4701-BF9F-A6F6D0A73A19}"/>
    <hyperlink ref="B726" r:id="rId725" xr:uid="{7F890F68-C4D9-4711-9FF0-2743C04DFF14}"/>
    <hyperlink ref="B727" r:id="rId726" xr:uid="{3A93358B-D5FD-4CC2-8E2C-A08B8B8ABE3C}"/>
    <hyperlink ref="B728" r:id="rId727" xr:uid="{26D9A486-1297-4F89-BABE-02C39DBFA5A6}"/>
    <hyperlink ref="B729" r:id="rId728" xr:uid="{47456968-9B27-4D4E-890A-5385E25E5687}"/>
    <hyperlink ref="B730" r:id="rId729" xr:uid="{526B1D99-792C-41BE-A587-DA19370D0B4A}"/>
    <hyperlink ref="B731" r:id="rId730" xr:uid="{8958EA74-9700-4AD8-B4C4-722027921501}"/>
    <hyperlink ref="B732" r:id="rId731" xr:uid="{FB04754E-5E0F-4AC6-8B22-461F07933DF4}"/>
    <hyperlink ref="B733" r:id="rId732" xr:uid="{5C502484-B512-4150-A410-274A2C706249}"/>
    <hyperlink ref="B734" r:id="rId733" xr:uid="{A6B1A02F-EE8E-4EC0-8FB1-E3383A4FA515}"/>
    <hyperlink ref="B735" r:id="rId734" xr:uid="{C6235023-18AC-4DDB-AFCF-28F9CE351D4C}"/>
    <hyperlink ref="B736" r:id="rId735" xr:uid="{1B9F011B-B02F-4F2B-9B0F-B905FC164E7F}"/>
    <hyperlink ref="B737" r:id="rId736" xr:uid="{A6CB4FD2-5BF5-46C6-92B7-62204B456A56}"/>
    <hyperlink ref="B738" r:id="rId737" xr:uid="{2D6710B7-586F-470B-A2D1-E8AB6812EF2E}"/>
    <hyperlink ref="B739" r:id="rId738" xr:uid="{3BDFE75D-AFB3-4383-80FF-129C86109AB7}"/>
    <hyperlink ref="B740" r:id="rId739" xr:uid="{CD985746-51F1-4ABB-8304-E5ACBCD88328}"/>
    <hyperlink ref="B741" r:id="rId740" xr:uid="{124A7314-0F9B-4EB1-AC4F-A5C9A52267D4}"/>
    <hyperlink ref="B742" r:id="rId741" xr:uid="{54498D6A-DB46-4F2B-8046-1EB9F0933CDF}"/>
    <hyperlink ref="B743" r:id="rId742" xr:uid="{70DEE39E-BC8A-4CBE-86BC-DB3312EA0751}"/>
    <hyperlink ref="B744" r:id="rId743" xr:uid="{9D003C8D-EAAC-4BBB-9621-5A90B91A1508}"/>
    <hyperlink ref="B745" r:id="rId744" xr:uid="{70DEC9D4-A0C6-4E54-AAD7-4CF7D6514A5F}"/>
    <hyperlink ref="B746" r:id="rId745" xr:uid="{F56AA82F-0D93-404F-AA2D-39D4042D5960}"/>
    <hyperlink ref="B747" r:id="rId746" xr:uid="{66D1A82C-CBD3-43F6-B7AA-5734A7DB1F89}"/>
    <hyperlink ref="B748" r:id="rId747" xr:uid="{A246E2F4-6427-43B0-8A08-E169FC3F0431}"/>
    <hyperlink ref="B749" r:id="rId748" xr:uid="{B182F3A7-F38F-4F7D-9CBE-C281205A46AF}"/>
    <hyperlink ref="B750" r:id="rId749" xr:uid="{234C3EB2-2E27-4034-B391-E3EED103BAE9}"/>
    <hyperlink ref="B751" r:id="rId750" xr:uid="{F4419844-88CF-4C38-8039-F75D15F72F7E}"/>
    <hyperlink ref="B752" r:id="rId751" xr:uid="{A1AF1F88-1A63-48C5-B567-447918D5C51E}"/>
    <hyperlink ref="B753" r:id="rId752" xr:uid="{DE332FD7-C740-48A0-82A3-BD13120931B2}"/>
    <hyperlink ref="B754" r:id="rId753" xr:uid="{400AFC2C-1A2B-4C4E-96F1-A76E77F909CA}"/>
    <hyperlink ref="B755" r:id="rId754" xr:uid="{5E0D2218-FBF6-4888-95AC-27D380EB936A}"/>
    <hyperlink ref="B756" r:id="rId755" xr:uid="{87B8C51B-040B-43F4-B0F5-BA3E66E828D0}"/>
    <hyperlink ref="B757" r:id="rId756" xr:uid="{F4186CDA-CB17-4B36-BE7D-1B85F6956A93}"/>
    <hyperlink ref="B758" r:id="rId757" xr:uid="{DC9368C5-59A4-49B9-840E-66B0F5D67F65}"/>
    <hyperlink ref="B759" r:id="rId758" xr:uid="{D3BCCA26-6230-4A76-A025-98AD9293D374}"/>
    <hyperlink ref="B760" r:id="rId759" xr:uid="{B6B65A0C-7727-418E-8B1D-ED97D05E08D4}"/>
    <hyperlink ref="B761" r:id="rId760" xr:uid="{BD4F2815-5DF5-4FDD-9A9C-816DFB18C268}"/>
    <hyperlink ref="B762" r:id="rId761" xr:uid="{7889B85A-DE6F-4F81-BAFE-5BAC67A7A57B}"/>
    <hyperlink ref="B763" r:id="rId762" xr:uid="{89D18577-E1EE-4BFF-B980-62FACC854E14}"/>
    <hyperlink ref="B764" r:id="rId763" xr:uid="{00547E47-CD11-4483-9E69-A985550B47E8}"/>
    <hyperlink ref="B765" r:id="rId764" xr:uid="{F5362123-BD80-4D57-BFCE-208E42F160F9}"/>
    <hyperlink ref="B766" r:id="rId765" xr:uid="{F4F1E522-E43D-4306-B6A1-1C518740F83A}"/>
    <hyperlink ref="B767" r:id="rId766" xr:uid="{DD0C7C4B-89E9-4E23-A707-90BD6CAA67DD}"/>
    <hyperlink ref="B768" r:id="rId767" xr:uid="{3AB34F9F-1155-4526-B942-A3FC3D738836}"/>
    <hyperlink ref="B769" r:id="rId768" xr:uid="{8EDDFB3E-D58E-4A29-BC1F-47B1072DAA55}"/>
    <hyperlink ref="B770" r:id="rId769" xr:uid="{D0DE0A67-D76B-4F6B-99B7-0FB3D80C5211}"/>
    <hyperlink ref="B771" r:id="rId770" xr:uid="{055C4710-20FE-4EF2-96D5-D214D5C02E12}"/>
    <hyperlink ref="B772" r:id="rId771" xr:uid="{3EF59D57-C16C-4A56-ACA1-FE0C5767B662}"/>
    <hyperlink ref="B773" r:id="rId772" xr:uid="{CDB56B5E-1366-4B74-B456-897A2BE0F53B}"/>
    <hyperlink ref="B774" r:id="rId773" xr:uid="{4A1E472D-2099-4A30-88DC-7BB62AB4AC99}"/>
    <hyperlink ref="B775" r:id="rId774" xr:uid="{0D4F139A-F7D6-423B-865B-EE2704772B06}"/>
    <hyperlink ref="B776" r:id="rId775" xr:uid="{8ABA7C5A-6271-4F66-93B7-09DF29DFD2BB}"/>
    <hyperlink ref="B777" r:id="rId776" xr:uid="{EDE26E29-B886-4C72-828F-2A8506DFAD04}"/>
    <hyperlink ref="B778" r:id="rId777" xr:uid="{EC04D1F8-9648-44E1-A51F-B7BA6B914431}"/>
    <hyperlink ref="B779" r:id="rId778" xr:uid="{CA6BC7F0-9801-4581-AB35-A9C433FEE431}"/>
    <hyperlink ref="B780" r:id="rId779" xr:uid="{C77F1558-94FB-4AA7-95FE-09411B8E2C9A}"/>
    <hyperlink ref="B781" r:id="rId780" xr:uid="{C01F38C7-2149-4C5C-ADC1-5CA285FEE368}"/>
    <hyperlink ref="B782" r:id="rId781" xr:uid="{DAFECC8B-3F70-4549-BD67-98698419C194}"/>
    <hyperlink ref="B783" r:id="rId782" xr:uid="{E3741275-CE4A-4264-8DC6-9E15E82F0DD0}"/>
    <hyperlink ref="B784" r:id="rId783" xr:uid="{89D5E330-4EE2-468C-808D-D10B5DE21441}"/>
    <hyperlink ref="B785" r:id="rId784" xr:uid="{2E47EB6B-8571-4B2A-A210-181ACB3C7BF5}"/>
    <hyperlink ref="B786" r:id="rId785" xr:uid="{9183B13A-890E-478B-ACAE-C2806113DE05}"/>
    <hyperlink ref="B787" r:id="rId786" xr:uid="{614CB1DB-532A-44F0-92A3-1D232E9ADF78}"/>
    <hyperlink ref="B788" r:id="rId787" xr:uid="{5D5064AA-E0F8-4F1A-9708-CE8190A2B604}"/>
    <hyperlink ref="B789" r:id="rId788" xr:uid="{C33323EA-945A-497D-9F1A-8F1826B535C4}"/>
    <hyperlink ref="B790" r:id="rId789" xr:uid="{F470A7A7-FE63-4E7C-A545-84C3C2C4DD5B}"/>
    <hyperlink ref="B791" r:id="rId790" xr:uid="{A69AFC53-20F2-4017-B2B4-564ABAFA7C72}"/>
    <hyperlink ref="B792" r:id="rId791" xr:uid="{17488686-CA06-4C04-B079-1FFDB96FE390}"/>
    <hyperlink ref="B793" r:id="rId792" xr:uid="{041BCE47-877C-470D-A2B9-F0783FA6EB6C}"/>
    <hyperlink ref="B794" r:id="rId793" xr:uid="{42AFFACB-00CF-448C-BC40-993B2255B8BB}"/>
    <hyperlink ref="B795" r:id="rId794" xr:uid="{BC005955-E549-44F8-8754-EC087AA8DEA8}"/>
    <hyperlink ref="B796" r:id="rId795" xr:uid="{A3C38DEC-83BD-4BE5-A287-0F43CBFE396C}"/>
    <hyperlink ref="B797" r:id="rId796" xr:uid="{249A5BD2-7A44-4A38-A35A-68B669085F78}"/>
    <hyperlink ref="B798" r:id="rId797" xr:uid="{81EFF1E6-AD49-4341-8822-61D1A785500D}"/>
    <hyperlink ref="B799" r:id="rId798" xr:uid="{D6690D4F-E4C7-4483-9C3D-10AA9993871B}"/>
    <hyperlink ref="B800" r:id="rId799" xr:uid="{62D405B9-9234-4565-9735-68F99D5D9AE7}"/>
    <hyperlink ref="B801" r:id="rId800" xr:uid="{48794193-85D7-4497-9CBE-C5BD92F94287}"/>
    <hyperlink ref="B802" r:id="rId801" xr:uid="{88FF0811-010B-460E-B0C2-E71647C63021}"/>
    <hyperlink ref="B803" r:id="rId802" xr:uid="{B7820F33-280B-4DF0-A186-6D67F19EC5A2}"/>
    <hyperlink ref="B804" r:id="rId803" xr:uid="{793B18C1-F677-4769-87E1-886410814D90}"/>
    <hyperlink ref="B805" r:id="rId804" xr:uid="{3F33610A-632E-4902-9495-703593B58D11}"/>
    <hyperlink ref="B806" r:id="rId805" xr:uid="{C57CD8E5-B669-4671-8035-0EEFDB9C26F3}"/>
    <hyperlink ref="B807" r:id="rId806" xr:uid="{D9526106-AB94-47DB-86F5-7CF306A45FFE}"/>
    <hyperlink ref="B808" r:id="rId807" xr:uid="{1EB97F5B-4F28-40F9-9687-47591B7F8D3B}"/>
    <hyperlink ref="B809" r:id="rId808" xr:uid="{5B44403F-48E0-412E-A839-14F7E127B5BA}"/>
    <hyperlink ref="B810" r:id="rId809" xr:uid="{51DA040A-E7E7-4963-91D4-B39F4F765906}"/>
    <hyperlink ref="B811" r:id="rId810" xr:uid="{428BD83A-B99D-41BA-BEEC-321947B6DC02}"/>
    <hyperlink ref="B812" r:id="rId811" xr:uid="{0BE22CBC-6456-4D4E-B5C4-A696065D5C8C}"/>
    <hyperlink ref="B813" r:id="rId812" xr:uid="{E713E56E-3CD3-4E0B-BC37-17013835AEA0}"/>
    <hyperlink ref="B814" r:id="rId813" xr:uid="{4EA510A2-CB06-4B34-9159-8215D5964819}"/>
    <hyperlink ref="B815" r:id="rId814" xr:uid="{CFDC0509-2E82-416A-9AAB-3E84F5B7CC4B}"/>
    <hyperlink ref="B816" r:id="rId815" xr:uid="{B686BA04-3B36-45C9-8129-1697C4E6A614}"/>
    <hyperlink ref="B817" r:id="rId816" xr:uid="{820D58A0-2A1B-4F2B-BD1D-B006A357B277}"/>
    <hyperlink ref="B818" r:id="rId817" xr:uid="{D5F84007-45E9-4267-A48B-96E9EA2EEC91}"/>
    <hyperlink ref="B819" r:id="rId818" xr:uid="{46587A22-B151-463B-8738-06D19BA339CC}"/>
    <hyperlink ref="B820" r:id="rId819" xr:uid="{372AC1DA-5EDD-42A4-B10C-F169BDC09949}"/>
    <hyperlink ref="B821" r:id="rId820" xr:uid="{5AEAC782-E94D-47EF-A5C6-F7CCC368C08F}"/>
    <hyperlink ref="B822" r:id="rId821" xr:uid="{D4CD804D-8CAE-4534-B0A9-2EFBFA02EF60}"/>
    <hyperlink ref="B823" r:id="rId822" xr:uid="{3F857C59-1016-4F30-932E-2C3FB6938922}"/>
    <hyperlink ref="B824" r:id="rId823" xr:uid="{BE4B1D2D-3FB5-4740-B35B-38E6EC092CE4}"/>
    <hyperlink ref="B825" r:id="rId824" xr:uid="{8D2D35DE-F091-4673-BB4C-69A9974FC44B}"/>
    <hyperlink ref="B826" r:id="rId825" xr:uid="{66F1D24D-A80A-4BF0-BFE7-F00F69BF8B60}"/>
    <hyperlink ref="B827" r:id="rId826" xr:uid="{B6F2306D-0BCD-4C7C-9590-F7FDDDFAFCA8}"/>
    <hyperlink ref="B828" r:id="rId827" xr:uid="{40370EE7-8B08-4D12-A2F6-D5B2D3352C9A}"/>
    <hyperlink ref="B829" r:id="rId828" xr:uid="{24E2D24D-047B-4619-A045-BF108874B770}"/>
    <hyperlink ref="B830" r:id="rId829" xr:uid="{3748EF27-1855-4068-929B-C9ED23023B44}"/>
    <hyperlink ref="B831" r:id="rId830" xr:uid="{61E51D5B-4521-4948-9C99-5E392188A41D}"/>
    <hyperlink ref="B832" r:id="rId831" xr:uid="{B3C80F5D-157B-4527-BD61-F10663240FE7}"/>
    <hyperlink ref="B833" r:id="rId832" xr:uid="{0D0CEC8B-F8AF-4CDA-943C-F6136CE8A144}"/>
    <hyperlink ref="B834" r:id="rId833" xr:uid="{B28D2ADA-EFA9-4C32-AF22-8E2F014151C6}"/>
    <hyperlink ref="B835" r:id="rId834" xr:uid="{31DF7AD2-EA1B-443E-8693-00C96BC50CE6}"/>
    <hyperlink ref="B836" r:id="rId835" xr:uid="{CB3E4F4E-4656-41AD-AAB7-D889DC76214F}"/>
    <hyperlink ref="B837" r:id="rId836" xr:uid="{8E76E0BB-C330-400F-B546-081B57DC0139}"/>
    <hyperlink ref="B838" r:id="rId837" xr:uid="{4DAB50C0-99BE-4704-B9BD-B55905CFC04C}"/>
    <hyperlink ref="B839" r:id="rId838" xr:uid="{04B7E0F5-8293-4DA1-A4ED-551F946F4FEB}"/>
    <hyperlink ref="B840" r:id="rId839" xr:uid="{68DF35E8-D7BF-4EAE-AFBF-99F03E7B5BD2}"/>
    <hyperlink ref="B841" r:id="rId840" xr:uid="{3A376008-50EA-4712-B78B-AB8980E369B8}"/>
    <hyperlink ref="B842" r:id="rId841" xr:uid="{03D399DB-3B6F-4BCB-AA32-E10AACAACDC0}"/>
    <hyperlink ref="B843" r:id="rId842" xr:uid="{8C960C15-897E-4F67-AAAF-485FA4997395}"/>
    <hyperlink ref="B844" r:id="rId843" xr:uid="{77E1B63C-7D0A-4766-92BA-E890081ABE0C}"/>
    <hyperlink ref="B845" r:id="rId844" xr:uid="{4B2D8701-0A78-4D76-A5BA-30A1B5C5A8C1}"/>
    <hyperlink ref="B846" r:id="rId845" xr:uid="{8AB7E964-F14A-4DCF-96DF-6ADAA10E12E4}"/>
    <hyperlink ref="B847" r:id="rId846" xr:uid="{684DFC88-71E4-40EA-9DCB-C1FD7C04436B}"/>
    <hyperlink ref="B848" r:id="rId847" xr:uid="{D25DA35C-0893-4EF9-8530-EA31EF819918}"/>
    <hyperlink ref="B849" r:id="rId848" xr:uid="{4B243893-6C14-493B-B868-3B175B3C89A6}"/>
    <hyperlink ref="B850" r:id="rId849" xr:uid="{50712EB5-B8A6-4AD1-9110-04755650FCFA}"/>
    <hyperlink ref="B851" r:id="rId850" xr:uid="{48B8C982-20EB-483B-B470-F06667C29FB7}"/>
    <hyperlink ref="B852" r:id="rId851" xr:uid="{115F2836-A4F1-492B-B51D-9A8C37AA57A1}"/>
    <hyperlink ref="B853" r:id="rId852" xr:uid="{9D038EFF-F63D-454E-BE0C-81B7BEABCC5C}"/>
    <hyperlink ref="B854" r:id="rId853" xr:uid="{546B10A8-B229-4020-817E-6A1D376CFA92}"/>
    <hyperlink ref="B855" r:id="rId854" xr:uid="{51496116-5E20-432F-BD81-5E07EC5A29DE}"/>
    <hyperlink ref="B856" r:id="rId855" xr:uid="{AB926B30-47F9-4687-9498-D87C08575E2F}"/>
    <hyperlink ref="B857" r:id="rId856" xr:uid="{65EA3096-FB9E-4CD6-8641-6A07DA6BDF2F}"/>
    <hyperlink ref="B858" r:id="rId857" xr:uid="{4E632A1D-F4C1-45F8-89FB-11E014BAA12F}"/>
    <hyperlink ref="B859" r:id="rId858" xr:uid="{7EEB3D8C-2F53-4DA7-8080-142DB617D18A}"/>
    <hyperlink ref="B860" r:id="rId859" xr:uid="{F0E8FE1B-2178-463F-8997-578FBA40C331}"/>
    <hyperlink ref="B861" r:id="rId860" xr:uid="{9F0F192A-DC8B-41FF-8920-073526526BD9}"/>
    <hyperlink ref="B862" r:id="rId861" xr:uid="{D194867D-6D90-46BE-A593-CA5BF2305668}"/>
    <hyperlink ref="B863" r:id="rId862" xr:uid="{5F5FF0E0-CE42-427B-A0AC-F5382C98F8B8}"/>
    <hyperlink ref="B864" r:id="rId863" xr:uid="{B4686404-1693-4C22-AC1F-BF6EDAAAE3BB}"/>
    <hyperlink ref="B865" r:id="rId864" xr:uid="{90B44FFB-9F37-4F9E-A3CC-713B2A1E81D1}"/>
    <hyperlink ref="B866" r:id="rId865" xr:uid="{AC212387-BAF4-4034-8D18-EB26F35820F3}"/>
  </hyperlinks>
  <pageMargins left="0.7" right="0.7" top="0.75" bottom="0.75" header="0.3" footer="0.3"/>
  <pageSetup orientation="portrait" r:id="rId866"/>
  <headerFooter>
    <oddHeader>&amp;C&amp;G</oddHeader>
  </headerFooter>
  <legacyDrawingHF r:id="rId86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4125-B88D-4240-B99C-2CA17A565D03}">
  <dimension ref="A1:D18"/>
  <sheetViews>
    <sheetView zoomScale="110" zoomScaleNormal="110" workbookViewId="0"/>
  </sheetViews>
  <sheetFormatPr defaultColWidth="8.81640625" defaultRowHeight="11.5" x14ac:dyDescent="0.25"/>
  <cols>
    <col min="1" max="1" width="36.1796875" style="399" bestFit="1" customWidth="1"/>
    <col min="2" max="3" width="15.1796875" style="399" bestFit="1" customWidth="1"/>
    <col min="4" max="4" width="10.453125" style="399" bestFit="1" customWidth="1"/>
    <col min="5" max="5" width="9.54296875" style="399" bestFit="1" customWidth="1"/>
    <col min="6" max="6" width="19.54296875" style="399" bestFit="1" customWidth="1"/>
    <col min="7" max="9" width="10.453125" style="399" bestFit="1" customWidth="1"/>
    <col min="10" max="13" width="9.54296875" style="399" bestFit="1" customWidth="1"/>
    <col min="14" max="16384" width="8.81640625" style="399"/>
  </cols>
  <sheetData>
    <row r="1" spans="1:4" x14ac:dyDescent="0.25">
      <c r="A1" s="579" t="s">
        <v>1559</v>
      </c>
      <c r="B1" s="399" t="s">
        <v>8009</v>
      </c>
    </row>
    <row r="2" spans="1:4" x14ac:dyDescent="0.25">
      <c r="A2" s="579" t="s">
        <v>1570</v>
      </c>
      <c r="B2" s="399" t="s">
        <v>1636</v>
      </c>
    </row>
    <row r="3" spans="1:4" x14ac:dyDescent="0.25">
      <c r="A3" s="579" t="s">
        <v>1558</v>
      </c>
      <c r="B3" s="399" t="s">
        <v>1606</v>
      </c>
    </row>
    <row r="5" spans="1:4" x14ac:dyDescent="0.25">
      <c r="A5" s="579" t="s">
        <v>8010</v>
      </c>
      <c r="B5" s="579" t="s">
        <v>1578</v>
      </c>
    </row>
    <row r="6" spans="1:4" x14ac:dyDescent="0.25">
      <c r="A6" s="587" t="s">
        <v>1568</v>
      </c>
      <c r="B6" s="582" t="s">
        <v>1348</v>
      </c>
      <c r="C6" s="582" t="s">
        <v>250</v>
      </c>
      <c r="D6" s="582" t="s">
        <v>689</v>
      </c>
    </row>
    <row r="7" spans="1:4" x14ac:dyDescent="0.25">
      <c r="A7" s="399" t="s">
        <v>1598</v>
      </c>
      <c r="B7" s="586">
        <v>5</v>
      </c>
      <c r="C7" s="586">
        <v>1</v>
      </c>
      <c r="D7" s="586">
        <v>6</v>
      </c>
    </row>
    <row r="8" spans="1:4" x14ac:dyDescent="0.25">
      <c r="A8" s="399" t="s">
        <v>1845</v>
      </c>
      <c r="B8" s="586">
        <v>1</v>
      </c>
      <c r="C8" s="586"/>
      <c r="D8" s="586">
        <v>1</v>
      </c>
    </row>
    <row r="9" spans="1:4" x14ac:dyDescent="0.25">
      <c r="A9" s="399" t="s">
        <v>1795</v>
      </c>
      <c r="B9" s="586">
        <v>22</v>
      </c>
      <c r="C9" s="586"/>
      <c r="D9" s="586">
        <v>22</v>
      </c>
    </row>
    <row r="10" spans="1:4" x14ac:dyDescent="0.25">
      <c r="A10" s="399" t="s">
        <v>1655</v>
      </c>
      <c r="B10" s="586">
        <v>2</v>
      </c>
      <c r="C10" s="586"/>
      <c r="D10" s="586">
        <v>2</v>
      </c>
    </row>
    <row r="11" spans="1:4" x14ac:dyDescent="0.25">
      <c r="A11" s="399" t="s">
        <v>1788</v>
      </c>
      <c r="B11" s="586">
        <v>1</v>
      </c>
      <c r="C11" s="586"/>
      <c r="D11" s="586">
        <v>1</v>
      </c>
    </row>
    <row r="12" spans="1:4" x14ac:dyDescent="0.25">
      <c r="A12" s="399" t="s">
        <v>2301</v>
      </c>
      <c r="B12" s="586">
        <v>6</v>
      </c>
      <c r="C12" s="586"/>
      <c r="D12" s="586">
        <v>6</v>
      </c>
    </row>
    <row r="13" spans="1:4" x14ac:dyDescent="0.25">
      <c r="A13" s="399" t="s">
        <v>2341</v>
      </c>
      <c r="B13" s="586">
        <v>54</v>
      </c>
      <c r="C13" s="586"/>
      <c r="D13" s="586">
        <v>54</v>
      </c>
    </row>
    <row r="14" spans="1:4" x14ac:dyDescent="0.25">
      <c r="A14" s="399" t="s">
        <v>2369</v>
      </c>
      <c r="B14" s="586">
        <v>1</v>
      </c>
      <c r="C14" s="586"/>
      <c r="D14" s="586">
        <v>1</v>
      </c>
    </row>
    <row r="15" spans="1:4" x14ac:dyDescent="0.25">
      <c r="A15" s="399" t="s">
        <v>2380</v>
      </c>
      <c r="B15" s="586">
        <v>1</v>
      </c>
      <c r="C15" s="586"/>
      <c r="D15" s="586">
        <v>1</v>
      </c>
    </row>
    <row r="16" spans="1:4" x14ac:dyDescent="0.25">
      <c r="A16" s="399" t="s">
        <v>4247</v>
      </c>
      <c r="B16" s="585">
        <v>4</v>
      </c>
      <c r="C16" s="584"/>
      <c r="D16" s="583">
        <v>4</v>
      </c>
    </row>
    <row r="17" spans="1:4" x14ac:dyDescent="0.25">
      <c r="A17" s="399" t="s">
        <v>4272</v>
      </c>
      <c r="B17" s="585">
        <v>6</v>
      </c>
      <c r="C17" s="584"/>
      <c r="D17" s="583">
        <v>6</v>
      </c>
    </row>
    <row r="18" spans="1:4" x14ac:dyDescent="0.25">
      <c r="A18" s="582" t="s">
        <v>689</v>
      </c>
      <c r="B18" s="581">
        <v>103</v>
      </c>
      <c r="C18" s="581">
        <v>1</v>
      </c>
      <c r="D18" s="581">
        <v>104</v>
      </c>
    </row>
  </sheetData>
  <pageMargins left="0.7" right="0.7" top="0.75" bottom="0.75" header="0.3" footer="0.3"/>
  <pageSetup orientation="portrait" r:id="rId2"/>
  <headerFooter>
    <oddHeader>&amp;C&amp;G</oddHeader>
  </headerFooter>
  <legacyDrawingHF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B5D62-E923-4608-9AB0-85C67193872F}">
  <dimension ref="A1:AI107"/>
  <sheetViews>
    <sheetView workbookViewId="0"/>
  </sheetViews>
  <sheetFormatPr defaultColWidth="8.81640625" defaultRowHeight="11.5" x14ac:dyDescent="0.25"/>
  <cols>
    <col min="1" max="1" width="17.54296875" style="399" bestFit="1" customWidth="1"/>
    <col min="2" max="2" width="23.1796875" style="399" bestFit="1" customWidth="1"/>
    <col min="3" max="7" width="6.81640625" style="399" bestFit="1" customWidth="1"/>
    <col min="8" max="9" width="7.81640625" style="399" bestFit="1" customWidth="1"/>
    <col min="10" max="10" width="22.453125" style="399" bestFit="1" customWidth="1"/>
    <col min="11" max="11" width="13.54296875" style="399" bestFit="1" customWidth="1"/>
    <col min="12" max="16" width="7.1796875" style="399" bestFit="1" customWidth="1"/>
    <col min="17" max="19" width="9" style="399" bestFit="1" customWidth="1"/>
    <col min="20" max="20" width="5.81640625" style="399" bestFit="1" customWidth="1"/>
    <col min="21" max="21" width="9" style="399" bestFit="1" customWidth="1"/>
    <col min="22" max="22" width="6.453125" style="399" bestFit="1" customWidth="1"/>
    <col min="23" max="23" width="4.1796875" style="399" bestFit="1" customWidth="1"/>
    <col min="24" max="24" width="5.81640625" style="399" bestFit="1" customWidth="1"/>
    <col min="25" max="25" width="9" style="399" bestFit="1" customWidth="1"/>
    <col min="26" max="26" width="22.453125" style="399" bestFit="1" customWidth="1"/>
    <col min="27" max="27" width="13.54296875" style="399" bestFit="1" customWidth="1"/>
    <col min="28" max="28" width="7.1796875" style="399" bestFit="1" customWidth="1"/>
    <col min="29" max="29" width="8.81640625" style="399" bestFit="1" customWidth="1"/>
    <col min="30" max="30" width="10.54296875" style="399" bestFit="1" customWidth="1"/>
    <col min="31" max="31" width="8.81640625" style="399" bestFit="1" customWidth="1"/>
    <col min="32" max="32" width="10.54296875" style="399" bestFit="1" customWidth="1"/>
    <col min="33" max="35" width="6.453125" style="399" bestFit="1" customWidth="1"/>
    <col min="36" max="36" width="9" style="399" bestFit="1" customWidth="1"/>
    <col min="37" max="16384" width="8.81640625" style="399"/>
  </cols>
  <sheetData>
    <row r="1" spans="1:34" x14ac:dyDescent="0.25">
      <c r="A1" s="399" t="s">
        <v>10141</v>
      </c>
      <c r="Z1" s="399" t="s">
        <v>10142</v>
      </c>
    </row>
    <row r="2" spans="1:34" x14ac:dyDescent="0.25">
      <c r="A2" s="579" t="s">
        <v>1570</v>
      </c>
      <c r="B2" s="399" t="s">
        <v>8009</v>
      </c>
      <c r="Z2" s="579" t="s">
        <v>1585</v>
      </c>
      <c r="AA2" s="399" t="s">
        <v>8009</v>
      </c>
    </row>
    <row r="3" spans="1:34" x14ac:dyDescent="0.25">
      <c r="A3" s="579" t="s">
        <v>1566</v>
      </c>
      <c r="B3" s="399" t="s">
        <v>1596</v>
      </c>
      <c r="Z3" s="579" t="s">
        <v>1578</v>
      </c>
      <c r="AA3" s="399" t="s">
        <v>1348</v>
      </c>
    </row>
    <row r="4" spans="1:34" x14ac:dyDescent="0.25">
      <c r="A4" s="579" t="s">
        <v>1559</v>
      </c>
      <c r="B4" s="399" t="s">
        <v>8009</v>
      </c>
      <c r="Z4" s="579" t="s">
        <v>1570</v>
      </c>
      <c r="AA4" s="399" t="s">
        <v>1636</v>
      </c>
    </row>
    <row r="5" spans="1:34" x14ac:dyDescent="0.25">
      <c r="A5" s="579" t="s">
        <v>1444</v>
      </c>
      <c r="B5" s="399" t="s">
        <v>8009</v>
      </c>
    </row>
    <row r="6" spans="1:34" x14ac:dyDescent="0.25">
      <c r="Z6" s="579" t="s">
        <v>8010</v>
      </c>
      <c r="AA6" s="579" t="s">
        <v>549</v>
      </c>
    </row>
    <row r="7" spans="1:34" x14ac:dyDescent="0.25">
      <c r="A7" s="579" t="s">
        <v>8010</v>
      </c>
      <c r="B7" s="579" t="s">
        <v>549</v>
      </c>
      <c r="Z7" s="579" t="s">
        <v>565</v>
      </c>
      <c r="AA7" s="399" t="s">
        <v>2269</v>
      </c>
      <c r="AB7" s="399" t="s">
        <v>2324</v>
      </c>
      <c r="AC7" s="399" t="s">
        <v>2097</v>
      </c>
      <c r="AD7" s="399" t="s">
        <v>6344</v>
      </c>
      <c r="AE7" s="399" t="s">
        <v>5941</v>
      </c>
      <c r="AF7" s="399" t="s">
        <v>2182</v>
      </c>
      <c r="AG7" s="399" t="s">
        <v>1640</v>
      </c>
      <c r="AH7" s="399" t="s">
        <v>2181</v>
      </c>
    </row>
    <row r="8" spans="1:34" x14ac:dyDescent="0.25">
      <c r="A8" s="579" t="s">
        <v>565</v>
      </c>
      <c r="B8" s="399" t="s">
        <v>1662</v>
      </c>
      <c r="C8" s="399" t="s">
        <v>1604</v>
      </c>
      <c r="D8" s="399" t="s">
        <v>10143</v>
      </c>
      <c r="Z8" s="580" t="s">
        <v>2577</v>
      </c>
      <c r="AA8" s="399">
        <v>7</v>
      </c>
      <c r="AB8" s="399">
        <v>63</v>
      </c>
      <c r="AC8" s="399">
        <v>78</v>
      </c>
      <c r="AD8" s="399">
        <v>16</v>
      </c>
      <c r="AE8" s="399">
        <v>4</v>
      </c>
      <c r="AF8" s="399">
        <v>14</v>
      </c>
      <c r="AG8" s="399">
        <v>1</v>
      </c>
      <c r="AH8" s="399">
        <v>12</v>
      </c>
    </row>
    <row r="9" spans="1:34" x14ac:dyDescent="0.25">
      <c r="A9" s="580" t="s">
        <v>2577</v>
      </c>
      <c r="B9" s="399">
        <v>10</v>
      </c>
      <c r="C9" s="399">
        <v>6</v>
      </c>
      <c r="Z9" s="580" t="s">
        <v>1606</v>
      </c>
      <c r="AA9" s="399">
        <v>12</v>
      </c>
      <c r="AB9" s="399">
        <v>15</v>
      </c>
      <c r="AC9" s="399">
        <v>14</v>
      </c>
      <c r="AF9" s="399">
        <v>16</v>
      </c>
      <c r="AH9" s="399">
        <v>5</v>
      </c>
    </row>
    <row r="10" spans="1:34" x14ac:dyDescent="0.25">
      <c r="A10" s="580" t="s">
        <v>1606</v>
      </c>
      <c r="B10" s="399">
        <v>37</v>
      </c>
      <c r="C10" s="399">
        <v>41</v>
      </c>
      <c r="D10" s="399">
        <v>1</v>
      </c>
      <c r="Z10" s="580" t="s">
        <v>689</v>
      </c>
      <c r="AA10" s="399">
        <v>19</v>
      </c>
      <c r="AB10" s="399">
        <v>78</v>
      </c>
      <c r="AC10" s="399">
        <v>92</v>
      </c>
      <c r="AD10" s="399">
        <v>16</v>
      </c>
      <c r="AE10" s="399">
        <v>4</v>
      </c>
      <c r="AF10" s="399">
        <v>30</v>
      </c>
      <c r="AG10" s="399">
        <v>1</v>
      </c>
      <c r="AH10" s="399">
        <v>17</v>
      </c>
    </row>
    <row r="13" spans="1:34" x14ac:dyDescent="0.25">
      <c r="Z13" s="399" t="s">
        <v>10144</v>
      </c>
    </row>
    <row r="14" spans="1:34" x14ac:dyDescent="0.25">
      <c r="A14" s="580" t="s">
        <v>8008</v>
      </c>
      <c r="Z14" s="579" t="s">
        <v>1585</v>
      </c>
      <c r="AA14" s="399" t="s">
        <v>8009</v>
      </c>
    </row>
    <row r="15" spans="1:34" x14ac:dyDescent="0.25">
      <c r="A15" s="579" t="s">
        <v>1570</v>
      </c>
      <c r="B15" s="399" t="s">
        <v>8009</v>
      </c>
      <c r="Z15" s="579" t="s">
        <v>1578</v>
      </c>
      <c r="AA15" s="399" t="s">
        <v>1348</v>
      </c>
    </row>
    <row r="16" spans="1:34" x14ac:dyDescent="0.25">
      <c r="A16" s="579" t="s">
        <v>1566</v>
      </c>
      <c r="B16" s="399" t="s">
        <v>1596</v>
      </c>
      <c r="Z16" s="579" t="s">
        <v>1570</v>
      </c>
      <c r="AA16" s="399" t="s">
        <v>1636</v>
      </c>
    </row>
    <row r="17" spans="1:35" x14ac:dyDescent="0.25">
      <c r="A17" s="579" t="s">
        <v>1559</v>
      </c>
      <c r="B17" s="399" t="s">
        <v>8009</v>
      </c>
    </row>
    <row r="18" spans="1:35" x14ac:dyDescent="0.25">
      <c r="A18" s="579" t="s">
        <v>1444</v>
      </c>
      <c r="B18" s="399" t="s">
        <v>8009</v>
      </c>
      <c r="Z18" s="579" t="s">
        <v>8010</v>
      </c>
      <c r="AA18" s="579" t="s">
        <v>549</v>
      </c>
    </row>
    <row r="19" spans="1:35" x14ac:dyDescent="0.25">
      <c r="Z19" s="579" t="s">
        <v>565</v>
      </c>
      <c r="AA19" s="399" t="s">
        <v>2269</v>
      </c>
      <c r="AB19" s="399" t="s">
        <v>2324</v>
      </c>
      <c r="AC19" s="399" t="s">
        <v>2097</v>
      </c>
      <c r="AD19" s="399" t="s">
        <v>6344</v>
      </c>
      <c r="AE19" s="399" t="s">
        <v>5941</v>
      </c>
      <c r="AF19" s="399" t="s">
        <v>6345</v>
      </c>
      <c r="AG19" s="399" t="s">
        <v>1640</v>
      </c>
      <c r="AH19" s="399" t="s">
        <v>2181</v>
      </c>
      <c r="AI19" s="399" t="s">
        <v>2182</v>
      </c>
    </row>
    <row r="20" spans="1:35" x14ac:dyDescent="0.25">
      <c r="A20" s="579" t="s">
        <v>8010</v>
      </c>
      <c r="B20" s="579" t="s">
        <v>1580</v>
      </c>
      <c r="Z20" s="580" t="s">
        <v>2577</v>
      </c>
      <c r="AA20" s="399">
        <v>41</v>
      </c>
      <c r="AB20" s="399">
        <v>27</v>
      </c>
      <c r="AC20" s="399">
        <v>74</v>
      </c>
      <c r="AD20" s="399">
        <v>77</v>
      </c>
      <c r="AE20" s="399">
        <v>17</v>
      </c>
      <c r="AF20" s="399">
        <v>4</v>
      </c>
      <c r="AG20" s="399">
        <v>4</v>
      </c>
      <c r="AH20" s="399">
        <v>8</v>
      </c>
      <c r="AI20" s="399">
        <v>20</v>
      </c>
    </row>
    <row r="21" spans="1:35" x14ac:dyDescent="0.25">
      <c r="A21" s="579" t="s">
        <v>1558</v>
      </c>
      <c r="B21" s="399" t="s">
        <v>1662</v>
      </c>
      <c r="C21" s="399" t="s">
        <v>1604</v>
      </c>
      <c r="D21" s="399" t="s">
        <v>3087</v>
      </c>
      <c r="E21" s="399" t="s">
        <v>8012</v>
      </c>
      <c r="F21" s="399" t="s">
        <v>8013</v>
      </c>
      <c r="Z21" s="580" t="s">
        <v>1606</v>
      </c>
      <c r="AA21" s="399">
        <v>6</v>
      </c>
      <c r="AB21" s="399">
        <v>28</v>
      </c>
      <c r="AC21" s="399">
        <v>15</v>
      </c>
      <c r="AD21" s="399">
        <v>14</v>
      </c>
      <c r="AG21" s="399">
        <v>17</v>
      </c>
      <c r="AH21" s="399">
        <v>32</v>
      </c>
      <c r="AI21" s="399">
        <v>1</v>
      </c>
    </row>
    <row r="22" spans="1:35" x14ac:dyDescent="0.25">
      <c r="A22" s="399" t="s">
        <v>2577</v>
      </c>
      <c r="B22" s="399">
        <v>5</v>
      </c>
      <c r="C22" s="399">
        <v>15</v>
      </c>
      <c r="D22" s="399">
        <v>3</v>
      </c>
      <c r="Z22" s="580" t="s">
        <v>689</v>
      </c>
      <c r="AA22" s="399">
        <v>47</v>
      </c>
      <c r="AB22" s="399">
        <v>55</v>
      </c>
      <c r="AC22" s="399">
        <v>89</v>
      </c>
      <c r="AD22" s="399">
        <v>91</v>
      </c>
      <c r="AE22" s="399">
        <v>17</v>
      </c>
      <c r="AF22" s="399">
        <v>4</v>
      </c>
      <c r="AG22" s="399">
        <v>21</v>
      </c>
      <c r="AH22" s="399">
        <v>40</v>
      </c>
      <c r="AI22" s="399">
        <v>21</v>
      </c>
    </row>
    <row r="23" spans="1:35" x14ac:dyDescent="0.25">
      <c r="A23" s="399" t="s">
        <v>1606</v>
      </c>
      <c r="B23" s="399">
        <v>11</v>
      </c>
      <c r="C23" s="399">
        <v>33</v>
      </c>
      <c r="D23" s="399">
        <v>11</v>
      </c>
      <c r="E23" s="399">
        <v>5</v>
      </c>
      <c r="F23" s="399">
        <v>3</v>
      </c>
    </row>
    <row r="26" spans="1:35" x14ac:dyDescent="0.25">
      <c r="Z26" s="399" t="s">
        <v>10145</v>
      </c>
    </row>
    <row r="27" spans="1:35" x14ac:dyDescent="0.25">
      <c r="A27" s="580" t="s">
        <v>8016</v>
      </c>
      <c r="Z27" s="579" t="s">
        <v>1585</v>
      </c>
      <c r="AA27" s="399" t="s">
        <v>8009</v>
      </c>
    </row>
    <row r="28" spans="1:35" x14ac:dyDescent="0.25">
      <c r="A28" s="579" t="s">
        <v>1570</v>
      </c>
      <c r="B28" s="399" t="s">
        <v>8009</v>
      </c>
      <c r="Z28" s="579" t="s">
        <v>1578</v>
      </c>
      <c r="AA28" s="399" t="s">
        <v>1348</v>
      </c>
    </row>
    <row r="29" spans="1:35" x14ac:dyDescent="0.25">
      <c r="A29" s="579" t="s">
        <v>1566</v>
      </c>
      <c r="B29" s="399" t="s">
        <v>1596</v>
      </c>
      <c r="Z29" s="579" t="s">
        <v>1570</v>
      </c>
      <c r="AA29" s="399" t="s">
        <v>1636</v>
      </c>
    </row>
    <row r="30" spans="1:35" x14ac:dyDescent="0.25">
      <c r="A30" s="579" t="s">
        <v>1559</v>
      </c>
      <c r="B30" s="399" t="s">
        <v>8009</v>
      </c>
    </row>
    <row r="31" spans="1:35" x14ac:dyDescent="0.25">
      <c r="A31" s="579" t="s">
        <v>1444</v>
      </c>
      <c r="B31" s="399" t="s">
        <v>8009</v>
      </c>
      <c r="Z31" s="579" t="s">
        <v>8010</v>
      </c>
      <c r="AA31" s="579" t="s">
        <v>549</v>
      </c>
    </row>
    <row r="32" spans="1:35" x14ac:dyDescent="0.25">
      <c r="Z32" s="579" t="s">
        <v>565</v>
      </c>
      <c r="AA32" s="399" t="s">
        <v>2269</v>
      </c>
      <c r="AB32" s="399" t="s">
        <v>2324</v>
      </c>
      <c r="AC32" s="399" t="s">
        <v>2097</v>
      </c>
      <c r="AD32" s="399" t="s">
        <v>6344</v>
      </c>
      <c r="AE32" s="399" t="s">
        <v>5941</v>
      </c>
      <c r="AF32" s="399" t="s">
        <v>6345</v>
      </c>
    </row>
    <row r="33" spans="1:32" x14ac:dyDescent="0.25">
      <c r="A33" s="579" t="s">
        <v>8010</v>
      </c>
      <c r="B33" s="579" t="s">
        <v>8017</v>
      </c>
      <c r="Z33" s="580" t="s">
        <v>2577</v>
      </c>
      <c r="AB33" s="399">
        <v>28</v>
      </c>
      <c r="AC33" s="399">
        <v>6</v>
      </c>
      <c r="AD33" s="399">
        <v>140</v>
      </c>
      <c r="AE33" s="399">
        <v>17</v>
      </c>
      <c r="AF33" s="399">
        <v>4</v>
      </c>
    </row>
    <row r="34" spans="1:32" x14ac:dyDescent="0.25">
      <c r="A34" s="579" t="s">
        <v>1558</v>
      </c>
      <c r="B34" s="399" t="s">
        <v>1604</v>
      </c>
      <c r="C34" s="399" t="s">
        <v>3087</v>
      </c>
      <c r="D34" s="399" t="s">
        <v>8012</v>
      </c>
      <c r="E34" s="399" t="s">
        <v>8013</v>
      </c>
      <c r="F34" s="399" t="s">
        <v>6147</v>
      </c>
      <c r="G34" s="399" t="s">
        <v>250</v>
      </c>
      <c r="Z34" s="580" t="s">
        <v>1606</v>
      </c>
      <c r="AA34" s="399">
        <v>5</v>
      </c>
      <c r="AB34" s="399">
        <v>2</v>
      </c>
      <c r="AC34" s="399">
        <v>34</v>
      </c>
      <c r="AD34" s="399">
        <v>21</v>
      </c>
    </row>
    <row r="35" spans="1:32" x14ac:dyDescent="0.25">
      <c r="A35" s="399" t="s">
        <v>2577</v>
      </c>
      <c r="B35" s="399">
        <v>10</v>
      </c>
      <c r="C35" s="399">
        <v>5</v>
      </c>
      <c r="D35" s="399">
        <v>8</v>
      </c>
      <c r="Z35" s="580" t="s">
        <v>689</v>
      </c>
      <c r="AA35" s="399">
        <v>5</v>
      </c>
      <c r="AB35" s="399">
        <v>30</v>
      </c>
      <c r="AC35" s="399">
        <v>40</v>
      </c>
      <c r="AD35" s="399">
        <v>161</v>
      </c>
      <c r="AE35" s="399">
        <v>17</v>
      </c>
      <c r="AF35" s="399">
        <v>4</v>
      </c>
    </row>
    <row r="36" spans="1:32" x14ac:dyDescent="0.25">
      <c r="A36" s="399" t="s">
        <v>1606</v>
      </c>
      <c r="B36" s="399">
        <v>11</v>
      </c>
      <c r="C36" s="399">
        <v>14</v>
      </c>
      <c r="D36" s="399">
        <v>15</v>
      </c>
      <c r="E36" s="399">
        <v>19</v>
      </c>
      <c r="F36" s="399">
        <v>3</v>
      </c>
      <c r="G36" s="399">
        <v>1</v>
      </c>
    </row>
    <row r="37" spans="1:32" x14ac:dyDescent="0.25">
      <c r="Z37" s="580" t="s">
        <v>10146</v>
      </c>
      <c r="AA37" s="399" t="s">
        <v>2578</v>
      </c>
      <c r="AB37" s="399" t="s">
        <v>1607</v>
      </c>
    </row>
    <row r="38" spans="1:32" x14ac:dyDescent="0.25">
      <c r="Z38" s="580" t="s">
        <v>1640</v>
      </c>
      <c r="AA38" s="399">
        <f t="shared" ref="AA38:AA46" si="0">IFERROR(INDEX($AA$8:$AL$8, MATCH(Z38, $AA$7:$AL$7,0)),0) + IFERROR(INDEX($AA$20:$AL$20, MATCH(Z38, $AA$19:$AL$19,0)),0) + IFERROR(INDEX($AA$33:$AL$33, MATCH(Z38, $AA$32:$AL$32,0)),0)</f>
        <v>5</v>
      </c>
      <c r="AB38" s="399">
        <f t="shared" ref="AB38:AB46" si="1">IFERROR(INDEX($AA$9:$AL$9, MATCH(Z38, $AA$7:$AL$7,0)),0) + IFERROR(INDEX($AA$21:$AL$21, MATCH(Z38, $AA$19:$AL$19,0)),0) + IFERROR(INDEX($AA$34:$AL$34, MATCH(Z38, $AA$32:$AL$32,0)),0)</f>
        <v>17</v>
      </c>
    </row>
    <row r="39" spans="1:32" x14ac:dyDescent="0.25">
      <c r="Z39" s="580" t="s">
        <v>2181</v>
      </c>
      <c r="AA39" s="399">
        <f t="shared" si="0"/>
        <v>20</v>
      </c>
      <c r="AB39" s="399">
        <f t="shared" si="1"/>
        <v>37</v>
      </c>
    </row>
    <row r="40" spans="1:32" x14ac:dyDescent="0.25">
      <c r="Z40" s="580" t="s">
        <v>2182</v>
      </c>
      <c r="AA40" s="399">
        <f t="shared" si="0"/>
        <v>34</v>
      </c>
      <c r="AB40" s="399">
        <f t="shared" si="1"/>
        <v>17</v>
      </c>
    </row>
    <row r="41" spans="1:32" x14ac:dyDescent="0.25">
      <c r="A41" s="580" t="s">
        <v>8018</v>
      </c>
      <c r="Z41" s="580" t="s">
        <v>2269</v>
      </c>
      <c r="AA41" s="399">
        <f t="shared" si="0"/>
        <v>48</v>
      </c>
      <c r="AB41" s="399">
        <f t="shared" si="1"/>
        <v>23</v>
      </c>
    </row>
    <row r="42" spans="1:32" x14ac:dyDescent="0.25">
      <c r="A42" s="579" t="s">
        <v>1570</v>
      </c>
      <c r="B42" s="399" t="s">
        <v>8009</v>
      </c>
      <c r="Z42" s="580" t="s">
        <v>2324</v>
      </c>
      <c r="AA42" s="399">
        <f t="shared" si="0"/>
        <v>118</v>
      </c>
      <c r="AB42" s="399">
        <f t="shared" si="1"/>
        <v>45</v>
      </c>
    </row>
    <row r="43" spans="1:32" x14ac:dyDescent="0.25">
      <c r="A43" s="579" t="s">
        <v>1566</v>
      </c>
      <c r="B43" s="399" t="s">
        <v>1596</v>
      </c>
      <c r="Z43" s="580" t="s">
        <v>2097</v>
      </c>
      <c r="AA43" s="399">
        <f t="shared" si="0"/>
        <v>158</v>
      </c>
      <c r="AB43" s="399">
        <f t="shared" si="1"/>
        <v>63</v>
      </c>
    </row>
    <row r="44" spans="1:32" x14ac:dyDescent="0.25">
      <c r="A44" s="579" t="s">
        <v>1559</v>
      </c>
      <c r="B44" s="399" t="s">
        <v>8009</v>
      </c>
      <c r="Z44" s="580" t="s">
        <v>6344</v>
      </c>
      <c r="AA44" s="399">
        <f t="shared" si="0"/>
        <v>233</v>
      </c>
      <c r="AB44" s="399">
        <f t="shared" si="1"/>
        <v>35</v>
      </c>
    </row>
    <row r="45" spans="1:32" x14ac:dyDescent="0.25">
      <c r="A45" s="579" t="s">
        <v>1444</v>
      </c>
      <c r="B45" s="399" t="s">
        <v>8009</v>
      </c>
      <c r="Z45" s="580" t="s">
        <v>5941</v>
      </c>
      <c r="AA45" s="399">
        <f t="shared" si="0"/>
        <v>38</v>
      </c>
      <c r="AB45" s="399">
        <f t="shared" si="1"/>
        <v>0</v>
      </c>
    </row>
    <row r="46" spans="1:32" x14ac:dyDescent="0.25">
      <c r="Z46" s="580" t="s">
        <v>6345</v>
      </c>
      <c r="AA46" s="399">
        <f t="shared" si="0"/>
        <v>8</v>
      </c>
      <c r="AB46" s="399">
        <f t="shared" si="1"/>
        <v>0</v>
      </c>
    </row>
    <row r="47" spans="1:32" x14ac:dyDescent="0.25">
      <c r="A47" s="579" t="s">
        <v>8010</v>
      </c>
      <c r="B47" s="579" t="s">
        <v>1583</v>
      </c>
    </row>
    <row r="48" spans="1:32" x14ac:dyDescent="0.25">
      <c r="A48" s="579" t="s">
        <v>1558</v>
      </c>
      <c r="B48" s="399" t="s">
        <v>2324</v>
      </c>
      <c r="C48" s="399" t="s">
        <v>1604</v>
      </c>
      <c r="D48" s="399" t="s">
        <v>3087</v>
      </c>
      <c r="E48" s="399" t="s">
        <v>8012</v>
      </c>
      <c r="F48" s="399" t="s">
        <v>8013</v>
      </c>
      <c r="G48" s="399" t="s">
        <v>6147</v>
      </c>
      <c r="H48" s="399" t="s">
        <v>8019</v>
      </c>
      <c r="I48" s="399" t="s">
        <v>8020</v>
      </c>
      <c r="J48" s="399" t="s">
        <v>8021</v>
      </c>
      <c r="K48" s="399" t="s">
        <v>8022</v>
      </c>
      <c r="L48" s="399" t="s">
        <v>8023</v>
      </c>
      <c r="M48" s="399" t="s">
        <v>2182</v>
      </c>
      <c r="N48" s="399" t="s">
        <v>250</v>
      </c>
    </row>
    <row r="49" spans="1:31" x14ac:dyDescent="0.25">
      <c r="A49" s="399" t="s">
        <v>2577</v>
      </c>
      <c r="D49" s="399">
        <v>15</v>
      </c>
      <c r="E49" s="399">
        <v>8</v>
      </c>
    </row>
    <row r="50" spans="1:31" x14ac:dyDescent="0.25">
      <c r="A50" s="399" t="s">
        <v>1606</v>
      </c>
      <c r="B50" s="399">
        <v>1</v>
      </c>
      <c r="C50" s="399">
        <v>8</v>
      </c>
      <c r="D50" s="399">
        <v>17</v>
      </c>
      <c r="E50" s="399">
        <v>6</v>
      </c>
      <c r="F50" s="399">
        <v>18</v>
      </c>
      <c r="G50" s="399">
        <v>6</v>
      </c>
      <c r="H50" s="399">
        <v>1</v>
      </c>
      <c r="I50" s="399">
        <v>1</v>
      </c>
      <c r="J50" s="399">
        <v>1</v>
      </c>
      <c r="K50" s="399">
        <v>1</v>
      </c>
      <c r="L50" s="399">
        <v>1</v>
      </c>
      <c r="M50" s="399">
        <v>1</v>
      </c>
      <c r="N50" s="399">
        <v>1</v>
      </c>
      <c r="Z50" s="399" t="s">
        <v>10147</v>
      </c>
    </row>
    <row r="51" spans="1:31" x14ac:dyDescent="0.25">
      <c r="Z51" s="579" t="s">
        <v>1585</v>
      </c>
      <c r="AA51" s="399" t="s">
        <v>8009</v>
      </c>
    </row>
    <row r="52" spans="1:31" x14ac:dyDescent="0.25">
      <c r="Z52" s="579" t="s">
        <v>1570</v>
      </c>
      <c r="AA52" s="399" t="s">
        <v>1636</v>
      </c>
    </row>
    <row r="53" spans="1:31" x14ac:dyDescent="0.25">
      <c r="Z53" s="579" t="s">
        <v>1578</v>
      </c>
      <c r="AA53" s="399" t="s">
        <v>1348</v>
      </c>
    </row>
    <row r="54" spans="1:31" x14ac:dyDescent="0.25">
      <c r="A54" s="399" t="s">
        <v>10148</v>
      </c>
    </row>
    <row r="55" spans="1:31" x14ac:dyDescent="0.25">
      <c r="B55" s="578" t="s">
        <v>1662</v>
      </c>
      <c r="C55" s="578" t="s">
        <v>1604</v>
      </c>
      <c r="D55" s="578" t="s">
        <v>3087</v>
      </c>
      <c r="E55" s="578" t="s">
        <v>8012</v>
      </c>
      <c r="F55" s="578" t="s">
        <v>8013</v>
      </c>
      <c r="G55" s="578" t="s">
        <v>6147</v>
      </c>
      <c r="H55" s="578" t="s">
        <v>250</v>
      </c>
      <c r="Z55" s="579" t="s">
        <v>8010</v>
      </c>
      <c r="AA55" s="579" t="s">
        <v>549</v>
      </c>
    </row>
    <row r="56" spans="1:31" x14ac:dyDescent="0.25">
      <c r="A56" s="399" t="s">
        <v>2577</v>
      </c>
      <c r="B56" s="399">
        <f>GETPIVOTDATA("Unique ID",$A$20,"Design Sprint [Lean Specs]",B$55,"SubTrack",$A56)</f>
        <v>5</v>
      </c>
      <c r="C56" s="399">
        <f t="shared" ref="C56:F57" si="2">GETPIVOTDATA("Unique ID",$A$20,"Design Sprint [Lean Specs]",C$55,"SubTrack",$A56) +GETPIVOTDATA("Unique ID",$A$33,"Build Sprint [Tech Build]",C$55,"SubTrack",$A56) + GETPIVOTDATA("Unique ID",$A$47,"Delivery Sprint [TUT/FUT]",C$55,"SubTrack",$A56)</f>
        <v>25</v>
      </c>
      <c r="D56" s="399">
        <f t="shared" si="2"/>
        <v>23</v>
      </c>
      <c r="E56" s="399">
        <f t="shared" si="2"/>
        <v>16</v>
      </c>
      <c r="F56" s="399">
        <f t="shared" si="2"/>
        <v>0</v>
      </c>
      <c r="G56" s="399">
        <f>IFERROR(GETPIVOTDATA("Unique ID",$A$20,"Design Sprint [Lean Specs]",G$55,"SubTrack",$A56),0) +IFERROR(GETPIVOTDATA("Unique ID",$A$33,"Build Sprint [Tech Build]",G$55,"SubTrack",$A56),0) + IFERROR(GETPIVOTDATA("Unique ID",$A$47,"Delivery Sprint [TUT/FUT]",G$55,"SubTrack",$A56),0)</f>
        <v>0</v>
      </c>
      <c r="H56" s="399" t="e">
        <f>GETPIVOTDATA("Unique ID",$A$20,"Design Sprint [Lean Specs]",H$55,"SubTrack",$A56) +GETPIVOTDATA("Unique ID",$A$33,"Build Sprint [Tech Build]",H$55,"SubTrack",$A56) + GETPIVOTDATA("Unique ID",$A$47,"Delivery Sprint [TUT/FUT]",H$55,"SubTrack",$A56)</f>
        <v>#REF!</v>
      </c>
      <c r="Z56" s="579" t="s">
        <v>565</v>
      </c>
      <c r="AA56" s="399" t="s">
        <v>2269</v>
      </c>
      <c r="AB56" s="399" t="s">
        <v>2324</v>
      </c>
      <c r="AC56" s="399" t="s">
        <v>2097</v>
      </c>
      <c r="AD56" s="399" t="s">
        <v>2181</v>
      </c>
      <c r="AE56" s="399" t="s">
        <v>2182</v>
      </c>
    </row>
    <row r="57" spans="1:31" x14ac:dyDescent="0.25">
      <c r="A57" s="399" t="s">
        <v>1606</v>
      </c>
      <c r="B57" s="399">
        <f>GETPIVOTDATA("Unique ID",$A$20,"Design Sprint [Lean Specs]",B$55,"SubTrack",$A57)</f>
        <v>11</v>
      </c>
      <c r="C57" s="399">
        <f t="shared" si="2"/>
        <v>52</v>
      </c>
      <c r="D57" s="399">
        <f t="shared" si="2"/>
        <v>42</v>
      </c>
      <c r="E57" s="399">
        <f t="shared" si="2"/>
        <v>26</v>
      </c>
      <c r="F57" s="399">
        <f t="shared" si="2"/>
        <v>40</v>
      </c>
      <c r="G57" s="399">
        <f>IFERROR(GETPIVOTDATA("Unique ID",$A$20,"Design Sprint [Lean Specs]",G$55,"SubTrack",$A57),0) +IFERROR(GETPIVOTDATA("Unique ID",$A$33,"Build Sprint [Tech Build]",G$55,"SubTrack",$A57),0) + IFERROR(GETPIVOTDATA("Unique ID",$A$47,"Delivery Sprint [TUT/FUT]",G$55,"SubTrack",$A57),0)</f>
        <v>9</v>
      </c>
      <c r="H57" s="399" t="e">
        <f>GETPIVOTDATA("Unique ID",$A$20,"Design Sprint [Lean Specs]",H$55,"SubTrack",$A57) +GETPIVOTDATA("Unique ID",$A$33,"Build Sprint [Tech Build]",H$55,"SubTrack",$A57) + GETPIVOTDATA("Unique ID",$A$47,"Delivery Sprint [TUT/FUT]",H$55,"SubTrack",$A57)</f>
        <v>#REF!</v>
      </c>
      <c r="Z57" s="580" t="s">
        <v>1606</v>
      </c>
      <c r="AA57" s="399">
        <v>12</v>
      </c>
      <c r="AB57" s="399">
        <v>10</v>
      </c>
      <c r="AC57" s="399">
        <v>15</v>
      </c>
      <c r="AD57" s="399">
        <v>2</v>
      </c>
      <c r="AE57" s="399">
        <v>2</v>
      </c>
    </row>
    <row r="58" spans="1:31" x14ac:dyDescent="0.25">
      <c r="Z58" s="580" t="s">
        <v>689</v>
      </c>
      <c r="AA58" s="399">
        <v>12</v>
      </c>
      <c r="AB58" s="399">
        <v>10</v>
      </c>
      <c r="AC58" s="399">
        <v>15</v>
      </c>
      <c r="AD58" s="399">
        <v>2</v>
      </c>
      <c r="AE58" s="399">
        <v>2</v>
      </c>
    </row>
    <row r="61" spans="1:31" x14ac:dyDescent="0.25">
      <c r="A61" s="399" t="s">
        <v>10149</v>
      </c>
      <c r="B61" s="578" t="s">
        <v>1662</v>
      </c>
      <c r="C61" s="578" t="s">
        <v>1604</v>
      </c>
      <c r="D61" s="578" t="s">
        <v>3087</v>
      </c>
      <c r="E61" s="578" t="s">
        <v>8012</v>
      </c>
      <c r="F61" s="578" t="s">
        <v>8013</v>
      </c>
      <c r="G61" s="578" t="s">
        <v>6147</v>
      </c>
      <c r="H61" s="589" t="s">
        <v>841</v>
      </c>
    </row>
    <row r="62" spans="1:31" x14ac:dyDescent="0.25">
      <c r="A62" s="399" t="s">
        <v>2577</v>
      </c>
      <c r="B62" s="399">
        <f t="shared" ref="B62:G63" si="3">B9+B56</f>
        <v>15</v>
      </c>
      <c r="C62" s="399">
        <f t="shared" si="3"/>
        <v>31</v>
      </c>
      <c r="D62" s="399">
        <f t="shared" si="3"/>
        <v>23</v>
      </c>
      <c r="E62" s="399">
        <f t="shared" si="3"/>
        <v>16</v>
      </c>
      <c r="F62" s="399">
        <f t="shared" si="3"/>
        <v>0</v>
      </c>
      <c r="G62" s="399">
        <f t="shared" si="3"/>
        <v>0</v>
      </c>
      <c r="H62" s="399">
        <f>SUM(B62:G62)</f>
        <v>85</v>
      </c>
      <c r="Z62" s="399" t="s">
        <v>10150</v>
      </c>
    </row>
    <row r="63" spans="1:31" x14ac:dyDescent="0.25">
      <c r="A63" s="399" t="s">
        <v>1606</v>
      </c>
      <c r="B63" s="399">
        <f t="shared" si="3"/>
        <v>48</v>
      </c>
      <c r="C63" s="399">
        <f t="shared" si="3"/>
        <v>93</v>
      </c>
      <c r="D63" s="399">
        <f t="shared" si="3"/>
        <v>43</v>
      </c>
      <c r="E63" s="399">
        <f t="shared" si="3"/>
        <v>26</v>
      </c>
      <c r="F63" s="399">
        <f t="shared" si="3"/>
        <v>40</v>
      </c>
      <c r="G63" s="399">
        <f t="shared" si="3"/>
        <v>9</v>
      </c>
      <c r="H63" s="399">
        <f>SUM(B63:G63)</f>
        <v>259</v>
      </c>
      <c r="Z63" s="579" t="s">
        <v>1585</v>
      </c>
      <c r="AA63" s="399" t="s">
        <v>8009</v>
      </c>
    </row>
    <row r="64" spans="1:31" x14ac:dyDescent="0.25">
      <c r="A64" s="399" t="s">
        <v>10149</v>
      </c>
      <c r="B64" s="399">
        <f t="shared" ref="B64:G64" si="4">B62+B63</f>
        <v>63</v>
      </c>
      <c r="C64" s="399">
        <f t="shared" si="4"/>
        <v>124</v>
      </c>
      <c r="D64" s="399">
        <f t="shared" si="4"/>
        <v>66</v>
      </c>
      <c r="E64" s="399">
        <f t="shared" si="4"/>
        <v>42</v>
      </c>
      <c r="F64" s="399">
        <f t="shared" si="4"/>
        <v>40</v>
      </c>
      <c r="G64" s="399">
        <f t="shared" si="4"/>
        <v>9</v>
      </c>
      <c r="H64" s="399">
        <f>SUM(B64:G64)</f>
        <v>344</v>
      </c>
      <c r="Z64" s="579" t="s">
        <v>1570</v>
      </c>
      <c r="AA64" s="399" t="s">
        <v>1636</v>
      </c>
    </row>
    <row r="65" spans="1:32" x14ac:dyDescent="0.25">
      <c r="A65" s="399" t="s">
        <v>2577</v>
      </c>
      <c r="B65" s="399">
        <f>B62</f>
        <v>15</v>
      </c>
      <c r="C65" s="399">
        <f t="shared" ref="C65:G66" si="5">B65+C62</f>
        <v>46</v>
      </c>
      <c r="D65" s="399">
        <f t="shared" si="5"/>
        <v>69</v>
      </c>
      <c r="E65" s="399">
        <f t="shared" si="5"/>
        <v>85</v>
      </c>
      <c r="F65" s="399">
        <f t="shared" si="5"/>
        <v>85</v>
      </c>
      <c r="G65" s="399">
        <f t="shared" si="5"/>
        <v>85</v>
      </c>
      <c r="I65" s="399" t="s">
        <v>8024</v>
      </c>
      <c r="Z65" s="579" t="s">
        <v>1578</v>
      </c>
      <c r="AA65" s="399" t="s">
        <v>1348</v>
      </c>
    </row>
    <row r="66" spans="1:32" x14ac:dyDescent="0.25">
      <c r="A66" s="399" t="s">
        <v>1606</v>
      </c>
      <c r="B66" s="399">
        <f>B63</f>
        <v>48</v>
      </c>
      <c r="C66" s="399">
        <f t="shared" si="5"/>
        <v>141</v>
      </c>
      <c r="D66" s="399">
        <f t="shared" si="5"/>
        <v>184</v>
      </c>
      <c r="E66" s="399">
        <f t="shared" si="5"/>
        <v>210</v>
      </c>
      <c r="F66" s="399">
        <f t="shared" si="5"/>
        <v>250</v>
      </c>
      <c r="G66" s="399">
        <f t="shared" si="5"/>
        <v>259</v>
      </c>
      <c r="I66" s="399" t="s">
        <v>8024</v>
      </c>
    </row>
    <row r="67" spans="1:32" x14ac:dyDescent="0.25">
      <c r="A67" s="399" t="s">
        <v>10151</v>
      </c>
      <c r="B67" s="399">
        <f>B64</f>
        <v>63</v>
      </c>
      <c r="C67" s="399">
        <f>C64+B67</f>
        <v>187</v>
      </c>
      <c r="D67" s="399">
        <f>D64+C67</f>
        <v>253</v>
      </c>
      <c r="E67" s="399">
        <f>E64+D67</f>
        <v>295</v>
      </c>
      <c r="F67" s="399">
        <f>F64+E67</f>
        <v>335</v>
      </c>
      <c r="G67" s="399">
        <f>G64+F67</f>
        <v>344</v>
      </c>
      <c r="I67" s="399" t="s">
        <v>8024</v>
      </c>
      <c r="Z67" s="579" t="s">
        <v>8010</v>
      </c>
      <c r="AA67" s="579" t="s">
        <v>549</v>
      </c>
    </row>
    <row r="68" spans="1:32" ht="14.5" x14ac:dyDescent="0.35">
      <c r="A68" s="399" t="s">
        <v>2577</v>
      </c>
      <c r="B68" s="588">
        <f t="shared" ref="B68:G68" si="6">B65/$G$65</f>
        <v>0.17647058823529413</v>
      </c>
      <c r="C68" s="588">
        <f t="shared" si="6"/>
        <v>0.54117647058823526</v>
      </c>
      <c r="D68" s="588">
        <f t="shared" si="6"/>
        <v>0.81176470588235294</v>
      </c>
      <c r="E68" s="588">
        <f t="shared" si="6"/>
        <v>1</v>
      </c>
      <c r="F68" s="588">
        <f t="shared" si="6"/>
        <v>1</v>
      </c>
      <c r="G68" s="588">
        <f t="shared" si="6"/>
        <v>1</v>
      </c>
      <c r="Z68" s="579" t="s">
        <v>565</v>
      </c>
      <c r="AA68" s="399" t="s">
        <v>2269</v>
      </c>
      <c r="AB68" s="399" t="s">
        <v>2324</v>
      </c>
      <c r="AC68" s="399" t="s">
        <v>2097</v>
      </c>
      <c r="AD68" s="399" t="s">
        <v>6344</v>
      </c>
      <c r="AE68" s="399" t="s">
        <v>1640</v>
      </c>
      <c r="AF68" s="399" t="s">
        <v>2181</v>
      </c>
    </row>
    <row r="69" spans="1:32" ht="14.5" x14ac:dyDescent="0.35">
      <c r="A69" s="399" t="s">
        <v>1606</v>
      </c>
      <c r="B69" s="588">
        <f t="shared" ref="B69:G69" si="7">B66/$G$66</f>
        <v>0.18532818532818532</v>
      </c>
      <c r="C69" s="588">
        <f t="shared" si="7"/>
        <v>0.54440154440154442</v>
      </c>
      <c r="D69" s="588">
        <f t="shared" si="7"/>
        <v>0.71042471042471045</v>
      </c>
      <c r="E69" s="588">
        <f t="shared" si="7"/>
        <v>0.81081081081081086</v>
      </c>
      <c r="F69" s="588">
        <f t="shared" si="7"/>
        <v>0.96525096525096521</v>
      </c>
      <c r="G69" s="588">
        <f t="shared" si="7"/>
        <v>1</v>
      </c>
      <c r="Z69" s="580" t="s">
        <v>1606</v>
      </c>
      <c r="AA69" s="399">
        <v>2</v>
      </c>
      <c r="AB69" s="399">
        <v>14</v>
      </c>
      <c r="AC69" s="399">
        <v>10</v>
      </c>
      <c r="AD69" s="399">
        <v>15</v>
      </c>
      <c r="AE69" s="399">
        <v>4</v>
      </c>
      <c r="AF69" s="399">
        <v>8</v>
      </c>
    </row>
    <row r="70" spans="1:32" ht="14.5" x14ac:dyDescent="0.35">
      <c r="A70" s="399" t="s">
        <v>10152</v>
      </c>
      <c r="B70" s="588">
        <f t="shared" ref="B70:G70" si="8">B67/$G$67</f>
        <v>0.18313953488372092</v>
      </c>
      <c r="C70" s="588">
        <f t="shared" si="8"/>
        <v>0.54360465116279066</v>
      </c>
      <c r="D70" s="588">
        <f t="shared" si="8"/>
        <v>0.73546511627906974</v>
      </c>
      <c r="E70" s="588">
        <f t="shared" si="8"/>
        <v>0.85755813953488369</v>
      </c>
      <c r="F70" s="588">
        <f t="shared" si="8"/>
        <v>0.97383720930232553</v>
      </c>
      <c r="G70" s="588">
        <f t="shared" si="8"/>
        <v>1</v>
      </c>
      <c r="Z70" s="580" t="s">
        <v>689</v>
      </c>
      <c r="AA70" s="399">
        <v>2</v>
      </c>
      <c r="AB70" s="399">
        <v>14</v>
      </c>
      <c r="AC70" s="399">
        <v>10</v>
      </c>
      <c r="AD70" s="399">
        <v>15</v>
      </c>
      <c r="AE70" s="399">
        <v>4</v>
      </c>
      <c r="AF70" s="399">
        <v>8</v>
      </c>
    </row>
    <row r="73" spans="1:32" x14ac:dyDescent="0.25">
      <c r="Z73" s="399" t="s">
        <v>10153</v>
      </c>
    </row>
    <row r="74" spans="1:32" x14ac:dyDescent="0.25">
      <c r="Z74" s="579" t="s">
        <v>1585</v>
      </c>
      <c r="AA74" s="399" t="s">
        <v>8009</v>
      </c>
    </row>
    <row r="75" spans="1:32" x14ac:dyDescent="0.25">
      <c r="Z75" s="579" t="s">
        <v>1570</v>
      </c>
      <c r="AA75" s="399" t="s">
        <v>1636</v>
      </c>
    </row>
    <row r="76" spans="1:32" x14ac:dyDescent="0.25">
      <c r="Z76" s="579" t="s">
        <v>1578</v>
      </c>
      <c r="AA76" s="399" t="s">
        <v>1348</v>
      </c>
    </row>
    <row r="78" spans="1:32" x14ac:dyDescent="0.25">
      <c r="Z78" s="579" t="s">
        <v>8010</v>
      </c>
      <c r="AA78" s="579" t="s">
        <v>549</v>
      </c>
    </row>
    <row r="79" spans="1:32" x14ac:dyDescent="0.25">
      <c r="Z79" s="579" t="s">
        <v>565</v>
      </c>
      <c r="AA79" s="399" t="s">
        <v>2269</v>
      </c>
      <c r="AB79" s="399" t="s">
        <v>2324</v>
      </c>
      <c r="AC79" s="399" t="s">
        <v>2097</v>
      </c>
      <c r="AD79" s="399" t="s">
        <v>6344</v>
      </c>
    </row>
    <row r="80" spans="1:32" x14ac:dyDescent="0.25">
      <c r="Z80" s="580" t="s">
        <v>1606</v>
      </c>
      <c r="AA80" s="399">
        <v>2</v>
      </c>
      <c r="AB80" s="399">
        <v>1</v>
      </c>
      <c r="AC80" s="399">
        <v>17</v>
      </c>
      <c r="AD80" s="399">
        <v>21</v>
      </c>
    </row>
    <row r="81" spans="26:30" x14ac:dyDescent="0.25">
      <c r="Z81" s="580" t="s">
        <v>689</v>
      </c>
      <c r="AA81" s="399">
        <v>2</v>
      </c>
      <c r="AB81" s="399">
        <v>1</v>
      </c>
      <c r="AC81" s="399">
        <v>17</v>
      </c>
      <c r="AD81" s="399">
        <v>21</v>
      </c>
    </row>
    <row r="85" spans="26:30" x14ac:dyDescent="0.25">
      <c r="Z85" s="580" t="s">
        <v>10154</v>
      </c>
      <c r="AA85" s="399" t="s">
        <v>2578</v>
      </c>
      <c r="AB85" s="399" t="s">
        <v>1607</v>
      </c>
    </row>
    <row r="86" spans="26:30" x14ac:dyDescent="0.25">
      <c r="Z86" s="580" t="s">
        <v>1640</v>
      </c>
      <c r="AB86" s="399">
        <f t="shared" ref="AB86:AB94" si="9">IFERROR(INDEX($AA$57:$AI$57, MATCH(Z86, $AA$56:$AI$56,0)),0) + IFERROR(INDEX($AA$69:$AI$69, MATCH(Z86, $AA$68:$AI$68,0)),0) + IFERROR(INDEX($AA$80:$AI$80, MATCH(Z86, $AA$79:$AI$79,0)),0)</f>
        <v>4</v>
      </c>
    </row>
    <row r="87" spans="26:30" x14ac:dyDescent="0.25">
      <c r="Z87" s="580" t="s">
        <v>2181</v>
      </c>
      <c r="AB87" s="399">
        <f t="shared" si="9"/>
        <v>10</v>
      </c>
    </row>
    <row r="88" spans="26:30" x14ac:dyDescent="0.25">
      <c r="Z88" s="580" t="s">
        <v>2182</v>
      </c>
      <c r="AB88" s="399">
        <f t="shared" si="9"/>
        <v>2</v>
      </c>
    </row>
    <row r="89" spans="26:30" x14ac:dyDescent="0.25">
      <c r="Z89" s="580" t="s">
        <v>2269</v>
      </c>
      <c r="AB89" s="399">
        <f t="shared" si="9"/>
        <v>16</v>
      </c>
    </row>
    <row r="90" spans="26:30" x14ac:dyDescent="0.25">
      <c r="Z90" s="580" t="s">
        <v>2324</v>
      </c>
      <c r="AB90" s="399">
        <f t="shared" si="9"/>
        <v>25</v>
      </c>
    </row>
    <row r="91" spans="26:30" x14ac:dyDescent="0.25">
      <c r="Z91" s="580" t="s">
        <v>2097</v>
      </c>
      <c r="AB91" s="399">
        <f t="shared" si="9"/>
        <v>42</v>
      </c>
    </row>
    <row r="92" spans="26:30" x14ac:dyDescent="0.25">
      <c r="Z92" s="580" t="s">
        <v>6344</v>
      </c>
      <c r="AB92" s="399">
        <f t="shared" si="9"/>
        <v>36</v>
      </c>
    </row>
    <row r="93" spans="26:30" x14ac:dyDescent="0.25">
      <c r="Z93" s="580" t="s">
        <v>5941</v>
      </c>
      <c r="AB93" s="399">
        <f t="shared" si="9"/>
        <v>0</v>
      </c>
    </row>
    <row r="94" spans="26:30" x14ac:dyDescent="0.25">
      <c r="Z94" s="580" t="s">
        <v>6345</v>
      </c>
      <c r="AB94" s="399">
        <f t="shared" si="9"/>
        <v>0</v>
      </c>
    </row>
    <row r="98" spans="26:32" x14ac:dyDescent="0.25">
      <c r="Z98" s="399" t="s">
        <v>10155</v>
      </c>
      <c r="AA98" s="399" t="s">
        <v>2578</v>
      </c>
      <c r="AB98" s="399" t="s">
        <v>1607</v>
      </c>
      <c r="AC98" s="399" t="s">
        <v>10156</v>
      </c>
      <c r="AD98" s="399" t="s">
        <v>10157</v>
      </c>
      <c r="AE98" s="399" t="s">
        <v>841</v>
      </c>
      <c r="AF98" s="399" t="s">
        <v>10158</v>
      </c>
    </row>
    <row r="99" spans="26:32" ht="14.5" x14ac:dyDescent="0.35">
      <c r="Z99" s="580" t="s">
        <v>1640</v>
      </c>
      <c r="AA99" s="399">
        <f t="shared" ref="AA99:AB107" si="10">AA38+AA86</f>
        <v>5</v>
      </c>
      <c r="AB99" s="399">
        <f t="shared" si="10"/>
        <v>21</v>
      </c>
      <c r="AC99" s="399">
        <f>AA99</f>
        <v>5</v>
      </c>
      <c r="AD99" s="399">
        <f>AB99</f>
        <v>21</v>
      </c>
      <c r="AE99" s="399">
        <f>AA99+AB99</f>
        <v>26</v>
      </c>
      <c r="AF99" s="574">
        <f t="shared" ref="AF99:AF107" si="11">AE99/$AE$107</f>
        <v>2.5145067698259187E-2</v>
      </c>
    </row>
    <row r="100" spans="26:32" ht="14.5" x14ac:dyDescent="0.35">
      <c r="Z100" s="580" t="s">
        <v>2181</v>
      </c>
      <c r="AA100" s="399">
        <f t="shared" si="10"/>
        <v>20</v>
      </c>
      <c r="AB100" s="399">
        <f t="shared" si="10"/>
        <v>47</v>
      </c>
      <c r="AC100" s="399">
        <f t="shared" ref="AC100:AD107" si="12">AC99+AA100</f>
        <v>25</v>
      </c>
      <c r="AD100" s="399">
        <f t="shared" si="12"/>
        <v>68</v>
      </c>
      <c r="AE100" s="399">
        <f t="shared" ref="AE100:AE107" si="13">AE99+AA100+AB100</f>
        <v>93</v>
      </c>
      <c r="AF100" s="574">
        <f t="shared" si="11"/>
        <v>8.994197292069632E-2</v>
      </c>
    </row>
    <row r="101" spans="26:32" ht="14.5" x14ac:dyDescent="0.35">
      <c r="Z101" s="580" t="s">
        <v>2182</v>
      </c>
      <c r="AA101" s="399">
        <f t="shared" si="10"/>
        <v>34</v>
      </c>
      <c r="AB101" s="399">
        <f t="shared" si="10"/>
        <v>19</v>
      </c>
      <c r="AC101" s="399">
        <f t="shared" si="12"/>
        <v>59</v>
      </c>
      <c r="AD101" s="399">
        <f t="shared" si="12"/>
        <v>87</v>
      </c>
      <c r="AE101" s="399">
        <f t="shared" si="13"/>
        <v>146</v>
      </c>
      <c r="AF101" s="574">
        <f t="shared" si="11"/>
        <v>0.14119922630560927</v>
      </c>
    </row>
    <row r="102" spans="26:32" ht="14.5" x14ac:dyDescent="0.35">
      <c r="Z102" s="580" t="s">
        <v>2269</v>
      </c>
      <c r="AA102" s="399">
        <f t="shared" si="10"/>
        <v>48</v>
      </c>
      <c r="AB102" s="399">
        <f t="shared" si="10"/>
        <v>39</v>
      </c>
      <c r="AC102" s="399">
        <f t="shared" si="12"/>
        <v>107</v>
      </c>
      <c r="AD102" s="399">
        <f t="shared" si="12"/>
        <v>126</v>
      </c>
      <c r="AE102" s="399">
        <f t="shared" si="13"/>
        <v>233</v>
      </c>
      <c r="AF102" s="574">
        <f t="shared" si="11"/>
        <v>0.22533849129593811</v>
      </c>
    </row>
    <row r="103" spans="26:32" ht="14.5" x14ac:dyDescent="0.35">
      <c r="Z103" s="580" t="s">
        <v>2324</v>
      </c>
      <c r="AA103" s="399">
        <f t="shared" si="10"/>
        <v>118</v>
      </c>
      <c r="AB103" s="399">
        <f t="shared" si="10"/>
        <v>70</v>
      </c>
      <c r="AC103" s="399">
        <f t="shared" si="12"/>
        <v>225</v>
      </c>
      <c r="AD103" s="399">
        <f t="shared" si="12"/>
        <v>196</v>
      </c>
      <c r="AE103" s="399">
        <f t="shared" si="13"/>
        <v>421</v>
      </c>
      <c r="AF103" s="574">
        <f t="shared" si="11"/>
        <v>0.4071566731141199</v>
      </c>
    </row>
    <row r="104" spans="26:32" ht="14.5" x14ac:dyDescent="0.35">
      <c r="Z104" s="580" t="s">
        <v>2097</v>
      </c>
      <c r="AA104" s="399">
        <f t="shared" si="10"/>
        <v>158</v>
      </c>
      <c r="AB104" s="399">
        <f t="shared" si="10"/>
        <v>105</v>
      </c>
      <c r="AC104" s="399">
        <f t="shared" si="12"/>
        <v>383</v>
      </c>
      <c r="AD104" s="399">
        <f t="shared" si="12"/>
        <v>301</v>
      </c>
      <c r="AE104" s="399">
        <f t="shared" si="13"/>
        <v>684</v>
      </c>
      <c r="AF104" s="574">
        <f t="shared" si="11"/>
        <v>0.66150870406189555</v>
      </c>
    </row>
    <row r="105" spans="26:32" ht="14.5" x14ac:dyDescent="0.35">
      <c r="Z105" s="580" t="s">
        <v>6344</v>
      </c>
      <c r="AA105" s="399">
        <f t="shared" si="10"/>
        <v>233</v>
      </c>
      <c r="AB105" s="399">
        <f t="shared" si="10"/>
        <v>71</v>
      </c>
      <c r="AC105" s="399">
        <f t="shared" si="12"/>
        <v>616</v>
      </c>
      <c r="AD105" s="399">
        <f t="shared" si="12"/>
        <v>372</v>
      </c>
      <c r="AE105" s="399">
        <f t="shared" si="13"/>
        <v>988</v>
      </c>
      <c r="AF105" s="574">
        <f t="shared" si="11"/>
        <v>0.95551257253384914</v>
      </c>
    </row>
    <row r="106" spans="26:32" ht="14.5" x14ac:dyDescent="0.35">
      <c r="Z106" s="580" t="s">
        <v>5941</v>
      </c>
      <c r="AA106" s="399">
        <f t="shared" si="10"/>
        <v>38</v>
      </c>
      <c r="AB106" s="399">
        <f t="shared" si="10"/>
        <v>0</v>
      </c>
      <c r="AC106" s="399">
        <f t="shared" si="12"/>
        <v>654</v>
      </c>
      <c r="AD106" s="399">
        <f t="shared" si="12"/>
        <v>372</v>
      </c>
      <c r="AE106" s="399">
        <f t="shared" si="13"/>
        <v>1026</v>
      </c>
      <c r="AF106" s="574">
        <f t="shared" si="11"/>
        <v>0.99226305609284338</v>
      </c>
    </row>
    <row r="107" spans="26:32" ht="14.5" x14ac:dyDescent="0.35">
      <c r="Z107" s="580" t="s">
        <v>6345</v>
      </c>
      <c r="AA107" s="399">
        <f t="shared" si="10"/>
        <v>8</v>
      </c>
      <c r="AB107" s="399">
        <f t="shared" si="10"/>
        <v>0</v>
      </c>
      <c r="AC107" s="399">
        <f t="shared" si="12"/>
        <v>662</v>
      </c>
      <c r="AD107" s="399">
        <f t="shared" si="12"/>
        <v>372</v>
      </c>
      <c r="AE107" s="399">
        <f t="shared" si="13"/>
        <v>1034</v>
      </c>
      <c r="AF107" s="574">
        <f t="shared" si="11"/>
        <v>1</v>
      </c>
    </row>
  </sheetData>
  <pageMargins left="0.7" right="0.7" top="0.75" bottom="0.75" header="0.3" footer="0.3"/>
  <pageSetup orientation="portrait" r:id="rId11"/>
  <headerFooter>
    <oddHeader>&amp;C&amp;G</oddHeader>
  </headerFooter>
  <drawing r:id="rId12"/>
  <legacyDrawingHF r:id="rId1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55E67-FD1B-4F55-BB9F-401E3A5881C2}">
  <dimension ref="A1:BX161"/>
  <sheetViews>
    <sheetView zoomScale="90" zoomScaleNormal="90" workbookViewId="0">
      <pane xSplit="9" ySplit="2" topLeftCell="AE3" activePane="bottomRight" state="frozen"/>
      <selection pane="topRight"/>
      <selection pane="bottomLeft"/>
      <selection pane="bottomRight" activeCell="AE2" sqref="AE2"/>
    </sheetView>
  </sheetViews>
  <sheetFormatPr defaultColWidth="8" defaultRowHeight="13" x14ac:dyDescent="0.35"/>
  <cols>
    <col min="1" max="1" width="6.1796875" style="605" customWidth="1"/>
    <col min="2" max="2" width="8.81640625" style="605" customWidth="1"/>
    <col min="3" max="3" width="10.453125" style="605" bestFit="1" customWidth="1"/>
    <col min="4" max="4" width="10.1796875" style="605" bestFit="1" customWidth="1"/>
    <col min="5" max="5" width="12.81640625" style="605" bestFit="1" customWidth="1"/>
    <col min="6" max="6" width="10.1796875" style="605" bestFit="1" customWidth="1"/>
    <col min="7" max="7" width="12.81640625" style="605" bestFit="1" customWidth="1"/>
    <col min="8" max="8" width="9.54296875" style="605" customWidth="1"/>
    <col min="9" max="9" width="33.1796875" style="601" customWidth="1"/>
    <col min="10" max="10" width="13" style="603" customWidth="1"/>
    <col min="11" max="11" width="15.453125" style="605" customWidth="1"/>
    <col min="12" max="12" width="8.54296875" style="605" customWidth="1"/>
    <col min="13" max="13" width="12.81640625" style="605" customWidth="1"/>
    <col min="14" max="14" width="9.81640625" style="605" customWidth="1"/>
    <col min="15" max="15" width="20.1796875" style="603" customWidth="1"/>
    <col min="16" max="16" width="9.453125" style="605" customWidth="1"/>
    <col min="17" max="17" width="14.54296875" style="601" customWidth="1"/>
    <col min="18" max="18" width="10.1796875" style="601" customWidth="1"/>
    <col min="19" max="19" width="7.54296875" style="605" customWidth="1"/>
    <col min="20" max="20" width="5.54296875" style="601" customWidth="1"/>
    <col min="21" max="21" width="9.453125" style="603" customWidth="1"/>
    <col min="22" max="22" width="9.453125" style="605" customWidth="1"/>
    <col min="23" max="23" width="9.1796875" style="605" customWidth="1"/>
    <col min="24" max="24" width="17.81640625" style="601" customWidth="1"/>
    <col min="25" max="25" width="11.453125" style="601" customWidth="1"/>
    <col min="26" max="26" width="12.1796875" style="601" customWidth="1"/>
    <col min="27" max="28" width="11.81640625" style="601" customWidth="1"/>
    <col min="29" max="29" width="11.54296875" style="601" customWidth="1"/>
    <col min="30" max="30" width="10.1796875" style="601" customWidth="1"/>
    <col min="31" max="32" width="14.54296875" style="601" customWidth="1"/>
    <col min="33" max="33" width="16.453125" style="601" customWidth="1"/>
    <col min="34" max="35" width="16.54296875" style="601" customWidth="1"/>
    <col min="36" max="36" width="11.81640625" style="601" customWidth="1"/>
    <col min="37" max="37" width="14.81640625" style="601" customWidth="1"/>
    <col min="38" max="38" width="11.81640625" style="601" customWidth="1"/>
    <col min="39" max="39" width="18.453125" style="604" customWidth="1"/>
    <col min="40" max="40" width="18.1796875" style="604" customWidth="1"/>
    <col min="41" max="41" width="11.81640625" style="601" customWidth="1"/>
    <col min="42" max="42" width="18.54296875" style="601" customWidth="1"/>
    <col min="43" max="43" width="22.54296875" style="601" customWidth="1"/>
    <col min="44" max="44" width="13.54296875" style="601" customWidth="1"/>
    <col min="45" max="45" width="19.81640625" style="601" customWidth="1"/>
    <col min="46" max="46" width="11.1796875" style="601" customWidth="1"/>
    <col min="47" max="47" width="16.81640625" style="601" customWidth="1"/>
    <col min="48" max="48" width="12.81640625" style="601" customWidth="1"/>
    <col min="49" max="51" width="14.54296875" style="601" customWidth="1"/>
    <col min="52" max="52" width="18.1796875" style="601" customWidth="1"/>
    <col min="53" max="53" width="19" style="603" customWidth="1"/>
    <col min="54" max="54" width="20.1796875" style="603" customWidth="1"/>
    <col min="55" max="55" width="12.1796875" style="601" customWidth="1"/>
    <col min="56" max="56" width="33.453125" style="601" customWidth="1"/>
    <col min="57" max="57" width="36.81640625" style="601" customWidth="1"/>
    <col min="58" max="58" width="16.54296875" style="601" customWidth="1"/>
    <col min="59" max="59" width="16" style="601" customWidth="1"/>
    <col min="60" max="60" width="37" style="601" customWidth="1"/>
    <col min="61" max="61" width="40" style="602" customWidth="1"/>
    <col min="62" max="62" width="20.81640625" style="601" customWidth="1"/>
    <col min="63" max="63" width="19.1796875" style="601" customWidth="1"/>
    <col min="64" max="64" width="21.81640625" style="601" customWidth="1"/>
    <col min="65" max="65" width="17.1796875" style="601" customWidth="1"/>
    <col min="66" max="66" width="22.54296875" style="601" customWidth="1"/>
    <col min="67" max="67" width="12.1796875" style="601" customWidth="1"/>
    <col min="68" max="68" width="13.81640625" style="601" bestFit="1" customWidth="1"/>
    <col min="69" max="69" width="11.81640625" style="601" bestFit="1" customWidth="1"/>
    <col min="70" max="70" width="13.81640625" style="601" bestFit="1" customWidth="1"/>
    <col min="71" max="72" width="11.81640625" style="601" customWidth="1"/>
    <col min="73" max="73" width="8" style="601" customWidth="1"/>
    <col min="74" max="16384" width="8" style="601"/>
  </cols>
  <sheetData>
    <row r="1" spans="1:76" x14ac:dyDescent="0.35">
      <c r="Y1" s="811" t="s">
        <v>10159</v>
      </c>
      <c r="Z1" s="811"/>
      <c r="AA1" s="811"/>
      <c r="AB1" s="811"/>
      <c r="AC1" s="811"/>
      <c r="AD1" s="811"/>
      <c r="AE1" s="811"/>
      <c r="AF1" s="811"/>
      <c r="AG1" s="811"/>
      <c r="AH1" s="811"/>
      <c r="AI1" s="811"/>
      <c r="AJ1" s="811" t="s">
        <v>10160</v>
      </c>
      <c r="AK1" s="811"/>
      <c r="AL1" s="811"/>
      <c r="AM1" s="812"/>
      <c r="AN1" s="812"/>
      <c r="AO1" s="811"/>
      <c r="AP1" s="811"/>
      <c r="AQ1" s="811"/>
      <c r="AS1" s="811" t="s">
        <v>10161</v>
      </c>
      <c r="AT1" s="811"/>
      <c r="AU1" s="811"/>
      <c r="AV1" s="811"/>
      <c r="AW1" s="811"/>
      <c r="AX1" s="811"/>
      <c r="AY1" s="811"/>
      <c r="AZ1" s="649"/>
      <c r="BA1" s="648"/>
      <c r="BB1" s="648"/>
      <c r="BG1" s="624"/>
    </row>
    <row r="2" spans="1:76" s="605" customFormat="1" ht="48" x14ac:dyDescent="0.35">
      <c r="A2" s="641" t="s">
        <v>10162</v>
      </c>
      <c r="B2" s="647" t="s">
        <v>1126</v>
      </c>
      <c r="C2" s="647" t="s">
        <v>1570</v>
      </c>
      <c r="D2" s="647" t="s">
        <v>10163</v>
      </c>
      <c r="E2" s="647" t="s">
        <v>10164</v>
      </c>
      <c r="F2" s="641" t="s">
        <v>1195</v>
      </c>
      <c r="G2" s="641" t="s">
        <v>10165</v>
      </c>
      <c r="H2" s="641" t="s">
        <v>10166</v>
      </c>
      <c r="I2" s="641" t="s">
        <v>10167</v>
      </c>
      <c r="J2" s="647" t="s">
        <v>10168</v>
      </c>
      <c r="K2" s="643" t="s">
        <v>10169</v>
      </c>
      <c r="L2" s="641" t="s">
        <v>424</v>
      </c>
      <c r="M2" s="641" t="s">
        <v>10170</v>
      </c>
      <c r="N2" s="647" t="s">
        <v>10171</v>
      </c>
      <c r="O2" s="643" t="s">
        <v>10172</v>
      </c>
      <c r="P2" s="646" t="s">
        <v>10173</v>
      </c>
      <c r="Q2" s="641" t="s">
        <v>10174</v>
      </c>
      <c r="R2" s="646" t="s">
        <v>10175</v>
      </c>
      <c r="S2" s="647" t="s">
        <v>10176</v>
      </c>
      <c r="T2" s="646" t="s">
        <v>10177</v>
      </c>
      <c r="U2" s="641" t="s">
        <v>10178</v>
      </c>
      <c r="V2" s="641" t="s">
        <v>10179</v>
      </c>
      <c r="W2" s="646" t="s">
        <v>10180</v>
      </c>
      <c r="X2" s="643" t="s">
        <v>10181</v>
      </c>
      <c r="Y2" s="641" t="s">
        <v>10182</v>
      </c>
      <c r="Z2" s="641" t="s">
        <v>10183</v>
      </c>
      <c r="AA2" s="641" t="s">
        <v>10184</v>
      </c>
      <c r="AB2" s="641" t="s">
        <v>10185</v>
      </c>
      <c r="AC2" s="641" t="s">
        <v>10186</v>
      </c>
      <c r="AD2" s="641" t="s">
        <v>10187</v>
      </c>
      <c r="AE2" s="641" t="s">
        <v>10188</v>
      </c>
      <c r="AF2" s="641" t="s">
        <v>10189</v>
      </c>
      <c r="AG2" s="641" t="s">
        <v>10190</v>
      </c>
      <c r="AH2" s="641" t="s">
        <v>10191</v>
      </c>
      <c r="AI2" s="641" t="s">
        <v>10192</v>
      </c>
      <c r="AJ2" s="641" t="s">
        <v>10193</v>
      </c>
      <c r="AK2" s="641" t="s">
        <v>10194</v>
      </c>
      <c r="AL2" s="641" t="s">
        <v>10195</v>
      </c>
      <c r="AM2" s="645" t="s">
        <v>10196</v>
      </c>
      <c r="AN2" s="644" t="s">
        <v>10197</v>
      </c>
      <c r="AO2" s="641" t="s">
        <v>10198</v>
      </c>
      <c r="AP2" s="641" t="s">
        <v>10199</v>
      </c>
      <c r="AQ2" s="641" t="s">
        <v>10200</v>
      </c>
      <c r="AR2" s="641" t="s">
        <v>10201</v>
      </c>
      <c r="AS2" s="643" t="s">
        <v>10202</v>
      </c>
      <c r="AT2" s="643" t="s">
        <v>10203</v>
      </c>
      <c r="AU2" s="643" t="s">
        <v>10204</v>
      </c>
      <c r="AV2" s="643" t="s">
        <v>10205</v>
      </c>
      <c r="AW2" s="643" t="s">
        <v>10206</v>
      </c>
      <c r="AX2" s="643" t="s">
        <v>10207</v>
      </c>
      <c r="AY2" s="643" t="s">
        <v>10208</v>
      </c>
      <c r="AZ2" s="641" t="s">
        <v>10209</v>
      </c>
      <c r="BA2" s="641" t="s">
        <v>10210</v>
      </c>
      <c r="BB2" s="641" t="s">
        <v>10211</v>
      </c>
      <c r="BC2" s="641" t="s">
        <v>10212</v>
      </c>
      <c r="BD2" s="641" t="s">
        <v>953</v>
      </c>
      <c r="BE2" s="641" t="s">
        <v>10213</v>
      </c>
      <c r="BF2" s="641" t="s">
        <v>10214</v>
      </c>
      <c r="BG2" s="641" t="s">
        <v>10215</v>
      </c>
      <c r="BH2" s="641" t="s">
        <v>10216</v>
      </c>
      <c r="BI2" s="642" t="s">
        <v>10217</v>
      </c>
      <c r="BJ2" s="641" t="s">
        <v>10218</v>
      </c>
      <c r="BK2" s="641" t="s">
        <v>10219</v>
      </c>
      <c r="BL2" s="641" t="s">
        <v>10220</v>
      </c>
      <c r="BM2" s="641" t="s">
        <v>10221</v>
      </c>
      <c r="BN2" s="641" t="s">
        <v>10222</v>
      </c>
      <c r="BO2" s="641" t="s">
        <v>953</v>
      </c>
      <c r="BP2" s="641" t="s">
        <v>10223</v>
      </c>
      <c r="BQ2" s="641" t="s">
        <v>10224</v>
      </c>
      <c r="BR2" s="641" t="s">
        <v>10225</v>
      </c>
      <c r="BS2" s="641" t="s">
        <v>10226</v>
      </c>
      <c r="BT2" s="641" t="s">
        <v>10227</v>
      </c>
      <c r="BU2" s="641" t="s">
        <v>10228</v>
      </c>
      <c r="BV2" s="641" t="s">
        <v>10229</v>
      </c>
      <c r="BW2" s="641" t="s">
        <v>10230</v>
      </c>
    </row>
    <row r="3" spans="1:76" s="606" customFormat="1" ht="60" x14ac:dyDescent="0.35">
      <c r="A3" s="613">
        <v>20</v>
      </c>
      <c r="B3" s="449" t="s">
        <v>11760</v>
      </c>
      <c r="C3" s="449" t="s">
        <v>10231</v>
      </c>
      <c r="D3" s="449" t="s">
        <v>10232</v>
      </c>
      <c r="E3" s="449" t="s">
        <v>1606</v>
      </c>
      <c r="F3" s="449" t="s">
        <v>1607</v>
      </c>
      <c r="G3" s="449" t="s">
        <v>4808</v>
      </c>
      <c r="H3" s="607" t="s">
        <v>2441</v>
      </c>
      <c r="I3" s="449" t="s">
        <v>10233</v>
      </c>
      <c r="J3" s="449" t="s">
        <v>10234</v>
      </c>
      <c r="K3" s="613"/>
      <c r="L3" s="449"/>
      <c r="M3" s="449"/>
      <c r="N3" s="449"/>
      <c r="O3" s="449" t="s">
        <v>10235</v>
      </c>
      <c r="P3" s="449" t="s">
        <v>10236</v>
      </c>
      <c r="Q3" s="449" t="s">
        <v>10237</v>
      </c>
      <c r="R3" s="449"/>
      <c r="S3" s="613" t="s">
        <v>10238</v>
      </c>
      <c r="T3" s="449"/>
      <c r="U3" s="449" t="s">
        <v>10239</v>
      </c>
      <c r="V3" s="449" t="s">
        <v>10239</v>
      </c>
      <c r="W3" s="449"/>
      <c r="X3" s="449" t="str">
        <f t="shared" ref="X3:X34" si="0">_xlfn.CONCAT(Q3," - ",U3)</f>
        <v>Report (BI Publisher) - Complex</v>
      </c>
      <c r="Y3" s="449" t="s">
        <v>2324</v>
      </c>
      <c r="Z3" s="449"/>
      <c r="AA3" s="449"/>
      <c r="AB3" s="449"/>
      <c r="AC3" s="620"/>
      <c r="AD3" s="620"/>
      <c r="AE3" s="620"/>
      <c r="AF3" s="620"/>
      <c r="AG3" s="449" t="s">
        <v>1366</v>
      </c>
      <c r="AH3" s="449"/>
      <c r="AI3" s="449"/>
      <c r="AJ3" s="449" t="s">
        <v>2097</v>
      </c>
      <c r="AK3" s="449" t="s">
        <v>2097</v>
      </c>
      <c r="AL3" s="449"/>
      <c r="AM3" s="620"/>
      <c r="AN3" s="620"/>
      <c r="AO3" s="449" t="s">
        <v>1366</v>
      </c>
      <c r="AP3" s="449"/>
      <c r="AQ3" s="449"/>
      <c r="AR3" s="449" t="s">
        <v>1366</v>
      </c>
      <c r="AS3" s="449"/>
      <c r="AT3" s="449"/>
      <c r="AU3" s="449"/>
      <c r="AV3" s="449"/>
      <c r="AW3" s="449" t="s">
        <v>162</v>
      </c>
      <c r="AX3" s="449"/>
      <c r="AY3" s="449"/>
      <c r="AZ3" s="449"/>
      <c r="BA3" s="449"/>
      <c r="BB3" s="449"/>
      <c r="BC3" s="449"/>
      <c r="BD3" s="449"/>
      <c r="BE3" s="449"/>
      <c r="BF3" s="449"/>
      <c r="BG3" s="449"/>
      <c r="BI3" s="611"/>
      <c r="BP3" s="606" t="s">
        <v>10240</v>
      </c>
      <c r="BQ3" s="606">
        <v>1</v>
      </c>
      <c r="BR3" s="606" t="s">
        <v>10241</v>
      </c>
      <c r="BS3" s="606">
        <v>2</v>
      </c>
      <c r="BT3" s="606" t="b">
        <f t="shared" ref="BT3:BT34" si="1">(BQ3+BS3)&gt;0</f>
        <v>1</v>
      </c>
      <c r="BV3" s="606" t="s">
        <v>435</v>
      </c>
      <c r="BX3" s="606">
        <f t="shared" ref="BX3:BX34" si="2">IF(Y3=AJ3,1,0)</f>
        <v>0</v>
      </c>
    </row>
    <row r="4" spans="1:76" s="606" customFormat="1" ht="84" x14ac:dyDescent="0.35">
      <c r="A4" s="613">
        <v>21</v>
      </c>
      <c r="B4" s="449" t="s">
        <v>11760</v>
      </c>
      <c r="C4" s="449" t="s">
        <v>10231</v>
      </c>
      <c r="D4" s="449" t="s">
        <v>10232</v>
      </c>
      <c r="E4" s="449" t="s">
        <v>1606</v>
      </c>
      <c r="F4" s="449" t="s">
        <v>1607</v>
      </c>
      <c r="G4" s="449" t="s">
        <v>64</v>
      </c>
      <c r="H4" s="607" t="s">
        <v>3131</v>
      </c>
      <c r="I4" s="449" t="s">
        <v>10242</v>
      </c>
      <c r="J4" s="449" t="s">
        <v>10234</v>
      </c>
      <c r="K4" s="613" t="s">
        <v>10238</v>
      </c>
      <c r="L4" s="449" t="s">
        <v>10243</v>
      </c>
      <c r="M4" s="449" t="s">
        <v>10244</v>
      </c>
      <c r="N4" s="449"/>
      <c r="O4" s="449" t="s">
        <v>11796</v>
      </c>
      <c r="P4" s="449" t="s">
        <v>10236</v>
      </c>
      <c r="Q4" s="449" t="s">
        <v>10245</v>
      </c>
      <c r="R4" s="449"/>
      <c r="S4" s="613" t="s">
        <v>10238</v>
      </c>
      <c r="T4" s="449"/>
      <c r="U4" s="449" t="s">
        <v>10239</v>
      </c>
      <c r="V4" s="449" t="s">
        <v>10246</v>
      </c>
      <c r="W4" s="449"/>
      <c r="X4" s="449" t="str">
        <f t="shared" si="0"/>
        <v>Conversion (Using ADFDi and FBDI) - Complex</v>
      </c>
      <c r="Y4" s="449" t="s">
        <v>2181</v>
      </c>
      <c r="Z4" s="449"/>
      <c r="AA4" s="449"/>
      <c r="AB4" s="449"/>
      <c r="AC4" s="620"/>
      <c r="AD4" s="620"/>
      <c r="AE4" s="620"/>
      <c r="AF4" s="620"/>
      <c r="AG4" s="449" t="s">
        <v>1366</v>
      </c>
      <c r="AH4" s="449"/>
      <c r="AI4" s="449"/>
      <c r="AJ4" s="636" t="s">
        <v>2269</v>
      </c>
      <c r="AK4" s="449" t="s">
        <v>2269</v>
      </c>
      <c r="AL4" s="449" t="s">
        <v>10247</v>
      </c>
      <c r="AM4" s="620">
        <v>44227</v>
      </c>
      <c r="AN4" s="620">
        <v>44238</v>
      </c>
      <c r="AO4" s="449" t="s">
        <v>1366</v>
      </c>
      <c r="AP4" s="620">
        <v>44241</v>
      </c>
      <c r="AQ4" s="620">
        <v>44252</v>
      </c>
      <c r="AR4" s="449" t="s">
        <v>1366</v>
      </c>
      <c r="AS4" s="449"/>
      <c r="AT4" s="449"/>
      <c r="AU4" s="449"/>
      <c r="AV4" s="449"/>
      <c r="AW4" s="449"/>
      <c r="AX4" s="449"/>
      <c r="AY4" s="449"/>
      <c r="AZ4" s="449"/>
      <c r="BA4" s="449"/>
      <c r="BB4" s="449"/>
      <c r="BC4" s="449"/>
      <c r="BD4" s="449"/>
      <c r="BE4" s="449"/>
      <c r="BF4" s="449"/>
      <c r="BG4" s="449"/>
      <c r="BI4" s="631" t="s">
        <v>10248</v>
      </c>
      <c r="BP4" s="606" t="s">
        <v>10249</v>
      </c>
      <c r="BQ4" s="606">
        <v>2</v>
      </c>
      <c r="BR4" s="606" t="s">
        <v>10250</v>
      </c>
      <c r="BS4" s="606">
        <v>0</v>
      </c>
      <c r="BT4" s="606" t="b">
        <f t="shared" si="1"/>
        <v>1</v>
      </c>
      <c r="BX4" s="606">
        <f t="shared" si="2"/>
        <v>0</v>
      </c>
    </row>
    <row r="5" spans="1:76" s="606" customFormat="1" ht="96" x14ac:dyDescent="0.35">
      <c r="A5" s="613">
        <v>22</v>
      </c>
      <c r="B5" s="449" t="s">
        <v>11760</v>
      </c>
      <c r="C5" s="449" t="s">
        <v>10231</v>
      </c>
      <c r="D5" s="449" t="s">
        <v>10232</v>
      </c>
      <c r="E5" s="449" t="s">
        <v>1606</v>
      </c>
      <c r="F5" s="449" t="s">
        <v>1607</v>
      </c>
      <c r="G5" s="449" t="s">
        <v>64</v>
      </c>
      <c r="H5" s="607" t="s">
        <v>3139</v>
      </c>
      <c r="I5" s="449" t="s">
        <v>10251</v>
      </c>
      <c r="J5" s="449" t="s">
        <v>10234</v>
      </c>
      <c r="K5" s="613" t="s">
        <v>10238</v>
      </c>
      <c r="L5" s="449" t="s">
        <v>10252</v>
      </c>
      <c r="M5" s="449" t="s">
        <v>10244</v>
      </c>
      <c r="N5" s="449"/>
      <c r="O5" s="449" t="s">
        <v>11796</v>
      </c>
      <c r="P5" s="449" t="s">
        <v>10236</v>
      </c>
      <c r="Q5" s="449" t="s">
        <v>10245</v>
      </c>
      <c r="R5" s="449"/>
      <c r="S5" s="613" t="s">
        <v>10238</v>
      </c>
      <c r="T5" s="449"/>
      <c r="U5" s="449" t="s">
        <v>10239</v>
      </c>
      <c r="V5" s="449" t="s">
        <v>10239</v>
      </c>
      <c r="W5" s="449"/>
      <c r="X5" s="449" t="str">
        <f t="shared" si="0"/>
        <v>Conversion (Using ADFDi and FBDI) - Complex</v>
      </c>
      <c r="Y5" s="449" t="s">
        <v>2181</v>
      </c>
      <c r="Z5" s="449"/>
      <c r="AA5" s="449"/>
      <c r="AB5" s="449"/>
      <c r="AC5" s="620"/>
      <c r="AD5" s="620"/>
      <c r="AE5" s="620"/>
      <c r="AF5" s="620"/>
      <c r="AG5" s="449" t="s">
        <v>1366</v>
      </c>
      <c r="AH5" s="449"/>
      <c r="AI5" s="449"/>
      <c r="AJ5" s="449" t="s">
        <v>2182</v>
      </c>
      <c r="AK5" s="449" t="s">
        <v>2269</v>
      </c>
      <c r="AL5" s="449" t="s">
        <v>10247</v>
      </c>
      <c r="AM5" s="620">
        <v>44213</v>
      </c>
      <c r="AN5" s="620">
        <v>44224</v>
      </c>
      <c r="AO5" s="449" t="s">
        <v>1366</v>
      </c>
      <c r="AP5" s="620">
        <v>44220</v>
      </c>
      <c r="AQ5" s="620">
        <v>44238</v>
      </c>
      <c r="AR5" s="449" t="s">
        <v>1366</v>
      </c>
      <c r="AS5" s="449"/>
      <c r="AT5" s="449"/>
      <c r="AU5" s="449"/>
      <c r="AV5" s="449"/>
      <c r="AW5" s="449"/>
      <c r="AX5" s="449"/>
      <c r="AY5" s="449"/>
      <c r="AZ5" s="449"/>
      <c r="BA5" s="449"/>
      <c r="BB5" s="449"/>
      <c r="BC5" s="449"/>
      <c r="BD5" s="449"/>
      <c r="BE5" s="449"/>
      <c r="BF5" s="449"/>
      <c r="BG5" s="449"/>
      <c r="BI5" s="631" t="s">
        <v>10253</v>
      </c>
      <c r="BP5" s="606" t="s">
        <v>10254</v>
      </c>
      <c r="BQ5" s="606">
        <v>2</v>
      </c>
      <c r="BR5" s="606" t="s">
        <v>10250</v>
      </c>
      <c r="BS5" s="606">
        <v>0</v>
      </c>
      <c r="BT5" s="606" t="b">
        <f t="shared" si="1"/>
        <v>1</v>
      </c>
      <c r="BX5" s="606">
        <f t="shared" si="2"/>
        <v>0</v>
      </c>
    </row>
    <row r="6" spans="1:76" s="606" customFormat="1" ht="108" x14ac:dyDescent="0.35">
      <c r="A6" s="613">
        <v>24</v>
      </c>
      <c r="B6" s="449" t="s">
        <v>11760</v>
      </c>
      <c r="C6" s="449" t="s">
        <v>10231</v>
      </c>
      <c r="D6" s="449" t="s">
        <v>10232</v>
      </c>
      <c r="E6" s="449" t="s">
        <v>1606</v>
      </c>
      <c r="F6" s="449" t="s">
        <v>1607</v>
      </c>
      <c r="G6" s="449" t="s">
        <v>174</v>
      </c>
      <c r="H6" s="607" t="s">
        <v>3255</v>
      </c>
      <c r="I6" s="449" t="s">
        <v>10255</v>
      </c>
      <c r="J6" s="449" t="s">
        <v>10234</v>
      </c>
      <c r="K6" s="613" t="s">
        <v>10238</v>
      </c>
      <c r="L6" s="449" t="s">
        <v>10244</v>
      </c>
      <c r="M6" s="449" t="s">
        <v>10256</v>
      </c>
      <c r="N6" s="449" t="s">
        <v>10257</v>
      </c>
      <c r="O6" s="449" t="s">
        <v>10258</v>
      </c>
      <c r="P6" s="449" t="s">
        <v>10236</v>
      </c>
      <c r="Q6" s="449" t="s">
        <v>10259</v>
      </c>
      <c r="R6" s="449"/>
      <c r="S6" s="613" t="s">
        <v>10238</v>
      </c>
      <c r="T6" s="449"/>
      <c r="U6" s="614" t="s">
        <v>10246</v>
      </c>
      <c r="V6" s="449" t="s">
        <v>10246</v>
      </c>
      <c r="W6" s="449"/>
      <c r="X6" s="449" t="str">
        <f t="shared" si="0"/>
        <v>Interface - Outbound (Using BI Report) - Medium</v>
      </c>
      <c r="Y6" s="635" t="s">
        <v>2181</v>
      </c>
      <c r="Z6" s="449"/>
      <c r="AA6" s="449"/>
      <c r="AB6" s="449"/>
      <c r="AC6" s="620"/>
      <c r="AD6" s="620">
        <v>44470</v>
      </c>
      <c r="AE6" s="620"/>
      <c r="AF6" s="620"/>
      <c r="AG6" s="449" t="s">
        <v>1366</v>
      </c>
      <c r="AH6" s="449"/>
      <c r="AI6" s="449"/>
      <c r="AJ6" s="630" t="s">
        <v>2269</v>
      </c>
      <c r="AK6" s="449" t="s">
        <v>2269</v>
      </c>
      <c r="AL6" s="449" t="s">
        <v>10260</v>
      </c>
      <c r="AM6" s="620">
        <v>44220</v>
      </c>
      <c r="AN6" s="620">
        <v>44231</v>
      </c>
      <c r="AO6" s="449" t="s">
        <v>1366</v>
      </c>
      <c r="AP6" s="620">
        <v>44236</v>
      </c>
      <c r="AQ6" s="640"/>
      <c r="AR6" s="449" t="s">
        <v>1366</v>
      </c>
      <c r="AS6" s="449"/>
      <c r="AT6" s="449"/>
      <c r="AU6" s="449"/>
      <c r="AV6" s="449"/>
      <c r="AW6" s="449"/>
      <c r="AX6" s="449"/>
      <c r="AY6" s="449"/>
      <c r="AZ6" s="449"/>
      <c r="BA6" s="449"/>
      <c r="BB6" s="449"/>
      <c r="BC6" s="449"/>
      <c r="BD6" s="449"/>
      <c r="BE6" s="449"/>
      <c r="BF6" s="449"/>
      <c r="BG6" s="449"/>
      <c r="BI6" s="631" t="s">
        <v>10261</v>
      </c>
      <c r="BP6" s="606" t="s">
        <v>3253</v>
      </c>
      <c r="BQ6" s="606">
        <v>1</v>
      </c>
      <c r="BR6" s="606" t="s">
        <v>6260</v>
      </c>
      <c r="BS6" s="606">
        <v>1</v>
      </c>
      <c r="BT6" s="606" t="b">
        <f t="shared" si="1"/>
        <v>1</v>
      </c>
      <c r="BX6" s="606">
        <f t="shared" si="2"/>
        <v>0</v>
      </c>
    </row>
    <row r="7" spans="1:76" s="606" customFormat="1" ht="24" x14ac:dyDescent="0.35">
      <c r="A7" s="613">
        <v>25</v>
      </c>
      <c r="B7" s="449" t="s">
        <v>11760</v>
      </c>
      <c r="C7" s="449" t="s">
        <v>10231</v>
      </c>
      <c r="D7" s="449" t="s">
        <v>10232</v>
      </c>
      <c r="E7" s="449" t="s">
        <v>1606</v>
      </c>
      <c r="F7" s="449" t="s">
        <v>1607</v>
      </c>
      <c r="G7" s="449" t="s">
        <v>4808</v>
      </c>
      <c r="H7" s="607" t="s">
        <v>2422</v>
      </c>
      <c r="I7" s="449" t="s">
        <v>10262</v>
      </c>
      <c r="J7" s="449" t="s">
        <v>10234</v>
      </c>
      <c r="K7" s="613"/>
      <c r="L7" s="449"/>
      <c r="M7" s="449"/>
      <c r="N7" s="449"/>
      <c r="O7" s="449"/>
      <c r="P7" s="449"/>
      <c r="Q7" s="449" t="s">
        <v>10237</v>
      </c>
      <c r="R7" s="449"/>
      <c r="S7" s="613" t="s">
        <v>10238</v>
      </c>
      <c r="T7" s="449"/>
      <c r="U7" s="449" t="s">
        <v>10246</v>
      </c>
      <c r="V7" s="449"/>
      <c r="W7" s="449"/>
      <c r="X7" s="449" t="str">
        <f t="shared" si="0"/>
        <v>Report (BI Publisher) - Medium</v>
      </c>
      <c r="Y7" s="449" t="s">
        <v>2097</v>
      </c>
      <c r="Z7" s="449"/>
      <c r="AA7" s="449"/>
      <c r="AB7" s="449"/>
      <c r="AC7" s="620"/>
      <c r="AD7" s="620"/>
      <c r="AE7" s="620"/>
      <c r="AF7" s="620"/>
      <c r="AG7" s="449" t="s">
        <v>1366</v>
      </c>
      <c r="AH7" s="449"/>
      <c r="AI7" s="449"/>
      <c r="AJ7" s="449" t="s">
        <v>6344</v>
      </c>
      <c r="AK7" s="449" t="s">
        <v>6344</v>
      </c>
      <c r="AL7" s="449"/>
      <c r="AM7" s="620"/>
      <c r="AN7" s="620"/>
      <c r="AO7" s="449" t="s">
        <v>1366</v>
      </c>
      <c r="AP7" s="449"/>
      <c r="AQ7" s="449"/>
      <c r="AR7" s="449" t="s">
        <v>1366</v>
      </c>
      <c r="AS7" s="449"/>
      <c r="AT7" s="449"/>
      <c r="AU7" s="449"/>
      <c r="AV7" s="449"/>
      <c r="AW7" s="449" t="s">
        <v>162</v>
      </c>
      <c r="AX7" s="449"/>
      <c r="AY7" s="449"/>
      <c r="AZ7" s="449"/>
      <c r="BA7" s="449"/>
      <c r="BB7" s="449"/>
      <c r="BC7" s="449"/>
      <c r="BD7" s="449"/>
      <c r="BE7" s="449"/>
      <c r="BF7" s="449"/>
      <c r="BG7" s="449"/>
      <c r="BI7" s="611"/>
      <c r="BP7" s="606" t="s">
        <v>10263</v>
      </c>
      <c r="BQ7" s="606">
        <v>1</v>
      </c>
      <c r="BR7" s="606" t="s">
        <v>6565</v>
      </c>
      <c r="BS7" s="606">
        <v>1</v>
      </c>
      <c r="BT7" s="606" t="b">
        <f t="shared" si="1"/>
        <v>1</v>
      </c>
      <c r="BV7" s="606" t="s">
        <v>435</v>
      </c>
      <c r="BX7" s="606">
        <f t="shared" si="2"/>
        <v>0</v>
      </c>
    </row>
    <row r="8" spans="1:76" s="606" customFormat="1" ht="24" x14ac:dyDescent="0.35">
      <c r="A8" s="613">
        <v>26</v>
      </c>
      <c r="B8" s="449" t="s">
        <v>11760</v>
      </c>
      <c r="C8" s="449" t="s">
        <v>10231</v>
      </c>
      <c r="D8" s="449" t="s">
        <v>10232</v>
      </c>
      <c r="E8" s="449" t="s">
        <v>1606</v>
      </c>
      <c r="F8" s="449" t="s">
        <v>1607</v>
      </c>
      <c r="G8" s="449" t="s">
        <v>4808</v>
      </c>
      <c r="H8" s="607" t="s">
        <v>2327</v>
      </c>
      <c r="I8" s="449" t="s">
        <v>10264</v>
      </c>
      <c r="J8" s="449" t="s">
        <v>10234</v>
      </c>
      <c r="K8" s="613"/>
      <c r="L8" s="449"/>
      <c r="M8" s="449"/>
      <c r="N8" s="449"/>
      <c r="O8" s="449"/>
      <c r="P8" s="449"/>
      <c r="Q8" s="449" t="s">
        <v>10237</v>
      </c>
      <c r="R8" s="449"/>
      <c r="S8" s="613" t="s">
        <v>10238</v>
      </c>
      <c r="T8" s="449"/>
      <c r="U8" s="449" t="s">
        <v>10246</v>
      </c>
      <c r="V8" s="449"/>
      <c r="W8" s="449"/>
      <c r="X8" s="449" t="str">
        <f t="shared" si="0"/>
        <v>Report (BI Publisher) - Medium</v>
      </c>
      <c r="Y8" s="449" t="s">
        <v>2324</v>
      </c>
      <c r="Z8" s="449"/>
      <c r="AA8" s="449"/>
      <c r="AB8" s="449"/>
      <c r="AC8" s="620"/>
      <c r="AD8" s="620"/>
      <c r="AE8" s="620"/>
      <c r="AF8" s="620"/>
      <c r="AG8" s="449" t="s">
        <v>1366</v>
      </c>
      <c r="AH8" s="449"/>
      <c r="AI8" s="449"/>
      <c r="AJ8" s="449" t="s">
        <v>2097</v>
      </c>
      <c r="AK8" s="449" t="s">
        <v>2097</v>
      </c>
      <c r="AL8" s="449"/>
      <c r="AM8" s="620"/>
      <c r="AN8" s="620"/>
      <c r="AO8" s="449" t="s">
        <v>1366</v>
      </c>
      <c r="AP8" s="449"/>
      <c r="AQ8" s="449"/>
      <c r="AR8" s="449" t="s">
        <v>1366</v>
      </c>
      <c r="AS8" s="449"/>
      <c r="AT8" s="449"/>
      <c r="AU8" s="449"/>
      <c r="AV8" s="449"/>
      <c r="AW8" s="449" t="s">
        <v>162</v>
      </c>
      <c r="AX8" s="449"/>
      <c r="AY8" s="449"/>
      <c r="AZ8" s="449"/>
      <c r="BA8" s="449"/>
      <c r="BB8" s="449"/>
      <c r="BC8" s="449"/>
      <c r="BD8" s="449"/>
      <c r="BE8" s="449"/>
      <c r="BF8" s="449"/>
      <c r="BG8" s="449"/>
      <c r="BI8" s="611"/>
      <c r="BP8" s="606" t="s">
        <v>2325</v>
      </c>
      <c r="BQ8" s="606">
        <v>1</v>
      </c>
      <c r="BS8" s="606">
        <v>0</v>
      </c>
      <c r="BT8" s="606" t="b">
        <f t="shared" si="1"/>
        <v>1</v>
      </c>
      <c r="BV8" s="606" t="s">
        <v>10265</v>
      </c>
      <c r="BX8" s="606">
        <f t="shared" si="2"/>
        <v>0</v>
      </c>
    </row>
    <row r="9" spans="1:76" s="606" customFormat="1" ht="83.9" customHeight="1" x14ac:dyDescent="0.35">
      <c r="A9" s="613">
        <v>27</v>
      </c>
      <c r="B9" s="449" t="s">
        <v>11760</v>
      </c>
      <c r="C9" s="449" t="s">
        <v>10231</v>
      </c>
      <c r="D9" s="449" t="s">
        <v>10232</v>
      </c>
      <c r="E9" s="449" t="s">
        <v>1606</v>
      </c>
      <c r="F9" s="449" t="s">
        <v>1607</v>
      </c>
      <c r="G9" s="449" t="s">
        <v>4808</v>
      </c>
      <c r="H9" s="607" t="s">
        <v>10266</v>
      </c>
      <c r="I9" s="449" t="s">
        <v>10267</v>
      </c>
      <c r="J9" s="449" t="s">
        <v>10234</v>
      </c>
      <c r="K9" s="613"/>
      <c r="L9" s="449"/>
      <c r="M9" s="449"/>
      <c r="N9" s="449"/>
      <c r="O9" s="449" t="s">
        <v>10268</v>
      </c>
      <c r="P9" s="449"/>
      <c r="Q9" s="449" t="s">
        <v>10237</v>
      </c>
      <c r="R9" s="449"/>
      <c r="S9" s="613" t="s">
        <v>10238</v>
      </c>
      <c r="T9" s="449"/>
      <c r="U9" s="449" t="s">
        <v>10246</v>
      </c>
      <c r="V9" s="449"/>
      <c r="W9" s="449"/>
      <c r="X9" s="449" t="str">
        <f t="shared" si="0"/>
        <v>Report (BI Publisher) - Medium</v>
      </c>
      <c r="Y9" s="449" t="s">
        <v>2097</v>
      </c>
      <c r="Z9" s="449"/>
      <c r="AA9" s="449"/>
      <c r="AB9" s="449"/>
      <c r="AC9" s="620"/>
      <c r="AD9" s="620"/>
      <c r="AE9" s="620"/>
      <c r="AF9" s="620"/>
      <c r="AG9" s="449" t="s">
        <v>1366</v>
      </c>
      <c r="AH9" s="449"/>
      <c r="AI9" s="449"/>
      <c r="AJ9" s="449" t="s">
        <v>6344</v>
      </c>
      <c r="AK9" s="449" t="s">
        <v>6344</v>
      </c>
      <c r="AL9" s="449"/>
      <c r="AM9" s="620"/>
      <c r="AN9" s="620"/>
      <c r="AO9" s="449" t="s">
        <v>1366</v>
      </c>
      <c r="AP9" s="449"/>
      <c r="AQ9" s="449"/>
      <c r="AR9" s="449" t="s">
        <v>1366</v>
      </c>
      <c r="AS9" s="449"/>
      <c r="AT9" s="449"/>
      <c r="AU9" s="449"/>
      <c r="AV9" s="449"/>
      <c r="AW9" s="449" t="s">
        <v>162</v>
      </c>
      <c r="AX9" s="449"/>
      <c r="AY9" s="449"/>
      <c r="AZ9" s="449"/>
      <c r="BA9" s="449"/>
      <c r="BB9" s="449"/>
      <c r="BC9" s="449"/>
      <c r="BD9" s="449"/>
      <c r="BE9" s="449"/>
      <c r="BF9" s="449"/>
      <c r="BG9" s="449"/>
      <c r="BI9" s="611"/>
      <c r="BP9" s="606" t="s">
        <v>10269</v>
      </c>
      <c r="BQ9" s="606">
        <v>1</v>
      </c>
      <c r="BS9" s="606">
        <v>5</v>
      </c>
      <c r="BT9" s="606" t="b">
        <f t="shared" si="1"/>
        <v>1</v>
      </c>
      <c r="BV9" s="606" t="s">
        <v>435</v>
      </c>
      <c r="BX9" s="606">
        <f t="shared" si="2"/>
        <v>0</v>
      </c>
    </row>
    <row r="10" spans="1:76" s="606" customFormat="1" ht="24" x14ac:dyDescent="0.35">
      <c r="A10" s="613">
        <v>28</v>
      </c>
      <c r="B10" s="449" t="s">
        <v>11760</v>
      </c>
      <c r="C10" s="449" t="s">
        <v>10231</v>
      </c>
      <c r="D10" s="449" t="s">
        <v>10232</v>
      </c>
      <c r="E10" s="449" t="s">
        <v>1606</v>
      </c>
      <c r="F10" s="449" t="s">
        <v>1607</v>
      </c>
      <c r="G10" s="449" t="s">
        <v>4808</v>
      </c>
      <c r="H10" s="607" t="s">
        <v>6795</v>
      </c>
      <c r="I10" s="449" t="s">
        <v>10270</v>
      </c>
      <c r="J10" s="449" t="s">
        <v>10234</v>
      </c>
      <c r="K10" s="613"/>
      <c r="L10" s="449"/>
      <c r="M10" s="449"/>
      <c r="N10" s="449"/>
      <c r="O10" s="449"/>
      <c r="P10" s="449"/>
      <c r="Q10" s="449" t="s">
        <v>10237</v>
      </c>
      <c r="R10" s="449"/>
      <c r="S10" s="613" t="s">
        <v>10238</v>
      </c>
      <c r="T10" s="449"/>
      <c r="U10" s="449" t="s">
        <v>10239</v>
      </c>
      <c r="V10" s="449"/>
      <c r="W10" s="449"/>
      <c r="X10" s="449" t="str">
        <f t="shared" si="0"/>
        <v>Report (BI Publisher) - Complex</v>
      </c>
      <c r="Y10" s="449" t="s">
        <v>2097</v>
      </c>
      <c r="Z10" s="449"/>
      <c r="AA10" s="449"/>
      <c r="AB10" s="449"/>
      <c r="AC10" s="620"/>
      <c r="AD10" s="620"/>
      <c r="AE10" s="620"/>
      <c r="AF10" s="620"/>
      <c r="AG10" s="449" t="s">
        <v>1366</v>
      </c>
      <c r="AH10" s="449"/>
      <c r="AI10" s="449"/>
      <c r="AJ10" s="449" t="s">
        <v>6344</v>
      </c>
      <c r="AK10" s="606" t="s">
        <v>6344</v>
      </c>
      <c r="AL10" s="449"/>
      <c r="AM10" s="620"/>
      <c r="AN10" s="620"/>
      <c r="AO10" s="449" t="s">
        <v>1366</v>
      </c>
      <c r="AP10" s="449"/>
      <c r="AQ10" s="449"/>
      <c r="AR10" s="449" t="s">
        <v>1366</v>
      </c>
      <c r="AS10" s="449"/>
      <c r="AT10" s="449"/>
      <c r="AU10" s="449"/>
      <c r="AV10" s="449"/>
      <c r="AW10" s="449" t="s">
        <v>162</v>
      </c>
      <c r="AX10" s="449"/>
      <c r="AY10" s="449"/>
      <c r="AZ10" s="449"/>
      <c r="BA10" s="449"/>
      <c r="BB10" s="449"/>
      <c r="BC10" s="449"/>
      <c r="BD10" s="449"/>
      <c r="BE10" s="449"/>
      <c r="BF10" s="449"/>
      <c r="BG10" s="449"/>
      <c r="BI10" s="611"/>
      <c r="BP10" s="606" t="s">
        <v>2388</v>
      </c>
      <c r="BQ10" s="606">
        <v>1</v>
      </c>
      <c r="BS10" s="606">
        <v>5</v>
      </c>
      <c r="BT10" s="606" t="b">
        <f t="shared" si="1"/>
        <v>1</v>
      </c>
      <c r="BV10" s="606" t="s">
        <v>435</v>
      </c>
      <c r="BX10" s="606">
        <f t="shared" si="2"/>
        <v>0</v>
      </c>
    </row>
    <row r="11" spans="1:76" s="606" customFormat="1" ht="24" x14ac:dyDescent="0.35">
      <c r="A11" s="613">
        <v>29</v>
      </c>
      <c r="B11" s="449" t="s">
        <v>11760</v>
      </c>
      <c r="C11" s="449" t="s">
        <v>10231</v>
      </c>
      <c r="D11" s="449" t="s">
        <v>10232</v>
      </c>
      <c r="E11" s="449" t="s">
        <v>1606</v>
      </c>
      <c r="F11" s="449" t="s">
        <v>1607</v>
      </c>
      <c r="G11" s="449" t="s">
        <v>4808</v>
      </c>
      <c r="H11" s="607" t="s">
        <v>6801</v>
      </c>
      <c r="I11" s="449" t="s">
        <v>10271</v>
      </c>
      <c r="J11" s="449" t="s">
        <v>10234</v>
      </c>
      <c r="K11" s="613"/>
      <c r="L11" s="449"/>
      <c r="M11" s="449"/>
      <c r="N11" s="449"/>
      <c r="O11" s="449"/>
      <c r="P11" s="449"/>
      <c r="Q11" s="449" t="s">
        <v>10237</v>
      </c>
      <c r="R11" s="449"/>
      <c r="S11" s="613" t="s">
        <v>10238</v>
      </c>
      <c r="T11" s="449"/>
      <c r="U11" s="449" t="s">
        <v>10246</v>
      </c>
      <c r="V11" s="449"/>
      <c r="W11" s="449"/>
      <c r="X11" s="449" t="str">
        <f t="shared" si="0"/>
        <v>Report (BI Publisher) - Medium</v>
      </c>
      <c r="Y11" s="449" t="s">
        <v>2097</v>
      </c>
      <c r="Z11" s="449"/>
      <c r="AA11" s="449"/>
      <c r="AB11" s="449"/>
      <c r="AC11" s="620"/>
      <c r="AD11" s="620"/>
      <c r="AE11" s="620"/>
      <c r="AF11" s="620"/>
      <c r="AG11" s="449" t="s">
        <v>1366</v>
      </c>
      <c r="AH11" s="449"/>
      <c r="AI11" s="449"/>
      <c r="AJ11" s="449" t="s">
        <v>6344</v>
      </c>
      <c r="AK11" s="449" t="s">
        <v>6344</v>
      </c>
      <c r="AL11" s="449"/>
      <c r="AM11" s="620"/>
      <c r="AN11" s="620"/>
      <c r="AO11" s="449" t="s">
        <v>1366</v>
      </c>
      <c r="AP11" s="449"/>
      <c r="AQ11" s="449"/>
      <c r="AR11" s="449" t="s">
        <v>1366</v>
      </c>
      <c r="AS11" s="449"/>
      <c r="AT11" s="449"/>
      <c r="AU11" s="449"/>
      <c r="AV11" s="449"/>
      <c r="AW11" s="449" t="s">
        <v>162</v>
      </c>
      <c r="AX11" s="449"/>
      <c r="AY11" s="449"/>
      <c r="AZ11" s="449"/>
      <c r="BA11" s="449"/>
      <c r="BB11" s="449"/>
      <c r="BC11" s="449"/>
      <c r="BD11" s="449"/>
      <c r="BE11" s="449"/>
      <c r="BF11" s="449"/>
      <c r="BG11" s="449"/>
      <c r="BI11" s="611"/>
      <c r="BP11" s="606" t="s">
        <v>2397</v>
      </c>
      <c r="BQ11" s="606">
        <v>1</v>
      </c>
      <c r="BR11" s="606" t="s">
        <v>10250</v>
      </c>
      <c r="BS11" s="606">
        <v>0</v>
      </c>
      <c r="BT11" s="606" t="b">
        <f t="shared" si="1"/>
        <v>1</v>
      </c>
      <c r="BV11" s="606" t="s">
        <v>435</v>
      </c>
      <c r="BX11" s="606">
        <f t="shared" si="2"/>
        <v>0</v>
      </c>
    </row>
    <row r="12" spans="1:76" s="606" customFormat="1" ht="36" x14ac:dyDescent="0.35">
      <c r="A12" s="613">
        <v>30</v>
      </c>
      <c r="B12" s="449" t="s">
        <v>11760</v>
      </c>
      <c r="C12" s="449" t="s">
        <v>10231</v>
      </c>
      <c r="D12" s="449" t="s">
        <v>10232</v>
      </c>
      <c r="E12" s="449" t="s">
        <v>1606</v>
      </c>
      <c r="F12" s="449" t="s">
        <v>1607</v>
      </c>
      <c r="G12" s="449" t="s">
        <v>4808</v>
      </c>
      <c r="H12" s="607" t="s">
        <v>2100</v>
      </c>
      <c r="I12" s="449" t="s">
        <v>10272</v>
      </c>
      <c r="J12" s="449" t="s">
        <v>10234</v>
      </c>
      <c r="K12" s="613"/>
      <c r="L12" s="449"/>
      <c r="M12" s="449"/>
      <c r="N12" s="449"/>
      <c r="O12" s="449" t="s">
        <v>10273</v>
      </c>
      <c r="P12" s="449"/>
      <c r="Q12" s="449" t="s">
        <v>10237</v>
      </c>
      <c r="R12" s="449"/>
      <c r="S12" s="613" t="s">
        <v>10238</v>
      </c>
      <c r="T12" s="449"/>
      <c r="U12" s="449" t="s">
        <v>10274</v>
      </c>
      <c r="V12" s="449"/>
      <c r="W12" s="449"/>
      <c r="X12" s="449" t="str">
        <f t="shared" si="0"/>
        <v>Report (BI Publisher) - Very Complex</v>
      </c>
      <c r="Y12" s="449" t="s">
        <v>2097</v>
      </c>
      <c r="Z12" s="449"/>
      <c r="AA12" s="449"/>
      <c r="AB12" s="449"/>
      <c r="AC12" s="620"/>
      <c r="AD12" s="620">
        <v>44470</v>
      </c>
      <c r="AE12" s="620"/>
      <c r="AF12" s="620"/>
      <c r="AG12" s="449" t="s">
        <v>1366</v>
      </c>
      <c r="AH12" s="449"/>
      <c r="AI12" s="449"/>
      <c r="AJ12" s="449" t="s">
        <v>6344</v>
      </c>
      <c r="AK12" s="606" t="s">
        <v>6344</v>
      </c>
      <c r="AL12" s="449"/>
      <c r="AM12" s="620"/>
      <c r="AN12" s="620"/>
      <c r="AO12" s="449" t="s">
        <v>1366</v>
      </c>
      <c r="AP12" s="449"/>
      <c r="AQ12" s="449"/>
      <c r="AR12" s="449" t="s">
        <v>1366</v>
      </c>
      <c r="AS12" s="449"/>
      <c r="AT12" s="449"/>
      <c r="AU12" s="449"/>
      <c r="AV12" s="449"/>
      <c r="AW12" s="449" t="s">
        <v>162</v>
      </c>
      <c r="AX12" s="449"/>
      <c r="AY12" s="449"/>
      <c r="AZ12" s="449"/>
      <c r="BA12" s="449"/>
      <c r="BB12" s="449"/>
      <c r="BC12" s="449"/>
      <c r="BD12" s="449"/>
      <c r="BE12" s="449"/>
      <c r="BF12" s="449"/>
      <c r="BG12" s="449"/>
      <c r="BI12" s="611"/>
      <c r="BP12" s="606" t="s">
        <v>10275</v>
      </c>
      <c r="BQ12" s="606">
        <v>1</v>
      </c>
      <c r="BR12" s="606" t="s">
        <v>10276</v>
      </c>
      <c r="BS12" s="606">
        <v>3</v>
      </c>
      <c r="BT12" s="606" t="b">
        <f t="shared" si="1"/>
        <v>1</v>
      </c>
      <c r="BV12" s="606" t="s">
        <v>10277</v>
      </c>
      <c r="BX12" s="606">
        <f t="shared" si="2"/>
        <v>0</v>
      </c>
    </row>
    <row r="13" spans="1:76" s="606" customFormat="1" ht="24" x14ac:dyDescent="0.35">
      <c r="A13" s="613">
        <v>31</v>
      </c>
      <c r="B13" s="449" t="s">
        <v>11760</v>
      </c>
      <c r="C13" s="449" t="s">
        <v>10231</v>
      </c>
      <c r="D13" s="449" t="s">
        <v>10232</v>
      </c>
      <c r="E13" s="449" t="s">
        <v>1606</v>
      </c>
      <c r="F13" s="449" t="s">
        <v>1607</v>
      </c>
      <c r="G13" s="449" t="s">
        <v>4808</v>
      </c>
      <c r="H13" s="607" t="s">
        <v>2406</v>
      </c>
      <c r="I13" s="638" t="s">
        <v>10278</v>
      </c>
      <c r="J13" s="449" t="s">
        <v>10234</v>
      </c>
      <c r="K13" s="613"/>
      <c r="L13" s="449"/>
      <c r="M13" s="449"/>
      <c r="N13" s="449"/>
      <c r="O13" s="449"/>
      <c r="P13" s="449"/>
      <c r="Q13" s="449" t="s">
        <v>10237</v>
      </c>
      <c r="R13" s="449"/>
      <c r="S13" s="613" t="s">
        <v>10238</v>
      </c>
      <c r="T13" s="449"/>
      <c r="U13" s="449" t="s">
        <v>10246</v>
      </c>
      <c r="V13" s="449"/>
      <c r="W13" s="449"/>
      <c r="X13" s="449" t="str">
        <f t="shared" si="0"/>
        <v>Report (BI Publisher) - Medium</v>
      </c>
      <c r="Y13" s="449" t="s">
        <v>2324</v>
      </c>
      <c r="Z13" s="449"/>
      <c r="AA13" s="449"/>
      <c r="AB13" s="449"/>
      <c r="AC13" s="620"/>
      <c r="AD13" s="620"/>
      <c r="AE13" s="620"/>
      <c r="AF13" s="620"/>
      <c r="AG13" s="449" t="s">
        <v>1366</v>
      </c>
      <c r="AH13" s="449"/>
      <c r="AI13" s="449"/>
      <c r="AJ13" s="449" t="s">
        <v>2097</v>
      </c>
      <c r="AK13" s="449" t="s">
        <v>2097</v>
      </c>
      <c r="AL13" s="449"/>
      <c r="AM13" s="620"/>
      <c r="AN13" s="620"/>
      <c r="AO13" s="449" t="s">
        <v>1366</v>
      </c>
      <c r="AP13" s="449"/>
      <c r="AQ13" s="449"/>
      <c r="AR13" s="449" t="s">
        <v>1366</v>
      </c>
      <c r="AS13" s="449"/>
      <c r="AT13" s="449"/>
      <c r="AU13" s="449"/>
      <c r="AV13" s="449"/>
      <c r="AW13" s="449" t="s">
        <v>162</v>
      </c>
      <c r="AX13" s="449"/>
      <c r="AY13" s="449"/>
      <c r="AZ13" s="449"/>
      <c r="BA13" s="449"/>
      <c r="BB13" s="449"/>
      <c r="BC13" s="449"/>
      <c r="BD13" s="449"/>
      <c r="BE13" s="449"/>
      <c r="BF13" s="449"/>
      <c r="BG13" s="449"/>
      <c r="BI13" s="611"/>
      <c r="BP13" s="606" t="s">
        <v>2404</v>
      </c>
      <c r="BQ13" s="606">
        <v>1</v>
      </c>
      <c r="BS13" s="606">
        <v>5</v>
      </c>
      <c r="BT13" s="606" t="b">
        <f t="shared" si="1"/>
        <v>1</v>
      </c>
      <c r="BV13" s="606" t="s">
        <v>10265</v>
      </c>
      <c r="BX13" s="606">
        <f t="shared" si="2"/>
        <v>0</v>
      </c>
    </row>
    <row r="14" spans="1:76" s="606" customFormat="1" ht="24" x14ac:dyDescent="0.35">
      <c r="A14" s="613">
        <v>32</v>
      </c>
      <c r="B14" s="449" t="s">
        <v>11760</v>
      </c>
      <c r="C14" s="449" t="s">
        <v>10231</v>
      </c>
      <c r="D14" s="449" t="s">
        <v>10232</v>
      </c>
      <c r="E14" s="449" t="s">
        <v>1606</v>
      </c>
      <c r="F14" s="449" t="s">
        <v>1607</v>
      </c>
      <c r="G14" s="449" t="s">
        <v>4808</v>
      </c>
      <c r="H14" s="607" t="s">
        <v>2413</v>
      </c>
      <c r="I14" s="638" t="s">
        <v>10279</v>
      </c>
      <c r="J14" s="449" t="s">
        <v>10234</v>
      </c>
      <c r="K14" s="613"/>
      <c r="L14" s="449"/>
      <c r="M14" s="449"/>
      <c r="N14" s="449"/>
      <c r="O14" s="449"/>
      <c r="P14" s="449"/>
      <c r="Q14" s="449" t="s">
        <v>10237</v>
      </c>
      <c r="R14" s="449"/>
      <c r="S14" s="613" t="s">
        <v>10238</v>
      </c>
      <c r="T14" s="449"/>
      <c r="U14" s="449" t="s">
        <v>10246</v>
      </c>
      <c r="V14" s="449"/>
      <c r="W14" s="449"/>
      <c r="X14" s="449" t="str">
        <f t="shared" si="0"/>
        <v>Report (BI Publisher) - Medium</v>
      </c>
      <c r="Y14" s="449" t="s">
        <v>2324</v>
      </c>
      <c r="Z14" s="449"/>
      <c r="AA14" s="449"/>
      <c r="AB14" s="449"/>
      <c r="AC14" s="620"/>
      <c r="AD14" s="620"/>
      <c r="AE14" s="620"/>
      <c r="AF14" s="620"/>
      <c r="AG14" s="449" t="s">
        <v>1366</v>
      </c>
      <c r="AH14" s="449"/>
      <c r="AI14" s="449"/>
      <c r="AJ14" s="449" t="s">
        <v>2097</v>
      </c>
      <c r="AK14" s="449" t="s">
        <v>2097</v>
      </c>
      <c r="AL14" s="449"/>
      <c r="AM14" s="620"/>
      <c r="AN14" s="620"/>
      <c r="AO14" s="449" t="s">
        <v>1366</v>
      </c>
      <c r="AP14" s="449"/>
      <c r="AQ14" s="449"/>
      <c r="AR14" s="449" t="s">
        <v>1366</v>
      </c>
      <c r="AS14" s="449"/>
      <c r="AT14" s="449"/>
      <c r="AU14" s="449"/>
      <c r="AV14" s="449"/>
      <c r="AW14" s="449" t="s">
        <v>162</v>
      </c>
      <c r="AX14" s="449"/>
      <c r="AY14" s="449"/>
      <c r="AZ14" s="449"/>
      <c r="BA14" s="449"/>
      <c r="BB14" s="449"/>
      <c r="BC14" s="449"/>
      <c r="BD14" s="449"/>
      <c r="BE14" s="449"/>
      <c r="BF14" s="449"/>
      <c r="BG14" s="449"/>
      <c r="BI14" s="611"/>
      <c r="BP14" s="606" t="s">
        <v>2411</v>
      </c>
      <c r="BQ14" s="606">
        <v>1</v>
      </c>
      <c r="BS14" s="606">
        <v>5</v>
      </c>
      <c r="BT14" s="606" t="b">
        <f t="shared" si="1"/>
        <v>1</v>
      </c>
      <c r="BV14" s="606" t="s">
        <v>10265</v>
      </c>
      <c r="BX14" s="606">
        <f t="shared" si="2"/>
        <v>0</v>
      </c>
    </row>
    <row r="15" spans="1:76" s="606" customFormat="1" ht="24" x14ac:dyDescent="0.35">
      <c r="A15" s="613">
        <v>33</v>
      </c>
      <c r="B15" s="449" t="s">
        <v>11760</v>
      </c>
      <c r="C15" s="449" t="s">
        <v>10231</v>
      </c>
      <c r="D15" s="449" t="s">
        <v>10232</v>
      </c>
      <c r="E15" s="449" t="s">
        <v>1606</v>
      </c>
      <c r="F15" s="449" t="s">
        <v>1607</v>
      </c>
      <c r="G15" s="449" t="s">
        <v>4808</v>
      </c>
      <c r="H15" s="607" t="s">
        <v>4018</v>
      </c>
      <c r="I15" s="639" t="s">
        <v>10280</v>
      </c>
      <c r="J15" s="449" t="s">
        <v>10234</v>
      </c>
      <c r="K15" s="613"/>
      <c r="L15" s="449"/>
      <c r="M15" s="449"/>
      <c r="N15" s="449"/>
      <c r="O15" s="449"/>
      <c r="P15" s="449"/>
      <c r="Q15" s="449" t="s">
        <v>10237</v>
      </c>
      <c r="R15" s="449"/>
      <c r="S15" s="613" t="s">
        <v>10238</v>
      </c>
      <c r="T15" s="449"/>
      <c r="U15" s="449" t="s">
        <v>10239</v>
      </c>
      <c r="V15" s="449" t="s">
        <v>10246</v>
      </c>
      <c r="W15" s="449"/>
      <c r="X15" s="449" t="str">
        <f t="shared" si="0"/>
        <v>Report (BI Publisher) - Complex</v>
      </c>
      <c r="Y15" s="449" t="s">
        <v>2324</v>
      </c>
      <c r="Z15" s="449"/>
      <c r="AA15" s="449"/>
      <c r="AB15" s="449"/>
      <c r="AC15" s="620"/>
      <c r="AD15" s="620"/>
      <c r="AE15" s="620"/>
      <c r="AF15" s="620"/>
      <c r="AG15" s="449" t="s">
        <v>1366</v>
      </c>
      <c r="AH15" s="449"/>
      <c r="AI15" s="449"/>
      <c r="AJ15" s="449" t="s">
        <v>2097</v>
      </c>
      <c r="AK15" s="449" t="s">
        <v>2097</v>
      </c>
      <c r="AL15" s="449"/>
      <c r="AM15" s="620"/>
      <c r="AN15" s="620"/>
      <c r="AO15" s="449" t="s">
        <v>1366</v>
      </c>
      <c r="AP15" s="449"/>
      <c r="AQ15" s="449"/>
      <c r="AR15" s="449" t="s">
        <v>1366</v>
      </c>
      <c r="AS15" s="449"/>
      <c r="AT15" s="449"/>
      <c r="AU15" s="449"/>
      <c r="AV15" s="449"/>
      <c r="AW15" s="449" t="s">
        <v>162</v>
      </c>
      <c r="AX15" s="449"/>
      <c r="AY15" s="449"/>
      <c r="AZ15" s="449"/>
      <c r="BA15" s="449"/>
      <c r="BB15" s="449"/>
      <c r="BC15" s="449"/>
      <c r="BD15" s="449"/>
      <c r="BE15" s="449"/>
      <c r="BF15" s="449"/>
      <c r="BG15" s="449"/>
      <c r="BI15" s="611"/>
      <c r="BP15" s="606" t="s">
        <v>4016</v>
      </c>
      <c r="BQ15" s="606">
        <v>1</v>
      </c>
      <c r="BR15" s="606" t="s">
        <v>10250</v>
      </c>
      <c r="BS15" s="606">
        <v>0</v>
      </c>
      <c r="BT15" s="606" t="b">
        <f t="shared" si="1"/>
        <v>1</v>
      </c>
      <c r="BV15" s="606" t="s">
        <v>435</v>
      </c>
      <c r="BX15" s="606">
        <f t="shared" si="2"/>
        <v>0</v>
      </c>
    </row>
    <row r="16" spans="1:76" s="606" customFormat="1" ht="24" x14ac:dyDescent="0.35">
      <c r="A16" s="613">
        <v>34</v>
      </c>
      <c r="B16" s="449" t="s">
        <v>11760</v>
      </c>
      <c r="C16" s="449" t="s">
        <v>10231</v>
      </c>
      <c r="D16" s="449" t="s">
        <v>10232</v>
      </c>
      <c r="E16" s="449" t="s">
        <v>1606</v>
      </c>
      <c r="F16" s="449" t="s">
        <v>1607</v>
      </c>
      <c r="G16" s="449" t="s">
        <v>4808</v>
      </c>
      <c r="H16" s="607" t="s">
        <v>4025</v>
      </c>
      <c r="I16" s="639" t="s">
        <v>10281</v>
      </c>
      <c r="J16" s="449" t="s">
        <v>10234</v>
      </c>
      <c r="K16" s="613"/>
      <c r="L16" s="449"/>
      <c r="M16" s="449"/>
      <c r="N16" s="449"/>
      <c r="O16" s="449"/>
      <c r="P16" s="449"/>
      <c r="Q16" s="449" t="s">
        <v>10237</v>
      </c>
      <c r="R16" s="449"/>
      <c r="S16" s="613" t="s">
        <v>10238</v>
      </c>
      <c r="T16" s="449"/>
      <c r="U16" s="449" t="s">
        <v>10239</v>
      </c>
      <c r="V16" s="449" t="s">
        <v>10246</v>
      </c>
      <c r="W16" s="449"/>
      <c r="X16" s="449" t="str">
        <f t="shared" si="0"/>
        <v>Report (BI Publisher) - Complex</v>
      </c>
      <c r="Y16" s="449" t="s">
        <v>2324</v>
      </c>
      <c r="Z16" s="449"/>
      <c r="AA16" s="449"/>
      <c r="AB16" s="449"/>
      <c r="AC16" s="620"/>
      <c r="AD16" s="620"/>
      <c r="AE16" s="620"/>
      <c r="AF16" s="620"/>
      <c r="AG16" s="449" t="s">
        <v>1366</v>
      </c>
      <c r="AH16" s="449"/>
      <c r="AI16" s="449"/>
      <c r="AJ16" s="449" t="s">
        <v>2097</v>
      </c>
      <c r="AK16" s="449" t="s">
        <v>2097</v>
      </c>
      <c r="AL16" s="449"/>
      <c r="AM16" s="620"/>
      <c r="AN16" s="620"/>
      <c r="AO16" s="449" t="s">
        <v>1366</v>
      </c>
      <c r="AP16" s="449"/>
      <c r="AQ16" s="449"/>
      <c r="AR16" s="449" t="s">
        <v>1366</v>
      </c>
      <c r="AS16" s="449"/>
      <c r="AT16" s="449"/>
      <c r="AU16" s="449"/>
      <c r="AV16" s="449"/>
      <c r="AW16" s="449" t="s">
        <v>162</v>
      </c>
      <c r="AX16" s="449"/>
      <c r="AY16" s="449"/>
      <c r="AZ16" s="449"/>
      <c r="BA16" s="449"/>
      <c r="BB16" s="449"/>
      <c r="BC16" s="449"/>
      <c r="BD16" s="449"/>
      <c r="BE16" s="449"/>
      <c r="BF16" s="449"/>
      <c r="BG16" s="449"/>
      <c r="BI16" s="611"/>
      <c r="BP16" s="606" t="s">
        <v>4023</v>
      </c>
      <c r="BQ16" s="606">
        <v>1</v>
      </c>
      <c r="BR16" s="606" t="s">
        <v>10250</v>
      </c>
      <c r="BS16" s="606">
        <v>0</v>
      </c>
      <c r="BT16" s="606" t="b">
        <f t="shared" si="1"/>
        <v>1</v>
      </c>
      <c r="BV16" s="606" t="s">
        <v>435</v>
      </c>
      <c r="BX16" s="606">
        <f t="shared" si="2"/>
        <v>0</v>
      </c>
    </row>
    <row r="17" spans="1:76" s="606" customFormat="1" ht="36" x14ac:dyDescent="0.35">
      <c r="A17" s="613">
        <v>35</v>
      </c>
      <c r="B17" s="449" t="s">
        <v>11760</v>
      </c>
      <c r="C17" s="449" t="s">
        <v>10231</v>
      </c>
      <c r="D17" s="449" t="s">
        <v>10232</v>
      </c>
      <c r="E17" s="449" t="s">
        <v>1606</v>
      </c>
      <c r="F17" s="449" t="s">
        <v>1607</v>
      </c>
      <c r="G17" s="449" t="s">
        <v>4808</v>
      </c>
      <c r="H17" s="607" t="s">
        <v>4049</v>
      </c>
      <c r="I17" s="639" t="s">
        <v>10282</v>
      </c>
      <c r="J17" s="449" t="s">
        <v>10234</v>
      </c>
      <c r="K17" s="613"/>
      <c r="L17" s="449"/>
      <c r="M17" s="449"/>
      <c r="N17" s="449"/>
      <c r="O17" s="449"/>
      <c r="P17" s="449"/>
      <c r="Q17" s="449" t="s">
        <v>10237</v>
      </c>
      <c r="R17" s="449"/>
      <c r="S17" s="613" t="s">
        <v>10238</v>
      </c>
      <c r="T17" s="449"/>
      <c r="U17" s="449" t="s">
        <v>10239</v>
      </c>
      <c r="V17" s="449" t="s">
        <v>10246</v>
      </c>
      <c r="W17" s="449"/>
      <c r="X17" s="449" t="str">
        <f t="shared" si="0"/>
        <v>Report (BI Publisher) - Complex</v>
      </c>
      <c r="Y17" s="449" t="s">
        <v>2324</v>
      </c>
      <c r="Z17" s="449"/>
      <c r="AA17" s="449"/>
      <c r="AB17" s="449"/>
      <c r="AC17" s="620"/>
      <c r="AD17" s="620"/>
      <c r="AE17" s="620"/>
      <c r="AF17" s="620"/>
      <c r="AG17" s="449" t="s">
        <v>1366</v>
      </c>
      <c r="AH17" s="449"/>
      <c r="AI17" s="449"/>
      <c r="AJ17" s="449" t="s">
        <v>2097</v>
      </c>
      <c r="AK17" s="449" t="s">
        <v>2097</v>
      </c>
      <c r="AL17" s="449"/>
      <c r="AM17" s="620"/>
      <c r="AN17" s="620"/>
      <c r="AO17" s="449" t="s">
        <v>1366</v>
      </c>
      <c r="AP17" s="449"/>
      <c r="AQ17" s="449"/>
      <c r="AR17" s="449" t="s">
        <v>1366</v>
      </c>
      <c r="AS17" s="449"/>
      <c r="AT17" s="449"/>
      <c r="AU17" s="449"/>
      <c r="AV17" s="449"/>
      <c r="AW17" s="449" t="s">
        <v>162</v>
      </c>
      <c r="AX17" s="449"/>
      <c r="AY17" s="449"/>
      <c r="AZ17" s="449"/>
      <c r="BA17" s="449"/>
      <c r="BB17" s="449"/>
      <c r="BC17" s="449"/>
      <c r="BD17" s="449"/>
      <c r="BE17" s="449"/>
      <c r="BF17" s="449"/>
      <c r="BG17" s="449"/>
      <c r="BI17" s="611"/>
      <c r="BP17" s="606" t="s">
        <v>4047</v>
      </c>
      <c r="BQ17" s="606">
        <v>1</v>
      </c>
      <c r="BR17" s="606" t="s">
        <v>10250</v>
      </c>
      <c r="BS17" s="606">
        <v>0</v>
      </c>
      <c r="BT17" s="606" t="b">
        <f t="shared" si="1"/>
        <v>1</v>
      </c>
      <c r="BV17" s="606" t="s">
        <v>435</v>
      </c>
      <c r="BX17" s="606">
        <f t="shared" si="2"/>
        <v>0</v>
      </c>
    </row>
    <row r="18" spans="1:76" s="606" customFormat="1" ht="24" x14ac:dyDescent="0.35">
      <c r="A18" s="613">
        <v>36</v>
      </c>
      <c r="B18" s="449" t="s">
        <v>11760</v>
      </c>
      <c r="C18" s="449" t="s">
        <v>10231</v>
      </c>
      <c r="D18" s="449" t="s">
        <v>10232</v>
      </c>
      <c r="E18" s="449" t="s">
        <v>1606</v>
      </c>
      <c r="F18" s="449" t="s">
        <v>1607</v>
      </c>
      <c r="G18" s="449" t="s">
        <v>4808</v>
      </c>
      <c r="H18" s="607" t="s">
        <v>4177</v>
      </c>
      <c r="I18" s="638" t="s">
        <v>10283</v>
      </c>
      <c r="J18" s="449" t="s">
        <v>10234</v>
      </c>
      <c r="K18" s="613"/>
      <c r="L18" s="449"/>
      <c r="M18" s="449"/>
      <c r="N18" s="449"/>
      <c r="O18" s="449"/>
      <c r="P18" s="449"/>
      <c r="Q18" s="449" t="s">
        <v>10237</v>
      </c>
      <c r="R18" s="449"/>
      <c r="S18" s="613" t="s">
        <v>10238</v>
      </c>
      <c r="T18" s="449"/>
      <c r="U18" s="449" t="s">
        <v>10239</v>
      </c>
      <c r="V18" s="449" t="s">
        <v>10246</v>
      </c>
      <c r="W18" s="449"/>
      <c r="X18" s="449" t="str">
        <f t="shared" si="0"/>
        <v>Report (BI Publisher) - Complex</v>
      </c>
      <c r="Y18" s="449" t="s">
        <v>2097</v>
      </c>
      <c r="Z18" s="449"/>
      <c r="AA18" s="449"/>
      <c r="AB18" s="449"/>
      <c r="AC18" s="620"/>
      <c r="AD18" s="620"/>
      <c r="AE18" s="620"/>
      <c r="AF18" s="620"/>
      <c r="AG18" s="449" t="s">
        <v>1366</v>
      </c>
      <c r="AH18" s="449"/>
      <c r="AI18" s="449"/>
      <c r="AJ18" s="449" t="s">
        <v>6344</v>
      </c>
      <c r="AK18" s="606" t="s">
        <v>6344</v>
      </c>
      <c r="AL18" s="449"/>
      <c r="AM18" s="620"/>
      <c r="AN18" s="620"/>
      <c r="AO18" s="449" t="s">
        <v>1366</v>
      </c>
      <c r="AP18" s="449"/>
      <c r="AQ18" s="449"/>
      <c r="AR18" s="449" t="s">
        <v>1366</v>
      </c>
      <c r="AS18" s="449"/>
      <c r="AT18" s="449"/>
      <c r="AU18" s="449"/>
      <c r="AV18" s="449"/>
      <c r="AW18" s="449" t="s">
        <v>162</v>
      </c>
      <c r="AX18" s="449"/>
      <c r="AY18" s="449"/>
      <c r="AZ18" s="449"/>
      <c r="BA18" s="449"/>
      <c r="BB18" s="449"/>
      <c r="BC18" s="449"/>
      <c r="BD18" s="449"/>
      <c r="BE18" s="449"/>
      <c r="BF18" s="449"/>
      <c r="BG18" s="449"/>
      <c r="BI18" s="611"/>
      <c r="BP18" s="606" t="s">
        <v>4175</v>
      </c>
      <c r="BQ18" s="606">
        <v>1</v>
      </c>
      <c r="BS18" s="606">
        <v>5</v>
      </c>
      <c r="BT18" s="606" t="b">
        <f t="shared" si="1"/>
        <v>1</v>
      </c>
      <c r="BV18" s="606" t="s">
        <v>435</v>
      </c>
      <c r="BX18" s="606">
        <f t="shared" si="2"/>
        <v>0</v>
      </c>
    </row>
    <row r="19" spans="1:76" s="606" customFormat="1" ht="24" x14ac:dyDescent="0.35">
      <c r="A19" s="613">
        <v>37</v>
      </c>
      <c r="B19" s="449" t="s">
        <v>11760</v>
      </c>
      <c r="C19" s="449" t="s">
        <v>10231</v>
      </c>
      <c r="D19" s="449" t="s">
        <v>10232</v>
      </c>
      <c r="E19" s="449" t="s">
        <v>1606</v>
      </c>
      <c r="F19" s="449" t="s">
        <v>1607</v>
      </c>
      <c r="G19" s="449" t="s">
        <v>4808</v>
      </c>
      <c r="H19" s="607" t="s">
        <v>4186</v>
      </c>
      <c r="I19" s="638" t="s">
        <v>10284</v>
      </c>
      <c r="J19" s="449" t="s">
        <v>10234</v>
      </c>
      <c r="K19" s="613"/>
      <c r="L19" s="449"/>
      <c r="M19" s="449"/>
      <c r="N19" s="449"/>
      <c r="O19" s="449"/>
      <c r="P19" s="449"/>
      <c r="Q19" s="449" t="s">
        <v>10237</v>
      </c>
      <c r="R19" s="449"/>
      <c r="S19" s="613" t="s">
        <v>10238</v>
      </c>
      <c r="T19" s="449"/>
      <c r="U19" s="449" t="s">
        <v>10239</v>
      </c>
      <c r="V19" s="449"/>
      <c r="W19" s="449"/>
      <c r="X19" s="449" t="str">
        <f t="shared" si="0"/>
        <v>Report (BI Publisher) - Complex</v>
      </c>
      <c r="Y19" s="449" t="s">
        <v>2097</v>
      </c>
      <c r="Z19" s="449"/>
      <c r="AA19" s="449"/>
      <c r="AB19" s="449"/>
      <c r="AC19" s="620"/>
      <c r="AD19" s="620"/>
      <c r="AE19" s="620"/>
      <c r="AF19" s="620"/>
      <c r="AG19" s="449" t="s">
        <v>1366</v>
      </c>
      <c r="AH19" s="449"/>
      <c r="AI19" s="449"/>
      <c r="AJ19" s="449" t="s">
        <v>6344</v>
      </c>
      <c r="AK19" s="606" t="s">
        <v>6344</v>
      </c>
      <c r="AL19" s="449"/>
      <c r="AM19" s="620"/>
      <c r="AN19" s="620"/>
      <c r="AO19" s="449" t="s">
        <v>1366</v>
      </c>
      <c r="AP19" s="449"/>
      <c r="AQ19" s="449"/>
      <c r="AR19" s="449" t="s">
        <v>1366</v>
      </c>
      <c r="AS19" s="449"/>
      <c r="AT19" s="449"/>
      <c r="AU19" s="449"/>
      <c r="AV19" s="449"/>
      <c r="AW19" s="449" t="s">
        <v>162</v>
      </c>
      <c r="AX19" s="449"/>
      <c r="AY19" s="449"/>
      <c r="AZ19" s="449"/>
      <c r="BA19" s="449"/>
      <c r="BB19" s="449"/>
      <c r="BC19" s="449"/>
      <c r="BD19" s="449"/>
      <c r="BE19" s="449"/>
      <c r="BF19" s="449"/>
      <c r="BG19" s="449"/>
      <c r="BI19" s="611"/>
      <c r="BP19" s="606" t="s">
        <v>4184</v>
      </c>
      <c r="BQ19" s="606">
        <v>1</v>
      </c>
      <c r="BS19" s="606">
        <v>5</v>
      </c>
      <c r="BT19" s="606" t="b">
        <f t="shared" si="1"/>
        <v>1</v>
      </c>
      <c r="BV19" s="606" t="s">
        <v>435</v>
      </c>
      <c r="BX19" s="606">
        <f t="shared" si="2"/>
        <v>0</v>
      </c>
    </row>
    <row r="20" spans="1:76" s="606" customFormat="1" ht="24" x14ac:dyDescent="0.35">
      <c r="A20" s="613">
        <v>38</v>
      </c>
      <c r="B20" s="449" t="s">
        <v>11760</v>
      </c>
      <c r="C20" s="449" t="s">
        <v>10231</v>
      </c>
      <c r="D20" s="449" t="s">
        <v>10232</v>
      </c>
      <c r="E20" s="449" t="s">
        <v>1606</v>
      </c>
      <c r="F20" s="449" t="s">
        <v>1607</v>
      </c>
      <c r="G20" s="449" t="s">
        <v>4808</v>
      </c>
      <c r="H20" s="607" t="s">
        <v>4193</v>
      </c>
      <c r="I20" s="638" t="s">
        <v>10285</v>
      </c>
      <c r="J20" s="449" t="s">
        <v>10234</v>
      </c>
      <c r="K20" s="613"/>
      <c r="L20" s="449"/>
      <c r="M20" s="449"/>
      <c r="N20" s="449"/>
      <c r="O20" s="449"/>
      <c r="P20" s="449"/>
      <c r="Q20" s="449" t="s">
        <v>10237</v>
      </c>
      <c r="R20" s="449"/>
      <c r="S20" s="613" t="s">
        <v>10238</v>
      </c>
      <c r="T20" s="449"/>
      <c r="U20" s="449" t="s">
        <v>10239</v>
      </c>
      <c r="V20" s="449"/>
      <c r="W20" s="449"/>
      <c r="X20" s="449" t="str">
        <f t="shared" si="0"/>
        <v>Report (BI Publisher) - Complex</v>
      </c>
      <c r="Y20" s="449" t="s">
        <v>2097</v>
      </c>
      <c r="Z20" s="449"/>
      <c r="AA20" s="449"/>
      <c r="AB20" s="449"/>
      <c r="AC20" s="620"/>
      <c r="AD20" s="620"/>
      <c r="AE20" s="620"/>
      <c r="AF20" s="620"/>
      <c r="AG20" s="449" t="s">
        <v>1366</v>
      </c>
      <c r="AH20" s="449"/>
      <c r="AI20" s="449"/>
      <c r="AJ20" s="449" t="s">
        <v>6344</v>
      </c>
      <c r="AK20" s="606" t="s">
        <v>6344</v>
      </c>
      <c r="AL20" s="449"/>
      <c r="AM20" s="620"/>
      <c r="AN20" s="620"/>
      <c r="AO20" s="449" t="s">
        <v>1366</v>
      </c>
      <c r="AP20" s="449"/>
      <c r="AQ20" s="449"/>
      <c r="AR20" s="449" t="s">
        <v>1366</v>
      </c>
      <c r="AS20" s="449"/>
      <c r="AT20" s="449"/>
      <c r="AU20" s="449"/>
      <c r="AV20" s="449"/>
      <c r="AW20" s="449" t="s">
        <v>162</v>
      </c>
      <c r="AX20" s="449"/>
      <c r="AY20" s="449"/>
      <c r="AZ20" s="449"/>
      <c r="BA20" s="449"/>
      <c r="BB20" s="449"/>
      <c r="BC20" s="449"/>
      <c r="BD20" s="449"/>
      <c r="BE20" s="449"/>
      <c r="BF20" s="449"/>
      <c r="BG20" s="449"/>
      <c r="BI20" s="611"/>
      <c r="BP20" s="606" t="s">
        <v>4191</v>
      </c>
      <c r="BQ20" s="606">
        <v>1</v>
      </c>
      <c r="BS20" s="606">
        <v>5</v>
      </c>
      <c r="BT20" s="606" t="b">
        <f t="shared" si="1"/>
        <v>1</v>
      </c>
      <c r="BV20" s="606" t="s">
        <v>435</v>
      </c>
      <c r="BX20" s="606">
        <f t="shared" si="2"/>
        <v>0</v>
      </c>
    </row>
    <row r="21" spans="1:76" s="606" customFormat="1" ht="24" x14ac:dyDescent="0.35">
      <c r="A21" s="613">
        <v>39</v>
      </c>
      <c r="B21" s="449" t="s">
        <v>11760</v>
      </c>
      <c r="C21" s="449" t="s">
        <v>10231</v>
      </c>
      <c r="D21" s="449" t="s">
        <v>10232</v>
      </c>
      <c r="E21" s="449" t="s">
        <v>1606</v>
      </c>
      <c r="F21" s="449" t="s">
        <v>1607</v>
      </c>
      <c r="G21" s="449" t="s">
        <v>4808</v>
      </c>
      <c r="H21" s="607" t="s">
        <v>4201</v>
      </c>
      <c r="I21" s="638" t="s">
        <v>10286</v>
      </c>
      <c r="J21" s="449" t="s">
        <v>10234</v>
      </c>
      <c r="K21" s="613"/>
      <c r="L21" s="449"/>
      <c r="M21" s="449"/>
      <c r="N21" s="449"/>
      <c r="O21" s="449"/>
      <c r="P21" s="449"/>
      <c r="Q21" s="449" t="s">
        <v>10237</v>
      </c>
      <c r="R21" s="449"/>
      <c r="S21" s="613" t="s">
        <v>10238</v>
      </c>
      <c r="T21" s="449"/>
      <c r="U21" s="449" t="s">
        <v>10239</v>
      </c>
      <c r="V21" s="449" t="s">
        <v>10274</v>
      </c>
      <c r="W21" s="449"/>
      <c r="X21" s="449" t="str">
        <f t="shared" si="0"/>
        <v>Report (BI Publisher) - Complex</v>
      </c>
      <c r="Y21" s="449" t="s">
        <v>2097</v>
      </c>
      <c r="Z21" s="449"/>
      <c r="AA21" s="449"/>
      <c r="AB21" s="449"/>
      <c r="AC21" s="620"/>
      <c r="AD21" s="620"/>
      <c r="AE21" s="620"/>
      <c r="AF21" s="620"/>
      <c r="AG21" s="449" t="s">
        <v>1366</v>
      </c>
      <c r="AH21" s="449"/>
      <c r="AI21" s="449"/>
      <c r="AJ21" s="449" t="s">
        <v>6344</v>
      </c>
      <c r="AK21" s="606" t="s">
        <v>6344</v>
      </c>
      <c r="AL21" s="449"/>
      <c r="AM21" s="620"/>
      <c r="AN21" s="620"/>
      <c r="AO21" s="449" t="s">
        <v>1366</v>
      </c>
      <c r="AP21" s="449"/>
      <c r="AQ21" s="449"/>
      <c r="AR21" s="449" t="s">
        <v>1366</v>
      </c>
      <c r="AS21" s="449"/>
      <c r="AT21" s="449"/>
      <c r="AU21" s="449"/>
      <c r="AV21" s="449"/>
      <c r="AW21" s="449" t="s">
        <v>162</v>
      </c>
      <c r="AX21" s="449"/>
      <c r="AY21" s="449"/>
      <c r="AZ21" s="449"/>
      <c r="BA21" s="449"/>
      <c r="BB21" s="449"/>
      <c r="BC21" s="449"/>
      <c r="BD21" s="449"/>
      <c r="BE21" s="449"/>
      <c r="BF21" s="449"/>
      <c r="BG21" s="449"/>
      <c r="BI21" s="611"/>
      <c r="BP21" s="606" t="s">
        <v>4199</v>
      </c>
      <c r="BQ21" s="606">
        <v>1</v>
      </c>
      <c r="BS21" s="606">
        <v>5</v>
      </c>
      <c r="BT21" s="606" t="b">
        <f t="shared" si="1"/>
        <v>1</v>
      </c>
      <c r="BV21" s="606" t="s">
        <v>435</v>
      </c>
      <c r="BX21" s="606">
        <f t="shared" si="2"/>
        <v>0</v>
      </c>
    </row>
    <row r="22" spans="1:76" s="606" customFormat="1" ht="36" x14ac:dyDescent="0.35">
      <c r="A22" s="613">
        <v>40</v>
      </c>
      <c r="B22" s="449" t="s">
        <v>11760</v>
      </c>
      <c r="C22" s="449" t="s">
        <v>10231</v>
      </c>
      <c r="D22" s="449" t="s">
        <v>10232</v>
      </c>
      <c r="E22" s="449" t="s">
        <v>1606</v>
      </c>
      <c r="F22" s="449" t="s">
        <v>1607</v>
      </c>
      <c r="G22" s="449" t="s">
        <v>4808</v>
      </c>
      <c r="H22" s="607" t="s">
        <v>4207</v>
      </c>
      <c r="I22" s="637" t="s">
        <v>10287</v>
      </c>
      <c r="J22" s="449" t="s">
        <v>10234</v>
      </c>
      <c r="K22" s="613"/>
      <c r="L22" s="449"/>
      <c r="M22" s="449"/>
      <c r="N22" s="449"/>
      <c r="O22" s="449"/>
      <c r="P22" s="449"/>
      <c r="Q22" s="449" t="s">
        <v>10237</v>
      </c>
      <c r="R22" s="449"/>
      <c r="S22" s="613" t="s">
        <v>10238</v>
      </c>
      <c r="T22" s="449"/>
      <c r="U22" s="449" t="s">
        <v>10274</v>
      </c>
      <c r="V22" s="449" t="s">
        <v>10274</v>
      </c>
      <c r="W22" s="449"/>
      <c r="X22" s="449" t="str">
        <f t="shared" si="0"/>
        <v>Report (BI Publisher) - Very Complex</v>
      </c>
      <c r="Y22" s="449" t="s">
        <v>2324</v>
      </c>
      <c r="Z22" s="449"/>
      <c r="AA22" s="449"/>
      <c r="AB22" s="449"/>
      <c r="AC22" s="620"/>
      <c r="AD22" s="620"/>
      <c r="AE22" s="620"/>
      <c r="AF22" s="620"/>
      <c r="AG22" s="449" t="s">
        <v>1366</v>
      </c>
      <c r="AH22" s="449"/>
      <c r="AI22" s="449"/>
      <c r="AJ22" s="606" t="s">
        <v>2097</v>
      </c>
      <c r="AK22" s="449" t="s">
        <v>6344</v>
      </c>
      <c r="AL22" s="449"/>
      <c r="AM22" s="620"/>
      <c r="AN22" s="620"/>
      <c r="AO22" s="449" t="s">
        <v>1366</v>
      </c>
      <c r="AP22" s="449"/>
      <c r="AQ22" s="449"/>
      <c r="AR22" s="449" t="s">
        <v>1366</v>
      </c>
      <c r="AS22" s="449"/>
      <c r="AT22" s="449"/>
      <c r="AU22" s="449"/>
      <c r="AV22" s="449"/>
      <c r="AW22" s="449" t="s">
        <v>162</v>
      </c>
      <c r="AX22" s="449"/>
      <c r="AY22" s="449"/>
      <c r="AZ22" s="449"/>
      <c r="BA22" s="449"/>
      <c r="BB22" s="449"/>
      <c r="BC22" s="449"/>
      <c r="BD22" s="449"/>
      <c r="BE22" s="449"/>
      <c r="BF22" s="449"/>
      <c r="BG22" s="449"/>
      <c r="BI22" s="611"/>
      <c r="BP22" s="606" t="s">
        <v>10288</v>
      </c>
      <c r="BQ22" s="606">
        <v>2</v>
      </c>
      <c r="BS22" s="606">
        <v>5</v>
      </c>
      <c r="BT22" s="606" t="b">
        <f t="shared" si="1"/>
        <v>1</v>
      </c>
      <c r="BV22" s="606" t="s">
        <v>10265</v>
      </c>
      <c r="BX22" s="606">
        <f t="shared" si="2"/>
        <v>0</v>
      </c>
    </row>
    <row r="23" spans="1:76" s="606" customFormat="1" ht="72" x14ac:dyDescent="0.35">
      <c r="A23" s="613">
        <v>41</v>
      </c>
      <c r="B23" s="449" t="s">
        <v>11760</v>
      </c>
      <c r="C23" s="449" t="s">
        <v>10231</v>
      </c>
      <c r="D23" s="449" t="s">
        <v>10232</v>
      </c>
      <c r="E23" s="449" t="s">
        <v>1606</v>
      </c>
      <c r="F23" s="449" t="s">
        <v>1607</v>
      </c>
      <c r="G23" s="449" t="s">
        <v>64</v>
      </c>
      <c r="H23" s="607" t="s">
        <v>3147</v>
      </c>
      <c r="I23" s="449" t="s">
        <v>10289</v>
      </c>
      <c r="J23" s="449" t="s">
        <v>10234</v>
      </c>
      <c r="K23" s="613" t="s">
        <v>10238</v>
      </c>
      <c r="L23" s="449" t="s">
        <v>10252</v>
      </c>
      <c r="M23" s="449" t="s">
        <v>10244</v>
      </c>
      <c r="N23" s="449"/>
      <c r="O23" s="449"/>
      <c r="P23" s="449"/>
      <c r="Q23" s="449" t="s">
        <v>10245</v>
      </c>
      <c r="R23" s="449"/>
      <c r="S23" s="613" t="s">
        <v>10290</v>
      </c>
      <c r="T23" s="449"/>
      <c r="U23" s="449" t="s">
        <v>10246</v>
      </c>
      <c r="V23" s="449"/>
      <c r="W23" s="449"/>
      <c r="X23" s="449" t="str">
        <f t="shared" si="0"/>
        <v>Conversion (Using ADFDi and FBDI) - Medium</v>
      </c>
      <c r="Y23" s="449" t="s">
        <v>2181</v>
      </c>
      <c r="Z23" s="449"/>
      <c r="AA23" s="449"/>
      <c r="AB23" s="449"/>
      <c r="AC23" s="620"/>
      <c r="AD23" s="620"/>
      <c r="AE23" s="620"/>
      <c r="AF23" s="620"/>
      <c r="AG23" s="449" t="s">
        <v>1366</v>
      </c>
      <c r="AH23" s="449"/>
      <c r="AI23" s="449"/>
      <c r="AJ23" s="636" t="s">
        <v>2269</v>
      </c>
      <c r="AK23" s="449" t="s">
        <v>2269</v>
      </c>
      <c r="AL23" s="449" t="s">
        <v>10247</v>
      </c>
      <c r="AM23" s="620">
        <v>44220</v>
      </c>
      <c r="AN23" s="620">
        <v>44224</v>
      </c>
      <c r="AO23" s="449" t="s">
        <v>1366</v>
      </c>
      <c r="AP23" s="620">
        <v>44227</v>
      </c>
      <c r="AQ23" s="620">
        <v>44245</v>
      </c>
      <c r="AR23" s="449" t="s">
        <v>1366</v>
      </c>
      <c r="AS23" s="449"/>
      <c r="AT23" s="449"/>
      <c r="AU23" s="449"/>
      <c r="AV23" s="449"/>
      <c r="AW23" s="449"/>
      <c r="AX23" s="449"/>
      <c r="AY23" s="449"/>
      <c r="AZ23" s="449"/>
      <c r="BA23" s="449"/>
      <c r="BB23" s="449"/>
      <c r="BC23" s="449"/>
      <c r="BD23" s="449"/>
      <c r="BE23" s="449"/>
      <c r="BF23" s="449"/>
      <c r="BG23" s="449"/>
      <c r="BI23" s="631" t="s">
        <v>10291</v>
      </c>
      <c r="BP23" s="606" t="s">
        <v>10292</v>
      </c>
      <c r="BQ23" s="606">
        <v>2</v>
      </c>
      <c r="BR23" s="606" t="s">
        <v>10250</v>
      </c>
      <c r="BS23" s="606">
        <v>0</v>
      </c>
      <c r="BT23" s="606" t="b">
        <f t="shared" si="1"/>
        <v>1</v>
      </c>
      <c r="BX23" s="606">
        <f t="shared" si="2"/>
        <v>0</v>
      </c>
    </row>
    <row r="24" spans="1:76" s="606" customFormat="1" ht="132" x14ac:dyDescent="0.35">
      <c r="A24" s="613">
        <v>42</v>
      </c>
      <c r="B24" s="449" t="s">
        <v>11760</v>
      </c>
      <c r="C24" s="449" t="s">
        <v>10231</v>
      </c>
      <c r="D24" s="449" t="s">
        <v>10232</v>
      </c>
      <c r="E24" s="449" t="s">
        <v>1606</v>
      </c>
      <c r="F24" s="449" t="s">
        <v>1607</v>
      </c>
      <c r="G24" s="449" t="s">
        <v>174</v>
      </c>
      <c r="H24" s="607" t="s">
        <v>3241</v>
      </c>
      <c r="I24" s="449" t="s">
        <v>10293</v>
      </c>
      <c r="J24" s="449" t="s">
        <v>10234</v>
      </c>
      <c r="K24" s="613" t="s">
        <v>10238</v>
      </c>
      <c r="L24" s="449" t="s">
        <v>10244</v>
      </c>
      <c r="M24" s="449" t="s">
        <v>10256</v>
      </c>
      <c r="N24" s="449" t="s">
        <v>10257</v>
      </c>
      <c r="O24" s="449" t="s">
        <v>10294</v>
      </c>
      <c r="P24" s="449" t="s">
        <v>10236</v>
      </c>
      <c r="Q24" s="449" t="s">
        <v>10259</v>
      </c>
      <c r="R24" s="449"/>
      <c r="S24" s="613" t="s">
        <v>10290</v>
      </c>
      <c r="T24" s="449"/>
      <c r="U24" s="614" t="s">
        <v>10246</v>
      </c>
      <c r="V24" s="449" t="s">
        <v>10246</v>
      </c>
      <c r="W24" s="449"/>
      <c r="X24" s="449" t="str">
        <f t="shared" si="0"/>
        <v>Interface - Outbound (Using BI Report) - Medium</v>
      </c>
      <c r="Y24" s="635" t="s">
        <v>2181</v>
      </c>
      <c r="Z24" s="449"/>
      <c r="AA24" s="449"/>
      <c r="AB24" s="449"/>
      <c r="AC24" s="620"/>
      <c r="AD24" s="620">
        <v>44470</v>
      </c>
      <c r="AE24" s="620"/>
      <c r="AF24" s="620"/>
      <c r="AG24" s="449" t="s">
        <v>1366</v>
      </c>
      <c r="AH24" s="449"/>
      <c r="AI24" s="449"/>
      <c r="AJ24" s="630" t="s">
        <v>2269</v>
      </c>
      <c r="AK24" s="449" t="s">
        <v>2269</v>
      </c>
      <c r="AL24" s="449" t="s">
        <v>10260</v>
      </c>
      <c r="AM24" s="620">
        <v>44227</v>
      </c>
      <c r="AN24" s="620">
        <v>44236</v>
      </c>
      <c r="AO24" s="449" t="s">
        <v>1366</v>
      </c>
      <c r="AP24" s="620">
        <v>44241</v>
      </c>
      <c r="AQ24" s="620">
        <v>44245</v>
      </c>
      <c r="AR24" s="449" t="s">
        <v>1366</v>
      </c>
      <c r="AS24" s="449"/>
      <c r="AT24" s="449"/>
      <c r="AU24" s="449"/>
      <c r="AV24" s="449"/>
      <c r="AW24" s="449"/>
      <c r="BI24" s="631" t="s">
        <v>10295</v>
      </c>
      <c r="BP24" s="606" t="s">
        <v>3238</v>
      </c>
      <c r="BQ24" s="606">
        <v>1</v>
      </c>
      <c r="BR24" s="606" t="s">
        <v>6336</v>
      </c>
      <c r="BS24" s="606">
        <v>1</v>
      </c>
      <c r="BT24" s="606" t="b">
        <f t="shared" si="1"/>
        <v>1</v>
      </c>
      <c r="BX24" s="606">
        <f t="shared" si="2"/>
        <v>0</v>
      </c>
    </row>
    <row r="25" spans="1:76" s="606" customFormat="1" ht="24" x14ac:dyDescent="0.35">
      <c r="A25" s="613">
        <v>43</v>
      </c>
      <c r="B25" s="449" t="s">
        <v>11760</v>
      </c>
      <c r="C25" s="449" t="s">
        <v>10231</v>
      </c>
      <c r="D25" s="449" t="s">
        <v>10232</v>
      </c>
      <c r="E25" s="449" t="s">
        <v>1606</v>
      </c>
      <c r="F25" s="449" t="s">
        <v>1607</v>
      </c>
      <c r="G25" s="449" t="s">
        <v>4808</v>
      </c>
      <c r="H25" s="607" t="s">
        <v>2998</v>
      </c>
      <c r="I25" s="634" t="s">
        <v>10296</v>
      </c>
      <c r="J25" s="449" t="s">
        <v>10234</v>
      </c>
      <c r="K25" s="613"/>
      <c r="L25" s="613"/>
      <c r="M25" s="613"/>
      <c r="N25" s="613"/>
      <c r="O25" s="449"/>
      <c r="P25" s="449"/>
      <c r="Q25" s="449" t="s">
        <v>10297</v>
      </c>
      <c r="R25" s="449"/>
      <c r="S25" s="613" t="s">
        <v>10290</v>
      </c>
      <c r="U25" s="449" t="s">
        <v>10246</v>
      </c>
      <c r="V25" s="613" t="s">
        <v>10298</v>
      </c>
      <c r="W25" s="613"/>
      <c r="X25" s="449" t="str">
        <f t="shared" si="0"/>
        <v>FRS / SmartView - Medium</v>
      </c>
      <c r="Y25" s="449" t="s">
        <v>2324</v>
      </c>
      <c r="AC25" s="620"/>
      <c r="AD25" s="620"/>
      <c r="AE25" s="620"/>
      <c r="AF25" s="620"/>
      <c r="AG25" s="449" t="s">
        <v>1366</v>
      </c>
      <c r="AJ25" s="606" t="s">
        <v>2097</v>
      </c>
      <c r="AK25" s="606" t="s">
        <v>2097</v>
      </c>
      <c r="AO25" s="449" t="s">
        <v>1366</v>
      </c>
      <c r="AR25" s="449" t="s">
        <v>1366</v>
      </c>
      <c r="AW25" s="449" t="s">
        <v>162</v>
      </c>
      <c r="BI25" s="611"/>
      <c r="BP25" s="606" t="s">
        <v>2996</v>
      </c>
      <c r="BQ25" s="606">
        <v>1</v>
      </c>
      <c r="BR25" s="606" t="s">
        <v>10250</v>
      </c>
      <c r="BS25" s="606">
        <v>0</v>
      </c>
      <c r="BT25" s="606" t="b">
        <f t="shared" si="1"/>
        <v>1</v>
      </c>
      <c r="BV25" s="606" t="s">
        <v>10265</v>
      </c>
      <c r="BX25" s="606">
        <f t="shared" si="2"/>
        <v>0</v>
      </c>
    </row>
    <row r="26" spans="1:76" s="606" customFormat="1" ht="24" x14ac:dyDescent="0.35">
      <c r="A26" s="613">
        <v>44</v>
      </c>
      <c r="B26" s="449" t="s">
        <v>11760</v>
      </c>
      <c r="C26" s="449" t="s">
        <v>10231</v>
      </c>
      <c r="D26" s="449" t="s">
        <v>10232</v>
      </c>
      <c r="E26" s="449" t="s">
        <v>1606</v>
      </c>
      <c r="F26" s="449" t="s">
        <v>1607</v>
      </c>
      <c r="G26" s="449" t="s">
        <v>4808</v>
      </c>
      <c r="H26" s="607" t="s">
        <v>3014</v>
      </c>
      <c r="I26" s="633" t="s">
        <v>10299</v>
      </c>
      <c r="J26" s="449" t="s">
        <v>10234</v>
      </c>
      <c r="K26" s="613"/>
      <c r="L26" s="613"/>
      <c r="M26" s="613"/>
      <c r="N26" s="613"/>
      <c r="O26" s="449"/>
      <c r="P26" s="449"/>
      <c r="Q26" s="449" t="s">
        <v>10237</v>
      </c>
      <c r="R26" s="449"/>
      <c r="S26" s="613" t="s">
        <v>10290</v>
      </c>
      <c r="U26" s="449" t="s">
        <v>10239</v>
      </c>
      <c r="V26" s="613"/>
      <c r="W26" s="613"/>
      <c r="X26" s="449" t="str">
        <f t="shared" si="0"/>
        <v>Report (BI Publisher) - Complex</v>
      </c>
      <c r="Y26" s="449" t="s">
        <v>2097</v>
      </c>
      <c r="AA26" s="606" t="s">
        <v>1603</v>
      </c>
      <c r="AB26" s="606" t="s">
        <v>10300</v>
      </c>
      <c r="AC26" s="620">
        <v>44473</v>
      </c>
      <c r="AD26" s="620">
        <v>44498</v>
      </c>
      <c r="AE26" s="620"/>
      <c r="AF26" s="620"/>
      <c r="AG26" s="449" t="s">
        <v>1366</v>
      </c>
      <c r="AJ26" s="449" t="s">
        <v>6344</v>
      </c>
      <c r="AK26" s="606" t="s">
        <v>6344</v>
      </c>
      <c r="AO26" s="449" t="s">
        <v>1366</v>
      </c>
      <c r="AR26" s="449" t="s">
        <v>1366</v>
      </c>
      <c r="AW26" s="449" t="s">
        <v>162</v>
      </c>
      <c r="BD26" s="449" t="s">
        <v>509</v>
      </c>
      <c r="BI26" s="611"/>
      <c r="BP26" s="606" t="s">
        <v>3012</v>
      </c>
      <c r="BQ26" s="606">
        <v>1</v>
      </c>
      <c r="BR26" s="606" t="s">
        <v>10250</v>
      </c>
      <c r="BS26" s="606">
        <v>0</v>
      </c>
      <c r="BT26" s="606" t="b">
        <f t="shared" si="1"/>
        <v>1</v>
      </c>
      <c r="BV26" s="606" t="s">
        <v>435</v>
      </c>
      <c r="BX26" s="606">
        <f t="shared" si="2"/>
        <v>0</v>
      </c>
    </row>
    <row r="27" spans="1:76" s="606" customFormat="1" ht="24" x14ac:dyDescent="0.35">
      <c r="A27" s="613">
        <v>45</v>
      </c>
      <c r="B27" s="449" t="s">
        <v>11760</v>
      </c>
      <c r="C27" s="449" t="s">
        <v>10231</v>
      </c>
      <c r="D27" s="449" t="s">
        <v>10232</v>
      </c>
      <c r="E27" s="449" t="s">
        <v>1606</v>
      </c>
      <c r="F27" s="449" t="s">
        <v>1607</v>
      </c>
      <c r="G27" s="449" t="s">
        <v>4808</v>
      </c>
      <c r="H27" s="607" t="s">
        <v>3023</v>
      </c>
      <c r="I27" s="633" t="s">
        <v>10301</v>
      </c>
      <c r="J27" s="449" t="s">
        <v>10234</v>
      </c>
      <c r="K27" s="613"/>
      <c r="L27" s="613"/>
      <c r="M27" s="613"/>
      <c r="N27" s="613"/>
      <c r="O27" s="449"/>
      <c r="P27" s="449"/>
      <c r="Q27" s="449" t="s">
        <v>10237</v>
      </c>
      <c r="R27" s="449"/>
      <c r="S27" s="613" t="s">
        <v>10290</v>
      </c>
      <c r="U27" s="449" t="s">
        <v>10239</v>
      </c>
      <c r="V27" s="613"/>
      <c r="W27" s="613"/>
      <c r="X27" s="449" t="str">
        <f t="shared" si="0"/>
        <v>Report (BI Publisher) - Complex</v>
      </c>
      <c r="Y27" s="449" t="s">
        <v>2097</v>
      </c>
      <c r="AA27" s="606" t="s">
        <v>1603</v>
      </c>
      <c r="AB27" s="606" t="s">
        <v>10300</v>
      </c>
      <c r="AC27" s="620">
        <v>44473</v>
      </c>
      <c r="AD27" s="620">
        <v>44498</v>
      </c>
      <c r="AE27" s="620"/>
      <c r="AF27" s="620"/>
      <c r="AG27" s="449" t="s">
        <v>1366</v>
      </c>
      <c r="AJ27" s="449" t="s">
        <v>6344</v>
      </c>
      <c r="AK27" s="606" t="s">
        <v>6344</v>
      </c>
      <c r="AO27" s="449" t="s">
        <v>1366</v>
      </c>
      <c r="AR27" s="449" t="s">
        <v>1366</v>
      </c>
      <c r="AW27" s="449" t="s">
        <v>162</v>
      </c>
      <c r="BD27" s="449" t="s">
        <v>509</v>
      </c>
      <c r="BI27" s="611"/>
      <c r="BP27" s="606" t="s">
        <v>3021</v>
      </c>
      <c r="BQ27" s="606">
        <v>1</v>
      </c>
      <c r="BR27" s="606" t="s">
        <v>10250</v>
      </c>
      <c r="BS27" s="606">
        <v>0</v>
      </c>
      <c r="BT27" s="606" t="b">
        <f t="shared" si="1"/>
        <v>1</v>
      </c>
      <c r="BV27" s="606" t="s">
        <v>435</v>
      </c>
      <c r="BX27" s="606">
        <f t="shared" si="2"/>
        <v>0</v>
      </c>
    </row>
    <row r="28" spans="1:76" s="606" customFormat="1" ht="24" x14ac:dyDescent="0.3">
      <c r="A28" s="613">
        <v>48</v>
      </c>
      <c r="B28" s="449" t="s">
        <v>11760</v>
      </c>
      <c r="C28" s="449" t="s">
        <v>10302</v>
      </c>
      <c r="D28" s="449" t="s">
        <v>10232</v>
      </c>
      <c r="E28" s="449" t="s">
        <v>1606</v>
      </c>
      <c r="F28" s="449" t="s">
        <v>1607</v>
      </c>
      <c r="G28" s="449" t="s">
        <v>64</v>
      </c>
      <c r="H28" s="607" t="s">
        <v>4322</v>
      </c>
      <c r="I28" s="608" t="s">
        <v>10303</v>
      </c>
      <c r="J28" s="449" t="s">
        <v>10234</v>
      </c>
      <c r="K28" s="613" t="s">
        <v>10238</v>
      </c>
      <c r="L28" s="613" t="s">
        <v>10252</v>
      </c>
      <c r="M28" s="613" t="s">
        <v>10244</v>
      </c>
      <c r="N28" s="613"/>
      <c r="O28" s="632"/>
      <c r="P28" s="449"/>
      <c r="Q28" s="606" t="s">
        <v>10245</v>
      </c>
      <c r="S28" s="613" t="s">
        <v>10290</v>
      </c>
      <c r="U28" s="614" t="s">
        <v>10239</v>
      </c>
      <c r="V28" s="613"/>
      <c r="W28" s="613"/>
      <c r="X28" s="606" t="str">
        <f t="shared" si="0"/>
        <v>Conversion (Using ADFDi and FBDI) - Complex</v>
      </c>
      <c r="Y28" s="606" t="s">
        <v>2269</v>
      </c>
      <c r="AJ28" s="606" t="s">
        <v>2324</v>
      </c>
      <c r="AK28" s="606" t="s">
        <v>2097</v>
      </c>
      <c r="BI28" s="631"/>
      <c r="BN28" s="606" t="s">
        <v>41</v>
      </c>
      <c r="BP28" s="606" t="s">
        <v>4320</v>
      </c>
      <c r="BQ28" s="606">
        <v>1</v>
      </c>
      <c r="BR28" s="606" t="s">
        <v>10250</v>
      </c>
      <c r="BS28" s="606">
        <v>0</v>
      </c>
      <c r="BT28" s="606" t="b">
        <f t="shared" si="1"/>
        <v>1</v>
      </c>
      <c r="BX28" s="606">
        <f t="shared" si="2"/>
        <v>0</v>
      </c>
    </row>
    <row r="29" spans="1:76" s="606" customFormat="1" ht="24" x14ac:dyDescent="0.3">
      <c r="A29" s="613">
        <v>49</v>
      </c>
      <c r="B29" s="449" t="s">
        <v>11760</v>
      </c>
      <c r="C29" s="449" t="s">
        <v>10302</v>
      </c>
      <c r="D29" s="449" t="s">
        <v>10232</v>
      </c>
      <c r="E29" s="449" t="s">
        <v>1606</v>
      </c>
      <c r="F29" s="449" t="s">
        <v>1607</v>
      </c>
      <c r="G29" s="449" t="s">
        <v>64</v>
      </c>
      <c r="H29" s="607" t="s">
        <v>4329</v>
      </c>
      <c r="I29" s="608" t="s">
        <v>4328</v>
      </c>
      <c r="J29" s="449" t="s">
        <v>10234</v>
      </c>
      <c r="K29" s="613" t="s">
        <v>10238</v>
      </c>
      <c r="L29" s="613" t="s">
        <v>10252</v>
      </c>
      <c r="M29" s="613" t="s">
        <v>10244</v>
      </c>
      <c r="N29" s="613"/>
      <c r="O29" s="632"/>
      <c r="P29" s="449"/>
      <c r="Q29" s="606" t="s">
        <v>10245</v>
      </c>
      <c r="S29" s="613" t="s">
        <v>10290</v>
      </c>
      <c r="U29" s="614" t="s">
        <v>10239</v>
      </c>
      <c r="V29" s="613"/>
      <c r="W29" s="613"/>
      <c r="X29" s="606" t="str">
        <f t="shared" si="0"/>
        <v>Conversion (Using ADFDi and FBDI) - Complex</v>
      </c>
      <c r="Y29" s="606" t="s">
        <v>2269</v>
      </c>
      <c r="AJ29" s="606" t="s">
        <v>2324</v>
      </c>
      <c r="AK29" s="606" t="s">
        <v>2097</v>
      </c>
      <c r="BI29" s="631"/>
      <c r="BP29" s="606" t="s">
        <v>4327</v>
      </c>
      <c r="BQ29" s="606">
        <v>1</v>
      </c>
      <c r="BR29" s="606" t="s">
        <v>10250</v>
      </c>
      <c r="BS29" s="606">
        <v>0</v>
      </c>
      <c r="BT29" s="606" t="b">
        <f t="shared" si="1"/>
        <v>1</v>
      </c>
      <c r="BX29" s="606">
        <f t="shared" si="2"/>
        <v>0</v>
      </c>
    </row>
    <row r="30" spans="1:76" s="606" customFormat="1" ht="24" x14ac:dyDescent="0.3">
      <c r="A30" s="613">
        <v>50</v>
      </c>
      <c r="B30" s="449" t="s">
        <v>11760</v>
      </c>
      <c r="C30" s="449" t="s">
        <v>10302</v>
      </c>
      <c r="D30" s="449" t="s">
        <v>10232</v>
      </c>
      <c r="E30" s="449" t="s">
        <v>1606</v>
      </c>
      <c r="F30" s="449" t="s">
        <v>1607</v>
      </c>
      <c r="G30" s="449" t="s">
        <v>64</v>
      </c>
      <c r="H30" s="607" t="s">
        <v>4336</v>
      </c>
      <c r="I30" s="608" t="s">
        <v>4335</v>
      </c>
      <c r="J30" s="449" t="s">
        <v>10234</v>
      </c>
      <c r="K30" s="613" t="s">
        <v>10238</v>
      </c>
      <c r="L30" s="613" t="s">
        <v>10252</v>
      </c>
      <c r="M30" s="613" t="s">
        <v>10244</v>
      </c>
      <c r="N30" s="613"/>
      <c r="O30" s="632"/>
      <c r="P30" s="449"/>
      <c r="Q30" s="606" t="s">
        <v>10245</v>
      </c>
      <c r="S30" s="613" t="s">
        <v>10290</v>
      </c>
      <c r="U30" s="614" t="s">
        <v>10246</v>
      </c>
      <c r="V30" s="613"/>
      <c r="W30" s="613"/>
      <c r="X30" s="606" t="str">
        <f t="shared" si="0"/>
        <v>Conversion (Using ADFDi and FBDI) - Medium</v>
      </c>
      <c r="Y30" s="606" t="s">
        <v>2269</v>
      </c>
      <c r="AJ30" s="606" t="s">
        <v>2324</v>
      </c>
      <c r="AK30" s="606" t="s">
        <v>2097</v>
      </c>
      <c r="BI30" s="631"/>
      <c r="BN30" s="606" t="s">
        <v>41</v>
      </c>
      <c r="BP30" s="606" t="s">
        <v>4334</v>
      </c>
      <c r="BQ30" s="606">
        <v>1</v>
      </c>
      <c r="BR30" s="606" t="s">
        <v>10250</v>
      </c>
      <c r="BS30" s="606">
        <v>0</v>
      </c>
      <c r="BT30" s="606" t="b">
        <f t="shared" si="1"/>
        <v>1</v>
      </c>
      <c r="BX30" s="606">
        <f t="shared" si="2"/>
        <v>0</v>
      </c>
    </row>
    <row r="31" spans="1:76" s="606" customFormat="1" ht="24" x14ac:dyDescent="0.3">
      <c r="A31" s="613">
        <v>51</v>
      </c>
      <c r="B31" s="449" t="s">
        <v>11760</v>
      </c>
      <c r="C31" s="449" t="s">
        <v>10302</v>
      </c>
      <c r="D31" s="449" t="s">
        <v>10232</v>
      </c>
      <c r="E31" s="449" t="s">
        <v>1606</v>
      </c>
      <c r="F31" s="449" t="s">
        <v>1607</v>
      </c>
      <c r="G31" s="449" t="s">
        <v>64</v>
      </c>
      <c r="H31" s="607" t="s">
        <v>4343</v>
      </c>
      <c r="I31" s="608" t="s">
        <v>4342</v>
      </c>
      <c r="J31" s="449" t="s">
        <v>10234</v>
      </c>
      <c r="K31" s="613" t="s">
        <v>10238</v>
      </c>
      <c r="L31" s="613" t="s">
        <v>10252</v>
      </c>
      <c r="M31" s="613" t="s">
        <v>10244</v>
      </c>
      <c r="N31" s="613"/>
      <c r="O31" s="632"/>
      <c r="P31" s="449"/>
      <c r="Q31" s="606" t="s">
        <v>10245</v>
      </c>
      <c r="S31" s="613" t="s">
        <v>10290</v>
      </c>
      <c r="U31" s="614" t="s">
        <v>10246</v>
      </c>
      <c r="V31" s="613"/>
      <c r="W31" s="613"/>
      <c r="X31" s="606" t="str">
        <f t="shared" si="0"/>
        <v>Conversion (Using ADFDi and FBDI) - Medium</v>
      </c>
      <c r="Y31" s="606" t="s">
        <v>2269</v>
      </c>
      <c r="AJ31" s="606" t="s">
        <v>2324</v>
      </c>
      <c r="AK31" s="606" t="s">
        <v>2097</v>
      </c>
      <c r="BI31" s="631"/>
      <c r="BN31" s="606" t="s">
        <v>41</v>
      </c>
      <c r="BP31" s="606" t="s">
        <v>4341</v>
      </c>
      <c r="BQ31" s="606">
        <v>1</v>
      </c>
      <c r="BR31" s="606" t="s">
        <v>10250</v>
      </c>
      <c r="BS31" s="606">
        <v>0</v>
      </c>
      <c r="BT31" s="606" t="b">
        <f t="shared" si="1"/>
        <v>1</v>
      </c>
      <c r="BX31" s="606">
        <f t="shared" si="2"/>
        <v>0</v>
      </c>
    </row>
    <row r="32" spans="1:76" s="606" customFormat="1" ht="24" x14ac:dyDescent="0.3">
      <c r="A32" s="613">
        <v>52</v>
      </c>
      <c r="B32" s="449" t="s">
        <v>11760</v>
      </c>
      <c r="C32" s="449" t="s">
        <v>10302</v>
      </c>
      <c r="D32" s="449" t="s">
        <v>10232</v>
      </c>
      <c r="E32" s="449" t="s">
        <v>1606</v>
      </c>
      <c r="F32" s="449" t="s">
        <v>1607</v>
      </c>
      <c r="G32" s="449" t="s">
        <v>64</v>
      </c>
      <c r="H32" s="607" t="s">
        <v>4350</v>
      </c>
      <c r="I32" s="608" t="s">
        <v>4349</v>
      </c>
      <c r="J32" s="449" t="s">
        <v>10234</v>
      </c>
      <c r="K32" s="613" t="s">
        <v>10238</v>
      </c>
      <c r="L32" s="613" t="s">
        <v>10252</v>
      </c>
      <c r="M32" s="613" t="s">
        <v>10244</v>
      </c>
      <c r="N32" s="613"/>
      <c r="O32" s="632"/>
      <c r="P32" s="449"/>
      <c r="Q32" s="606" t="s">
        <v>10245</v>
      </c>
      <c r="S32" s="613" t="s">
        <v>10290</v>
      </c>
      <c r="U32" s="614" t="s">
        <v>10246</v>
      </c>
      <c r="V32" s="613"/>
      <c r="W32" s="613"/>
      <c r="X32" s="606" t="str">
        <f t="shared" si="0"/>
        <v>Conversion (Using ADFDi and FBDI) - Medium</v>
      </c>
      <c r="Y32" s="606" t="s">
        <v>2269</v>
      </c>
      <c r="AJ32" s="606" t="s">
        <v>2324</v>
      </c>
      <c r="AK32" s="606" t="s">
        <v>2097</v>
      </c>
      <c r="BI32" s="631"/>
      <c r="BN32" s="606" t="s">
        <v>41</v>
      </c>
      <c r="BP32" s="606" t="s">
        <v>4348</v>
      </c>
      <c r="BQ32" s="606">
        <v>1</v>
      </c>
      <c r="BR32" s="606" t="s">
        <v>10250</v>
      </c>
      <c r="BS32" s="606">
        <v>0</v>
      </c>
      <c r="BT32" s="606" t="b">
        <f t="shared" si="1"/>
        <v>1</v>
      </c>
      <c r="BX32" s="606">
        <f t="shared" si="2"/>
        <v>0</v>
      </c>
    </row>
    <row r="33" spans="1:76" s="606" customFormat="1" ht="24" x14ac:dyDescent="0.3">
      <c r="A33" s="613">
        <v>53</v>
      </c>
      <c r="B33" s="449" t="s">
        <v>11760</v>
      </c>
      <c r="C33" s="449" t="s">
        <v>10302</v>
      </c>
      <c r="D33" s="449" t="s">
        <v>10232</v>
      </c>
      <c r="E33" s="449" t="s">
        <v>1606</v>
      </c>
      <c r="F33" s="449" t="s">
        <v>1607</v>
      </c>
      <c r="G33" s="449" t="s">
        <v>64</v>
      </c>
      <c r="H33" s="607" t="s">
        <v>4357</v>
      </c>
      <c r="I33" s="608" t="s">
        <v>4356</v>
      </c>
      <c r="J33" s="449" t="s">
        <v>10234</v>
      </c>
      <c r="K33" s="613" t="s">
        <v>10238</v>
      </c>
      <c r="L33" s="613" t="s">
        <v>10252</v>
      </c>
      <c r="M33" s="613" t="s">
        <v>10244</v>
      </c>
      <c r="N33" s="613"/>
      <c r="O33" s="632"/>
      <c r="P33" s="449"/>
      <c r="Q33" s="606" t="s">
        <v>10245</v>
      </c>
      <c r="S33" s="613" t="s">
        <v>10290</v>
      </c>
      <c r="U33" s="614" t="s">
        <v>10246</v>
      </c>
      <c r="V33" s="613"/>
      <c r="W33" s="613"/>
      <c r="X33" s="606" t="str">
        <f t="shared" si="0"/>
        <v>Conversion (Using ADFDi and FBDI) - Medium</v>
      </c>
      <c r="Y33" s="606" t="s">
        <v>2269</v>
      </c>
      <c r="AJ33" s="606" t="s">
        <v>2324</v>
      </c>
      <c r="AK33" s="606" t="s">
        <v>2097</v>
      </c>
      <c r="BI33" s="631"/>
      <c r="BN33" s="606" t="s">
        <v>41</v>
      </c>
      <c r="BP33" s="606" t="s">
        <v>4355</v>
      </c>
      <c r="BQ33" s="606">
        <v>1</v>
      </c>
      <c r="BR33" s="606" t="s">
        <v>10250</v>
      </c>
      <c r="BS33" s="606">
        <v>0</v>
      </c>
      <c r="BT33" s="606" t="b">
        <f t="shared" si="1"/>
        <v>1</v>
      </c>
      <c r="BX33" s="606">
        <f t="shared" si="2"/>
        <v>0</v>
      </c>
    </row>
    <row r="34" spans="1:76" s="606" customFormat="1" ht="24" x14ac:dyDescent="0.3">
      <c r="A34" s="613">
        <v>54</v>
      </c>
      <c r="B34" s="449" t="s">
        <v>11760</v>
      </c>
      <c r="C34" s="449" t="s">
        <v>10302</v>
      </c>
      <c r="D34" s="449" t="s">
        <v>10232</v>
      </c>
      <c r="E34" s="449" t="s">
        <v>1606</v>
      </c>
      <c r="F34" s="449" t="s">
        <v>1607</v>
      </c>
      <c r="G34" s="449" t="s">
        <v>64</v>
      </c>
      <c r="H34" s="607" t="s">
        <v>4364</v>
      </c>
      <c r="I34" s="608" t="s">
        <v>4363</v>
      </c>
      <c r="J34" s="449" t="s">
        <v>10234</v>
      </c>
      <c r="K34" s="613" t="s">
        <v>10238</v>
      </c>
      <c r="L34" s="613" t="s">
        <v>10252</v>
      </c>
      <c r="M34" s="613" t="s">
        <v>10244</v>
      </c>
      <c r="N34" s="613"/>
      <c r="O34" s="632"/>
      <c r="P34" s="449"/>
      <c r="Q34" s="606" t="s">
        <v>10245</v>
      </c>
      <c r="S34" s="613" t="s">
        <v>10290</v>
      </c>
      <c r="U34" s="614" t="s">
        <v>10246</v>
      </c>
      <c r="V34" s="613"/>
      <c r="W34" s="613"/>
      <c r="X34" s="606" t="str">
        <f t="shared" si="0"/>
        <v>Conversion (Using ADFDi and FBDI) - Medium</v>
      </c>
      <c r="Y34" s="606" t="s">
        <v>2269</v>
      </c>
      <c r="AJ34" s="606" t="s">
        <v>2324</v>
      </c>
      <c r="AK34" s="606" t="s">
        <v>2097</v>
      </c>
      <c r="BI34" s="631"/>
      <c r="BN34" s="606" t="s">
        <v>41</v>
      </c>
      <c r="BP34" s="606" t="s">
        <v>4362</v>
      </c>
      <c r="BQ34" s="606">
        <v>1</v>
      </c>
      <c r="BR34" s="606" t="s">
        <v>10250</v>
      </c>
      <c r="BS34" s="606">
        <v>0</v>
      </c>
      <c r="BT34" s="606" t="b">
        <f t="shared" si="1"/>
        <v>1</v>
      </c>
      <c r="BX34" s="606">
        <f t="shared" si="2"/>
        <v>0</v>
      </c>
    </row>
    <row r="35" spans="1:76" s="606" customFormat="1" ht="24" x14ac:dyDescent="0.3">
      <c r="A35" s="613">
        <v>55</v>
      </c>
      <c r="B35" s="449" t="s">
        <v>11760</v>
      </c>
      <c r="C35" s="449" t="s">
        <v>10302</v>
      </c>
      <c r="D35" s="449" t="s">
        <v>10232</v>
      </c>
      <c r="E35" s="449" t="s">
        <v>1606</v>
      </c>
      <c r="F35" s="449" t="s">
        <v>1607</v>
      </c>
      <c r="G35" s="449" t="s">
        <v>64</v>
      </c>
      <c r="H35" s="607" t="s">
        <v>4371</v>
      </c>
      <c r="I35" s="608" t="s">
        <v>4370</v>
      </c>
      <c r="J35" s="449" t="s">
        <v>10234</v>
      </c>
      <c r="K35" s="613" t="s">
        <v>10238</v>
      </c>
      <c r="L35" s="613" t="s">
        <v>10252</v>
      </c>
      <c r="M35" s="613" t="s">
        <v>10244</v>
      </c>
      <c r="N35" s="613"/>
      <c r="O35" s="632"/>
      <c r="P35" s="449"/>
      <c r="Q35" s="606" t="s">
        <v>10245</v>
      </c>
      <c r="S35" s="613" t="s">
        <v>10290</v>
      </c>
      <c r="U35" s="614" t="s">
        <v>10246</v>
      </c>
      <c r="V35" s="613"/>
      <c r="W35" s="613"/>
      <c r="X35" s="606" t="str">
        <f t="shared" ref="X35:X66" si="3">_xlfn.CONCAT(Q35," - ",U35)</f>
        <v>Conversion (Using ADFDi and FBDI) - Medium</v>
      </c>
      <c r="Y35" s="606" t="s">
        <v>2269</v>
      </c>
      <c r="AJ35" s="606" t="s">
        <v>2324</v>
      </c>
      <c r="AK35" s="606" t="s">
        <v>2097</v>
      </c>
      <c r="BI35" s="631"/>
      <c r="BN35" s="606" t="s">
        <v>41</v>
      </c>
      <c r="BP35" s="606" t="s">
        <v>4369</v>
      </c>
      <c r="BQ35" s="606">
        <v>1</v>
      </c>
      <c r="BR35" s="606" t="s">
        <v>10250</v>
      </c>
      <c r="BS35" s="606">
        <v>0</v>
      </c>
      <c r="BT35" s="606" t="b">
        <f t="shared" ref="BT35:BT66" si="4">(BQ35+BS35)&gt;0</f>
        <v>1</v>
      </c>
      <c r="BX35" s="606">
        <f t="shared" ref="BX35:BX66" si="5">IF(Y35=AJ35,1,0)</f>
        <v>0</v>
      </c>
    </row>
    <row r="36" spans="1:76" s="606" customFormat="1" ht="60" x14ac:dyDescent="0.35">
      <c r="A36" s="613">
        <v>58</v>
      </c>
      <c r="B36" s="449" t="s">
        <v>11760</v>
      </c>
      <c r="C36" s="449" t="s">
        <v>10231</v>
      </c>
      <c r="D36" s="449" t="s">
        <v>10232</v>
      </c>
      <c r="E36" s="449" t="s">
        <v>2577</v>
      </c>
      <c r="F36" s="449" t="s">
        <v>2578</v>
      </c>
      <c r="G36" s="449" t="s">
        <v>174</v>
      </c>
      <c r="H36" s="607" t="s">
        <v>4432</v>
      </c>
      <c r="I36" s="449" t="s">
        <v>10304</v>
      </c>
      <c r="J36" s="449" t="s">
        <v>97</v>
      </c>
      <c r="K36" s="613" t="s">
        <v>10238</v>
      </c>
      <c r="L36" s="449" t="s">
        <v>529</v>
      </c>
      <c r="M36" s="449" t="s">
        <v>10305</v>
      </c>
      <c r="N36" s="449"/>
      <c r="O36" s="449" t="s">
        <v>10306</v>
      </c>
      <c r="P36" s="449"/>
      <c r="Q36" s="449" t="s">
        <v>10307</v>
      </c>
      <c r="R36" s="449"/>
      <c r="S36" s="613" t="s">
        <v>10238</v>
      </c>
      <c r="T36" s="449"/>
      <c r="U36" s="449" t="s">
        <v>10239</v>
      </c>
      <c r="V36" s="449" t="s">
        <v>10239</v>
      </c>
      <c r="W36" s="449"/>
      <c r="X36" s="449" t="str">
        <f t="shared" si="3"/>
        <v>Interface - Inbound (Using Middleware) - Complex</v>
      </c>
      <c r="Y36" s="449" t="s">
        <v>2324</v>
      </c>
      <c r="Z36" s="449"/>
      <c r="AA36" s="449"/>
      <c r="AB36" s="449"/>
      <c r="AC36" s="620"/>
      <c r="AD36" s="620"/>
      <c r="AE36" s="620"/>
      <c r="AF36" s="620"/>
      <c r="AG36" s="449" t="s">
        <v>1366</v>
      </c>
      <c r="AH36" s="449"/>
      <c r="AI36" s="449"/>
      <c r="AJ36" s="449" t="s">
        <v>2097</v>
      </c>
      <c r="AK36" s="449" t="s">
        <v>6344</v>
      </c>
      <c r="AL36" s="449"/>
      <c r="AM36" s="620"/>
      <c r="AN36" s="620"/>
      <c r="AO36" s="449" t="s">
        <v>1366</v>
      </c>
      <c r="AP36" s="449"/>
      <c r="AQ36" s="449"/>
      <c r="AR36" s="449" t="s">
        <v>1366</v>
      </c>
      <c r="AS36" s="449"/>
      <c r="AT36" s="449"/>
      <c r="AU36" s="449"/>
      <c r="AV36" s="449"/>
      <c r="AW36" s="449"/>
      <c r="AX36" s="449"/>
      <c r="AY36" s="449"/>
      <c r="AZ36" s="449"/>
      <c r="BA36" s="449"/>
      <c r="BB36" s="449"/>
      <c r="BC36" s="449"/>
      <c r="BD36" s="449"/>
      <c r="BE36" s="449"/>
      <c r="BF36" s="449"/>
      <c r="BG36" s="449"/>
      <c r="BI36" s="611"/>
      <c r="BP36" s="606" t="s">
        <v>4431</v>
      </c>
      <c r="BQ36" s="606">
        <v>1</v>
      </c>
      <c r="BR36" s="606" t="s">
        <v>10250</v>
      </c>
      <c r="BS36" s="606">
        <v>0</v>
      </c>
      <c r="BT36" s="606" t="b">
        <f t="shared" si="4"/>
        <v>1</v>
      </c>
      <c r="BX36" s="606">
        <f t="shared" si="5"/>
        <v>0</v>
      </c>
    </row>
    <row r="37" spans="1:76" s="606" customFormat="1" ht="36" x14ac:dyDescent="0.35">
      <c r="A37" s="613">
        <v>60</v>
      </c>
      <c r="B37" s="449" t="s">
        <v>11760</v>
      </c>
      <c r="C37" s="449" t="s">
        <v>10231</v>
      </c>
      <c r="D37" s="449" t="s">
        <v>10232</v>
      </c>
      <c r="E37" s="449" t="s">
        <v>2577</v>
      </c>
      <c r="F37" s="449" t="s">
        <v>2578</v>
      </c>
      <c r="G37" s="449" t="s">
        <v>174</v>
      </c>
      <c r="H37" s="607" t="s">
        <v>3460</v>
      </c>
      <c r="I37" s="449" t="s">
        <v>10308</v>
      </c>
      <c r="J37" s="449" t="s">
        <v>97</v>
      </c>
      <c r="K37" s="613" t="s">
        <v>10238</v>
      </c>
      <c r="L37" s="449" t="s">
        <v>165</v>
      </c>
      <c r="M37" s="449" t="s">
        <v>10305</v>
      </c>
      <c r="N37" s="449"/>
      <c r="O37" s="449" t="s">
        <v>10309</v>
      </c>
      <c r="P37" s="449"/>
      <c r="Q37" s="449" t="s">
        <v>10307</v>
      </c>
      <c r="R37" s="449"/>
      <c r="S37" s="613" t="s">
        <v>10238</v>
      </c>
      <c r="T37" s="449"/>
      <c r="U37" s="449" t="s">
        <v>10239</v>
      </c>
      <c r="V37" s="449" t="s">
        <v>10239</v>
      </c>
      <c r="W37" s="449"/>
      <c r="X37" s="449" t="str">
        <f t="shared" si="3"/>
        <v>Interface - Inbound (Using Middleware) - Complex</v>
      </c>
      <c r="Y37" s="606" t="s">
        <v>2269</v>
      </c>
      <c r="Z37" s="449"/>
      <c r="AA37" s="449"/>
      <c r="AB37" s="449"/>
      <c r="AC37" s="620"/>
      <c r="AD37" s="620"/>
      <c r="AE37" s="620"/>
      <c r="AF37" s="620"/>
      <c r="AG37" s="449" t="s">
        <v>1366</v>
      </c>
      <c r="AH37" s="449"/>
      <c r="AI37" s="449"/>
      <c r="AJ37" s="449" t="s">
        <v>2324</v>
      </c>
      <c r="AK37" s="449" t="s">
        <v>2097</v>
      </c>
      <c r="AL37" s="449"/>
      <c r="AM37" s="620"/>
      <c r="AN37" s="620"/>
      <c r="AO37" s="449" t="s">
        <v>1366</v>
      </c>
      <c r="AP37" s="449"/>
      <c r="AQ37" s="449"/>
      <c r="AR37" s="449" t="s">
        <v>1366</v>
      </c>
      <c r="AS37" s="449"/>
      <c r="AT37" s="449"/>
      <c r="AU37" s="449"/>
      <c r="AV37" s="449"/>
      <c r="AW37" s="449"/>
      <c r="AX37" s="449"/>
      <c r="AY37" s="449"/>
      <c r="AZ37" s="449"/>
      <c r="BA37" s="449"/>
      <c r="BB37" s="449"/>
      <c r="BC37" s="449"/>
      <c r="BD37" s="449"/>
      <c r="BE37" s="449"/>
      <c r="BF37" s="449"/>
      <c r="BG37" s="449"/>
      <c r="BI37" s="611"/>
      <c r="BP37" s="609" t="s">
        <v>3456</v>
      </c>
      <c r="BQ37" s="606">
        <v>0</v>
      </c>
      <c r="BR37" s="606" t="s">
        <v>10250</v>
      </c>
      <c r="BS37" s="606">
        <v>0</v>
      </c>
      <c r="BT37" s="606" t="b">
        <f t="shared" si="4"/>
        <v>0</v>
      </c>
      <c r="BX37" s="606">
        <f t="shared" si="5"/>
        <v>0</v>
      </c>
    </row>
    <row r="38" spans="1:76" s="606" customFormat="1" ht="36" x14ac:dyDescent="0.35">
      <c r="A38" s="613">
        <v>69</v>
      </c>
      <c r="B38" s="449" t="s">
        <v>11760</v>
      </c>
      <c r="C38" s="449" t="s">
        <v>10231</v>
      </c>
      <c r="D38" s="449" t="s">
        <v>10232</v>
      </c>
      <c r="E38" s="449" t="s">
        <v>2577</v>
      </c>
      <c r="F38" s="449" t="s">
        <v>2578</v>
      </c>
      <c r="G38" s="449" t="s">
        <v>174</v>
      </c>
      <c r="H38" s="607" t="s">
        <v>4465</v>
      </c>
      <c r="I38" s="449" t="s">
        <v>10310</v>
      </c>
      <c r="J38" s="449" t="s">
        <v>97</v>
      </c>
      <c r="K38" s="613" t="s">
        <v>10238</v>
      </c>
      <c r="L38" s="449" t="s">
        <v>10311</v>
      </c>
      <c r="M38" s="449" t="s">
        <v>10305</v>
      </c>
      <c r="N38" s="449"/>
      <c r="O38" s="449" t="s">
        <v>10312</v>
      </c>
      <c r="P38" s="449"/>
      <c r="Q38" s="449" t="s">
        <v>10307</v>
      </c>
      <c r="R38" s="449"/>
      <c r="S38" s="613" t="s">
        <v>10238</v>
      </c>
      <c r="T38" s="449"/>
      <c r="U38" s="449" t="s">
        <v>10239</v>
      </c>
      <c r="V38" s="449" t="s">
        <v>10239</v>
      </c>
      <c r="W38" s="449"/>
      <c r="X38" s="449" t="str">
        <f t="shared" si="3"/>
        <v>Interface - Inbound (Using Middleware) - Complex</v>
      </c>
      <c r="Y38" s="606" t="s">
        <v>2181</v>
      </c>
      <c r="Z38" s="449"/>
      <c r="AA38" s="449"/>
      <c r="AB38" s="449"/>
      <c r="AC38" s="620"/>
      <c r="AD38" s="620"/>
      <c r="AE38" s="620"/>
      <c r="AF38" s="620"/>
      <c r="AG38" s="449" t="s">
        <v>1366</v>
      </c>
      <c r="AH38" s="449"/>
      <c r="AI38" s="449"/>
      <c r="AJ38" s="630" t="s">
        <v>2324</v>
      </c>
      <c r="AK38" s="449" t="s">
        <v>2097</v>
      </c>
      <c r="AL38" s="449"/>
      <c r="AM38" s="620"/>
      <c r="AN38" s="620"/>
      <c r="AO38" s="449" t="s">
        <v>1366</v>
      </c>
      <c r="AP38" s="449"/>
      <c r="AQ38" s="449"/>
      <c r="AR38" s="449" t="s">
        <v>1366</v>
      </c>
      <c r="AS38" s="449"/>
      <c r="AT38" s="449"/>
      <c r="AU38" s="449"/>
      <c r="AV38" s="449"/>
      <c r="AW38" s="449"/>
      <c r="AX38" s="449"/>
      <c r="AY38" s="449"/>
      <c r="AZ38" s="449"/>
      <c r="BA38" s="449"/>
      <c r="BB38" s="449"/>
      <c r="BC38" s="449"/>
      <c r="BD38" s="449"/>
      <c r="BE38" s="449"/>
      <c r="BF38" s="449"/>
      <c r="BG38" s="449"/>
      <c r="BI38" s="611"/>
      <c r="BP38" s="609" t="s">
        <v>10313</v>
      </c>
      <c r="BQ38" s="606">
        <v>0</v>
      </c>
      <c r="BR38" s="606" t="s">
        <v>10250</v>
      </c>
      <c r="BS38" s="606">
        <v>0</v>
      </c>
      <c r="BT38" s="606" t="b">
        <f t="shared" si="4"/>
        <v>0</v>
      </c>
      <c r="BX38" s="606">
        <f t="shared" si="5"/>
        <v>0</v>
      </c>
    </row>
    <row r="39" spans="1:76" s="606" customFormat="1" ht="36" x14ac:dyDescent="0.35">
      <c r="A39" s="613">
        <v>77</v>
      </c>
      <c r="B39" s="449" t="s">
        <v>11760</v>
      </c>
      <c r="C39" s="449" t="s">
        <v>10231</v>
      </c>
      <c r="D39" s="449" t="s">
        <v>10232</v>
      </c>
      <c r="E39" s="449" t="s">
        <v>2577</v>
      </c>
      <c r="F39" s="449" t="s">
        <v>2578</v>
      </c>
      <c r="G39" s="449" t="s">
        <v>174</v>
      </c>
      <c r="H39" s="607" t="s">
        <v>3862</v>
      </c>
      <c r="I39" s="449" t="s">
        <v>10314</v>
      </c>
      <c r="J39" s="449" t="s">
        <v>97</v>
      </c>
      <c r="K39" s="613" t="s">
        <v>10238</v>
      </c>
      <c r="L39" s="449" t="s">
        <v>10315</v>
      </c>
      <c r="M39" s="449" t="s">
        <v>10305</v>
      </c>
      <c r="N39" s="449" t="s">
        <v>10316</v>
      </c>
      <c r="O39" s="449"/>
      <c r="P39" s="613"/>
      <c r="Q39" s="449" t="s">
        <v>10307</v>
      </c>
      <c r="S39" s="613"/>
      <c r="U39" s="449" t="s">
        <v>10239</v>
      </c>
      <c r="V39" s="613"/>
      <c r="W39" s="613"/>
      <c r="X39" s="449" t="str">
        <f t="shared" si="3"/>
        <v>Interface - Inbound (Using Middleware) - Complex</v>
      </c>
      <c r="Y39" s="606" t="s">
        <v>2182</v>
      </c>
      <c r="AG39" s="449" t="s">
        <v>1366</v>
      </c>
      <c r="AJ39" s="629" t="s">
        <v>2269</v>
      </c>
      <c r="AK39" s="606" t="s">
        <v>2324</v>
      </c>
      <c r="AO39" s="449" t="s">
        <v>1366</v>
      </c>
      <c r="AR39" s="449" t="s">
        <v>1366</v>
      </c>
      <c r="BI39" s="611"/>
      <c r="BP39" s="609" t="s">
        <v>10317</v>
      </c>
      <c r="BQ39" s="606">
        <v>0</v>
      </c>
      <c r="BR39" s="606" t="s">
        <v>10250</v>
      </c>
      <c r="BS39" s="606">
        <v>0</v>
      </c>
      <c r="BT39" s="606" t="b">
        <f t="shared" si="4"/>
        <v>0</v>
      </c>
      <c r="BX39" s="606">
        <f t="shared" si="5"/>
        <v>0</v>
      </c>
    </row>
    <row r="40" spans="1:76" s="606" customFormat="1" ht="36" x14ac:dyDescent="0.35">
      <c r="A40" s="613">
        <v>79</v>
      </c>
      <c r="B40" s="449" t="s">
        <v>11760</v>
      </c>
      <c r="C40" s="449" t="s">
        <v>10231</v>
      </c>
      <c r="D40" s="449" t="s">
        <v>10232</v>
      </c>
      <c r="E40" s="449" t="s">
        <v>2577</v>
      </c>
      <c r="F40" s="449" t="s">
        <v>2578</v>
      </c>
      <c r="G40" s="449" t="s">
        <v>174</v>
      </c>
      <c r="H40" s="607" t="s">
        <v>3869</v>
      </c>
      <c r="I40" s="449" t="s">
        <v>10318</v>
      </c>
      <c r="J40" s="449" t="s">
        <v>97</v>
      </c>
      <c r="K40" s="613" t="s">
        <v>10238</v>
      </c>
      <c r="L40" s="449" t="s">
        <v>1304</v>
      </c>
      <c r="M40" s="449" t="s">
        <v>10305</v>
      </c>
      <c r="N40" s="449" t="s">
        <v>10316</v>
      </c>
      <c r="O40" s="449"/>
      <c r="P40" s="613"/>
      <c r="Q40" s="449" t="s">
        <v>10307</v>
      </c>
      <c r="S40" s="613"/>
      <c r="U40" s="449" t="s">
        <v>10239</v>
      </c>
      <c r="V40" s="613"/>
      <c r="W40" s="613"/>
      <c r="X40" s="449" t="str">
        <f t="shared" si="3"/>
        <v>Interface - Inbound (Using Middleware) - Complex</v>
      </c>
      <c r="Y40" s="606" t="s">
        <v>2182</v>
      </c>
      <c r="AG40" s="449" t="s">
        <v>1366</v>
      </c>
      <c r="AJ40" s="629" t="s">
        <v>2269</v>
      </c>
      <c r="AK40" s="606" t="s">
        <v>2324</v>
      </c>
      <c r="AO40" s="449" t="s">
        <v>1366</v>
      </c>
      <c r="AR40" s="449" t="s">
        <v>1366</v>
      </c>
      <c r="BI40" s="611"/>
      <c r="BP40" s="609" t="s">
        <v>10319</v>
      </c>
      <c r="BQ40" s="606">
        <v>0</v>
      </c>
      <c r="BR40" s="606" t="s">
        <v>10250</v>
      </c>
      <c r="BS40" s="606">
        <v>0</v>
      </c>
      <c r="BT40" s="606" t="b">
        <f t="shared" si="4"/>
        <v>0</v>
      </c>
      <c r="BX40" s="606">
        <f t="shared" si="5"/>
        <v>0</v>
      </c>
    </row>
    <row r="41" spans="1:76" s="606" customFormat="1" ht="36" x14ac:dyDescent="0.35">
      <c r="A41" s="613">
        <v>80</v>
      </c>
      <c r="B41" s="449" t="s">
        <v>11760</v>
      </c>
      <c r="C41" s="449" t="s">
        <v>10231</v>
      </c>
      <c r="D41" s="449" t="s">
        <v>10232</v>
      </c>
      <c r="E41" s="449" t="s">
        <v>2577</v>
      </c>
      <c r="F41" s="449" t="s">
        <v>2578</v>
      </c>
      <c r="G41" s="449" t="s">
        <v>174</v>
      </c>
      <c r="H41" s="607" t="s">
        <v>4798</v>
      </c>
      <c r="I41" s="449" t="s">
        <v>10320</v>
      </c>
      <c r="J41" s="449" t="s">
        <v>97</v>
      </c>
      <c r="K41" s="613" t="s">
        <v>10238</v>
      </c>
      <c r="L41" s="449" t="s">
        <v>1299</v>
      </c>
      <c r="M41" s="449" t="s">
        <v>10305</v>
      </c>
      <c r="N41" s="449" t="s">
        <v>10316</v>
      </c>
      <c r="O41" s="449"/>
      <c r="P41" s="613"/>
      <c r="Q41" s="449" t="s">
        <v>10307</v>
      </c>
      <c r="S41" s="613"/>
      <c r="U41" s="449" t="s">
        <v>10239</v>
      </c>
      <c r="V41" s="613"/>
      <c r="W41" s="613"/>
      <c r="X41" s="449" t="str">
        <f t="shared" si="3"/>
        <v>Interface - Inbound (Using Middleware) - Complex</v>
      </c>
      <c r="Y41" s="606" t="s">
        <v>2269</v>
      </c>
      <c r="AG41" s="449" t="s">
        <v>1366</v>
      </c>
      <c r="AJ41" s="606" t="s">
        <v>2324</v>
      </c>
      <c r="AK41" s="606" t="s">
        <v>2097</v>
      </c>
      <c r="AO41" s="449" t="s">
        <v>1366</v>
      </c>
      <c r="AR41" s="449" t="s">
        <v>1366</v>
      </c>
      <c r="BI41" s="611"/>
      <c r="BP41" s="609" t="s">
        <v>10321</v>
      </c>
      <c r="BQ41" s="606">
        <v>0</v>
      </c>
      <c r="BR41" s="606" t="s">
        <v>10250</v>
      </c>
      <c r="BS41" s="606">
        <v>0</v>
      </c>
      <c r="BT41" s="606" t="b">
        <f t="shared" si="4"/>
        <v>0</v>
      </c>
      <c r="BX41" s="606">
        <f t="shared" si="5"/>
        <v>0</v>
      </c>
    </row>
    <row r="42" spans="1:76" ht="36" x14ac:dyDescent="0.35">
      <c r="A42" s="613">
        <v>203</v>
      </c>
      <c r="B42" s="449" t="s">
        <v>11760</v>
      </c>
      <c r="C42" s="449" t="s">
        <v>10231</v>
      </c>
      <c r="D42" s="449" t="s">
        <v>10232</v>
      </c>
      <c r="E42" s="449" t="s">
        <v>2577</v>
      </c>
      <c r="F42" s="449" t="s">
        <v>2578</v>
      </c>
      <c r="G42" s="449" t="s">
        <v>174</v>
      </c>
      <c r="H42" s="607" t="s">
        <v>3876</v>
      </c>
      <c r="I42" s="449" t="s">
        <v>10322</v>
      </c>
      <c r="J42" s="449" t="s">
        <v>97</v>
      </c>
      <c r="K42" s="613" t="s">
        <v>10238</v>
      </c>
      <c r="L42" s="449" t="s">
        <v>10252</v>
      </c>
      <c r="M42" s="449" t="s">
        <v>10305</v>
      </c>
      <c r="N42" s="449" t="s">
        <v>10323</v>
      </c>
      <c r="O42" s="449"/>
      <c r="P42" s="449"/>
      <c r="Q42" s="449" t="s">
        <v>10307</v>
      </c>
      <c r="R42" s="449"/>
      <c r="S42" s="449"/>
      <c r="T42" s="449"/>
      <c r="U42" s="449" t="s">
        <v>10239</v>
      </c>
      <c r="V42" s="449"/>
      <c r="W42" s="449"/>
      <c r="X42" s="449" t="str">
        <f t="shared" si="3"/>
        <v>Interface - Inbound (Using Middleware) - Complex</v>
      </c>
      <c r="Y42" s="606" t="s">
        <v>2181</v>
      </c>
      <c r="Z42" s="449"/>
      <c r="AA42" s="449"/>
      <c r="AB42" s="449"/>
      <c r="AC42" s="449"/>
      <c r="AD42" s="449"/>
      <c r="AE42" s="449"/>
      <c r="AF42" s="449"/>
      <c r="AG42" s="449"/>
      <c r="AH42" s="449"/>
      <c r="AI42" s="449"/>
      <c r="AJ42" s="629" t="s">
        <v>2269</v>
      </c>
      <c r="AK42" s="606" t="s">
        <v>2324</v>
      </c>
      <c r="AL42" s="449" t="s">
        <v>10324</v>
      </c>
      <c r="AM42" s="620">
        <v>44600</v>
      </c>
      <c r="AN42" s="620">
        <v>44645</v>
      </c>
      <c r="AO42" s="449" t="s">
        <v>10325</v>
      </c>
      <c r="AP42" s="620">
        <v>44600</v>
      </c>
      <c r="AQ42" s="449"/>
      <c r="AR42" s="449"/>
      <c r="AS42" s="449"/>
      <c r="AT42" s="449"/>
      <c r="AU42" s="449"/>
      <c r="AV42" s="449"/>
      <c r="AW42" s="449"/>
      <c r="AX42" s="449"/>
      <c r="AY42" s="449"/>
      <c r="AZ42" s="449"/>
      <c r="BA42" s="449"/>
      <c r="BB42" s="449"/>
      <c r="BC42" s="449"/>
      <c r="BD42" s="449"/>
      <c r="BE42" s="449"/>
      <c r="BF42" s="449"/>
      <c r="BG42" s="449"/>
      <c r="BH42" s="449"/>
      <c r="BI42" s="628"/>
      <c r="BJ42" s="449"/>
      <c r="BK42" s="449"/>
      <c r="BL42" s="449"/>
      <c r="BM42" s="449"/>
      <c r="BN42" s="606"/>
      <c r="BO42" s="449"/>
      <c r="BP42" s="609" t="s">
        <v>10326</v>
      </c>
      <c r="BQ42" s="606">
        <v>0</v>
      </c>
      <c r="BR42" s="606" t="s">
        <v>10250</v>
      </c>
      <c r="BS42" s="606">
        <v>0</v>
      </c>
      <c r="BT42" s="606" t="b">
        <f t="shared" si="4"/>
        <v>0</v>
      </c>
      <c r="BX42" s="606">
        <f t="shared" si="5"/>
        <v>0</v>
      </c>
    </row>
    <row r="43" spans="1:76" ht="84" x14ac:dyDescent="0.35">
      <c r="A43" s="613">
        <v>214</v>
      </c>
      <c r="B43" s="449" t="s">
        <v>11760</v>
      </c>
      <c r="C43" s="449" t="s">
        <v>10327</v>
      </c>
      <c r="D43" s="449" t="s">
        <v>10232</v>
      </c>
      <c r="E43" s="449" t="s">
        <v>2577</v>
      </c>
      <c r="F43" s="449" t="s">
        <v>2578</v>
      </c>
      <c r="G43" s="449" t="s">
        <v>174</v>
      </c>
      <c r="H43" s="607" t="s">
        <v>10328</v>
      </c>
      <c r="I43" s="449" t="s">
        <v>10329</v>
      </c>
      <c r="J43" s="449" t="s">
        <v>97</v>
      </c>
      <c r="K43" s="449"/>
      <c r="L43" s="613" t="s">
        <v>74</v>
      </c>
      <c r="M43" s="449" t="s">
        <v>10305</v>
      </c>
      <c r="N43" s="613"/>
      <c r="O43" s="449"/>
      <c r="P43" s="613"/>
      <c r="Q43" s="449" t="s">
        <v>10307</v>
      </c>
      <c r="R43" s="606"/>
      <c r="S43" s="449" t="s">
        <v>10330</v>
      </c>
      <c r="T43" s="606"/>
      <c r="U43" s="449" t="s">
        <v>10246</v>
      </c>
      <c r="V43" s="613"/>
      <c r="W43" s="613"/>
      <c r="X43" s="449" t="str">
        <f t="shared" si="3"/>
        <v>Interface - Inbound (Using Middleware) - Medium</v>
      </c>
      <c r="Y43" s="606" t="s">
        <v>1640</v>
      </c>
      <c r="Z43" s="606"/>
      <c r="AA43" s="606"/>
      <c r="AB43" s="606"/>
      <c r="AC43" s="606"/>
      <c r="AD43" s="606"/>
      <c r="AE43" s="606"/>
      <c r="AF43" s="606"/>
      <c r="AG43" s="606"/>
      <c r="AH43" s="606"/>
      <c r="AI43" s="606"/>
      <c r="AJ43" s="606" t="s">
        <v>2269</v>
      </c>
      <c r="AK43" s="606" t="s">
        <v>2324</v>
      </c>
      <c r="AL43" s="606" t="s">
        <v>10331</v>
      </c>
      <c r="AM43" s="612">
        <v>44592</v>
      </c>
      <c r="AN43" s="612">
        <v>44631</v>
      </c>
      <c r="AO43" s="606" t="s">
        <v>10325</v>
      </c>
      <c r="AP43" s="612">
        <v>44592</v>
      </c>
      <c r="AQ43" s="612"/>
      <c r="AR43" s="606"/>
      <c r="AS43" s="606"/>
      <c r="AT43" s="606"/>
      <c r="AU43" s="606"/>
      <c r="AV43" s="606"/>
      <c r="AW43" s="606"/>
      <c r="AX43" s="606"/>
      <c r="AY43" s="606"/>
      <c r="AZ43" s="606"/>
      <c r="BA43" s="449"/>
      <c r="BB43" s="449"/>
      <c r="BC43" s="606"/>
      <c r="BD43" s="606" t="s">
        <v>10332</v>
      </c>
      <c r="BE43" s="606"/>
      <c r="BF43" s="606"/>
      <c r="BG43" s="606"/>
      <c r="BH43" s="606"/>
      <c r="BI43" s="611"/>
      <c r="BJ43" s="606"/>
      <c r="BK43" s="606"/>
      <c r="BL43" s="606"/>
      <c r="BM43" s="606"/>
      <c r="BN43" s="606"/>
      <c r="BO43" s="606"/>
      <c r="BP43" s="608" t="s">
        <v>10333</v>
      </c>
      <c r="BQ43" s="606">
        <v>0</v>
      </c>
      <c r="BR43" s="606" t="s">
        <v>10250</v>
      </c>
      <c r="BS43" s="606">
        <v>0</v>
      </c>
      <c r="BT43" s="606" t="b">
        <f t="shared" si="4"/>
        <v>0</v>
      </c>
      <c r="BX43" s="606">
        <f t="shared" si="5"/>
        <v>0</v>
      </c>
    </row>
    <row r="44" spans="1:76" ht="84" x14ac:dyDescent="0.35">
      <c r="A44" s="613">
        <v>215</v>
      </c>
      <c r="B44" s="449" t="s">
        <v>11760</v>
      </c>
      <c r="C44" s="449" t="s">
        <v>10327</v>
      </c>
      <c r="D44" s="449" t="s">
        <v>10232</v>
      </c>
      <c r="E44" s="449" t="s">
        <v>2577</v>
      </c>
      <c r="F44" s="449" t="s">
        <v>2578</v>
      </c>
      <c r="G44" s="449" t="s">
        <v>174</v>
      </c>
      <c r="H44" s="607" t="s">
        <v>10334</v>
      </c>
      <c r="I44" s="449" t="s">
        <v>10335</v>
      </c>
      <c r="J44" s="449" t="s">
        <v>97</v>
      </c>
      <c r="K44" s="449"/>
      <c r="L44" s="613" t="s">
        <v>74</v>
      </c>
      <c r="M44" s="449" t="s">
        <v>10305</v>
      </c>
      <c r="N44" s="613"/>
      <c r="O44" s="449"/>
      <c r="P44" s="613"/>
      <c r="Q44" s="449" t="s">
        <v>10307</v>
      </c>
      <c r="R44" s="606"/>
      <c r="S44" s="449" t="s">
        <v>10330</v>
      </c>
      <c r="T44" s="606"/>
      <c r="U44" s="449" t="s">
        <v>10274</v>
      </c>
      <c r="V44" s="613"/>
      <c r="W44" s="613"/>
      <c r="X44" s="449" t="str">
        <f t="shared" si="3"/>
        <v>Interface - Inbound (Using Middleware) - Very Complex</v>
      </c>
      <c r="Y44" s="606" t="s">
        <v>1640</v>
      </c>
      <c r="Z44" s="606"/>
      <c r="AA44" s="606"/>
      <c r="AB44" s="606"/>
      <c r="AC44" s="606"/>
      <c r="AD44" s="606"/>
      <c r="AE44" s="606"/>
      <c r="AF44" s="606"/>
      <c r="AG44" s="606"/>
      <c r="AH44" s="606"/>
      <c r="AI44" s="606"/>
      <c r="AJ44" s="606" t="s">
        <v>2269</v>
      </c>
      <c r="AK44" s="606" t="s">
        <v>2324</v>
      </c>
      <c r="AL44" s="606" t="s">
        <v>10331</v>
      </c>
      <c r="AM44" s="612">
        <v>44592</v>
      </c>
      <c r="AN44" s="612">
        <v>44631</v>
      </c>
      <c r="AO44" s="606" t="s">
        <v>10325</v>
      </c>
      <c r="AP44" s="612">
        <v>44592</v>
      </c>
      <c r="AQ44" s="612"/>
      <c r="AR44" s="606"/>
      <c r="AS44" s="606"/>
      <c r="AT44" s="606"/>
      <c r="AU44" s="606"/>
      <c r="AV44" s="606"/>
      <c r="AW44" s="606"/>
      <c r="AX44" s="606"/>
      <c r="AY44" s="606"/>
      <c r="AZ44" s="606"/>
      <c r="BA44" s="449"/>
      <c r="BB44" s="449"/>
      <c r="BC44" s="606"/>
      <c r="BD44" s="606"/>
      <c r="BE44" s="606"/>
      <c r="BF44" s="606"/>
      <c r="BG44" s="606"/>
      <c r="BH44" s="606"/>
      <c r="BI44" s="611"/>
      <c r="BJ44" s="606"/>
      <c r="BK44" s="606"/>
      <c r="BL44" s="606"/>
      <c r="BM44" s="606"/>
      <c r="BN44" s="606"/>
      <c r="BO44" s="606"/>
      <c r="BP44" s="608" t="s">
        <v>10333</v>
      </c>
      <c r="BQ44" s="606">
        <v>0</v>
      </c>
      <c r="BR44" s="606" t="s">
        <v>10250</v>
      </c>
      <c r="BS44" s="606">
        <v>0</v>
      </c>
      <c r="BT44" s="606" t="b">
        <f t="shared" si="4"/>
        <v>0</v>
      </c>
      <c r="BX44" s="606">
        <f t="shared" si="5"/>
        <v>0</v>
      </c>
    </row>
    <row r="45" spans="1:76" ht="108" x14ac:dyDescent="0.35">
      <c r="A45" s="613">
        <v>216</v>
      </c>
      <c r="B45" s="449" t="s">
        <v>11760</v>
      </c>
      <c r="C45" s="449" t="s">
        <v>10327</v>
      </c>
      <c r="D45" s="449" t="s">
        <v>10232</v>
      </c>
      <c r="E45" s="449" t="s">
        <v>2577</v>
      </c>
      <c r="F45" s="449" t="s">
        <v>2578</v>
      </c>
      <c r="G45" s="449" t="s">
        <v>174</v>
      </c>
      <c r="H45" s="607" t="s">
        <v>10336</v>
      </c>
      <c r="I45" s="449" t="s">
        <v>10337</v>
      </c>
      <c r="J45" s="449" t="s">
        <v>97</v>
      </c>
      <c r="K45" s="449"/>
      <c r="L45" s="613" t="s">
        <v>73</v>
      </c>
      <c r="M45" s="449" t="s">
        <v>10305</v>
      </c>
      <c r="N45" s="613"/>
      <c r="O45" s="449"/>
      <c r="P45" s="613"/>
      <c r="Q45" s="449" t="s">
        <v>10307</v>
      </c>
      <c r="R45" s="606"/>
      <c r="S45" s="449" t="s">
        <v>10330</v>
      </c>
      <c r="T45" s="606"/>
      <c r="U45" s="449" t="s">
        <v>10246</v>
      </c>
      <c r="V45" s="613"/>
      <c r="W45" s="613"/>
      <c r="X45" s="449" t="str">
        <f t="shared" si="3"/>
        <v>Interface - Inbound (Using Middleware) - Medium</v>
      </c>
      <c r="Y45" s="606" t="s">
        <v>2181</v>
      </c>
      <c r="Z45" s="606"/>
      <c r="AA45" s="606"/>
      <c r="AB45" s="606"/>
      <c r="AC45" s="606"/>
      <c r="AD45" s="606"/>
      <c r="AE45" s="606"/>
      <c r="AF45" s="606"/>
      <c r="AG45" s="606"/>
      <c r="AH45" s="606"/>
      <c r="AI45" s="606"/>
      <c r="AJ45" s="606" t="s">
        <v>2269</v>
      </c>
      <c r="AK45" s="606" t="s">
        <v>2324</v>
      </c>
      <c r="AL45" s="606" t="s">
        <v>10338</v>
      </c>
      <c r="AM45" s="612">
        <v>44592</v>
      </c>
      <c r="AN45" s="612">
        <v>44631</v>
      </c>
      <c r="AO45" s="606" t="s">
        <v>10325</v>
      </c>
      <c r="AP45" s="612">
        <v>44592</v>
      </c>
      <c r="AQ45" s="612"/>
      <c r="AR45" s="606"/>
      <c r="AS45" s="606"/>
      <c r="AT45" s="606"/>
      <c r="AU45" s="606"/>
      <c r="AV45" s="606"/>
      <c r="AW45" s="606"/>
      <c r="AX45" s="606"/>
      <c r="AY45" s="606"/>
      <c r="AZ45" s="606"/>
      <c r="BA45" s="449"/>
      <c r="BB45" s="449"/>
      <c r="BC45" s="606"/>
      <c r="BD45" s="606"/>
      <c r="BE45" s="606"/>
      <c r="BF45" s="606"/>
      <c r="BG45" s="606"/>
      <c r="BH45" s="606"/>
      <c r="BI45" s="611"/>
      <c r="BJ45" s="606"/>
      <c r="BK45" s="606"/>
      <c r="BL45" s="606"/>
      <c r="BM45" s="606"/>
      <c r="BN45" s="606"/>
      <c r="BO45" s="606"/>
      <c r="BP45" s="606" t="s">
        <v>10339</v>
      </c>
      <c r="BQ45" s="606">
        <v>0</v>
      </c>
      <c r="BR45" s="606" t="s">
        <v>10250</v>
      </c>
      <c r="BS45" s="606">
        <v>0</v>
      </c>
      <c r="BT45" s="606" t="b">
        <f t="shared" si="4"/>
        <v>0</v>
      </c>
      <c r="BX45" s="606">
        <f t="shared" si="5"/>
        <v>0</v>
      </c>
    </row>
    <row r="46" spans="1:76" ht="108" x14ac:dyDescent="0.35">
      <c r="A46" s="613">
        <v>217</v>
      </c>
      <c r="B46" s="449" t="s">
        <v>11760</v>
      </c>
      <c r="C46" s="449" t="s">
        <v>10327</v>
      </c>
      <c r="D46" s="449" t="s">
        <v>10232</v>
      </c>
      <c r="E46" s="449" t="s">
        <v>2577</v>
      </c>
      <c r="F46" s="449" t="s">
        <v>2578</v>
      </c>
      <c r="G46" s="449" t="s">
        <v>174</v>
      </c>
      <c r="H46" s="607" t="s">
        <v>10340</v>
      </c>
      <c r="I46" s="449" t="s">
        <v>10341</v>
      </c>
      <c r="J46" s="449" t="s">
        <v>97</v>
      </c>
      <c r="K46" s="449"/>
      <c r="L46" s="613" t="s">
        <v>73</v>
      </c>
      <c r="M46" s="449" t="s">
        <v>10305</v>
      </c>
      <c r="N46" s="613"/>
      <c r="O46" s="449"/>
      <c r="P46" s="613"/>
      <c r="Q46" s="449" t="s">
        <v>10307</v>
      </c>
      <c r="R46" s="606"/>
      <c r="S46" s="449" t="s">
        <v>10330</v>
      </c>
      <c r="T46" s="606"/>
      <c r="U46" s="449" t="s">
        <v>10274</v>
      </c>
      <c r="V46" s="613"/>
      <c r="W46" s="613"/>
      <c r="X46" s="449" t="str">
        <f t="shared" si="3"/>
        <v>Interface - Inbound (Using Middleware) - Very Complex</v>
      </c>
      <c r="Y46" s="606" t="s">
        <v>2181</v>
      </c>
      <c r="Z46" s="606"/>
      <c r="AA46" s="606"/>
      <c r="AB46" s="606"/>
      <c r="AC46" s="606"/>
      <c r="AD46" s="606"/>
      <c r="AE46" s="606"/>
      <c r="AF46" s="606"/>
      <c r="AG46" s="606"/>
      <c r="AH46" s="606"/>
      <c r="AI46" s="606"/>
      <c r="AJ46" s="606" t="s">
        <v>2269</v>
      </c>
      <c r="AK46" s="606" t="s">
        <v>2324</v>
      </c>
      <c r="AL46" s="606" t="s">
        <v>10338</v>
      </c>
      <c r="AM46" s="612">
        <v>44592</v>
      </c>
      <c r="AN46" s="612">
        <v>44631</v>
      </c>
      <c r="AO46" s="606" t="s">
        <v>10325</v>
      </c>
      <c r="AP46" s="612">
        <v>44592</v>
      </c>
      <c r="AQ46" s="612"/>
      <c r="AR46" s="606"/>
      <c r="AS46" s="606"/>
      <c r="AT46" s="606"/>
      <c r="AU46" s="606"/>
      <c r="AV46" s="606"/>
      <c r="AW46" s="606"/>
      <c r="AX46" s="606"/>
      <c r="AY46" s="606"/>
      <c r="AZ46" s="606"/>
      <c r="BA46" s="449"/>
      <c r="BB46" s="449"/>
      <c r="BC46" s="606"/>
      <c r="BD46" s="606"/>
      <c r="BE46" s="606"/>
      <c r="BF46" s="606"/>
      <c r="BG46" s="606"/>
      <c r="BH46" s="606"/>
      <c r="BI46" s="611"/>
      <c r="BJ46" s="606"/>
      <c r="BK46" s="606"/>
      <c r="BL46" s="606"/>
      <c r="BM46" s="606"/>
      <c r="BN46" s="606"/>
      <c r="BO46" s="606"/>
      <c r="BP46" s="606" t="s">
        <v>10339</v>
      </c>
      <c r="BQ46" s="606">
        <v>0</v>
      </c>
      <c r="BR46" s="606" t="s">
        <v>10250</v>
      </c>
      <c r="BS46" s="606">
        <v>0</v>
      </c>
      <c r="BT46" s="606" t="b">
        <f t="shared" si="4"/>
        <v>0</v>
      </c>
      <c r="BX46" s="606">
        <f t="shared" si="5"/>
        <v>0</v>
      </c>
    </row>
    <row r="47" spans="1:76" ht="36" x14ac:dyDescent="0.35">
      <c r="A47" s="613">
        <v>220</v>
      </c>
      <c r="B47" s="449" t="s">
        <v>11760</v>
      </c>
      <c r="C47" s="449" t="s">
        <v>10327</v>
      </c>
      <c r="D47" s="449" t="s">
        <v>10232</v>
      </c>
      <c r="E47" s="449" t="s">
        <v>2577</v>
      </c>
      <c r="F47" s="449" t="s">
        <v>2578</v>
      </c>
      <c r="G47" s="449" t="s">
        <v>174</v>
      </c>
      <c r="H47" s="607" t="s">
        <v>10342</v>
      </c>
      <c r="I47" s="449" t="s">
        <v>10343</v>
      </c>
      <c r="J47" s="449" t="s">
        <v>97</v>
      </c>
      <c r="K47" s="449"/>
      <c r="L47" s="613" t="s">
        <v>140</v>
      </c>
      <c r="M47" s="449" t="s">
        <v>10305</v>
      </c>
      <c r="N47" s="613"/>
      <c r="O47" s="449"/>
      <c r="P47" s="613"/>
      <c r="Q47" s="449" t="s">
        <v>10307</v>
      </c>
      <c r="R47" s="606"/>
      <c r="S47" s="449" t="s">
        <v>10330</v>
      </c>
      <c r="T47" s="606"/>
      <c r="U47" s="449" t="s">
        <v>10246</v>
      </c>
      <c r="V47" s="613"/>
      <c r="W47" s="613"/>
      <c r="X47" s="449" t="str">
        <f t="shared" si="3"/>
        <v>Interface - Inbound (Using Middleware) - Medium</v>
      </c>
      <c r="Y47" s="606" t="s">
        <v>2182</v>
      </c>
      <c r="Z47" s="606"/>
      <c r="AA47" s="606"/>
      <c r="AB47" s="606"/>
      <c r="AC47" s="606"/>
      <c r="AD47" s="606"/>
      <c r="AE47" s="606"/>
      <c r="AF47" s="606"/>
      <c r="AG47" s="606"/>
      <c r="AH47" s="606"/>
      <c r="AI47" s="606"/>
      <c r="AJ47" s="627" t="s">
        <v>2269</v>
      </c>
      <c r="AK47" s="606" t="s">
        <v>2324</v>
      </c>
      <c r="AL47" s="606"/>
      <c r="AM47" s="612"/>
      <c r="AN47" s="612"/>
      <c r="AO47" s="606"/>
      <c r="AP47" s="606"/>
      <c r="AQ47" s="606"/>
      <c r="AR47" s="606"/>
      <c r="AS47" s="606"/>
      <c r="AT47" s="606"/>
      <c r="AU47" s="606"/>
      <c r="AV47" s="606"/>
      <c r="AW47" s="606"/>
      <c r="AX47" s="606"/>
      <c r="AY47" s="606"/>
      <c r="AZ47" s="606"/>
      <c r="BA47" s="449"/>
      <c r="BB47" s="449"/>
      <c r="BC47" s="606"/>
      <c r="BD47" s="606"/>
      <c r="BE47" s="606"/>
      <c r="BF47" s="606"/>
      <c r="BG47" s="606"/>
      <c r="BH47" s="606"/>
      <c r="BI47" s="611"/>
      <c r="BJ47" s="606"/>
      <c r="BK47" s="606"/>
      <c r="BL47" s="606"/>
      <c r="BM47" s="606"/>
      <c r="BN47" s="606"/>
      <c r="BO47" s="606"/>
      <c r="BP47" s="609" t="s">
        <v>10344</v>
      </c>
      <c r="BQ47" s="606">
        <v>0</v>
      </c>
      <c r="BR47" s="606" t="s">
        <v>10250</v>
      </c>
      <c r="BS47" s="606">
        <v>0</v>
      </c>
      <c r="BT47" s="606" t="b">
        <f t="shared" si="4"/>
        <v>0</v>
      </c>
      <c r="BX47" s="606">
        <f t="shared" si="5"/>
        <v>0</v>
      </c>
    </row>
    <row r="48" spans="1:76" ht="36" x14ac:dyDescent="0.35">
      <c r="A48" s="613">
        <v>221</v>
      </c>
      <c r="B48" s="449" t="s">
        <v>11760</v>
      </c>
      <c r="C48" s="449" t="s">
        <v>10327</v>
      </c>
      <c r="D48" s="449" t="s">
        <v>10232</v>
      </c>
      <c r="E48" s="449" t="s">
        <v>2577</v>
      </c>
      <c r="F48" s="449" t="s">
        <v>2578</v>
      </c>
      <c r="G48" s="449" t="s">
        <v>174</v>
      </c>
      <c r="H48" s="607" t="s">
        <v>10345</v>
      </c>
      <c r="I48" s="449" t="s">
        <v>10346</v>
      </c>
      <c r="J48" s="449" t="s">
        <v>97</v>
      </c>
      <c r="K48" s="449"/>
      <c r="L48" s="613" t="s">
        <v>140</v>
      </c>
      <c r="M48" s="449" t="s">
        <v>10305</v>
      </c>
      <c r="N48" s="613"/>
      <c r="O48" s="449"/>
      <c r="P48" s="613"/>
      <c r="Q48" s="449" t="s">
        <v>10307</v>
      </c>
      <c r="R48" s="606"/>
      <c r="S48" s="449" t="s">
        <v>10330</v>
      </c>
      <c r="T48" s="606"/>
      <c r="U48" s="449" t="s">
        <v>10274</v>
      </c>
      <c r="V48" s="449" t="s">
        <v>10274</v>
      </c>
      <c r="W48" s="613"/>
      <c r="X48" s="449" t="str">
        <f t="shared" si="3"/>
        <v>Interface - Inbound (Using Middleware) - Very Complex</v>
      </c>
      <c r="Y48" s="606" t="s">
        <v>2182</v>
      </c>
      <c r="Z48" s="606"/>
      <c r="AA48" s="606"/>
      <c r="AB48" s="606"/>
      <c r="AC48" s="606"/>
      <c r="AD48" s="606"/>
      <c r="AE48" s="606"/>
      <c r="AF48" s="606"/>
      <c r="AG48" s="606"/>
      <c r="AH48" s="606"/>
      <c r="AI48" s="606"/>
      <c r="AJ48" s="627" t="s">
        <v>2269</v>
      </c>
      <c r="AK48" s="606" t="s">
        <v>2324</v>
      </c>
      <c r="AL48" s="606"/>
      <c r="AM48" s="612"/>
      <c r="AN48" s="612"/>
      <c r="AO48" s="606"/>
      <c r="AP48" s="606"/>
      <c r="AQ48" s="606"/>
      <c r="AR48" s="606"/>
      <c r="AS48" s="606"/>
      <c r="AT48" s="606"/>
      <c r="AU48" s="606"/>
      <c r="AV48" s="606"/>
      <c r="AW48" s="606"/>
      <c r="AX48" s="606"/>
      <c r="AY48" s="606"/>
      <c r="AZ48" s="606"/>
      <c r="BA48" s="449"/>
      <c r="BB48" s="449"/>
      <c r="BC48" s="606"/>
      <c r="BD48" s="606"/>
      <c r="BE48" s="606"/>
      <c r="BF48" s="606"/>
      <c r="BG48" s="606"/>
      <c r="BH48" s="606"/>
      <c r="BI48" s="611"/>
      <c r="BJ48" s="606"/>
      <c r="BK48" s="606"/>
      <c r="BL48" s="606"/>
      <c r="BM48" s="606"/>
      <c r="BN48" s="606"/>
      <c r="BO48" s="606"/>
      <c r="BP48" s="609" t="s">
        <v>10344</v>
      </c>
      <c r="BQ48" s="606">
        <v>0</v>
      </c>
      <c r="BR48" s="606" t="s">
        <v>10250</v>
      </c>
      <c r="BS48" s="606">
        <v>0</v>
      </c>
      <c r="BT48" s="606" t="b">
        <f t="shared" si="4"/>
        <v>0</v>
      </c>
      <c r="BX48" s="606">
        <f t="shared" si="5"/>
        <v>0</v>
      </c>
    </row>
    <row r="49" spans="1:76" ht="24" customHeight="1" x14ac:dyDescent="0.35">
      <c r="A49" s="613">
        <v>222</v>
      </c>
      <c r="B49" s="449" t="s">
        <v>11760</v>
      </c>
      <c r="C49" s="449" t="s">
        <v>10327</v>
      </c>
      <c r="D49" s="449" t="s">
        <v>10232</v>
      </c>
      <c r="E49" s="449" t="s">
        <v>2577</v>
      </c>
      <c r="F49" s="449" t="s">
        <v>2578</v>
      </c>
      <c r="G49" s="449" t="s">
        <v>2375</v>
      </c>
      <c r="H49" s="607" t="s">
        <v>10347</v>
      </c>
      <c r="I49" s="449" t="s">
        <v>10348</v>
      </c>
      <c r="J49" s="449" t="s">
        <v>97</v>
      </c>
      <c r="K49" s="449"/>
      <c r="L49" s="613"/>
      <c r="M49" s="613"/>
      <c r="N49" s="613"/>
      <c r="O49" s="449"/>
      <c r="P49" s="613"/>
      <c r="Q49" s="449" t="s">
        <v>10349</v>
      </c>
      <c r="R49" s="606"/>
      <c r="S49" s="449" t="s">
        <v>10330</v>
      </c>
      <c r="T49" s="606"/>
      <c r="U49" s="614" t="s">
        <v>10274</v>
      </c>
      <c r="V49" s="449" t="s">
        <v>10274</v>
      </c>
      <c r="W49" s="613"/>
      <c r="X49" s="449" t="str">
        <f t="shared" si="3"/>
        <v>PaaS Extension - Very Complex</v>
      </c>
      <c r="Y49" s="606" t="s">
        <v>1640</v>
      </c>
      <c r="Z49" s="606"/>
      <c r="AA49" s="606"/>
      <c r="AB49" s="606"/>
      <c r="AC49" s="606"/>
      <c r="AD49" s="606"/>
      <c r="AE49" s="606"/>
      <c r="AF49" s="606"/>
      <c r="AG49" s="606"/>
      <c r="AH49" s="606"/>
      <c r="AI49" s="606"/>
      <c r="AJ49" s="606" t="s">
        <v>2269</v>
      </c>
      <c r="AK49" s="606" t="s">
        <v>2324</v>
      </c>
      <c r="AL49" s="606" t="s">
        <v>10331</v>
      </c>
      <c r="AM49" s="612">
        <v>44592</v>
      </c>
      <c r="AN49" s="612">
        <v>44631</v>
      </c>
      <c r="AO49" s="606" t="s">
        <v>10325</v>
      </c>
      <c r="AP49" s="612">
        <v>44592</v>
      </c>
      <c r="AQ49" s="606"/>
      <c r="AR49" s="606"/>
      <c r="AS49" s="606"/>
      <c r="AT49" s="606"/>
      <c r="AU49" s="606"/>
      <c r="AV49" s="606"/>
      <c r="AW49" s="606"/>
      <c r="AX49" s="606"/>
      <c r="AY49" s="606"/>
      <c r="AZ49" s="606"/>
      <c r="BA49" s="449"/>
      <c r="BB49" s="449"/>
      <c r="BC49" s="606"/>
      <c r="BD49" s="606"/>
      <c r="BE49" s="606"/>
      <c r="BF49" s="606"/>
      <c r="BG49" s="606"/>
      <c r="BH49" s="606"/>
      <c r="BI49" s="611"/>
      <c r="BJ49" s="606"/>
      <c r="BK49" s="606"/>
      <c r="BL49" s="606"/>
      <c r="BM49" s="606"/>
      <c r="BN49" s="606"/>
      <c r="BO49" s="606"/>
      <c r="BP49" s="606" t="s">
        <v>10350</v>
      </c>
      <c r="BQ49" s="606">
        <v>0</v>
      </c>
      <c r="BR49" s="606" t="s">
        <v>10250</v>
      </c>
      <c r="BS49" s="606">
        <v>0</v>
      </c>
      <c r="BT49" s="606" t="b">
        <f t="shared" si="4"/>
        <v>0</v>
      </c>
      <c r="BX49" s="606">
        <f t="shared" si="5"/>
        <v>0</v>
      </c>
    </row>
    <row r="50" spans="1:76" ht="24" customHeight="1" x14ac:dyDescent="0.35">
      <c r="A50" s="613">
        <v>223</v>
      </c>
      <c r="B50" s="449" t="s">
        <v>11760</v>
      </c>
      <c r="C50" s="449" t="s">
        <v>10327</v>
      </c>
      <c r="D50" s="449" t="s">
        <v>10232</v>
      </c>
      <c r="E50" s="449" t="s">
        <v>2577</v>
      </c>
      <c r="F50" s="449" t="s">
        <v>2578</v>
      </c>
      <c r="G50" s="449" t="s">
        <v>2375</v>
      </c>
      <c r="H50" s="607" t="s">
        <v>10351</v>
      </c>
      <c r="I50" s="449" t="s">
        <v>10352</v>
      </c>
      <c r="J50" s="449" t="s">
        <v>97</v>
      </c>
      <c r="K50" s="449"/>
      <c r="L50" s="613"/>
      <c r="M50" s="613"/>
      <c r="N50" s="613"/>
      <c r="O50" s="449"/>
      <c r="P50" s="613"/>
      <c r="Q50" s="449" t="s">
        <v>10349</v>
      </c>
      <c r="R50" s="606"/>
      <c r="S50" s="449" t="s">
        <v>10330</v>
      </c>
      <c r="T50" s="606"/>
      <c r="U50" s="614" t="s">
        <v>10274</v>
      </c>
      <c r="V50" s="449" t="s">
        <v>10274</v>
      </c>
      <c r="W50" s="613"/>
      <c r="X50" s="449" t="str">
        <f t="shared" si="3"/>
        <v>PaaS Extension - Very Complex</v>
      </c>
      <c r="Y50" s="606" t="s">
        <v>1640</v>
      </c>
      <c r="Z50" s="606"/>
      <c r="AA50" s="606"/>
      <c r="AB50" s="606"/>
      <c r="AC50" s="606"/>
      <c r="AD50" s="606"/>
      <c r="AE50" s="606"/>
      <c r="AF50" s="606"/>
      <c r="AG50" s="606"/>
      <c r="AH50" s="606"/>
      <c r="AI50" s="606"/>
      <c r="AJ50" s="606" t="s">
        <v>2269</v>
      </c>
      <c r="AK50" s="606" t="s">
        <v>2324</v>
      </c>
      <c r="AL50" s="606" t="s">
        <v>10338</v>
      </c>
      <c r="AM50" s="612">
        <v>44592</v>
      </c>
      <c r="AN50" s="612">
        <v>44631</v>
      </c>
      <c r="AO50" s="606" t="s">
        <v>10325</v>
      </c>
      <c r="AP50" s="612">
        <v>44592</v>
      </c>
      <c r="AQ50" s="606"/>
      <c r="AR50" s="606"/>
      <c r="AS50" s="606"/>
      <c r="AT50" s="606"/>
      <c r="AU50" s="606"/>
      <c r="AV50" s="606"/>
      <c r="AW50" s="606"/>
      <c r="AX50" s="606"/>
      <c r="AY50" s="606"/>
      <c r="AZ50" s="606"/>
      <c r="BA50" s="449"/>
      <c r="BB50" s="449"/>
      <c r="BC50" s="606"/>
      <c r="BD50" s="606"/>
      <c r="BE50" s="606"/>
      <c r="BF50" s="606"/>
      <c r="BG50" s="606"/>
      <c r="BH50" s="606"/>
      <c r="BI50" s="611"/>
      <c r="BJ50" s="606"/>
      <c r="BK50" s="606"/>
      <c r="BL50" s="606"/>
      <c r="BM50" s="606"/>
      <c r="BN50" s="606"/>
      <c r="BO50" s="606"/>
      <c r="BP50" s="606" t="s">
        <v>10353</v>
      </c>
      <c r="BQ50" s="606">
        <v>0</v>
      </c>
      <c r="BR50" s="606" t="s">
        <v>10250</v>
      </c>
      <c r="BS50" s="606">
        <v>0</v>
      </c>
      <c r="BT50" s="606" t="b">
        <f t="shared" si="4"/>
        <v>0</v>
      </c>
      <c r="BX50" s="606">
        <f t="shared" si="5"/>
        <v>0</v>
      </c>
    </row>
    <row r="51" spans="1:76" ht="144" x14ac:dyDescent="0.35">
      <c r="A51" s="613">
        <v>225</v>
      </c>
      <c r="B51" s="449" t="s">
        <v>11760</v>
      </c>
      <c r="C51" s="449" t="s">
        <v>10327</v>
      </c>
      <c r="D51" s="449" t="s">
        <v>10232</v>
      </c>
      <c r="E51" s="449" t="s">
        <v>2577</v>
      </c>
      <c r="F51" s="449" t="s">
        <v>2578</v>
      </c>
      <c r="G51" s="449" t="s">
        <v>2375</v>
      </c>
      <c r="H51" s="607" t="s">
        <v>10354</v>
      </c>
      <c r="I51" s="449" t="s">
        <v>10355</v>
      </c>
      <c r="J51" s="449" t="s">
        <v>97</v>
      </c>
      <c r="K51" s="449"/>
      <c r="L51" s="613"/>
      <c r="M51" s="613"/>
      <c r="N51" s="613"/>
      <c r="O51" s="449"/>
      <c r="P51" s="613"/>
      <c r="Q51" s="449" t="s">
        <v>10349</v>
      </c>
      <c r="R51" s="606"/>
      <c r="S51" s="449" t="s">
        <v>10330</v>
      </c>
      <c r="T51" s="606"/>
      <c r="U51" s="449" t="s">
        <v>10274</v>
      </c>
      <c r="V51" s="449" t="s">
        <v>10274</v>
      </c>
      <c r="W51" s="613"/>
      <c r="X51" s="449" t="str">
        <f t="shared" si="3"/>
        <v>PaaS Extension - Very Complex</v>
      </c>
      <c r="Y51" s="606" t="s">
        <v>2182</v>
      </c>
      <c r="Z51" s="606"/>
      <c r="AA51" s="606"/>
      <c r="AB51" s="606"/>
      <c r="AC51" s="606"/>
      <c r="AD51" s="606"/>
      <c r="AE51" s="606"/>
      <c r="AF51" s="606"/>
      <c r="AG51" s="606"/>
      <c r="AH51" s="606"/>
      <c r="AI51" s="606"/>
      <c r="AJ51" s="627" t="s">
        <v>2269</v>
      </c>
      <c r="AK51" s="606" t="s">
        <v>2324</v>
      </c>
      <c r="AL51" s="606"/>
      <c r="AM51" s="612"/>
      <c r="AN51" s="612"/>
      <c r="AO51" s="606"/>
      <c r="AP51" s="606"/>
      <c r="AQ51" s="606"/>
      <c r="AR51" s="606"/>
      <c r="AS51" s="606"/>
      <c r="AT51" s="606"/>
      <c r="AU51" s="606"/>
      <c r="AV51" s="606"/>
      <c r="AW51" s="606"/>
      <c r="AX51" s="606"/>
      <c r="AY51" s="606"/>
      <c r="AZ51" s="606"/>
      <c r="BA51" s="449"/>
      <c r="BB51" s="449"/>
      <c r="BC51" s="606"/>
      <c r="BD51" s="606"/>
      <c r="BE51" s="606"/>
      <c r="BF51" s="606"/>
      <c r="BG51" s="606"/>
      <c r="BH51" s="606"/>
      <c r="BI51" s="611"/>
      <c r="BJ51" s="606"/>
      <c r="BK51" s="606"/>
      <c r="BL51" s="606"/>
      <c r="BM51" s="606"/>
      <c r="BN51" s="606"/>
      <c r="BO51" s="606"/>
      <c r="BP51" s="606" t="s">
        <v>10356</v>
      </c>
      <c r="BQ51" s="606">
        <v>0</v>
      </c>
      <c r="BR51" s="606" t="s">
        <v>10250</v>
      </c>
      <c r="BS51" s="606">
        <v>0</v>
      </c>
      <c r="BT51" s="606" t="b">
        <f t="shared" si="4"/>
        <v>0</v>
      </c>
      <c r="BX51" s="606">
        <f t="shared" si="5"/>
        <v>0</v>
      </c>
    </row>
    <row r="52" spans="1:76" ht="36" x14ac:dyDescent="0.35">
      <c r="A52" s="613">
        <v>227</v>
      </c>
      <c r="B52" s="449" t="s">
        <v>11760</v>
      </c>
      <c r="C52" s="449" t="s">
        <v>10327</v>
      </c>
      <c r="D52" s="449" t="s">
        <v>10232</v>
      </c>
      <c r="E52" s="449" t="s">
        <v>2577</v>
      </c>
      <c r="F52" s="449" t="s">
        <v>2578</v>
      </c>
      <c r="G52" s="449" t="s">
        <v>2375</v>
      </c>
      <c r="H52" s="607" t="s">
        <v>3952</v>
      </c>
      <c r="I52" s="449" t="s">
        <v>10357</v>
      </c>
      <c r="J52" s="449" t="s">
        <v>97</v>
      </c>
      <c r="K52" s="449"/>
      <c r="L52" s="613"/>
      <c r="M52" s="613"/>
      <c r="N52" s="613"/>
      <c r="O52" s="606" t="s">
        <v>10358</v>
      </c>
      <c r="P52" s="613"/>
      <c r="Q52" s="449" t="s">
        <v>10349</v>
      </c>
      <c r="R52" s="606"/>
      <c r="S52" s="449" t="s">
        <v>10330</v>
      </c>
      <c r="T52" s="606"/>
      <c r="U52" s="449" t="s">
        <v>10274</v>
      </c>
      <c r="V52" s="613"/>
      <c r="W52" s="613"/>
      <c r="X52" s="449" t="str">
        <f t="shared" si="3"/>
        <v>PaaS Extension - Very Complex</v>
      </c>
      <c r="Y52" s="606" t="s">
        <v>2097</v>
      </c>
      <c r="Z52" s="606"/>
      <c r="AA52" s="606"/>
      <c r="AB52" s="606"/>
      <c r="AC52" s="606"/>
      <c r="AD52" s="606"/>
      <c r="AE52" s="606"/>
      <c r="AF52" s="606"/>
      <c r="AG52" s="606"/>
      <c r="AH52" s="606"/>
      <c r="AI52" s="606"/>
      <c r="AJ52" s="606" t="s">
        <v>6344</v>
      </c>
      <c r="AK52" s="606" t="s">
        <v>6344</v>
      </c>
      <c r="AL52" s="606"/>
      <c r="AM52" s="612"/>
      <c r="AN52" s="612"/>
      <c r="AO52" s="606"/>
      <c r="AP52" s="606"/>
      <c r="AQ52" s="606"/>
      <c r="AR52" s="606"/>
      <c r="AS52" s="606"/>
      <c r="AT52" s="606"/>
      <c r="AU52" s="606"/>
      <c r="AV52" s="606"/>
      <c r="AW52" s="606"/>
      <c r="AX52" s="606"/>
      <c r="AY52" s="606"/>
      <c r="AZ52" s="606"/>
      <c r="BA52" s="449"/>
      <c r="BB52" s="449"/>
      <c r="BC52" s="606"/>
      <c r="BD52" s="606"/>
      <c r="BE52" s="606"/>
      <c r="BF52" s="606"/>
      <c r="BG52" s="606"/>
      <c r="BH52" s="606"/>
      <c r="BI52" s="611"/>
      <c r="BJ52" s="606"/>
      <c r="BK52" s="606"/>
      <c r="BL52" s="606"/>
      <c r="BM52" s="606"/>
      <c r="BN52" s="606"/>
      <c r="BP52" s="606" t="s">
        <v>10359</v>
      </c>
      <c r="BQ52" s="606">
        <v>0</v>
      </c>
      <c r="BR52" s="606" t="s">
        <v>10250</v>
      </c>
      <c r="BS52" s="606">
        <v>0</v>
      </c>
      <c r="BT52" s="606" t="b">
        <f t="shared" si="4"/>
        <v>0</v>
      </c>
      <c r="BX52" s="606">
        <f t="shared" si="5"/>
        <v>0</v>
      </c>
    </row>
    <row r="53" spans="1:76" ht="36" x14ac:dyDescent="0.35">
      <c r="A53" s="613">
        <v>229</v>
      </c>
      <c r="B53" s="449" t="s">
        <v>11760</v>
      </c>
      <c r="C53" s="449" t="s">
        <v>10327</v>
      </c>
      <c r="D53" s="449" t="s">
        <v>10232</v>
      </c>
      <c r="E53" s="449" t="s">
        <v>2577</v>
      </c>
      <c r="F53" s="449" t="s">
        <v>2578</v>
      </c>
      <c r="G53" s="449" t="s">
        <v>174</v>
      </c>
      <c r="H53" s="626" t="s">
        <v>10360</v>
      </c>
      <c r="I53" s="449" t="s">
        <v>10361</v>
      </c>
      <c r="J53" s="449" t="s">
        <v>97</v>
      </c>
      <c r="K53" s="449"/>
      <c r="L53" s="613"/>
      <c r="M53" s="613"/>
      <c r="N53" s="613"/>
      <c r="O53" s="449" t="s">
        <v>10362</v>
      </c>
      <c r="P53" s="613"/>
      <c r="Q53" s="449" t="s">
        <v>10259</v>
      </c>
      <c r="R53" s="606"/>
      <c r="S53" s="449" t="s">
        <v>10330</v>
      </c>
      <c r="T53" s="606"/>
      <c r="U53" s="449" t="s">
        <v>10246</v>
      </c>
      <c r="V53" s="613"/>
      <c r="W53" s="613"/>
      <c r="X53" s="449" t="str">
        <f t="shared" si="3"/>
        <v>Interface - Outbound (Using BI Report) - Medium</v>
      </c>
      <c r="Y53" s="606"/>
      <c r="Z53" s="606"/>
      <c r="AA53" s="606"/>
      <c r="AB53" s="606"/>
      <c r="AC53" s="606"/>
      <c r="AD53" s="606"/>
      <c r="AE53" s="606"/>
      <c r="AF53" s="606"/>
      <c r="AG53" s="606"/>
      <c r="AH53" s="606"/>
      <c r="AI53" s="606"/>
      <c r="AJ53" s="606"/>
      <c r="AK53" s="606"/>
      <c r="AL53" s="606"/>
      <c r="AM53" s="612"/>
      <c r="AN53" s="612"/>
      <c r="AO53" s="606"/>
      <c r="AP53" s="606"/>
      <c r="AQ53" s="606"/>
      <c r="AR53" s="606"/>
      <c r="AS53" s="606"/>
      <c r="AT53" s="606"/>
      <c r="AU53" s="606"/>
      <c r="AV53" s="606"/>
      <c r="AW53" s="606"/>
      <c r="AX53" s="606"/>
      <c r="AY53" s="606"/>
      <c r="AZ53" s="606"/>
      <c r="BA53" s="449"/>
      <c r="BB53" s="449"/>
      <c r="BC53" s="606"/>
      <c r="BD53" s="606"/>
      <c r="BE53" s="606"/>
      <c r="BF53" s="606"/>
      <c r="BG53" s="606"/>
      <c r="BH53" s="606"/>
      <c r="BI53" s="611"/>
      <c r="BJ53" s="606"/>
      <c r="BK53" s="606"/>
      <c r="BL53" s="606"/>
      <c r="BM53" s="606"/>
      <c r="BN53" s="606"/>
      <c r="BO53" s="606"/>
      <c r="BP53" s="606" t="s">
        <v>3582</v>
      </c>
      <c r="BQ53" s="606">
        <v>0</v>
      </c>
      <c r="BR53" s="606" t="s">
        <v>10250</v>
      </c>
      <c r="BS53" s="606">
        <v>0</v>
      </c>
      <c r="BT53" s="606" t="b">
        <f t="shared" si="4"/>
        <v>0</v>
      </c>
      <c r="BU53" s="601" t="s">
        <v>250</v>
      </c>
      <c r="BX53" s="606">
        <f t="shared" si="5"/>
        <v>1</v>
      </c>
    </row>
    <row r="54" spans="1:76" ht="36" x14ac:dyDescent="0.35">
      <c r="A54" s="613">
        <v>232</v>
      </c>
      <c r="B54" s="449" t="s">
        <v>11760</v>
      </c>
      <c r="C54" s="449" t="s">
        <v>10327</v>
      </c>
      <c r="D54" s="449" t="s">
        <v>10232</v>
      </c>
      <c r="E54" s="449" t="s">
        <v>2577</v>
      </c>
      <c r="F54" s="449" t="s">
        <v>2578</v>
      </c>
      <c r="G54" s="449" t="s">
        <v>4808</v>
      </c>
      <c r="H54" s="607" t="s">
        <v>2760</v>
      </c>
      <c r="I54" s="621" t="s">
        <v>10363</v>
      </c>
      <c r="J54" s="449" t="s">
        <v>97</v>
      </c>
      <c r="K54" s="449"/>
      <c r="L54" s="613"/>
      <c r="M54" s="613"/>
      <c r="N54" s="613"/>
      <c r="O54" s="449"/>
      <c r="P54" s="613"/>
      <c r="Q54" s="449" t="s">
        <v>10237</v>
      </c>
      <c r="R54" s="606"/>
      <c r="S54" s="449" t="s">
        <v>10330</v>
      </c>
      <c r="T54" s="606"/>
      <c r="U54" s="614" t="s">
        <v>10239</v>
      </c>
      <c r="V54" s="613"/>
      <c r="W54" s="613"/>
      <c r="X54" s="449" t="str">
        <f t="shared" si="3"/>
        <v>Report (BI Publisher) - Complex</v>
      </c>
      <c r="Y54" s="606" t="s">
        <v>2097</v>
      </c>
      <c r="Z54" s="606"/>
      <c r="AA54" s="606"/>
      <c r="AB54" s="606"/>
      <c r="AC54" s="606"/>
      <c r="AD54" s="606"/>
      <c r="AE54" s="606"/>
      <c r="AF54" s="606"/>
      <c r="AG54" s="606"/>
      <c r="AH54" s="606"/>
      <c r="AI54" s="606"/>
      <c r="AJ54" s="606" t="s">
        <v>6344</v>
      </c>
      <c r="AK54" s="606" t="s">
        <v>6344</v>
      </c>
      <c r="AL54" s="606"/>
      <c r="AM54" s="612"/>
      <c r="AN54" s="612"/>
      <c r="AO54" s="606"/>
      <c r="AP54" s="606"/>
      <c r="AQ54" s="606"/>
      <c r="AR54" s="606"/>
      <c r="AS54" s="606"/>
      <c r="AT54" s="606"/>
      <c r="AU54" s="606"/>
      <c r="AV54" s="606"/>
      <c r="AW54" s="606"/>
      <c r="AX54" s="606"/>
      <c r="AY54" s="606"/>
      <c r="AZ54" s="606"/>
      <c r="BA54" s="449"/>
      <c r="BB54" s="449"/>
      <c r="BC54" s="606"/>
      <c r="BD54" s="606"/>
      <c r="BE54" s="606"/>
      <c r="BF54" s="606"/>
      <c r="BG54" s="606"/>
      <c r="BH54" s="606"/>
      <c r="BI54" s="611"/>
      <c r="BJ54" s="606"/>
      <c r="BK54" s="606"/>
      <c r="BL54" s="606"/>
      <c r="BM54" s="606"/>
      <c r="BN54" s="606"/>
      <c r="BO54" s="606"/>
      <c r="BP54" s="606" t="s">
        <v>2758</v>
      </c>
      <c r="BQ54" s="606">
        <v>2</v>
      </c>
      <c r="BR54" s="606" t="s">
        <v>10250</v>
      </c>
      <c r="BS54" s="606">
        <v>0</v>
      </c>
      <c r="BT54" s="606" t="b">
        <f t="shared" si="4"/>
        <v>1</v>
      </c>
      <c r="BV54" s="601" t="s">
        <v>10265</v>
      </c>
      <c r="BW54" s="601" t="s">
        <v>118</v>
      </c>
      <c r="BX54" s="606">
        <f t="shared" si="5"/>
        <v>0</v>
      </c>
    </row>
    <row r="55" spans="1:76" ht="120" x14ac:dyDescent="0.35">
      <c r="A55" s="613">
        <v>233</v>
      </c>
      <c r="B55" s="449" t="s">
        <v>11760</v>
      </c>
      <c r="C55" s="449" t="s">
        <v>10231</v>
      </c>
      <c r="D55" s="449" t="s">
        <v>10232</v>
      </c>
      <c r="E55" s="449" t="s">
        <v>2577</v>
      </c>
      <c r="F55" s="449" t="s">
        <v>2578</v>
      </c>
      <c r="G55" s="449" t="s">
        <v>174</v>
      </c>
      <c r="H55" s="607" t="s">
        <v>122</v>
      </c>
      <c r="I55" s="449" t="s">
        <v>10364</v>
      </c>
      <c r="J55" s="449" t="s">
        <v>97</v>
      </c>
      <c r="K55" s="613" t="s">
        <v>10238</v>
      </c>
      <c r="L55" s="449" t="s">
        <v>10305</v>
      </c>
      <c r="M55" s="449" t="s">
        <v>10256</v>
      </c>
      <c r="N55" s="449" t="s">
        <v>10257</v>
      </c>
      <c r="O55" s="449" t="s">
        <v>11797</v>
      </c>
      <c r="P55" s="449" t="s">
        <v>10236</v>
      </c>
      <c r="Q55" s="449" t="s">
        <v>10259</v>
      </c>
      <c r="R55" s="449"/>
      <c r="S55" s="613" t="s">
        <v>10290</v>
      </c>
      <c r="T55" s="449"/>
      <c r="U55" s="614" t="s">
        <v>10239</v>
      </c>
      <c r="V55" s="449" t="s">
        <v>10239</v>
      </c>
      <c r="W55" s="449"/>
      <c r="X55" s="449" t="str">
        <f t="shared" si="3"/>
        <v>Interface - Outbound (Using BI Report) - Complex</v>
      </c>
      <c r="Y55" s="449" t="s">
        <v>2097</v>
      </c>
      <c r="Z55" s="449"/>
      <c r="AA55" s="449"/>
      <c r="AB55" s="449"/>
      <c r="AC55" s="620"/>
      <c r="AD55" s="620"/>
      <c r="AE55" s="620"/>
      <c r="AF55" s="620"/>
      <c r="AG55" s="449" t="s">
        <v>1366</v>
      </c>
      <c r="AH55" s="449"/>
      <c r="AI55" s="449"/>
      <c r="AJ55" s="606" t="s">
        <v>6344</v>
      </c>
      <c r="AK55" s="449" t="s">
        <v>6344</v>
      </c>
      <c r="AL55" s="449"/>
      <c r="AM55" s="449"/>
      <c r="AN55" s="449"/>
      <c r="AO55" s="449" t="s">
        <v>1366</v>
      </c>
      <c r="AP55" s="449"/>
      <c r="AQ55" s="449"/>
      <c r="AR55" s="449" t="s">
        <v>1366</v>
      </c>
      <c r="AS55" s="449"/>
      <c r="AT55" s="449"/>
      <c r="AU55" s="449"/>
      <c r="AV55" s="449"/>
      <c r="AW55" s="449"/>
      <c r="AX55" s="606"/>
      <c r="AY55" s="606"/>
      <c r="AZ55" s="606"/>
      <c r="BA55" s="606"/>
      <c r="BB55" s="606"/>
      <c r="BC55" s="606"/>
      <c r="BD55" s="606"/>
      <c r="BE55" s="606"/>
      <c r="BF55" s="606"/>
      <c r="BG55" s="606"/>
      <c r="BH55" s="606"/>
      <c r="BI55" s="611"/>
      <c r="BJ55" s="606"/>
      <c r="BK55" s="606"/>
      <c r="BL55" s="606"/>
      <c r="BM55" s="606"/>
      <c r="BN55" s="606"/>
      <c r="BO55" s="606"/>
      <c r="BP55" s="606" t="s">
        <v>4445</v>
      </c>
      <c r="BQ55" s="606">
        <v>1</v>
      </c>
      <c r="BR55" s="606"/>
      <c r="BS55" s="606"/>
      <c r="BT55" s="606" t="b">
        <f t="shared" si="4"/>
        <v>1</v>
      </c>
      <c r="BX55" s="606">
        <f t="shared" si="5"/>
        <v>0</v>
      </c>
    </row>
    <row r="56" spans="1:76" ht="180" x14ac:dyDescent="0.35">
      <c r="A56" s="613">
        <v>234</v>
      </c>
      <c r="B56" s="449" t="s">
        <v>11760</v>
      </c>
      <c r="C56" s="449" t="s">
        <v>10231</v>
      </c>
      <c r="D56" s="449" t="s">
        <v>10232</v>
      </c>
      <c r="E56" s="449" t="s">
        <v>2577</v>
      </c>
      <c r="F56" s="449" t="s">
        <v>2578</v>
      </c>
      <c r="G56" s="449" t="s">
        <v>174</v>
      </c>
      <c r="H56" s="607" t="s">
        <v>478</v>
      </c>
      <c r="I56" s="449" t="s">
        <v>10365</v>
      </c>
      <c r="J56" s="449" t="s">
        <v>97</v>
      </c>
      <c r="K56" s="613" t="s">
        <v>10238</v>
      </c>
      <c r="L56" s="449" t="s">
        <v>10305</v>
      </c>
      <c r="M56" s="449" t="s">
        <v>10256</v>
      </c>
      <c r="N56" s="449" t="s">
        <v>10257</v>
      </c>
      <c r="O56" s="449" t="s">
        <v>11798</v>
      </c>
      <c r="P56" s="449" t="s">
        <v>10236</v>
      </c>
      <c r="Q56" s="449" t="s">
        <v>10259</v>
      </c>
      <c r="R56" s="449"/>
      <c r="S56" s="613" t="s">
        <v>10290</v>
      </c>
      <c r="T56" s="449"/>
      <c r="U56" s="614" t="s">
        <v>10239</v>
      </c>
      <c r="V56" s="449" t="s">
        <v>10239</v>
      </c>
      <c r="W56" s="449"/>
      <c r="X56" s="449" t="str">
        <f t="shared" si="3"/>
        <v>Interface - Outbound (Using BI Report) - Complex</v>
      </c>
      <c r="Y56" s="449" t="s">
        <v>2097</v>
      </c>
      <c r="Z56" s="449"/>
      <c r="AA56" s="449"/>
      <c r="AB56" s="449"/>
      <c r="AC56" s="620"/>
      <c r="AD56" s="620"/>
      <c r="AE56" s="620"/>
      <c r="AF56" s="620"/>
      <c r="AG56" s="449" t="s">
        <v>1366</v>
      </c>
      <c r="AH56" s="449"/>
      <c r="AI56" s="449"/>
      <c r="AJ56" s="606" t="s">
        <v>6344</v>
      </c>
      <c r="AK56" s="449" t="s">
        <v>6344</v>
      </c>
      <c r="AL56" s="449"/>
      <c r="AM56" s="449"/>
      <c r="AN56" s="449"/>
      <c r="AO56" s="449" t="s">
        <v>1366</v>
      </c>
      <c r="AP56" s="449"/>
      <c r="AQ56" s="449"/>
      <c r="AR56" s="449" t="s">
        <v>1366</v>
      </c>
      <c r="AS56" s="449"/>
      <c r="AT56" s="449"/>
      <c r="AU56" s="449"/>
      <c r="AV56" s="449"/>
      <c r="AW56" s="449"/>
      <c r="AX56" s="606"/>
      <c r="AY56" s="606"/>
      <c r="AZ56" s="606"/>
      <c r="BA56" s="606"/>
      <c r="BB56" s="606"/>
      <c r="BC56" s="606"/>
      <c r="BD56" s="606"/>
      <c r="BE56" s="606"/>
      <c r="BF56" s="606"/>
      <c r="BG56" s="606"/>
      <c r="BH56" s="606"/>
      <c r="BI56" s="611"/>
      <c r="BJ56" s="606"/>
      <c r="BK56" s="606"/>
      <c r="BL56" s="606"/>
      <c r="BM56" s="606"/>
      <c r="BN56" s="606"/>
      <c r="BO56" s="606"/>
      <c r="BP56" s="606" t="s">
        <v>4452</v>
      </c>
      <c r="BQ56" s="606">
        <v>1</v>
      </c>
      <c r="BR56" s="606"/>
      <c r="BS56" s="606"/>
      <c r="BT56" s="606" t="b">
        <f t="shared" si="4"/>
        <v>1</v>
      </c>
      <c r="BX56" s="606">
        <f t="shared" si="5"/>
        <v>0</v>
      </c>
    </row>
    <row r="57" spans="1:76" ht="48" x14ac:dyDescent="0.35">
      <c r="A57" s="613">
        <v>235</v>
      </c>
      <c r="B57" s="449" t="s">
        <v>11760</v>
      </c>
      <c r="C57" s="449" t="s">
        <v>10231</v>
      </c>
      <c r="D57" s="449" t="s">
        <v>10232</v>
      </c>
      <c r="E57" s="449" t="s">
        <v>10366</v>
      </c>
      <c r="F57" s="449" t="s">
        <v>254</v>
      </c>
      <c r="G57" s="449" t="s">
        <v>174</v>
      </c>
      <c r="H57" s="607" t="s">
        <v>6242</v>
      </c>
      <c r="I57" s="449" t="s">
        <v>10367</v>
      </c>
      <c r="J57" s="449" t="s">
        <v>10234</v>
      </c>
      <c r="K57" s="613" t="s">
        <v>10238</v>
      </c>
      <c r="L57" s="449" t="s">
        <v>10244</v>
      </c>
      <c r="M57" s="449" t="s">
        <v>10256</v>
      </c>
      <c r="N57" s="613" t="s">
        <v>10368</v>
      </c>
      <c r="O57" s="449"/>
      <c r="P57" s="449"/>
      <c r="Q57" s="449" t="s">
        <v>10259</v>
      </c>
      <c r="R57" s="606"/>
      <c r="S57" s="613" t="s">
        <v>10290</v>
      </c>
      <c r="T57" s="606"/>
      <c r="U57" s="449" t="s">
        <v>10239</v>
      </c>
      <c r="V57" s="613"/>
      <c r="W57" s="613"/>
      <c r="X57" s="449" t="str">
        <f t="shared" si="3"/>
        <v>Interface - Outbound (Using BI Report) - Complex</v>
      </c>
      <c r="Y57" s="606" t="s">
        <v>2269</v>
      </c>
      <c r="Z57" s="606"/>
      <c r="AA57" s="606"/>
      <c r="AB57" s="606"/>
      <c r="AC57" s="606"/>
      <c r="AD57" s="606"/>
      <c r="AE57" s="606"/>
      <c r="AF57" s="606"/>
      <c r="AG57" s="606"/>
      <c r="AH57" s="606"/>
      <c r="AI57" s="606"/>
      <c r="AJ57" s="606" t="s">
        <v>2324</v>
      </c>
      <c r="AK57" s="606" t="s">
        <v>2097</v>
      </c>
      <c r="AL57" s="606"/>
      <c r="AM57" s="612"/>
      <c r="AN57" s="612"/>
      <c r="AO57" s="606"/>
      <c r="AP57" s="606"/>
      <c r="AQ57" s="606"/>
      <c r="AR57" s="606"/>
      <c r="AS57" s="606"/>
      <c r="AT57" s="606"/>
      <c r="AU57" s="606"/>
      <c r="AV57" s="606"/>
      <c r="AW57" s="606"/>
      <c r="AX57" s="606"/>
      <c r="AY57" s="606"/>
      <c r="AZ57" s="606"/>
      <c r="BA57" s="449"/>
      <c r="BB57" s="449"/>
      <c r="BC57" s="606"/>
      <c r="BD57" s="606"/>
      <c r="BE57" s="606"/>
      <c r="BF57" s="606"/>
      <c r="BG57" s="606"/>
      <c r="BH57" s="606"/>
      <c r="BI57" s="611"/>
      <c r="BJ57" s="606"/>
      <c r="BK57" s="606"/>
      <c r="BL57" s="606"/>
      <c r="BM57" s="606"/>
      <c r="BN57" s="606"/>
      <c r="BO57" s="606"/>
      <c r="BP57" s="608" t="s">
        <v>10369</v>
      </c>
      <c r="BQ57" s="606">
        <v>0</v>
      </c>
      <c r="BR57" s="608" t="s">
        <v>10369</v>
      </c>
      <c r="BS57" s="606">
        <v>4</v>
      </c>
      <c r="BT57" s="606" t="b">
        <f t="shared" si="4"/>
        <v>1</v>
      </c>
      <c r="BX57" s="606">
        <f t="shared" si="5"/>
        <v>0</v>
      </c>
    </row>
    <row r="58" spans="1:76" ht="36" x14ac:dyDescent="0.35">
      <c r="A58" s="613">
        <v>236</v>
      </c>
      <c r="B58" s="449" t="s">
        <v>11760</v>
      </c>
      <c r="C58" s="449" t="s">
        <v>10231</v>
      </c>
      <c r="D58" s="449" t="s">
        <v>10232</v>
      </c>
      <c r="E58" s="449" t="s">
        <v>10366</v>
      </c>
      <c r="F58" s="449" t="s">
        <v>254</v>
      </c>
      <c r="G58" s="449" t="s">
        <v>174</v>
      </c>
      <c r="H58" s="607" t="s">
        <v>4378</v>
      </c>
      <c r="I58" s="449" t="s">
        <v>4377</v>
      </c>
      <c r="J58" s="449" t="s">
        <v>10234</v>
      </c>
      <c r="K58" s="613" t="s">
        <v>10238</v>
      </c>
      <c r="L58" s="449" t="s">
        <v>10244</v>
      </c>
      <c r="M58" s="449" t="s">
        <v>10370</v>
      </c>
      <c r="N58" s="613" t="s">
        <v>10368</v>
      </c>
      <c r="O58" s="449"/>
      <c r="P58" s="449"/>
      <c r="Q58" s="449" t="s">
        <v>10259</v>
      </c>
      <c r="R58" s="606"/>
      <c r="S58" s="613" t="s">
        <v>10290</v>
      </c>
      <c r="T58" s="606"/>
      <c r="U58" s="614" t="s">
        <v>10239</v>
      </c>
      <c r="V58" s="613"/>
      <c r="W58" s="613"/>
      <c r="X58" s="449" t="str">
        <f t="shared" si="3"/>
        <v>Interface - Outbound (Using BI Report) - Complex</v>
      </c>
      <c r="Y58" s="606" t="s">
        <v>2269</v>
      </c>
      <c r="Z58" s="606"/>
      <c r="AA58" s="606"/>
      <c r="AB58" s="606"/>
      <c r="AC58" s="606"/>
      <c r="AD58" s="606"/>
      <c r="AE58" s="606"/>
      <c r="AF58" s="606"/>
      <c r="AG58" s="606"/>
      <c r="AH58" s="606"/>
      <c r="AI58" s="606"/>
      <c r="AJ58" s="606" t="s">
        <v>2324</v>
      </c>
      <c r="AK58" s="606" t="s">
        <v>2097</v>
      </c>
      <c r="AL58" s="606"/>
      <c r="AM58" s="612"/>
      <c r="AN58" s="612"/>
      <c r="AO58" s="606"/>
      <c r="AP58" s="606"/>
      <c r="AQ58" s="606"/>
      <c r="AR58" s="606"/>
      <c r="AS58" s="606"/>
      <c r="AT58" s="606"/>
      <c r="AU58" s="606"/>
      <c r="AV58" s="606"/>
      <c r="AW58" s="606"/>
      <c r="AX58" s="606"/>
      <c r="AY58" s="606"/>
      <c r="AZ58" s="606"/>
      <c r="BA58" s="449"/>
      <c r="BB58" s="449"/>
      <c r="BC58" s="606"/>
      <c r="BD58" s="606"/>
      <c r="BE58" s="606"/>
      <c r="BF58" s="606"/>
      <c r="BG58" s="606"/>
      <c r="BH58" s="606"/>
      <c r="BI58" s="611"/>
      <c r="BJ58" s="606"/>
      <c r="BK58" s="606"/>
      <c r="BL58" s="606"/>
      <c r="BM58" s="606"/>
      <c r="BN58" s="606"/>
      <c r="BO58" s="606"/>
      <c r="BP58" s="606" t="s">
        <v>4376</v>
      </c>
      <c r="BQ58" s="606">
        <v>1</v>
      </c>
      <c r="BR58" s="606" t="s">
        <v>10250</v>
      </c>
      <c r="BS58" s="606">
        <v>0</v>
      </c>
      <c r="BT58" s="606" t="b">
        <f t="shared" si="4"/>
        <v>1</v>
      </c>
      <c r="BX58" s="606">
        <f t="shared" si="5"/>
        <v>0</v>
      </c>
    </row>
    <row r="59" spans="1:76" ht="48" x14ac:dyDescent="0.35">
      <c r="A59" s="613">
        <v>237</v>
      </c>
      <c r="B59" s="449" t="s">
        <v>11760</v>
      </c>
      <c r="C59" s="449" t="s">
        <v>10231</v>
      </c>
      <c r="D59" s="449" t="s">
        <v>10232</v>
      </c>
      <c r="E59" s="449" t="s">
        <v>10366</v>
      </c>
      <c r="F59" s="449" t="s">
        <v>254</v>
      </c>
      <c r="G59" s="449" t="s">
        <v>174</v>
      </c>
      <c r="H59" s="607" t="s">
        <v>6250</v>
      </c>
      <c r="I59" s="449" t="s">
        <v>10371</v>
      </c>
      <c r="J59" s="449" t="s">
        <v>10234</v>
      </c>
      <c r="K59" s="613" t="s">
        <v>10238</v>
      </c>
      <c r="L59" s="449" t="s">
        <v>10244</v>
      </c>
      <c r="M59" s="449" t="s">
        <v>10256</v>
      </c>
      <c r="N59" s="613" t="s">
        <v>10368</v>
      </c>
      <c r="O59" s="449" t="s">
        <v>10372</v>
      </c>
      <c r="P59" s="449"/>
      <c r="Q59" s="449" t="s">
        <v>10259</v>
      </c>
      <c r="R59" s="606"/>
      <c r="S59" s="613" t="s">
        <v>10290</v>
      </c>
      <c r="T59" s="606"/>
      <c r="U59" s="449" t="s">
        <v>10274</v>
      </c>
      <c r="V59" s="613"/>
      <c r="W59" s="613"/>
      <c r="X59" s="449" t="str">
        <f t="shared" si="3"/>
        <v>Interface - Outbound (Using BI Report) - Very Complex</v>
      </c>
      <c r="Y59" s="606" t="s">
        <v>2269</v>
      </c>
      <c r="Z59" s="606"/>
      <c r="AA59" s="606"/>
      <c r="AB59" s="606"/>
      <c r="AC59" s="606"/>
      <c r="AD59" s="606"/>
      <c r="AE59" s="606"/>
      <c r="AF59" s="606"/>
      <c r="AG59" s="606"/>
      <c r="AH59" s="606"/>
      <c r="AI59" s="606"/>
      <c r="AJ59" s="606" t="s">
        <v>2324</v>
      </c>
      <c r="AK59" s="606" t="s">
        <v>2097</v>
      </c>
      <c r="AL59" s="606"/>
      <c r="AM59" s="612"/>
      <c r="AN59" s="612"/>
      <c r="AO59" s="606"/>
      <c r="AP59" s="606"/>
      <c r="AQ59" s="606"/>
      <c r="AR59" s="606"/>
      <c r="AS59" s="606"/>
      <c r="AT59" s="606"/>
      <c r="AU59" s="606"/>
      <c r="AV59" s="606"/>
      <c r="AW59" s="606"/>
      <c r="AX59" s="606"/>
      <c r="AY59" s="606"/>
      <c r="AZ59" s="606"/>
      <c r="BA59" s="449"/>
      <c r="BB59" s="449"/>
      <c r="BC59" s="606"/>
      <c r="BD59" s="606"/>
      <c r="BE59" s="606"/>
      <c r="BF59" s="606"/>
      <c r="BG59" s="606"/>
      <c r="BH59" s="606"/>
      <c r="BI59" s="611"/>
      <c r="BJ59" s="606"/>
      <c r="BK59" s="606"/>
      <c r="BL59" s="606"/>
      <c r="BM59" s="606"/>
      <c r="BN59" s="606"/>
      <c r="BO59" s="606"/>
      <c r="BP59" s="608" t="s">
        <v>10373</v>
      </c>
      <c r="BQ59" s="606">
        <v>0</v>
      </c>
      <c r="BR59" s="608" t="s">
        <v>10373</v>
      </c>
      <c r="BS59" s="606">
        <v>4</v>
      </c>
      <c r="BT59" s="606" t="b">
        <f t="shared" si="4"/>
        <v>1</v>
      </c>
      <c r="BX59" s="606">
        <f t="shared" si="5"/>
        <v>0</v>
      </c>
    </row>
    <row r="60" spans="1:76" ht="36" x14ac:dyDescent="0.35">
      <c r="A60" s="613">
        <v>238</v>
      </c>
      <c r="B60" s="449" t="s">
        <v>11760</v>
      </c>
      <c r="C60" s="449" t="s">
        <v>10231</v>
      </c>
      <c r="D60" s="449" t="s">
        <v>10232</v>
      </c>
      <c r="E60" s="449" t="s">
        <v>10366</v>
      </c>
      <c r="F60" s="449" t="s">
        <v>254</v>
      </c>
      <c r="G60" s="449" t="s">
        <v>174</v>
      </c>
      <c r="H60" s="607" t="s">
        <v>4385</v>
      </c>
      <c r="I60" s="449" t="s">
        <v>4384</v>
      </c>
      <c r="J60" s="449" t="s">
        <v>10234</v>
      </c>
      <c r="K60" s="613" t="s">
        <v>10238</v>
      </c>
      <c r="L60" s="449" t="s">
        <v>10244</v>
      </c>
      <c r="M60" s="449" t="s">
        <v>10370</v>
      </c>
      <c r="N60" s="613" t="s">
        <v>10368</v>
      </c>
      <c r="O60" s="449"/>
      <c r="P60" s="449"/>
      <c r="Q60" s="449" t="s">
        <v>10259</v>
      </c>
      <c r="R60" s="606"/>
      <c r="S60" s="613" t="s">
        <v>10290</v>
      </c>
      <c r="T60" s="606"/>
      <c r="U60" s="614" t="s">
        <v>10274</v>
      </c>
      <c r="V60" s="613"/>
      <c r="W60" s="613"/>
      <c r="X60" s="449" t="str">
        <f t="shared" si="3"/>
        <v>Interface - Outbound (Using BI Report) - Very Complex</v>
      </c>
      <c r="Y60" s="606" t="s">
        <v>2269</v>
      </c>
      <c r="Z60" s="606"/>
      <c r="AA60" s="606"/>
      <c r="AB60" s="606"/>
      <c r="AC60" s="606"/>
      <c r="AD60" s="606"/>
      <c r="AE60" s="606"/>
      <c r="AF60" s="606"/>
      <c r="AG60" s="606"/>
      <c r="AH60" s="606"/>
      <c r="AI60" s="606"/>
      <c r="AJ60" s="606" t="s">
        <v>2324</v>
      </c>
      <c r="AK60" s="606" t="s">
        <v>2097</v>
      </c>
      <c r="AL60" s="606"/>
      <c r="AM60" s="612"/>
      <c r="AN60" s="612"/>
      <c r="AO60" s="606"/>
      <c r="AP60" s="606"/>
      <c r="AQ60" s="606"/>
      <c r="AR60" s="606"/>
      <c r="AS60" s="606"/>
      <c r="AT60" s="606"/>
      <c r="AU60" s="606"/>
      <c r="AV60" s="606"/>
      <c r="AW60" s="606"/>
      <c r="AX60" s="606"/>
      <c r="AY60" s="606"/>
      <c r="AZ60" s="606"/>
      <c r="BA60" s="449"/>
      <c r="BB60" s="449"/>
      <c r="BC60" s="606"/>
      <c r="BD60" s="606"/>
      <c r="BE60" s="606"/>
      <c r="BF60" s="606"/>
      <c r="BG60" s="606"/>
      <c r="BH60" s="606"/>
      <c r="BI60" s="611"/>
      <c r="BJ60" s="606"/>
      <c r="BK60" s="606"/>
      <c r="BL60" s="606"/>
      <c r="BM60" s="606"/>
      <c r="BN60" s="606"/>
      <c r="BO60" s="606"/>
      <c r="BP60" s="606" t="s">
        <v>4383</v>
      </c>
      <c r="BQ60" s="606">
        <v>1</v>
      </c>
      <c r="BR60" s="606" t="s">
        <v>10250</v>
      </c>
      <c r="BS60" s="606">
        <v>0</v>
      </c>
      <c r="BT60" s="606" t="b">
        <f t="shared" si="4"/>
        <v>1</v>
      </c>
      <c r="BX60" s="606">
        <f t="shared" si="5"/>
        <v>0</v>
      </c>
    </row>
    <row r="61" spans="1:76" ht="48" x14ac:dyDescent="0.35">
      <c r="A61" s="613">
        <v>244</v>
      </c>
      <c r="B61" s="449" t="s">
        <v>11760</v>
      </c>
      <c r="C61" s="449" t="s">
        <v>10231</v>
      </c>
      <c r="D61" s="449" t="s">
        <v>10232</v>
      </c>
      <c r="E61" s="449" t="s">
        <v>10366</v>
      </c>
      <c r="F61" s="449" t="s">
        <v>254</v>
      </c>
      <c r="G61" s="449" t="s">
        <v>174</v>
      </c>
      <c r="H61" s="607" t="s">
        <v>6187</v>
      </c>
      <c r="I61" s="449" t="s">
        <v>10374</v>
      </c>
      <c r="J61" s="449" t="s">
        <v>10234</v>
      </c>
      <c r="K61" s="613" t="s">
        <v>10238</v>
      </c>
      <c r="L61" s="449" t="s">
        <v>10244</v>
      </c>
      <c r="M61" s="449" t="s">
        <v>10256</v>
      </c>
      <c r="N61" s="613" t="s">
        <v>10368</v>
      </c>
      <c r="O61" s="449"/>
      <c r="P61" s="449"/>
      <c r="Q61" s="449" t="s">
        <v>10259</v>
      </c>
      <c r="R61" s="606"/>
      <c r="S61" s="613" t="s">
        <v>10290</v>
      </c>
      <c r="T61" s="606"/>
      <c r="U61" s="449" t="s">
        <v>10239</v>
      </c>
      <c r="V61" s="613"/>
      <c r="W61" s="613"/>
      <c r="X61" s="606" t="str">
        <f t="shared" si="3"/>
        <v>Interface - Outbound (Using BI Report) - Complex</v>
      </c>
      <c r="Y61" s="606" t="s">
        <v>2269</v>
      </c>
      <c r="Z61" s="606"/>
      <c r="AA61" s="606"/>
      <c r="AB61" s="606"/>
      <c r="AC61" s="606"/>
      <c r="AD61" s="606"/>
      <c r="AE61" s="606"/>
      <c r="AF61" s="606"/>
      <c r="AG61" s="606"/>
      <c r="AH61" s="606"/>
      <c r="AI61" s="606"/>
      <c r="AJ61" s="606" t="s">
        <v>2324</v>
      </c>
      <c r="AK61" s="606" t="s">
        <v>2097</v>
      </c>
      <c r="AL61" s="606"/>
      <c r="AM61" s="612"/>
      <c r="AN61" s="612"/>
      <c r="AO61" s="606"/>
      <c r="AP61" s="606"/>
      <c r="AQ61" s="606"/>
      <c r="AR61" s="606"/>
      <c r="AS61" s="606"/>
      <c r="AT61" s="606"/>
      <c r="AU61" s="606"/>
      <c r="AV61" s="606"/>
      <c r="AW61" s="606"/>
      <c r="AX61" s="606"/>
      <c r="AY61" s="606"/>
      <c r="AZ61" s="606"/>
      <c r="BA61" s="449"/>
      <c r="BB61" s="449"/>
      <c r="BC61" s="606"/>
      <c r="BD61" s="606"/>
      <c r="BE61" s="606"/>
      <c r="BF61" s="606"/>
      <c r="BG61" s="606"/>
      <c r="BH61" s="606"/>
      <c r="BI61" s="611"/>
      <c r="BJ61" s="606"/>
      <c r="BK61" s="606"/>
      <c r="BL61" s="606"/>
      <c r="BM61" s="606"/>
      <c r="BN61" s="606"/>
      <c r="BO61" s="606"/>
      <c r="BP61" s="608" t="s">
        <v>10375</v>
      </c>
      <c r="BQ61" s="606">
        <v>0</v>
      </c>
      <c r="BR61" s="608" t="s">
        <v>10375</v>
      </c>
      <c r="BS61" s="606">
        <v>4</v>
      </c>
      <c r="BT61" s="606" t="b">
        <f t="shared" si="4"/>
        <v>1</v>
      </c>
      <c r="BX61" s="606">
        <f t="shared" si="5"/>
        <v>0</v>
      </c>
    </row>
    <row r="62" spans="1:76" ht="36" customHeight="1" x14ac:dyDescent="0.3">
      <c r="A62" s="613">
        <v>245</v>
      </c>
      <c r="B62" s="449" t="s">
        <v>11760</v>
      </c>
      <c r="C62" s="449" t="s">
        <v>10231</v>
      </c>
      <c r="D62" s="449" t="s">
        <v>10232</v>
      </c>
      <c r="E62" s="449" t="s">
        <v>10366</v>
      </c>
      <c r="F62" s="449" t="s">
        <v>254</v>
      </c>
      <c r="G62" s="449" t="s">
        <v>174</v>
      </c>
      <c r="H62" s="607" t="s">
        <v>4392</v>
      </c>
      <c r="I62" s="449" t="s">
        <v>4391</v>
      </c>
      <c r="J62" s="449" t="s">
        <v>10234</v>
      </c>
      <c r="K62" s="613" t="s">
        <v>10238</v>
      </c>
      <c r="L62" s="449" t="s">
        <v>10244</v>
      </c>
      <c r="M62" s="449" t="s">
        <v>10370</v>
      </c>
      <c r="N62" s="613" t="s">
        <v>10368</v>
      </c>
      <c r="O62" s="449"/>
      <c r="P62" s="622"/>
      <c r="Q62" s="449" t="s">
        <v>10259</v>
      </c>
      <c r="R62" s="606"/>
      <c r="S62" s="613" t="s">
        <v>10290</v>
      </c>
      <c r="T62" s="606"/>
      <c r="U62" s="614" t="s">
        <v>10239</v>
      </c>
      <c r="V62" s="613"/>
      <c r="W62" s="613"/>
      <c r="X62" s="449" t="str">
        <f t="shared" si="3"/>
        <v>Interface - Outbound (Using BI Report) - Complex</v>
      </c>
      <c r="Y62" s="606" t="s">
        <v>2269</v>
      </c>
      <c r="Z62" s="606"/>
      <c r="AA62" s="606"/>
      <c r="AB62" s="606"/>
      <c r="AC62" s="606"/>
      <c r="AD62" s="606"/>
      <c r="AE62" s="606"/>
      <c r="AF62" s="606"/>
      <c r="AG62" s="606"/>
      <c r="AH62" s="606"/>
      <c r="AI62" s="606"/>
      <c r="AJ62" s="606" t="s">
        <v>2324</v>
      </c>
      <c r="AK62" s="606" t="s">
        <v>2097</v>
      </c>
      <c r="AL62" s="606"/>
      <c r="AM62" s="612"/>
      <c r="AN62" s="612"/>
      <c r="AO62" s="606"/>
      <c r="AP62" s="606"/>
      <c r="AQ62" s="606"/>
      <c r="AR62" s="606"/>
      <c r="AS62" s="606"/>
      <c r="AT62" s="606"/>
      <c r="AU62" s="606"/>
      <c r="AV62" s="606"/>
      <c r="AW62" s="606"/>
      <c r="AX62" s="606"/>
      <c r="AY62" s="606"/>
      <c r="AZ62" s="606"/>
      <c r="BA62" s="449"/>
      <c r="BB62" s="449"/>
      <c r="BC62" s="606"/>
      <c r="BD62" s="606"/>
      <c r="BE62" s="606"/>
      <c r="BF62" s="606"/>
      <c r="BG62" s="606"/>
      <c r="BH62" s="606"/>
      <c r="BI62" s="611"/>
      <c r="BJ62" s="606"/>
      <c r="BK62" s="606"/>
      <c r="BL62" s="606"/>
      <c r="BM62" s="606"/>
      <c r="BN62" s="606"/>
      <c r="BO62" s="606"/>
      <c r="BP62" s="606" t="s">
        <v>4390</v>
      </c>
      <c r="BQ62" s="606">
        <v>1</v>
      </c>
      <c r="BR62" s="606" t="s">
        <v>10250</v>
      </c>
      <c r="BS62" s="606">
        <v>0</v>
      </c>
      <c r="BT62" s="606" t="b">
        <f t="shared" si="4"/>
        <v>1</v>
      </c>
      <c r="BX62" s="606">
        <f t="shared" si="5"/>
        <v>0</v>
      </c>
    </row>
    <row r="63" spans="1:76" ht="48" x14ac:dyDescent="0.3">
      <c r="A63" s="613">
        <v>246</v>
      </c>
      <c r="B63" s="449" t="s">
        <v>11760</v>
      </c>
      <c r="C63" s="449" t="s">
        <v>10231</v>
      </c>
      <c r="D63" s="449" t="s">
        <v>10232</v>
      </c>
      <c r="E63" s="449" t="s">
        <v>10366</v>
      </c>
      <c r="F63" s="449" t="s">
        <v>254</v>
      </c>
      <c r="G63" s="449" t="s">
        <v>174</v>
      </c>
      <c r="H63" s="607" t="s">
        <v>6256</v>
      </c>
      <c r="I63" s="449" t="s">
        <v>10376</v>
      </c>
      <c r="J63" s="449" t="s">
        <v>10234</v>
      </c>
      <c r="K63" s="613" t="s">
        <v>10238</v>
      </c>
      <c r="L63" s="449" t="s">
        <v>10244</v>
      </c>
      <c r="M63" s="449" t="s">
        <v>10256</v>
      </c>
      <c r="N63" s="613" t="s">
        <v>10368</v>
      </c>
      <c r="O63" s="449"/>
      <c r="P63" s="622"/>
      <c r="Q63" s="449" t="s">
        <v>10259</v>
      </c>
      <c r="R63" s="606"/>
      <c r="S63" s="613" t="s">
        <v>10290</v>
      </c>
      <c r="T63" s="606"/>
      <c r="U63" s="449" t="s">
        <v>10239</v>
      </c>
      <c r="V63" s="613"/>
      <c r="W63" s="613"/>
      <c r="X63" s="449" t="str">
        <f t="shared" si="3"/>
        <v>Interface - Outbound (Using BI Report) - Complex</v>
      </c>
      <c r="Y63" s="606" t="s">
        <v>2269</v>
      </c>
      <c r="Z63" s="606"/>
      <c r="AA63" s="606"/>
      <c r="AB63" s="606"/>
      <c r="AC63" s="606"/>
      <c r="AD63" s="606"/>
      <c r="AE63" s="606"/>
      <c r="AF63" s="606"/>
      <c r="AG63" s="606"/>
      <c r="AH63" s="606"/>
      <c r="AI63" s="606"/>
      <c r="AJ63" s="606" t="s">
        <v>2324</v>
      </c>
      <c r="AK63" s="606" t="s">
        <v>2097</v>
      </c>
      <c r="AL63" s="606"/>
      <c r="AM63" s="612"/>
      <c r="AN63" s="612"/>
      <c r="AO63" s="606"/>
      <c r="AP63" s="606"/>
      <c r="AQ63" s="606"/>
      <c r="AR63" s="606"/>
      <c r="AS63" s="606"/>
      <c r="AT63" s="606"/>
      <c r="AU63" s="606"/>
      <c r="AV63" s="606"/>
      <c r="AW63" s="606"/>
      <c r="AX63" s="606"/>
      <c r="AY63" s="606"/>
      <c r="AZ63" s="606"/>
      <c r="BA63" s="449"/>
      <c r="BB63" s="449"/>
      <c r="BC63" s="606"/>
      <c r="BD63" s="606"/>
      <c r="BE63" s="606"/>
      <c r="BF63" s="606"/>
      <c r="BG63" s="606"/>
      <c r="BH63" s="606"/>
      <c r="BI63" s="611"/>
      <c r="BJ63" s="606"/>
      <c r="BK63" s="606"/>
      <c r="BL63" s="606"/>
      <c r="BM63" s="606"/>
      <c r="BN63" s="606"/>
      <c r="BO63" s="606"/>
      <c r="BP63" s="608" t="s">
        <v>10377</v>
      </c>
      <c r="BQ63" s="606">
        <v>0</v>
      </c>
      <c r="BR63" s="608" t="s">
        <v>10377</v>
      </c>
      <c r="BS63" s="606">
        <v>4</v>
      </c>
      <c r="BT63" s="606" t="b">
        <f t="shared" si="4"/>
        <v>1</v>
      </c>
      <c r="BX63" s="606">
        <f t="shared" si="5"/>
        <v>0</v>
      </c>
    </row>
    <row r="64" spans="1:76" ht="36" customHeight="1" x14ac:dyDescent="0.3">
      <c r="A64" s="613">
        <v>247</v>
      </c>
      <c r="B64" s="449" t="s">
        <v>11760</v>
      </c>
      <c r="C64" s="449" t="s">
        <v>10231</v>
      </c>
      <c r="D64" s="449" t="s">
        <v>10232</v>
      </c>
      <c r="E64" s="449" t="s">
        <v>10366</v>
      </c>
      <c r="F64" s="449" t="s">
        <v>254</v>
      </c>
      <c r="G64" s="449" t="s">
        <v>174</v>
      </c>
      <c r="H64" s="607" t="s">
        <v>4398</v>
      </c>
      <c r="I64" s="449" t="s">
        <v>4397</v>
      </c>
      <c r="J64" s="449" t="s">
        <v>10234</v>
      </c>
      <c r="K64" s="613" t="s">
        <v>10238</v>
      </c>
      <c r="L64" s="449" t="s">
        <v>10244</v>
      </c>
      <c r="M64" s="449" t="s">
        <v>10370</v>
      </c>
      <c r="N64" s="613" t="s">
        <v>10368</v>
      </c>
      <c r="O64" s="449"/>
      <c r="P64" s="622"/>
      <c r="Q64" s="449" t="s">
        <v>10259</v>
      </c>
      <c r="R64" s="606"/>
      <c r="S64" s="613" t="s">
        <v>10290</v>
      </c>
      <c r="T64" s="606"/>
      <c r="U64" s="614" t="s">
        <v>10239</v>
      </c>
      <c r="V64" s="613"/>
      <c r="W64" s="613"/>
      <c r="X64" s="449" t="str">
        <f t="shared" si="3"/>
        <v>Interface - Outbound (Using BI Report) - Complex</v>
      </c>
      <c r="Y64" s="606" t="s">
        <v>2269</v>
      </c>
      <c r="Z64" s="606"/>
      <c r="AA64" s="606"/>
      <c r="AB64" s="606"/>
      <c r="AC64" s="606"/>
      <c r="AD64" s="606"/>
      <c r="AE64" s="606"/>
      <c r="AF64" s="606"/>
      <c r="AG64" s="606"/>
      <c r="AH64" s="606"/>
      <c r="AI64" s="606"/>
      <c r="AJ64" s="606" t="s">
        <v>2324</v>
      </c>
      <c r="AK64" s="606" t="s">
        <v>2097</v>
      </c>
      <c r="AL64" s="606"/>
      <c r="AM64" s="612"/>
      <c r="AN64" s="612"/>
      <c r="AO64" s="606"/>
      <c r="AP64" s="606"/>
      <c r="AQ64" s="606"/>
      <c r="AR64" s="606"/>
      <c r="AS64" s="606"/>
      <c r="AT64" s="606"/>
      <c r="AU64" s="606"/>
      <c r="AV64" s="606"/>
      <c r="AW64" s="606"/>
      <c r="AX64" s="606"/>
      <c r="AY64" s="606"/>
      <c r="AZ64" s="606"/>
      <c r="BA64" s="449"/>
      <c r="BB64" s="449"/>
      <c r="BC64" s="606"/>
      <c r="BD64" s="606"/>
      <c r="BE64" s="606"/>
      <c r="BF64" s="606"/>
      <c r="BG64" s="606"/>
      <c r="BH64" s="606"/>
      <c r="BI64" s="611"/>
      <c r="BJ64" s="606"/>
      <c r="BK64" s="606"/>
      <c r="BL64" s="606"/>
      <c r="BM64" s="606"/>
      <c r="BN64" s="606"/>
      <c r="BO64" s="606"/>
      <c r="BP64" s="606" t="s">
        <v>4396</v>
      </c>
      <c r="BQ64" s="606">
        <v>1</v>
      </c>
      <c r="BR64" s="606" t="s">
        <v>10250</v>
      </c>
      <c r="BS64" s="606">
        <v>0</v>
      </c>
      <c r="BT64" s="606" t="b">
        <f t="shared" si="4"/>
        <v>1</v>
      </c>
      <c r="BX64" s="606">
        <f t="shared" si="5"/>
        <v>0</v>
      </c>
    </row>
    <row r="65" spans="1:76" ht="132" customHeight="1" x14ac:dyDescent="0.3">
      <c r="A65" s="613">
        <v>248</v>
      </c>
      <c r="B65" s="449" t="s">
        <v>11760</v>
      </c>
      <c r="C65" s="449" t="s">
        <v>10231</v>
      </c>
      <c r="D65" s="449" t="s">
        <v>10232</v>
      </c>
      <c r="E65" s="449" t="s">
        <v>10366</v>
      </c>
      <c r="F65" s="449" t="s">
        <v>254</v>
      </c>
      <c r="G65" s="449" t="s">
        <v>2375</v>
      </c>
      <c r="H65" s="607" t="s">
        <v>4129</v>
      </c>
      <c r="I65" s="449" t="s">
        <v>10378</v>
      </c>
      <c r="J65" s="449" t="s">
        <v>10234</v>
      </c>
      <c r="K65" s="613" t="s">
        <v>10238</v>
      </c>
      <c r="L65" s="622"/>
      <c r="M65" s="622"/>
      <c r="N65" s="613" t="s">
        <v>10379</v>
      </c>
      <c r="O65" s="449" t="s">
        <v>10380</v>
      </c>
      <c r="P65" s="613"/>
      <c r="Q65" s="449" t="s">
        <v>10349</v>
      </c>
      <c r="R65" s="606"/>
      <c r="S65" s="613" t="s">
        <v>10290</v>
      </c>
      <c r="T65" s="606"/>
      <c r="U65" s="614" t="s">
        <v>10239</v>
      </c>
      <c r="V65" s="613"/>
      <c r="W65" s="613"/>
      <c r="X65" s="449" t="str">
        <f t="shared" si="3"/>
        <v>PaaS Extension - Complex</v>
      </c>
      <c r="Y65" s="606" t="s">
        <v>2182</v>
      </c>
      <c r="Z65" s="606"/>
      <c r="AA65" s="606"/>
      <c r="AB65" s="606"/>
      <c r="AC65" s="606"/>
      <c r="AD65" s="606"/>
      <c r="AE65" s="606"/>
      <c r="AF65" s="606"/>
      <c r="AG65" s="606"/>
      <c r="AH65" s="606"/>
      <c r="AI65" s="606"/>
      <c r="AJ65" s="606" t="s">
        <v>2324</v>
      </c>
      <c r="AK65" s="606" t="s">
        <v>2097</v>
      </c>
      <c r="AL65" s="606"/>
      <c r="AM65" s="612">
        <v>44248</v>
      </c>
      <c r="AN65" s="612">
        <v>44259</v>
      </c>
      <c r="AO65" s="606"/>
      <c r="AP65" s="612">
        <v>44262</v>
      </c>
      <c r="AQ65" s="612">
        <v>44280</v>
      </c>
      <c r="AR65" s="606"/>
      <c r="AS65" s="606"/>
      <c r="AT65" s="606"/>
      <c r="AU65" s="606"/>
      <c r="AV65" s="606"/>
      <c r="AW65" s="606"/>
      <c r="AX65" s="606"/>
      <c r="AY65" s="606"/>
      <c r="AZ65" s="606"/>
      <c r="BA65" s="449"/>
      <c r="BB65" s="449"/>
      <c r="BC65" s="606"/>
      <c r="BD65" s="606"/>
      <c r="BE65" s="606"/>
      <c r="BF65" s="606"/>
      <c r="BG65" s="606"/>
      <c r="BH65" s="606"/>
      <c r="BI65" s="611"/>
      <c r="BJ65" s="606"/>
      <c r="BK65" s="606"/>
      <c r="BL65" s="606"/>
      <c r="BM65" s="606"/>
      <c r="BN65" s="606"/>
      <c r="BO65" s="606"/>
      <c r="BP65" s="606" t="s">
        <v>4127</v>
      </c>
      <c r="BQ65" s="606">
        <v>1</v>
      </c>
      <c r="BR65" s="606" t="s">
        <v>10250</v>
      </c>
      <c r="BS65" s="606">
        <v>0</v>
      </c>
      <c r="BT65" s="606" t="b">
        <f t="shared" si="4"/>
        <v>1</v>
      </c>
      <c r="BX65" s="606">
        <f t="shared" si="5"/>
        <v>0</v>
      </c>
    </row>
    <row r="66" spans="1:76" ht="204" customHeight="1" x14ac:dyDescent="0.3">
      <c r="A66" s="613">
        <v>249</v>
      </c>
      <c r="B66" s="449" t="s">
        <v>11760</v>
      </c>
      <c r="C66" s="449" t="s">
        <v>10231</v>
      </c>
      <c r="D66" s="449" t="s">
        <v>10232</v>
      </c>
      <c r="E66" s="449" t="s">
        <v>10366</v>
      </c>
      <c r="F66" s="449" t="s">
        <v>254</v>
      </c>
      <c r="G66" s="449" t="s">
        <v>2375</v>
      </c>
      <c r="H66" s="607" t="s">
        <v>4137</v>
      </c>
      <c r="I66" s="449" t="s">
        <v>10381</v>
      </c>
      <c r="J66" s="449" t="s">
        <v>10234</v>
      </c>
      <c r="K66" s="623"/>
      <c r="L66" s="622"/>
      <c r="M66" s="622"/>
      <c r="N66" s="613" t="s">
        <v>10379</v>
      </c>
      <c r="O66" s="449" t="s">
        <v>10382</v>
      </c>
      <c r="P66" s="613"/>
      <c r="Q66" s="449" t="s">
        <v>10349</v>
      </c>
      <c r="R66" s="606"/>
      <c r="S66" s="613" t="s">
        <v>10290</v>
      </c>
      <c r="T66" s="606"/>
      <c r="U66" s="449" t="s">
        <v>10274</v>
      </c>
      <c r="V66" s="613"/>
      <c r="W66" s="613"/>
      <c r="X66" s="449" t="str">
        <f t="shared" si="3"/>
        <v>PaaS Extension - Very Complex</v>
      </c>
      <c r="Y66" s="606" t="s">
        <v>2182</v>
      </c>
      <c r="Z66" s="606"/>
      <c r="AA66" s="606"/>
      <c r="AB66" s="606"/>
      <c r="AC66" s="606"/>
      <c r="AD66" s="606"/>
      <c r="AE66" s="606"/>
      <c r="AF66" s="606"/>
      <c r="AG66" s="606"/>
      <c r="AH66" s="606"/>
      <c r="AI66" s="606"/>
      <c r="AJ66" s="606" t="s">
        <v>2324</v>
      </c>
      <c r="AK66" s="606" t="s">
        <v>2097</v>
      </c>
      <c r="AL66" s="606"/>
      <c r="AM66" s="612">
        <v>44248</v>
      </c>
      <c r="AN66" s="612">
        <v>44259</v>
      </c>
      <c r="AO66" s="606"/>
      <c r="AP66" s="612">
        <v>44262</v>
      </c>
      <c r="AQ66" s="612">
        <v>44280</v>
      </c>
      <c r="AR66" s="606"/>
      <c r="AS66" s="606"/>
      <c r="AT66" s="606"/>
      <c r="AU66" s="606"/>
      <c r="AV66" s="606"/>
      <c r="AW66" s="606"/>
      <c r="AX66" s="606"/>
      <c r="AY66" s="606"/>
      <c r="AZ66" s="606"/>
      <c r="BA66" s="449"/>
      <c r="BB66" s="449"/>
      <c r="BC66" s="606"/>
      <c r="BD66" s="606"/>
      <c r="BE66" s="606"/>
      <c r="BF66" s="606"/>
      <c r="BG66" s="606"/>
      <c r="BH66" s="606"/>
      <c r="BI66" s="611"/>
      <c r="BJ66" s="606"/>
      <c r="BK66" s="606"/>
      <c r="BL66" s="606"/>
      <c r="BM66" s="606"/>
      <c r="BN66" s="606"/>
      <c r="BO66" s="606"/>
      <c r="BP66" s="606" t="s">
        <v>4136</v>
      </c>
      <c r="BQ66" s="606">
        <v>1</v>
      </c>
      <c r="BR66" s="606" t="s">
        <v>10250</v>
      </c>
      <c r="BS66" s="606">
        <v>0</v>
      </c>
      <c r="BT66" s="606" t="b">
        <f t="shared" si="4"/>
        <v>1</v>
      </c>
      <c r="BX66" s="606">
        <f t="shared" si="5"/>
        <v>0</v>
      </c>
    </row>
    <row r="67" spans="1:76" ht="60" customHeight="1" x14ac:dyDescent="0.35">
      <c r="A67" s="613">
        <v>250</v>
      </c>
      <c r="B67" s="449" t="s">
        <v>11760</v>
      </c>
      <c r="C67" s="449" t="s">
        <v>10231</v>
      </c>
      <c r="D67" s="449" t="s">
        <v>10232</v>
      </c>
      <c r="E67" s="449" t="s">
        <v>10366</v>
      </c>
      <c r="F67" s="449" t="s">
        <v>254</v>
      </c>
      <c r="G67" s="449" t="s">
        <v>174</v>
      </c>
      <c r="H67" s="607" t="s">
        <v>4142</v>
      </c>
      <c r="I67" s="449" t="s">
        <v>10383</v>
      </c>
      <c r="J67" s="449" t="s">
        <v>10234</v>
      </c>
      <c r="K67" s="623"/>
      <c r="L67" s="613"/>
      <c r="M67" s="449" t="s">
        <v>10305</v>
      </c>
      <c r="N67" s="613" t="s">
        <v>10379</v>
      </c>
      <c r="O67" s="449" t="s">
        <v>10384</v>
      </c>
      <c r="P67" s="613"/>
      <c r="Q67" s="449" t="s">
        <v>10307</v>
      </c>
      <c r="R67" s="606"/>
      <c r="S67" s="613" t="s">
        <v>10290</v>
      </c>
      <c r="T67" s="606"/>
      <c r="U67" s="449" t="s">
        <v>10239</v>
      </c>
      <c r="V67" s="613"/>
      <c r="W67" s="613"/>
      <c r="X67" s="449" t="str">
        <f t="shared" ref="X67:X98" si="6">_xlfn.CONCAT(Q67," - ",U67)</f>
        <v>Interface - Inbound (Using Middleware) - Complex</v>
      </c>
      <c r="Y67" s="606" t="s">
        <v>2182</v>
      </c>
      <c r="Z67" s="606"/>
      <c r="AA67" s="606"/>
      <c r="AB67" s="606"/>
      <c r="AC67" s="606"/>
      <c r="AD67" s="606"/>
      <c r="AE67" s="606"/>
      <c r="AF67" s="606"/>
      <c r="AG67" s="606"/>
      <c r="AH67" s="606"/>
      <c r="AI67" s="606"/>
      <c r="AJ67" s="606" t="s">
        <v>2324</v>
      </c>
      <c r="AK67" s="606" t="s">
        <v>2097</v>
      </c>
      <c r="AL67" s="606"/>
      <c r="AM67" s="612">
        <v>44262</v>
      </c>
      <c r="AN67" s="612">
        <v>44273</v>
      </c>
      <c r="AO67" s="606"/>
      <c r="AP67" s="612">
        <v>44276</v>
      </c>
      <c r="AQ67" s="612">
        <v>44301</v>
      </c>
      <c r="AR67" s="606"/>
      <c r="AS67" s="606"/>
      <c r="AT67" s="606"/>
      <c r="AU67" s="606"/>
      <c r="AV67" s="606"/>
      <c r="AW67" s="606"/>
      <c r="AX67" s="606"/>
      <c r="AY67" s="606"/>
      <c r="AZ67" s="606"/>
      <c r="BA67" s="449"/>
      <c r="BB67" s="449"/>
      <c r="BC67" s="606"/>
      <c r="BD67" s="606"/>
      <c r="BE67" s="606"/>
      <c r="BF67" s="606"/>
      <c r="BG67" s="606"/>
      <c r="BH67" s="606"/>
      <c r="BI67" s="611"/>
      <c r="BJ67" s="606"/>
      <c r="BK67" s="606"/>
      <c r="BL67" s="606"/>
      <c r="BM67" s="606"/>
      <c r="BN67" s="606"/>
      <c r="BO67" s="606"/>
      <c r="BP67" s="606" t="s">
        <v>4141</v>
      </c>
      <c r="BQ67" s="606">
        <v>1</v>
      </c>
      <c r="BR67" s="606" t="s">
        <v>10250</v>
      </c>
      <c r="BS67" s="606">
        <v>0</v>
      </c>
      <c r="BT67" s="606" t="b">
        <f t="shared" ref="BT67:BT83" si="7">(BQ67+BS67)&gt;0</f>
        <v>1</v>
      </c>
      <c r="BX67" s="606">
        <f t="shared" ref="BX67:BX98" si="8">IF(Y67=AJ67,1,0)</f>
        <v>0</v>
      </c>
    </row>
    <row r="68" spans="1:76" ht="48" customHeight="1" x14ac:dyDescent="0.35">
      <c r="A68" s="613">
        <v>251</v>
      </c>
      <c r="B68" s="449" t="s">
        <v>11760</v>
      </c>
      <c r="C68" s="449" t="s">
        <v>10231</v>
      </c>
      <c r="D68" s="449" t="s">
        <v>10232</v>
      </c>
      <c r="E68" s="449" t="s">
        <v>10366</v>
      </c>
      <c r="F68" s="449" t="s">
        <v>254</v>
      </c>
      <c r="G68" s="449" t="s">
        <v>174</v>
      </c>
      <c r="H68" s="607" t="s">
        <v>4148</v>
      </c>
      <c r="I68" s="449" t="s">
        <v>10385</v>
      </c>
      <c r="J68" s="449" t="s">
        <v>10234</v>
      </c>
      <c r="K68" s="623"/>
      <c r="L68" s="613"/>
      <c r="M68" s="449" t="s">
        <v>10305</v>
      </c>
      <c r="N68" s="613" t="s">
        <v>10379</v>
      </c>
      <c r="O68" s="449" t="s">
        <v>10386</v>
      </c>
      <c r="P68" s="613"/>
      <c r="Q68" s="449" t="s">
        <v>10307</v>
      </c>
      <c r="R68" s="606"/>
      <c r="S68" s="613" t="s">
        <v>10290</v>
      </c>
      <c r="T68" s="606"/>
      <c r="U68" s="449" t="s">
        <v>10274</v>
      </c>
      <c r="V68" s="613"/>
      <c r="W68" s="613"/>
      <c r="X68" s="449" t="str">
        <f t="shared" si="6"/>
        <v>Interface - Inbound (Using Middleware) - Very Complex</v>
      </c>
      <c r="Y68" s="606" t="s">
        <v>2182</v>
      </c>
      <c r="Z68" s="606"/>
      <c r="AA68" s="606"/>
      <c r="AB68" s="606"/>
      <c r="AC68" s="606"/>
      <c r="AD68" s="606"/>
      <c r="AE68" s="606"/>
      <c r="AF68" s="606"/>
      <c r="AG68" s="606"/>
      <c r="AH68" s="606"/>
      <c r="AI68" s="606"/>
      <c r="AJ68" s="606" t="s">
        <v>2324</v>
      </c>
      <c r="AK68" s="606" t="s">
        <v>2097</v>
      </c>
      <c r="AL68" s="606"/>
      <c r="AM68" s="612">
        <v>44262</v>
      </c>
      <c r="AN68" s="612">
        <v>44273</v>
      </c>
      <c r="AO68" s="606"/>
      <c r="AP68" s="612">
        <v>44276</v>
      </c>
      <c r="AQ68" s="612">
        <v>44301</v>
      </c>
      <c r="AR68" s="606"/>
      <c r="AS68" s="606"/>
      <c r="AT68" s="606"/>
      <c r="AU68" s="606"/>
      <c r="AV68" s="606"/>
      <c r="AW68" s="606"/>
      <c r="AX68" s="606"/>
      <c r="AY68" s="606"/>
      <c r="AZ68" s="606"/>
      <c r="BA68" s="449"/>
      <c r="BB68" s="449"/>
      <c r="BC68" s="606"/>
      <c r="BD68" s="606"/>
      <c r="BE68" s="606"/>
      <c r="BF68" s="606"/>
      <c r="BG68" s="606"/>
      <c r="BH68" s="606"/>
      <c r="BI68" s="611"/>
      <c r="BJ68" s="606"/>
      <c r="BK68" s="606"/>
      <c r="BL68" s="606"/>
      <c r="BM68" s="606"/>
      <c r="BN68" s="606"/>
      <c r="BO68" s="606"/>
      <c r="BP68" s="606" t="s">
        <v>4147</v>
      </c>
      <c r="BQ68" s="606">
        <v>1</v>
      </c>
      <c r="BR68" s="606" t="s">
        <v>10250</v>
      </c>
      <c r="BS68" s="606">
        <v>0</v>
      </c>
      <c r="BT68" s="606" t="b">
        <f t="shared" si="7"/>
        <v>1</v>
      </c>
      <c r="BX68" s="606">
        <f t="shared" si="8"/>
        <v>0</v>
      </c>
    </row>
    <row r="69" spans="1:76" ht="48" customHeight="1" x14ac:dyDescent="0.3">
      <c r="A69" s="613">
        <v>252</v>
      </c>
      <c r="B69" s="449" t="s">
        <v>11760</v>
      </c>
      <c r="C69" s="449" t="s">
        <v>10231</v>
      </c>
      <c r="D69" s="449" t="s">
        <v>10232</v>
      </c>
      <c r="E69" s="449" t="s">
        <v>10366</v>
      </c>
      <c r="F69" s="449" t="s">
        <v>254</v>
      </c>
      <c r="G69" s="449" t="s">
        <v>2375</v>
      </c>
      <c r="H69" s="607" t="s">
        <v>4154</v>
      </c>
      <c r="I69" s="449" t="s">
        <v>10387</v>
      </c>
      <c r="J69" s="449" t="s">
        <v>10234</v>
      </c>
      <c r="K69" s="623"/>
      <c r="L69" s="622"/>
      <c r="M69" s="622"/>
      <c r="N69" s="613" t="s">
        <v>10379</v>
      </c>
      <c r="O69" s="449" t="s">
        <v>10388</v>
      </c>
      <c r="P69" s="613"/>
      <c r="Q69" s="449" t="s">
        <v>10349</v>
      </c>
      <c r="R69" s="606"/>
      <c r="S69" s="613" t="s">
        <v>10290</v>
      </c>
      <c r="T69" s="606"/>
      <c r="U69" s="449" t="s">
        <v>10246</v>
      </c>
      <c r="V69" s="613"/>
      <c r="W69" s="613"/>
      <c r="X69" s="449" t="str">
        <f t="shared" si="6"/>
        <v>PaaS Extension - Medium</v>
      </c>
      <c r="Y69" s="606" t="s">
        <v>2182</v>
      </c>
      <c r="Z69" s="606"/>
      <c r="AA69" s="606"/>
      <c r="AB69" s="606"/>
      <c r="AC69" s="606"/>
      <c r="AD69" s="606"/>
      <c r="AE69" s="606"/>
      <c r="AF69" s="606"/>
      <c r="AG69" s="606"/>
      <c r="AH69" s="606"/>
      <c r="AI69" s="606"/>
      <c r="AJ69" s="606" t="s">
        <v>2324</v>
      </c>
      <c r="AK69" s="606" t="s">
        <v>2097</v>
      </c>
      <c r="AL69" s="606"/>
      <c r="AM69" s="612">
        <v>44276</v>
      </c>
      <c r="AN69" s="612">
        <v>44287</v>
      </c>
      <c r="AO69" s="606"/>
      <c r="AP69" s="612">
        <v>44290</v>
      </c>
      <c r="AQ69" s="612">
        <v>44314</v>
      </c>
      <c r="AR69" s="606"/>
      <c r="AS69" s="606"/>
      <c r="AT69" s="606"/>
      <c r="AU69" s="606"/>
      <c r="AV69" s="606"/>
      <c r="AW69" s="606"/>
      <c r="AX69" s="606"/>
      <c r="AY69" s="606"/>
      <c r="AZ69" s="606"/>
      <c r="BA69" s="449"/>
      <c r="BB69" s="449"/>
      <c r="BC69" s="606"/>
      <c r="BD69" s="606"/>
      <c r="BE69" s="606"/>
      <c r="BF69" s="606"/>
      <c r="BG69" s="606"/>
      <c r="BH69" s="606"/>
      <c r="BI69" s="611"/>
      <c r="BJ69" s="606"/>
      <c r="BK69" s="606"/>
      <c r="BL69" s="606"/>
      <c r="BM69" s="606"/>
      <c r="BN69" s="606"/>
      <c r="BO69" s="606"/>
      <c r="BP69" s="606" t="s">
        <v>4153</v>
      </c>
      <c r="BQ69" s="606">
        <v>1</v>
      </c>
      <c r="BR69" s="606" t="s">
        <v>10250</v>
      </c>
      <c r="BS69" s="606">
        <v>0</v>
      </c>
      <c r="BT69" s="606" t="b">
        <f t="shared" si="7"/>
        <v>1</v>
      </c>
      <c r="BX69" s="606">
        <f t="shared" si="8"/>
        <v>0</v>
      </c>
    </row>
    <row r="70" spans="1:76" ht="48" customHeight="1" x14ac:dyDescent="0.35">
      <c r="A70" s="613">
        <v>253</v>
      </c>
      <c r="B70" s="449" t="s">
        <v>11760</v>
      </c>
      <c r="C70" s="449" t="s">
        <v>10231</v>
      </c>
      <c r="D70" s="449" t="s">
        <v>10232</v>
      </c>
      <c r="E70" s="449" t="s">
        <v>10366</v>
      </c>
      <c r="F70" s="449" t="s">
        <v>254</v>
      </c>
      <c r="G70" s="449" t="s">
        <v>2375</v>
      </c>
      <c r="H70" s="607" t="s">
        <v>4160</v>
      </c>
      <c r="I70" s="625" t="s">
        <v>10389</v>
      </c>
      <c r="J70" s="449" t="s">
        <v>10234</v>
      </c>
      <c r="K70" s="623"/>
      <c r="L70" s="449" t="s">
        <v>10390</v>
      </c>
      <c r="M70" s="449" t="s">
        <v>10244</v>
      </c>
      <c r="N70" s="613" t="s">
        <v>10379</v>
      </c>
      <c r="O70" s="449" t="s">
        <v>10391</v>
      </c>
      <c r="P70" s="613"/>
      <c r="Q70" s="449" t="s">
        <v>10349</v>
      </c>
      <c r="R70" s="606"/>
      <c r="S70" s="613" t="s">
        <v>10290</v>
      </c>
      <c r="T70" s="606"/>
      <c r="U70" s="449" t="s">
        <v>10239</v>
      </c>
      <c r="V70" s="613"/>
      <c r="W70" s="613"/>
      <c r="X70" s="449" t="str">
        <f t="shared" si="6"/>
        <v>PaaS Extension - Complex</v>
      </c>
      <c r="Y70" s="606" t="s">
        <v>2182</v>
      </c>
      <c r="Z70" s="606"/>
      <c r="AA70" s="606"/>
      <c r="AB70" s="606"/>
      <c r="AC70" s="606"/>
      <c r="AD70" s="606"/>
      <c r="AE70" s="606"/>
      <c r="AF70" s="606"/>
      <c r="AG70" s="606"/>
      <c r="AH70" s="606"/>
      <c r="AI70" s="606"/>
      <c r="AJ70" s="606" t="s">
        <v>2324</v>
      </c>
      <c r="AK70" s="606" t="s">
        <v>2097</v>
      </c>
      <c r="AL70" s="606"/>
      <c r="AM70" s="612">
        <v>44276</v>
      </c>
      <c r="AN70" s="612">
        <v>44287</v>
      </c>
      <c r="AO70" s="606"/>
      <c r="AP70" s="612">
        <v>44290</v>
      </c>
      <c r="AQ70" s="612">
        <v>44301</v>
      </c>
      <c r="AR70" s="606"/>
      <c r="AS70" s="606"/>
      <c r="AT70" s="606"/>
      <c r="AU70" s="606"/>
      <c r="AV70" s="606"/>
      <c r="AW70" s="606"/>
      <c r="AX70" s="606"/>
      <c r="AY70" s="606"/>
      <c r="AZ70" s="606"/>
      <c r="BA70" s="449"/>
      <c r="BB70" s="449"/>
      <c r="BC70" s="606"/>
      <c r="BD70" s="606"/>
      <c r="BE70" s="606"/>
      <c r="BF70" s="606"/>
      <c r="BG70" s="606"/>
      <c r="BH70" s="606"/>
      <c r="BI70" s="611"/>
      <c r="BJ70" s="606"/>
      <c r="BK70" s="606"/>
      <c r="BL70" s="606"/>
      <c r="BM70" s="606"/>
      <c r="BN70" s="606"/>
      <c r="BO70" s="606"/>
      <c r="BP70" s="606" t="s">
        <v>4159</v>
      </c>
      <c r="BQ70" s="606">
        <v>1</v>
      </c>
      <c r="BR70" s="606" t="s">
        <v>10250</v>
      </c>
      <c r="BS70" s="606">
        <v>0</v>
      </c>
      <c r="BT70" s="606" t="b">
        <f t="shared" si="7"/>
        <v>1</v>
      </c>
      <c r="BX70" s="606">
        <f t="shared" si="8"/>
        <v>0</v>
      </c>
    </row>
    <row r="71" spans="1:76" ht="84" x14ac:dyDescent="0.3">
      <c r="A71" s="613">
        <v>255</v>
      </c>
      <c r="B71" s="449" t="s">
        <v>11760</v>
      </c>
      <c r="C71" s="449" t="s">
        <v>10231</v>
      </c>
      <c r="D71" s="449" t="s">
        <v>10232</v>
      </c>
      <c r="E71" s="449" t="s">
        <v>10366</v>
      </c>
      <c r="F71" s="449" t="s">
        <v>254</v>
      </c>
      <c r="G71" s="449" t="s">
        <v>4808</v>
      </c>
      <c r="H71" s="607" t="s">
        <v>4170</v>
      </c>
      <c r="I71" s="449" t="s">
        <v>10392</v>
      </c>
      <c r="J71" s="449" t="s">
        <v>10234</v>
      </c>
      <c r="K71" s="623"/>
      <c r="L71" s="622"/>
      <c r="M71" s="622"/>
      <c r="N71" s="613" t="s">
        <v>10379</v>
      </c>
      <c r="O71" s="449" t="s">
        <v>10393</v>
      </c>
      <c r="P71" s="613"/>
      <c r="Q71" s="449" t="s">
        <v>10237</v>
      </c>
      <c r="R71" s="606"/>
      <c r="S71" s="613" t="s">
        <v>10290</v>
      </c>
      <c r="T71" s="606"/>
      <c r="U71" s="449" t="s">
        <v>10239</v>
      </c>
      <c r="V71" s="613"/>
      <c r="W71" s="613"/>
      <c r="X71" s="449" t="str">
        <f t="shared" si="6"/>
        <v>Report (BI Publisher) - Complex</v>
      </c>
      <c r="Y71" s="606" t="s">
        <v>2182</v>
      </c>
      <c r="Z71" s="606"/>
      <c r="AA71" s="606"/>
      <c r="AB71" s="606"/>
      <c r="AC71" s="606"/>
      <c r="AD71" s="606"/>
      <c r="AE71" s="606"/>
      <c r="AF71" s="606"/>
      <c r="AG71" s="606"/>
      <c r="AH71" s="606"/>
      <c r="AI71" s="606"/>
      <c r="AJ71" s="606" t="s">
        <v>2324</v>
      </c>
      <c r="AK71" s="606" t="s">
        <v>2324</v>
      </c>
      <c r="AL71" s="606"/>
      <c r="AM71" s="612">
        <v>44276</v>
      </c>
      <c r="AN71" s="612">
        <v>44287</v>
      </c>
      <c r="AO71" s="606"/>
      <c r="AP71" s="612">
        <v>44290</v>
      </c>
      <c r="AQ71" s="612">
        <v>44314</v>
      </c>
      <c r="AR71" s="606"/>
      <c r="AS71" s="606"/>
      <c r="AT71" s="606"/>
      <c r="AU71" s="606"/>
      <c r="AV71" s="606"/>
      <c r="AW71" s="606"/>
      <c r="AX71" s="606"/>
      <c r="AY71" s="606"/>
      <c r="AZ71" s="606"/>
      <c r="BA71" s="449"/>
      <c r="BB71" s="449"/>
      <c r="BC71" s="606"/>
      <c r="BD71" s="606"/>
      <c r="BE71" s="606"/>
      <c r="BF71" s="606"/>
      <c r="BG71" s="606"/>
      <c r="BH71" s="606"/>
      <c r="BI71" s="611"/>
      <c r="BJ71" s="606"/>
      <c r="BK71" s="606"/>
      <c r="BL71" s="606"/>
      <c r="BM71" s="606"/>
      <c r="BN71" s="606"/>
      <c r="BO71" s="606"/>
      <c r="BP71" s="606" t="s">
        <v>4169</v>
      </c>
      <c r="BQ71" s="606">
        <v>1</v>
      </c>
      <c r="BR71" s="606" t="s">
        <v>10250</v>
      </c>
      <c r="BS71" s="606">
        <v>0</v>
      </c>
      <c r="BT71" s="606" t="b">
        <f t="shared" si="7"/>
        <v>1</v>
      </c>
      <c r="BV71" s="624" t="s">
        <v>10265</v>
      </c>
      <c r="BX71" s="606">
        <f t="shared" si="8"/>
        <v>0</v>
      </c>
    </row>
    <row r="72" spans="1:76" ht="60" x14ac:dyDescent="0.35">
      <c r="A72" s="613">
        <v>256</v>
      </c>
      <c r="B72" s="449" t="s">
        <v>11760</v>
      </c>
      <c r="C72" s="449" t="s">
        <v>10231</v>
      </c>
      <c r="D72" s="449" t="s">
        <v>10232</v>
      </c>
      <c r="E72" s="449" t="s">
        <v>10366</v>
      </c>
      <c r="F72" s="449" t="s">
        <v>254</v>
      </c>
      <c r="G72" s="449" t="s">
        <v>174</v>
      </c>
      <c r="H72" s="607" t="s">
        <v>4079</v>
      </c>
      <c r="I72" s="449" t="s">
        <v>10394</v>
      </c>
      <c r="J72" s="449" t="s">
        <v>10234</v>
      </c>
      <c r="K72" s="623"/>
      <c r="L72" s="449" t="s">
        <v>10395</v>
      </c>
      <c r="M72" s="449" t="s">
        <v>10390</v>
      </c>
      <c r="N72" s="449" t="s">
        <v>10396</v>
      </c>
      <c r="O72" s="449" t="s">
        <v>10397</v>
      </c>
      <c r="P72" s="613"/>
      <c r="Q72" s="449" t="s">
        <v>10259</v>
      </c>
      <c r="R72" s="606"/>
      <c r="S72" s="613" t="s">
        <v>10290</v>
      </c>
      <c r="T72" s="606"/>
      <c r="U72" s="449" t="s">
        <v>10274</v>
      </c>
      <c r="V72" s="613"/>
      <c r="W72" s="613"/>
      <c r="X72" s="449" t="str">
        <f t="shared" si="6"/>
        <v>Interface - Outbound (Using BI Report) - Very Complex</v>
      </c>
      <c r="Y72" s="606" t="s">
        <v>2182</v>
      </c>
      <c r="Z72" s="606"/>
      <c r="AA72" s="606"/>
      <c r="AB72" s="606"/>
      <c r="AC72" s="606"/>
      <c r="AD72" s="606"/>
      <c r="AE72" s="606"/>
      <c r="AF72" s="606"/>
      <c r="AG72" s="606"/>
      <c r="AH72" s="606"/>
      <c r="AI72" s="606"/>
      <c r="AJ72" s="606" t="s">
        <v>2324</v>
      </c>
      <c r="AK72" s="606" t="s">
        <v>2097</v>
      </c>
      <c r="AL72" s="606"/>
      <c r="AM72" s="612">
        <v>44248</v>
      </c>
      <c r="AN72" s="612">
        <v>44259</v>
      </c>
      <c r="AO72" s="606"/>
      <c r="AP72" s="612">
        <v>44262</v>
      </c>
      <c r="AQ72" s="612">
        <v>44273</v>
      </c>
      <c r="AR72" s="606"/>
      <c r="AS72" s="606"/>
      <c r="AT72" s="606"/>
      <c r="AU72" s="606"/>
      <c r="AV72" s="606"/>
      <c r="AW72" s="606"/>
      <c r="AX72" s="606"/>
      <c r="AY72" s="606"/>
      <c r="AZ72" s="606"/>
      <c r="BA72" s="449"/>
      <c r="BB72" s="449"/>
      <c r="BC72" s="606"/>
      <c r="BD72" s="606" t="s">
        <v>10398</v>
      </c>
      <c r="BE72" s="606"/>
      <c r="BF72" s="606"/>
      <c r="BG72" s="606"/>
      <c r="BH72" s="606"/>
      <c r="BI72" s="611"/>
      <c r="BJ72" s="606"/>
      <c r="BK72" s="606"/>
      <c r="BL72" s="606"/>
      <c r="BM72" s="606"/>
      <c r="BN72" s="606"/>
      <c r="BO72" s="606"/>
      <c r="BP72" s="606" t="s">
        <v>4077</v>
      </c>
      <c r="BQ72" s="606">
        <v>1</v>
      </c>
      <c r="BR72" s="606" t="s">
        <v>10250</v>
      </c>
      <c r="BS72" s="606">
        <v>0</v>
      </c>
      <c r="BT72" s="606" t="b">
        <f t="shared" si="7"/>
        <v>1</v>
      </c>
      <c r="BX72" s="606">
        <f t="shared" si="8"/>
        <v>0</v>
      </c>
    </row>
    <row r="73" spans="1:76" ht="72" x14ac:dyDescent="0.35">
      <c r="A73" s="613">
        <v>257</v>
      </c>
      <c r="B73" s="449" t="s">
        <v>11760</v>
      </c>
      <c r="C73" s="449" t="s">
        <v>10231</v>
      </c>
      <c r="D73" s="449" t="s">
        <v>10232</v>
      </c>
      <c r="E73" s="449" t="s">
        <v>10366</v>
      </c>
      <c r="F73" s="449" t="s">
        <v>254</v>
      </c>
      <c r="G73" s="449" t="s">
        <v>174</v>
      </c>
      <c r="H73" s="607" t="s">
        <v>4086</v>
      </c>
      <c r="I73" s="449" t="s">
        <v>10399</v>
      </c>
      <c r="J73" s="449" t="s">
        <v>10234</v>
      </c>
      <c r="K73" s="623"/>
      <c r="L73" s="449" t="s">
        <v>10395</v>
      </c>
      <c r="M73" s="449" t="s">
        <v>10390</v>
      </c>
      <c r="N73" s="449" t="s">
        <v>10396</v>
      </c>
      <c r="O73" s="449" t="s">
        <v>10400</v>
      </c>
      <c r="P73" s="613"/>
      <c r="Q73" s="449" t="s">
        <v>10259</v>
      </c>
      <c r="R73" s="606"/>
      <c r="S73" s="613" t="s">
        <v>10290</v>
      </c>
      <c r="T73" s="606"/>
      <c r="U73" s="449" t="s">
        <v>10239</v>
      </c>
      <c r="V73" s="613"/>
      <c r="W73" s="613"/>
      <c r="X73" s="449" t="str">
        <f t="shared" si="6"/>
        <v>Interface - Outbound (Using BI Report) - Complex</v>
      </c>
      <c r="Y73" s="606" t="s">
        <v>2182</v>
      </c>
      <c r="Z73" s="606"/>
      <c r="AA73" s="606"/>
      <c r="AB73" s="606"/>
      <c r="AC73" s="606"/>
      <c r="AD73" s="606"/>
      <c r="AE73" s="606"/>
      <c r="AF73" s="606"/>
      <c r="AG73" s="606"/>
      <c r="AH73" s="606"/>
      <c r="AI73" s="606"/>
      <c r="AJ73" s="606" t="s">
        <v>2324</v>
      </c>
      <c r="AK73" s="606" t="s">
        <v>2097</v>
      </c>
      <c r="AL73" s="606"/>
      <c r="AM73" s="612">
        <v>44248</v>
      </c>
      <c r="AN73" s="612">
        <v>44252</v>
      </c>
      <c r="AO73" s="606"/>
      <c r="AP73" s="612">
        <v>44255</v>
      </c>
      <c r="AQ73" s="612">
        <v>44273</v>
      </c>
      <c r="AR73" s="606"/>
      <c r="AS73" s="606"/>
      <c r="AT73" s="606"/>
      <c r="AU73" s="606"/>
      <c r="AV73" s="606"/>
      <c r="AW73" s="606"/>
      <c r="AX73" s="606"/>
      <c r="AY73" s="606"/>
      <c r="AZ73" s="606"/>
      <c r="BA73" s="449"/>
      <c r="BB73" s="449"/>
      <c r="BC73" s="606"/>
      <c r="BD73" s="606" t="s">
        <v>10401</v>
      </c>
      <c r="BE73" s="606"/>
      <c r="BF73" s="606"/>
      <c r="BG73" s="606"/>
      <c r="BH73" s="606"/>
      <c r="BI73" s="611"/>
      <c r="BJ73" s="606"/>
      <c r="BK73" s="606"/>
      <c r="BL73" s="606"/>
      <c r="BM73" s="606"/>
      <c r="BN73" s="606"/>
      <c r="BO73" s="606"/>
      <c r="BP73" s="606" t="s">
        <v>4085</v>
      </c>
      <c r="BQ73" s="606">
        <v>1</v>
      </c>
      <c r="BR73" s="606" t="s">
        <v>10250</v>
      </c>
      <c r="BS73" s="606">
        <v>0</v>
      </c>
      <c r="BT73" s="606" t="b">
        <f t="shared" si="7"/>
        <v>1</v>
      </c>
      <c r="BX73" s="606">
        <f t="shared" si="8"/>
        <v>0</v>
      </c>
    </row>
    <row r="74" spans="1:76" ht="48" x14ac:dyDescent="0.35">
      <c r="A74" s="613">
        <v>258</v>
      </c>
      <c r="B74" s="449" t="s">
        <v>11760</v>
      </c>
      <c r="C74" s="449" t="s">
        <v>10231</v>
      </c>
      <c r="D74" s="449" t="s">
        <v>10232</v>
      </c>
      <c r="E74" s="449" t="s">
        <v>10366</v>
      </c>
      <c r="F74" s="449" t="s">
        <v>254</v>
      </c>
      <c r="G74" s="449" t="s">
        <v>174</v>
      </c>
      <c r="H74" s="607" t="s">
        <v>4092</v>
      </c>
      <c r="I74" s="449" t="s">
        <v>10402</v>
      </c>
      <c r="J74" s="449" t="s">
        <v>10234</v>
      </c>
      <c r="K74" s="623"/>
      <c r="L74" s="449" t="s">
        <v>10395</v>
      </c>
      <c r="M74" s="449" t="s">
        <v>10390</v>
      </c>
      <c r="N74" s="449" t="s">
        <v>10396</v>
      </c>
      <c r="O74" s="449" t="s">
        <v>10403</v>
      </c>
      <c r="P74" s="613"/>
      <c r="Q74" s="449" t="s">
        <v>10259</v>
      </c>
      <c r="R74" s="606"/>
      <c r="S74" s="613" t="s">
        <v>10290</v>
      </c>
      <c r="T74" s="606"/>
      <c r="U74" s="449" t="s">
        <v>10246</v>
      </c>
      <c r="V74" s="613"/>
      <c r="W74" s="613"/>
      <c r="X74" s="449" t="str">
        <f t="shared" si="6"/>
        <v>Interface - Outbound (Using BI Report) - Medium</v>
      </c>
      <c r="Y74" s="606" t="s">
        <v>2182</v>
      </c>
      <c r="Z74" s="606"/>
      <c r="AA74" s="606"/>
      <c r="AB74" s="606"/>
      <c r="AC74" s="606"/>
      <c r="AD74" s="606"/>
      <c r="AE74" s="606"/>
      <c r="AF74" s="606"/>
      <c r="AG74" s="606"/>
      <c r="AH74" s="606"/>
      <c r="AI74" s="606"/>
      <c r="AJ74" s="606" t="s">
        <v>2324</v>
      </c>
      <c r="AK74" s="606" t="s">
        <v>2097</v>
      </c>
      <c r="AL74" s="606"/>
      <c r="AM74" s="612">
        <v>44248</v>
      </c>
      <c r="AN74" s="612">
        <v>44259</v>
      </c>
      <c r="AO74" s="606"/>
      <c r="AP74" s="612">
        <v>44262</v>
      </c>
      <c r="AQ74" s="612">
        <v>44273</v>
      </c>
      <c r="AR74" s="606"/>
      <c r="AS74" s="606"/>
      <c r="AT74" s="606"/>
      <c r="AU74" s="606"/>
      <c r="AV74" s="606"/>
      <c r="AW74" s="606"/>
      <c r="AX74" s="606"/>
      <c r="AY74" s="606"/>
      <c r="AZ74" s="606"/>
      <c r="BA74" s="449"/>
      <c r="BB74" s="449"/>
      <c r="BC74" s="606"/>
      <c r="BD74" s="606" t="s">
        <v>10404</v>
      </c>
      <c r="BE74" s="606"/>
      <c r="BF74" s="606"/>
      <c r="BG74" s="606"/>
      <c r="BH74" s="606"/>
      <c r="BI74" s="611"/>
      <c r="BJ74" s="606"/>
      <c r="BK74" s="606"/>
      <c r="BL74" s="606"/>
      <c r="BM74" s="606"/>
      <c r="BN74" s="606"/>
      <c r="BO74" s="606"/>
      <c r="BP74" s="606" t="s">
        <v>4091</v>
      </c>
      <c r="BQ74" s="606">
        <v>1</v>
      </c>
      <c r="BR74" s="606" t="s">
        <v>10250</v>
      </c>
      <c r="BS74" s="606">
        <v>0</v>
      </c>
      <c r="BT74" s="606" t="b">
        <f t="shared" si="7"/>
        <v>1</v>
      </c>
      <c r="BX74" s="606">
        <f t="shared" si="8"/>
        <v>0</v>
      </c>
    </row>
    <row r="75" spans="1:76" ht="48" x14ac:dyDescent="0.35">
      <c r="A75" s="613">
        <v>259</v>
      </c>
      <c r="B75" s="449" t="s">
        <v>11760</v>
      </c>
      <c r="C75" s="449" t="s">
        <v>10231</v>
      </c>
      <c r="D75" s="449" t="s">
        <v>10232</v>
      </c>
      <c r="E75" s="449" t="s">
        <v>10366</v>
      </c>
      <c r="F75" s="449" t="s">
        <v>254</v>
      </c>
      <c r="G75" s="449" t="s">
        <v>174</v>
      </c>
      <c r="H75" s="607" t="s">
        <v>4098</v>
      </c>
      <c r="I75" s="449" t="s">
        <v>10405</v>
      </c>
      <c r="J75" s="449" t="s">
        <v>10234</v>
      </c>
      <c r="K75" s="623"/>
      <c r="L75" s="449" t="s">
        <v>10390</v>
      </c>
      <c r="M75" s="449" t="s">
        <v>10395</v>
      </c>
      <c r="N75" s="449" t="s">
        <v>10396</v>
      </c>
      <c r="O75" s="449" t="s">
        <v>10406</v>
      </c>
      <c r="P75" s="613"/>
      <c r="Q75" s="449" t="s">
        <v>10307</v>
      </c>
      <c r="R75" s="606"/>
      <c r="S75" s="613" t="s">
        <v>10290</v>
      </c>
      <c r="T75" s="606"/>
      <c r="U75" s="449" t="s">
        <v>10274</v>
      </c>
      <c r="V75" s="613"/>
      <c r="W75" s="613"/>
      <c r="X75" s="449" t="str">
        <f t="shared" si="6"/>
        <v>Interface - Inbound (Using Middleware) - Very Complex</v>
      </c>
      <c r="Y75" s="606" t="s">
        <v>2182</v>
      </c>
      <c r="Z75" s="606"/>
      <c r="AA75" s="606"/>
      <c r="AB75" s="606"/>
      <c r="AC75" s="606"/>
      <c r="AD75" s="606"/>
      <c r="AE75" s="606"/>
      <c r="AF75" s="606"/>
      <c r="AG75" s="606"/>
      <c r="AH75" s="606"/>
      <c r="AI75" s="606"/>
      <c r="AJ75" s="606" t="s">
        <v>2324</v>
      </c>
      <c r="AK75" s="606" t="s">
        <v>2097</v>
      </c>
      <c r="AL75" s="606"/>
      <c r="AM75" s="612">
        <v>44255</v>
      </c>
      <c r="AN75" s="612">
        <v>44266</v>
      </c>
      <c r="AO75" s="606"/>
      <c r="AP75" s="612">
        <v>44269</v>
      </c>
      <c r="AQ75" s="612">
        <v>44287</v>
      </c>
      <c r="AR75" s="606"/>
      <c r="AS75" s="606"/>
      <c r="AT75" s="606"/>
      <c r="AU75" s="606"/>
      <c r="AV75" s="606"/>
      <c r="AW75" s="606"/>
      <c r="AX75" s="606"/>
      <c r="AY75" s="606"/>
      <c r="AZ75" s="606"/>
      <c r="BA75" s="449"/>
      <c r="BB75" s="449"/>
      <c r="BC75" s="606"/>
      <c r="BD75" s="606" t="s">
        <v>10407</v>
      </c>
      <c r="BE75" s="606"/>
      <c r="BF75" s="606"/>
      <c r="BG75" s="606"/>
      <c r="BH75" s="606"/>
      <c r="BI75" s="611"/>
      <c r="BJ75" s="606"/>
      <c r="BK75" s="606"/>
      <c r="BL75" s="606"/>
      <c r="BM75" s="606"/>
      <c r="BN75" s="606"/>
      <c r="BO75" s="606"/>
      <c r="BP75" s="606" t="s">
        <v>4097</v>
      </c>
      <c r="BQ75" s="606">
        <v>1</v>
      </c>
      <c r="BR75" s="606" t="s">
        <v>10250</v>
      </c>
      <c r="BS75" s="606">
        <v>0</v>
      </c>
      <c r="BT75" s="606" t="b">
        <f t="shared" si="7"/>
        <v>1</v>
      </c>
      <c r="BX75" s="606">
        <f t="shared" si="8"/>
        <v>0</v>
      </c>
    </row>
    <row r="76" spans="1:76" ht="48" x14ac:dyDescent="0.35">
      <c r="A76" s="613">
        <v>260</v>
      </c>
      <c r="B76" s="449" t="s">
        <v>11760</v>
      </c>
      <c r="C76" s="449" t="s">
        <v>10231</v>
      </c>
      <c r="D76" s="449" t="s">
        <v>10232</v>
      </c>
      <c r="E76" s="449" t="s">
        <v>10366</v>
      </c>
      <c r="F76" s="449" t="s">
        <v>254</v>
      </c>
      <c r="G76" s="449" t="s">
        <v>174</v>
      </c>
      <c r="H76" s="607" t="s">
        <v>4104</v>
      </c>
      <c r="I76" s="449" t="s">
        <v>10408</v>
      </c>
      <c r="J76" s="449" t="s">
        <v>10234</v>
      </c>
      <c r="K76" s="623"/>
      <c r="L76" s="449" t="s">
        <v>10390</v>
      </c>
      <c r="M76" s="449" t="s">
        <v>10395</v>
      </c>
      <c r="N76" s="449" t="s">
        <v>10396</v>
      </c>
      <c r="O76" s="449" t="s">
        <v>10409</v>
      </c>
      <c r="P76" s="613"/>
      <c r="Q76" s="449" t="s">
        <v>10307</v>
      </c>
      <c r="R76" s="606"/>
      <c r="S76" s="613" t="s">
        <v>10290</v>
      </c>
      <c r="T76" s="606"/>
      <c r="U76" s="449" t="s">
        <v>10239</v>
      </c>
      <c r="V76" s="613"/>
      <c r="W76" s="613"/>
      <c r="X76" s="449" t="str">
        <f t="shared" si="6"/>
        <v>Interface - Inbound (Using Middleware) - Complex</v>
      </c>
      <c r="Y76" s="606" t="s">
        <v>2182</v>
      </c>
      <c r="Z76" s="606"/>
      <c r="AA76" s="606"/>
      <c r="AB76" s="606"/>
      <c r="AC76" s="606"/>
      <c r="AD76" s="606"/>
      <c r="AE76" s="606"/>
      <c r="AF76" s="606"/>
      <c r="AG76" s="606"/>
      <c r="AH76" s="606"/>
      <c r="AI76" s="606"/>
      <c r="AJ76" s="606" t="s">
        <v>2324</v>
      </c>
      <c r="AK76" s="606" t="s">
        <v>2097</v>
      </c>
      <c r="AL76" s="606"/>
      <c r="AM76" s="612">
        <v>44255</v>
      </c>
      <c r="AN76" s="612">
        <v>44266</v>
      </c>
      <c r="AO76" s="606"/>
      <c r="AP76" s="612">
        <v>44269</v>
      </c>
      <c r="AQ76" s="612">
        <v>44287</v>
      </c>
      <c r="AR76" s="606"/>
      <c r="AS76" s="606"/>
      <c r="AT76" s="606"/>
      <c r="AU76" s="606"/>
      <c r="AV76" s="606"/>
      <c r="AW76" s="606"/>
      <c r="AX76" s="606"/>
      <c r="AY76" s="606"/>
      <c r="AZ76" s="606"/>
      <c r="BA76" s="449"/>
      <c r="BB76" s="449"/>
      <c r="BC76" s="606"/>
      <c r="BD76" s="606" t="s">
        <v>10410</v>
      </c>
      <c r="BE76" s="606"/>
      <c r="BF76" s="606"/>
      <c r="BG76" s="606"/>
      <c r="BH76" s="606"/>
      <c r="BI76" s="611"/>
      <c r="BJ76" s="606"/>
      <c r="BK76" s="606"/>
      <c r="BL76" s="606"/>
      <c r="BM76" s="606"/>
      <c r="BN76" s="606"/>
      <c r="BO76" s="606"/>
      <c r="BP76" s="606" t="s">
        <v>4103</v>
      </c>
      <c r="BQ76" s="606">
        <v>1</v>
      </c>
      <c r="BR76" s="606" t="s">
        <v>10250</v>
      </c>
      <c r="BS76" s="606">
        <v>0</v>
      </c>
      <c r="BT76" s="606" t="b">
        <f t="shared" si="7"/>
        <v>1</v>
      </c>
      <c r="BX76" s="606">
        <f t="shared" si="8"/>
        <v>0</v>
      </c>
    </row>
    <row r="77" spans="1:76" ht="60" x14ac:dyDescent="0.35">
      <c r="A77" s="613">
        <v>261</v>
      </c>
      <c r="B77" s="449" t="s">
        <v>11760</v>
      </c>
      <c r="C77" s="449" t="s">
        <v>10231</v>
      </c>
      <c r="D77" s="449" t="s">
        <v>10232</v>
      </c>
      <c r="E77" s="449" t="s">
        <v>10366</v>
      </c>
      <c r="F77" s="449" t="s">
        <v>254</v>
      </c>
      <c r="G77" s="449" t="s">
        <v>2375</v>
      </c>
      <c r="H77" s="607" t="s">
        <v>6464</v>
      </c>
      <c r="I77" s="449" t="s">
        <v>10411</v>
      </c>
      <c r="J77" s="449" t="s">
        <v>10234</v>
      </c>
      <c r="K77" s="623"/>
      <c r="L77" s="449"/>
      <c r="M77" s="449"/>
      <c r="N77" s="449" t="s">
        <v>10396</v>
      </c>
      <c r="O77" s="449" t="s">
        <v>10412</v>
      </c>
      <c r="P77" s="613"/>
      <c r="Q77" s="449" t="s">
        <v>10349</v>
      </c>
      <c r="R77" s="606"/>
      <c r="S77" s="613" t="s">
        <v>10290</v>
      </c>
      <c r="T77" s="606"/>
      <c r="U77" s="449" t="s">
        <v>10274</v>
      </c>
      <c r="V77" s="613"/>
      <c r="W77" s="613"/>
      <c r="X77" s="449" t="str">
        <f t="shared" si="6"/>
        <v>PaaS Extension - Very Complex</v>
      </c>
      <c r="Y77" s="606" t="s">
        <v>2182</v>
      </c>
      <c r="Z77" s="606"/>
      <c r="AA77" s="606"/>
      <c r="AB77" s="606"/>
      <c r="AC77" s="606"/>
      <c r="AD77" s="606"/>
      <c r="AE77" s="606"/>
      <c r="AF77" s="606"/>
      <c r="AG77" s="606"/>
      <c r="AH77" s="606"/>
      <c r="AI77" s="606"/>
      <c r="AJ77" s="606" t="s">
        <v>2324</v>
      </c>
      <c r="AK77" s="606" t="s">
        <v>2097</v>
      </c>
      <c r="AL77" s="606"/>
      <c r="AM77" s="612">
        <v>44255</v>
      </c>
      <c r="AN77" s="612">
        <v>44266</v>
      </c>
      <c r="AO77" s="606"/>
      <c r="AP77" s="612">
        <v>44269</v>
      </c>
      <c r="AQ77" s="612">
        <v>44287</v>
      </c>
      <c r="AR77" s="606"/>
      <c r="AS77" s="606"/>
      <c r="AT77" s="606"/>
      <c r="AU77" s="606"/>
      <c r="AV77" s="606"/>
      <c r="AW77" s="606"/>
      <c r="AX77" s="606"/>
      <c r="AY77" s="606"/>
      <c r="AZ77" s="606"/>
      <c r="BA77" s="449"/>
      <c r="BB77" s="449"/>
      <c r="BC77" s="606"/>
      <c r="BD77" s="606" t="s">
        <v>10413</v>
      </c>
      <c r="BE77" s="606"/>
      <c r="BF77" s="606"/>
      <c r="BG77" s="606"/>
      <c r="BH77" s="606"/>
      <c r="BI77" s="611"/>
      <c r="BJ77" s="606"/>
      <c r="BK77" s="606"/>
      <c r="BL77" s="606"/>
      <c r="BM77" s="606"/>
      <c r="BN77" s="606"/>
      <c r="BO77" s="606"/>
      <c r="BP77" s="606" t="s">
        <v>10414</v>
      </c>
      <c r="BQ77" s="606">
        <v>0</v>
      </c>
      <c r="BR77" s="606" t="s">
        <v>6462</v>
      </c>
      <c r="BS77" s="606">
        <v>1</v>
      </c>
      <c r="BT77" s="606" t="b">
        <f t="shared" si="7"/>
        <v>1</v>
      </c>
      <c r="BX77" s="606">
        <f t="shared" si="8"/>
        <v>0</v>
      </c>
    </row>
    <row r="78" spans="1:76" ht="36" x14ac:dyDescent="0.35">
      <c r="A78" s="613">
        <v>262</v>
      </c>
      <c r="B78" s="449" t="s">
        <v>11760</v>
      </c>
      <c r="C78" s="449" t="s">
        <v>10231</v>
      </c>
      <c r="D78" s="449" t="s">
        <v>10232</v>
      </c>
      <c r="E78" s="449" t="s">
        <v>10366</v>
      </c>
      <c r="F78" s="449" t="s">
        <v>254</v>
      </c>
      <c r="G78" s="449" t="s">
        <v>174</v>
      </c>
      <c r="H78" s="607" t="s">
        <v>4110</v>
      </c>
      <c r="I78" s="449" t="s">
        <v>10415</v>
      </c>
      <c r="J78" s="449" t="s">
        <v>10234</v>
      </c>
      <c r="K78" s="623"/>
      <c r="L78" s="449" t="s">
        <v>10390</v>
      </c>
      <c r="M78" s="449" t="s">
        <v>2578</v>
      </c>
      <c r="N78" s="449" t="s">
        <v>10396</v>
      </c>
      <c r="O78" s="449" t="s">
        <v>10416</v>
      </c>
      <c r="P78" s="613"/>
      <c r="Q78" s="449" t="s">
        <v>10307</v>
      </c>
      <c r="R78" s="606"/>
      <c r="S78" s="613" t="s">
        <v>10290</v>
      </c>
      <c r="T78" s="606"/>
      <c r="U78" s="449" t="s">
        <v>10239</v>
      </c>
      <c r="V78" s="613"/>
      <c r="W78" s="613"/>
      <c r="X78" s="449" t="str">
        <f t="shared" si="6"/>
        <v>Interface - Inbound (Using Middleware) - Complex</v>
      </c>
      <c r="Y78" s="606" t="s">
        <v>2182</v>
      </c>
      <c r="Z78" s="606"/>
      <c r="AA78" s="606"/>
      <c r="AB78" s="606"/>
      <c r="AC78" s="606"/>
      <c r="AD78" s="606"/>
      <c r="AE78" s="606"/>
      <c r="AF78" s="606"/>
      <c r="AG78" s="606"/>
      <c r="AH78" s="606"/>
      <c r="AI78" s="606"/>
      <c r="AJ78" s="606" t="s">
        <v>2324</v>
      </c>
      <c r="AK78" s="606" t="s">
        <v>2097</v>
      </c>
      <c r="AL78" s="606"/>
      <c r="AM78" s="612">
        <v>44269</v>
      </c>
      <c r="AN78" s="612">
        <v>44280</v>
      </c>
      <c r="AO78" s="606"/>
      <c r="AP78" s="612">
        <v>44283</v>
      </c>
      <c r="AQ78" s="612">
        <v>44301</v>
      </c>
      <c r="AR78" s="606"/>
      <c r="AS78" s="606"/>
      <c r="AT78" s="606"/>
      <c r="AU78" s="606"/>
      <c r="AV78" s="606"/>
      <c r="AW78" s="606"/>
      <c r="AX78" s="606"/>
      <c r="AY78" s="606"/>
      <c r="AZ78" s="606"/>
      <c r="BA78" s="449"/>
      <c r="BB78" s="449"/>
      <c r="BC78" s="606"/>
      <c r="BD78" s="606" t="s">
        <v>10417</v>
      </c>
      <c r="BE78" s="606"/>
      <c r="BF78" s="606"/>
      <c r="BG78" s="606"/>
      <c r="BH78" s="606"/>
      <c r="BI78" s="611"/>
      <c r="BJ78" s="606"/>
      <c r="BK78" s="606"/>
      <c r="BL78" s="606"/>
      <c r="BM78" s="606"/>
      <c r="BN78" s="606"/>
      <c r="BO78" s="606"/>
      <c r="BP78" s="606" t="s">
        <v>4109</v>
      </c>
      <c r="BQ78" s="606">
        <v>1</v>
      </c>
      <c r="BR78" s="606" t="s">
        <v>10250</v>
      </c>
      <c r="BS78" s="606">
        <v>0</v>
      </c>
      <c r="BT78" s="606" t="b">
        <f t="shared" si="7"/>
        <v>1</v>
      </c>
      <c r="BX78" s="606">
        <f t="shared" si="8"/>
        <v>0</v>
      </c>
    </row>
    <row r="79" spans="1:76" ht="96" x14ac:dyDescent="0.3">
      <c r="A79" s="613">
        <v>263</v>
      </c>
      <c r="B79" s="449" t="s">
        <v>11760</v>
      </c>
      <c r="C79" s="449" t="s">
        <v>10231</v>
      </c>
      <c r="D79" s="449" t="s">
        <v>10232</v>
      </c>
      <c r="E79" s="449" t="s">
        <v>10366</v>
      </c>
      <c r="F79" s="449" t="s">
        <v>254</v>
      </c>
      <c r="G79" s="449" t="s">
        <v>4808</v>
      </c>
      <c r="H79" s="607" t="s">
        <v>4116</v>
      </c>
      <c r="I79" s="449" t="s">
        <v>10418</v>
      </c>
      <c r="J79" s="449" t="s">
        <v>10234</v>
      </c>
      <c r="K79" s="623"/>
      <c r="L79" s="622"/>
      <c r="M79" s="622"/>
      <c r="N79" s="449" t="s">
        <v>10396</v>
      </c>
      <c r="O79" s="449" t="s">
        <v>10419</v>
      </c>
      <c r="P79" s="613"/>
      <c r="Q79" s="449" t="s">
        <v>10237</v>
      </c>
      <c r="R79" s="606"/>
      <c r="S79" s="613" t="s">
        <v>10290</v>
      </c>
      <c r="T79" s="606"/>
      <c r="U79" s="449" t="s">
        <v>10274</v>
      </c>
      <c r="V79" s="613"/>
      <c r="W79" s="613"/>
      <c r="X79" s="449" t="str">
        <f t="shared" si="6"/>
        <v>Report (BI Publisher) - Very Complex</v>
      </c>
      <c r="Y79" s="606" t="s">
        <v>2182</v>
      </c>
      <c r="Z79" s="606"/>
      <c r="AA79" s="606"/>
      <c r="AB79" s="606"/>
      <c r="AC79" s="606"/>
      <c r="AD79" s="606"/>
      <c r="AE79" s="606"/>
      <c r="AF79" s="606"/>
      <c r="AG79" s="606"/>
      <c r="AH79" s="606"/>
      <c r="AI79" s="606"/>
      <c r="AJ79" s="606" t="s">
        <v>2324</v>
      </c>
      <c r="AK79" s="606" t="s">
        <v>2324</v>
      </c>
      <c r="AL79" s="606"/>
      <c r="AM79" s="612">
        <v>44269</v>
      </c>
      <c r="AN79" s="612">
        <v>44280</v>
      </c>
      <c r="AO79" s="606"/>
      <c r="AP79" s="612">
        <v>44290</v>
      </c>
      <c r="AQ79" s="612">
        <v>44301</v>
      </c>
      <c r="AR79" s="606"/>
      <c r="AS79" s="606"/>
      <c r="AT79" s="606"/>
      <c r="AU79" s="606"/>
      <c r="AV79" s="606"/>
      <c r="AW79" s="606"/>
      <c r="AX79" s="606"/>
      <c r="AY79" s="606"/>
      <c r="AZ79" s="606"/>
      <c r="BA79" s="449"/>
      <c r="BB79" s="449"/>
      <c r="BC79" s="606"/>
      <c r="BD79" s="606"/>
      <c r="BE79" s="606"/>
      <c r="BF79" s="606"/>
      <c r="BG79" s="606"/>
      <c r="BH79" s="606"/>
      <c r="BI79" s="611"/>
      <c r="BJ79" s="606"/>
      <c r="BK79" s="606"/>
      <c r="BL79" s="606"/>
      <c r="BM79" s="606"/>
      <c r="BN79" s="606"/>
      <c r="BO79" s="606"/>
      <c r="BP79" s="606" t="s">
        <v>10420</v>
      </c>
      <c r="BQ79" s="606">
        <v>1</v>
      </c>
      <c r="BR79" s="606" t="s">
        <v>6762</v>
      </c>
      <c r="BS79" s="606">
        <v>0</v>
      </c>
      <c r="BT79" s="606" t="b">
        <f t="shared" si="7"/>
        <v>1</v>
      </c>
      <c r="BV79" s="624" t="s">
        <v>10265</v>
      </c>
      <c r="BX79" s="606">
        <f t="shared" si="8"/>
        <v>0</v>
      </c>
    </row>
    <row r="80" spans="1:76" ht="48" x14ac:dyDescent="0.3">
      <c r="A80" s="613">
        <v>264</v>
      </c>
      <c r="B80" s="449" t="s">
        <v>11760</v>
      </c>
      <c r="C80" s="449" t="s">
        <v>10231</v>
      </c>
      <c r="D80" s="449" t="s">
        <v>10232</v>
      </c>
      <c r="E80" s="449" t="s">
        <v>10366</v>
      </c>
      <c r="F80" s="449" t="s">
        <v>254</v>
      </c>
      <c r="G80" s="449" t="s">
        <v>2375</v>
      </c>
      <c r="H80" s="607" t="s">
        <v>4122</v>
      </c>
      <c r="I80" s="449" t="s">
        <v>10421</v>
      </c>
      <c r="J80" s="449" t="s">
        <v>10234</v>
      </c>
      <c r="K80" s="623"/>
      <c r="L80" s="622"/>
      <c r="M80" s="622"/>
      <c r="N80" s="449" t="s">
        <v>10396</v>
      </c>
      <c r="O80" s="449" t="s">
        <v>10422</v>
      </c>
      <c r="P80" s="613"/>
      <c r="Q80" s="449" t="s">
        <v>10349</v>
      </c>
      <c r="R80" s="606"/>
      <c r="S80" s="613" t="s">
        <v>10290</v>
      </c>
      <c r="T80" s="606"/>
      <c r="U80" s="449" t="s">
        <v>10246</v>
      </c>
      <c r="V80" s="613"/>
      <c r="W80" s="613"/>
      <c r="X80" s="449" t="str">
        <f t="shared" si="6"/>
        <v>PaaS Extension - Medium</v>
      </c>
      <c r="Y80" s="606" t="s">
        <v>2182</v>
      </c>
      <c r="Z80" s="606"/>
      <c r="AA80" s="606"/>
      <c r="AB80" s="606"/>
      <c r="AC80" s="606"/>
      <c r="AD80" s="606"/>
      <c r="AE80" s="606"/>
      <c r="AF80" s="606"/>
      <c r="AG80" s="606"/>
      <c r="AH80" s="606"/>
      <c r="AI80" s="606"/>
      <c r="AJ80" s="606" t="s">
        <v>2324</v>
      </c>
      <c r="AK80" s="606" t="s">
        <v>2097</v>
      </c>
      <c r="AL80" s="606"/>
      <c r="AM80" s="612">
        <v>44276</v>
      </c>
      <c r="AN80" s="612">
        <v>44287</v>
      </c>
      <c r="AO80" s="606"/>
      <c r="AP80" s="612">
        <v>44290</v>
      </c>
      <c r="AQ80" s="612">
        <v>44315</v>
      </c>
      <c r="AR80" s="606"/>
      <c r="AS80" s="606"/>
      <c r="AT80" s="606"/>
      <c r="AU80" s="606"/>
      <c r="AV80" s="606"/>
      <c r="AW80" s="606"/>
      <c r="AX80" s="606"/>
      <c r="AY80" s="606"/>
      <c r="AZ80" s="606"/>
      <c r="BA80" s="449"/>
      <c r="BB80" s="449"/>
      <c r="BC80" s="606"/>
      <c r="BD80" s="606" t="s">
        <v>10423</v>
      </c>
      <c r="BE80" s="606"/>
      <c r="BF80" s="606"/>
      <c r="BG80" s="606"/>
      <c r="BH80" s="606"/>
      <c r="BI80" s="611"/>
      <c r="BJ80" s="606"/>
      <c r="BK80" s="606"/>
      <c r="BL80" s="606"/>
      <c r="BM80" s="606"/>
      <c r="BN80" s="606"/>
      <c r="BO80" s="606"/>
      <c r="BP80" s="606" t="s">
        <v>10424</v>
      </c>
      <c r="BQ80" s="606">
        <v>1</v>
      </c>
      <c r="BR80" s="606" t="s">
        <v>10250</v>
      </c>
      <c r="BS80" s="606">
        <v>0</v>
      </c>
      <c r="BT80" s="606" t="b">
        <f t="shared" si="7"/>
        <v>1</v>
      </c>
      <c r="BX80" s="606">
        <f t="shared" si="8"/>
        <v>0</v>
      </c>
    </row>
    <row r="81" spans="1:76" ht="60" x14ac:dyDescent="0.35">
      <c r="A81" s="613">
        <v>265</v>
      </c>
      <c r="B81" s="449" t="s">
        <v>11760</v>
      </c>
      <c r="C81" s="449" t="s">
        <v>10231</v>
      </c>
      <c r="D81" s="449" t="s">
        <v>10232</v>
      </c>
      <c r="E81" s="449" t="s">
        <v>10366</v>
      </c>
      <c r="F81" s="449" t="s">
        <v>254</v>
      </c>
      <c r="G81" s="449" t="s">
        <v>4808</v>
      </c>
      <c r="H81" s="607" t="s">
        <v>2352</v>
      </c>
      <c r="I81" s="621" t="s">
        <v>10425</v>
      </c>
      <c r="J81" s="449" t="s">
        <v>10234</v>
      </c>
      <c r="K81" s="449"/>
      <c r="L81" s="613"/>
      <c r="M81" s="613"/>
      <c r="N81" s="613"/>
      <c r="O81" s="449"/>
      <c r="P81" s="613"/>
      <c r="Q81" s="606" t="s">
        <v>10237</v>
      </c>
      <c r="R81" s="606"/>
      <c r="S81" s="613"/>
      <c r="T81" s="606"/>
      <c r="U81" s="449" t="s">
        <v>10274</v>
      </c>
      <c r="V81" s="613"/>
      <c r="W81" s="613"/>
      <c r="X81" s="449" t="str">
        <f t="shared" si="6"/>
        <v>Report (BI Publisher) - Very Complex</v>
      </c>
      <c r="Y81" s="449" t="s">
        <v>2324</v>
      </c>
      <c r="Z81" s="606"/>
      <c r="AA81" s="606"/>
      <c r="AB81" s="606"/>
      <c r="AC81" s="606"/>
      <c r="AD81" s="606"/>
      <c r="AE81" s="606"/>
      <c r="AF81" s="606"/>
      <c r="AG81" s="606"/>
      <c r="AH81" s="606"/>
      <c r="AI81" s="606"/>
      <c r="AJ81" s="606" t="s">
        <v>2097</v>
      </c>
      <c r="AK81" s="449" t="s">
        <v>6344</v>
      </c>
      <c r="AL81" s="606"/>
      <c r="AM81" s="620"/>
      <c r="AN81" s="620"/>
      <c r="AO81" s="606"/>
      <c r="AP81" s="606"/>
      <c r="AQ81" s="606"/>
      <c r="AR81" s="606"/>
      <c r="AS81" s="606"/>
      <c r="AT81" s="606"/>
      <c r="AU81" s="606"/>
      <c r="AV81" s="606"/>
      <c r="AW81" s="606"/>
      <c r="AX81" s="606"/>
      <c r="AY81" s="606"/>
      <c r="AZ81" s="606"/>
      <c r="BA81" s="449"/>
      <c r="BB81" s="449"/>
      <c r="BC81" s="606"/>
      <c r="BD81" s="606"/>
      <c r="BE81" s="606"/>
      <c r="BF81" s="606"/>
      <c r="BG81" s="606"/>
      <c r="BH81" s="606"/>
      <c r="BI81" s="611"/>
      <c r="BJ81" s="606"/>
      <c r="BK81" s="606"/>
      <c r="BL81" s="606"/>
      <c r="BM81" s="606"/>
      <c r="BN81" s="606"/>
      <c r="BO81" s="606"/>
      <c r="BP81" s="606" t="s">
        <v>10426</v>
      </c>
      <c r="BQ81" s="606">
        <v>2</v>
      </c>
      <c r="BR81" s="606" t="s">
        <v>10427</v>
      </c>
      <c r="BS81" s="606">
        <v>2</v>
      </c>
      <c r="BT81" s="606" t="b">
        <f t="shared" si="7"/>
        <v>1</v>
      </c>
      <c r="BV81" s="601" t="s">
        <v>10265</v>
      </c>
      <c r="BX81" s="606">
        <f t="shared" si="8"/>
        <v>0</v>
      </c>
    </row>
    <row r="82" spans="1:76" ht="60" x14ac:dyDescent="0.35">
      <c r="A82" s="613">
        <v>266</v>
      </c>
      <c r="B82" s="449" t="s">
        <v>11760</v>
      </c>
      <c r="C82" s="449" t="s">
        <v>10231</v>
      </c>
      <c r="D82" s="449" t="s">
        <v>10232</v>
      </c>
      <c r="E82" s="449" t="s">
        <v>10366</v>
      </c>
      <c r="F82" s="449" t="s">
        <v>254</v>
      </c>
      <c r="G82" s="449" t="s">
        <v>4808</v>
      </c>
      <c r="H82" s="607" t="s">
        <v>2358</v>
      </c>
      <c r="I82" s="621" t="s">
        <v>10428</v>
      </c>
      <c r="J82" s="449" t="s">
        <v>10234</v>
      </c>
      <c r="K82" s="449"/>
      <c r="L82" s="613"/>
      <c r="M82" s="613"/>
      <c r="N82" s="613"/>
      <c r="O82" s="449"/>
      <c r="P82" s="613"/>
      <c r="Q82" s="606" t="s">
        <v>10237</v>
      </c>
      <c r="R82" s="606"/>
      <c r="S82" s="613"/>
      <c r="T82" s="606"/>
      <c r="U82" s="614" t="s">
        <v>10274</v>
      </c>
      <c r="V82" s="613"/>
      <c r="W82" s="613"/>
      <c r="X82" s="449" t="str">
        <f t="shared" si="6"/>
        <v>Report (BI Publisher) - Very Complex</v>
      </c>
      <c r="Y82" s="449" t="s">
        <v>2324</v>
      </c>
      <c r="Z82" s="606"/>
      <c r="AA82" s="606"/>
      <c r="AB82" s="606"/>
      <c r="AC82" s="606"/>
      <c r="AD82" s="606"/>
      <c r="AE82" s="606"/>
      <c r="AF82" s="606"/>
      <c r="AG82" s="606"/>
      <c r="AH82" s="606"/>
      <c r="AI82" s="606"/>
      <c r="AJ82" s="606" t="s">
        <v>2097</v>
      </c>
      <c r="AK82" s="449" t="s">
        <v>6344</v>
      </c>
      <c r="AL82" s="606"/>
      <c r="AM82" s="620"/>
      <c r="AN82" s="620"/>
      <c r="AO82" s="606"/>
      <c r="AP82" s="606"/>
      <c r="AQ82" s="606"/>
      <c r="AR82" s="606"/>
      <c r="AS82" s="606"/>
      <c r="AT82" s="606"/>
      <c r="AU82" s="606"/>
      <c r="AV82" s="606"/>
      <c r="AW82" s="606"/>
      <c r="AX82" s="606"/>
      <c r="AY82" s="606"/>
      <c r="AZ82" s="606"/>
      <c r="BA82" s="449"/>
      <c r="BB82" s="449"/>
      <c r="BC82" s="606"/>
      <c r="BD82" s="606"/>
      <c r="BE82" s="606"/>
      <c r="BF82" s="606"/>
      <c r="BG82" s="606"/>
      <c r="BH82" s="606"/>
      <c r="BI82" s="611"/>
      <c r="BJ82" s="606"/>
      <c r="BK82" s="606"/>
      <c r="BL82" s="606"/>
      <c r="BM82" s="606"/>
      <c r="BN82" s="606"/>
      <c r="BO82" s="606"/>
      <c r="BP82" s="606" t="s">
        <v>10429</v>
      </c>
      <c r="BQ82" s="606">
        <v>2</v>
      </c>
      <c r="BR82" s="606" t="s">
        <v>10430</v>
      </c>
      <c r="BS82" s="606">
        <v>2</v>
      </c>
      <c r="BT82" s="606" t="b">
        <f t="shared" si="7"/>
        <v>1</v>
      </c>
      <c r="BV82" s="601" t="s">
        <v>10265</v>
      </c>
      <c r="BX82" s="606">
        <f t="shared" si="8"/>
        <v>0</v>
      </c>
    </row>
    <row r="83" spans="1:76" ht="24" x14ac:dyDescent="0.35">
      <c r="A83" s="613">
        <v>267</v>
      </c>
      <c r="B83" s="449" t="s">
        <v>11760</v>
      </c>
      <c r="C83" s="449" t="s">
        <v>10231</v>
      </c>
      <c r="D83" s="449" t="s">
        <v>10232</v>
      </c>
      <c r="E83" s="449" t="s">
        <v>1606</v>
      </c>
      <c r="F83" s="449" t="s">
        <v>1607</v>
      </c>
      <c r="G83" s="449" t="s">
        <v>4808</v>
      </c>
      <c r="H83" s="607" t="s">
        <v>6288</v>
      </c>
      <c r="I83" s="621" t="s">
        <v>10431</v>
      </c>
      <c r="J83" s="449" t="s">
        <v>10234</v>
      </c>
      <c r="K83" s="449"/>
      <c r="L83" s="613"/>
      <c r="M83" s="613"/>
      <c r="N83" s="613"/>
      <c r="O83" s="449"/>
      <c r="P83" s="613"/>
      <c r="Q83" s="606" t="s">
        <v>10237</v>
      </c>
      <c r="R83" s="606"/>
      <c r="S83" s="613"/>
      <c r="T83" s="606"/>
      <c r="U83" s="449" t="s">
        <v>10239</v>
      </c>
      <c r="V83" s="613"/>
      <c r="W83" s="613"/>
      <c r="X83" s="449" t="str">
        <f t="shared" si="6"/>
        <v>Report (BI Publisher) - Complex</v>
      </c>
      <c r="Y83" s="606" t="s">
        <v>2097</v>
      </c>
      <c r="Z83" s="606"/>
      <c r="AA83" s="606"/>
      <c r="AB83" s="606"/>
      <c r="AC83" s="606"/>
      <c r="AD83" s="606"/>
      <c r="AE83" s="606"/>
      <c r="AF83" s="606"/>
      <c r="AG83" s="606"/>
      <c r="AH83" s="606"/>
      <c r="AI83" s="606"/>
      <c r="AJ83" s="606" t="s">
        <v>6344</v>
      </c>
      <c r="AK83" s="606" t="s">
        <v>6344</v>
      </c>
      <c r="AL83" s="606"/>
      <c r="AM83" s="620"/>
      <c r="AN83" s="620"/>
      <c r="AO83" s="606"/>
      <c r="AP83" s="606"/>
      <c r="AQ83" s="606"/>
      <c r="AR83" s="606"/>
      <c r="AS83" s="606"/>
      <c r="AT83" s="606"/>
      <c r="AU83" s="606"/>
      <c r="AV83" s="606"/>
      <c r="AW83" s="606"/>
      <c r="AX83" s="606"/>
      <c r="AY83" s="606"/>
      <c r="AZ83" s="606"/>
      <c r="BA83" s="449"/>
      <c r="BB83" s="449"/>
      <c r="BC83" s="606"/>
      <c r="BD83" s="606"/>
      <c r="BE83" s="606"/>
      <c r="BF83" s="606"/>
      <c r="BG83" s="606"/>
      <c r="BH83" s="606"/>
      <c r="BI83" s="611"/>
      <c r="BJ83" s="606"/>
      <c r="BK83" s="606"/>
      <c r="BL83" s="606"/>
      <c r="BM83" s="606"/>
      <c r="BN83" s="606"/>
      <c r="BO83" s="606"/>
      <c r="BP83" s="606" t="s">
        <v>6286</v>
      </c>
      <c r="BQ83" s="606">
        <v>0</v>
      </c>
      <c r="BR83" s="606" t="s">
        <v>6286</v>
      </c>
      <c r="BS83" s="606">
        <v>1</v>
      </c>
      <c r="BT83" s="606" t="b">
        <f t="shared" si="7"/>
        <v>1</v>
      </c>
      <c r="BV83" s="601" t="s">
        <v>435</v>
      </c>
      <c r="BX83" s="606">
        <f t="shared" si="8"/>
        <v>0</v>
      </c>
    </row>
    <row r="84" spans="1:76" ht="48" x14ac:dyDescent="0.35">
      <c r="A84" s="613">
        <v>368</v>
      </c>
      <c r="B84" s="603" t="s">
        <v>11760</v>
      </c>
      <c r="C84" s="449" t="s">
        <v>10432</v>
      </c>
      <c r="D84" s="603" t="s">
        <v>10232</v>
      </c>
      <c r="E84" s="449" t="s">
        <v>2577</v>
      </c>
      <c r="F84" s="449" t="s">
        <v>2578</v>
      </c>
      <c r="G84" s="603" t="s">
        <v>4808</v>
      </c>
      <c r="H84" s="615" t="s">
        <v>3723</v>
      </c>
      <c r="I84" s="601" t="s">
        <v>10433</v>
      </c>
      <c r="Q84" s="601" t="s">
        <v>10237</v>
      </c>
      <c r="U84" s="603" t="s">
        <v>10239</v>
      </c>
      <c r="X84" s="449" t="str">
        <f t="shared" si="6"/>
        <v>Report (BI Publisher) - Complex</v>
      </c>
      <c r="Y84" s="606" t="s">
        <v>2097</v>
      </c>
      <c r="AJ84" s="606" t="s">
        <v>6344</v>
      </c>
      <c r="AK84" s="606" t="s">
        <v>6344</v>
      </c>
      <c r="BP84" s="606" t="s">
        <v>10434</v>
      </c>
      <c r="BU84" s="601" t="s">
        <v>250</v>
      </c>
      <c r="BV84" s="601" t="s">
        <v>10265</v>
      </c>
      <c r="BX84" s="606">
        <f t="shared" si="8"/>
        <v>0</v>
      </c>
    </row>
    <row r="85" spans="1:76" ht="26" x14ac:dyDescent="0.35">
      <c r="A85" s="613">
        <v>369</v>
      </c>
      <c r="B85" s="603" t="s">
        <v>11760</v>
      </c>
      <c r="C85" s="449" t="s">
        <v>10432</v>
      </c>
      <c r="D85" s="603" t="s">
        <v>10232</v>
      </c>
      <c r="E85" s="449" t="s">
        <v>2577</v>
      </c>
      <c r="F85" s="449" t="s">
        <v>2578</v>
      </c>
      <c r="G85" s="603" t="s">
        <v>4808</v>
      </c>
      <c r="H85" s="615" t="s">
        <v>4520</v>
      </c>
      <c r="I85" s="601" t="s">
        <v>10435</v>
      </c>
      <c r="Q85" s="601" t="s">
        <v>10237</v>
      </c>
      <c r="U85" s="603" t="s">
        <v>10274</v>
      </c>
      <c r="X85" s="449" t="str">
        <f t="shared" si="6"/>
        <v>Report (BI Publisher) - Very Complex</v>
      </c>
      <c r="Y85" s="601" t="s">
        <v>6344</v>
      </c>
      <c r="AJ85" s="601" t="s">
        <v>5941</v>
      </c>
      <c r="AK85" s="601" t="s">
        <v>5941</v>
      </c>
      <c r="BP85" s="601" t="s">
        <v>10436</v>
      </c>
      <c r="BV85" s="601" t="s">
        <v>435</v>
      </c>
      <c r="BX85" s="606">
        <f t="shared" si="8"/>
        <v>0</v>
      </c>
    </row>
    <row r="86" spans="1:76" ht="29" x14ac:dyDescent="0.35">
      <c r="A86" s="613">
        <v>370</v>
      </c>
      <c r="B86" s="603" t="s">
        <v>11760</v>
      </c>
      <c r="C86" s="449" t="s">
        <v>10432</v>
      </c>
      <c r="D86" s="603" t="s">
        <v>10232</v>
      </c>
      <c r="E86" s="449" t="s">
        <v>2577</v>
      </c>
      <c r="F86" s="449" t="s">
        <v>2578</v>
      </c>
      <c r="G86" s="603" t="s">
        <v>4808</v>
      </c>
      <c r="H86" s="615" t="s">
        <v>4526</v>
      </c>
      <c r="I86" s="601" t="s">
        <v>10437</v>
      </c>
      <c r="Q86" s="601" t="s">
        <v>10237</v>
      </c>
      <c r="U86" s="603" t="s">
        <v>10274</v>
      </c>
      <c r="X86" s="449" t="str">
        <f t="shared" si="6"/>
        <v>Report (BI Publisher) - Very Complex</v>
      </c>
      <c r="Y86" s="606" t="s">
        <v>6344</v>
      </c>
      <c r="AJ86" s="606" t="s">
        <v>5941</v>
      </c>
      <c r="AK86" s="606" t="s">
        <v>5941</v>
      </c>
      <c r="BP86" s="616" t="s">
        <v>10438</v>
      </c>
      <c r="BV86" s="601" t="s">
        <v>10265</v>
      </c>
      <c r="BX86" s="606">
        <f t="shared" si="8"/>
        <v>0</v>
      </c>
    </row>
    <row r="87" spans="1:76" ht="39" x14ac:dyDescent="0.35">
      <c r="A87" s="613">
        <v>371</v>
      </c>
      <c r="B87" s="603" t="s">
        <v>11760</v>
      </c>
      <c r="C87" s="449" t="s">
        <v>10432</v>
      </c>
      <c r="D87" s="603" t="s">
        <v>10232</v>
      </c>
      <c r="E87" s="449" t="s">
        <v>2577</v>
      </c>
      <c r="F87" s="449" t="s">
        <v>2578</v>
      </c>
      <c r="G87" s="603" t="s">
        <v>4808</v>
      </c>
      <c r="H87" s="615" t="s">
        <v>4531</v>
      </c>
      <c r="I87" s="601" t="s">
        <v>10439</v>
      </c>
      <c r="Q87" s="601" t="s">
        <v>10237</v>
      </c>
      <c r="U87" s="603" t="s">
        <v>10239</v>
      </c>
      <c r="X87" s="449" t="str">
        <f t="shared" si="6"/>
        <v>Report (BI Publisher) - Complex</v>
      </c>
      <c r="Y87" s="601" t="s">
        <v>6344</v>
      </c>
      <c r="AJ87" s="601" t="s">
        <v>5941</v>
      </c>
      <c r="AK87" s="601" t="s">
        <v>5941</v>
      </c>
      <c r="BP87" s="601" t="s">
        <v>4529</v>
      </c>
      <c r="BV87" s="601" t="s">
        <v>435</v>
      </c>
      <c r="BX87" s="606">
        <f t="shared" si="8"/>
        <v>0</v>
      </c>
    </row>
    <row r="88" spans="1:76" ht="29" x14ac:dyDescent="0.35">
      <c r="A88" s="613">
        <v>372</v>
      </c>
      <c r="B88" s="603" t="s">
        <v>11760</v>
      </c>
      <c r="C88" s="449" t="s">
        <v>10432</v>
      </c>
      <c r="D88" s="603" t="s">
        <v>10232</v>
      </c>
      <c r="E88" s="449" t="s">
        <v>2577</v>
      </c>
      <c r="F88" s="449" t="s">
        <v>2578</v>
      </c>
      <c r="G88" s="603" t="s">
        <v>4808</v>
      </c>
      <c r="H88" s="615" t="s">
        <v>4536</v>
      </c>
      <c r="I88" s="601" t="s">
        <v>10440</v>
      </c>
      <c r="Q88" s="601" t="s">
        <v>10237</v>
      </c>
      <c r="U88" s="603" t="s">
        <v>10239</v>
      </c>
      <c r="X88" s="449" t="str">
        <f t="shared" si="6"/>
        <v>Report (BI Publisher) - Complex</v>
      </c>
      <c r="Y88" s="601" t="s">
        <v>6344</v>
      </c>
      <c r="AJ88" s="601" t="s">
        <v>5941</v>
      </c>
      <c r="AK88" s="601" t="s">
        <v>5941</v>
      </c>
      <c r="BP88" s="616" t="s">
        <v>10441</v>
      </c>
      <c r="BV88" s="601" t="s">
        <v>435</v>
      </c>
      <c r="BX88" s="606">
        <f t="shared" si="8"/>
        <v>0</v>
      </c>
    </row>
    <row r="89" spans="1:76" ht="26" x14ac:dyDescent="0.35">
      <c r="A89" s="613">
        <v>373</v>
      </c>
      <c r="B89" s="603" t="s">
        <v>11760</v>
      </c>
      <c r="C89" s="449" t="s">
        <v>10432</v>
      </c>
      <c r="D89" s="603" t="s">
        <v>10232</v>
      </c>
      <c r="E89" s="449" t="s">
        <v>2577</v>
      </c>
      <c r="F89" s="449" t="s">
        <v>2578</v>
      </c>
      <c r="G89" s="603" t="s">
        <v>4808</v>
      </c>
      <c r="H89" s="615" t="s">
        <v>4541</v>
      </c>
      <c r="I89" s="601" t="s">
        <v>10442</v>
      </c>
      <c r="Q89" s="601" t="s">
        <v>10237</v>
      </c>
      <c r="U89" s="603" t="s">
        <v>10274</v>
      </c>
      <c r="X89" s="449" t="str">
        <f t="shared" si="6"/>
        <v>Report (BI Publisher) - Very Complex</v>
      </c>
      <c r="Y89" s="601" t="s">
        <v>6344</v>
      </c>
      <c r="AJ89" s="601" t="s">
        <v>5941</v>
      </c>
      <c r="AK89" s="601" t="s">
        <v>5941</v>
      </c>
      <c r="BP89" s="616" t="s">
        <v>4539</v>
      </c>
      <c r="BV89" s="601" t="s">
        <v>435</v>
      </c>
      <c r="BX89" s="606">
        <f t="shared" si="8"/>
        <v>0</v>
      </c>
    </row>
    <row r="90" spans="1:76" ht="29" x14ac:dyDescent="0.35">
      <c r="A90" s="613">
        <v>374</v>
      </c>
      <c r="B90" s="603" t="s">
        <v>11760</v>
      </c>
      <c r="C90" s="449" t="s">
        <v>10432</v>
      </c>
      <c r="D90" s="603" t="s">
        <v>10232</v>
      </c>
      <c r="E90" s="449" t="s">
        <v>2577</v>
      </c>
      <c r="F90" s="449" t="s">
        <v>2578</v>
      </c>
      <c r="G90" s="603" t="s">
        <v>4808</v>
      </c>
      <c r="H90" s="615" t="s">
        <v>4546</v>
      </c>
      <c r="I90" s="601" t="s">
        <v>10443</v>
      </c>
      <c r="Q90" s="601" t="s">
        <v>10237</v>
      </c>
      <c r="U90" s="603" t="s">
        <v>10274</v>
      </c>
      <c r="X90" s="449" t="str">
        <f t="shared" si="6"/>
        <v>Report (BI Publisher) - Very Complex</v>
      </c>
      <c r="Y90" s="606" t="s">
        <v>6344</v>
      </c>
      <c r="AJ90" s="606" t="s">
        <v>5941</v>
      </c>
      <c r="AK90" s="606" t="s">
        <v>5941</v>
      </c>
      <c r="BP90" s="616" t="s">
        <v>10444</v>
      </c>
      <c r="BV90" s="601" t="s">
        <v>10265</v>
      </c>
      <c r="BX90" s="606">
        <f t="shared" si="8"/>
        <v>0</v>
      </c>
    </row>
    <row r="91" spans="1:76" ht="39" x14ac:dyDescent="0.35">
      <c r="A91" s="613">
        <v>375</v>
      </c>
      <c r="B91" s="603" t="s">
        <v>11760</v>
      </c>
      <c r="C91" s="449" t="s">
        <v>10432</v>
      </c>
      <c r="D91" s="603" t="s">
        <v>10232</v>
      </c>
      <c r="E91" s="449" t="s">
        <v>2577</v>
      </c>
      <c r="F91" s="449" t="s">
        <v>2578</v>
      </c>
      <c r="G91" s="603" t="s">
        <v>4808</v>
      </c>
      <c r="H91" s="615" t="s">
        <v>4551</v>
      </c>
      <c r="I91" s="601" t="s">
        <v>10445</v>
      </c>
      <c r="Q91" s="601" t="s">
        <v>10237</v>
      </c>
      <c r="U91" s="603" t="s">
        <v>10239</v>
      </c>
      <c r="X91" s="449" t="str">
        <f t="shared" si="6"/>
        <v>Report (BI Publisher) - Complex</v>
      </c>
      <c r="Y91" s="601" t="s">
        <v>6344</v>
      </c>
      <c r="AJ91" s="601" t="s">
        <v>5941</v>
      </c>
      <c r="AK91" s="601" t="s">
        <v>5941</v>
      </c>
      <c r="BP91" s="616" t="s">
        <v>10446</v>
      </c>
      <c r="BV91" s="601" t="s">
        <v>435</v>
      </c>
      <c r="BX91" s="606">
        <f t="shared" si="8"/>
        <v>0</v>
      </c>
    </row>
    <row r="92" spans="1:76" ht="29" x14ac:dyDescent="0.35">
      <c r="A92" s="613">
        <v>376</v>
      </c>
      <c r="B92" s="603" t="s">
        <v>11760</v>
      </c>
      <c r="C92" s="449" t="s">
        <v>10432</v>
      </c>
      <c r="D92" s="603" t="s">
        <v>10232</v>
      </c>
      <c r="E92" s="449" t="s">
        <v>2577</v>
      </c>
      <c r="F92" s="449" t="s">
        <v>2578</v>
      </c>
      <c r="G92" s="603" t="s">
        <v>4808</v>
      </c>
      <c r="H92" s="615" t="s">
        <v>4556</v>
      </c>
      <c r="I92" s="601" t="s">
        <v>10447</v>
      </c>
      <c r="Q92" s="601" t="s">
        <v>10237</v>
      </c>
      <c r="U92" s="603" t="s">
        <v>10246</v>
      </c>
      <c r="X92" s="449" t="str">
        <f t="shared" si="6"/>
        <v>Report (BI Publisher) - Medium</v>
      </c>
      <c r="Y92" s="606" t="s">
        <v>2097</v>
      </c>
      <c r="AJ92" s="606" t="s">
        <v>6344</v>
      </c>
      <c r="AK92" s="606" t="s">
        <v>6344</v>
      </c>
      <c r="BP92" s="616" t="s">
        <v>10448</v>
      </c>
      <c r="BV92" s="601" t="s">
        <v>10265</v>
      </c>
      <c r="BX92" s="606">
        <f t="shared" si="8"/>
        <v>0</v>
      </c>
    </row>
    <row r="93" spans="1:76" ht="29" x14ac:dyDescent="0.35">
      <c r="A93" s="613">
        <v>377</v>
      </c>
      <c r="B93" s="603" t="s">
        <v>11760</v>
      </c>
      <c r="C93" s="449" t="s">
        <v>10432</v>
      </c>
      <c r="D93" s="603" t="s">
        <v>10232</v>
      </c>
      <c r="E93" s="449" t="s">
        <v>2577</v>
      </c>
      <c r="F93" s="449" t="s">
        <v>2578</v>
      </c>
      <c r="G93" s="603" t="s">
        <v>4808</v>
      </c>
      <c r="H93" s="615" t="s">
        <v>4562</v>
      </c>
      <c r="I93" s="601" t="s">
        <v>10449</v>
      </c>
      <c r="Q93" s="601" t="s">
        <v>10237</v>
      </c>
      <c r="U93" s="603" t="s">
        <v>10239</v>
      </c>
      <c r="X93" s="449" t="str">
        <f t="shared" si="6"/>
        <v>Report (BI Publisher) - Complex</v>
      </c>
      <c r="Y93" s="601" t="s">
        <v>6344</v>
      </c>
      <c r="AJ93" s="601" t="s">
        <v>5941</v>
      </c>
      <c r="AK93" s="601" t="s">
        <v>5941</v>
      </c>
      <c r="BP93" s="616" t="s">
        <v>10450</v>
      </c>
      <c r="BV93" s="601" t="s">
        <v>435</v>
      </c>
      <c r="BX93" s="606">
        <f t="shared" si="8"/>
        <v>0</v>
      </c>
    </row>
    <row r="94" spans="1:76" ht="39" x14ac:dyDescent="0.35">
      <c r="A94" s="613">
        <v>378</v>
      </c>
      <c r="B94" s="603" t="s">
        <v>11760</v>
      </c>
      <c r="C94" s="449" t="s">
        <v>10432</v>
      </c>
      <c r="D94" s="603" t="s">
        <v>10232</v>
      </c>
      <c r="E94" s="449" t="s">
        <v>2577</v>
      </c>
      <c r="F94" s="449" t="s">
        <v>2578</v>
      </c>
      <c r="G94" s="603" t="s">
        <v>4808</v>
      </c>
      <c r="H94" s="615" t="s">
        <v>4567</v>
      </c>
      <c r="I94" s="601" t="s">
        <v>10451</v>
      </c>
      <c r="Q94" s="601" t="s">
        <v>10237</v>
      </c>
      <c r="U94" s="603" t="s">
        <v>10246</v>
      </c>
      <c r="X94" s="449" t="str">
        <f t="shared" si="6"/>
        <v>Report (BI Publisher) - Medium</v>
      </c>
      <c r="Y94" s="601" t="s">
        <v>5941</v>
      </c>
      <c r="AJ94" s="601" t="s">
        <v>6345</v>
      </c>
      <c r="AK94" s="601" t="s">
        <v>6345</v>
      </c>
      <c r="BP94" s="616" t="s">
        <v>10452</v>
      </c>
      <c r="BV94" s="601" t="s">
        <v>507</v>
      </c>
      <c r="BX94" s="606">
        <f t="shared" si="8"/>
        <v>0</v>
      </c>
    </row>
    <row r="95" spans="1:76" ht="29" x14ac:dyDescent="0.35">
      <c r="A95" s="613">
        <v>379</v>
      </c>
      <c r="B95" s="603" t="s">
        <v>11760</v>
      </c>
      <c r="C95" s="449" t="s">
        <v>10432</v>
      </c>
      <c r="D95" s="603" t="s">
        <v>10232</v>
      </c>
      <c r="E95" s="449" t="s">
        <v>2577</v>
      </c>
      <c r="F95" s="449" t="s">
        <v>2578</v>
      </c>
      <c r="G95" s="603" t="s">
        <v>4808</v>
      </c>
      <c r="H95" s="615" t="s">
        <v>4572</v>
      </c>
      <c r="I95" s="601" t="s">
        <v>10453</v>
      </c>
      <c r="Q95" s="601" t="s">
        <v>10237</v>
      </c>
      <c r="U95" s="603" t="s">
        <v>10274</v>
      </c>
      <c r="X95" s="449" t="str">
        <f t="shared" si="6"/>
        <v>Report (BI Publisher) - Very Complex</v>
      </c>
      <c r="Y95" s="601" t="s">
        <v>6344</v>
      </c>
      <c r="AJ95" s="601" t="s">
        <v>5941</v>
      </c>
      <c r="AK95" s="601" t="s">
        <v>5941</v>
      </c>
      <c r="BP95" s="616" t="s">
        <v>10454</v>
      </c>
      <c r="BV95" s="601" t="s">
        <v>435</v>
      </c>
      <c r="BX95" s="606">
        <f t="shared" si="8"/>
        <v>0</v>
      </c>
    </row>
    <row r="96" spans="1:76" ht="29" x14ac:dyDescent="0.35">
      <c r="A96" s="613">
        <v>380</v>
      </c>
      <c r="B96" s="603" t="s">
        <v>11760</v>
      </c>
      <c r="C96" s="449" t="s">
        <v>10432</v>
      </c>
      <c r="D96" s="603" t="s">
        <v>10232</v>
      </c>
      <c r="E96" s="449" t="s">
        <v>2577</v>
      </c>
      <c r="F96" s="449" t="s">
        <v>2578</v>
      </c>
      <c r="G96" s="603" t="s">
        <v>4808</v>
      </c>
      <c r="H96" s="615" t="s">
        <v>4578</v>
      </c>
      <c r="I96" s="601" t="s">
        <v>10455</v>
      </c>
      <c r="Q96" s="601" t="s">
        <v>10237</v>
      </c>
      <c r="U96" s="603" t="s">
        <v>10274</v>
      </c>
      <c r="X96" s="449" t="str">
        <f t="shared" si="6"/>
        <v>Report (BI Publisher) - Very Complex</v>
      </c>
      <c r="Y96" s="601" t="s">
        <v>6344</v>
      </c>
      <c r="AJ96" s="601" t="s">
        <v>5941</v>
      </c>
      <c r="AK96" s="601" t="s">
        <v>5941</v>
      </c>
      <c r="BP96" s="616" t="s">
        <v>10456</v>
      </c>
      <c r="BV96" s="601" t="s">
        <v>435</v>
      </c>
      <c r="BX96" s="606">
        <f t="shared" si="8"/>
        <v>0</v>
      </c>
    </row>
    <row r="97" spans="1:76" ht="29" x14ac:dyDescent="0.35">
      <c r="A97" s="613">
        <v>381</v>
      </c>
      <c r="B97" s="603" t="s">
        <v>11760</v>
      </c>
      <c r="C97" s="449" t="s">
        <v>10432</v>
      </c>
      <c r="D97" s="603" t="s">
        <v>10232</v>
      </c>
      <c r="E97" s="449" t="s">
        <v>2577</v>
      </c>
      <c r="F97" s="449" t="s">
        <v>2578</v>
      </c>
      <c r="G97" s="603" t="s">
        <v>4808</v>
      </c>
      <c r="H97" s="615" t="s">
        <v>4584</v>
      </c>
      <c r="I97" s="601" t="s">
        <v>10457</v>
      </c>
      <c r="Q97" s="601" t="s">
        <v>10237</v>
      </c>
      <c r="U97" s="603" t="s">
        <v>10239</v>
      </c>
      <c r="X97" s="449" t="str">
        <f t="shared" si="6"/>
        <v>Report (BI Publisher) - Complex</v>
      </c>
      <c r="Y97" s="601" t="s">
        <v>6344</v>
      </c>
      <c r="AJ97" s="601" t="s">
        <v>5941</v>
      </c>
      <c r="AK97" s="601" t="s">
        <v>5941</v>
      </c>
      <c r="BP97" s="616" t="s">
        <v>10458</v>
      </c>
      <c r="BV97" s="601" t="s">
        <v>435</v>
      </c>
      <c r="BX97" s="606">
        <f t="shared" si="8"/>
        <v>0</v>
      </c>
    </row>
    <row r="98" spans="1:76" ht="39" x14ac:dyDescent="0.35">
      <c r="A98" s="613">
        <v>382</v>
      </c>
      <c r="B98" s="603" t="s">
        <v>11760</v>
      </c>
      <c r="C98" s="449" t="s">
        <v>10432</v>
      </c>
      <c r="D98" s="603" t="s">
        <v>10232</v>
      </c>
      <c r="E98" s="449" t="s">
        <v>2577</v>
      </c>
      <c r="F98" s="449" t="s">
        <v>2578</v>
      </c>
      <c r="G98" s="603" t="s">
        <v>4808</v>
      </c>
      <c r="H98" s="615" t="s">
        <v>4590</v>
      </c>
      <c r="I98" s="601" t="s">
        <v>10459</v>
      </c>
      <c r="Q98" s="601" t="s">
        <v>10237</v>
      </c>
      <c r="U98" s="603" t="s">
        <v>10274</v>
      </c>
      <c r="X98" s="449" t="str">
        <f t="shared" si="6"/>
        <v>Report (BI Publisher) - Very Complex</v>
      </c>
      <c r="Y98" s="606" t="s">
        <v>2097</v>
      </c>
      <c r="AJ98" s="606" t="s">
        <v>6344</v>
      </c>
      <c r="AK98" s="606" t="s">
        <v>6344</v>
      </c>
      <c r="BP98" s="617" t="s">
        <v>4588</v>
      </c>
      <c r="BV98" s="601" t="s">
        <v>10265</v>
      </c>
      <c r="BX98" s="606">
        <f t="shared" si="8"/>
        <v>0</v>
      </c>
    </row>
    <row r="99" spans="1:76" ht="26" x14ac:dyDescent="0.35">
      <c r="A99" s="613">
        <v>383</v>
      </c>
      <c r="B99" s="603" t="s">
        <v>11760</v>
      </c>
      <c r="C99" s="449" t="s">
        <v>10432</v>
      </c>
      <c r="D99" s="603" t="s">
        <v>10232</v>
      </c>
      <c r="E99" s="449" t="s">
        <v>2577</v>
      </c>
      <c r="F99" s="449" t="s">
        <v>2578</v>
      </c>
      <c r="G99" s="603" t="s">
        <v>4808</v>
      </c>
      <c r="H99" s="615" t="s">
        <v>4602</v>
      </c>
      <c r="I99" s="601" t="s">
        <v>10460</v>
      </c>
      <c r="Q99" s="601" t="s">
        <v>10237</v>
      </c>
      <c r="U99" s="603" t="s">
        <v>10246</v>
      </c>
      <c r="X99" s="449" t="str">
        <f t="shared" ref="X99:X130" si="9">_xlfn.CONCAT(Q99," - ",U99)</f>
        <v>Report (BI Publisher) - Medium</v>
      </c>
      <c r="Y99" s="606" t="s">
        <v>2097</v>
      </c>
      <c r="AJ99" s="606" t="s">
        <v>6344</v>
      </c>
      <c r="AK99" s="606" t="s">
        <v>6344</v>
      </c>
      <c r="BP99" s="617" t="s">
        <v>4600</v>
      </c>
      <c r="BV99" s="601" t="s">
        <v>10265</v>
      </c>
      <c r="BX99" s="606">
        <f t="shared" ref="BX99:BX130" si="10">IF(Y99=AJ99,1,0)</f>
        <v>0</v>
      </c>
    </row>
    <row r="100" spans="1:76" ht="26" x14ac:dyDescent="0.35">
      <c r="A100" s="613">
        <v>384</v>
      </c>
      <c r="B100" s="603" t="s">
        <v>11760</v>
      </c>
      <c r="C100" s="449" t="s">
        <v>10432</v>
      </c>
      <c r="D100" s="603" t="s">
        <v>10232</v>
      </c>
      <c r="E100" s="449" t="s">
        <v>2577</v>
      </c>
      <c r="F100" s="449" t="s">
        <v>2578</v>
      </c>
      <c r="G100" s="603" t="s">
        <v>4808</v>
      </c>
      <c r="H100" s="615" t="s">
        <v>4607</v>
      </c>
      <c r="I100" s="601" t="s">
        <v>10461</v>
      </c>
      <c r="Q100" s="601" t="s">
        <v>10237</v>
      </c>
      <c r="U100" s="603" t="s">
        <v>10246</v>
      </c>
      <c r="X100" s="449" t="str">
        <f t="shared" si="9"/>
        <v>Report (BI Publisher) - Medium</v>
      </c>
      <c r="Y100" s="601" t="s">
        <v>6344</v>
      </c>
      <c r="AJ100" s="601" t="s">
        <v>5941</v>
      </c>
      <c r="AK100" s="601" t="s">
        <v>5941</v>
      </c>
      <c r="BP100" s="601" t="s">
        <v>4605</v>
      </c>
      <c r="BV100" s="601" t="s">
        <v>435</v>
      </c>
      <c r="BX100" s="606">
        <f t="shared" si="10"/>
        <v>0</v>
      </c>
    </row>
    <row r="101" spans="1:76" ht="26" x14ac:dyDescent="0.35">
      <c r="A101" s="613">
        <v>385</v>
      </c>
      <c r="B101" s="603" t="s">
        <v>11760</v>
      </c>
      <c r="C101" s="449" t="s">
        <v>10432</v>
      </c>
      <c r="D101" s="603" t="s">
        <v>10232</v>
      </c>
      <c r="E101" s="449" t="s">
        <v>2577</v>
      </c>
      <c r="F101" s="449" t="s">
        <v>2578</v>
      </c>
      <c r="G101" s="603" t="s">
        <v>4808</v>
      </c>
      <c r="H101" s="615" t="s">
        <v>4616</v>
      </c>
      <c r="I101" s="601" t="s">
        <v>10462</v>
      </c>
      <c r="Q101" s="601" t="s">
        <v>10237</v>
      </c>
      <c r="U101" s="603" t="s">
        <v>10239</v>
      </c>
      <c r="X101" s="449" t="str">
        <f t="shared" si="9"/>
        <v>Report (BI Publisher) - Complex</v>
      </c>
      <c r="Y101" s="601" t="s">
        <v>5941</v>
      </c>
      <c r="AJ101" s="601" t="s">
        <v>6345</v>
      </c>
      <c r="AK101" s="601" t="s">
        <v>6345</v>
      </c>
      <c r="BP101" s="617" t="s">
        <v>4614</v>
      </c>
      <c r="BV101" s="601" t="s">
        <v>507</v>
      </c>
      <c r="BX101" s="606">
        <f t="shared" si="10"/>
        <v>0</v>
      </c>
    </row>
    <row r="102" spans="1:76" ht="26" x14ac:dyDescent="0.35">
      <c r="A102" s="613">
        <v>386</v>
      </c>
      <c r="B102" s="603" t="s">
        <v>11760</v>
      </c>
      <c r="C102" s="449" t="s">
        <v>10432</v>
      </c>
      <c r="D102" s="603" t="s">
        <v>10232</v>
      </c>
      <c r="E102" s="449" t="s">
        <v>2577</v>
      </c>
      <c r="F102" s="449" t="s">
        <v>2578</v>
      </c>
      <c r="G102" s="603" t="s">
        <v>4808</v>
      </c>
      <c r="H102" s="615" t="s">
        <v>4621</v>
      </c>
      <c r="I102" s="601" t="s">
        <v>10463</v>
      </c>
      <c r="Q102" s="601" t="s">
        <v>10237</v>
      </c>
      <c r="U102" s="603" t="s">
        <v>10239</v>
      </c>
      <c r="X102" s="449" t="str">
        <f t="shared" si="9"/>
        <v>Report (BI Publisher) - Complex</v>
      </c>
      <c r="Y102" s="601" t="s">
        <v>5941</v>
      </c>
      <c r="AJ102" s="601" t="s">
        <v>6345</v>
      </c>
      <c r="AK102" s="601" t="s">
        <v>6345</v>
      </c>
      <c r="BP102" s="617" t="s">
        <v>4619</v>
      </c>
      <c r="BV102" s="601" t="s">
        <v>507</v>
      </c>
      <c r="BX102" s="606">
        <f t="shared" si="10"/>
        <v>0</v>
      </c>
    </row>
    <row r="103" spans="1:76" ht="39" x14ac:dyDescent="0.35">
      <c r="A103" s="613">
        <v>387</v>
      </c>
      <c r="B103" s="603" t="s">
        <v>11760</v>
      </c>
      <c r="C103" s="449" t="s">
        <v>10432</v>
      </c>
      <c r="D103" s="603" t="s">
        <v>10232</v>
      </c>
      <c r="E103" s="449" t="s">
        <v>2577</v>
      </c>
      <c r="F103" s="449" t="s">
        <v>2578</v>
      </c>
      <c r="G103" s="603" t="s">
        <v>4808</v>
      </c>
      <c r="H103" s="615" t="s">
        <v>4627</v>
      </c>
      <c r="I103" s="601" t="s">
        <v>10464</v>
      </c>
      <c r="Q103" s="601" t="s">
        <v>10237</v>
      </c>
      <c r="U103" s="603" t="s">
        <v>10239</v>
      </c>
      <c r="X103" s="449" t="str">
        <f t="shared" si="9"/>
        <v>Report (BI Publisher) - Complex</v>
      </c>
      <c r="Y103" s="601" t="s">
        <v>5941</v>
      </c>
      <c r="AJ103" s="601" t="s">
        <v>6345</v>
      </c>
      <c r="AK103" s="601" t="s">
        <v>6345</v>
      </c>
      <c r="BP103" s="617" t="s">
        <v>4625</v>
      </c>
      <c r="BV103" s="601" t="s">
        <v>507</v>
      </c>
      <c r="BX103" s="606">
        <f t="shared" si="10"/>
        <v>0</v>
      </c>
    </row>
    <row r="104" spans="1:76" ht="39" x14ac:dyDescent="0.35">
      <c r="A104" s="613">
        <v>388</v>
      </c>
      <c r="B104" s="603" t="s">
        <v>11760</v>
      </c>
      <c r="C104" s="449" t="s">
        <v>10432</v>
      </c>
      <c r="D104" s="603" t="s">
        <v>10232</v>
      </c>
      <c r="E104" s="449" t="s">
        <v>2577</v>
      </c>
      <c r="F104" s="449" t="s">
        <v>2578</v>
      </c>
      <c r="G104" s="603" t="s">
        <v>4808</v>
      </c>
      <c r="H104" s="615" t="s">
        <v>4643</v>
      </c>
      <c r="I104" s="601" t="s">
        <v>10465</v>
      </c>
      <c r="Q104" s="601" t="s">
        <v>10237</v>
      </c>
      <c r="U104" s="603" t="s">
        <v>10246</v>
      </c>
      <c r="X104" s="449" t="str">
        <f t="shared" si="9"/>
        <v>Report (BI Publisher) - Medium</v>
      </c>
      <c r="Y104" s="606" t="s">
        <v>2097</v>
      </c>
      <c r="AJ104" s="606" t="s">
        <v>6344</v>
      </c>
      <c r="AK104" s="606" t="s">
        <v>6344</v>
      </c>
      <c r="BP104" s="617" t="s">
        <v>4641</v>
      </c>
      <c r="BV104" s="601" t="s">
        <v>10265</v>
      </c>
      <c r="BX104" s="606">
        <f t="shared" si="10"/>
        <v>0</v>
      </c>
    </row>
    <row r="105" spans="1:76" ht="39" x14ac:dyDescent="0.35">
      <c r="A105" s="613">
        <v>407</v>
      </c>
      <c r="B105" s="603" t="s">
        <v>11760</v>
      </c>
      <c r="C105" s="449" t="s">
        <v>10432</v>
      </c>
      <c r="D105" s="603" t="s">
        <v>10232</v>
      </c>
      <c r="E105" s="449" t="s">
        <v>10366</v>
      </c>
      <c r="F105" s="449" t="s">
        <v>254</v>
      </c>
      <c r="G105" s="603" t="s">
        <v>174</v>
      </c>
      <c r="H105" s="615" t="s">
        <v>6695</v>
      </c>
      <c r="I105" s="619" t="s">
        <v>6694</v>
      </c>
      <c r="L105" s="605" t="s">
        <v>10466</v>
      </c>
      <c r="M105" s="605" t="s">
        <v>10256</v>
      </c>
      <c r="Q105" s="601" t="s">
        <v>10259</v>
      </c>
      <c r="U105" s="603" t="s">
        <v>10239</v>
      </c>
      <c r="X105" s="449" t="str">
        <f t="shared" si="9"/>
        <v>Interface - Outbound (Using BI Report) - Complex</v>
      </c>
      <c r="Y105" s="606" t="s">
        <v>2097</v>
      </c>
      <c r="AJ105" s="606" t="s">
        <v>6344</v>
      </c>
      <c r="AK105" s="606" t="s">
        <v>6344</v>
      </c>
      <c r="BP105" s="609" t="s">
        <v>6693</v>
      </c>
      <c r="BR105" s="609" t="s">
        <v>6693</v>
      </c>
      <c r="BS105" s="601">
        <v>1</v>
      </c>
      <c r="BT105" s="601" t="b">
        <v>1</v>
      </c>
      <c r="BX105" s="606">
        <f t="shared" si="10"/>
        <v>0</v>
      </c>
    </row>
    <row r="106" spans="1:76" ht="39" x14ac:dyDescent="0.35">
      <c r="A106" s="613">
        <v>408</v>
      </c>
      <c r="B106" s="603" t="s">
        <v>11760</v>
      </c>
      <c r="C106" s="449" t="s">
        <v>10432</v>
      </c>
      <c r="D106" s="603" t="s">
        <v>10232</v>
      </c>
      <c r="E106" s="449" t="s">
        <v>10366</v>
      </c>
      <c r="F106" s="449" t="s">
        <v>254</v>
      </c>
      <c r="G106" s="603" t="s">
        <v>174</v>
      </c>
      <c r="H106" s="615" t="s">
        <v>6701</v>
      </c>
      <c r="I106" s="619" t="s">
        <v>6700</v>
      </c>
      <c r="L106" s="605" t="s">
        <v>10466</v>
      </c>
      <c r="M106" s="605" t="s">
        <v>10467</v>
      </c>
      <c r="Q106" s="601" t="s">
        <v>10259</v>
      </c>
      <c r="U106" s="618" t="s">
        <v>10239</v>
      </c>
      <c r="X106" s="449" t="str">
        <f t="shared" si="9"/>
        <v>Interface - Outbound (Using BI Report) - Complex</v>
      </c>
      <c r="Y106" s="606" t="s">
        <v>2097</v>
      </c>
      <c r="AJ106" s="606" t="s">
        <v>6344</v>
      </c>
      <c r="AK106" s="606" t="s">
        <v>6344</v>
      </c>
      <c r="BP106" s="609" t="s">
        <v>6699</v>
      </c>
      <c r="BR106" s="609" t="s">
        <v>6699</v>
      </c>
      <c r="BS106" s="601">
        <v>1</v>
      </c>
      <c r="BT106" s="601" t="b">
        <v>1</v>
      </c>
      <c r="BX106" s="606">
        <f t="shared" si="10"/>
        <v>0</v>
      </c>
    </row>
    <row r="107" spans="1:76" ht="39" x14ac:dyDescent="0.35">
      <c r="A107" s="613">
        <v>409</v>
      </c>
      <c r="B107" s="603" t="s">
        <v>11760</v>
      </c>
      <c r="C107" s="449" t="s">
        <v>10432</v>
      </c>
      <c r="D107" s="603" t="s">
        <v>10232</v>
      </c>
      <c r="E107" s="449" t="s">
        <v>10366</v>
      </c>
      <c r="F107" s="449" t="s">
        <v>254</v>
      </c>
      <c r="G107" s="603" t="s">
        <v>174</v>
      </c>
      <c r="H107" s="615" t="s">
        <v>6707</v>
      </c>
      <c r="I107" s="619" t="s">
        <v>6706</v>
      </c>
      <c r="L107" s="605" t="s">
        <v>10466</v>
      </c>
      <c r="M107" s="605" t="s">
        <v>10256</v>
      </c>
      <c r="Q107" s="601" t="s">
        <v>10259</v>
      </c>
      <c r="U107" s="603" t="s">
        <v>10239</v>
      </c>
      <c r="X107" s="449" t="str">
        <f t="shared" si="9"/>
        <v>Interface - Outbound (Using BI Report) - Complex</v>
      </c>
      <c r="Y107" s="606" t="s">
        <v>2097</v>
      </c>
      <c r="AJ107" s="606" t="s">
        <v>6344</v>
      </c>
      <c r="AK107" s="606" t="s">
        <v>6344</v>
      </c>
      <c r="BP107" s="609" t="s">
        <v>6705</v>
      </c>
      <c r="BR107" s="609" t="s">
        <v>6705</v>
      </c>
      <c r="BS107" s="601">
        <v>1</v>
      </c>
      <c r="BT107" s="601" t="b">
        <v>1</v>
      </c>
      <c r="BX107" s="606">
        <f t="shared" si="10"/>
        <v>0</v>
      </c>
    </row>
    <row r="108" spans="1:76" ht="39" x14ac:dyDescent="0.35">
      <c r="A108" s="613">
        <v>410</v>
      </c>
      <c r="B108" s="603" t="s">
        <v>11760</v>
      </c>
      <c r="C108" s="449" t="s">
        <v>10432</v>
      </c>
      <c r="D108" s="603" t="s">
        <v>10232</v>
      </c>
      <c r="E108" s="449" t="s">
        <v>10366</v>
      </c>
      <c r="F108" s="449" t="s">
        <v>254</v>
      </c>
      <c r="G108" s="603" t="s">
        <v>174</v>
      </c>
      <c r="H108" s="615" t="s">
        <v>6713</v>
      </c>
      <c r="I108" s="619" t="s">
        <v>6712</v>
      </c>
      <c r="L108" s="605" t="s">
        <v>10466</v>
      </c>
      <c r="M108" s="605" t="s">
        <v>10467</v>
      </c>
      <c r="Q108" s="601" t="s">
        <v>10259</v>
      </c>
      <c r="U108" s="618" t="s">
        <v>10239</v>
      </c>
      <c r="X108" s="449" t="str">
        <f t="shared" si="9"/>
        <v>Interface - Outbound (Using BI Report) - Complex</v>
      </c>
      <c r="Y108" s="606" t="s">
        <v>2097</v>
      </c>
      <c r="AJ108" s="606" t="s">
        <v>6344</v>
      </c>
      <c r="AK108" s="606" t="s">
        <v>6344</v>
      </c>
      <c r="BP108" s="609" t="s">
        <v>6711</v>
      </c>
      <c r="BR108" s="609" t="s">
        <v>6711</v>
      </c>
      <c r="BS108" s="601">
        <v>1</v>
      </c>
      <c r="BT108" s="601" t="b">
        <v>1</v>
      </c>
      <c r="BX108" s="606">
        <f t="shared" si="10"/>
        <v>0</v>
      </c>
    </row>
    <row r="109" spans="1:76" ht="65" x14ac:dyDescent="0.35">
      <c r="A109" s="613">
        <v>411</v>
      </c>
      <c r="B109" s="603" t="s">
        <v>11760</v>
      </c>
      <c r="C109" s="449" t="s">
        <v>10432</v>
      </c>
      <c r="D109" s="603" t="s">
        <v>10232</v>
      </c>
      <c r="E109" s="449" t="s">
        <v>2577</v>
      </c>
      <c r="F109" s="449" t="s">
        <v>2578</v>
      </c>
      <c r="G109" s="601" t="s">
        <v>10468</v>
      </c>
      <c r="H109" s="615" t="s">
        <v>5040</v>
      </c>
      <c r="I109" s="617" t="s">
        <v>10469</v>
      </c>
      <c r="Q109" s="449" t="s">
        <v>10237</v>
      </c>
      <c r="U109" s="603" t="s">
        <v>10298</v>
      </c>
      <c r="X109" s="449" t="str">
        <f t="shared" si="9"/>
        <v>Report (BI Publisher) - Simple</v>
      </c>
      <c r="Y109" s="601" t="str">
        <f t="shared" ref="Y109:Y124" si="11">INDEX(Y:Y, MATCH(BW109, H:H,0))</f>
        <v>Sprint 13</v>
      </c>
      <c r="AJ109" s="601" t="str">
        <f t="shared" ref="AJ109:AJ124" si="12">INDEX(AJ:AJ, MATCH(BW109, H:H,0))</f>
        <v>Sprint 14</v>
      </c>
      <c r="AK109" s="601" t="str">
        <f t="shared" ref="AK109:AK124" si="13">INDEX(AK:AK, MATCH(BW109, H:H,0))</f>
        <v>Sprint 14</v>
      </c>
      <c r="BP109" s="601" t="s">
        <v>10470</v>
      </c>
      <c r="BV109" s="601" t="s">
        <v>10277</v>
      </c>
      <c r="BW109" s="615" t="s">
        <v>4607</v>
      </c>
      <c r="BX109" s="606">
        <f t="shared" si="10"/>
        <v>0</v>
      </c>
    </row>
    <row r="110" spans="1:76" ht="26.15" customHeight="1" x14ac:dyDescent="0.35">
      <c r="A110" s="613">
        <v>412</v>
      </c>
      <c r="B110" s="603" t="s">
        <v>11760</v>
      </c>
      <c r="C110" s="449" t="s">
        <v>10432</v>
      </c>
      <c r="D110" s="603" t="s">
        <v>10232</v>
      </c>
      <c r="E110" s="449" t="s">
        <v>2577</v>
      </c>
      <c r="F110" s="449" t="s">
        <v>2578</v>
      </c>
      <c r="G110" s="601" t="s">
        <v>10468</v>
      </c>
      <c r="H110" s="615" t="s">
        <v>5061</v>
      </c>
      <c r="I110" s="601" t="s">
        <v>10471</v>
      </c>
      <c r="Q110" s="449" t="s">
        <v>10237</v>
      </c>
      <c r="U110" s="603" t="s">
        <v>10298</v>
      </c>
      <c r="X110" s="449" t="str">
        <f t="shared" si="9"/>
        <v>Report (BI Publisher) - Simple</v>
      </c>
      <c r="Y110" s="601" t="str">
        <f t="shared" si="11"/>
        <v>Sprint 13</v>
      </c>
      <c r="AJ110" s="601" t="str">
        <f t="shared" si="12"/>
        <v>Sprint 14</v>
      </c>
      <c r="AK110" s="601" t="str">
        <f t="shared" si="13"/>
        <v>Sprint 14</v>
      </c>
      <c r="BP110" s="601" t="s">
        <v>10472</v>
      </c>
      <c r="BV110" s="601" t="s">
        <v>10277</v>
      </c>
      <c r="BW110" s="601" t="s">
        <v>4520</v>
      </c>
      <c r="BX110" s="606">
        <f t="shared" si="10"/>
        <v>0</v>
      </c>
    </row>
    <row r="111" spans="1:76" ht="26.15" customHeight="1" x14ac:dyDescent="0.35">
      <c r="A111" s="613">
        <v>413</v>
      </c>
      <c r="B111" s="603" t="s">
        <v>11760</v>
      </c>
      <c r="C111" s="449" t="s">
        <v>10432</v>
      </c>
      <c r="D111" s="603" t="s">
        <v>10232</v>
      </c>
      <c r="E111" s="449" t="s">
        <v>2577</v>
      </c>
      <c r="F111" s="449" t="s">
        <v>2578</v>
      </c>
      <c r="G111" s="601" t="s">
        <v>10468</v>
      </c>
      <c r="H111" s="615" t="s">
        <v>5082</v>
      </c>
      <c r="I111" s="601" t="s">
        <v>10473</v>
      </c>
      <c r="Q111" s="449" t="s">
        <v>10237</v>
      </c>
      <c r="U111" s="603" t="s">
        <v>10298</v>
      </c>
      <c r="X111" s="449" t="str">
        <f t="shared" si="9"/>
        <v>Report (BI Publisher) - Simple</v>
      </c>
      <c r="Y111" s="601" t="str">
        <f t="shared" si="11"/>
        <v>Sprint 13</v>
      </c>
      <c r="AJ111" s="601" t="str">
        <f t="shared" si="12"/>
        <v>Sprint 14</v>
      </c>
      <c r="AK111" s="601" t="str">
        <f t="shared" si="13"/>
        <v>Sprint 14</v>
      </c>
      <c r="BP111" s="601" t="s">
        <v>10474</v>
      </c>
      <c r="BV111" s="601" t="s">
        <v>10277</v>
      </c>
      <c r="BW111" s="601" t="s">
        <v>4526</v>
      </c>
      <c r="BX111" s="606">
        <f t="shared" si="10"/>
        <v>0</v>
      </c>
    </row>
    <row r="112" spans="1:76" ht="39" customHeight="1" x14ac:dyDescent="0.35">
      <c r="A112" s="613">
        <v>414</v>
      </c>
      <c r="B112" s="603" t="s">
        <v>11760</v>
      </c>
      <c r="C112" s="449" t="s">
        <v>10432</v>
      </c>
      <c r="D112" s="603" t="s">
        <v>10232</v>
      </c>
      <c r="E112" s="449" t="s">
        <v>2577</v>
      </c>
      <c r="F112" s="449" t="s">
        <v>2578</v>
      </c>
      <c r="G112" s="601" t="s">
        <v>10468</v>
      </c>
      <c r="H112" s="615" t="s">
        <v>5103</v>
      </c>
      <c r="I112" s="601" t="s">
        <v>10475</v>
      </c>
      <c r="Q112" s="449" t="s">
        <v>10237</v>
      </c>
      <c r="U112" s="603" t="s">
        <v>10298</v>
      </c>
      <c r="X112" s="449" t="str">
        <f t="shared" si="9"/>
        <v>Report (BI Publisher) - Simple</v>
      </c>
      <c r="Y112" s="601" t="str">
        <f t="shared" si="11"/>
        <v>Sprint 13</v>
      </c>
      <c r="AJ112" s="601" t="str">
        <f t="shared" si="12"/>
        <v>Sprint 14</v>
      </c>
      <c r="AK112" s="601" t="str">
        <f t="shared" si="13"/>
        <v>Sprint 14</v>
      </c>
      <c r="BP112" s="601" t="s">
        <v>10476</v>
      </c>
      <c r="BV112" s="601" t="s">
        <v>10277</v>
      </c>
      <c r="BW112" s="601" t="s">
        <v>4531</v>
      </c>
      <c r="BX112" s="606">
        <f t="shared" si="10"/>
        <v>0</v>
      </c>
    </row>
    <row r="113" spans="1:76" ht="26.15" customHeight="1" x14ac:dyDescent="0.35">
      <c r="A113" s="613">
        <v>415</v>
      </c>
      <c r="B113" s="603" t="s">
        <v>11760</v>
      </c>
      <c r="C113" s="449" t="s">
        <v>10432</v>
      </c>
      <c r="D113" s="603" t="s">
        <v>10232</v>
      </c>
      <c r="E113" s="449" t="s">
        <v>2577</v>
      </c>
      <c r="F113" s="449" t="s">
        <v>2578</v>
      </c>
      <c r="G113" s="601" t="s">
        <v>10468</v>
      </c>
      <c r="H113" s="615" t="s">
        <v>5124</v>
      </c>
      <c r="I113" s="601" t="s">
        <v>10477</v>
      </c>
      <c r="Q113" s="449" t="s">
        <v>10237</v>
      </c>
      <c r="U113" s="603" t="s">
        <v>10298</v>
      </c>
      <c r="X113" s="449" t="str">
        <f t="shared" si="9"/>
        <v>Report (BI Publisher) - Simple</v>
      </c>
      <c r="Y113" s="601" t="str">
        <f t="shared" si="11"/>
        <v>Sprint 13</v>
      </c>
      <c r="AJ113" s="601" t="str">
        <f t="shared" si="12"/>
        <v>Sprint 14</v>
      </c>
      <c r="AK113" s="601" t="str">
        <f t="shared" si="13"/>
        <v>Sprint 14</v>
      </c>
      <c r="BP113" s="601" t="s">
        <v>10478</v>
      </c>
      <c r="BV113" s="601" t="s">
        <v>10277</v>
      </c>
      <c r="BW113" s="601" t="s">
        <v>4536</v>
      </c>
      <c r="BX113" s="606">
        <f t="shared" si="10"/>
        <v>0</v>
      </c>
    </row>
    <row r="114" spans="1:76" ht="26.15" customHeight="1" x14ac:dyDescent="0.35">
      <c r="A114" s="613">
        <v>416</v>
      </c>
      <c r="B114" s="603" t="s">
        <v>11760</v>
      </c>
      <c r="C114" s="449" t="s">
        <v>10432</v>
      </c>
      <c r="D114" s="603" t="s">
        <v>10232</v>
      </c>
      <c r="E114" s="449" t="s">
        <v>2577</v>
      </c>
      <c r="F114" s="449" t="s">
        <v>2578</v>
      </c>
      <c r="G114" s="601" t="s">
        <v>10468</v>
      </c>
      <c r="H114" s="615" t="s">
        <v>5145</v>
      </c>
      <c r="I114" s="601" t="s">
        <v>10479</v>
      </c>
      <c r="Q114" s="449" t="s">
        <v>10237</v>
      </c>
      <c r="U114" s="603" t="s">
        <v>10298</v>
      </c>
      <c r="X114" s="449" t="str">
        <f t="shared" si="9"/>
        <v>Report (BI Publisher) - Simple</v>
      </c>
      <c r="Y114" s="601" t="str">
        <f t="shared" si="11"/>
        <v>Sprint 13</v>
      </c>
      <c r="AJ114" s="601" t="str">
        <f t="shared" si="12"/>
        <v>Sprint 14</v>
      </c>
      <c r="AK114" s="601" t="str">
        <f t="shared" si="13"/>
        <v>Sprint 14</v>
      </c>
      <c r="BP114" s="601" t="s">
        <v>10480</v>
      </c>
      <c r="BV114" s="601" t="s">
        <v>10277</v>
      </c>
      <c r="BW114" s="601" t="s">
        <v>4541</v>
      </c>
      <c r="BX114" s="606">
        <f t="shared" si="10"/>
        <v>0</v>
      </c>
    </row>
    <row r="115" spans="1:76" ht="65" x14ac:dyDescent="0.35">
      <c r="A115" s="613">
        <v>417</v>
      </c>
      <c r="B115" s="603" t="s">
        <v>11760</v>
      </c>
      <c r="C115" s="449" t="s">
        <v>10432</v>
      </c>
      <c r="D115" s="603" t="s">
        <v>10232</v>
      </c>
      <c r="E115" s="449" t="s">
        <v>2577</v>
      </c>
      <c r="F115" s="449" t="s">
        <v>2578</v>
      </c>
      <c r="G115" s="601" t="s">
        <v>10468</v>
      </c>
      <c r="H115" s="615" t="s">
        <v>5166</v>
      </c>
      <c r="I115" s="601" t="s">
        <v>10481</v>
      </c>
      <c r="Q115" s="449" t="s">
        <v>10237</v>
      </c>
      <c r="U115" s="603" t="s">
        <v>10298</v>
      </c>
      <c r="X115" s="449" t="str">
        <f t="shared" si="9"/>
        <v>Report (BI Publisher) - Simple</v>
      </c>
      <c r="Y115" s="601" t="str">
        <f t="shared" si="11"/>
        <v>Sprint 13</v>
      </c>
      <c r="AJ115" s="601" t="str">
        <f t="shared" si="12"/>
        <v>Sprint 14</v>
      </c>
      <c r="AK115" s="601" t="str">
        <f t="shared" si="13"/>
        <v>Sprint 14</v>
      </c>
      <c r="BP115" s="601" t="s">
        <v>10482</v>
      </c>
      <c r="BV115" s="601" t="s">
        <v>10277</v>
      </c>
      <c r="BW115" s="601" t="s">
        <v>4546</v>
      </c>
      <c r="BX115" s="606">
        <f t="shared" si="10"/>
        <v>0</v>
      </c>
    </row>
    <row r="116" spans="1:76" ht="65" x14ac:dyDescent="0.35">
      <c r="A116" s="613">
        <v>418</v>
      </c>
      <c r="B116" s="603" t="s">
        <v>11760</v>
      </c>
      <c r="C116" s="449" t="s">
        <v>10432</v>
      </c>
      <c r="D116" s="603" t="s">
        <v>10232</v>
      </c>
      <c r="E116" s="449" t="s">
        <v>2577</v>
      </c>
      <c r="F116" s="449" t="s">
        <v>2578</v>
      </c>
      <c r="G116" s="601" t="s">
        <v>10468</v>
      </c>
      <c r="H116" s="615" t="s">
        <v>5187</v>
      </c>
      <c r="I116" s="601" t="s">
        <v>10483</v>
      </c>
      <c r="Q116" s="449" t="s">
        <v>10237</v>
      </c>
      <c r="U116" s="603" t="s">
        <v>10298</v>
      </c>
      <c r="X116" s="449" t="str">
        <f t="shared" si="9"/>
        <v>Report (BI Publisher) - Simple</v>
      </c>
      <c r="Y116" s="601" t="str">
        <f t="shared" si="11"/>
        <v>Sprint 13</v>
      </c>
      <c r="AJ116" s="601" t="str">
        <f t="shared" si="12"/>
        <v>Sprint 14</v>
      </c>
      <c r="AK116" s="601" t="str">
        <f t="shared" si="13"/>
        <v>Sprint 14</v>
      </c>
      <c r="BP116" s="601" t="s">
        <v>10484</v>
      </c>
      <c r="BV116" s="601" t="s">
        <v>10277</v>
      </c>
      <c r="BW116" s="601" t="s">
        <v>4551</v>
      </c>
      <c r="BX116" s="606">
        <f t="shared" si="10"/>
        <v>0</v>
      </c>
    </row>
    <row r="117" spans="1:76" ht="65" x14ac:dyDescent="0.35">
      <c r="A117" s="613">
        <v>419</v>
      </c>
      <c r="B117" s="603" t="s">
        <v>11760</v>
      </c>
      <c r="C117" s="449" t="s">
        <v>10432</v>
      </c>
      <c r="D117" s="603" t="s">
        <v>10232</v>
      </c>
      <c r="E117" s="449" t="s">
        <v>2577</v>
      </c>
      <c r="F117" s="449" t="s">
        <v>2578</v>
      </c>
      <c r="G117" s="601" t="s">
        <v>10468</v>
      </c>
      <c r="H117" s="615" t="s">
        <v>5208</v>
      </c>
      <c r="I117" s="601" t="s">
        <v>10485</v>
      </c>
      <c r="Q117" s="449" t="s">
        <v>10237</v>
      </c>
      <c r="U117" s="603" t="s">
        <v>10298</v>
      </c>
      <c r="X117" s="449" t="str">
        <f t="shared" si="9"/>
        <v>Report (BI Publisher) - Simple</v>
      </c>
      <c r="Y117" s="601" t="str">
        <f t="shared" si="11"/>
        <v>Sprint 13</v>
      </c>
      <c r="AJ117" s="601" t="str">
        <f t="shared" si="12"/>
        <v>Sprint 14</v>
      </c>
      <c r="AK117" s="601" t="str">
        <f t="shared" si="13"/>
        <v>Sprint 14</v>
      </c>
      <c r="BP117" s="601" t="s">
        <v>10486</v>
      </c>
      <c r="BV117" s="601" t="s">
        <v>10277</v>
      </c>
      <c r="BW117" s="601" t="s">
        <v>4562</v>
      </c>
      <c r="BX117" s="606">
        <f t="shared" si="10"/>
        <v>0</v>
      </c>
    </row>
    <row r="118" spans="1:76" ht="65" x14ac:dyDescent="0.35">
      <c r="A118" s="613">
        <v>420</v>
      </c>
      <c r="B118" s="603" t="s">
        <v>11760</v>
      </c>
      <c r="C118" s="449" t="s">
        <v>10432</v>
      </c>
      <c r="D118" s="603" t="s">
        <v>10232</v>
      </c>
      <c r="E118" s="449" t="s">
        <v>2577</v>
      </c>
      <c r="F118" s="449" t="s">
        <v>2578</v>
      </c>
      <c r="G118" s="601" t="s">
        <v>10468</v>
      </c>
      <c r="H118" s="615" t="s">
        <v>5229</v>
      </c>
      <c r="I118" s="601" t="s">
        <v>10487</v>
      </c>
      <c r="Q118" s="449" t="s">
        <v>10237</v>
      </c>
      <c r="U118" s="603" t="s">
        <v>10298</v>
      </c>
      <c r="X118" s="449" t="str">
        <f t="shared" si="9"/>
        <v>Report (BI Publisher) - Simple</v>
      </c>
      <c r="Y118" s="601" t="str">
        <f t="shared" si="11"/>
        <v>Sprint 12</v>
      </c>
      <c r="AJ118" s="601" t="str">
        <f t="shared" si="12"/>
        <v>Sprint 13</v>
      </c>
      <c r="AK118" s="601" t="str">
        <f t="shared" si="13"/>
        <v>Sprint 13</v>
      </c>
      <c r="BP118" s="601" t="s">
        <v>10488</v>
      </c>
      <c r="BV118" s="601" t="s">
        <v>10277</v>
      </c>
      <c r="BW118" s="615" t="s">
        <v>4556</v>
      </c>
      <c r="BX118" s="606">
        <f t="shared" si="10"/>
        <v>0</v>
      </c>
    </row>
    <row r="119" spans="1:76" ht="65" x14ac:dyDescent="0.35">
      <c r="A119" s="613">
        <v>421</v>
      </c>
      <c r="B119" s="603" t="s">
        <v>11760</v>
      </c>
      <c r="C119" s="449" t="s">
        <v>10432</v>
      </c>
      <c r="D119" s="603" t="s">
        <v>10232</v>
      </c>
      <c r="E119" s="449" t="s">
        <v>2577</v>
      </c>
      <c r="F119" s="449" t="s">
        <v>2578</v>
      </c>
      <c r="G119" s="601" t="s">
        <v>10468</v>
      </c>
      <c r="H119" s="615" t="s">
        <v>5250</v>
      </c>
      <c r="I119" s="601" t="s">
        <v>10489</v>
      </c>
      <c r="Q119" s="449" t="s">
        <v>10237</v>
      </c>
      <c r="U119" s="603" t="s">
        <v>10298</v>
      </c>
      <c r="X119" s="449" t="str">
        <f t="shared" si="9"/>
        <v>Report (BI Publisher) - Simple</v>
      </c>
      <c r="Y119" s="601" t="str">
        <f t="shared" si="11"/>
        <v>Sprint 14</v>
      </c>
      <c r="AJ119" s="601" t="str">
        <f t="shared" si="12"/>
        <v>Sprint 15</v>
      </c>
      <c r="AK119" s="601" t="str">
        <f t="shared" si="13"/>
        <v>Sprint 15</v>
      </c>
      <c r="BP119" s="601" t="s">
        <v>10490</v>
      </c>
      <c r="BV119" s="601" t="s">
        <v>10277</v>
      </c>
      <c r="BW119" s="615" t="s">
        <v>4567</v>
      </c>
      <c r="BX119" s="606">
        <f t="shared" si="10"/>
        <v>0</v>
      </c>
    </row>
    <row r="120" spans="1:76" ht="65" x14ac:dyDescent="0.35">
      <c r="A120" s="613">
        <v>422</v>
      </c>
      <c r="B120" s="603" t="s">
        <v>11760</v>
      </c>
      <c r="C120" s="449" t="s">
        <v>10432</v>
      </c>
      <c r="D120" s="603" t="s">
        <v>10232</v>
      </c>
      <c r="E120" s="449" t="s">
        <v>2577</v>
      </c>
      <c r="F120" s="449" t="s">
        <v>2578</v>
      </c>
      <c r="G120" s="601" t="s">
        <v>10468</v>
      </c>
      <c r="H120" s="615" t="s">
        <v>5271</v>
      </c>
      <c r="I120" s="601" t="s">
        <v>10491</v>
      </c>
      <c r="Q120" s="449" t="s">
        <v>10237</v>
      </c>
      <c r="U120" s="603" t="s">
        <v>10298</v>
      </c>
      <c r="X120" s="449" t="str">
        <f t="shared" si="9"/>
        <v>Report (BI Publisher) - Simple</v>
      </c>
      <c r="Y120" s="601" t="str">
        <f t="shared" si="11"/>
        <v>Sprint 13</v>
      </c>
      <c r="AJ120" s="601" t="str">
        <f t="shared" si="12"/>
        <v>Sprint 14</v>
      </c>
      <c r="AK120" s="601" t="str">
        <f t="shared" si="13"/>
        <v>Sprint 14</v>
      </c>
      <c r="BP120" s="601" t="s">
        <v>10492</v>
      </c>
      <c r="BV120" s="601" t="s">
        <v>10277</v>
      </c>
      <c r="BW120" s="615" t="s">
        <v>4572</v>
      </c>
      <c r="BX120" s="606">
        <f t="shared" si="10"/>
        <v>0</v>
      </c>
    </row>
    <row r="121" spans="1:76" ht="65" x14ac:dyDescent="0.35">
      <c r="A121" s="613">
        <v>423</v>
      </c>
      <c r="B121" s="603" t="s">
        <v>11760</v>
      </c>
      <c r="C121" s="449" t="s">
        <v>10432</v>
      </c>
      <c r="D121" s="603" t="s">
        <v>10232</v>
      </c>
      <c r="E121" s="449" t="s">
        <v>2577</v>
      </c>
      <c r="F121" s="449" t="s">
        <v>2578</v>
      </c>
      <c r="G121" s="601" t="s">
        <v>10468</v>
      </c>
      <c r="H121" s="615" t="s">
        <v>5292</v>
      </c>
      <c r="I121" s="601" t="s">
        <v>10493</v>
      </c>
      <c r="Q121" s="449" t="s">
        <v>10237</v>
      </c>
      <c r="U121" s="603" t="s">
        <v>10298</v>
      </c>
      <c r="X121" s="449" t="str">
        <f t="shared" si="9"/>
        <v>Report (BI Publisher) - Simple</v>
      </c>
      <c r="Y121" s="601" t="str">
        <f t="shared" si="11"/>
        <v>Sprint 13</v>
      </c>
      <c r="AJ121" s="601" t="str">
        <f t="shared" si="12"/>
        <v>Sprint 14</v>
      </c>
      <c r="AK121" s="601" t="str">
        <f t="shared" si="13"/>
        <v>Sprint 14</v>
      </c>
      <c r="BP121" s="601" t="s">
        <v>10494</v>
      </c>
      <c r="BV121" s="601" t="s">
        <v>10277</v>
      </c>
      <c r="BW121" s="615" t="s">
        <v>4578</v>
      </c>
      <c r="BX121" s="606">
        <f t="shared" si="10"/>
        <v>0</v>
      </c>
    </row>
    <row r="122" spans="1:76" ht="65" x14ac:dyDescent="0.35">
      <c r="A122" s="613">
        <v>424</v>
      </c>
      <c r="B122" s="603" t="s">
        <v>11760</v>
      </c>
      <c r="C122" s="449" t="s">
        <v>10432</v>
      </c>
      <c r="D122" s="603" t="s">
        <v>10232</v>
      </c>
      <c r="E122" s="449" t="s">
        <v>2577</v>
      </c>
      <c r="F122" s="449" t="s">
        <v>2578</v>
      </c>
      <c r="G122" s="601" t="s">
        <v>10468</v>
      </c>
      <c r="H122" s="615" t="s">
        <v>5313</v>
      </c>
      <c r="I122" s="601" t="s">
        <v>10495</v>
      </c>
      <c r="Q122" s="449" t="s">
        <v>10237</v>
      </c>
      <c r="U122" s="603" t="s">
        <v>10298</v>
      </c>
      <c r="X122" s="449" t="str">
        <f t="shared" si="9"/>
        <v>Report (BI Publisher) - Simple</v>
      </c>
      <c r="Y122" s="601" t="str">
        <f t="shared" si="11"/>
        <v>Sprint 13</v>
      </c>
      <c r="AJ122" s="601" t="str">
        <f t="shared" si="12"/>
        <v>Sprint 14</v>
      </c>
      <c r="AK122" s="601" t="str">
        <f t="shared" si="13"/>
        <v>Sprint 14</v>
      </c>
      <c r="BP122" s="601" t="s">
        <v>10496</v>
      </c>
      <c r="BV122" s="601" t="s">
        <v>10277</v>
      </c>
      <c r="BW122" s="615" t="s">
        <v>4584</v>
      </c>
      <c r="BX122" s="606">
        <f t="shared" si="10"/>
        <v>0</v>
      </c>
    </row>
    <row r="123" spans="1:76" ht="65" x14ac:dyDescent="0.35">
      <c r="A123" s="613">
        <v>425</v>
      </c>
      <c r="B123" s="603" t="s">
        <v>11760</v>
      </c>
      <c r="C123" s="449" t="s">
        <v>10432</v>
      </c>
      <c r="D123" s="603" t="s">
        <v>10232</v>
      </c>
      <c r="E123" s="449" t="s">
        <v>2577</v>
      </c>
      <c r="F123" s="449" t="s">
        <v>2578</v>
      </c>
      <c r="G123" s="601" t="s">
        <v>10468</v>
      </c>
      <c r="H123" s="615" t="s">
        <v>5365</v>
      </c>
      <c r="I123" s="601" t="s">
        <v>10497</v>
      </c>
      <c r="Q123" s="449" t="s">
        <v>10237</v>
      </c>
      <c r="U123" s="603" t="s">
        <v>10298</v>
      </c>
      <c r="X123" s="449" t="str">
        <f t="shared" si="9"/>
        <v>Report (BI Publisher) - Simple</v>
      </c>
      <c r="Y123" s="601" t="str">
        <f t="shared" si="11"/>
        <v>Sprint 13</v>
      </c>
      <c r="AJ123" s="601" t="str">
        <f t="shared" si="12"/>
        <v>Sprint 14</v>
      </c>
      <c r="AK123" s="601" t="str">
        <f t="shared" si="13"/>
        <v>Sprint 14</v>
      </c>
      <c r="BP123" s="601" t="s">
        <v>10498</v>
      </c>
      <c r="BV123" s="601" t="s">
        <v>10277</v>
      </c>
      <c r="BW123" s="615" t="s">
        <v>5361</v>
      </c>
      <c r="BX123" s="606">
        <f t="shared" si="10"/>
        <v>0</v>
      </c>
    </row>
    <row r="124" spans="1:76" ht="78" x14ac:dyDescent="0.35">
      <c r="A124" s="613">
        <v>426</v>
      </c>
      <c r="B124" s="603" t="s">
        <v>11760</v>
      </c>
      <c r="C124" s="449" t="s">
        <v>10432</v>
      </c>
      <c r="D124" s="603" t="s">
        <v>10232</v>
      </c>
      <c r="E124" s="449" t="s">
        <v>2577</v>
      </c>
      <c r="F124" s="449" t="s">
        <v>2578</v>
      </c>
      <c r="G124" s="601" t="s">
        <v>10468</v>
      </c>
      <c r="H124" s="615" t="s">
        <v>5345</v>
      </c>
      <c r="I124" s="601" t="s">
        <v>10499</v>
      </c>
      <c r="Q124" s="449" t="s">
        <v>10237</v>
      </c>
      <c r="U124" s="603" t="s">
        <v>10298</v>
      </c>
      <c r="X124" s="449" t="str">
        <f t="shared" si="9"/>
        <v>Report (BI Publisher) - Simple</v>
      </c>
      <c r="Y124" s="601" t="str">
        <f t="shared" si="11"/>
        <v>Sprint 13</v>
      </c>
      <c r="AJ124" s="601" t="str">
        <f t="shared" si="12"/>
        <v>Sprint 14</v>
      </c>
      <c r="AK124" s="601" t="str">
        <f t="shared" si="13"/>
        <v>Sprint 14</v>
      </c>
      <c r="BP124" s="601" t="s">
        <v>10500</v>
      </c>
      <c r="BV124" s="601" t="s">
        <v>10277</v>
      </c>
      <c r="BW124" s="615" t="s">
        <v>5341</v>
      </c>
      <c r="BX124" s="606">
        <f t="shared" si="10"/>
        <v>0</v>
      </c>
    </row>
    <row r="125" spans="1:76" ht="29" x14ac:dyDescent="0.35">
      <c r="A125" s="613">
        <v>428</v>
      </c>
      <c r="B125" s="603" t="s">
        <v>11760</v>
      </c>
      <c r="C125" s="449" t="s">
        <v>10432</v>
      </c>
      <c r="D125" s="603" t="s">
        <v>10232</v>
      </c>
      <c r="E125" s="449" t="s">
        <v>2577</v>
      </c>
      <c r="F125" s="449" t="s">
        <v>2578</v>
      </c>
      <c r="G125" s="601" t="s">
        <v>4808</v>
      </c>
      <c r="H125" s="615" t="s">
        <v>5361</v>
      </c>
      <c r="I125" s="601" t="s">
        <v>10501</v>
      </c>
      <c r="Q125" s="449" t="s">
        <v>10237</v>
      </c>
      <c r="U125" s="603" t="s">
        <v>10274</v>
      </c>
      <c r="X125" s="449" t="str">
        <f t="shared" si="9"/>
        <v>Report (BI Publisher) - Very Complex</v>
      </c>
      <c r="Y125" s="601" t="s">
        <v>6344</v>
      </c>
      <c r="AJ125" s="601" t="s">
        <v>5941</v>
      </c>
      <c r="AK125" s="601" t="s">
        <v>5941</v>
      </c>
      <c r="BP125" s="616" t="s">
        <v>10456</v>
      </c>
      <c r="BV125" s="601" t="s">
        <v>435</v>
      </c>
      <c r="BX125" s="606">
        <f t="shared" si="10"/>
        <v>0</v>
      </c>
    </row>
    <row r="126" spans="1:76" ht="26" x14ac:dyDescent="0.35">
      <c r="A126" s="613">
        <v>429</v>
      </c>
      <c r="B126" s="603" t="s">
        <v>11760</v>
      </c>
      <c r="C126" s="449" t="s">
        <v>10432</v>
      </c>
      <c r="D126" s="603" t="s">
        <v>10232</v>
      </c>
      <c r="E126" s="449" t="s">
        <v>2577</v>
      </c>
      <c r="F126" s="449" t="s">
        <v>2578</v>
      </c>
      <c r="G126" s="603" t="s">
        <v>4808</v>
      </c>
      <c r="H126" s="615" t="s">
        <v>5341</v>
      </c>
      <c r="I126" s="601" t="s">
        <v>10502</v>
      </c>
      <c r="Q126" s="601" t="s">
        <v>10237</v>
      </c>
      <c r="U126" s="603" t="s">
        <v>10239</v>
      </c>
      <c r="X126" s="449" t="str">
        <f t="shared" si="9"/>
        <v>Report (BI Publisher) - Complex</v>
      </c>
      <c r="Y126" s="601" t="s">
        <v>6344</v>
      </c>
      <c r="AJ126" s="601" t="s">
        <v>5941</v>
      </c>
      <c r="AK126" s="601" t="s">
        <v>5941</v>
      </c>
      <c r="BP126" s="616" t="s">
        <v>5339</v>
      </c>
      <c r="BV126" s="601" t="s">
        <v>435</v>
      </c>
      <c r="BX126" s="606">
        <f t="shared" si="10"/>
        <v>0</v>
      </c>
    </row>
    <row r="127" spans="1:76" ht="39" x14ac:dyDescent="0.35">
      <c r="A127" s="613">
        <v>430</v>
      </c>
      <c r="B127" s="603" t="s">
        <v>11760</v>
      </c>
      <c r="C127" s="449" t="s">
        <v>10432</v>
      </c>
      <c r="D127" s="603" t="s">
        <v>10232</v>
      </c>
      <c r="E127" s="449" t="s">
        <v>2577</v>
      </c>
      <c r="F127" s="449" t="s">
        <v>2578</v>
      </c>
      <c r="G127" s="603" t="s">
        <v>4808</v>
      </c>
      <c r="H127" s="615" t="s">
        <v>4973</v>
      </c>
      <c r="I127" s="601" t="s">
        <v>10503</v>
      </c>
      <c r="O127" s="603" t="s">
        <v>10504</v>
      </c>
      <c r="Q127" s="601" t="s">
        <v>10237</v>
      </c>
      <c r="U127" s="603" t="s">
        <v>10274</v>
      </c>
      <c r="X127" s="449" t="str">
        <f t="shared" si="9"/>
        <v>Report (BI Publisher) - Very Complex</v>
      </c>
      <c r="Y127" s="606" t="s">
        <v>6344</v>
      </c>
      <c r="AJ127" s="606" t="s">
        <v>5941</v>
      </c>
      <c r="AK127" s="606" t="s">
        <v>5941</v>
      </c>
      <c r="BP127" s="616" t="s">
        <v>10505</v>
      </c>
      <c r="BV127" s="601" t="s">
        <v>10265</v>
      </c>
      <c r="BX127" s="606">
        <f t="shared" si="10"/>
        <v>0</v>
      </c>
    </row>
    <row r="128" spans="1:76" ht="39" x14ac:dyDescent="0.35">
      <c r="A128" s="613">
        <v>431</v>
      </c>
      <c r="B128" s="603" t="s">
        <v>11760</v>
      </c>
      <c r="C128" s="449" t="s">
        <v>10432</v>
      </c>
      <c r="D128" s="603" t="s">
        <v>10232</v>
      </c>
      <c r="E128" s="449" t="s">
        <v>2577</v>
      </c>
      <c r="F128" s="449" t="s">
        <v>2578</v>
      </c>
      <c r="G128" s="603" t="s">
        <v>4808</v>
      </c>
      <c r="H128" s="615" t="s">
        <v>5378</v>
      </c>
      <c r="I128" s="601" t="s">
        <v>10506</v>
      </c>
      <c r="O128" s="603" t="s">
        <v>10504</v>
      </c>
      <c r="Q128" s="601" t="s">
        <v>10237</v>
      </c>
      <c r="U128" s="603" t="s">
        <v>10274</v>
      </c>
      <c r="X128" s="449" t="str">
        <f t="shared" si="9"/>
        <v>Report (BI Publisher) - Very Complex</v>
      </c>
      <c r="Y128" s="606" t="s">
        <v>6344</v>
      </c>
      <c r="AJ128" s="606" t="s">
        <v>5941</v>
      </c>
      <c r="AK128" s="606" t="s">
        <v>5941</v>
      </c>
      <c r="BP128" s="601" t="s">
        <v>5376</v>
      </c>
      <c r="BV128" s="601" t="s">
        <v>10265</v>
      </c>
      <c r="BX128" s="606">
        <f t="shared" si="10"/>
        <v>0</v>
      </c>
    </row>
    <row r="129" spans="1:76" ht="65" x14ac:dyDescent="0.35">
      <c r="A129" s="613">
        <v>432</v>
      </c>
      <c r="B129" s="603" t="s">
        <v>11760</v>
      </c>
      <c r="C129" s="449" t="s">
        <v>10432</v>
      </c>
      <c r="D129" s="603" t="s">
        <v>10232</v>
      </c>
      <c r="E129" s="449" t="s">
        <v>2577</v>
      </c>
      <c r="F129" s="449" t="s">
        <v>2578</v>
      </c>
      <c r="G129" s="601" t="s">
        <v>10468</v>
      </c>
      <c r="H129" s="615" t="s">
        <v>5014</v>
      </c>
      <c r="I129" s="601" t="s">
        <v>10507</v>
      </c>
      <c r="Q129" s="449" t="s">
        <v>10237</v>
      </c>
      <c r="U129" s="603" t="s">
        <v>10298</v>
      </c>
      <c r="X129" s="449" t="str">
        <f t="shared" si="9"/>
        <v>Report (BI Publisher) - Simple</v>
      </c>
      <c r="Y129" s="601" t="str">
        <f>INDEX(Y:Y, MATCH(BW129, H:H,0))</f>
        <v>Sprint 13</v>
      </c>
      <c r="AJ129" s="601" t="str">
        <f>INDEX(AJ:AJ, MATCH(BW129, H:H,0))</f>
        <v>Sprint 14</v>
      </c>
      <c r="AK129" s="601" t="str">
        <f>INDEX(AK:AK, MATCH(BW129, H:H,0))</f>
        <v>Sprint 14</v>
      </c>
      <c r="BP129" s="601" t="s">
        <v>10508</v>
      </c>
      <c r="BV129" s="601" t="s">
        <v>10277</v>
      </c>
      <c r="BW129" s="601" t="s">
        <v>4973</v>
      </c>
      <c r="BX129" s="606">
        <f t="shared" si="10"/>
        <v>0</v>
      </c>
    </row>
    <row r="130" spans="1:76" ht="65" x14ac:dyDescent="0.35">
      <c r="A130" s="613">
        <v>433</v>
      </c>
      <c r="B130" s="603" t="s">
        <v>11760</v>
      </c>
      <c r="C130" s="449" t="s">
        <v>10432</v>
      </c>
      <c r="D130" s="603" t="s">
        <v>10232</v>
      </c>
      <c r="E130" s="449" t="s">
        <v>2577</v>
      </c>
      <c r="F130" s="449" t="s">
        <v>2578</v>
      </c>
      <c r="G130" s="601" t="s">
        <v>10468</v>
      </c>
      <c r="H130" s="615" t="s">
        <v>5912</v>
      </c>
      <c r="I130" s="601" t="s">
        <v>10509</v>
      </c>
      <c r="Q130" s="449" t="s">
        <v>10237</v>
      </c>
      <c r="U130" s="603" t="s">
        <v>10298</v>
      </c>
      <c r="X130" s="449" t="str">
        <f t="shared" si="9"/>
        <v>Report (BI Publisher) - Simple</v>
      </c>
      <c r="Y130" s="601" t="str">
        <f>INDEX(Y:Y, MATCH(BW130, H:H,0))</f>
        <v>Sprint 13</v>
      </c>
      <c r="AJ130" s="601" t="str">
        <f>INDEX(AJ:AJ, MATCH(BW130, H:H,0))</f>
        <v>Sprint 14</v>
      </c>
      <c r="AK130" s="601" t="str">
        <f>INDEX(AK:AK, MATCH(BW130, H:H,0))</f>
        <v>Sprint 14</v>
      </c>
      <c r="BP130" s="601" t="s">
        <v>10510</v>
      </c>
      <c r="BV130" s="601" t="s">
        <v>10277</v>
      </c>
      <c r="BW130" s="601" t="s">
        <v>5378</v>
      </c>
      <c r="BX130" s="606">
        <f t="shared" si="10"/>
        <v>0</v>
      </c>
    </row>
    <row r="131" spans="1:76" ht="39" x14ac:dyDescent="0.35">
      <c r="A131" s="613"/>
      <c r="B131" s="605" t="s">
        <v>11760</v>
      </c>
      <c r="C131" s="449" t="s">
        <v>10432</v>
      </c>
      <c r="D131" s="603" t="s">
        <v>10232</v>
      </c>
      <c r="E131" s="449" t="s">
        <v>2577</v>
      </c>
      <c r="F131" s="449" t="s">
        <v>2578</v>
      </c>
      <c r="G131" s="601" t="s">
        <v>174</v>
      </c>
      <c r="H131" s="601" t="s">
        <v>5387</v>
      </c>
      <c r="I131" s="601" t="s">
        <v>10511</v>
      </c>
      <c r="L131" s="605" t="s">
        <v>10512</v>
      </c>
      <c r="M131" s="605" t="s">
        <v>10513</v>
      </c>
      <c r="Q131" s="601" t="s">
        <v>10514</v>
      </c>
      <c r="U131" s="603" t="s">
        <v>10246</v>
      </c>
      <c r="X131" s="449" t="str">
        <f t="shared" ref="X131:X161" si="14">_xlfn.CONCAT(Q131," - ",U131)</f>
        <v>Outbound Interface (Middleware) - Medium</v>
      </c>
      <c r="Y131" s="601" t="s">
        <v>2269</v>
      </c>
      <c r="AJ131" s="606" t="s">
        <v>2324</v>
      </c>
      <c r="AK131" s="606" t="s">
        <v>2097</v>
      </c>
      <c r="BP131" s="601" t="s">
        <v>5385</v>
      </c>
      <c r="BX131" s="606">
        <f t="shared" ref="BX131:BX161" si="15">IF(Y131=AJ131,1,0)</f>
        <v>0</v>
      </c>
    </row>
    <row r="132" spans="1:76" ht="39" x14ac:dyDescent="0.35">
      <c r="A132" s="613"/>
      <c r="B132" s="605" t="s">
        <v>11760</v>
      </c>
      <c r="C132" s="449" t="s">
        <v>10432</v>
      </c>
      <c r="D132" s="603" t="s">
        <v>10232</v>
      </c>
      <c r="E132" s="449" t="s">
        <v>2577</v>
      </c>
      <c r="F132" s="449" t="s">
        <v>2578</v>
      </c>
      <c r="G132" s="601" t="s">
        <v>174</v>
      </c>
      <c r="H132" s="601" t="s">
        <v>5334</v>
      </c>
      <c r="I132" s="601" t="s">
        <v>10515</v>
      </c>
      <c r="L132" s="605" t="s">
        <v>10305</v>
      </c>
      <c r="M132" s="605" t="s">
        <v>10516</v>
      </c>
      <c r="Q132" s="601" t="s">
        <v>10259</v>
      </c>
      <c r="U132" s="603" t="s">
        <v>10239</v>
      </c>
      <c r="X132" s="449" t="str">
        <f t="shared" si="14"/>
        <v>Interface - Outbound (Using BI Report) - Complex</v>
      </c>
      <c r="Y132" s="601" t="s">
        <v>2097</v>
      </c>
      <c r="AJ132" s="606" t="s">
        <v>6344</v>
      </c>
      <c r="AK132" s="601" t="s">
        <v>6344</v>
      </c>
      <c r="BP132" s="609" t="s">
        <v>5332</v>
      </c>
      <c r="BX132" s="606">
        <f t="shared" si="15"/>
        <v>0</v>
      </c>
    </row>
    <row r="133" spans="1:76" ht="52" x14ac:dyDescent="0.35">
      <c r="A133" s="613"/>
      <c r="B133" s="605" t="s">
        <v>11760</v>
      </c>
      <c r="C133" s="449" t="s">
        <v>10432</v>
      </c>
      <c r="D133" s="603" t="s">
        <v>10232</v>
      </c>
      <c r="E133" s="449" t="s">
        <v>2577</v>
      </c>
      <c r="F133" s="449" t="s">
        <v>2578</v>
      </c>
      <c r="G133" s="603" t="s">
        <v>174</v>
      </c>
      <c r="H133" s="601" t="s">
        <v>10517</v>
      </c>
      <c r="I133" s="601" t="s">
        <v>10518</v>
      </c>
      <c r="J133" s="605"/>
      <c r="L133" s="603" t="s">
        <v>10519</v>
      </c>
      <c r="M133" s="605" t="s">
        <v>10305</v>
      </c>
      <c r="N133" s="603"/>
      <c r="O133" s="605" t="s">
        <v>10520</v>
      </c>
      <c r="P133" s="449"/>
      <c r="Q133" s="449" t="s">
        <v>10307</v>
      </c>
      <c r="S133" s="601"/>
      <c r="U133" s="603" t="s">
        <v>10239</v>
      </c>
      <c r="X133" s="449" t="str">
        <f t="shared" si="14"/>
        <v>Interface - Inbound (Using Middleware) - Complex</v>
      </c>
      <c r="Y133" s="601" t="s">
        <v>2269</v>
      </c>
      <c r="AJ133" s="606" t="s">
        <v>2324</v>
      </c>
      <c r="AK133" s="601" t="s">
        <v>2324</v>
      </c>
      <c r="BP133" s="601" t="s">
        <v>10521</v>
      </c>
      <c r="BX133" s="606">
        <f t="shared" si="15"/>
        <v>0</v>
      </c>
    </row>
    <row r="134" spans="1:76" ht="409.5" x14ac:dyDescent="0.35">
      <c r="B134" s="605" t="s">
        <v>11760</v>
      </c>
      <c r="C134" s="449" t="s">
        <v>10432</v>
      </c>
      <c r="D134" s="449" t="s">
        <v>10232</v>
      </c>
      <c r="E134" s="449" t="s">
        <v>2577</v>
      </c>
      <c r="F134" s="449" t="s">
        <v>2578</v>
      </c>
      <c r="G134" s="449" t="s">
        <v>64</v>
      </c>
      <c r="H134" s="601" t="s">
        <v>4704</v>
      </c>
      <c r="I134" s="436" t="s">
        <v>10522</v>
      </c>
      <c r="K134" s="605" t="s">
        <v>10305</v>
      </c>
      <c r="L134" s="603" t="s">
        <v>73</v>
      </c>
      <c r="M134" s="605" t="s">
        <v>10305</v>
      </c>
      <c r="N134" s="603" t="s">
        <v>10246</v>
      </c>
      <c r="O134" s="605"/>
      <c r="P134" s="601"/>
      <c r="Q134" s="449" t="s">
        <v>10245</v>
      </c>
      <c r="S134" s="601"/>
      <c r="U134" s="601" t="s">
        <v>10274</v>
      </c>
      <c r="X134" s="449" t="str">
        <f t="shared" si="14"/>
        <v>Conversion (Using ADFDi and FBDI) - Very Complex</v>
      </c>
      <c r="Y134" s="601" t="s">
        <v>2324</v>
      </c>
      <c r="AJ134" s="601" t="s">
        <v>2097</v>
      </c>
      <c r="AK134" s="601" t="s">
        <v>6344</v>
      </c>
      <c r="BP134" s="601" t="s">
        <v>10523</v>
      </c>
      <c r="BX134" s="606">
        <f t="shared" si="15"/>
        <v>0</v>
      </c>
    </row>
    <row r="135" spans="1:76" ht="247" x14ac:dyDescent="0.35">
      <c r="B135" s="605" t="s">
        <v>11760</v>
      </c>
      <c r="C135" s="449" t="s">
        <v>10432</v>
      </c>
      <c r="D135" s="449" t="s">
        <v>10232</v>
      </c>
      <c r="E135" s="449" t="s">
        <v>2577</v>
      </c>
      <c r="F135" s="449" t="s">
        <v>2578</v>
      </c>
      <c r="G135" s="449" t="s">
        <v>64</v>
      </c>
      <c r="H135" s="601" t="s">
        <v>4664</v>
      </c>
      <c r="I135" s="436" t="s">
        <v>10524</v>
      </c>
      <c r="K135" s="605" t="s">
        <v>10305</v>
      </c>
      <c r="L135" s="603" t="s">
        <v>74</v>
      </c>
      <c r="M135" s="605" t="s">
        <v>10305</v>
      </c>
      <c r="N135" s="603" t="s">
        <v>10246</v>
      </c>
      <c r="O135" s="605"/>
      <c r="P135" s="601"/>
      <c r="Q135" s="449" t="s">
        <v>10245</v>
      </c>
      <c r="S135" s="601"/>
      <c r="U135" s="601" t="s">
        <v>10274</v>
      </c>
      <c r="X135" s="449" t="str">
        <f t="shared" si="14"/>
        <v>Conversion (Using ADFDi and FBDI) - Very Complex</v>
      </c>
      <c r="Y135" s="601" t="s">
        <v>2324</v>
      </c>
      <c r="AJ135" s="601" t="s">
        <v>2097</v>
      </c>
      <c r="AK135" s="601" t="s">
        <v>6344</v>
      </c>
      <c r="BP135" s="601" t="s">
        <v>10525</v>
      </c>
      <c r="BX135" s="606">
        <f t="shared" si="15"/>
        <v>0</v>
      </c>
    </row>
    <row r="136" spans="1:76" ht="409.5" x14ac:dyDescent="0.35">
      <c r="B136" s="605" t="s">
        <v>11760</v>
      </c>
      <c r="C136" s="449" t="s">
        <v>10432</v>
      </c>
      <c r="D136" s="449" t="s">
        <v>10232</v>
      </c>
      <c r="E136" s="449" t="s">
        <v>2577</v>
      </c>
      <c r="F136" s="449" t="s">
        <v>2578</v>
      </c>
      <c r="G136" s="449" t="s">
        <v>64</v>
      </c>
      <c r="H136" s="601" t="s">
        <v>4692</v>
      </c>
      <c r="I136" s="436" t="s">
        <v>10526</v>
      </c>
      <c r="K136" s="605" t="s">
        <v>10305</v>
      </c>
      <c r="L136" s="603" t="s">
        <v>75</v>
      </c>
      <c r="M136" s="605" t="s">
        <v>10305</v>
      </c>
      <c r="N136" s="603" t="s">
        <v>10246</v>
      </c>
      <c r="O136" s="605"/>
      <c r="P136" s="601"/>
      <c r="Q136" s="449" t="s">
        <v>10245</v>
      </c>
      <c r="S136" s="601"/>
      <c r="U136" s="601" t="s">
        <v>10274</v>
      </c>
      <c r="X136" s="449" t="str">
        <f t="shared" si="14"/>
        <v>Conversion (Using ADFDi and FBDI) - Very Complex</v>
      </c>
      <c r="Y136" s="601" t="s">
        <v>2097</v>
      </c>
      <c r="AJ136" s="601" t="s">
        <v>6344</v>
      </c>
      <c r="AK136" s="601" t="s">
        <v>6344</v>
      </c>
      <c r="BP136" s="601" t="s">
        <v>10527</v>
      </c>
      <c r="BX136" s="606">
        <f t="shared" si="15"/>
        <v>0</v>
      </c>
    </row>
    <row r="137" spans="1:76" ht="104" x14ac:dyDescent="0.35">
      <c r="B137" s="605" t="s">
        <v>11760</v>
      </c>
      <c r="C137" s="449" t="s">
        <v>10432</v>
      </c>
      <c r="D137" s="603" t="s">
        <v>10232</v>
      </c>
      <c r="E137" s="449" t="s">
        <v>2577</v>
      </c>
      <c r="F137" s="449" t="s">
        <v>2578</v>
      </c>
      <c r="G137" s="449" t="s">
        <v>4808</v>
      </c>
      <c r="H137" s="601" t="s">
        <v>4415</v>
      </c>
      <c r="I137" s="449" t="s">
        <v>10528</v>
      </c>
      <c r="J137" s="449" t="s">
        <v>97</v>
      </c>
      <c r="O137" s="603" t="s">
        <v>10529</v>
      </c>
      <c r="Q137" s="449" t="s">
        <v>10237</v>
      </c>
      <c r="U137" s="449" t="s">
        <v>10246</v>
      </c>
      <c r="V137" s="449"/>
      <c r="X137" s="449" t="str">
        <f t="shared" si="14"/>
        <v>Report (BI Publisher) - Medium</v>
      </c>
      <c r="Y137" s="606" t="s">
        <v>2097</v>
      </c>
      <c r="AJ137" s="606" t="s">
        <v>6344</v>
      </c>
      <c r="AK137" s="606" t="s">
        <v>6344</v>
      </c>
      <c r="BP137" s="606" t="s">
        <v>10530</v>
      </c>
      <c r="BV137" s="601" t="s">
        <v>10265</v>
      </c>
      <c r="BW137" s="601" t="s">
        <v>120</v>
      </c>
      <c r="BX137" s="606">
        <f t="shared" si="15"/>
        <v>0</v>
      </c>
    </row>
    <row r="138" spans="1:76" ht="36" x14ac:dyDescent="0.35">
      <c r="B138" s="605" t="s">
        <v>11760</v>
      </c>
      <c r="C138" s="449" t="s">
        <v>10432</v>
      </c>
      <c r="D138" s="449" t="s">
        <v>10232</v>
      </c>
      <c r="E138" s="449" t="s">
        <v>2577</v>
      </c>
      <c r="F138" s="449" t="s">
        <v>2578</v>
      </c>
      <c r="G138" s="449" t="s">
        <v>174</v>
      </c>
      <c r="H138" s="607" t="s">
        <v>7189</v>
      </c>
      <c r="I138" s="449" t="s">
        <v>10531</v>
      </c>
      <c r="J138" s="449" t="s">
        <v>97</v>
      </c>
      <c r="K138" s="449"/>
      <c r="L138" s="613" t="s">
        <v>10532</v>
      </c>
      <c r="M138" s="449" t="s">
        <v>10305</v>
      </c>
      <c r="N138" s="613"/>
      <c r="O138" s="449" t="s">
        <v>10533</v>
      </c>
      <c r="P138" s="613"/>
      <c r="Q138" s="449" t="s">
        <v>10307</v>
      </c>
      <c r="R138" s="606"/>
      <c r="S138" s="449" t="s">
        <v>10330</v>
      </c>
      <c r="T138" s="606"/>
      <c r="U138" s="449" t="s">
        <v>10246</v>
      </c>
      <c r="V138" s="613"/>
      <c r="W138" s="613"/>
      <c r="X138" s="449" t="str">
        <f t="shared" si="14"/>
        <v>Interface - Inbound (Using Middleware) - Medium</v>
      </c>
      <c r="Y138" s="601" t="s">
        <v>2097</v>
      </c>
      <c r="Z138" s="606"/>
      <c r="AA138" s="606"/>
      <c r="AB138" s="606"/>
      <c r="AC138" s="606"/>
      <c r="AD138" s="606"/>
      <c r="AE138" s="606"/>
      <c r="AF138" s="606"/>
      <c r="AG138" s="606"/>
      <c r="AH138" s="606"/>
      <c r="AI138" s="606"/>
      <c r="AJ138" s="606" t="s">
        <v>5941</v>
      </c>
      <c r="AK138" s="606" t="s">
        <v>5941</v>
      </c>
      <c r="AL138" s="606"/>
      <c r="AM138" s="612"/>
      <c r="AN138" s="612"/>
      <c r="AO138" s="606"/>
      <c r="AP138" s="606"/>
      <c r="AQ138" s="606"/>
      <c r="AR138" s="606"/>
      <c r="AS138" s="606"/>
      <c r="AT138" s="606"/>
      <c r="AU138" s="606"/>
      <c r="AV138" s="606"/>
      <c r="AW138" s="606"/>
      <c r="AX138" s="606"/>
      <c r="AY138" s="606"/>
      <c r="AZ138" s="606"/>
      <c r="BA138" s="449"/>
      <c r="BB138" s="449"/>
      <c r="BC138" s="606"/>
      <c r="BD138" s="606"/>
      <c r="BE138" s="606"/>
      <c r="BF138" s="606"/>
      <c r="BG138" s="606"/>
      <c r="BH138" s="606"/>
      <c r="BI138" s="611"/>
      <c r="BJ138" s="606"/>
      <c r="BK138" s="606"/>
      <c r="BL138" s="606"/>
      <c r="BM138" s="606"/>
      <c r="BN138" s="606"/>
      <c r="BO138" s="606"/>
      <c r="BP138" s="606" t="s">
        <v>5935</v>
      </c>
      <c r="BQ138" s="606">
        <v>0</v>
      </c>
      <c r="BR138" s="606" t="s">
        <v>10250</v>
      </c>
      <c r="BS138" s="606">
        <v>0</v>
      </c>
      <c r="BT138" s="606" t="b">
        <f>(BQ138+BS138)&gt;0</f>
        <v>0</v>
      </c>
      <c r="BX138" s="606">
        <f t="shared" si="15"/>
        <v>0</v>
      </c>
    </row>
    <row r="139" spans="1:76" ht="84" x14ac:dyDescent="0.35">
      <c r="B139" s="605" t="s">
        <v>11760</v>
      </c>
      <c r="C139" s="449" t="s">
        <v>10432</v>
      </c>
      <c r="D139" s="449" t="s">
        <v>10232</v>
      </c>
      <c r="E139" s="449" t="s">
        <v>2577</v>
      </c>
      <c r="F139" s="449" t="s">
        <v>2578</v>
      </c>
      <c r="G139" s="449" t="s">
        <v>174</v>
      </c>
      <c r="H139" s="607" t="s">
        <v>10534</v>
      </c>
      <c r="I139" s="449" t="s">
        <v>10535</v>
      </c>
      <c r="J139" s="449" t="s">
        <v>97</v>
      </c>
      <c r="K139" s="449"/>
      <c r="L139" s="613" t="s">
        <v>10532</v>
      </c>
      <c r="M139" s="449" t="s">
        <v>10305</v>
      </c>
      <c r="N139" s="613"/>
      <c r="O139" s="449" t="s">
        <v>10536</v>
      </c>
      <c r="P139" s="613"/>
      <c r="Q139" s="449" t="s">
        <v>10307</v>
      </c>
      <c r="R139" s="606"/>
      <c r="S139" s="449" t="s">
        <v>10330</v>
      </c>
      <c r="T139" s="606"/>
      <c r="U139" s="614" t="s">
        <v>10239</v>
      </c>
      <c r="V139" s="613"/>
      <c r="W139" s="613"/>
      <c r="X139" s="449" t="str">
        <f t="shared" si="14"/>
        <v>Interface - Inbound (Using Middleware) - Complex</v>
      </c>
      <c r="Y139" s="601" t="s">
        <v>2097</v>
      </c>
      <c r="Z139" s="606"/>
      <c r="AA139" s="606"/>
      <c r="AB139" s="606"/>
      <c r="AC139" s="606"/>
      <c r="AD139" s="606"/>
      <c r="AE139" s="606"/>
      <c r="AF139" s="606"/>
      <c r="AG139" s="606"/>
      <c r="AH139" s="606"/>
      <c r="AI139" s="606"/>
      <c r="AJ139" s="606" t="s">
        <v>5941</v>
      </c>
      <c r="AK139" s="606" t="s">
        <v>5941</v>
      </c>
      <c r="AL139" s="606"/>
      <c r="AM139" s="612"/>
      <c r="AN139" s="612"/>
      <c r="AO139" s="606"/>
      <c r="AP139" s="606"/>
      <c r="AQ139" s="606"/>
      <c r="AR139" s="606"/>
      <c r="AS139" s="606"/>
      <c r="AT139" s="606"/>
      <c r="AU139" s="606"/>
      <c r="AV139" s="606"/>
      <c r="AW139" s="606"/>
      <c r="AX139" s="606"/>
      <c r="AY139" s="606"/>
      <c r="AZ139" s="606"/>
      <c r="BA139" s="449"/>
      <c r="BB139" s="449"/>
      <c r="BC139" s="606"/>
      <c r="BD139" s="606"/>
      <c r="BE139" s="606"/>
      <c r="BF139" s="606"/>
      <c r="BG139" s="606"/>
      <c r="BH139" s="606"/>
      <c r="BI139" s="611"/>
      <c r="BJ139" s="606"/>
      <c r="BK139" s="606"/>
      <c r="BL139" s="606"/>
      <c r="BM139" s="606"/>
      <c r="BN139" s="606"/>
      <c r="BO139" s="606"/>
      <c r="BP139" s="606" t="s">
        <v>5935</v>
      </c>
      <c r="BQ139" s="606">
        <v>0</v>
      </c>
      <c r="BR139" s="606" t="s">
        <v>10250</v>
      </c>
      <c r="BS139" s="606">
        <v>0</v>
      </c>
      <c r="BT139" s="606" t="b">
        <f>(BQ139+BS139)&gt;0</f>
        <v>0</v>
      </c>
      <c r="BX139" s="606">
        <f t="shared" si="15"/>
        <v>0</v>
      </c>
    </row>
    <row r="140" spans="1:76" ht="48" x14ac:dyDescent="0.35">
      <c r="B140" s="605" t="s">
        <v>11760</v>
      </c>
      <c r="C140" s="449" t="s">
        <v>10432</v>
      </c>
      <c r="D140" s="449" t="s">
        <v>10232</v>
      </c>
      <c r="E140" s="449" t="s">
        <v>2577</v>
      </c>
      <c r="F140" s="449" t="s">
        <v>2578</v>
      </c>
      <c r="G140" s="449" t="s">
        <v>2375</v>
      </c>
      <c r="H140" s="607" t="s">
        <v>10537</v>
      </c>
      <c r="I140" s="449" t="s">
        <v>10538</v>
      </c>
      <c r="J140" s="449" t="s">
        <v>97</v>
      </c>
      <c r="K140" s="449"/>
      <c r="L140" s="613"/>
      <c r="M140" s="449"/>
      <c r="N140" s="613"/>
      <c r="O140" s="449" t="s">
        <v>10539</v>
      </c>
      <c r="P140" s="613"/>
      <c r="Q140" s="449" t="s">
        <v>10349</v>
      </c>
      <c r="R140" s="606"/>
      <c r="S140" s="449" t="s">
        <v>10330</v>
      </c>
      <c r="T140" s="606"/>
      <c r="U140" s="436" t="s">
        <v>10274</v>
      </c>
      <c r="V140" s="613"/>
      <c r="W140" s="613"/>
      <c r="X140" s="449" t="str">
        <f t="shared" si="14"/>
        <v>PaaS Extension - Very Complex</v>
      </c>
      <c r="Y140" s="606" t="s">
        <v>2097</v>
      </c>
      <c r="Z140" s="606"/>
      <c r="AA140" s="606"/>
      <c r="AB140" s="606"/>
      <c r="AC140" s="606"/>
      <c r="AD140" s="606"/>
      <c r="AE140" s="606"/>
      <c r="AF140" s="606"/>
      <c r="AG140" s="606"/>
      <c r="AH140" s="606"/>
      <c r="AI140" s="606"/>
      <c r="AJ140" s="606" t="s">
        <v>5941</v>
      </c>
      <c r="AK140" s="606" t="s">
        <v>5941</v>
      </c>
      <c r="AL140" s="606"/>
      <c r="AM140" s="612"/>
      <c r="AN140" s="612"/>
      <c r="AO140" s="606"/>
      <c r="AP140" s="606"/>
      <c r="AQ140" s="606"/>
      <c r="AR140" s="606"/>
      <c r="AS140" s="606"/>
      <c r="AT140" s="606"/>
      <c r="AU140" s="606"/>
      <c r="AV140" s="606"/>
      <c r="AW140" s="606"/>
      <c r="AX140" s="606"/>
      <c r="AY140" s="606"/>
      <c r="AZ140" s="606"/>
      <c r="BA140" s="449"/>
      <c r="BB140" s="449"/>
      <c r="BC140" s="606"/>
      <c r="BD140" s="606"/>
      <c r="BE140" s="606"/>
      <c r="BF140" s="606"/>
      <c r="BG140" s="606"/>
      <c r="BH140" s="606"/>
      <c r="BI140" s="611"/>
      <c r="BJ140" s="606"/>
      <c r="BK140" s="606"/>
      <c r="BL140" s="606"/>
      <c r="BM140" s="606"/>
      <c r="BN140" s="606"/>
      <c r="BO140" s="606"/>
      <c r="BP140" s="606" t="s">
        <v>5935</v>
      </c>
      <c r="BQ140" s="606">
        <v>0</v>
      </c>
      <c r="BR140" s="606" t="s">
        <v>10250</v>
      </c>
      <c r="BS140" s="606">
        <v>0</v>
      </c>
      <c r="BT140" s="606" t="b">
        <f>(BQ140+BS140)&gt;0</f>
        <v>0</v>
      </c>
      <c r="BX140" s="606">
        <f t="shared" si="15"/>
        <v>0</v>
      </c>
    </row>
    <row r="141" spans="1:76" ht="52" x14ac:dyDescent="0.3">
      <c r="B141" s="605" t="s">
        <v>11760</v>
      </c>
      <c r="C141" s="449" t="s">
        <v>10432</v>
      </c>
      <c r="D141" s="603" t="s">
        <v>10232</v>
      </c>
      <c r="E141" s="449" t="s">
        <v>1606</v>
      </c>
      <c r="F141" s="449" t="s">
        <v>1607</v>
      </c>
      <c r="G141" s="449" t="s">
        <v>4808</v>
      </c>
      <c r="H141" s="601" t="s">
        <v>6584</v>
      </c>
      <c r="I141" s="449" t="s">
        <v>10540</v>
      </c>
      <c r="J141" s="449" t="s">
        <v>97</v>
      </c>
      <c r="O141" s="603" t="s">
        <v>10541</v>
      </c>
      <c r="Q141" s="449" t="s">
        <v>10237</v>
      </c>
      <c r="U141" s="449" t="s">
        <v>10298</v>
      </c>
      <c r="V141" s="449"/>
      <c r="X141" s="449" t="str">
        <f t="shared" si="14"/>
        <v>Report (BI Publisher) - Simple</v>
      </c>
      <c r="Y141" s="606" t="s">
        <v>2097</v>
      </c>
      <c r="AJ141" s="606" t="s">
        <v>6344</v>
      </c>
      <c r="AK141" s="606" t="s">
        <v>6344</v>
      </c>
      <c r="BP141" s="610" t="s">
        <v>6731</v>
      </c>
      <c r="BR141" s="610" t="s">
        <v>6731</v>
      </c>
      <c r="BV141" s="601" t="s">
        <v>10277</v>
      </c>
      <c r="BW141" s="601" t="s">
        <v>6102</v>
      </c>
      <c r="BX141" s="606">
        <f t="shared" si="15"/>
        <v>0</v>
      </c>
    </row>
    <row r="142" spans="1:76" ht="26" x14ac:dyDescent="0.35">
      <c r="B142" s="605" t="s">
        <v>11760</v>
      </c>
      <c r="C142" s="449" t="s">
        <v>10432</v>
      </c>
      <c r="D142" s="603" t="s">
        <v>10232</v>
      </c>
      <c r="E142" s="449" t="s">
        <v>10366</v>
      </c>
      <c r="F142" s="449" t="s">
        <v>254</v>
      </c>
      <c r="G142" s="449" t="s">
        <v>4808</v>
      </c>
      <c r="H142" s="607" t="s">
        <v>6719</v>
      </c>
      <c r="I142" s="449" t="s">
        <v>10542</v>
      </c>
      <c r="J142" s="449" t="s">
        <v>10234</v>
      </c>
      <c r="O142" s="603" t="s">
        <v>10543</v>
      </c>
      <c r="Q142" s="449" t="s">
        <v>10237</v>
      </c>
      <c r="U142" s="449" t="s">
        <v>10239</v>
      </c>
      <c r="X142" s="449" t="str">
        <f t="shared" si="14"/>
        <v>Report (BI Publisher) - Complex</v>
      </c>
      <c r="Y142" s="601" t="s">
        <v>2324</v>
      </c>
      <c r="AJ142" s="606" t="s">
        <v>2097</v>
      </c>
      <c r="AK142" s="606" t="s">
        <v>2097</v>
      </c>
      <c r="BP142" s="601" t="s">
        <v>10544</v>
      </c>
      <c r="BR142" s="601" t="s">
        <v>10544</v>
      </c>
      <c r="BV142" s="601" t="s">
        <v>435</v>
      </c>
      <c r="BX142" s="606">
        <f t="shared" si="15"/>
        <v>0</v>
      </c>
    </row>
    <row r="143" spans="1:76" ht="65" x14ac:dyDescent="0.35">
      <c r="B143" s="605" t="s">
        <v>11760</v>
      </c>
      <c r="C143" s="449" t="s">
        <v>10432</v>
      </c>
      <c r="D143" s="603" t="s">
        <v>10232</v>
      </c>
      <c r="E143" s="449" t="s">
        <v>1606</v>
      </c>
      <c r="F143" s="449" t="s">
        <v>1607</v>
      </c>
      <c r="G143" s="449" t="s">
        <v>10468</v>
      </c>
      <c r="H143" s="607" t="s">
        <v>6490</v>
      </c>
      <c r="I143" s="449" t="s">
        <v>10545</v>
      </c>
      <c r="O143" s="603" t="s">
        <v>10546</v>
      </c>
      <c r="Q143" s="449" t="s">
        <v>10237</v>
      </c>
      <c r="U143" s="603" t="s">
        <v>10298</v>
      </c>
      <c r="X143" s="601" t="str">
        <f t="shared" si="14"/>
        <v>Report (BI Publisher) - Simple</v>
      </c>
      <c r="Y143" s="601" t="s">
        <v>6345</v>
      </c>
      <c r="AJ143" s="601" t="s">
        <v>6361</v>
      </c>
      <c r="AK143" s="601" t="s">
        <v>6361</v>
      </c>
      <c r="BP143" s="601" t="s">
        <v>10547</v>
      </c>
      <c r="BR143" s="601" t="s">
        <v>10547</v>
      </c>
      <c r="BV143" s="601" t="s">
        <v>10277</v>
      </c>
      <c r="BW143" s="601" t="s">
        <v>2984</v>
      </c>
      <c r="BX143" s="606">
        <f t="shared" si="15"/>
        <v>0</v>
      </c>
    </row>
    <row r="144" spans="1:76" ht="26" x14ac:dyDescent="0.35">
      <c r="B144" s="605" t="s">
        <v>11760</v>
      </c>
      <c r="C144" s="449" t="s">
        <v>10432</v>
      </c>
      <c r="D144" s="603" t="s">
        <v>10232</v>
      </c>
      <c r="E144" s="449" t="s">
        <v>1606</v>
      </c>
      <c r="F144" s="449" t="s">
        <v>1607</v>
      </c>
      <c r="G144" s="449" t="s">
        <v>4808</v>
      </c>
      <c r="H144" s="601" t="s">
        <v>6597</v>
      </c>
      <c r="I144" s="449" t="s">
        <v>10548</v>
      </c>
      <c r="O144" s="603" t="s">
        <v>10549</v>
      </c>
      <c r="Q144" s="449" t="s">
        <v>10237</v>
      </c>
      <c r="U144" s="603" t="s">
        <v>10298</v>
      </c>
      <c r="X144" s="601" t="str">
        <f t="shared" si="14"/>
        <v>Report (BI Publisher) - Simple</v>
      </c>
      <c r="Y144" s="606" t="s">
        <v>2097</v>
      </c>
      <c r="AJ144" s="606" t="s">
        <v>6344</v>
      </c>
      <c r="AK144" s="606" t="s">
        <v>6344</v>
      </c>
      <c r="BP144" s="609" t="s">
        <v>6595</v>
      </c>
      <c r="BR144" s="609" t="s">
        <v>6595</v>
      </c>
      <c r="BV144" s="601" t="s">
        <v>435</v>
      </c>
      <c r="BW144" s="601" t="s">
        <v>2984</v>
      </c>
      <c r="BX144" s="606">
        <f t="shared" si="15"/>
        <v>0</v>
      </c>
    </row>
    <row r="145" spans="2:76" ht="65" x14ac:dyDescent="0.35">
      <c r="B145" s="605" t="s">
        <v>11760</v>
      </c>
      <c r="C145" s="449" t="s">
        <v>10432</v>
      </c>
      <c r="D145" s="603" t="s">
        <v>10232</v>
      </c>
      <c r="E145" s="449" t="s">
        <v>1606</v>
      </c>
      <c r="F145" s="449" t="s">
        <v>1607</v>
      </c>
      <c r="G145" s="449" t="s">
        <v>10468</v>
      </c>
      <c r="H145" s="607" t="s">
        <v>6493</v>
      </c>
      <c r="I145" s="449" t="s">
        <v>10550</v>
      </c>
      <c r="O145" s="603" t="s">
        <v>10546</v>
      </c>
      <c r="Q145" s="449" t="s">
        <v>10237</v>
      </c>
      <c r="U145" s="603" t="s">
        <v>10298</v>
      </c>
      <c r="X145" s="601" t="str">
        <f t="shared" si="14"/>
        <v>Report (BI Publisher) - Simple</v>
      </c>
      <c r="Y145" s="601" t="s">
        <v>6345</v>
      </c>
      <c r="AJ145" s="601" t="s">
        <v>6361</v>
      </c>
      <c r="AK145" s="601" t="s">
        <v>6361</v>
      </c>
      <c r="BP145" s="601" t="s">
        <v>10551</v>
      </c>
      <c r="BR145" s="601" t="s">
        <v>10551</v>
      </c>
      <c r="BV145" s="601" t="s">
        <v>10277</v>
      </c>
      <c r="BW145" s="601" t="s">
        <v>2266</v>
      </c>
      <c r="BX145" s="606">
        <f t="shared" si="15"/>
        <v>0</v>
      </c>
    </row>
    <row r="146" spans="2:76" ht="65" x14ac:dyDescent="0.35">
      <c r="B146" s="605" t="s">
        <v>11760</v>
      </c>
      <c r="C146" s="449" t="s">
        <v>10432</v>
      </c>
      <c r="D146" s="603" t="s">
        <v>10232</v>
      </c>
      <c r="E146" s="449" t="s">
        <v>1606</v>
      </c>
      <c r="F146" s="449" t="s">
        <v>1607</v>
      </c>
      <c r="G146" s="449" t="s">
        <v>10468</v>
      </c>
      <c r="H146" s="607" t="s">
        <v>6499</v>
      </c>
      <c r="I146" s="449" t="s">
        <v>10552</v>
      </c>
      <c r="O146" s="603" t="s">
        <v>10546</v>
      </c>
      <c r="Q146" s="449" t="s">
        <v>10237</v>
      </c>
      <c r="U146" s="603" t="s">
        <v>10298</v>
      </c>
      <c r="X146" s="601" t="str">
        <f t="shared" si="14"/>
        <v>Report (BI Publisher) - Simple</v>
      </c>
      <c r="Y146" s="601" t="s">
        <v>6345</v>
      </c>
      <c r="AJ146" s="601" t="s">
        <v>6361</v>
      </c>
      <c r="AK146" s="601" t="s">
        <v>6361</v>
      </c>
      <c r="BP146" s="601" t="s">
        <v>10553</v>
      </c>
      <c r="BR146" s="601" t="s">
        <v>10553</v>
      </c>
      <c r="BV146" s="601" t="s">
        <v>10277</v>
      </c>
      <c r="BW146" s="601" t="s">
        <v>3344</v>
      </c>
      <c r="BX146" s="606">
        <f t="shared" si="15"/>
        <v>0</v>
      </c>
    </row>
    <row r="147" spans="2:76" ht="65" x14ac:dyDescent="0.35">
      <c r="B147" s="605" t="s">
        <v>11760</v>
      </c>
      <c r="C147" s="449" t="s">
        <v>10432</v>
      </c>
      <c r="D147" s="603" t="s">
        <v>10232</v>
      </c>
      <c r="E147" s="449" t="s">
        <v>1606</v>
      </c>
      <c r="F147" s="449" t="s">
        <v>1607</v>
      </c>
      <c r="G147" s="449" t="s">
        <v>10468</v>
      </c>
      <c r="H147" s="607" t="s">
        <v>6502</v>
      </c>
      <c r="I147" s="449" t="s">
        <v>10554</v>
      </c>
      <c r="O147" s="603" t="s">
        <v>10546</v>
      </c>
      <c r="Q147" s="449" t="s">
        <v>10237</v>
      </c>
      <c r="U147" s="603" t="s">
        <v>10298</v>
      </c>
      <c r="X147" s="601" t="str">
        <f t="shared" si="14"/>
        <v>Report (BI Publisher) - Simple</v>
      </c>
      <c r="Y147" s="601" t="s">
        <v>6345</v>
      </c>
      <c r="AJ147" s="601" t="s">
        <v>6361</v>
      </c>
      <c r="AK147" s="601" t="s">
        <v>6361</v>
      </c>
      <c r="BP147" s="601" t="s">
        <v>10555</v>
      </c>
      <c r="BR147" s="601" t="s">
        <v>10555</v>
      </c>
      <c r="BV147" s="601" t="s">
        <v>10277</v>
      </c>
      <c r="BW147" s="601" t="s">
        <v>3357</v>
      </c>
      <c r="BX147" s="606">
        <f t="shared" si="15"/>
        <v>0</v>
      </c>
    </row>
    <row r="148" spans="2:76" ht="26" x14ac:dyDescent="0.35">
      <c r="B148" s="605" t="s">
        <v>11760</v>
      </c>
      <c r="C148" s="449" t="s">
        <v>10432</v>
      </c>
      <c r="D148" s="603" t="s">
        <v>10232</v>
      </c>
      <c r="E148" s="449" t="s">
        <v>1606</v>
      </c>
      <c r="F148" s="449" t="s">
        <v>1607</v>
      </c>
      <c r="G148" s="449" t="s">
        <v>4808</v>
      </c>
      <c r="H148" s="601" t="s">
        <v>6572</v>
      </c>
      <c r="I148" s="449" t="s">
        <v>10556</v>
      </c>
      <c r="O148" s="603" t="s">
        <v>10549</v>
      </c>
      <c r="Q148" s="449" t="s">
        <v>10237</v>
      </c>
      <c r="U148" s="603" t="s">
        <v>10298</v>
      </c>
      <c r="X148" s="601" t="str">
        <f t="shared" si="14"/>
        <v>Report (BI Publisher) - Simple</v>
      </c>
      <c r="Y148" s="606" t="s">
        <v>2097</v>
      </c>
      <c r="AJ148" s="606" t="s">
        <v>6344</v>
      </c>
      <c r="AK148" s="606" t="s">
        <v>6344</v>
      </c>
      <c r="BP148" s="609" t="s">
        <v>6570</v>
      </c>
      <c r="BR148" s="609" t="s">
        <v>6570</v>
      </c>
      <c r="BV148" s="601" t="s">
        <v>10265</v>
      </c>
      <c r="BW148" s="601" t="s">
        <v>2220</v>
      </c>
      <c r="BX148" s="606">
        <f t="shared" si="15"/>
        <v>0</v>
      </c>
    </row>
    <row r="149" spans="2:76" ht="26" x14ac:dyDescent="0.35">
      <c r="B149" s="605" t="s">
        <v>11760</v>
      </c>
      <c r="C149" s="449" t="s">
        <v>10432</v>
      </c>
      <c r="D149" s="603" t="s">
        <v>10232</v>
      </c>
      <c r="E149" s="449" t="s">
        <v>1606</v>
      </c>
      <c r="F149" s="449" t="s">
        <v>1607</v>
      </c>
      <c r="G149" s="449" t="s">
        <v>4808</v>
      </c>
      <c r="H149" s="601" t="s">
        <v>6578</v>
      </c>
      <c r="I149" s="449" t="s">
        <v>10557</v>
      </c>
      <c r="O149" s="603" t="s">
        <v>10549</v>
      </c>
      <c r="Q149" s="449" t="s">
        <v>10237</v>
      </c>
      <c r="U149" s="603" t="s">
        <v>10298</v>
      </c>
      <c r="X149" s="601" t="str">
        <f t="shared" si="14"/>
        <v>Report (BI Publisher) - Simple</v>
      </c>
      <c r="Y149" s="606" t="s">
        <v>2097</v>
      </c>
      <c r="AJ149" s="606" t="s">
        <v>6344</v>
      </c>
      <c r="AK149" s="606" t="s">
        <v>6344</v>
      </c>
      <c r="BP149" s="609" t="s">
        <v>6576</v>
      </c>
      <c r="BR149" s="609" t="s">
        <v>6576</v>
      </c>
      <c r="BV149" s="601" t="s">
        <v>435</v>
      </c>
      <c r="BW149" s="601" t="s">
        <v>2294</v>
      </c>
      <c r="BX149" s="606">
        <f t="shared" si="15"/>
        <v>0</v>
      </c>
    </row>
    <row r="150" spans="2:76" ht="26" x14ac:dyDescent="0.35">
      <c r="B150" s="605" t="s">
        <v>11760</v>
      </c>
      <c r="C150" s="449" t="s">
        <v>10432</v>
      </c>
      <c r="D150" s="603" t="s">
        <v>10232</v>
      </c>
      <c r="E150" s="449" t="s">
        <v>1606</v>
      </c>
      <c r="F150" s="449" t="s">
        <v>1607</v>
      </c>
      <c r="G150" s="449" t="s">
        <v>4808</v>
      </c>
      <c r="H150" s="601" t="s">
        <v>6556</v>
      </c>
      <c r="I150" s="449" t="s">
        <v>10558</v>
      </c>
      <c r="O150" s="603" t="s">
        <v>10549</v>
      </c>
      <c r="Q150" s="449" t="s">
        <v>10237</v>
      </c>
      <c r="U150" s="603" t="s">
        <v>10298</v>
      </c>
      <c r="X150" s="601" t="str">
        <f t="shared" si="14"/>
        <v>Report (BI Publisher) - Simple</v>
      </c>
      <c r="Y150" s="606" t="s">
        <v>2097</v>
      </c>
      <c r="AJ150" s="606" t="s">
        <v>6344</v>
      </c>
      <c r="AK150" s="606" t="s">
        <v>6344</v>
      </c>
      <c r="BP150" s="609" t="s">
        <v>6554</v>
      </c>
      <c r="BR150" s="609" t="s">
        <v>6554</v>
      </c>
      <c r="BV150" s="601" t="s">
        <v>10265</v>
      </c>
      <c r="BW150" s="601" t="s">
        <v>1681</v>
      </c>
      <c r="BX150" s="606">
        <f t="shared" si="15"/>
        <v>0</v>
      </c>
    </row>
    <row r="151" spans="2:76" ht="26" x14ac:dyDescent="0.35">
      <c r="B151" s="605" t="s">
        <v>11760</v>
      </c>
      <c r="C151" s="449" t="s">
        <v>10432</v>
      </c>
      <c r="D151" s="603" t="s">
        <v>10232</v>
      </c>
      <c r="E151" s="449" t="s">
        <v>1606</v>
      </c>
      <c r="F151" s="449" t="s">
        <v>1607</v>
      </c>
      <c r="G151" s="449" t="s">
        <v>10468</v>
      </c>
      <c r="H151" s="607" t="s">
        <v>6483</v>
      </c>
      <c r="I151" s="449" t="s">
        <v>10559</v>
      </c>
      <c r="O151" s="603" t="s">
        <v>10546</v>
      </c>
      <c r="Q151" s="449" t="s">
        <v>10237</v>
      </c>
      <c r="U151" s="603" t="s">
        <v>10298</v>
      </c>
      <c r="X151" s="601" t="str">
        <f t="shared" si="14"/>
        <v>Report (BI Publisher) - Simple</v>
      </c>
      <c r="Y151" s="601" t="str">
        <f t="shared" ref="Y151:Y161" si="16">INDEX(Y:Y, MATCH(BW151, H:H,0))</f>
        <v>Sprint 12</v>
      </c>
      <c r="AJ151" s="601" t="str">
        <f t="shared" ref="AJ151:AJ161" si="17">INDEX(AJ:AJ, MATCH(BW151, H:H,0))</f>
        <v>Sprint 13</v>
      </c>
      <c r="AK151" s="601" t="str">
        <f t="shared" ref="AK151:AK161" si="18">INDEX(AK:AK, MATCH(BW151, H:H,0))</f>
        <v>Sprint 13</v>
      </c>
      <c r="BP151" s="609" t="s">
        <v>6481</v>
      </c>
      <c r="BR151" s="609" t="s">
        <v>6481</v>
      </c>
      <c r="BV151" s="601" t="s">
        <v>10277</v>
      </c>
      <c r="BW151" s="601" t="s">
        <v>2100</v>
      </c>
      <c r="BX151" s="606">
        <f t="shared" si="15"/>
        <v>0</v>
      </c>
    </row>
    <row r="152" spans="2:76" ht="60" x14ac:dyDescent="0.35">
      <c r="B152" s="605" t="s">
        <v>11760</v>
      </c>
      <c r="C152" s="449" t="s">
        <v>10432</v>
      </c>
      <c r="D152" s="603" t="s">
        <v>10232</v>
      </c>
      <c r="E152" s="449" t="s">
        <v>1606</v>
      </c>
      <c r="F152" s="449" t="s">
        <v>1607</v>
      </c>
      <c r="G152" s="449" t="s">
        <v>10468</v>
      </c>
      <c r="H152" s="607" t="s">
        <v>6496</v>
      </c>
      <c r="I152" s="449" t="s">
        <v>10560</v>
      </c>
      <c r="O152" s="603" t="s">
        <v>10546</v>
      </c>
      <c r="Q152" s="449" t="s">
        <v>10237</v>
      </c>
      <c r="U152" s="603" t="s">
        <v>10298</v>
      </c>
      <c r="X152" s="601" t="str">
        <f t="shared" si="14"/>
        <v>Report (BI Publisher) - Simple</v>
      </c>
      <c r="Y152" s="601" t="str">
        <f t="shared" si="16"/>
        <v>Sprint 12</v>
      </c>
      <c r="AJ152" s="601" t="str">
        <f t="shared" si="17"/>
        <v>Sprint 13</v>
      </c>
      <c r="AK152" s="601" t="str">
        <f t="shared" si="18"/>
        <v>Sprint 13</v>
      </c>
      <c r="BP152" s="608" t="s">
        <v>10561</v>
      </c>
      <c r="BR152" s="608" t="s">
        <v>10561</v>
      </c>
      <c r="BV152" s="601" t="s">
        <v>10277</v>
      </c>
      <c r="BW152" s="601" t="s">
        <v>3014</v>
      </c>
      <c r="BX152" s="606">
        <f t="shared" si="15"/>
        <v>0</v>
      </c>
    </row>
    <row r="153" spans="2:76" ht="60" x14ac:dyDescent="0.35">
      <c r="B153" s="605" t="s">
        <v>11760</v>
      </c>
      <c r="C153" s="449" t="s">
        <v>10432</v>
      </c>
      <c r="D153" s="603" t="s">
        <v>10232</v>
      </c>
      <c r="E153" s="449" t="s">
        <v>1606</v>
      </c>
      <c r="F153" s="449" t="s">
        <v>1607</v>
      </c>
      <c r="G153" s="449" t="s">
        <v>10468</v>
      </c>
      <c r="H153" s="607" t="s">
        <v>6600</v>
      </c>
      <c r="I153" s="449" t="s">
        <v>10562</v>
      </c>
      <c r="O153" s="603" t="s">
        <v>10546</v>
      </c>
      <c r="Q153" s="449" t="s">
        <v>10237</v>
      </c>
      <c r="U153" s="603" t="s">
        <v>10298</v>
      </c>
      <c r="X153" s="601" t="str">
        <f t="shared" si="14"/>
        <v>Report (BI Publisher) - Simple</v>
      </c>
      <c r="Y153" s="601" t="str">
        <f t="shared" si="16"/>
        <v>Sprint 12</v>
      </c>
      <c r="AJ153" s="601" t="str">
        <f t="shared" si="17"/>
        <v>Sprint 13</v>
      </c>
      <c r="AK153" s="601" t="str">
        <f t="shared" si="18"/>
        <v>Sprint 13</v>
      </c>
      <c r="BP153" s="608" t="s">
        <v>10563</v>
      </c>
      <c r="BR153" s="608" t="s">
        <v>10563</v>
      </c>
      <c r="BV153" s="601" t="s">
        <v>10277</v>
      </c>
      <c r="BW153" s="601" t="s">
        <v>6795</v>
      </c>
      <c r="BX153" s="606">
        <f t="shared" si="15"/>
        <v>0</v>
      </c>
    </row>
    <row r="154" spans="2:76" ht="60" x14ac:dyDescent="0.35">
      <c r="B154" s="605" t="s">
        <v>11760</v>
      </c>
      <c r="C154" s="449" t="s">
        <v>10432</v>
      </c>
      <c r="D154" s="603" t="s">
        <v>10232</v>
      </c>
      <c r="E154" s="449" t="s">
        <v>1606</v>
      </c>
      <c r="F154" s="449" t="s">
        <v>1607</v>
      </c>
      <c r="G154" s="449" t="s">
        <v>10468</v>
      </c>
      <c r="H154" s="607" t="s">
        <v>6603</v>
      </c>
      <c r="I154" s="449" t="s">
        <v>10564</v>
      </c>
      <c r="O154" s="603" t="s">
        <v>10546</v>
      </c>
      <c r="Q154" s="449" t="s">
        <v>10237</v>
      </c>
      <c r="U154" s="603" t="s">
        <v>10298</v>
      </c>
      <c r="X154" s="601" t="str">
        <f t="shared" si="14"/>
        <v>Report (BI Publisher) - Simple</v>
      </c>
      <c r="Y154" s="601" t="str">
        <f t="shared" si="16"/>
        <v>Sprint 11</v>
      </c>
      <c r="AJ154" s="601" t="str">
        <f t="shared" si="17"/>
        <v>Sprint 12</v>
      </c>
      <c r="AK154" s="601" t="str">
        <f t="shared" si="18"/>
        <v>Sprint 12</v>
      </c>
      <c r="BP154" s="608" t="s">
        <v>10565</v>
      </c>
      <c r="BR154" s="608" t="s">
        <v>10565</v>
      </c>
      <c r="BV154" s="601" t="s">
        <v>10277</v>
      </c>
      <c r="BW154" s="601" t="s">
        <v>2406</v>
      </c>
      <c r="BX154" s="606">
        <f t="shared" si="15"/>
        <v>0</v>
      </c>
    </row>
    <row r="155" spans="2:76" ht="60" x14ac:dyDescent="0.35">
      <c r="B155" s="605" t="s">
        <v>11760</v>
      </c>
      <c r="C155" s="449" t="s">
        <v>10432</v>
      </c>
      <c r="D155" s="603" t="s">
        <v>10232</v>
      </c>
      <c r="E155" s="449" t="s">
        <v>1606</v>
      </c>
      <c r="F155" s="449" t="s">
        <v>1607</v>
      </c>
      <c r="G155" s="449" t="s">
        <v>10468</v>
      </c>
      <c r="H155" s="607" t="s">
        <v>6606</v>
      </c>
      <c r="I155" s="449" t="s">
        <v>10566</v>
      </c>
      <c r="O155" s="603" t="s">
        <v>10546</v>
      </c>
      <c r="Q155" s="449" t="s">
        <v>10237</v>
      </c>
      <c r="U155" s="603" t="s">
        <v>10298</v>
      </c>
      <c r="X155" s="601" t="str">
        <f t="shared" si="14"/>
        <v>Report (BI Publisher) - Simple</v>
      </c>
      <c r="Y155" s="601" t="str">
        <f t="shared" si="16"/>
        <v>Sprint 11</v>
      </c>
      <c r="AJ155" s="601" t="str">
        <f t="shared" si="17"/>
        <v>Sprint 12</v>
      </c>
      <c r="AK155" s="601" t="str">
        <f t="shared" si="18"/>
        <v>Sprint 12</v>
      </c>
      <c r="BP155" s="608" t="s">
        <v>10567</v>
      </c>
      <c r="BR155" s="608" t="s">
        <v>10567</v>
      </c>
      <c r="BV155" s="601" t="s">
        <v>10277</v>
      </c>
      <c r="BW155" s="601" t="s">
        <v>2413</v>
      </c>
      <c r="BX155" s="606">
        <f t="shared" si="15"/>
        <v>0</v>
      </c>
    </row>
    <row r="156" spans="2:76" ht="60" x14ac:dyDescent="0.35">
      <c r="B156" s="605" t="s">
        <v>11760</v>
      </c>
      <c r="C156" s="449" t="s">
        <v>10432</v>
      </c>
      <c r="D156" s="603" t="s">
        <v>10232</v>
      </c>
      <c r="E156" s="449" t="s">
        <v>1606</v>
      </c>
      <c r="F156" s="449" t="s">
        <v>1607</v>
      </c>
      <c r="G156" s="449" t="s">
        <v>10468</v>
      </c>
      <c r="H156" s="607" t="s">
        <v>6612</v>
      </c>
      <c r="I156" s="449" t="s">
        <v>10568</v>
      </c>
      <c r="O156" s="603" t="s">
        <v>10546</v>
      </c>
      <c r="Q156" s="449" t="s">
        <v>10237</v>
      </c>
      <c r="U156" s="603" t="s">
        <v>10298</v>
      </c>
      <c r="X156" s="601" t="str">
        <f t="shared" si="14"/>
        <v>Report (BI Publisher) - Simple</v>
      </c>
      <c r="Y156" s="601" t="str">
        <f t="shared" si="16"/>
        <v>Sprint 12</v>
      </c>
      <c r="AJ156" s="601" t="str">
        <f t="shared" si="17"/>
        <v>Sprint 13</v>
      </c>
      <c r="AK156" s="601" t="str">
        <f t="shared" si="18"/>
        <v>Sprint 13</v>
      </c>
      <c r="BP156" s="608" t="s">
        <v>10569</v>
      </c>
      <c r="BR156" s="608" t="s">
        <v>10569</v>
      </c>
      <c r="BV156" s="601" t="s">
        <v>10277</v>
      </c>
      <c r="BW156" s="601" t="s">
        <v>4186</v>
      </c>
      <c r="BX156" s="606">
        <f t="shared" si="15"/>
        <v>0</v>
      </c>
    </row>
    <row r="157" spans="2:76" ht="60" x14ac:dyDescent="0.35">
      <c r="B157" s="605" t="s">
        <v>11760</v>
      </c>
      <c r="C157" s="449" t="s">
        <v>10432</v>
      </c>
      <c r="D157" s="603" t="s">
        <v>10232</v>
      </c>
      <c r="E157" s="449" t="s">
        <v>1606</v>
      </c>
      <c r="F157" s="449" t="s">
        <v>1607</v>
      </c>
      <c r="G157" s="449" t="s">
        <v>10468</v>
      </c>
      <c r="H157" s="607" t="s">
        <v>6615</v>
      </c>
      <c r="I157" s="449" t="s">
        <v>10570</v>
      </c>
      <c r="O157" s="603" t="s">
        <v>10546</v>
      </c>
      <c r="Q157" s="449" t="s">
        <v>10237</v>
      </c>
      <c r="U157" s="603" t="s">
        <v>10298</v>
      </c>
      <c r="X157" s="601" t="str">
        <f t="shared" si="14"/>
        <v>Report (BI Publisher) - Simple</v>
      </c>
      <c r="Y157" s="601" t="str">
        <f t="shared" si="16"/>
        <v>Sprint 12</v>
      </c>
      <c r="AJ157" s="601" t="str">
        <f t="shared" si="17"/>
        <v>Sprint 13</v>
      </c>
      <c r="AK157" s="601" t="str">
        <f t="shared" si="18"/>
        <v>Sprint 13</v>
      </c>
      <c r="BP157" s="608" t="s">
        <v>10571</v>
      </c>
      <c r="BR157" s="608" t="s">
        <v>10571</v>
      </c>
      <c r="BV157" s="601" t="s">
        <v>10277</v>
      </c>
      <c r="BW157" s="601" t="s">
        <v>4193</v>
      </c>
      <c r="BX157" s="606">
        <f t="shared" si="15"/>
        <v>0</v>
      </c>
    </row>
    <row r="158" spans="2:76" ht="60" x14ac:dyDescent="0.35">
      <c r="B158" s="605" t="s">
        <v>11760</v>
      </c>
      <c r="C158" s="449" t="s">
        <v>10432</v>
      </c>
      <c r="D158" s="603" t="s">
        <v>10232</v>
      </c>
      <c r="E158" s="449" t="s">
        <v>1606</v>
      </c>
      <c r="F158" s="449" t="s">
        <v>1607</v>
      </c>
      <c r="G158" s="449" t="s">
        <v>10468</v>
      </c>
      <c r="H158" s="607" t="s">
        <v>6618</v>
      </c>
      <c r="I158" s="449" t="s">
        <v>10572</v>
      </c>
      <c r="O158" s="603" t="s">
        <v>10546</v>
      </c>
      <c r="Q158" s="449" t="s">
        <v>10237</v>
      </c>
      <c r="U158" s="603" t="s">
        <v>10298</v>
      </c>
      <c r="X158" s="601" t="str">
        <f t="shared" si="14"/>
        <v>Report (BI Publisher) - Simple</v>
      </c>
      <c r="Y158" s="601" t="str">
        <f t="shared" si="16"/>
        <v>Sprint 12</v>
      </c>
      <c r="AJ158" s="601" t="str">
        <f t="shared" si="17"/>
        <v>Sprint 13</v>
      </c>
      <c r="AK158" s="601" t="str">
        <f t="shared" si="18"/>
        <v>Sprint 13</v>
      </c>
      <c r="BP158" s="608" t="s">
        <v>10573</v>
      </c>
      <c r="BR158" s="608" t="s">
        <v>10573</v>
      </c>
      <c r="BV158" s="601" t="s">
        <v>10277</v>
      </c>
      <c r="BW158" s="601" t="s">
        <v>4201</v>
      </c>
      <c r="BX158" s="606">
        <f t="shared" si="15"/>
        <v>0</v>
      </c>
    </row>
    <row r="159" spans="2:76" ht="60" x14ac:dyDescent="0.35">
      <c r="B159" s="605" t="s">
        <v>11760</v>
      </c>
      <c r="C159" s="449" t="s">
        <v>10432</v>
      </c>
      <c r="D159" s="603" t="s">
        <v>10232</v>
      </c>
      <c r="E159" s="449" t="s">
        <v>1606</v>
      </c>
      <c r="F159" s="449" t="s">
        <v>1607</v>
      </c>
      <c r="G159" s="449" t="s">
        <v>10468</v>
      </c>
      <c r="H159" s="607" t="s">
        <v>6621</v>
      </c>
      <c r="I159" s="449" t="s">
        <v>10574</v>
      </c>
      <c r="O159" s="603" t="s">
        <v>10546</v>
      </c>
      <c r="Q159" s="449" t="s">
        <v>10237</v>
      </c>
      <c r="U159" s="603" t="s">
        <v>10298</v>
      </c>
      <c r="X159" s="601" t="str">
        <f t="shared" si="14"/>
        <v>Report (BI Publisher) - Simple</v>
      </c>
      <c r="Y159" s="601" t="str">
        <f t="shared" si="16"/>
        <v>Sprint 11</v>
      </c>
      <c r="AJ159" s="601" t="str">
        <f t="shared" si="17"/>
        <v>Sprint 12</v>
      </c>
      <c r="AK159" s="601" t="str">
        <f t="shared" si="18"/>
        <v>Sprint 13</v>
      </c>
      <c r="BP159" s="608" t="s">
        <v>10575</v>
      </c>
      <c r="BR159" s="608" t="s">
        <v>10575</v>
      </c>
      <c r="BV159" s="601" t="s">
        <v>10277</v>
      </c>
      <c r="BW159" s="601" t="s">
        <v>4207</v>
      </c>
      <c r="BX159" s="606">
        <f t="shared" si="15"/>
        <v>0</v>
      </c>
    </row>
    <row r="160" spans="2:76" ht="60" x14ac:dyDescent="0.35">
      <c r="B160" s="605" t="s">
        <v>11760</v>
      </c>
      <c r="C160" s="449" t="s">
        <v>10432</v>
      </c>
      <c r="D160" s="603" t="s">
        <v>10232</v>
      </c>
      <c r="E160" s="449" t="s">
        <v>1606</v>
      </c>
      <c r="F160" s="449" t="s">
        <v>1607</v>
      </c>
      <c r="G160" s="449" t="s">
        <v>10468</v>
      </c>
      <c r="H160" s="607" t="s">
        <v>6487</v>
      </c>
      <c r="I160" s="449" t="s">
        <v>10576</v>
      </c>
      <c r="O160" s="603" t="s">
        <v>10546</v>
      </c>
      <c r="Q160" s="449" t="s">
        <v>10237</v>
      </c>
      <c r="U160" s="603" t="s">
        <v>10298</v>
      </c>
      <c r="X160" s="601" t="str">
        <f t="shared" si="14"/>
        <v>Report (BI Publisher) - Simple</v>
      </c>
      <c r="Y160" s="601" t="str">
        <f t="shared" si="16"/>
        <v>Sprint 12</v>
      </c>
      <c r="AJ160" s="601" t="str">
        <f t="shared" si="17"/>
        <v>Sprint 13</v>
      </c>
      <c r="AK160" s="601" t="str">
        <f t="shared" si="18"/>
        <v>Sprint 13</v>
      </c>
      <c r="BP160" s="606" t="s">
        <v>10577</v>
      </c>
      <c r="BR160" s="606" t="s">
        <v>10577</v>
      </c>
      <c r="BV160" s="601" t="s">
        <v>10277</v>
      </c>
      <c r="BW160" s="601" t="s">
        <v>10266</v>
      </c>
      <c r="BX160" s="606">
        <f t="shared" si="15"/>
        <v>0</v>
      </c>
    </row>
    <row r="161" spans="2:76" ht="60" x14ac:dyDescent="0.35">
      <c r="B161" s="605" t="s">
        <v>11760</v>
      </c>
      <c r="C161" s="449" t="s">
        <v>10432</v>
      </c>
      <c r="D161" s="603" t="s">
        <v>10232</v>
      </c>
      <c r="E161" s="449" t="s">
        <v>1606</v>
      </c>
      <c r="F161" s="449" t="s">
        <v>1607</v>
      </c>
      <c r="G161" s="449" t="s">
        <v>10468</v>
      </c>
      <c r="H161" s="607" t="s">
        <v>6609</v>
      </c>
      <c r="I161" s="449" t="s">
        <v>10578</v>
      </c>
      <c r="O161" s="603" t="s">
        <v>10546</v>
      </c>
      <c r="Q161" s="449" t="s">
        <v>10237</v>
      </c>
      <c r="U161" s="603" t="s">
        <v>10298</v>
      </c>
      <c r="X161" s="601" t="str">
        <f t="shared" si="14"/>
        <v>Report (BI Publisher) - Simple</v>
      </c>
      <c r="Y161" s="601" t="str">
        <f t="shared" si="16"/>
        <v>Sprint 12</v>
      </c>
      <c r="AJ161" s="601" t="str">
        <f t="shared" si="17"/>
        <v>Sprint 13</v>
      </c>
      <c r="AK161" s="601" t="str">
        <f t="shared" si="18"/>
        <v>Sprint 13</v>
      </c>
      <c r="BP161" s="606" t="s">
        <v>10579</v>
      </c>
      <c r="BR161" s="606" t="s">
        <v>10579</v>
      </c>
      <c r="BV161" s="601" t="s">
        <v>10277</v>
      </c>
      <c r="BW161" s="601" t="s">
        <v>4177</v>
      </c>
      <c r="BX161" s="606">
        <f t="shared" si="15"/>
        <v>0</v>
      </c>
    </row>
  </sheetData>
  <autoFilter ref="A2:BX161" xr:uid="{00000000-0009-0000-0000-00000B000000}"/>
  <mergeCells count="3">
    <mergeCell ref="Y1:AI1"/>
    <mergeCell ref="AJ1:AQ1"/>
    <mergeCell ref="AS1:AY1"/>
  </mergeCells>
  <conditionalFormatting sqref="A1:A141 A143:A1048576">
    <cfRule type="duplicateValues" dxfId="103" priority="89"/>
  </conditionalFormatting>
  <conditionalFormatting sqref="A142">
    <cfRule type="duplicateValues" dxfId="102" priority="53"/>
  </conditionalFormatting>
  <conditionalFormatting sqref="BP37">
    <cfRule type="duplicateValues" dxfId="101" priority="88"/>
  </conditionalFormatting>
  <conditionalFormatting sqref="BP38">
    <cfRule type="duplicateValues" dxfId="100" priority="87"/>
  </conditionalFormatting>
  <conditionalFormatting sqref="BP39">
    <cfRule type="duplicateValues" dxfId="99" priority="86"/>
  </conditionalFormatting>
  <conditionalFormatting sqref="BP40">
    <cfRule type="duplicateValues" dxfId="98" priority="85"/>
  </conditionalFormatting>
  <conditionalFormatting sqref="BP41">
    <cfRule type="duplicateValues" dxfId="97" priority="84"/>
  </conditionalFormatting>
  <conditionalFormatting sqref="BP42">
    <cfRule type="duplicateValues" dxfId="96" priority="83"/>
  </conditionalFormatting>
  <conditionalFormatting sqref="BP43">
    <cfRule type="duplicateValues" dxfId="95" priority="82"/>
  </conditionalFormatting>
  <conditionalFormatting sqref="BP44">
    <cfRule type="duplicateValues" dxfId="94" priority="79"/>
  </conditionalFormatting>
  <conditionalFormatting sqref="BP47">
    <cfRule type="duplicateValues" dxfId="93" priority="81"/>
  </conditionalFormatting>
  <conditionalFormatting sqref="BP48">
    <cfRule type="duplicateValues" dxfId="92" priority="80"/>
  </conditionalFormatting>
  <conditionalFormatting sqref="BP57">
    <cfRule type="duplicateValues" dxfId="91" priority="57"/>
  </conditionalFormatting>
  <conditionalFormatting sqref="BP59">
    <cfRule type="duplicateValues" dxfId="90" priority="54"/>
  </conditionalFormatting>
  <conditionalFormatting sqref="BP61">
    <cfRule type="duplicateValues" dxfId="89" priority="56"/>
  </conditionalFormatting>
  <conditionalFormatting sqref="BP63">
    <cfRule type="duplicateValues" dxfId="88" priority="55"/>
  </conditionalFormatting>
  <conditionalFormatting sqref="BP105">
    <cfRule type="duplicateValues" dxfId="87" priority="64"/>
    <cfRule type="duplicateValues" dxfId="86" priority="65"/>
  </conditionalFormatting>
  <conditionalFormatting sqref="BP106">
    <cfRule type="duplicateValues" dxfId="85" priority="62"/>
    <cfRule type="duplicateValues" dxfId="84" priority="63"/>
  </conditionalFormatting>
  <conditionalFormatting sqref="BP107">
    <cfRule type="duplicateValues" dxfId="83" priority="60"/>
    <cfRule type="duplicateValues" dxfId="82" priority="61"/>
  </conditionalFormatting>
  <conditionalFormatting sqref="BP108">
    <cfRule type="duplicateValues" dxfId="81" priority="58"/>
    <cfRule type="duplicateValues" dxfId="80" priority="59"/>
  </conditionalFormatting>
  <conditionalFormatting sqref="BP132">
    <cfRule type="duplicateValues" dxfId="79" priority="78"/>
  </conditionalFormatting>
  <conditionalFormatting sqref="BP144">
    <cfRule type="duplicateValues" dxfId="78" priority="51"/>
    <cfRule type="duplicateValues" dxfId="77" priority="52"/>
  </conditionalFormatting>
  <conditionalFormatting sqref="BP148">
    <cfRule type="duplicateValues" dxfId="76" priority="47"/>
    <cfRule type="duplicateValues" dxfId="75" priority="48"/>
  </conditionalFormatting>
  <conditionalFormatting sqref="BP149">
    <cfRule type="duplicateValues" dxfId="74" priority="45"/>
    <cfRule type="duplicateValues" dxfId="73" priority="46"/>
  </conditionalFormatting>
  <conditionalFormatting sqref="BP150">
    <cfRule type="duplicateValues" dxfId="72" priority="39"/>
    <cfRule type="duplicateValues" dxfId="71" priority="40"/>
  </conditionalFormatting>
  <conditionalFormatting sqref="BP151">
    <cfRule type="duplicateValues" dxfId="70" priority="35"/>
    <cfRule type="duplicateValues" dxfId="69" priority="36"/>
  </conditionalFormatting>
  <conditionalFormatting sqref="BP152">
    <cfRule type="duplicateValues" dxfId="68" priority="31"/>
    <cfRule type="duplicateValues" dxfId="67" priority="32"/>
  </conditionalFormatting>
  <conditionalFormatting sqref="BP153">
    <cfRule type="duplicateValues" dxfId="66" priority="27"/>
    <cfRule type="duplicateValues" dxfId="65" priority="28"/>
  </conditionalFormatting>
  <conditionalFormatting sqref="BP154">
    <cfRule type="duplicateValues" dxfId="64" priority="21"/>
    <cfRule type="duplicateValues" dxfId="63" priority="22"/>
  </conditionalFormatting>
  <conditionalFormatting sqref="BP155">
    <cfRule type="duplicateValues" dxfId="62" priority="17"/>
    <cfRule type="duplicateValues" dxfId="61" priority="18"/>
  </conditionalFormatting>
  <conditionalFormatting sqref="BP156">
    <cfRule type="duplicateValues" dxfId="60" priority="7"/>
    <cfRule type="duplicateValues" dxfId="59" priority="8"/>
  </conditionalFormatting>
  <conditionalFormatting sqref="BP157">
    <cfRule type="duplicateValues" dxfId="58" priority="5"/>
    <cfRule type="duplicateValues" dxfId="57" priority="6"/>
  </conditionalFormatting>
  <conditionalFormatting sqref="BP158">
    <cfRule type="duplicateValues" dxfId="56" priority="3"/>
    <cfRule type="duplicateValues" dxfId="55" priority="4"/>
  </conditionalFormatting>
  <conditionalFormatting sqref="BP159">
    <cfRule type="duplicateValues" dxfId="54" priority="9"/>
    <cfRule type="duplicateValues" dxfId="53" priority="10"/>
  </conditionalFormatting>
  <conditionalFormatting sqref="BR57">
    <cfRule type="duplicateValues" dxfId="52" priority="69"/>
  </conditionalFormatting>
  <conditionalFormatting sqref="BR59">
    <cfRule type="duplicateValues" dxfId="51" priority="68"/>
  </conditionalFormatting>
  <conditionalFormatting sqref="BR61">
    <cfRule type="duplicateValues" dxfId="50" priority="67"/>
  </conditionalFormatting>
  <conditionalFormatting sqref="BR63">
    <cfRule type="duplicateValues" dxfId="49" priority="66"/>
  </conditionalFormatting>
  <conditionalFormatting sqref="BR105">
    <cfRule type="duplicateValues" dxfId="48" priority="76"/>
    <cfRule type="duplicateValues" dxfId="47" priority="77"/>
  </conditionalFormatting>
  <conditionalFormatting sqref="BR106">
    <cfRule type="duplicateValues" dxfId="46" priority="74"/>
    <cfRule type="duplicateValues" dxfId="45" priority="75"/>
  </conditionalFormatting>
  <conditionalFormatting sqref="BR107">
    <cfRule type="duplicateValues" dxfId="44" priority="72"/>
    <cfRule type="duplicateValues" dxfId="43" priority="73"/>
  </conditionalFormatting>
  <conditionalFormatting sqref="BR108">
    <cfRule type="duplicateValues" dxfId="42" priority="70"/>
    <cfRule type="duplicateValues" dxfId="41" priority="71"/>
  </conditionalFormatting>
  <conditionalFormatting sqref="BR144">
    <cfRule type="duplicateValues" dxfId="40" priority="49"/>
    <cfRule type="duplicateValues" dxfId="39" priority="50"/>
  </conditionalFormatting>
  <conditionalFormatting sqref="BR148">
    <cfRule type="duplicateValues" dxfId="38" priority="43"/>
    <cfRule type="duplicateValues" dxfId="37" priority="44"/>
  </conditionalFormatting>
  <conditionalFormatting sqref="BR149">
    <cfRule type="duplicateValues" dxfId="36" priority="41"/>
    <cfRule type="duplicateValues" dxfId="35" priority="42"/>
  </conditionalFormatting>
  <conditionalFormatting sqref="BR150">
    <cfRule type="duplicateValues" dxfId="34" priority="37"/>
    <cfRule type="duplicateValues" dxfId="33" priority="38"/>
  </conditionalFormatting>
  <conditionalFormatting sqref="BR151">
    <cfRule type="duplicateValues" dxfId="32" priority="33"/>
    <cfRule type="duplicateValues" dxfId="31" priority="34"/>
  </conditionalFormatting>
  <conditionalFormatting sqref="BR152">
    <cfRule type="duplicateValues" dxfId="30" priority="29"/>
    <cfRule type="duplicateValues" dxfId="29" priority="30"/>
  </conditionalFormatting>
  <conditionalFormatting sqref="BR153">
    <cfRule type="duplicateValues" dxfId="28" priority="25"/>
    <cfRule type="duplicateValues" dxfId="27" priority="26"/>
  </conditionalFormatting>
  <conditionalFormatting sqref="BR154">
    <cfRule type="duplicateValues" dxfId="26" priority="23"/>
    <cfRule type="duplicateValues" dxfId="25" priority="24"/>
  </conditionalFormatting>
  <conditionalFormatting sqref="BR155">
    <cfRule type="duplicateValues" dxfId="24" priority="19"/>
    <cfRule type="duplicateValues" dxfId="23" priority="20"/>
  </conditionalFormatting>
  <conditionalFormatting sqref="BR156">
    <cfRule type="duplicateValues" dxfId="22" priority="15"/>
    <cfRule type="duplicateValues" dxfId="21" priority="16"/>
  </conditionalFormatting>
  <conditionalFormatting sqref="BR157">
    <cfRule type="duplicateValues" dxfId="20" priority="13"/>
    <cfRule type="duplicateValues" dxfId="19" priority="14"/>
  </conditionalFormatting>
  <conditionalFormatting sqref="BR158">
    <cfRule type="duplicateValues" dxfId="18" priority="11"/>
    <cfRule type="duplicateValues" dxfId="17" priority="12"/>
  </conditionalFormatting>
  <conditionalFormatting sqref="BR159">
    <cfRule type="duplicateValues" dxfId="16" priority="1"/>
    <cfRule type="duplicateValues" dxfId="15" priority="2"/>
  </conditionalFormatting>
  <dataValidations count="1">
    <dataValidation type="list" allowBlank="1" showInputMessage="1" showErrorMessage="1" sqref="P11 P39 P3:P5 P36:P37" xr:uid="{00000000-0002-0000-0B00-000000000000}">
      <formula1>"Yes, No, Descoped, Out of Scope, Future"</formula1>
    </dataValidation>
  </dataValidations>
  <pageMargins left="0.7" right="0.7" top="0.75" bottom="0.75" header="0.3" footer="0.3"/>
  <pageSetup paperSize="9" orientation="portrait" r:id="rId1"/>
  <headerFooter>
    <oddHeader>&amp;C&amp;G</oddHeader>
  </headerFooter>
  <legacyDrawing r:id="rId2"/>
  <legacyDrawingHF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A0D62-849C-4A66-A31B-47FD57B8BA06}">
  <dimension ref="A1:M79"/>
  <sheetViews>
    <sheetView zoomScaleNormal="100" workbookViewId="0">
      <pane xSplit="1" ySplit="1" topLeftCell="D2" activePane="bottomRight" state="frozen"/>
      <selection pane="topRight"/>
      <selection pane="bottomLeft"/>
      <selection pane="bottomRight" activeCell="G2" sqref="G2"/>
    </sheetView>
  </sheetViews>
  <sheetFormatPr defaultColWidth="8" defaultRowHeight="12" x14ac:dyDescent="0.3"/>
  <cols>
    <col min="1" max="1" width="15.1796875" style="406" customWidth="1"/>
    <col min="2" max="2" width="14.81640625" style="406" customWidth="1"/>
    <col min="3" max="3" width="16.54296875" style="406" customWidth="1"/>
    <col min="4" max="4" width="16.81640625" style="406" customWidth="1"/>
    <col min="5" max="5" width="32.81640625" style="400" customWidth="1"/>
    <col min="6" max="6" width="54.81640625" style="400" customWidth="1"/>
    <col min="7" max="7" width="39.1796875" style="406" customWidth="1"/>
    <col min="8" max="9" width="32.453125" style="406" customWidth="1"/>
    <col min="10" max="10" width="39.453125" style="406" customWidth="1"/>
    <col min="11" max="11" width="29.1796875" style="406" customWidth="1"/>
    <col min="12" max="12" width="20.81640625" style="406" customWidth="1"/>
    <col min="13" max="13" width="18.453125" style="406" customWidth="1"/>
    <col min="14" max="16384" width="8" style="406"/>
  </cols>
  <sheetData>
    <row r="1" spans="1:13" x14ac:dyDescent="0.3">
      <c r="A1" s="600" t="s">
        <v>1442</v>
      </c>
      <c r="B1" s="600" t="s">
        <v>1566</v>
      </c>
      <c r="C1" s="600" t="s">
        <v>1567</v>
      </c>
      <c r="D1" s="600" t="s">
        <v>1568</v>
      </c>
      <c r="E1" s="599" t="s">
        <v>1445</v>
      </c>
      <c r="F1" s="598" t="s">
        <v>1446</v>
      </c>
      <c r="G1" s="596" t="s">
        <v>1574</v>
      </c>
      <c r="H1" s="596" t="s">
        <v>1575</v>
      </c>
      <c r="I1" s="597" t="s">
        <v>1570</v>
      </c>
      <c r="J1" s="596" t="s">
        <v>10580</v>
      </c>
      <c r="K1" s="596" t="s">
        <v>10581</v>
      </c>
      <c r="L1" s="595" t="s">
        <v>10582</v>
      </c>
      <c r="M1" s="594" t="s">
        <v>10583</v>
      </c>
    </row>
    <row r="2" spans="1:13" ht="84" x14ac:dyDescent="0.3">
      <c r="A2" s="406" t="s">
        <v>1645</v>
      </c>
      <c r="B2" s="406" t="str">
        <f>INDEX('1. User Stories'!H:H,MATCH($A2,'1. User Stories'!$F:$F,0))</f>
        <v>Record to Report</v>
      </c>
      <c r="C2" s="406" t="str">
        <f>INDEX('1. User Stories'!I:I,MATCH($A2,'1. User Stories'!$F:$F,0))</f>
        <v>Manage General Ledger Accounting</v>
      </c>
      <c r="D2" s="406" t="str">
        <f>INDEX('1. User Stories'!J:J,MATCH($A2,'1. User Stories'!$F:$F,0))</f>
        <v>Maintain Chart of Accounts</v>
      </c>
      <c r="E2" s="401" t="s">
        <v>1646</v>
      </c>
      <c r="F2" s="401" t="s">
        <v>1649</v>
      </c>
      <c r="G2" s="516" t="s">
        <v>1650</v>
      </c>
      <c r="H2" s="406" t="s">
        <v>1651</v>
      </c>
      <c r="I2" s="406" t="s">
        <v>1600</v>
      </c>
      <c r="J2" s="406" t="s">
        <v>10584</v>
      </c>
      <c r="K2" s="406" t="s">
        <v>10585</v>
      </c>
      <c r="L2" s="406" t="str">
        <f t="shared" ref="L2:L33" si="0">I2</f>
        <v>Phase 1A+1B</v>
      </c>
      <c r="M2" s="592" t="s">
        <v>1648</v>
      </c>
    </row>
    <row r="3" spans="1:13" ht="84" x14ac:dyDescent="0.3">
      <c r="A3" s="406" t="s">
        <v>1679</v>
      </c>
      <c r="B3" s="406" t="s">
        <v>1596</v>
      </c>
      <c r="C3" s="406" t="s">
        <v>2571</v>
      </c>
      <c r="D3" s="406" t="s">
        <v>2742</v>
      </c>
      <c r="E3" s="401" t="s">
        <v>1680</v>
      </c>
      <c r="F3" s="401" t="s">
        <v>1682</v>
      </c>
      <c r="G3" s="516" t="s">
        <v>1683</v>
      </c>
      <c r="H3" s="593" t="s">
        <v>1684</v>
      </c>
      <c r="I3" s="406" t="s">
        <v>1600</v>
      </c>
      <c r="J3" s="406" t="s">
        <v>10586</v>
      </c>
      <c r="K3" s="406" t="s">
        <v>10587</v>
      </c>
      <c r="L3" s="406" t="str">
        <f t="shared" si="0"/>
        <v>Phase 1A+1B</v>
      </c>
      <c r="M3" s="592" t="s">
        <v>1681</v>
      </c>
    </row>
    <row r="4" spans="1:13" ht="48" x14ac:dyDescent="0.3">
      <c r="A4" s="406" t="s">
        <v>1703</v>
      </c>
      <c r="B4" s="406" t="str">
        <f>INDEX('1. User Stories'!H:H,MATCH($A4,'1. User Stories'!$F:$F,0))</f>
        <v>Record to Report</v>
      </c>
      <c r="C4" s="406" t="str">
        <f>INDEX('1. User Stories'!I:I,MATCH($A4,'1. User Stories'!$F:$F,0))</f>
        <v>Manage General Ledger Accounting</v>
      </c>
      <c r="D4" s="406" t="str">
        <f>INDEX('1. User Stories'!J:J,MATCH($A4,'1. User Stories'!$F:$F,0))</f>
        <v>Approve and Post Journal Entries</v>
      </c>
      <c r="E4" s="401" t="s">
        <v>1704</v>
      </c>
      <c r="F4" s="401" t="s">
        <v>10588</v>
      </c>
      <c r="G4" s="516" t="s">
        <v>1707</v>
      </c>
      <c r="H4" s="593" t="s">
        <v>1708</v>
      </c>
      <c r="I4" s="406" t="s">
        <v>1600</v>
      </c>
      <c r="J4" s="422" t="s">
        <v>10589</v>
      </c>
      <c r="K4" s="406" t="s">
        <v>10590</v>
      </c>
      <c r="L4" s="406" t="str">
        <f t="shared" si="0"/>
        <v>Phase 1A+1B</v>
      </c>
      <c r="M4" s="592" t="s">
        <v>1705</v>
      </c>
    </row>
    <row r="5" spans="1:13" ht="72" x14ac:dyDescent="0.3">
      <c r="A5" s="406" t="s">
        <v>1735</v>
      </c>
      <c r="B5" s="406" t="str">
        <f>INDEX('1. User Stories'!H:H,MATCH($A5,'1. User Stories'!$F:$F,0))</f>
        <v>Record to Report</v>
      </c>
      <c r="C5" s="406" t="str">
        <f>INDEX('1. User Stories'!I:I,MATCH($A5,'1. User Stories'!$F:$F,0))</f>
        <v>Manage General Ledger Accounting</v>
      </c>
      <c r="D5" s="406" t="str">
        <f>INDEX('1. User Stories'!J:J,MATCH($A5,'1. User Stories'!$F:$F,0))</f>
        <v>Approve and Post Journal Entries</v>
      </c>
      <c r="E5" s="401" t="s">
        <v>1736</v>
      </c>
      <c r="F5" s="401" t="s">
        <v>1738</v>
      </c>
      <c r="G5" s="516" t="s">
        <v>1739</v>
      </c>
      <c r="H5" s="593"/>
      <c r="I5" s="406" t="s">
        <v>1600</v>
      </c>
      <c r="J5" s="406" t="s">
        <v>10591</v>
      </c>
      <c r="K5" s="406" t="s">
        <v>10592</v>
      </c>
      <c r="L5" s="406" t="str">
        <f t="shared" si="0"/>
        <v>Phase 1A+1B</v>
      </c>
      <c r="M5" s="592" t="s">
        <v>1737</v>
      </c>
    </row>
    <row r="6" spans="1:13" ht="48" x14ac:dyDescent="0.3">
      <c r="A6" s="406" t="s">
        <v>1743</v>
      </c>
      <c r="B6" s="406" t="str">
        <f>INDEX('1. User Stories'!H:H,MATCH($A6,'1. User Stories'!$F:$F,0))</f>
        <v>Record to Report</v>
      </c>
      <c r="C6" s="406" t="str">
        <f>INDEX('1. User Stories'!I:I,MATCH($A6,'1. User Stories'!$F:$F,0))</f>
        <v>Manage General Ledger Accounting</v>
      </c>
      <c r="D6" s="406" t="str">
        <f>INDEX('1. User Stories'!J:J,MATCH($A6,'1. User Stories'!$F:$F,0))</f>
        <v>Approve and Post Journal Entries</v>
      </c>
      <c r="E6" s="401" t="s">
        <v>1744</v>
      </c>
      <c r="F6" s="401" t="s">
        <v>1745</v>
      </c>
      <c r="G6" s="516" t="s">
        <v>1746</v>
      </c>
      <c r="H6" s="593"/>
      <c r="I6" s="406" t="s">
        <v>1600</v>
      </c>
      <c r="J6" s="406" t="s">
        <v>10591</v>
      </c>
      <c r="K6" s="406" t="s">
        <v>10592</v>
      </c>
      <c r="L6" s="406" t="str">
        <f t="shared" si="0"/>
        <v>Phase 1A+1B</v>
      </c>
      <c r="M6" s="592" t="s">
        <v>1737</v>
      </c>
    </row>
    <row r="7" spans="1:13" ht="72" x14ac:dyDescent="0.3">
      <c r="A7" s="406" t="s">
        <v>2087</v>
      </c>
      <c r="B7" s="406" t="str">
        <f>INDEX('1. User Stories'!H:H,MATCH($A7,'1. User Stories'!$F:$F,0))</f>
        <v>Record to Report</v>
      </c>
      <c r="C7" s="406" t="str">
        <f>INDEX('1. User Stories'!I:I,MATCH($A7,'1. User Stories'!$F:$F,0))</f>
        <v>Manage General Ledger Accounting</v>
      </c>
      <c r="D7" s="406" t="str">
        <f>INDEX('1. User Stories'!J:J,MATCH($A7,'1. User Stories'!$F:$F,0))</f>
        <v>Period-End Closing &amp; Reporting</v>
      </c>
      <c r="E7" s="401" t="s">
        <v>2088</v>
      </c>
      <c r="F7" s="401" t="s">
        <v>2090</v>
      </c>
      <c r="G7" s="516" t="s">
        <v>2091</v>
      </c>
      <c r="H7" s="593" t="s">
        <v>2092</v>
      </c>
      <c r="I7" s="406" t="s">
        <v>1600</v>
      </c>
      <c r="J7" s="406" t="s">
        <v>10593</v>
      </c>
      <c r="K7" s="406" t="s">
        <v>10594</v>
      </c>
      <c r="L7" s="406" t="str">
        <f t="shared" si="0"/>
        <v>Phase 1A+1B</v>
      </c>
      <c r="M7" s="592" t="s">
        <v>2089</v>
      </c>
    </row>
    <row r="8" spans="1:13" ht="24" x14ac:dyDescent="0.3">
      <c r="A8" s="406" t="s">
        <v>2098</v>
      </c>
      <c r="B8" s="406" t="str">
        <f>INDEX('1. User Stories'!H:H,MATCH($A8,'1. User Stories'!$F:$F,0))</f>
        <v>Record to Report</v>
      </c>
      <c r="C8" s="406" t="str">
        <f>INDEX('1. User Stories'!I:I,MATCH($A8,'1. User Stories'!$F:$F,0))</f>
        <v>Manage General Ledger Accounting</v>
      </c>
      <c r="D8" s="406" t="str">
        <f>INDEX('1. User Stories'!J:J,MATCH($A8,'1. User Stories'!$F:$F,0))</f>
        <v>Period-End Closing &amp; Reporting</v>
      </c>
      <c r="E8" s="401" t="s">
        <v>2099</v>
      </c>
      <c r="F8" s="401" t="s">
        <v>2101</v>
      </c>
      <c r="G8" s="516" t="s">
        <v>2091</v>
      </c>
      <c r="I8" s="406" t="s">
        <v>1636</v>
      </c>
      <c r="J8" s="406" t="s">
        <v>10272</v>
      </c>
      <c r="K8" s="406" t="s">
        <v>10595</v>
      </c>
      <c r="L8" s="406" t="str">
        <f t="shared" si="0"/>
        <v>Phase 1B only</v>
      </c>
      <c r="M8" s="592" t="s">
        <v>2100</v>
      </c>
    </row>
    <row r="9" spans="1:13" ht="36" x14ac:dyDescent="0.3">
      <c r="A9" s="406" t="s">
        <v>2105</v>
      </c>
      <c r="B9" s="406" t="str">
        <f>INDEX('1. User Stories'!H:H,MATCH($A9,'1. User Stories'!$F:$F,0))</f>
        <v>Record to Report</v>
      </c>
      <c r="C9" s="406" t="str">
        <f>INDEX('1. User Stories'!I:I,MATCH($A9,'1. User Stories'!$F:$F,0))</f>
        <v>Manage General Ledger Accounting</v>
      </c>
      <c r="D9" s="406" t="str">
        <f>INDEX('1. User Stories'!J:J,MATCH($A9,'1. User Stories'!$F:$F,0))</f>
        <v>Period-End Closing &amp; Reporting</v>
      </c>
      <c r="E9" s="401" t="s">
        <v>2106</v>
      </c>
      <c r="F9" s="401" t="s">
        <v>2107</v>
      </c>
      <c r="G9" s="516" t="s">
        <v>2091</v>
      </c>
      <c r="I9" s="406" t="s">
        <v>1600</v>
      </c>
      <c r="J9" s="406" t="s">
        <v>11761</v>
      </c>
      <c r="K9" s="406" t="s">
        <v>10596</v>
      </c>
      <c r="L9" s="406" t="str">
        <f t="shared" si="0"/>
        <v>Phase 1A+1B</v>
      </c>
      <c r="M9" s="592" t="s">
        <v>10597</v>
      </c>
    </row>
    <row r="10" spans="1:13" ht="36" x14ac:dyDescent="0.3">
      <c r="A10" s="406" t="s">
        <v>2186</v>
      </c>
      <c r="B10" s="406" t="str">
        <f>INDEX('1. User Stories'!H:H,MATCH($A10,'1. User Stories'!$F:$F,0))</f>
        <v>Record to Report</v>
      </c>
      <c r="C10" s="406" t="str">
        <f>INDEX('1. User Stories'!I:I,MATCH($A10,'1. User Stories'!$F:$F,0))</f>
        <v>Manage General Ledger Accounting</v>
      </c>
      <c r="D10" s="406" t="str">
        <f>INDEX('1. User Stories'!J:J,MATCH($A10,'1. User Stories'!$F:$F,0))</f>
        <v>Period-End Closing &amp; Reporting</v>
      </c>
      <c r="E10" s="401" t="s">
        <v>2187</v>
      </c>
      <c r="F10" s="401" t="s">
        <v>2189</v>
      </c>
      <c r="G10" s="516" t="s">
        <v>2091</v>
      </c>
      <c r="I10" s="406" t="s">
        <v>1600</v>
      </c>
      <c r="J10" s="406" t="s">
        <v>11762</v>
      </c>
      <c r="K10" s="406" t="s">
        <v>10598</v>
      </c>
      <c r="L10" s="406" t="str">
        <f t="shared" si="0"/>
        <v>Phase 1A+1B</v>
      </c>
      <c r="M10" s="592" t="s">
        <v>2188</v>
      </c>
    </row>
    <row r="11" spans="1:13" ht="108" x14ac:dyDescent="0.3">
      <c r="A11" s="406" t="s">
        <v>2218</v>
      </c>
      <c r="B11" s="406" t="str">
        <f>INDEX('1. User Stories'!H:H,MATCH($A11,'1. User Stories'!$F:$F,0))</f>
        <v>Record to Report</v>
      </c>
      <c r="C11" s="406" t="str">
        <f>INDEX('1. User Stories'!I:I,MATCH($A11,'1. User Stories'!$F:$F,0))</f>
        <v>Manage General Ledger Accounting</v>
      </c>
      <c r="D11" s="406" t="str">
        <f>INDEX('1. User Stories'!J:J,MATCH($A11,'1. User Stories'!$F:$F,0))</f>
        <v>Process Manual Journal Entries</v>
      </c>
      <c r="E11" s="444" t="s">
        <v>2219</v>
      </c>
      <c r="F11" s="401" t="s">
        <v>2221</v>
      </c>
      <c r="G11" s="516" t="s">
        <v>2222</v>
      </c>
      <c r="I11" s="406" t="s">
        <v>1600</v>
      </c>
      <c r="J11" s="406" t="s">
        <v>10599</v>
      </c>
      <c r="K11" s="406" t="s">
        <v>10600</v>
      </c>
      <c r="L11" s="406" t="str">
        <f t="shared" si="0"/>
        <v>Phase 1A+1B</v>
      </c>
      <c r="M11" s="592" t="s">
        <v>2220</v>
      </c>
    </row>
    <row r="12" spans="1:13" ht="72" x14ac:dyDescent="0.3">
      <c r="A12" s="406" t="s">
        <v>2292</v>
      </c>
      <c r="B12" s="406" t="str">
        <f>INDEX('1. User Stories'!H:H,MATCH($A12,'1. User Stories'!$F:$F,0))</f>
        <v>Record to Report</v>
      </c>
      <c r="C12" s="406" t="str">
        <f>INDEX('1. User Stories'!I:I,MATCH($A12,'1. User Stories'!$F:$F,0))</f>
        <v>Manage General Ledger Accounting</v>
      </c>
      <c r="D12" s="406" t="str">
        <f>INDEX('1. User Stories'!J:J,MATCH($A12,'1. User Stories'!$F:$F,0))</f>
        <v>Process Reversing Journal Entries</v>
      </c>
      <c r="E12" s="401" t="s">
        <v>2293</v>
      </c>
      <c r="F12" s="401" t="s">
        <v>2295</v>
      </c>
      <c r="G12" s="516" t="s">
        <v>2296</v>
      </c>
      <c r="I12" s="406" t="s">
        <v>1600</v>
      </c>
      <c r="J12" s="406" t="s">
        <v>10601</v>
      </c>
      <c r="K12" s="406" t="s">
        <v>10602</v>
      </c>
      <c r="L12" s="406" t="str">
        <f t="shared" si="0"/>
        <v>Phase 1A+1B</v>
      </c>
      <c r="M12" s="592" t="s">
        <v>2294</v>
      </c>
    </row>
    <row r="13" spans="1:13" ht="48" x14ac:dyDescent="0.3">
      <c r="A13" s="406" t="s">
        <v>2420</v>
      </c>
      <c r="B13" s="406" t="str">
        <f>INDEX('1. User Stories'!H:H,MATCH($A13,'1. User Stories'!$F:$F,0))</f>
        <v>Record to Report</v>
      </c>
      <c r="C13" s="406" t="str">
        <f>INDEX('1. User Stories'!I:I,MATCH($A13,'1. User Stories'!$F:$F,0))</f>
        <v>Manage General Ledger Accounting</v>
      </c>
      <c r="D13" s="406" t="str">
        <f>INDEX('1. User Stories'!J:J,MATCH($A13,'1. User Stories'!$F:$F,0))</f>
        <v>Process Manual Journal Entries</v>
      </c>
      <c r="E13" s="480" t="s">
        <v>2421</v>
      </c>
      <c r="F13" s="401" t="s">
        <v>2423</v>
      </c>
      <c r="G13" s="516" t="s">
        <v>2424</v>
      </c>
      <c r="I13" s="406" t="s">
        <v>1636</v>
      </c>
      <c r="J13" s="406" t="s">
        <v>10262</v>
      </c>
      <c r="K13" s="406" t="s">
        <v>10603</v>
      </c>
      <c r="L13" s="406" t="str">
        <f t="shared" si="0"/>
        <v>Phase 1B only</v>
      </c>
      <c r="M13" s="592" t="s">
        <v>2422</v>
      </c>
    </row>
    <row r="14" spans="1:13" ht="36" x14ac:dyDescent="0.3">
      <c r="A14" s="406" t="s">
        <v>2439</v>
      </c>
      <c r="B14" s="406" t="str">
        <f>INDEX('1. User Stories'!H:H,MATCH($A14,'1. User Stories'!$F:$F,0))</f>
        <v>Record to Report</v>
      </c>
      <c r="C14" s="406" t="str">
        <f>INDEX('1. User Stories'!I:I,MATCH($A14,'1. User Stories'!$F:$F,0))</f>
        <v>Manage General Ledger Accounting</v>
      </c>
      <c r="D14" s="406" t="str">
        <f>INDEX('1. User Stories'!J:J,MATCH($A14,'1. User Stories'!$F:$F,0))</f>
        <v>Period-End Closing &amp; Reporting</v>
      </c>
      <c r="E14" s="480" t="s">
        <v>2440</v>
      </c>
      <c r="F14" s="401"/>
      <c r="G14" s="516" t="s">
        <v>2443</v>
      </c>
      <c r="I14" s="406" t="s">
        <v>1636</v>
      </c>
      <c r="J14" s="422" t="s">
        <v>10233</v>
      </c>
      <c r="K14" s="406" t="s">
        <v>10604</v>
      </c>
      <c r="L14" s="406" t="str">
        <f t="shared" si="0"/>
        <v>Phase 1B only</v>
      </c>
      <c r="M14" s="592" t="s">
        <v>2441</v>
      </c>
    </row>
    <row r="15" spans="1:13" ht="96" x14ac:dyDescent="0.3">
      <c r="A15" s="406" t="s">
        <v>2473</v>
      </c>
      <c r="B15" s="406" t="str">
        <f>INDEX('1. User Stories'!H:H,MATCH($A15,'1. User Stories'!$F:$F,0))</f>
        <v>Record to Report</v>
      </c>
      <c r="C15" s="406" t="str">
        <f>INDEX('1. User Stories'!I:I,MATCH($A15,'1. User Stories'!$F:$F,0))</f>
        <v>Manage General Ledger Accounting</v>
      </c>
      <c r="D15" s="406" t="str">
        <f>INDEX('1. User Stories'!J:J,MATCH($A15,'1. User Stories'!$F:$F,0))</f>
        <v>Period-End Closing &amp; Reporting</v>
      </c>
      <c r="E15" s="401" t="s">
        <v>2474</v>
      </c>
      <c r="F15" s="401" t="s">
        <v>2475</v>
      </c>
      <c r="I15" s="406" t="s">
        <v>2460</v>
      </c>
      <c r="J15" s="406" t="s">
        <v>10586</v>
      </c>
      <c r="K15" s="406" t="s">
        <v>10587</v>
      </c>
      <c r="L15" s="406" t="str">
        <f t="shared" si="0"/>
        <v>Phase 1A only</v>
      </c>
      <c r="M15" s="592" t="s">
        <v>1681</v>
      </c>
    </row>
    <row r="16" spans="1:13" ht="48" x14ac:dyDescent="0.3">
      <c r="A16" s="406" t="s">
        <v>2501</v>
      </c>
      <c r="B16" s="406" t="str">
        <f>INDEX('1. User Stories'!H:H,MATCH($A16,'1. User Stories'!$F:$F,0))</f>
        <v>Record to Report</v>
      </c>
      <c r="C16" s="406" t="str">
        <f>INDEX('1. User Stories'!I:I,MATCH($A16,'1. User Stories'!$F:$F,0))</f>
        <v>Manage General Ledger Accounting</v>
      </c>
      <c r="D16" s="406" t="str">
        <f>INDEX('1. User Stories'!J:J,MATCH($A16,'1. User Stories'!$F:$F,0))</f>
        <v>Period-End Closing &amp; Reporting</v>
      </c>
      <c r="E16" s="401" t="s">
        <v>11763</v>
      </c>
      <c r="F16" s="401" t="s">
        <v>2504</v>
      </c>
      <c r="I16" s="406" t="s">
        <v>2460</v>
      </c>
      <c r="J16" s="406" t="s">
        <v>10605</v>
      </c>
      <c r="K16" s="406" t="s">
        <v>10606</v>
      </c>
      <c r="L16" s="406" t="str">
        <f t="shared" si="0"/>
        <v>Phase 1A only</v>
      </c>
      <c r="M16" s="592" t="s">
        <v>2503</v>
      </c>
    </row>
    <row r="17" spans="1:13" ht="84" x14ac:dyDescent="0.3">
      <c r="A17" s="406" t="s">
        <v>2509</v>
      </c>
      <c r="B17" s="406" t="str">
        <f>INDEX('1. User Stories'!H:H,MATCH($A17,'1. User Stories'!$F:$F,0))</f>
        <v>Record to Report</v>
      </c>
      <c r="C17" s="406" t="str">
        <f>INDEX('1. User Stories'!I:I,MATCH($A17,'1. User Stories'!$F:$F,0))</f>
        <v>Manage General Ledger Accounting</v>
      </c>
      <c r="D17" s="406" t="str">
        <f>INDEX('1. User Stories'!J:J,MATCH($A17,'1. User Stories'!$F:$F,0))</f>
        <v>Period-End Closing &amp; Reporting</v>
      </c>
      <c r="E17" s="401" t="s">
        <v>11764</v>
      </c>
      <c r="F17" s="401" t="s">
        <v>2511</v>
      </c>
      <c r="I17" s="406" t="s">
        <v>2460</v>
      </c>
      <c r="J17" s="422" t="s">
        <v>10589</v>
      </c>
      <c r="K17" s="406" t="s">
        <v>10590</v>
      </c>
      <c r="L17" s="406" t="str">
        <f t="shared" si="0"/>
        <v>Phase 1A only</v>
      </c>
      <c r="M17" s="592" t="s">
        <v>1705</v>
      </c>
    </row>
    <row r="18" spans="1:13" ht="72" x14ac:dyDescent="0.3">
      <c r="A18" s="406" t="s">
        <v>2553</v>
      </c>
      <c r="B18" s="406" t="str">
        <f>INDEX('1. User Stories'!H:H,MATCH($A18,'1. User Stories'!$F:$F,0))</f>
        <v>Record to Report</v>
      </c>
      <c r="C18" s="406" t="str">
        <f>INDEX('1. User Stories'!I:I,MATCH($A18,'1. User Stories'!$F:$F,0))</f>
        <v>Manage General Ledger Accounting</v>
      </c>
      <c r="D18" s="406" t="str">
        <f>INDEX('1. User Stories'!J:J,MATCH($A18,'1. User Stories'!$F:$F,0))</f>
        <v>Period-End Closing &amp; Reporting</v>
      </c>
      <c r="E18" s="401" t="s">
        <v>2554</v>
      </c>
      <c r="F18" s="401" t="s">
        <v>2556</v>
      </c>
      <c r="I18" s="406" t="s">
        <v>2460</v>
      </c>
      <c r="J18" s="406" t="s">
        <v>10607</v>
      </c>
      <c r="K18" s="406" t="s">
        <v>10608</v>
      </c>
      <c r="L18" s="406" t="str">
        <f t="shared" si="0"/>
        <v>Phase 1A only</v>
      </c>
      <c r="M18" s="592" t="s">
        <v>2555</v>
      </c>
    </row>
    <row r="19" spans="1:13" ht="96" x14ac:dyDescent="0.3">
      <c r="A19" s="406" t="s">
        <v>2982</v>
      </c>
      <c r="B19" s="406" t="str">
        <f>INDEX('1. User Stories'!H:H,MATCH($A19,'1. User Stories'!$F:$F,0))</f>
        <v>Record to Report</v>
      </c>
      <c r="C19" s="406" t="str">
        <f>INDEX('1. User Stories'!I:I,MATCH($A19,'1. User Stories'!$F:$F,0))</f>
        <v>Manage General Ledger Accounting</v>
      </c>
      <c r="D19" s="406" t="str">
        <f>INDEX('1. User Stories'!J:J,MATCH($A19,'1. User Stories'!$F:$F,0))</f>
        <v>Period-End Closing &amp; Reporting</v>
      </c>
      <c r="E19" s="401" t="s">
        <v>2983</v>
      </c>
      <c r="F19" s="401" t="s">
        <v>2985</v>
      </c>
      <c r="I19" s="406" t="s">
        <v>1600</v>
      </c>
      <c r="J19" s="406" t="s">
        <v>10609</v>
      </c>
      <c r="K19" s="406" t="s">
        <v>10610</v>
      </c>
      <c r="L19" s="406" t="str">
        <f t="shared" si="0"/>
        <v>Phase 1A+1B</v>
      </c>
      <c r="M19" s="592" t="s">
        <v>2984</v>
      </c>
    </row>
    <row r="20" spans="1:13" ht="96" x14ac:dyDescent="0.3">
      <c r="A20" s="406" t="s">
        <v>2990</v>
      </c>
      <c r="B20" s="406" t="str">
        <f>INDEX('1. User Stories'!H:H,MATCH($A20,'1. User Stories'!$F:$F,0))</f>
        <v>Record to Report</v>
      </c>
      <c r="C20" s="406" t="str">
        <f>INDEX('1. User Stories'!I:I,MATCH($A20,'1. User Stories'!$F:$F,0))</f>
        <v>Manage General Ledger Accounting</v>
      </c>
      <c r="D20" s="406" t="str">
        <f>INDEX('1. User Stories'!J:J,MATCH($A20,'1. User Stories'!$F:$F,0))</f>
        <v>Period-End Closing &amp; Reporting</v>
      </c>
      <c r="E20" s="401" t="s">
        <v>2991</v>
      </c>
      <c r="F20" s="401" t="s">
        <v>2992</v>
      </c>
      <c r="I20" s="406" t="s">
        <v>1600</v>
      </c>
      <c r="J20" s="406" t="s">
        <v>10611</v>
      </c>
      <c r="K20" s="406" t="s">
        <v>10612</v>
      </c>
      <c r="L20" s="406" t="str">
        <f t="shared" si="0"/>
        <v>Phase 1A+1B</v>
      </c>
      <c r="M20" s="592" t="s">
        <v>2266</v>
      </c>
    </row>
    <row r="21" spans="1:13" ht="108" x14ac:dyDescent="0.3">
      <c r="A21" s="406" t="s">
        <v>2996</v>
      </c>
      <c r="B21" s="406" t="str">
        <f>INDEX('1. User Stories'!H:H,MATCH($A21,'1. User Stories'!$F:$F,0))</f>
        <v>Record to Report</v>
      </c>
      <c r="C21" s="406" t="str">
        <f>INDEX('1. User Stories'!I:I,MATCH($A21,'1. User Stories'!$F:$F,0))</f>
        <v>Manage General Ledger Accounting</v>
      </c>
      <c r="D21" s="406" t="str">
        <f>INDEX('1. User Stories'!J:J,MATCH($A21,'1. User Stories'!$F:$F,0))</f>
        <v>Period-End Closing &amp; Reporting</v>
      </c>
      <c r="E21" s="401" t="s">
        <v>2997</v>
      </c>
      <c r="F21" s="401" t="s">
        <v>10613</v>
      </c>
      <c r="I21" s="406" t="s">
        <v>1600</v>
      </c>
      <c r="J21" s="406" t="s">
        <v>10296</v>
      </c>
      <c r="K21" s="406" t="s">
        <v>10614</v>
      </c>
      <c r="L21" s="406" t="str">
        <f t="shared" si="0"/>
        <v>Phase 1A+1B</v>
      </c>
      <c r="M21" s="592" t="s">
        <v>2998</v>
      </c>
    </row>
    <row r="22" spans="1:13" ht="108" x14ac:dyDescent="0.3">
      <c r="A22" s="406" t="s">
        <v>3004</v>
      </c>
      <c r="B22" s="406" t="str">
        <f>INDEX('1. User Stories'!H:H,MATCH($A22,'1. User Stories'!$F:$F,0))</f>
        <v>Record to Report</v>
      </c>
      <c r="C22" s="406" t="str">
        <f>INDEX('1. User Stories'!I:I,MATCH($A22,'1. User Stories'!$F:$F,0))</f>
        <v>Manage General Ledger Accounting</v>
      </c>
      <c r="D22" s="406" t="str">
        <f>INDEX('1. User Stories'!J:J,MATCH($A22,'1. User Stories'!$F:$F,0))</f>
        <v>Period-End Closing &amp; Reporting</v>
      </c>
      <c r="E22" s="401" t="s">
        <v>3005</v>
      </c>
      <c r="F22" s="401" t="s">
        <v>3006</v>
      </c>
      <c r="I22" s="406" t="s">
        <v>1600</v>
      </c>
      <c r="J22" s="406" t="s">
        <v>11761</v>
      </c>
      <c r="K22" s="406" t="s">
        <v>10596</v>
      </c>
      <c r="L22" s="406" t="str">
        <f t="shared" si="0"/>
        <v>Phase 1A+1B</v>
      </c>
      <c r="M22" s="592" t="s">
        <v>10597</v>
      </c>
    </row>
    <row r="23" spans="1:13" ht="84" x14ac:dyDescent="0.3">
      <c r="A23" s="406" t="s">
        <v>3012</v>
      </c>
      <c r="B23" s="406" t="str">
        <f>INDEX('1. User Stories'!H:H,MATCH($A23,'1. User Stories'!$F:$F,0))</f>
        <v>Record to Report</v>
      </c>
      <c r="C23" s="406" t="str">
        <f>INDEX('1. User Stories'!I:I,MATCH($A23,'1. User Stories'!$F:$F,0))</f>
        <v>Manage General Ledger Accounting</v>
      </c>
      <c r="D23" s="406" t="str">
        <f>INDEX('1. User Stories'!J:J,MATCH($A23,'1. User Stories'!$F:$F,0))</f>
        <v>Period-End Closing &amp; Reporting</v>
      </c>
      <c r="E23" s="401" t="s">
        <v>3013</v>
      </c>
      <c r="F23" s="401" t="s">
        <v>3015</v>
      </c>
      <c r="I23" s="406" t="s">
        <v>1600</v>
      </c>
      <c r="J23" s="406" t="s">
        <v>10299</v>
      </c>
      <c r="K23" s="406" t="s">
        <v>10615</v>
      </c>
      <c r="L23" s="406" t="str">
        <f t="shared" si="0"/>
        <v>Phase 1A+1B</v>
      </c>
      <c r="M23" s="592" t="s">
        <v>3014</v>
      </c>
    </row>
    <row r="24" spans="1:13" ht="84" x14ac:dyDescent="0.3">
      <c r="A24" s="406" t="s">
        <v>3021</v>
      </c>
      <c r="B24" s="406" t="str">
        <f>INDEX('1. User Stories'!H:H,MATCH($A24,'1. User Stories'!$F:$F,0))</f>
        <v>Record to Report</v>
      </c>
      <c r="C24" s="406" t="str">
        <f>INDEX('1. User Stories'!I:I,MATCH($A24,'1. User Stories'!$F:$F,0))</f>
        <v>Manage General Ledger Accounting</v>
      </c>
      <c r="D24" s="406" t="str">
        <f>INDEX('1. User Stories'!J:J,MATCH($A24,'1. User Stories'!$F:$F,0))</f>
        <v>Period-End Closing &amp; Reporting</v>
      </c>
      <c r="E24" s="401" t="s">
        <v>3022</v>
      </c>
      <c r="F24" s="401" t="s">
        <v>3024</v>
      </c>
      <c r="I24" s="406" t="s">
        <v>1600</v>
      </c>
      <c r="J24" s="406" t="s">
        <v>10301</v>
      </c>
      <c r="K24" s="406" t="s">
        <v>10616</v>
      </c>
      <c r="L24" s="406" t="str">
        <f t="shared" si="0"/>
        <v>Phase 1A+1B</v>
      </c>
      <c r="M24" s="592" t="s">
        <v>3023</v>
      </c>
    </row>
    <row r="25" spans="1:13" ht="120" x14ac:dyDescent="0.3">
      <c r="A25" s="406" t="s">
        <v>3029</v>
      </c>
      <c r="B25" s="406" t="str">
        <f>INDEX('1. User Stories'!H:H,MATCH($A25,'1. User Stories'!$F:$F,0))</f>
        <v>Record to Report</v>
      </c>
      <c r="C25" s="406" t="str">
        <f>INDEX('1. User Stories'!I:I,MATCH($A25,'1. User Stories'!$F:$F,0))</f>
        <v>Manage General Ledger Accounting</v>
      </c>
      <c r="D25" s="406" t="str">
        <f>INDEX('1. User Stories'!J:J,MATCH($A25,'1. User Stories'!$F:$F,0))</f>
        <v>Period-End Closing &amp; Reporting</v>
      </c>
      <c r="E25" s="401" t="s">
        <v>3030</v>
      </c>
      <c r="F25" s="401" t="s">
        <v>2985</v>
      </c>
      <c r="I25" s="406" t="s">
        <v>1600</v>
      </c>
      <c r="J25" s="406" t="s">
        <v>10609</v>
      </c>
      <c r="K25" s="406" t="s">
        <v>10610</v>
      </c>
      <c r="L25" s="406" t="str">
        <f t="shared" si="0"/>
        <v>Phase 1A+1B</v>
      </c>
      <c r="M25" s="592" t="s">
        <v>2984</v>
      </c>
    </row>
    <row r="26" spans="1:13" ht="72" x14ac:dyDescent="0.3">
      <c r="A26" s="406" t="s">
        <v>3035</v>
      </c>
      <c r="B26" s="406" t="str">
        <f>INDEX('1. User Stories'!H:H,MATCH($A26,'1. User Stories'!$F:$F,0))</f>
        <v>Record to Report</v>
      </c>
      <c r="C26" s="406" t="str">
        <f>INDEX('1. User Stories'!I:I,MATCH($A26,'1. User Stories'!$F:$F,0))</f>
        <v>Manage General Ledger Accounting</v>
      </c>
      <c r="D26" s="406" t="str">
        <f>INDEX('1. User Stories'!J:J,MATCH($A26,'1. User Stories'!$F:$F,0))</f>
        <v>Period-End Closing &amp; Reporting</v>
      </c>
      <c r="E26" s="401" t="s">
        <v>3036</v>
      </c>
      <c r="F26" s="401" t="s">
        <v>2985</v>
      </c>
      <c r="I26" s="406" t="s">
        <v>1600</v>
      </c>
      <c r="J26" s="406" t="s">
        <v>10609</v>
      </c>
      <c r="K26" s="406" t="s">
        <v>10610</v>
      </c>
      <c r="L26" s="406" t="str">
        <f t="shared" si="0"/>
        <v>Phase 1A+1B</v>
      </c>
      <c r="M26" s="592" t="s">
        <v>2984</v>
      </c>
    </row>
    <row r="27" spans="1:13" ht="84" x14ac:dyDescent="0.3">
      <c r="A27" s="406" t="s">
        <v>3041</v>
      </c>
      <c r="B27" s="406" t="str">
        <f>INDEX('1. User Stories'!H:H,MATCH($A27,'1. User Stories'!$F:$F,0))</f>
        <v>Record to Report</v>
      </c>
      <c r="C27" s="406" t="str">
        <f>INDEX('1. User Stories'!I:I,MATCH($A27,'1. User Stories'!$F:$F,0))</f>
        <v>Manage General Ledger Accounting</v>
      </c>
      <c r="D27" s="406" t="str">
        <f>INDEX('1. User Stories'!J:J,MATCH($A27,'1. User Stories'!$F:$F,0))</f>
        <v>Period-End Closing &amp; Reporting</v>
      </c>
      <c r="E27" s="401" t="s">
        <v>3042</v>
      </c>
      <c r="F27" s="401" t="s">
        <v>2985</v>
      </c>
      <c r="I27" s="406" t="s">
        <v>1600</v>
      </c>
      <c r="J27" s="406" t="s">
        <v>10609</v>
      </c>
      <c r="K27" s="406" t="s">
        <v>10610</v>
      </c>
      <c r="L27" s="406" t="str">
        <f t="shared" si="0"/>
        <v>Phase 1A+1B</v>
      </c>
      <c r="M27" s="592" t="s">
        <v>2984</v>
      </c>
    </row>
    <row r="28" spans="1:13" ht="72" x14ac:dyDescent="0.3">
      <c r="A28" s="406" t="s">
        <v>3047</v>
      </c>
      <c r="B28" s="406" t="str">
        <f>INDEX('1. User Stories'!H:H,MATCH($A28,'1. User Stories'!$F:$F,0))</f>
        <v>Record to Report</v>
      </c>
      <c r="C28" s="406" t="str">
        <f>INDEX('1. User Stories'!I:I,MATCH($A28,'1. User Stories'!$F:$F,0))</f>
        <v>Manage General Ledger Accounting</v>
      </c>
      <c r="D28" s="406" t="str">
        <f>INDEX('1. User Stories'!J:J,MATCH($A28,'1. User Stories'!$F:$F,0))</f>
        <v>Period-End Closing &amp; Reporting</v>
      </c>
      <c r="E28" s="401" t="s">
        <v>3048</v>
      </c>
      <c r="F28" s="401" t="s">
        <v>3050</v>
      </c>
      <c r="I28" s="406" t="s">
        <v>1600</v>
      </c>
      <c r="J28" s="406" t="s">
        <v>10617</v>
      </c>
      <c r="K28" s="406" t="s">
        <v>10618</v>
      </c>
      <c r="L28" s="406" t="str">
        <f t="shared" si="0"/>
        <v>Phase 1A+1B</v>
      </c>
      <c r="M28" s="592" t="s">
        <v>3049</v>
      </c>
    </row>
    <row r="29" spans="1:13" ht="96" x14ac:dyDescent="0.3">
      <c r="A29" s="406" t="s">
        <v>3055</v>
      </c>
      <c r="B29" s="406" t="str">
        <f>INDEX('1. User Stories'!H:H,MATCH($A29,'1. User Stories'!$F:$F,0))</f>
        <v>Record to Report</v>
      </c>
      <c r="C29" s="406" t="str">
        <f>INDEX('1. User Stories'!I:I,MATCH($A29,'1. User Stories'!$F:$F,0))</f>
        <v>Manage General Ledger Accounting</v>
      </c>
      <c r="D29" s="406" t="str">
        <f>INDEX('1. User Stories'!J:J,MATCH($A29,'1. User Stories'!$F:$F,0))</f>
        <v>Period-End Closing &amp; Reporting</v>
      </c>
      <c r="E29" s="401" t="s">
        <v>3056</v>
      </c>
      <c r="F29" s="401" t="s">
        <v>3050</v>
      </c>
      <c r="I29" s="406" t="s">
        <v>1600</v>
      </c>
      <c r="J29" s="406" t="s">
        <v>10617</v>
      </c>
      <c r="K29" s="406" t="s">
        <v>10618</v>
      </c>
      <c r="L29" s="406" t="str">
        <f t="shared" si="0"/>
        <v>Phase 1A+1B</v>
      </c>
      <c r="M29" s="592" t="s">
        <v>3049</v>
      </c>
    </row>
    <row r="30" spans="1:13" ht="96" x14ac:dyDescent="0.3">
      <c r="A30" s="406" t="s">
        <v>3061</v>
      </c>
      <c r="B30" s="406" t="str">
        <f>INDEX('1. User Stories'!H:H,MATCH($A30,'1. User Stories'!$F:$F,0))</f>
        <v>Record to Report</v>
      </c>
      <c r="C30" s="406" t="str">
        <f>INDEX('1. User Stories'!I:I,MATCH($A30,'1. User Stories'!$F:$F,0))</f>
        <v>Manage General Ledger Accounting</v>
      </c>
      <c r="D30" s="406" t="str">
        <f>INDEX('1. User Stories'!J:J,MATCH($A30,'1. User Stories'!$F:$F,0))</f>
        <v>Period-End Closing &amp; Reporting</v>
      </c>
      <c r="E30" s="401" t="s">
        <v>3062</v>
      </c>
      <c r="F30" s="401" t="s">
        <v>2985</v>
      </c>
      <c r="I30" s="406" t="s">
        <v>1600</v>
      </c>
      <c r="J30" s="406" t="s">
        <v>10609</v>
      </c>
      <c r="K30" s="406" t="s">
        <v>10610</v>
      </c>
      <c r="L30" s="406" t="str">
        <f t="shared" si="0"/>
        <v>Phase 1A+1B</v>
      </c>
      <c r="M30" s="592" t="s">
        <v>2984</v>
      </c>
    </row>
    <row r="31" spans="1:13" ht="72" x14ac:dyDescent="0.3">
      <c r="A31" s="406" t="s">
        <v>3067</v>
      </c>
      <c r="B31" s="406" t="str">
        <f>INDEX('1. User Stories'!H:H,MATCH($A31,'1. User Stories'!$F:$F,0))</f>
        <v>Record to Report</v>
      </c>
      <c r="C31" s="406" t="str">
        <f>INDEX('1. User Stories'!I:I,MATCH($A31,'1. User Stories'!$F:$F,0))</f>
        <v>Manage General Ledger Accounting</v>
      </c>
      <c r="D31" s="406" t="str">
        <f>INDEX('1. User Stories'!J:J,MATCH($A31,'1. User Stories'!$F:$F,0))</f>
        <v>Period-End Closing &amp; Reporting</v>
      </c>
      <c r="E31" s="401" t="s">
        <v>3068</v>
      </c>
      <c r="F31" s="401" t="s">
        <v>2985</v>
      </c>
      <c r="I31" s="406" t="s">
        <v>1600</v>
      </c>
      <c r="J31" s="406" t="s">
        <v>10609</v>
      </c>
      <c r="K31" s="406" t="s">
        <v>10610</v>
      </c>
      <c r="L31" s="406" t="str">
        <f t="shared" si="0"/>
        <v>Phase 1A+1B</v>
      </c>
      <c r="M31" s="592" t="s">
        <v>2984</v>
      </c>
    </row>
    <row r="32" spans="1:13" ht="48" x14ac:dyDescent="0.3">
      <c r="A32" s="406" t="s">
        <v>3342</v>
      </c>
      <c r="B32" s="406" t="str">
        <f>INDEX('1. User Stories'!H:H,MATCH($A32,'1. User Stories'!$F:$F,0))</f>
        <v>Record to Report</v>
      </c>
      <c r="C32" s="406" t="str">
        <f>INDEX('1. User Stories'!I:I,MATCH($A32,'1. User Stories'!$F:$F,0))</f>
        <v>Manage General Ledger Accounting</v>
      </c>
      <c r="D32" s="406" t="str">
        <f>INDEX('1. User Stories'!J:J,MATCH($A32,'1. User Stories'!$F:$F,0))</f>
        <v>Period-End Closing &amp; Reporting</v>
      </c>
      <c r="E32" s="401" t="s">
        <v>3343</v>
      </c>
      <c r="F32" s="401" t="s">
        <v>3345</v>
      </c>
      <c r="I32" s="406" t="s">
        <v>1600</v>
      </c>
      <c r="J32" s="419" t="s">
        <v>10619</v>
      </c>
      <c r="K32" s="406" t="s">
        <v>10620</v>
      </c>
      <c r="L32" s="406" t="str">
        <f t="shared" si="0"/>
        <v>Phase 1A+1B</v>
      </c>
      <c r="M32" s="592" t="s">
        <v>3344</v>
      </c>
    </row>
    <row r="33" spans="1:13" ht="48" x14ac:dyDescent="0.3">
      <c r="A33" s="406" t="s">
        <v>3349</v>
      </c>
      <c r="B33" s="406" t="str">
        <f>INDEX('1. User Stories'!H:H,MATCH($A33,'1. User Stories'!$F:$F,0))</f>
        <v>Record to Report</v>
      </c>
      <c r="C33" s="406" t="str">
        <f>INDEX('1. User Stories'!I:I,MATCH($A33,'1. User Stories'!$F:$F,0))</f>
        <v>Manage General Ledger Accounting</v>
      </c>
      <c r="D33" s="406" t="str">
        <f>INDEX('1. User Stories'!J:J,MATCH($A33,'1. User Stories'!$F:$F,0))</f>
        <v>Period-End Closing &amp; Reporting</v>
      </c>
      <c r="E33" s="401" t="s">
        <v>3350</v>
      </c>
      <c r="F33" s="401" t="s">
        <v>3345</v>
      </c>
      <c r="I33" s="406" t="s">
        <v>1600</v>
      </c>
      <c r="J33" s="419" t="s">
        <v>10621</v>
      </c>
      <c r="K33" s="406" t="s">
        <v>10622</v>
      </c>
      <c r="L33" s="406" t="str">
        <f t="shared" si="0"/>
        <v>Phase 1A+1B</v>
      </c>
      <c r="M33" s="592" t="s">
        <v>3351</v>
      </c>
    </row>
    <row r="34" spans="1:13" ht="48" x14ac:dyDescent="0.3">
      <c r="A34" s="406" t="s">
        <v>3355</v>
      </c>
      <c r="B34" s="406" t="str">
        <f>INDEX('1. User Stories'!H:H,MATCH($A34,'1. User Stories'!$F:$F,0))</f>
        <v>Record to Report</v>
      </c>
      <c r="C34" s="406" t="str">
        <f>INDEX('1. User Stories'!I:I,MATCH($A34,'1. User Stories'!$F:$F,0))</f>
        <v>Manage General Ledger Accounting</v>
      </c>
      <c r="D34" s="406" t="str">
        <f>INDEX('1. User Stories'!J:J,MATCH($A34,'1. User Stories'!$F:$F,0))</f>
        <v>Period-End Closing &amp; Reporting</v>
      </c>
      <c r="E34" s="401" t="s">
        <v>3356</v>
      </c>
      <c r="F34" s="401" t="s">
        <v>3345</v>
      </c>
      <c r="I34" s="406" t="s">
        <v>1600</v>
      </c>
      <c r="J34" s="419" t="s">
        <v>10623</v>
      </c>
      <c r="K34" s="406" t="s">
        <v>10624</v>
      </c>
      <c r="L34" s="406" t="str">
        <f t="shared" ref="L34:L63" si="1">I34</f>
        <v>Phase 1A+1B</v>
      </c>
      <c r="M34" s="592" t="s">
        <v>3357</v>
      </c>
    </row>
    <row r="35" spans="1:13" ht="48" x14ac:dyDescent="0.3">
      <c r="A35" s="406" t="s">
        <v>3359</v>
      </c>
      <c r="B35" s="406" t="str">
        <f>INDEX('1. User Stories'!H:H,MATCH($A35,'1. User Stories'!$F:$F,0))</f>
        <v>Record to Report</v>
      </c>
      <c r="C35" s="406" t="str">
        <f>INDEX('1. User Stories'!I:I,MATCH($A35,'1. User Stories'!$F:$F,0))</f>
        <v>Manage General Ledger Accounting</v>
      </c>
      <c r="D35" s="406" t="str">
        <f>INDEX('1. User Stories'!J:J,MATCH($A35,'1. User Stories'!$F:$F,0))</f>
        <v>Period-End Closing &amp; Reporting</v>
      </c>
      <c r="E35" s="401" t="s">
        <v>3360</v>
      </c>
      <c r="F35" s="401" t="s">
        <v>3345</v>
      </c>
      <c r="I35" s="406" t="s">
        <v>1600</v>
      </c>
      <c r="J35" s="419" t="s">
        <v>10625</v>
      </c>
      <c r="K35" s="406" t="s">
        <v>10626</v>
      </c>
      <c r="L35" s="406" t="str">
        <f t="shared" si="1"/>
        <v>Phase 1A+1B</v>
      </c>
      <c r="M35" s="592" t="s">
        <v>10002</v>
      </c>
    </row>
    <row r="36" spans="1:13" ht="48" x14ac:dyDescent="0.3">
      <c r="A36" s="406" t="s">
        <v>3364</v>
      </c>
      <c r="B36" s="406" t="str">
        <f>INDEX('1. User Stories'!H:H,MATCH($A36,'1. User Stories'!$F:$F,0))</f>
        <v>Record to Report</v>
      </c>
      <c r="C36" s="406" t="str">
        <f>INDEX('1. User Stories'!I:I,MATCH($A36,'1. User Stories'!$F:$F,0))</f>
        <v>Manage General Ledger Accounting</v>
      </c>
      <c r="D36" s="406" t="str">
        <f>INDEX('1. User Stories'!J:J,MATCH($A36,'1. User Stories'!$F:$F,0))</f>
        <v>Period-End Closing &amp; Reporting</v>
      </c>
      <c r="E36" s="401" t="s">
        <v>3365</v>
      </c>
      <c r="F36" s="401" t="s">
        <v>3345</v>
      </c>
      <c r="I36" s="406" t="s">
        <v>1600</v>
      </c>
      <c r="J36" s="419" t="s">
        <v>10627</v>
      </c>
      <c r="K36" s="406" t="s">
        <v>10628</v>
      </c>
      <c r="L36" s="406" t="str">
        <f t="shared" si="1"/>
        <v>Phase 1A+1B</v>
      </c>
      <c r="M36" s="592" t="s">
        <v>10006</v>
      </c>
    </row>
    <row r="37" spans="1:13" ht="48" x14ac:dyDescent="0.3">
      <c r="A37" s="406" t="s">
        <v>3369</v>
      </c>
      <c r="B37" s="406" t="str">
        <f>INDEX('1. User Stories'!H:H,MATCH($A37,'1. User Stories'!$F:$F,0))</f>
        <v>Record to Report</v>
      </c>
      <c r="C37" s="406" t="str">
        <f>INDEX('1. User Stories'!I:I,MATCH($A37,'1. User Stories'!$F:$F,0))</f>
        <v>Manage General Ledger Accounting</v>
      </c>
      <c r="D37" s="406" t="str">
        <f>INDEX('1. User Stories'!J:J,MATCH($A37,'1. User Stories'!$F:$F,0))</f>
        <v>Period-End Closing &amp; Reporting</v>
      </c>
      <c r="E37" s="401" t="s">
        <v>3370</v>
      </c>
      <c r="F37" s="401" t="s">
        <v>3345</v>
      </c>
      <c r="I37" s="406" t="s">
        <v>1600</v>
      </c>
      <c r="J37" s="419" t="s">
        <v>10629</v>
      </c>
      <c r="K37" s="406" t="s">
        <v>10630</v>
      </c>
      <c r="L37" s="406" t="str">
        <f t="shared" si="1"/>
        <v>Phase 1A+1B</v>
      </c>
      <c r="M37" s="592" t="s">
        <v>10010</v>
      </c>
    </row>
    <row r="38" spans="1:13" ht="48" x14ac:dyDescent="0.3">
      <c r="A38" s="406" t="s">
        <v>3375</v>
      </c>
      <c r="B38" s="406" t="str">
        <f>INDEX('1. User Stories'!H:H,MATCH($A38,'1. User Stories'!$F:$F,0))</f>
        <v>Record to Report</v>
      </c>
      <c r="C38" s="406" t="str">
        <f>INDEX('1. User Stories'!I:I,MATCH($A38,'1. User Stories'!$F:$F,0))</f>
        <v>Manage General Ledger Accounting</v>
      </c>
      <c r="D38" s="406" t="str">
        <f>INDEX('1. User Stories'!J:J,MATCH($A38,'1. User Stories'!$F:$F,0))</f>
        <v>Period-End Closing &amp; Reporting</v>
      </c>
      <c r="E38" s="401" t="s">
        <v>3376</v>
      </c>
      <c r="F38" s="401" t="s">
        <v>3345</v>
      </c>
      <c r="I38" s="406" t="s">
        <v>1600</v>
      </c>
      <c r="J38" s="419" t="s">
        <v>10631</v>
      </c>
      <c r="K38" s="406" t="s">
        <v>10632</v>
      </c>
      <c r="L38" s="406" t="str">
        <f t="shared" si="1"/>
        <v>Phase 1A+1B</v>
      </c>
      <c r="M38" s="592" t="s">
        <v>8311</v>
      </c>
    </row>
    <row r="39" spans="1:13" ht="48" x14ac:dyDescent="0.3">
      <c r="A39" s="406" t="s">
        <v>3381</v>
      </c>
      <c r="B39" s="406" t="str">
        <f>INDEX('1. User Stories'!H:H,MATCH($A39,'1. User Stories'!$F:$F,0))</f>
        <v>Record to Report</v>
      </c>
      <c r="C39" s="406" t="str">
        <f>INDEX('1. User Stories'!I:I,MATCH($A39,'1. User Stories'!$F:$F,0))</f>
        <v>Manage General Ledger Accounting</v>
      </c>
      <c r="D39" s="406" t="str">
        <f>INDEX('1. User Stories'!J:J,MATCH($A39,'1. User Stories'!$F:$F,0))</f>
        <v>Period-End Closing &amp; Reporting</v>
      </c>
      <c r="E39" s="401" t="s">
        <v>3382</v>
      </c>
      <c r="F39" s="401" t="s">
        <v>3345</v>
      </c>
      <c r="I39" s="406" t="s">
        <v>1600</v>
      </c>
      <c r="J39" s="419" t="s">
        <v>10633</v>
      </c>
      <c r="K39" s="406" t="s">
        <v>10634</v>
      </c>
      <c r="L39" s="406" t="str">
        <f t="shared" si="1"/>
        <v>Phase 1A+1B</v>
      </c>
      <c r="M39" s="592" t="s">
        <v>10635</v>
      </c>
    </row>
    <row r="40" spans="1:13" ht="60" x14ac:dyDescent="0.3">
      <c r="A40" s="406" t="s">
        <v>3389</v>
      </c>
      <c r="B40" s="406" t="str">
        <f>INDEX('1. User Stories'!H:H,MATCH($A40,'1. User Stories'!$F:$F,0))</f>
        <v>Record to Report</v>
      </c>
      <c r="C40" s="406" t="str">
        <f>INDEX('1. User Stories'!I:I,MATCH($A40,'1. User Stories'!$F:$F,0))</f>
        <v>Manage General Ledger Accounting</v>
      </c>
      <c r="D40" s="406" t="str">
        <f>INDEX('1. User Stories'!J:J,MATCH($A40,'1. User Stories'!$F:$F,0))</f>
        <v>Period-End Closing &amp; Reporting</v>
      </c>
      <c r="E40" s="401" t="s">
        <v>3390</v>
      </c>
      <c r="F40" s="401" t="s">
        <v>3345</v>
      </c>
      <c r="I40" s="406" t="s">
        <v>1600</v>
      </c>
      <c r="J40" s="419" t="s">
        <v>10636</v>
      </c>
      <c r="K40" s="406" t="s">
        <v>10637</v>
      </c>
      <c r="L40" s="406" t="str">
        <f t="shared" si="1"/>
        <v>Phase 1A+1B</v>
      </c>
      <c r="M40" s="592" t="s">
        <v>3391</v>
      </c>
    </row>
    <row r="41" spans="1:13" ht="60" x14ac:dyDescent="0.3">
      <c r="A41" s="406" t="s">
        <v>3394</v>
      </c>
      <c r="B41" s="406" t="str">
        <f>INDEX('1. User Stories'!H:H,MATCH($A41,'1. User Stories'!$F:$F,0))</f>
        <v>Record to Report</v>
      </c>
      <c r="C41" s="406" t="str">
        <f>INDEX('1. User Stories'!I:I,MATCH($A41,'1. User Stories'!$F:$F,0))</f>
        <v>Manage General Ledger Accounting</v>
      </c>
      <c r="D41" s="406" t="str">
        <f>INDEX('1. User Stories'!J:J,MATCH($A41,'1. User Stories'!$F:$F,0))</f>
        <v>Period-End Closing &amp; Reporting</v>
      </c>
      <c r="E41" s="401" t="s">
        <v>3395</v>
      </c>
      <c r="F41" s="401" t="s">
        <v>3345</v>
      </c>
      <c r="I41" s="406" t="s">
        <v>1600</v>
      </c>
      <c r="J41" s="419" t="s">
        <v>10638</v>
      </c>
      <c r="K41" s="406" t="s">
        <v>10639</v>
      </c>
      <c r="L41" s="406" t="str">
        <f t="shared" si="1"/>
        <v>Phase 1A+1B</v>
      </c>
      <c r="M41" s="592" t="s">
        <v>10030</v>
      </c>
    </row>
    <row r="42" spans="1:13" ht="60" x14ac:dyDescent="0.3">
      <c r="A42" s="406" t="s">
        <v>3398</v>
      </c>
      <c r="B42" s="406" t="str">
        <f>INDEX('1. User Stories'!H:H,MATCH($A42,'1. User Stories'!$F:$F,0))</f>
        <v>Record to Report</v>
      </c>
      <c r="C42" s="406" t="str">
        <f>INDEX('1. User Stories'!I:I,MATCH($A42,'1. User Stories'!$F:$F,0))</f>
        <v>Manage General Ledger Accounting</v>
      </c>
      <c r="D42" s="406" t="str">
        <f>INDEX('1. User Stories'!J:J,MATCH($A42,'1. User Stories'!$F:$F,0))</f>
        <v>Period-End Closing &amp; Reporting</v>
      </c>
      <c r="E42" s="401" t="s">
        <v>3399</v>
      </c>
      <c r="F42" s="401" t="s">
        <v>3345</v>
      </c>
      <c r="I42" s="406" t="s">
        <v>1600</v>
      </c>
      <c r="J42" s="419" t="s">
        <v>10640</v>
      </c>
      <c r="K42" s="406" t="s">
        <v>10641</v>
      </c>
      <c r="L42" s="406" t="str">
        <f t="shared" si="1"/>
        <v>Phase 1A+1B</v>
      </c>
      <c r="M42" s="592" t="s">
        <v>10034</v>
      </c>
    </row>
    <row r="43" spans="1:13" ht="48" x14ac:dyDescent="0.3">
      <c r="A43" s="406" t="s">
        <v>3404</v>
      </c>
      <c r="B43" s="406" t="str">
        <f>INDEX('1. User Stories'!H:H,MATCH($A43,'1. User Stories'!$F:$F,0))</f>
        <v>Record to Report</v>
      </c>
      <c r="C43" s="406" t="str">
        <f>INDEX('1. User Stories'!I:I,MATCH($A43,'1. User Stories'!$F:$F,0))</f>
        <v>Manage General Ledger Accounting</v>
      </c>
      <c r="D43" s="406" t="str">
        <f>INDEX('1. User Stories'!J:J,MATCH($A43,'1. User Stories'!$F:$F,0))</f>
        <v>Period-End Closing &amp; Reporting</v>
      </c>
      <c r="E43" s="401" t="s">
        <v>3405</v>
      </c>
      <c r="F43" s="401" t="s">
        <v>3345</v>
      </c>
      <c r="I43" s="406" t="s">
        <v>1600</v>
      </c>
      <c r="J43" s="419" t="s">
        <v>10642</v>
      </c>
      <c r="K43" s="406" t="s">
        <v>10643</v>
      </c>
      <c r="L43" s="406" t="str">
        <f t="shared" si="1"/>
        <v>Phase 1A+1B</v>
      </c>
      <c r="M43" s="592" t="s">
        <v>8314</v>
      </c>
    </row>
    <row r="44" spans="1:13" ht="84" x14ac:dyDescent="0.3">
      <c r="A44" s="406" t="s">
        <v>2325</v>
      </c>
      <c r="B44" s="406" t="s">
        <v>1596</v>
      </c>
      <c r="C44" s="406" t="s">
        <v>2300</v>
      </c>
      <c r="D44" s="422" t="s">
        <v>2301</v>
      </c>
      <c r="E44" s="401" t="s">
        <v>2326</v>
      </c>
      <c r="F44" s="401" t="s">
        <v>2328</v>
      </c>
      <c r="G44" s="444" t="s">
        <v>2329</v>
      </c>
      <c r="I44" s="406" t="s">
        <v>1636</v>
      </c>
      <c r="J44" s="406" t="s">
        <v>10264</v>
      </c>
      <c r="K44" s="406" t="s">
        <v>10644</v>
      </c>
      <c r="L44" s="406" t="str">
        <f t="shared" si="1"/>
        <v>Phase 1B only</v>
      </c>
      <c r="M44" s="406" t="s">
        <v>2327</v>
      </c>
    </row>
    <row r="45" spans="1:13" ht="60" x14ac:dyDescent="0.3">
      <c r="A45" s="406" t="s">
        <v>3301</v>
      </c>
      <c r="B45" s="406" t="s">
        <v>1596</v>
      </c>
      <c r="C45" s="406" t="s">
        <v>1597</v>
      </c>
      <c r="D45" s="406" t="s">
        <v>1795</v>
      </c>
      <c r="E45" s="401" t="s">
        <v>3302</v>
      </c>
      <c r="F45" s="401" t="s">
        <v>10645</v>
      </c>
      <c r="G45" s="401" t="s">
        <v>3304</v>
      </c>
      <c r="I45" s="406" t="s">
        <v>1636</v>
      </c>
      <c r="J45" s="406" t="s">
        <v>10267</v>
      </c>
      <c r="K45" s="406" t="s">
        <v>10646</v>
      </c>
      <c r="L45" s="406" t="str">
        <f t="shared" si="1"/>
        <v>Phase 1B only</v>
      </c>
      <c r="M45" s="406" t="s">
        <v>10266</v>
      </c>
    </row>
    <row r="46" spans="1:13" ht="36" x14ac:dyDescent="0.3">
      <c r="A46" s="406" t="s">
        <v>2388</v>
      </c>
      <c r="B46" s="400" t="s">
        <v>1596</v>
      </c>
      <c r="C46" s="400" t="s">
        <v>2300</v>
      </c>
      <c r="D46" s="400" t="s">
        <v>2341</v>
      </c>
      <c r="E46" s="401" t="s">
        <v>2389</v>
      </c>
      <c r="F46" s="421" t="s">
        <v>10647</v>
      </c>
      <c r="G46" s="401" t="s">
        <v>2392</v>
      </c>
      <c r="I46" s="400" t="s">
        <v>1636</v>
      </c>
      <c r="J46" s="406" t="s">
        <v>10270</v>
      </c>
      <c r="K46" s="400" t="s">
        <v>10648</v>
      </c>
      <c r="L46" s="406" t="str">
        <f t="shared" si="1"/>
        <v>Phase 1B only</v>
      </c>
      <c r="M46" s="406" t="s">
        <v>6795</v>
      </c>
    </row>
    <row r="47" spans="1:13" ht="36" x14ac:dyDescent="0.3">
      <c r="A47" s="406" t="s">
        <v>2397</v>
      </c>
      <c r="B47" s="400" t="s">
        <v>1596</v>
      </c>
      <c r="C47" s="400" t="s">
        <v>2300</v>
      </c>
      <c r="D47" s="400" t="s">
        <v>2341</v>
      </c>
      <c r="E47" s="401" t="s">
        <v>2398</v>
      </c>
      <c r="F47" s="401" t="s">
        <v>10649</v>
      </c>
      <c r="G47" s="401" t="s">
        <v>2401</v>
      </c>
      <c r="I47" s="400" t="s">
        <v>1636</v>
      </c>
      <c r="J47" s="406" t="s">
        <v>10271</v>
      </c>
      <c r="K47" s="400" t="s">
        <v>10650</v>
      </c>
      <c r="L47" s="406" t="str">
        <f t="shared" si="1"/>
        <v>Phase 1B only</v>
      </c>
      <c r="M47" s="406" t="s">
        <v>6801</v>
      </c>
    </row>
    <row r="48" spans="1:13" ht="36" x14ac:dyDescent="0.3">
      <c r="A48" s="406" t="s">
        <v>2404</v>
      </c>
      <c r="B48" s="400" t="s">
        <v>1596</v>
      </c>
      <c r="C48" s="400" t="s">
        <v>2300</v>
      </c>
      <c r="D48" s="400" t="s">
        <v>2341</v>
      </c>
      <c r="E48" s="401" t="s">
        <v>2405</v>
      </c>
      <c r="F48" s="401" t="s">
        <v>2407</v>
      </c>
      <c r="G48" s="411" t="s">
        <v>2408</v>
      </c>
      <c r="I48" s="400" t="s">
        <v>1636</v>
      </c>
      <c r="J48" s="406" t="s">
        <v>10278</v>
      </c>
      <c r="K48" s="400" t="s">
        <v>10651</v>
      </c>
      <c r="L48" s="406" t="str">
        <f t="shared" si="1"/>
        <v>Phase 1B only</v>
      </c>
      <c r="M48" s="406" t="s">
        <v>2406</v>
      </c>
    </row>
    <row r="49" spans="1:13" ht="36" x14ac:dyDescent="0.3">
      <c r="A49" s="406" t="s">
        <v>2411</v>
      </c>
      <c r="B49" s="400" t="s">
        <v>1596</v>
      </c>
      <c r="C49" s="400" t="s">
        <v>2300</v>
      </c>
      <c r="D49" s="400" t="s">
        <v>2341</v>
      </c>
      <c r="E49" s="401" t="s">
        <v>2412</v>
      </c>
      <c r="F49" s="401" t="s">
        <v>2414</v>
      </c>
      <c r="G49" s="411" t="s">
        <v>2415</v>
      </c>
      <c r="I49" s="400" t="s">
        <v>1636</v>
      </c>
      <c r="J49" s="406" t="s">
        <v>10279</v>
      </c>
      <c r="K49" s="400" t="s">
        <v>10652</v>
      </c>
      <c r="L49" s="406" t="str">
        <f t="shared" si="1"/>
        <v>Phase 1B only</v>
      </c>
      <c r="M49" s="406" t="s">
        <v>2413</v>
      </c>
    </row>
    <row r="50" spans="1:13" ht="48" x14ac:dyDescent="0.3">
      <c r="A50" s="406" t="s">
        <v>4016</v>
      </c>
      <c r="B50" s="406" t="s">
        <v>1596</v>
      </c>
      <c r="C50" s="406" t="s">
        <v>2300</v>
      </c>
      <c r="D50" s="400" t="s">
        <v>2341</v>
      </c>
      <c r="E50" s="444" t="s">
        <v>4017</v>
      </c>
      <c r="F50" s="401" t="s">
        <v>4019</v>
      </c>
      <c r="G50" s="411" t="s">
        <v>4020</v>
      </c>
      <c r="I50" s="400" t="s">
        <v>1636</v>
      </c>
      <c r="J50" s="422" t="s">
        <v>10280</v>
      </c>
      <c r="K50" s="400" t="s">
        <v>10653</v>
      </c>
      <c r="L50" s="406" t="str">
        <f t="shared" si="1"/>
        <v>Phase 1B only</v>
      </c>
      <c r="M50" s="406" t="s">
        <v>4018</v>
      </c>
    </row>
    <row r="51" spans="1:13" ht="48" x14ac:dyDescent="0.3">
      <c r="A51" s="406" t="s">
        <v>4023</v>
      </c>
      <c r="B51" s="406" t="s">
        <v>1596</v>
      </c>
      <c r="C51" s="406" t="s">
        <v>2300</v>
      </c>
      <c r="D51" s="400" t="s">
        <v>2341</v>
      </c>
      <c r="E51" s="444" t="s">
        <v>4024</v>
      </c>
      <c r="F51" s="401" t="s">
        <v>4019</v>
      </c>
      <c r="G51" s="411" t="s">
        <v>4026</v>
      </c>
      <c r="I51" s="400" t="s">
        <v>1636</v>
      </c>
      <c r="J51" s="422" t="s">
        <v>10281</v>
      </c>
      <c r="K51" s="400" t="s">
        <v>10654</v>
      </c>
      <c r="L51" s="406" t="str">
        <f t="shared" si="1"/>
        <v>Phase 1B only</v>
      </c>
      <c r="M51" s="406" t="s">
        <v>4025</v>
      </c>
    </row>
    <row r="52" spans="1:13" ht="72" x14ac:dyDescent="0.3">
      <c r="A52" s="406" t="s">
        <v>4047</v>
      </c>
      <c r="B52" s="406" t="s">
        <v>1596</v>
      </c>
      <c r="C52" s="406" t="s">
        <v>2300</v>
      </c>
      <c r="D52" s="400" t="s">
        <v>2341</v>
      </c>
      <c r="E52" s="411" t="s">
        <v>4048</v>
      </c>
      <c r="F52" s="401" t="s">
        <v>4050</v>
      </c>
      <c r="G52" s="411" t="s">
        <v>4051</v>
      </c>
      <c r="I52" s="400" t="s">
        <v>1636</v>
      </c>
      <c r="J52" s="406" t="s">
        <v>10282</v>
      </c>
      <c r="K52" s="400" t="s">
        <v>10655</v>
      </c>
      <c r="L52" s="406" t="str">
        <f t="shared" si="1"/>
        <v>Phase 1B only</v>
      </c>
      <c r="M52" s="406" t="s">
        <v>4049</v>
      </c>
    </row>
    <row r="53" spans="1:13" ht="36" x14ac:dyDescent="0.3">
      <c r="A53" s="406" t="s">
        <v>4175</v>
      </c>
      <c r="B53" s="400" t="s">
        <v>1596</v>
      </c>
      <c r="C53" s="400" t="s">
        <v>2300</v>
      </c>
      <c r="D53" s="400" t="s">
        <v>2341</v>
      </c>
      <c r="E53" s="444" t="s">
        <v>10656</v>
      </c>
      <c r="F53" s="401" t="s">
        <v>4178</v>
      </c>
      <c r="G53" s="400"/>
      <c r="I53" s="400" t="s">
        <v>1636</v>
      </c>
      <c r="J53" s="406" t="s">
        <v>10283</v>
      </c>
      <c r="K53" s="400" t="s">
        <v>10657</v>
      </c>
      <c r="L53" s="406" t="str">
        <f t="shared" si="1"/>
        <v>Phase 1B only</v>
      </c>
      <c r="M53" s="406" t="s">
        <v>4177</v>
      </c>
    </row>
    <row r="54" spans="1:13" ht="36" x14ac:dyDescent="0.3">
      <c r="A54" s="406" t="s">
        <v>4184</v>
      </c>
      <c r="B54" s="400" t="s">
        <v>1596</v>
      </c>
      <c r="C54" s="400" t="s">
        <v>2300</v>
      </c>
      <c r="D54" s="400" t="s">
        <v>2341</v>
      </c>
      <c r="E54" s="444" t="s">
        <v>10656</v>
      </c>
      <c r="F54" s="401" t="s">
        <v>4178</v>
      </c>
      <c r="G54" s="400"/>
      <c r="I54" s="400" t="s">
        <v>1636</v>
      </c>
      <c r="J54" s="406" t="s">
        <v>10284</v>
      </c>
      <c r="K54" s="400" t="s">
        <v>10658</v>
      </c>
      <c r="L54" s="406" t="str">
        <f t="shared" si="1"/>
        <v>Phase 1B only</v>
      </c>
      <c r="M54" s="406" t="s">
        <v>4186</v>
      </c>
    </row>
    <row r="55" spans="1:13" ht="36" x14ac:dyDescent="0.3">
      <c r="A55" s="406" t="s">
        <v>4191</v>
      </c>
      <c r="B55" s="400" t="s">
        <v>1596</v>
      </c>
      <c r="C55" s="400" t="s">
        <v>2300</v>
      </c>
      <c r="D55" s="400" t="s">
        <v>2341</v>
      </c>
      <c r="E55" s="444" t="s">
        <v>10659</v>
      </c>
      <c r="F55" s="401" t="s">
        <v>4194</v>
      </c>
      <c r="G55" s="400"/>
      <c r="I55" s="400" t="s">
        <v>1636</v>
      </c>
      <c r="J55" s="406" t="s">
        <v>10285</v>
      </c>
      <c r="K55" s="400" t="s">
        <v>10660</v>
      </c>
      <c r="L55" s="406" t="str">
        <f t="shared" si="1"/>
        <v>Phase 1B only</v>
      </c>
      <c r="M55" s="406" t="s">
        <v>4193</v>
      </c>
    </row>
    <row r="56" spans="1:13" ht="36" x14ac:dyDescent="0.3">
      <c r="A56" s="406" t="s">
        <v>4199</v>
      </c>
      <c r="B56" s="400" t="s">
        <v>1596</v>
      </c>
      <c r="C56" s="400" t="s">
        <v>2300</v>
      </c>
      <c r="D56" s="400" t="s">
        <v>2341</v>
      </c>
      <c r="E56" s="444" t="s">
        <v>10659</v>
      </c>
      <c r="F56" s="401" t="s">
        <v>4194</v>
      </c>
      <c r="G56" s="400"/>
      <c r="I56" s="400" t="s">
        <v>1636</v>
      </c>
      <c r="J56" s="406" t="s">
        <v>10286</v>
      </c>
      <c r="K56" s="400" t="s">
        <v>10661</v>
      </c>
      <c r="L56" s="406" t="str">
        <f t="shared" si="1"/>
        <v>Phase 1B only</v>
      </c>
      <c r="M56" s="406" t="s">
        <v>4201</v>
      </c>
    </row>
    <row r="57" spans="1:13" ht="24" x14ac:dyDescent="0.3">
      <c r="A57" s="406" t="s">
        <v>4205</v>
      </c>
      <c r="B57" s="400" t="s">
        <v>1596</v>
      </c>
      <c r="C57" s="400" t="s">
        <v>2300</v>
      </c>
      <c r="D57" s="400" t="s">
        <v>2341</v>
      </c>
      <c r="E57" s="444" t="s">
        <v>4206</v>
      </c>
      <c r="F57" s="401" t="s">
        <v>4208</v>
      </c>
      <c r="G57" s="400"/>
      <c r="I57" s="400" t="s">
        <v>1636</v>
      </c>
      <c r="J57" s="406" t="s">
        <v>10287</v>
      </c>
      <c r="K57" s="400" t="s">
        <v>10662</v>
      </c>
      <c r="L57" s="406" t="str">
        <f t="shared" si="1"/>
        <v>Phase 1B only</v>
      </c>
      <c r="M57" s="406" t="s">
        <v>4207</v>
      </c>
    </row>
    <row r="58" spans="1:13" ht="24" x14ac:dyDescent="0.3">
      <c r="A58" s="406" t="s">
        <v>4217</v>
      </c>
      <c r="B58" s="400" t="s">
        <v>1596</v>
      </c>
      <c r="C58" s="400" t="s">
        <v>2300</v>
      </c>
      <c r="D58" s="400" t="s">
        <v>2341</v>
      </c>
      <c r="E58" s="444" t="s">
        <v>4218</v>
      </c>
      <c r="F58" s="401" t="s">
        <v>4208</v>
      </c>
      <c r="G58" s="400"/>
      <c r="I58" s="400" t="s">
        <v>1636</v>
      </c>
      <c r="J58" s="406" t="s">
        <v>10287</v>
      </c>
      <c r="K58" s="400" t="s">
        <v>10662</v>
      </c>
      <c r="L58" s="406" t="str">
        <f t="shared" si="1"/>
        <v>Phase 1B only</v>
      </c>
      <c r="M58" s="406" t="s">
        <v>4207</v>
      </c>
    </row>
    <row r="59" spans="1:13" ht="84" x14ac:dyDescent="0.3">
      <c r="A59" s="399" t="s">
        <v>10663</v>
      </c>
      <c r="B59" s="406" t="s">
        <v>1596</v>
      </c>
      <c r="C59" s="406" t="s">
        <v>1597</v>
      </c>
      <c r="D59" s="422" t="s">
        <v>1655</v>
      </c>
      <c r="E59" s="444" t="s">
        <v>6158</v>
      </c>
      <c r="F59" s="591" t="s">
        <v>11765</v>
      </c>
      <c r="G59" s="414" t="s">
        <v>6160</v>
      </c>
      <c r="I59" s="400" t="s">
        <v>1636</v>
      </c>
      <c r="J59" s="422" t="s">
        <v>10664</v>
      </c>
      <c r="K59" s="422" t="s">
        <v>10665</v>
      </c>
      <c r="L59" s="406" t="str">
        <f t="shared" si="1"/>
        <v>Phase 1B only</v>
      </c>
      <c r="M59" s="422" t="s">
        <v>10666</v>
      </c>
    </row>
    <row r="60" spans="1:13" ht="252" x14ac:dyDescent="0.3">
      <c r="A60" s="399" t="s">
        <v>10667</v>
      </c>
      <c r="B60" s="406" t="s">
        <v>1596</v>
      </c>
      <c r="C60" s="406" t="s">
        <v>2300</v>
      </c>
      <c r="D60" s="422" t="s">
        <v>2341</v>
      </c>
      <c r="E60" s="590" t="s">
        <v>6172</v>
      </c>
      <c r="F60" s="401" t="s">
        <v>10668</v>
      </c>
      <c r="G60" s="401" t="s">
        <v>6175</v>
      </c>
      <c r="I60" s="400" t="s">
        <v>1636</v>
      </c>
      <c r="J60" s="422" t="s">
        <v>10664</v>
      </c>
      <c r="K60" s="422" t="s">
        <v>10665</v>
      </c>
      <c r="L60" s="406" t="str">
        <f t="shared" si="1"/>
        <v>Phase 1B only</v>
      </c>
      <c r="M60" s="422" t="s">
        <v>10666</v>
      </c>
    </row>
    <row r="61" spans="1:13" ht="180" x14ac:dyDescent="0.3">
      <c r="A61" s="400" t="s">
        <v>6286</v>
      </c>
      <c r="B61" s="406" t="s">
        <v>1596</v>
      </c>
      <c r="C61" s="406" t="s">
        <v>1597</v>
      </c>
      <c r="D61" s="422" t="s">
        <v>1795</v>
      </c>
      <c r="E61" s="401" t="s">
        <v>6287</v>
      </c>
      <c r="F61" s="401" t="s">
        <v>10669</v>
      </c>
      <c r="G61" s="401" t="s">
        <v>6290</v>
      </c>
      <c r="I61" s="400" t="s">
        <v>1636</v>
      </c>
      <c r="J61" s="406" t="s">
        <v>10431</v>
      </c>
      <c r="K61" s="422" t="s">
        <v>10670</v>
      </c>
      <c r="L61" s="406" t="str">
        <f t="shared" si="1"/>
        <v>Phase 1B only</v>
      </c>
      <c r="M61" s="422" t="s">
        <v>6288</v>
      </c>
    </row>
    <row r="62" spans="1:13" ht="156" x14ac:dyDescent="0.3">
      <c r="A62" s="400" t="s">
        <v>6100</v>
      </c>
      <c r="B62" s="406" t="s">
        <v>1596</v>
      </c>
      <c r="C62" s="406" t="s">
        <v>1597</v>
      </c>
      <c r="D62" s="422" t="s">
        <v>1795</v>
      </c>
      <c r="E62" s="401" t="s">
        <v>6101</v>
      </c>
      <c r="F62" s="401" t="s">
        <v>10671</v>
      </c>
      <c r="G62" s="401" t="s">
        <v>6104</v>
      </c>
      <c r="I62" s="400" t="s">
        <v>1600</v>
      </c>
      <c r="J62" s="406" t="s">
        <v>10672</v>
      </c>
      <c r="K62" s="422" t="s">
        <v>10673</v>
      </c>
      <c r="L62" s="406" t="str">
        <f t="shared" si="1"/>
        <v>Phase 1A+1B</v>
      </c>
      <c r="M62" s="422" t="s">
        <v>6102</v>
      </c>
    </row>
    <row r="63" spans="1:13" ht="120" x14ac:dyDescent="0.3">
      <c r="A63" s="400" t="s">
        <v>6121</v>
      </c>
      <c r="B63" s="406" t="s">
        <v>1596</v>
      </c>
      <c r="C63" s="406" t="s">
        <v>1597</v>
      </c>
      <c r="D63" s="422" t="s">
        <v>1795</v>
      </c>
      <c r="E63" s="401" t="s">
        <v>6122</v>
      </c>
      <c r="F63" s="401" t="s">
        <v>10674</v>
      </c>
      <c r="G63" s="401" t="s">
        <v>6104</v>
      </c>
      <c r="I63" s="400" t="s">
        <v>1600</v>
      </c>
      <c r="J63" s="406" t="s">
        <v>10672</v>
      </c>
      <c r="K63" s="422" t="s">
        <v>10673</v>
      </c>
      <c r="L63" s="406" t="str">
        <f t="shared" si="1"/>
        <v>Phase 1A+1B</v>
      </c>
      <c r="M63" s="422" t="s">
        <v>6102</v>
      </c>
    </row>
    <row r="64" spans="1:13" x14ac:dyDescent="0.3">
      <c r="E64" s="401"/>
      <c r="F64" s="401"/>
    </row>
    <row r="65" spans="5:6" x14ac:dyDescent="0.3">
      <c r="E65" s="401"/>
      <c r="F65" s="401"/>
    </row>
    <row r="66" spans="5:6" x14ac:dyDescent="0.3">
      <c r="E66" s="401"/>
      <c r="F66" s="401"/>
    </row>
    <row r="67" spans="5:6" x14ac:dyDescent="0.3">
      <c r="E67" s="401"/>
      <c r="F67" s="401"/>
    </row>
    <row r="68" spans="5:6" x14ac:dyDescent="0.3">
      <c r="E68" s="401"/>
      <c r="F68" s="401"/>
    </row>
    <row r="69" spans="5:6" x14ac:dyDescent="0.3">
      <c r="E69" s="401"/>
      <c r="F69" s="401"/>
    </row>
    <row r="70" spans="5:6" x14ac:dyDescent="0.3">
      <c r="E70" s="401"/>
      <c r="F70" s="401"/>
    </row>
    <row r="71" spans="5:6" x14ac:dyDescent="0.3">
      <c r="E71" s="401"/>
      <c r="F71" s="401"/>
    </row>
    <row r="72" spans="5:6" x14ac:dyDescent="0.3">
      <c r="E72" s="401"/>
      <c r="F72" s="401"/>
    </row>
    <row r="73" spans="5:6" x14ac:dyDescent="0.3">
      <c r="E73" s="401"/>
      <c r="F73" s="401"/>
    </row>
    <row r="74" spans="5:6" x14ac:dyDescent="0.3">
      <c r="E74" s="401"/>
      <c r="F74" s="401"/>
    </row>
    <row r="75" spans="5:6" x14ac:dyDescent="0.3">
      <c r="E75" s="401"/>
      <c r="F75" s="401"/>
    </row>
    <row r="76" spans="5:6" x14ac:dyDescent="0.3">
      <c r="E76" s="401"/>
      <c r="F76" s="401"/>
    </row>
    <row r="77" spans="5:6" x14ac:dyDescent="0.3">
      <c r="E77" s="401"/>
      <c r="F77" s="401"/>
    </row>
    <row r="78" spans="5:6" x14ac:dyDescent="0.3">
      <c r="E78" s="401"/>
      <c r="F78" s="401"/>
    </row>
    <row r="79" spans="5:6" x14ac:dyDescent="0.3">
      <c r="E79" s="401"/>
      <c r="F79" s="401"/>
    </row>
  </sheetData>
  <autoFilter ref="A1:M63" xr:uid="{00000000-0009-0000-0000-00000A000000}"/>
  <conditionalFormatting sqref="A59:A63">
    <cfRule type="duplicateValues" dxfId="14" priority="10"/>
  </conditionalFormatting>
  <conditionalFormatting sqref="J44:J58">
    <cfRule type="duplicateValues" dxfId="13" priority="11"/>
  </conditionalFormatting>
  <conditionalFormatting sqref="K1:K43 K59 K64:K1048576">
    <cfRule type="duplicateValues" dxfId="12" priority="14"/>
  </conditionalFormatting>
  <conditionalFormatting sqref="K44:K58">
    <cfRule type="duplicateValues" dxfId="11" priority="12"/>
  </conditionalFormatting>
  <conditionalFormatting sqref="K60">
    <cfRule type="duplicateValues" dxfId="10" priority="8"/>
  </conditionalFormatting>
  <conditionalFormatting sqref="K61">
    <cfRule type="duplicateValues" dxfId="9" priority="9"/>
  </conditionalFormatting>
  <conditionalFormatting sqref="K62">
    <cfRule type="duplicateValues" dxfId="8" priority="7"/>
  </conditionalFormatting>
  <conditionalFormatting sqref="K63">
    <cfRule type="duplicateValues" dxfId="7" priority="6"/>
  </conditionalFormatting>
  <conditionalFormatting sqref="M1:M58 M64:M1048576">
    <cfRule type="duplicateValues" dxfId="6" priority="13"/>
  </conditionalFormatting>
  <conditionalFormatting sqref="M59">
    <cfRule type="duplicateValues" dxfId="5" priority="5"/>
  </conditionalFormatting>
  <conditionalFormatting sqref="M60">
    <cfRule type="duplicateValues" dxfId="4" priority="4"/>
  </conditionalFormatting>
  <conditionalFormatting sqref="M61">
    <cfRule type="duplicateValues" dxfId="3" priority="3"/>
  </conditionalFormatting>
  <conditionalFormatting sqref="M62">
    <cfRule type="duplicateValues" dxfId="2" priority="2"/>
  </conditionalFormatting>
  <conditionalFormatting sqref="M63">
    <cfRule type="duplicateValues" dxfId="1" priority="1"/>
  </conditionalFormatting>
  <pageMargins left="0.7" right="0.7" top="0.75" bottom="0.75" header="0.3" footer="0.3"/>
  <pageSetup orientation="portrait" r:id="rId1"/>
  <headerFooter>
    <oddHeader>&amp;C&amp;G</oddHeader>
  </headerFooter>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1F9D7-EE51-48D6-B338-4170C98180AF}">
  <dimension ref="A2:D70"/>
  <sheetViews>
    <sheetView workbookViewId="0"/>
  </sheetViews>
  <sheetFormatPr defaultColWidth="16.1796875" defaultRowHeight="11.5" x14ac:dyDescent="0.25"/>
  <cols>
    <col min="1" max="1" width="24.1796875" style="399" bestFit="1" customWidth="1"/>
    <col min="2" max="2" width="14.81640625" style="399" bestFit="1" customWidth="1"/>
    <col min="3" max="3" width="19.453125" style="399" bestFit="1" customWidth="1"/>
    <col min="4" max="4" width="10.1796875" style="399" bestFit="1" customWidth="1"/>
    <col min="5" max="5" width="11" style="399" bestFit="1" customWidth="1"/>
    <col min="6" max="6" width="13.453125" style="399" bestFit="1" customWidth="1"/>
    <col min="7" max="7" width="9.81640625" style="399" bestFit="1" customWidth="1"/>
    <col min="8" max="8" width="10.1796875" style="399" bestFit="1" customWidth="1"/>
    <col min="9" max="16384" width="16.1796875" style="399"/>
  </cols>
  <sheetData>
    <row r="2" spans="1:4" x14ac:dyDescent="0.25">
      <c r="A2" s="579" t="s">
        <v>1588</v>
      </c>
      <c r="B2" s="399" t="s">
        <v>8009</v>
      </c>
    </row>
    <row r="4" spans="1:4" x14ac:dyDescent="0.25">
      <c r="A4" s="579" t="s">
        <v>10675</v>
      </c>
      <c r="B4" s="579" t="s">
        <v>549</v>
      </c>
    </row>
    <row r="5" spans="1:4" x14ac:dyDescent="0.25">
      <c r="A5" s="579" t="s">
        <v>565</v>
      </c>
      <c r="B5" s="399" t="s">
        <v>1600</v>
      </c>
      <c r="C5" s="399" t="s">
        <v>1636</v>
      </c>
      <c r="D5" s="399" t="s">
        <v>689</v>
      </c>
    </row>
    <row r="6" spans="1:4" x14ac:dyDescent="0.25">
      <c r="A6" s="580" t="s">
        <v>1606</v>
      </c>
      <c r="B6" s="399">
        <v>8</v>
      </c>
      <c r="C6" s="399">
        <v>27</v>
      </c>
      <c r="D6" s="399">
        <v>35</v>
      </c>
    </row>
    <row r="7" spans="1:4" x14ac:dyDescent="0.25">
      <c r="A7" s="580" t="s">
        <v>6002</v>
      </c>
      <c r="B7" s="399">
        <v>14</v>
      </c>
      <c r="C7" s="399">
        <v>4</v>
      </c>
      <c r="D7" s="399">
        <v>18</v>
      </c>
    </row>
    <row r="8" spans="1:4" x14ac:dyDescent="0.25">
      <c r="A8" s="580" t="s">
        <v>204</v>
      </c>
      <c r="B8" s="399">
        <v>4</v>
      </c>
      <c r="C8" s="399">
        <v>10</v>
      </c>
      <c r="D8" s="399">
        <v>14</v>
      </c>
    </row>
    <row r="9" spans="1:4" x14ac:dyDescent="0.25">
      <c r="A9" s="580" t="s">
        <v>6037</v>
      </c>
      <c r="B9" s="399">
        <v>3</v>
      </c>
      <c r="C9" s="399">
        <v>9</v>
      </c>
      <c r="D9" s="399">
        <v>12</v>
      </c>
    </row>
    <row r="10" spans="1:4" x14ac:dyDescent="0.25">
      <c r="A10" s="580" t="s">
        <v>6263</v>
      </c>
      <c r="C10" s="399">
        <v>3</v>
      </c>
      <c r="D10" s="399">
        <v>3</v>
      </c>
    </row>
    <row r="11" spans="1:4" x14ac:dyDescent="0.25">
      <c r="A11" s="580" t="s">
        <v>6110</v>
      </c>
      <c r="B11" s="399">
        <v>2</v>
      </c>
      <c r="D11" s="399">
        <v>2</v>
      </c>
    </row>
    <row r="12" spans="1:4" x14ac:dyDescent="0.25">
      <c r="A12" s="580" t="s">
        <v>2449</v>
      </c>
      <c r="C12" s="399">
        <v>1</v>
      </c>
      <c r="D12" s="399">
        <v>1</v>
      </c>
    </row>
    <row r="13" spans="1:4" x14ac:dyDescent="0.25">
      <c r="A13" s="580" t="s">
        <v>2577</v>
      </c>
      <c r="B13" s="399">
        <v>1</v>
      </c>
      <c r="D13" s="399">
        <v>1</v>
      </c>
    </row>
    <row r="14" spans="1:4" x14ac:dyDescent="0.25">
      <c r="A14" s="580" t="s">
        <v>689</v>
      </c>
      <c r="B14" s="399">
        <v>32</v>
      </c>
      <c r="C14" s="399">
        <v>54</v>
      </c>
      <c r="D14" s="399">
        <v>86</v>
      </c>
    </row>
    <row r="19" spans="1:4" x14ac:dyDescent="0.25">
      <c r="A19" s="579" t="s">
        <v>1588</v>
      </c>
      <c r="B19" s="399" t="s">
        <v>8009</v>
      </c>
    </row>
    <row r="21" spans="1:4" x14ac:dyDescent="0.25">
      <c r="A21" s="579" t="s">
        <v>10675</v>
      </c>
      <c r="B21" s="579" t="s">
        <v>549</v>
      </c>
    </row>
    <row r="22" spans="1:4" x14ac:dyDescent="0.25">
      <c r="A22" s="579" t="s">
        <v>565</v>
      </c>
      <c r="B22" s="399" t="s">
        <v>1600</v>
      </c>
      <c r="C22" s="399" t="s">
        <v>1636</v>
      </c>
      <c r="D22" s="399" t="s">
        <v>689</v>
      </c>
    </row>
    <row r="23" spans="1:4" x14ac:dyDescent="0.25">
      <c r="A23" s="580" t="s">
        <v>1606</v>
      </c>
      <c r="B23" s="399">
        <v>8</v>
      </c>
      <c r="C23" s="399">
        <v>27</v>
      </c>
      <c r="D23" s="399">
        <v>35</v>
      </c>
    </row>
    <row r="24" spans="1:4" x14ac:dyDescent="0.25">
      <c r="A24" s="650" t="s">
        <v>6218</v>
      </c>
      <c r="C24" s="399">
        <v>6</v>
      </c>
      <c r="D24" s="399">
        <v>6</v>
      </c>
    </row>
    <row r="25" spans="1:4" x14ac:dyDescent="0.25">
      <c r="A25" s="650" t="s">
        <v>250</v>
      </c>
      <c r="C25" s="399">
        <v>1</v>
      </c>
      <c r="D25" s="399">
        <v>1</v>
      </c>
    </row>
    <row r="26" spans="1:4" x14ac:dyDescent="0.25">
      <c r="A26" s="650" t="s">
        <v>1348</v>
      </c>
      <c r="B26" s="399">
        <v>8</v>
      </c>
      <c r="C26" s="399">
        <v>20</v>
      </c>
      <c r="D26" s="399">
        <v>28</v>
      </c>
    </row>
    <row r="27" spans="1:4" x14ac:dyDescent="0.25">
      <c r="A27" s="580" t="s">
        <v>2577</v>
      </c>
      <c r="B27" s="399">
        <v>1</v>
      </c>
      <c r="D27" s="399">
        <v>1</v>
      </c>
    </row>
    <row r="28" spans="1:4" x14ac:dyDescent="0.25">
      <c r="A28" s="650" t="s">
        <v>1348</v>
      </c>
      <c r="B28" s="399">
        <v>1</v>
      </c>
      <c r="D28" s="399">
        <v>1</v>
      </c>
    </row>
    <row r="29" spans="1:4" x14ac:dyDescent="0.25">
      <c r="A29" s="580" t="s">
        <v>689</v>
      </c>
      <c r="B29" s="399">
        <v>9</v>
      </c>
      <c r="C29" s="399">
        <v>27</v>
      </c>
      <c r="D29" s="399">
        <v>36</v>
      </c>
    </row>
    <row r="32" spans="1:4" x14ac:dyDescent="0.25">
      <c r="A32" s="579" t="s">
        <v>1588</v>
      </c>
      <c r="B32" s="399" t="s">
        <v>8009</v>
      </c>
    </row>
    <row r="33" spans="1:4" x14ac:dyDescent="0.25">
      <c r="A33" s="579" t="s">
        <v>1578</v>
      </c>
      <c r="B33" s="399" t="s">
        <v>8009</v>
      </c>
    </row>
    <row r="35" spans="1:4" x14ac:dyDescent="0.25">
      <c r="A35" s="579" t="s">
        <v>10675</v>
      </c>
      <c r="B35" s="579" t="s">
        <v>549</v>
      </c>
    </row>
    <row r="36" spans="1:4" x14ac:dyDescent="0.25">
      <c r="A36" s="579" t="s">
        <v>565</v>
      </c>
      <c r="B36" s="399" t="s">
        <v>1606</v>
      </c>
      <c r="C36" s="399" t="s">
        <v>689</v>
      </c>
    </row>
    <row r="37" spans="1:4" x14ac:dyDescent="0.25">
      <c r="A37" s="580" t="s">
        <v>6220</v>
      </c>
      <c r="B37" s="399">
        <v>6</v>
      </c>
      <c r="C37" s="399">
        <v>6</v>
      </c>
    </row>
    <row r="38" spans="1:4" x14ac:dyDescent="0.25">
      <c r="A38" s="580" t="s">
        <v>6297</v>
      </c>
      <c r="B38" s="399">
        <v>1</v>
      </c>
      <c r="C38" s="399">
        <v>1</v>
      </c>
    </row>
    <row r="39" spans="1:4" x14ac:dyDescent="0.25">
      <c r="A39" s="580" t="s">
        <v>689</v>
      </c>
      <c r="B39" s="399">
        <v>7</v>
      </c>
      <c r="C39" s="399">
        <v>7</v>
      </c>
    </row>
    <row r="41" spans="1:4" x14ac:dyDescent="0.25">
      <c r="A41" s="580"/>
    </row>
    <row r="42" spans="1:4" x14ac:dyDescent="0.25">
      <c r="A42" s="580"/>
    </row>
    <row r="43" spans="1:4" x14ac:dyDescent="0.25">
      <c r="A43" s="579" t="s">
        <v>1559</v>
      </c>
      <c r="B43" s="399" t="s">
        <v>8009</v>
      </c>
    </row>
    <row r="44" spans="1:4" x14ac:dyDescent="0.25">
      <c r="A44" s="579" t="s">
        <v>1570</v>
      </c>
      <c r="B44" s="399" t="s">
        <v>1600</v>
      </c>
    </row>
    <row r="45" spans="1:4" x14ac:dyDescent="0.25">
      <c r="A45" s="579" t="s">
        <v>1558</v>
      </c>
      <c r="B45" s="399" t="s">
        <v>1606</v>
      </c>
    </row>
    <row r="47" spans="1:4" x14ac:dyDescent="0.25">
      <c r="A47" s="579" t="s">
        <v>10676</v>
      </c>
      <c r="B47" s="579" t="s">
        <v>549</v>
      </c>
    </row>
    <row r="48" spans="1:4" x14ac:dyDescent="0.25">
      <c r="A48" s="579" t="s">
        <v>1568</v>
      </c>
      <c r="B48" s="399" t="s">
        <v>1348</v>
      </c>
      <c r="C48" s="399" t="s">
        <v>3092</v>
      </c>
      <c r="D48" s="399" t="s">
        <v>689</v>
      </c>
    </row>
    <row r="49" spans="1:4" x14ac:dyDescent="0.25">
      <c r="A49" s="580" t="s">
        <v>1795</v>
      </c>
      <c r="B49" s="399">
        <v>8</v>
      </c>
      <c r="D49" s="399">
        <v>8</v>
      </c>
    </row>
    <row r="50" spans="1:4" x14ac:dyDescent="0.25">
      <c r="A50" s="580" t="s">
        <v>1655</v>
      </c>
      <c r="B50" s="399">
        <v>1</v>
      </c>
      <c r="C50" s="399">
        <v>1</v>
      </c>
      <c r="D50" s="399">
        <v>2</v>
      </c>
    </row>
    <row r="51" spans="1:4" x14ac:dyDescent="0.25">
      <c r="A51" s="580" t="s">
        <v>689</v>
      </c>
      <c r="B51" s="399">
        <v>9</v>
      </c>
      <c r="C51" s="399">
        <v>1</v>
      </c>
      <c r="D51" s="399">
        <v>10</v>
      </c>
    </row>
    <row r="55" spans="1:4" x14ac:dyDescent="0.25">
      <c r="A55" s="579" t="s">
        <v>1588</v>
      </c>
      <c r="B55" s="399" t="s">
        <v>8009</v>
      </c>
    </row>
    <row r="56" spans="1:4" x14ac:dyDescent="0.25">
      <c r="A56" s="579" t="s">
        <v>1578</v>
      </c>
      <c r="B56" s="399" t="s">
        <v>1348</v>
      </c>
    </row>
    <row r="58" spans="1:4" x14ac:dyDescent="0.25">
      <c r="A58" s="579" t="s">
        <v>10675</v>
      </c>
      <c r="B58" s="579" t="s">
        <v>549</v>
      </c>
    </row>
    <row r="59" spans="1:4" x14ac:dyDescent="0.25">
      <c r="A59" s="579" t="s">
        <v>565</v>
      </c>
      <c r="B59" s="399" t="s">
        <v>1606</v>
      </c>
      <c r="C59" s="399" t="s">
        <v>2577</v>
      </c>
      <c r="D59" s="399" t="s">
        <v>689</v>
      </c>
    </row>
    <row r="60" spans="1:4" x14ac:dyDescent="0.25">
      <c r="A60" s="580" t="s">
        <v>1600</v>
      </c>
      <c r="B60" s="399">
        <v>8</v>
      </c>
      <c r="C60" s="399">
        <v>1</v>
      </c>
      <c r="D60" s="399">
        <v>9</v>
      </c>
    </row>
    <row r="61" spans="1:4" x14ac:dyDescent="0.25">
      <c r="A61" s="650" t="s">
        <v>1452</v>
      </c>
      <c r="B61" s="399">
        <v>2</v>
      </c>
      <c r="D61" s="399">
        <v>2</v>
      </c>
    </row>
    <row r="62" spans="1:4" x14ac:dyDescent="0.25">
      <c r="A62" s="650" t="s">
        <v>1647</v>
      </c>
      <c r="B62" s="399">
        <v>5</v>
      </c>
      <c r="C62" s="399">
        <v>1</v>
      </c>
      <c r="D62" s="399">
        <v>6</v>
      </c>
    </row>
    <row r="63" spans="1:4" x14ac:dyDescent="0.25">
      <c r="A63" s="650" t="s">
        <v>1713</v>
      </c>
      <c r="B63" s="399">
        <v>1</v>
      </c>
      <c r="D63" s="399">
        <v>1</v>
      </c>
    </row>
    <row r="64" spans="1:4" x14ac:dyDescent="0.25">
      <c r="A64" s="580" t="s">
        <v>1636</v>
      </c>
      <c r="B64" s="399">
        <v>20</v>
      </c>
      <c r="D64" s="399">
        <v>20</v>
      </c>
    </row>
    <row r="65" spans="1:4" x14ac:dyDescent="0.25">
      <c r="A65" s="650" t="s">
        <v>1452</v>
      </c>
      <c r="B65" s="399">
        <v>11</v>
      </c>
      <c r="D65" s="399">
        <v>11</v>
      </c>
    </row>
    <row r="66" spans="1:4" x14ac:dyDescent="0.25">
      <c r="A66" s="650" t="s">
        <v>1647</v>
      </c>
      <c r="B66" s="399">
        <v>4</v>
      </c>
      <c r="D66" s="399">
        <v>4</v>
      </c>
    </row>
    <row r="67" spans="1:4" x14ac:dyDescent="0.25">
      <c r="A67" s="650" t="s">
        <v>2621</v>
      </c>
      <c r="B67" s="399">
        <v>3</v>
      </c>
      <c r="D67" s="399">
        <v>3</v>
      </c>
    </row>
    <row r="68" spans="1:4" x14ac:dyDescent="0.25">
      <c r="A68" s="650" t="s">
        <v>2371</v>
      </c>
      <c r="B68" s="399">
        <v>1</v>
      </c>
      <c r="D68" s="399">
        <v>1</v>
      </c>
    </row>
    <row r="69" spans="1:4" x14ac:dyDescent="0.25">
      <c r="A69" s="650" t="s">
        <v>1713</v>
      </c>
      <c r="B69" s="399">
        <v>1</v>
      </c>
      <c r="D69" s="399">
        <v>1</v>
      </c>
    </row>
    <row r="70" spans="1:4" x14ac:dyDescent="0.25">
      <c r="A70" s="580" t="s">
        <v>689</v>
      </c>
      <c r="B70" s="399">
        <v>28</v>
      </c>
      <c r="C70" s="399">
        <v>1</v>
      </c>
      <c r="D70" s="399">
        <v>29</v>
      </c>
    </row>
  </sheetData>
  <pageMargins left="0.7" right="0.7" top="0.75" bottom="0.75" header="0.3" footer="0.3"/>
  <pageSetup orientation="portrait" r:id="rId6"/>
  <headerFooter>
    <oddHeader>&amp;C&amp;G</oddHeader>
  </headerFooter>
  <legacyDrawingHF r:id="rId7"/>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88A3A-8C59-4D48-AAB5-93277C8AD177}">
  <dimension ref="A1:BC424"/>
  <sheetViews>
    <sheetView zoomScaleNormal="100" workbookViewId="0">
      <pane xSplit="9" ySplit="2" topLeftCell="J21" activePane="bottomRight" state="frozen"/>
      <selection pane="topRight"/>
      <selection pane="bottomLeft"/>
      <selection pane="bottomRight" activeCell="B27" sqref="B27"/>
    </sheetView>
  </sheetViews>
  <sheetFormatPr defaultColWidth="8" defaultRowHeight="13" x14ac:dyDescent="0.35"/>
  <cols>
    <col min="1" max="1" width="5.1796875" style="605" bestFit="1" customWidth="1"/>
    <col min="2" max="2" width="6.81640625" style="605" bestFit="1" customWidth="1"/>
    <col min="3" max="3" width="5.453125" style="605" bestFit="1" customWidth="1"/>
    <col min="4" max="4" width="5.453125" style="605" customWidth="1"/>
    <col min="5" max="5" width="8.54296875" style="605" bestFit="1" customWidth="1"/>
    <col min="6" max="6" width="6.1796875" style="605" bestFit="1" customWidth="1"/>
    <col min="7" max="7" width="8.453125" style="605" customWidth="1"/>
    <col min="8" max="8" width="9.453125" style="605" customWidth="1"/>
    <col min="9" max="9" width="24.453125" style="601" customWidth="1"/>
    <col min="10" max="10" width="9.54296875" style="605" customWidth="1"/>
    <col min="11" max="11" width="21" style="605" customWidth="1"/>
    <col min="12" max="12" width="10.453125" style="605" customWidth="1"/>
    <col min="13" max="14" width="7.54296875" style="605" customWidth="1"/>
    <col min="15" max="15" width="27.1796875" style="603" customWidth="1"/>
    <col min="16" max="16" width="8.453125" style="605" customWidth="1"/>
    <col min="17" max="17" width="13.1796875" style="601" customWidth="1"/>
    <col min="18" max="18" width="7.1796875" style="601" customWidth="1"/>
    <col min="19" max="19" width="7.81640625" style="605" customWidth="1"/>
    <col min="20" max="20" width="5.453125" style="601" customWidth="1"/>
    <col min="21" max="21" width="9.81640625" style="605" customWidth="1"/>
    <col min="22" max="22" width="8.54296875" style="605" customWidth="1"/>
    <col min="23" max="23" width="7.1796875" style="605" customWidth="1"/>
    <col min="24" max="24" width="22" style="601" customWidth="1"/>
    <col min="25" max="25" width="9.81640625" style="601" customWidth="1"/>
    <col min="26" max="26" width="10.1796875" style="601" customWidth="1"/>
    <col min="27" max="27" width="11.453125" style="601" bestFit="1" customWidth="1"/>
    <col min="28" max="28" width="10.81640625" style="601" bestFit="1" customWidth="1"/>
    <col min="29" max="29" width="8.81640625" style="601" bestFit="1" customWidth="1"/>
    <col min="30" max="30" width="11.1796875" style="601" bestFit="1" customWidth="1"/>
    <col min="31" max="31" width="8" style="601"/>
    <col min="32" max="33" width="8.54296875" style="601" customWidth="1"/>
    <col min="34" max="34" width="8" style="601" customWidth="1"/>
    <col min="35" max="36" width="10.453125" style="601" customWidth="1"/>
    <col min="37" max="47" width="8" style="601" customWidth="1"/>
    <col min="48" max="48" width="24" style="601" customWidth="1"/>
    <col min="49" max="49" width="35.453125" style="601" customWidth="1"/>
    <col min="50" max="50" width="48.1796875" style="601" bestFit="1" customWidth="1"/>
    <col min="51" max="52" width="8" style="601"/>
    <col min="53" max="53" width="27" style="601" customWidth="1"/>
    <col min="54" max="54" width="25.81640625" style="601" customWidth="1"/>
    <col min="55" max="16384" width="8" style="601"/>
  </cols>
  <sheetData>
    <row r="1" spans="1:55" x14ac:dyDescent="0.35">
      <c r="Y1" s="813" t="s">
        <v>10159</v>
      </c>
      <c r="Z1" s="813"/>
      <c r="AA1" s="813"/>
      <c r="AB1" s="813"/>
      <c r="AC1" s="813"/>
      <c r="AD1" s="813"/>
      <c r="AE1" s="813"/>
      <c r="AF1" s="813"/>
      <c r="AG1" s="813"/>
      <c r="AH1" s="813"/>
      <c r="AI1" s="813"/>
      <c r="AJ1" s="813" t="s">
        <v>10160</v>
      </c>
      <c r="AK1" s="813"/>
      <c r="AL1" s="813"/>
      <c r="AM1" s="814"/>
      <c r="AN1" s="814"/>
      <c r="AO1" s="813"/>
      <c r="AP1" s="813"/>
      <c r="AQ1" s="813"/>
      <c r="AS1" s="813" t="s">
        <v>10161</v>
      </c>
      <c r="AT1" s="813"/>
      <c r="AU1" s="813"/>
      <c r="AV1" s="813"/>
      <c r="AW1" s="813"/>
      <c r="AX1" s="813"/>
      <c r="AY1" s="813"/>
    </row>
    <row r="2" spans="1:55" ht="48" x14ac:dyDescent="0.35">
      <c r="A2" s="659" t="s">
        <v>10162</v>
      </c>
      <c r="B2" s="661" t="s">
        <v>1126</v>
      </c>
      <c r="C2" s="661" t="s">
        <v>1570</v>
      </c>
      <c r="D2" s="661" t="s">
        <v>10163</v>
      </c>
      <c r="E2" s="661" t="s">
        <v>10164</v>
      </c>
      <c r="F2" s="659" t="s">
        <v>1195</v>
      </c>
      <c r="G2" s="659" t="s">
        <v>10165</v>
      </c>
      <c r="H2" s="659" t="s">
        <v>10166</v>
      </c>
      <c r="I2" s="659" t="s">
        <v>10167</v>
      </c>
      <c r="J2" s="661" t="s">
        <v>10168</v>
      </c>
      <c r="K2" s="659" t="s">
        <v>10169</v>
      </c>
      <c r="L2" s="659" t="s">
        <v>424</v>
      </c>
      <c r="M2" s="659" t="s">
        <v>10170</v>
      </c>
      <c r="N2" s="661" t="s">
        <v>10171</v>
      </c>
      <c r="O2" s="662" t="s">
        <v>10172</v>
      </c>
      <c r="P2" s="661" t="s">
        <v>10173</v>
      </c>
      <c r="Q2" s="659" t="s">
        <v>10174</v>
      </c>
      <c r="R2" s="661" t="s">
        <v>10175</v>
      </c>
      <c r="S2" s="661" t="s">
        <v>10176</v>
      </c>
      <c r="T2" s="661" t="s">
        <v>10177</v>
      </c>
      <c r="U2" s="659" t="s">
        <v>10178</v>
      </c>
      <c r="V2" s="659" t="s">
        <v>10179</v>
      </c>
      <c r="W2" s="661" t="s">
        <v>10180</v>
      </c>
      <c r="X2" s="659" t="s">
        <v>10181</v>
      </c>
      <c r="Y2" s="659" t="s">
        <v>10182</v>
      </c>
      <c r="Z2" s="659" t="s">
        <v>10183</v>
      </c>
      <c r="AA2" s="659" t="s">
        <v>10184</v>
      </c>
      <c r="AB2" s="659" t="s">
        <v>10185</v>
      </c>
      <c r="AC2" s="659" t="s">
        <v>10186</v>
      </c>
      <c r="AD2" s="659" t="s">
        <v>10187</v>
      </c>
      <c r="AE2" s="659" t="s">
        <v>10188</v>
      </c>
      <c r="AF2" s="659" t="s">
        <v>10677</v>
      </c>
      <c r="AG2" s="659" t="s">
        <v>10190</v>
      </c>
      <c r="AH2" s="659" t="s">
        <v>10678</v>
      </c>
      <c r="AI2" s="659" t="s">
        <v>10679</v>
      </c>
      <c r="AJ2" s="659" t="s">
        <v>10193</v>
      </c>
      <c r="AK2" s="659" t="s">
        <v>10194</v>
      </c>
      <c r="AL2" s="659" t="s">
        <v>10195</v>
      </c>
      <c r="AM2" s="660" t="s">
        <v>10196</v>
      </c>
      <c r="AN2" s="660" t="s">
        <v>10197</v>
      </c>
      <c r="AO2" s="659" t="s">
        <v>10198</v>
      </c>
      <c r="AP2" s="659" t="s">
        <v>10680</v>
      </c>
      <c r="AQ2" s="659" t="s">
        <v>10681</v>
      </c>
      <c r="AR2" s="659" t="s">
        <v>10201</v>
      </c>
      <c r="AS2" s="659" t="s">
        <v>10202</v>
      </c>
      <c r="AT2" s="659" t="s">
        <v>10203</v>
      </c>
      <c r="AU2" s="659" t="s">
        <v>10204</v>
      </c>
      <c r="AV2" s="659" t="s">
        <v>10205</v>
      </c>
      <c r="AW2" s="659" t="s">
        <v>10206</v>
      </c>
      <c r="AX2" s="659" t="s">
        <v>10682</v>
      </c>
      <c r="AY2" s="659" t="s">
        <v>10208</v>
      </c>
      <c r="AZ2" s="659" t="s">
        <v>10212</v>
      </c>
      <c r="BA2" s="659" t="s">
        <v>953</v>
      </c>
      <c r="BB2" s="659" t="s">
        <v>10213</v>
      </c>
      <c r="BC2" s="659" t="s">
        <v>10216</v>
      </c>
    </row>
    <row r="3" spans="1:55" s="606" customFormat="1" ht="108" x14ac:dyDescent="0.35">
      <c r="A3" s="613">
        <v>1</v>
      </c>
      <c r="B3" s="449" t="s">
        <v>11760</v>
      </c>
      <c r="C3" s="449" t="s">
        <v>4807</v>
      </c>
      <c r="D3" s="449" t="s">
        <v>10232</v>
      </c>
      <c r="E3" s="449" t="s">
        <v>1606</v>
      </c>
      <c r="F3" s="449" t="s">
        <v>1607</v>
      </c>
      <c r="G3" s="449" t="s">
        <v>64</v>
      </c>
      <c r="H3" s="449" t="s">
        <v>3116</v>
      </c>
      <c r="I3" s="449" t="s">
        <v>10683</v>
      </c>
      <c r="J3" s="449" t="s">
        <v>10684</v>
      </c>
      <c r="K3" s="613" t="s">
        <v>10238</v>
      </c>
      <c r="L3" s="449" t="s">
        <v>10685</v>
      </c>
      <c r="M3" s="449" t="s">
        <v>10244</v>
      </c>
      <c r="N3" s="449" t="s">
        <v>10686</v>
      </c>
      <c r="O3" s="449"/>
      <c r="P3" s="449" t="s">
        <v>10236</v>
      </c>
      <c r="Q3" s="449" t="s">
        <v>10245</v>
      </c>
      <c r="R3" s="449"/>
      <c r="S3" s="613" t="s">
        <v>10238</v>
      </c>
      <c r="T3" s="449"/>
      <c r="U3" s="449" t="s">
        <v>10239</v>
      </c>
      <c r="V3" s="449" t="s">
        <v>10239</v>
      </c>
      <c r="W3" s="449"/>
      <c r="X3" s="449" t="str">
        <f t="shared" ref="X3:X34" si="0">_xlfn.CONCAT(Q3," - ",U3)</f>
        <v>Conversion (Using ADFDi and FBDI) - Complex</v>
      </c>
      <c r="Y3" s="449" t="s">
        <v>1662</v>
      </c>
      <c r="Z3" s="449" t="s">
        <v>10684</v>
      </c>
      <c r="AA3" s="449" t="s">
        <v>1603</v>
      </c>
      <c r="AB3" s="449" t="s">
        <v>10300</v>
      </c>
      <c r="AC3" s="620">
        <v>44354</v>
      </c>
      <c r="AD3" s="620">
        <v>44386</v>
      </c>
      <c r="AE3" s="620"/>
      <c r="AF3" s="620"/>
      <c r="AG3" s="449" t="s">
        <v>10687</v>
      </c>
      <c r="AH3" s="449"/>
      <c r="AI3" s="449"/>
      <c r="AJ3" s="449" t="s">
        <v>1604</v>
      </c>
      <c r="AK3" s="449" t="s">
        <v>3087</v>
      </c>
      <c r="AL3" s="449" t="s">
        <v>8108</v>
      </c>
      <c r="AM3" s="620">
        <v>44361</v>
      </c>
      <c r="AN3" s="620">
        <v>44393</v>
      </c>
      <c r="AO3" s="449" t="s">
        <v>1366</v>
      </c>
      <c r="AP3" s="449"/>
      <c r="AQ3" s="449"/>
      <c r="AR3" s="449" t="s">
        <v>1366</v>
      </c>
      <c r="AS3" s="449" t="s">
        <v>1604</v>
      </c>
      <c r="AT3" s="449"/>
      <c r="AU3" s="449"/>
      <c r="AV3" s="449"/>
      <c r="AW3" s="449" t="s">
        <v>1366</v>
      </c>
      <c r="AX3" s="449"/>
      <c r="AY3" s="449"/>
      <c r="AZ3" s="449"/>
      <c r="BA3" s="449" t="s">
        <v>10688</v>
      </c>
      <c r="BC3" s="606" t="s">
        <v>10689</v>
      </c>
    </row>
    <row r="4" spans="1:55" s="606" customFormat="1" ht="72" x14ac:dyDescent="0.35">
      <c r="A4" s="613">
        <v>3</v>
      </c>
      <c r="B4" s="449" t="s">
        <v>11760</v>
      </c>
      <c r="C4" s="449" t="s">
        <v>4807</v>
      </c>
      <c r="D4" s="449" t="s">
        <v>10232</v>
      </c>
      <c r="E4" s="449" t="s">
        <v>2577</v>
      </c>
      <c r="F4" s="449" t="s">
        <v>2578</v>
      </c>
      <c r="G4" s="449" t="s">
        <v>174</v>
      </c>
      <c r="H4" s="449" t="s">
        <v>2631</v>
      </c>
      <c r="I4" s="449" t="s">
        <v>11766</v>
      </c>
      <c r="J4" s="449" t="s">
        <v>97</v>
      </c>
      <c r="K4" s="613" t="s">
        <v>10238</v>
      </c>
      <c r="L4" s="449" t="s">
        <v>10690</v>
      </c>
      <c r="M4" s="449" t="s">
        <v>10305</v>
      </c>
      <c r="N4" s="449" t="s">
        <v>10691</v>
      </c>
      <c r="O4" s="449" t="s">
        <v>11767</v>
      </c>
      <c r="P4" s="449" t="s">
        <v>10236</v>
      </c>
      <c r="Q4" s="449" t="s">
        <v>10307</v>
      </c>
      <c r="R4" s="449"/>
      <c r="S4" s="613" t="s">
        <v>10238</v>
      </c>
      <c r="T4" s="449"/>
      <c r="U4" s="449" t="s">
        <v>10239</v>
      </c>
      <c r="V4" s="449" t="s">
        <v>10239</v>
      </c>
      <c r="W4" s="449"/>
      <c r="X4" s="449" t="str">
        <f t="shared" si="0"/>
        <v>Interface - Inbound (Using Middleware) - Complex</v>
      </c>
      <c r="Y4" s="449" t="s">
        <v>1662</v>
      </c>
      <c r="Z4" s="449" t="s">
        <v>1336</v>
      </c>
      <c r="AA4" s="449" t="s">
        <v>1603</v>
      </c>
      <c r="AB4" s="449" t="s">
        <v>10300</v>
      </c>
      <c r="AC4" s="620">
        <v>44361</v>
      </c>
      <c r="AD4" s="620">
        <v>44386</v>
      </c>
      <c r="AE4" s="620" t="s">
        <v>1348</v>
      </c>
      <c r="AF4" s="620" t="s">
        <v>1348</v>
      </c>
      <c r="AG4" s="449" t="s">
        <v>10692</v>
      </c>
      <c r="AH4" s="449"/>
      <c r="AI4" s="449"/>
      <c r="AJ4" s="449" t="s">
        <v>1604</v>
      </c>
      <c r="AK4" s="449" t="s">
        <v>3087</v>
      </c>
      <c r="AL4" s="449" t="s">
        <v>10338</v>
      </c>
      <c r="AM4" s="620">
        <v>44389</v>
      </c>
      <c r="AN4" s="620">
        <v>44419</v>
      </c>
      <c r="AO4" s="449" t="s">
        <v>1366</v>
      </c>
      <c r="AP4" s="449"/>
      <c r="AQ4" s="449"/>
      <c r="AR4" s="449" t="s">
        <v>1366</v>
      </c>
      <c r="AS4" s="449" t="s">
        <v>1604</v>
      </c>
      <c r="AT4" s="449"/>
      <c r="AU4" s="449"/>
      <c r="AV4" s="449"/>
      <c r="AW4" s="449" t="s">
        <v>1366</v>
      </c>
      <c r="AX4" s="449"/>
      <c r="AY4" s="449"/>
      <c r="AZ4" s="449"/>
      <c r="BA4" s="449"/>
      <c r="BC4" s="606" t="s">
        <v>10693</v>
      </c>
    </row>
    <row r="5" spans="1:55" s="606" customFormat="1" ht="72" x14ac:dyDescent="0.35">
      <c r="A5" s="613">
        <v>4</v>
      </c>
      <c r="B5" s="449" t="s">
        <v>11760</v>
      </c>
      <c r="C5" s="449" t="s">
        <v>4807</v>
      </c>
      <c r="D5" s="449" t="s">
        <v>10232</v>
      </c>
      <c r="E5" s="449" t="s">
        <v>2577</v>
      </c>
      <c r="F5" s="449" t="s">
        <v>2578</v>
      </c>
      <c r="G5" s="449" t="s">
        <v>174</v>
      </c>
      <c r="H5" s="449" t="s">
        <v>2639</v>
      </c>
      <c r="I5" s="449" t="s">
        <v>11768</v>
      </c>
      <c r="J5" s="449" t="s">
        <v>97</v>
      </c>
      <c r="K5" s="613" t="s">
        <v>10238</v>
      </c>
      <c r="L5" s="449" t="s">
        <v>10694</v>
      </c>
      <c r="M5" s="449" t="s">
        <v>10305</v>
      </c>
      <c r="N5" s="449" t="s">
        <v>10691</v>
      </c>
      <c r="O5" s="449" t="s">
        <v>11769</v>
      </c>
      <c r="P5" s="449" t="s">
        <v>10236</v>
      </c>
      <c r="Q5" s="449" t="s">
        <v>10307</v>
      </c>
      <c r="R5" s="449"/>
      <c r="S5" s="613" t="s">
        <v>10238</v>
      </c>
      <c r="T5" s="449"/>
      <c r="U5" s="449" t="s">
        <v>10239</v>
      </c>
      <c r="V5" s="449" t="s">
        <v>10239</v>
      </c>
      <c r="W5" s="449"/>
      <c r="X5" s="449" t="str">
        <f t="shared" si="0"/>
        <v>Interface - Inbound (Using Middleware) - Complex</v>
      </c>
      <c r="Y5" s="449" t="s">
        <v>1662</v>
      </c>
      <c r="Z5" s="449" t="s">
        <v>1338</v>
      </c>
      <c r="AA5" s="449" t="s">
        <v>1603</v>
      </c>
      <c r="AB5" s="449" t="s">
        <v>10300</v>
      </c>
      <c r="AC5" s="620">
        <v>44361</v>
      </c>
      <c r="AD5" s="620">
        <v>44386</v>
      </c>
      <c r="AE5" s="620" t="s">
        <v>1348</v>
      </c>
      <c r="AF5" s="620" t="s">
        <v>1348</v>
      </c>
      <c r="AG5" s="449" t="s">
        <v>10692</v>
      </c>
      <c r="AH5" s="449"/>
      <c r="AI5" s="449"/>
      <c r="AJ5" s="449" t="s">
        <v>1604</v>
      </c>
      <c r="AK5" s="449" t="s">
        <v>3087</v>
      </c>
      <c r="AL5" s="449" t="s">
        <v>10695</v>
      </c>
      <c r="AM5" s="620">
        <v>44414</v>
      </c>
      <c r="AN5" s="620">
        <v>44439</v>
      </c>
      <c r="AO5" s="449" t="s">
        <v>1366</v>
      </c>
      <c r="AP5" s="449"/>
      <c r="AQ5" s="449"/>
      <c r="AR5" s="449" t="s">
        <v>1366</v>
      </c>
      <c r="AS5" s="449" t="s">
        <v>1604</v>
      </c>
      <c r="AT5" s="449"/>
      <c r="AU5" s="449"/>
      <c r="AV5" s="449"/>
      <c r="AW5" s="449" t="s">
        <v>1366</v>
      </c>
      <c r="AX5" s="449"/>
      <c r="AY5" s="449"/>
      <c r="AZ5" s="449"/>
      <c r="BA5" s="449"/>
      <c r="BC5" s="606" t="s">
        <v>10693</v>
      </c>
    </row>
    <row r="6" spans="1:55" s="606" customFormat="1" ht="72" x14ac:dyDescent="0.35">
      <c r="A6" s="613">
        <v>5</v>
      </c>
      <c r="B6" s="449" t="s">
        <v>11760</v>
      </c>
      <c r="C6" s="449" t="s">
        <v>4807</v>
      </c>
      <c r="D6" s="449" t="s">
        <v>10232</v>
      </c>
      <c r="E6" s="449" t="s">
        <v>2577</v>
      </c>
      <c r="F6" s="449" t="s">
        <v>2578</v>
      </c>
      <c r="G6" s="449" t="s">
        <v>174</v>
      </c>
      <c r="H6" s="449" t="s">
        <v>2622</v>
      </c>
      <c r="I6" s="449" t="s">
        <v>11770</v>
      </c>
      <c r="J6" s="449" t="s">
        <v>97</v>
      </c>
      <c r="K6" s="613" t="s">
        <v>10238</v>
      </c>
      <c r="L6" s="449" t="s">
        <v>10696</v>
      </c>
      <c r="M6" s="449" t="s">
        <v>10305</v>
      </c>
      <c r="N6" s="449" t="s">
        <v>10691</v>
      </c>
      <c r="O6" s="449" t="s">
        <v>11771</v>
      </c>
      <c r="P6" s="449" t="s">
        <v>10236</v>
      </c>
      <c r="Q6" s="449" t="s">
        <v>10307</v>
      </c>
      <c r="R6" s="449"/>
      <c r="S6" s="613" t="s">
        <v>10238</v>
      </c>
      <c r="T6" s="449"/>
      <c r="U6" s="449" t="s">
        <v>10239</v>
      </c>
      <c r="V6" s="449" t="s">
        <v>10239</v>
      </c>
      <c r="W6" s="449"/>
      <c r="X6" s="449" t="str">
        <f t="shared" si="0"/>
        <v>Interface - Inbound (Using Middleware) - Complex</v>
      </c>
      <c r="Y6" s="449" t="s">
        <v>1662</v>
      </c>
      <c r="Z6" s="449" t="s">
        <v>1338</v>
      </c>
      <c r="AA6" s="449" t="s">
        <v>1603</v>
      </c>
      <c r="AB6" s="449" t="s">
        <v>10300</v>
      </c>
      <c r="AC6" s="620">
        <v>44361</v>
      </c>
      <c r="AD6" s="620">
        <v>44386</v>
      </c>
      <c r="AE6" s="620" t="s">
        <v>1348</v>
      </c>
      <c r="AF6" s="620" t="s">
        <v>1348</v>
      </c>
      <c r="AG6" s="449" t="s">
        <v>10692</v>
      </c>
      <c r="AH6" s="449"/>
      <c r="AI6" s="449"/>
      <c r="AJ6" s="449" t="s">
        <v>1604</v>
      </c>
      <c r="AK6" s="449" t="s">
        <v>3087</v>
      </c>
      <c r="AL6" s="449" t="s">
        <v>10697</v>
      </c>
      <c r="AM6" s="620">
        <v>44389</v>
      </c>
      <c r="AN6" s="620">
        <v>44419</v>
      </c>
      <c r="AO6" s="449" t="s">
        <v>1366</v>
      </c>
      <c r="AP6" s="449"/>
      <c r="AQ6" s="449"/>
      <c r="AR6" s="449" t="s">
        <v>1366</v>
      </c>
      <c r="AS6" s="449" t="s">
        <v>1604</v>
      </c>
      <c r="AT6" s="449"/>
      <c r="AU6" s="449"/>
      <c r="AV6" s="449"/>
      <c r="AW6" s="449" t="s">
        <v>1366</v>
      </c>
      <c r="AX6" s="449"/>
      <c r="AY6" s="449"/>
      <c r="AZ6" s="449"/>
      <c r="BA6" s="449"/>
      <c r="BC6" s="606" t="s">
        <v>10693</v>
      </c>
    </row>
    <row r="7" spans="1:55" s="606" customFormat="1" ht="60" x14ac:dyDescent="0.35">
      <c r="A7" s="613">
        <v>6</v>
      </c>
      <c r="B7" s="449" t="s">
        <v>11760</v>
      </c>
      <c r="C7" s="449" t="s">
        <v>4807</v>
      </c>
      <c r="D7" s="449" t="s">
        <v>10232</v>
      </c>
      <c r="E7" s="449" t="s">
        <v>1606</v>
      </c>
      <c r="F7" s="449" t="s">
        <v>1607</v>
      </c>
      <c r="G7" s="449" t="s">
        <v>174</v>
      </c>
      <c r="H7" s="449" t="s">
        <v>8239</v>
      </c>
      <c r="I7" s="449" t="s">
        <v>10698</v>
      </c>
      <c r="J7" s="449" t="s">
        <v>10699</v>
      </c>
      <c r="K7" s="613" t="s">
        <v>10238</v>
      </c>
      <c r="L7" s="449" t="s">
        <v>10244</v>
      </c>
      <c r="M7" s="449" t="s">
        <v>10700</v>
      </c>
      <c r="N7" s="449" t="s">
        <v>10257</v>
      </c>
      <c r="O7" s="449" t="s">
        <v>10701</v>
      </c>
      <c r="P7" s="449" t="s">
        <v>10236</v>
      </c>
      <c r="Q7" s="449" t="s">
        <v>10259</v>
      </c>
      <c r="R7" s="449"/>
      <c r="S7" s="613" t="s">
        <v>10238</v>
      </c>
      <c r="T7" s="449"/>
      <c r="U7" s="449" t="s">
        <v>10239</v>
      </c>
      <c r="V7" s="449" t="s">
        <v>10239</v>
      </c>
      <c r="W7" s="449"/>
      <c r="X7" s="449" t="str">
        <f t="shared" si="0"/>
        <v>Interface - Outbound (Using BI Report) - Complex</v>
      </c>
      <c r="Y7" s="449" t="s">
        <v>1604</v>
      </c>
      <c r="Z7" s="449" t="s">
        <v>10702</v>
      </c>
      <c r="AA7" s="449" t="s">
        <v>1603</v>
      </c>
      <c r="AB7" s="449" t="s">
        <v>10300</v>
      </c>
      <c r="AC7" s="620">
        <v>44389</v>
      </c>
      <c r="AD7" s="620">
        <v>44414</v>
      </c>
      <c r="AE7" s="620"/>
      <c r="AF7" s="620"/>
      <c r="AG7" s="449" t="s">
        <v>1366</v>
      </c>
      <c r="AH7" s="449"/>
      <c r="AI7" s="449"/>
      <c r="AJ7" s="449" t="s">
        <v>3087</v>
      </c>
      <c r="AK7" s="449" t="s">
        <v>3087</v>
      </c>
      <c r="AL7" s="449"/>
      <c r="AM7" s="620">
        <v>44417</v>
      </c>
      <c r="AN7" s="620">
        <v>44439</v>
      </c>
      <c r="AO7" s="449" t="s">
        <v>1366</v>
      </c>
      <c r="AP7" s="449"/>
      <c r="AQ7" s="449"/>
      <c r="AR7" s="449" t="s">
        <v>1366</v>
      </c>
      <c r="AS7" s="449" t="s">
        <v>3087</v>
      </c>
      <c r="AT7" s="449"/>
      <c r="AU7" s="449"/>
      <c r="AV7" s="449"/>
      <c r="AW7" s="449" t="s">
        <v>1366</v>
      </c>
      <c r="AX7" s="449"/>
      <c r="AY7" s="449"/>
      <c r="AZ7" s="449"/>
      <c r="BA7" s="449"/>
    </row>
    <row r="8" spans="1:55" s="606" customFormat="1" ht="60" x14ac:dyDescent="0.35">
      <c r="A8" s="613">
        <v>8</v>
      </c>
      <c r="B8" s="449" t="s">
        <v>11760</v>
      </c>
      <c r="C8" s="449" t="s">
        <v>4807</v>
      </c>
      <c r="D8" s="449" t="s">
        <v>10232</v>
      </c>
      <c r="E8" s="449" t="s">
        <v>2577</v>
      </c>
      <c r="F8" s="449" t="s">
        <v>2578</v>
      </c>
      <c r="G8" s="449" t="s">
        <v>174</v>
      </c>
      <c r="H8" s="449" t="s">
        <v>2647</v>
      </c>
      <c r="I8" s="449" t="s">
        <v>10703</v>
      </c>
      <c r="J8" s="449" t="s">
        <v>97</v>
      </c>
      <c r="K8" s="613" t="s">
        <v>10238</v>
      </c>
      <c r="L8" s="449" t="s">
        <v>10704</v>
      </c>
      <c r="M8" s="449" t="s">
        <v>10305</v>
      </c>
      <c r="N8" s="449" t="s">
        <v>10705</v>
      </c>
      <c r="O8" s="449"/>
      <c r="P8" s="449" t="s">
        <v>10236</v>
      </c>
      <c r="Q8" s="449" t="s">
        <v>10307</v>
      </c>
      <c r="R8" s="449"/>
      <c r="S8" s="613" t="s">
        <v>10290</v>
      </c>
      <c r="T8" s="449"/>
      <c r="U8" s="449" t="s">
        <v>10239</v>
      </c>
      <c r="V8" s="449" t="s">
        <v>10239</v>
      </c>
      <c r="W8" s="449"/>
      <c r="X8" s="449" t="str">
        <f t="shared" si="0"/>
        <v>Interface - Inbound (Using Middleware) - Complex</v>
      </c>
      <c r="Y8" s="449" t="s">
        <v>1604</v>
      </c>
      <c r="Z8" s="449" t="s">
        <v>10706</v>
      </c>
      <c r="AA8" s="449" t="s">
        <v>1603</v>
      </c>
      <c r="AB8" s="449" t="s">
        <v>10300</v>
      </c>
      <c r="AC8" s="620">
        <v>44389</v>
      </c>
      <c r="AD8" s="620">
        <v>44414</v>
      </c>
      <c r="AE8" s="620"/>
      <c r="AF8" s="620"/>
      <c r="AG8" s="449" t="s">
        <v>1366</v>
      </c>
      <c r="AH8" s="449"/>
      <c r="AI8" s="449"/>
      <c r="AJ8" s="449" t="s">
        <v>1604</v>
      </c>
      <c r="AK8" s="449" t="s">
        <v>3087</v>
      </c>
      <c r="AL8" s="449" t="s">
        <v>10338</v>
      </c>
      <c r="AM8" s="620">
        <v>44420</v>
      </c>
      <c r="AN8" s="620">
        <v>44442</v>
      </c>
      <c r="AO8" s="449" t="s">
        <v>1366</v>
      </c>
      <c r="AP8" s="449"/>
      <c r="AQ8" s="449"/>
      <c r="AR8" s="449" t="s">
        <v>1366</v>
      </c>
      <c r="AS8" s="449"/>
      <c r="AT8" s="449"/>
      <c r="AU8" s="449"/>
      <c r="AV8" s="449"/>
      <c r="AW8" s="449"/>
      <c r="AX8" s="449"/>
      <c r="AY8" s="449"/>
      <c r="AZ8" s="449"/>
      <c r="BA8" s="449"/>
    </row>
    <row r="9" spans="1:55" s="606" customFormat="1" ht="60" x14ac:dyDescent="0.35">
      <c r="A9" s="613">
        <v>9</v>
      </c>
      <c r="B9" s="449" t="s">
        <v>11760</v>
      </c>
      <c r="C9" s="449" t="s">
        <v>4807</v>
      </c>
      <c r="D9" s="449" t="s">
        <v>10232</v>
      </c>
      <c r="E9" s="449" t="s">
        <v>2577</v>
      </c>
      <c r="F9" s="449" t="s">
        <v>2578</v>
      </c>
      <c r="G9" s="449" t="s">
        <v>174</v>
      </c>
      <c r="H9" s="449" t="s">
        <v>2840</v>
      </c>
      <c r="I9" s="449" t="s">
        <v>10707</v>
      </c>
      <c r="J9" s="449" t="s">
        <v>97</v>
      </c>
      <c r="K9" s="613" t="s">
        <v>10238</v>
      </c>
      <c r="L9" s="449" t="s">
        <v>10704</v>
      </c>
      <c r="M9" s="449" t="s">
        <v>10305</v>
      </c>
      <c r="N9" s="449" t="s">
        <v>10705</v>
      </c>
      <c r="O9" s="449"/>
      <c r="P9" s="449" t="s">
        <v>10236</v>
      </c>
      <c r="Q9" s="449" t="s">
        <v>10307</v>
      </c>
      <c r="R9" s="449"/>
      <c r="S9" s="613" t="s">
        <v>10290</v>
      </c>
      <c r="T9" s="449"/>
      <c r="U9" s="449" t="s">
        <v>10239</v>
      </c>
      <c r="V9" s="449" t="s">
        <v>10239</v>
      </c>
      <c r="W9" s="449"/>
      <c r="X9" s="449" t="str">
        <f t="shared" si="0"/>
        <v>Interface - Inbound (Using Middleware) - Complex</v>
      </c>
      <c r="Y9" s="449" t="s">
        <v>1604</v>
      </c>
      <c r="Z9" s="449" t="s">
        <v>10706</v>
      </c>
      <c r="AA9" s="449" t="s">
        <v>1603</v>
      </c>
      <c r="AB9" s="449" t="s">
        <v>10300</v>
      </c>
      <c r="AC9" s="620">
        <v>44389</v>
      </c>
      <c r="AD9" s="620">
        <v>44414</v>
      </c>
      <c r="AE9" s="620"/>
      <c r="AF9" s="620"/>
      <c r="AG9" s="449" t="s">
        <v>1366</v>
      </c>
      <c r="AH9" s="449"/>
      <c r="AI9" s="449"/>
      <c r="AJ9" s="449" t="s">
        <v>1604</v>
      </c>
      <c r="AK9" s="449" t="s">
        <v>3087</v>
      </c>
      <c r="AL9" s="449" t="s">
        <v>10697</v>
      </c>
      <c r="AM9" s="620">
        <v>44420</v>
      </c>
      <c r="AN9" s="620">
        <v>44442</v>
      </c>
      <c r="AO9" s="449" t="s">
        <v>1366</v>
      </c>
      <c r="AP9" s="449"/>
      <c r="AQ9" s="449"/>
      <c r="AR9" s="449" t="s">
        <v>1366</v>
      </c>
      <c r="AS9" s="449"/>
      <c r="AT9" s="449"/>
      <c r="AU9" s="449"/>
      <c r="AV9" s="449"/>
      <c r="AW9" s="449"/>
      <c r="AX9" s="449"/>
      <c r="AY9" s="449"/>
      <c r="AZ9" s="449"/>
      <c r="BA9" s="449"/>
    </row>
    <row r="10" spans="1:55" s="606" customFormat="1" ht="60" x14ac:dyDescent="0.35">
      <c r="A10" s="613">
        <v>10</v>
      </c>
      <c r="B10" s="449" t="s">
        <v>11760</v>
      </c>
      <c r="C10" s="449" t="s">
        <v>4807</v>
      </c>
      <c r="D10" s="449" t="s">
        <v>10232</v>
      </c>
      <c r="E10" s="449" t="s">
        <v>2577</v>
      </c>
      <c r="F10" s="449" t="s">
        <v>2578</v>
      </c>
      <c r="G10" s="449" t="s">
        <v>174</v>
      </c>
      <c r="H10" s="449" t="s">
        <v>2848</v>
      </c>
      <c r="I10" s="449" t="s">
        <v>10708</v>
      </c>
      <c r="J10" s="449" t="s">
        <v>97</v>
      </c>
      <c r="K10" s="613" t="s">
        <v>10238</v>
      </c>
      <c r="L10" s="449" t="s">
        <v>10704</v>
      </c>
      <c r="M10" s="449" t="s">
        <v>10305</v>
      </c>
      <c r="N10" s="449" t="s">
        <v>10705</v>
      </c>
      <c r="O10" s="449"/>
      <c r="P10" s="449" t="s">
        <v>10236</v>
      </c>
      <c r="Q10" s="449" t="s">
        <v>10307</v>
      </c>
      <c r="R10" s="449"/>
      <c r="S10" s="613" t="s">
        <v>10290</v>
      </c>
      <c r="T10" s="449"/>
      <c r="U10" s="449" t="s">
        <v>10239</v>
      </c>
      <c r="V10" s="449" t="s">
        <v>10239</v>
      </c>
      <c r="W10" s="449"/>
      <c r="X10" s="449" t="str">
        <f t="shared" si="0"/>
        <v>Interface - Inbound (Using Middleware) - Complex</v>
      </c>
      <c r="Y10" s="449" t="s">
        <v>1604</v>
      </c>
      <c r="Z10" s="449" t="s">
        <v>10706</v>
      </c>
      <c r="AA10" s="449" t="s">
        <v>1603</v>
      </c>
      <c r="AB10" s="449" t="s">
        <v>10300</v>
      </c>
      <c r="AC10" s="620">
        <v>44389</v>
      </c>
      <c r="AD10" s="620">
        <v>44414</v>
      </c>
      <c r="AE10" s="620"/>
      <c r="AF10" s="620"/>
      <c r="AG10" s="449" t="s">
        <v>1366</v>
      </c>
      <c r="AH10" s="449"/>
      <c r="AI10" s="449"/>
      <c r="AJ10" s="449" t="s">
        <v>1604</v>
      </c>
      <c r="AK10" s="449" t="s">
        <v>3087</v>
      </c>
      <c r="AL10" s="449" t="s">
        <v>10709</v>
      </c>
      <c r="AM10" s="620">
        <v>44417</v>
      </c>
      <c r="AN10" s="620">
        <v>44442</v>
      </c>
      <c r="AO10" s="449" t="s">
        <v>1366</v>
      </c>
      <c r="AP10" s="449"/>
      <c r="AQ10" s="449"/>
      <c r="AR10" s="449" t="s">
        <v>1366</v>
      </c>
      <c r="AS10" s="449"/>
      <c r="AT10" s="449"/>
      <c r="AU10" s="449"/>
      <c r="AV10" s="449"/>
      <c r="AW10" s="449"/>
      <c r="AX10" s="449"/>
      <c r="AY10" s="449"/>
      <c r="AZ10" s="449"/>
      <c r="BA10" s="449"/>
    </row>
    <row r="11" spans="1:55" s="606" customFormat="1" ht="60" x14ac:dyDescent="0.35">
      <c r="A11" s="613">
        <v>11</v>
      </c>
      <c r="B11" s="449" t="s">
        <v>11760</v>
      </c>
      <c r="C11" s="449" t="s">
        <v>4807</v>
      </c>
      <c r="D11" s="449" t="s">
        <v>10232</v>
      </c>
      <c r="E11" s="449" t="s">
        <v>2577</v>
      </c>
      <c r="F11" s="449" t="s">
        <v>2578</v>
      </c>
      <c r="G11" s="449" t="s">
        <v>174</v>
      </c>
      <c r="H11" s="449" t="s">
        <v>2855</v>
      </c>
      <c r="I11" s="449" t="s">
        <v>10710</v>
      </c>
      <c r="J11" s="449" t="s">
        <v>97</v>
      </c>
      <c r="K11" s="613" t="s">
        <v>10238</v>
      </c>
      <c r="L11" s="449" t="s">
        <v>10704</v>
      </c>
      <c r="M11" s="449" t="s">
        <v>10305</v>
      </c>
      <c r="N11" s="449" t="s">
        <v>10705</v>
      </c>
      <c r="O11" s="449"/>
      <c r="P11" s="449" t="s">
        <v>10236</v>
      </c>
      <c r="Q11" s="449" t="s">
        <v>10307</v>
      </c>
      <c r="R11" s="449"/>
      <c r="S11" s="613" t="s">
        <v>10290</v>
      </c>
      <c r="T11" s="449"/>
      <c r="U11" s="449" t="s">
        <v>10239</v>
      </c>
      <c r="V11" s="449" t="s">
        <v>10239</v>
      </c>
      <c r="W11" s="449"/>
      <c r="X11" s="449" t="str">
        <f t="shared" si="0"/>
        <v>Interface - Inbound (Using Middleware) - Complex</v>
      </c>
      <c r="Y11" s="449" t="s">
        <v>1604</v>
      </c>
      <c r="Z11" s="449" t="s">
        <v>10706</v>
      </c>
      <c r="AA11" s="449" t="s">
        <v>1603</v>
      </c>
      <c r="AB11" s="449" t="s">
        <v>10300</v>
      </c>
      <c r="AC11" s="620">
        <v>44389</v>
      </c>
      <c r="AD11" s="620">
        <v>44414</v>
      </c>
      <c r="AE11" s="620"/>
      <c r="AF11" s="620"/>
      <c r="AG11" s="449" t="s">
        <v>1366</v>
      </c>
      <c r="AH11" s="449"/>
      <c r="AI11" s="449"/>
      <c r="AJ11" s="449" t="s">
        <v>1604</v>
      </c>
      <c r="AK11" s="449" t="s">
        <v>3087</v>
      </c>
      <c r="AL11" s="449" t="s">
        <v>10711</v>
      </c>
      <c r="AM11" s="620">
        <v>44417</v>
      </c>
      <c r="AN11" s="620">
        <v>44442</v>
      </c>
      <c r="AO11" s="449" t="s">
        <v>1366</v>
      </c>
      <c r="AP11" s="449"/>
      <c r="AQ11" s="449"/>
      <c r="AR11" s="449" t="s">
        <v>1366</v>
      </c>
      <c r="AS11" s="449"/>
      <c r="AT11" s="449"/>
      <c r="AU11" s="449"/>
      <c r="AV11" s="449"/>
      <c r="AW11" s="449"/>
      <c r="AX11" s="449"/>
      <c r="AY11" s="449"/>
      <c r="AZ11" s="449"/>
      <c r="BA11" s="449"/>
    </row>
    <row r="12" spans="1:55" s="606" customFormat="1" ht="60" x14ac:dyDescent="0.35">
      <c r="A12" s="613">
        <v>12</v>
      </c>
      <c r="B12" s="449" t="s">
        <v>11760</v>
      </c>
      <c r="C12" s="449" t="s">
        <v>4807</v>
      </c>
      <c r="D12" s="449" t="s">
        <v>10232</v>
      </c>
      <c r="E12" s="449" t="s">
        <v>2577</v>
      </c>
      <c r="F12" s="449" t="s">
        <v>2578</v>
      </c>
      <c r="G12" s="449" t="s">
        <v>174</v>
      </c>
      <c r="H12" s="449" t="s">
        <v>2862</v>
      </c>
      <c r="I12" s="449" t="s">
        <v>10712</v>
      </c>
      <c r="J12" s="449" t="s">
        <v>97</v>
      </c>
      <c r="K12" s="613" t="s">
        <v>10238</v>
      </c>
      <c r="L12" s="449" t="s">
        <v>10704</v>
      </c>
      <c r="M12" s="449" t="s">
        <v>10305</v>
      </c>
      <c r="N12" s="449" t="s">
        <v>10705</v>
      </c>
      <c r="O12" s="449"/>
      <c r="P12" s="449" t="s">
        <v>10236</v>
      </c>
      <c r="Q12" s="449" t="s">
        <v>10307</v>
      </c>
      <c r="R12" s="449"/>
      <c r="S12" s="613" t="s">
        <v>10290</v>
      </c>
      <c r="T12" s="449"/>
      <c r="U12" s="449" t="s">
        <v>10239</v>
      </c>
      <c r="V12" s="449" t="s">
        <v>10239</v>
      </c>
      <c r="W12" s="449"/>
      <c r="X12" s="449" t="str">
        <f t="shared" si="0"/>
        <v>Interface - Inbound (Using Middleware) - Complex</v>
      </c>
      <c r="Y12" s="449" t="s">
        <v>1604</v>
      </c>
      <c r="Z12" s="449" t="s">
        <v>10706</v>
      </c>
      <c r="AA12" s="449" t="s">
        <v>1603</v>
      </c>
      <c r="AB12" s="449" t="s">
        <v>10300</v>
      </c>
      <c r="AC12" s="620">
        <v>44389</v>
      </c>
      <c r="AD12" s="620">
        <v>44414</v>
      </c>
      <c r="AE12" s="620"/>
      <c r="AF12" s="620"/>
      <c r="AG12" s="449" t="s">
        <v>1366</v>
      </c>
      <c r="AH12" s="449"/>
      <c r="AI12" s="449"/>
      <c r="AJ12" s="449" t="s">
        <v>1604</v>
      </c>
      <c r="AK12" s="449" t="s">
        <v>3087</v>
      </c>
      <c r="AL12" s="449" t="s">
        <v>10713</v>
      </c>
      <c r="AM12" s="620">
        <v>44417</v>
      </c>
      <c r="AN12" s="620">
        <v>44442</v>
      </c>
      <c r="AO12" s="449" t="s">
        <v>1366</v>
      </c>
      <c r="AP12" s="449"/>
      <c r="AQ12" s="449"/>
      <c r="AR12" s="449" t="s">
        <v>1366</v>
      </c>
      <c r="AS12" s="449"/>
      <c r="AT12" s="449"/>
      <c r="AU12" s="449"/>
      <c r="AV12" s="449"/>
      <c r="AW12" s="449"/>
      <c r="AX12" s="449"/>
      <c r="AY12" s="449"/>
      <c r="AZ12" s="449"/>
      <c r="BA12" s="449"/>
    </row>
    <row r="13" spans="1:55" s="606" customFormat="1" ht="84" x14ac:dyDescent="0.35">
      <c r="A13" s="613">
        <v>13</v>
      </c>
      <c r="B13" s="449" t="s">
        <v>11760</v>
      </c>
      <c r="C13" s="449" t="s">
        <v>4807</v>
      </c>
      <c r="D13" s="449" t="s">
        <v>10232</v>
      </c>
      <c r="E13" s="449" t="s">
        <v>2577</v>
      </c>
      <c r="F13" s="449" t="s">
        <v>2578</v>
      </c>
      <c r="G13" s="449" t="s">
        <v>174</v>
      </c>
      <c r="H13" s="449" t="s">
        <v>2870</v>
      </c>
      <c r="I13" s="449" t="s">
        <v>10714</v>
      </c>
      <c r="J13" s="449" t="s">
        <v>97</v>
      </c>
      <c r="K13" s="613" t="s">
        <v>10238</v>
      </c>
      <c r="L13" s="449" t="s">
        <v>10704</v>
      </c>
      <c r="M13" s="449" t="s">
        <v>10305</v>
      </c>
      <c r="N13" s="449" t="s">
        <v>10705</v>
      </c>
      <c r="O13" s="449"/>
      <c r="P13" s="449" t="s">
        <v>10236</v>
      </c>
      <c r="Q13" s="449" t="s">
        <v>10307</v>
      </c>
      <c r="R13" s="449"/>
      <c r="S13" s="613" t="s">
        <v>10290</v>
      </c>
      <c r="T13" s="449"/>
      <c r="U13" s="449" t="s">
        <v>10239</v>
      </c>
      <c r="V13" s="449" t="s">
        <v>10239</v>
      </c>
      <c r="W13" s="449"/>
      <c r="X13" s="449" t="str">
        <f t="shared" si="0"/>
        <v>Interface - Inbound (Using Middleware) - Complex</v>
      </c>
      <c r="Y13" s="449" t="s">
        <v>1604</v>
      </c>
      <c r="Z13" s="449" t="s">
        <v>10706</v>
      </c>
      <c r="AA13" s="449" t="s">
        <v>1603</v>
      </c>
      <c r="AB13" s="449" t="s">
        <v>10300</v>
      </c>
      <c r="AC13" s="620">
        <v>44389</v>
      </c>
      <c r="AD13" s="620">
        <v>44414</v>
      </c>
      <c r="AE13" s="620"/>
      <c r="AF13" s="620"/>
      <c r="AG13" s="449" t="s">
        <v>1366</v>
      </c>
      <c r="AH13" s="449"/>
      <c r="AI13" s="449"/>
      <c r="AJ13" s="449" t="s">
        <v>3087</v>
      </c>
      <c r="AK13" s="449" t="s">
        <v>3087</v>
      </c>
      <c r="AL13" s="449"/>
      <c r="AM13" s="620">
        <v>44417</v>
      </c>
      <c r="AN13" s="620">
        <v>44442</v>
      </c>
      <c r="AO13" s="449" t="s">
        <v>1366</v>
      </c>
      <c r="AP13" s="449"/>
      <c r="AQ13" s="449"/>
      <c r="AR13" s="449" t="s">
        <v>1366</v>
      </c>
      <c r="AS13" s="449"/>
      <c r="AT13" s="449"/>
      <c r="AU13" s="449"/>
      <c r="AV13" s="449"/>
      <c r="AW13" s="449"/>
      <c r="AX13" s="449"/>
      <c r="AY13" s="449"/>
      <c r="AZ13" s="449"/>
      <c r="BA13" s="449"/>
    </row>
    <row r="14" spans="1:55" s="606" customFormat="1" ht="48" x14ac:dyDescent="0.35">
      <c r="A14" s="613">
        <v>14</v>
      </c>
      <c r="B14" s="449" t="s">
        <v>11760</v>
      </c>
      <c r="C14" s="449" t="s">
        <v>4807</v>
      </c>
      <c r="D14" s="449" t="s">
        <v>10232</v>
      </c>
      <c r="E14" s="449" t="s">
        <v>1606</v>
      </c>
      <c r="F14" s="449" t="s">
        <v>1607</v>
      </c>
      <c r="G14" s="449" t="s">
        <v>174</v>
      </c>
      <c r="H14" s="449" t="s">
        <v>2877</v>
      </c>
      <c r="I14" s="449" t="s">
        <v>10715</v>
      </c>
      <c r="J14" s="449" t="s">
        <v>10699</v>
      </c>
      <c r="K14" s="613" t="s">
        <v>10238</v>
      </c>
      <c r="L14" s="449" t="s">
        <v>10466</v>
      </c>
      <c r="M14" s="449" t="s">
        <v>10704</v>
      </c>
      <c r="N14" s="449" t="s">
        <v>10705</v>
      </c>
      <c r="O14" s="449" t="s">
        <v>10716</v>
      </c>
      <c r="P14" s="613" t="s">
        <v>10236</v>
      </c>
      <c r="Q14" s="449" t="s">
        <v>10259</v>
      </c>
      <c r="R14" s="449"/>
      <c r="S14" s="613" t="s">
        <v>10290</v>
      </c>
      <c r="T14" s="449"/>
      <c r="U14" s="613" t="s">
        <v>10274</v>
      </c>
      <c r="V14" s="449" t="s">
        <v>10239</v>
      </c>
      <c r="W14" s="449"/>
      <c r="X14" s="449" t="str">
        <f t="shared" si="0"/>
        <v>Interface - Outbound (Using BI Report) - Very Complex</v>
      </c>
      <c r="Y14" s="449" t="s">
        <v>1604</v>
      </c>
      <c r="Z14" s="449" t="s">
        <v>10717</v>
      </c>
      <c r="AA14" s="449" t="s">
        <v>1603</v>
      </c>
      <c r="AB14" s="449" t="s">
        <v>10300</v>
      </c>
      <c r="AC14" s="620">
        <v>44389</v>
      </c>
      <c r="AD14" s="620">
        <v>44414</v>
      </c>
      <c r="AE14" s="620"/>
      <c r="AF14" s="620"/>
      <c r="AG14" s="449" t="s">
        <v>1366</v>
      </c>
      <c r="AH14" s="449"/>
      <c r="AI14" s="449"/>
      <c r="AJ14" s="449" t="s">
        <v>3087</v>
      </c>
      <c r="AK14" s="449" t="s">
        <v>3087</v>
      </c>
      <c r="AL14" s="449" t="s">
        <v>10718</v>
      </c>
      <c r="AM14" s="620">
        <v>44417</v>
      </c>
      <c r="AN14" s="620">
        <v>44442</v>
      </c>
      <c r="AO14" s="449" t="s">
        <v>1366</v>
      </c>
      <c r="AP14" s="449"/>
      <c r="AQ14" s="449"/>
      <c r="AR14" s="449" t="s">
        <v>1366</v>
      </c>
      <c r="AS14" s="449"/>
      <c r="AT14" s="449"/>
      <c r="AU14" s="449"/>
      <c r="AV14" s="449"/>
      <c r="AW14" s="449"/>
      <c r="AX14" s="449"/>
      <c r="AY14" s="449"/>
      <c r="AZ14" s="449"/>
      <c r="BA14" s="449" t="s">
        <v>10719</v>
      </c>
    </row>
    <row r="15" spans="1:55" s="606" customFormat="1" ht="60" x14ac:dyDescent="0.35">
      <c r="A15" s="613">
        <v>15</v>
      </c>
      <c r="B15" s="449" t="s">
        <v>11760</v>
      </c>
      <c r="C15" s="449" t="s">
        <v>4807</v>
      </c>
      <c r="D15" s="449" t="s">
        <v>10232</v>
      </c>
      <c r="E15" s="449" t="s">
        <v>1606</v>
      </c>
      <c r="F15" s="449" t="s">
        <v>1607</v>
      </c>
      <c r="G15" s="449" t="s">
        <v>174</v>
      </c>
      <c r="H15" s="449" t="s">
        <v>3231</v>
      </c>
      <c r="I15" s="449" t="s">
        <v>10720</v>
      </c>
      <c r="J15" s="449" t="s">
        <v>10721</v>
      </c>
      <c r="K15" s="613" t="s">
        <v>10238</v>
      </c>
      <c r="L15" s="449" t="s">
        <v>10244</v>
      </c>
      <c r="M15" s="449" t="s">
        <v>10467</v>
      </c>
      <c r="N15" s="449" t="s">
        <v>10257</v>
      </c>
      <c r="O15" s="449" t="s">
        <v>10722</v>
      </c>
      <c r="P15" s="449" t="s">
        <v>10236</v>
      </c>
      <c r="Q15" s="449" t="s">
        <v>10259</v>
      </c>
      <c r="R15" s="449"/>
      <c r="S15" s="613" t="s">
        <v>10238</v>
      </c>
      <c r="T15" s="449"/>
      <c r="U15" s="449" t="s">
        <v>10246</v>
      </c>
      <c r="V15" s="449" t="s">
        <v>10246</v>
      </c>
      <c r="W15" s="449"/>
      <c r="X15" s="449" t="str">
        <f t="shared" si="0"/>
        <v>Interface - Outbound (Using BI Report) - Medium</v>
      </c>
      <c r="Y15" s="449" t="s">
        <v>1662</v>
      </c>
      <c r="Z15" s="449" t="s">
        <v>10721</v>
      </c>
      <c r="AA15" s="449" t="s">
        <v>1603</v>
      </c>
      <c r="AB15" s="449" t="s">
        <v>10300</v>
      </c>
      <c r="AC15" s="620">
        <v>44361</v>
      </c>
      <c r="AD15" s="620">
        <v>44386</v>
      </c>
      <c r="AE15" s="620"/>
      <c r="AF15" s="620"/>
      <c r="AG15" s="449" t="s">
        <v>10687</v>
      </c>
      <c r="AH15" s="449"/>
      <c r="AJ15" s="449" t="s">
        <v>1604</v>
      </c>
      <c r="AK15" s="449" t="s">
        <v>1604</v>
      </c>
      <c r="AL15" s="449" t="s">
        <v>8108</v>
      </c>
      <c r="AM15" s="620">
        <v>44389</v>
      </c>
      <c r="AN15" s="620">
        <v>44408</v>
      </c>
      <c r="AO15" s="449" t="s">
        <v>1366</v>
      </c>
      <c r="AP15" s="449"/>
      <c r="AQ15" s="449"/>
      <c r="AR15" s="449" t="s">
        <v>1366</v>
      </c>
      <c r="AS15" s="449" t="s">
        <v>1604</v>
      </c>
      <c r="AT15" s="449"/>
      <c r="AU15" s="449"/>
      <c r="AV15" s="449"/>
      <c r="AW15" s="449"/>
      <c r="AX15" s="449"/>
      <c r="BC15" s="606" t="s">
        <v>10723</v>
      </c>
    </row>
    <row r="16" spans="1:55" s="606" customFormat="1" ht="312" x14ac:dyDescent="0.35">
      <c r="A16" s="613">
        <v>16</v>
      </c>
      <c r="B16" s="449" t="s">
        <v>11760</v>
      </c>
      <c r="C16" s="449" t="s">
        <v>4807</v>
      </c>
      <c r="D16" s="449" t="s">
        <v>10232</v>
      </c>
      <c r="E16" s="449" t="s">
        <v>1606</v>
      </c>
      <c r="F16" s="449" t="s">
        <v>1607</v>
      </c>
      <c r="G16" s="449" t="s">
        <v>174</v>
      </c>
      <c r="H16" s="449" t="s">
        <v>3247</v>
      </c>
      <c r="I16" s="449" t="s">
        <v>10724</v>
      </c>
      <c r="J16" s="449" t="s">
        <v>10725</v>
      </c>
      <c r="K16" s="613" t="s">
        <v>10238</v>
      </c>
      <c r="L16" s="449" t="s">
        <v>10244</v>
      </c>
      <c r="M16" s="449" t="s">
        <v>10467</v>
      </c>
      <c r="N16" s="449" t="s">
        <v>10257</v>
      </c>
      <c r="O16" s="449" t="s">
        <v>10726</v>
      </c>
      <c r="P16" s="449" t="s">
        <v>10236</v>
      </c>
      <c r="Q16" s="449" t="s">
        <v>10259</v>
      </c>
      <c r="R16" s="449"/>
      <c r="S16" s="613" t="s">
        <v>10238</v>
      </c>
      <c r="T16" s="449"/>
      <c r="U16" s="449" t="s">
        <v>10246</v>
      </c>
      <c r="V16" s="449" t="s">
        <v>10246</v>
      </c>
      <c r="W16" s="449"/>
      <c r="X16" s="449" t="str">
        <f t="shared" si="0"/>
        <v>Interface - Outbound (Using BI Report) - Medium</v>
      </c>
      <c r="Y16" s="449" t="s">
        <v>1662</v>
      </c>
      <c r="Z16" s="449" t="s">
        <v>10702</v>
      </c>
      <c r="AA16" s="449" t="s">
        <v>1603</v>
      </c>
      <c r="AB16" s="449" t="s">
        <v>10300</v>
      </c>
      <c r="AC16" s="620">
        <v>44361</v>
      </c>
      <c r="AD16" s="620">
        <v>44386</v>
      </c>
      <c r="AE16" s="620" t="s">
        <v>1348</v>
      </c>
      <c r="AF16" s="620" t="s">
        <v>1348</v>
      </c>
      <c r="AG16" s="449" t="s">
        <v>10692</v>
      </c>
      <c r="AH16" s="449"/>
      <c r="AJ16" s="449" t="s">
        <v>1604</v>
      </c>
      <c r="AK16" s="449" t="s">
        <v>1604</v>
      </c>
      <c r="AL16" s="449" t="s">
        <v>8101</v>
      </c>
      <c r="AM16" s="620">
        <v>44408</v>
      </c>
      <c r="AN16" s="620">
        <v>44414</v>
      </c>
      <c r="AO16" s="449" t="s">
        <v>1366</v>
      </c>
      <c r="AP16" s="449"/>
      <c r="AQ16" s="449"/>
      <c r="AR16" s="449" t="s">
        <v>1366</v>
      </c>
      <c r="AS16" s="449" t="s">
        <v>1604</v>
      </c>
      <c r="AT16" s="449"/>
      <c r="AU16" s="449"/>
      <c r="AV16" s="449"/>
      <c r="AW16" s="449"/>
      <c r="AX16" s="449"/>
      <c r="BC16" s="606" t="s">
        <v>10727</v>
      </c>
    </row>
    <row r="17" spans="1:55" s="606" customFormat="1" ht="60" x14ac:dyDescent="0.35">
      <c r="A17" s="613">
        <v>17</v>
      </c>
      <c r="B17" s="449" t="s">
        <v>11760</v>
      </c>
      <c r="C17" s="449" t="s">
        <v>4807</v>
      </c>
      <c r="D17" s="449" t="s">
        <v>10232</v>
      </c>
      <c r="E17" s="449" t="s">
        <v>2577</v>
      </c>
      <c r="F17" s="449" t="s">
        <v>2578</v>
      </c>
      <c r="G17" s="449" t="s">
        <v>174</v>
      </c>
      <c r="H17" s="449" t="s">
        <v>2744</v>
      </c>
      <c r="I17" s="449" t="s">
        <v>10728</v>
      </c>
      <c r="J17" s="449" t="s">
        <v>10729</v>
      </c>
      <c r="K17" s="613" t="s">
        <v>10238</v>
      </c>
      <c r="L17" s="449" t="s">
        <v>10305</v>
      </c>
      <c r="M17" s="449" t="s">
        <v>10467</v>
      </c>
      <c r="N17" s="449" t="s">
        <v>10257</v>
      </c>
      <c r="O17" s="449" t="s">
        <v>10730</v>
      </c>
      <c r="P17" s="449" t="s">
        <v>10236</v>
      </c>
      <c r="Q17" s="449" t="s">
        <v>10259</v>
      </c>
      <c r="R17" s="449"/>
      <c r="S17" s="613" t="s">
        <v>10238</v>
      </c>
      <c r="T17" s="449"/>
      <c r="U17" s="449" t="s">
        <v>10239</v>
      </c>
      <c r="V17" s="449" t="s">
        <v>10246</v>
      </c>
      <c r="W17" s="449"/>
      <c r="X17" s="449" t="str">
        <f t="shared" si="0"/>
        <v>Interface - Outbound (Using BI Report) - Complex</v>
      </c>
      <c r="Y17" s="449" t="s">
        <v>1604</v>
      </c>
      <c r="Z17" s="449" t="s">
        <v>1338</v>
      </c>
      <c r="AA17" s="449" t="s">
        <v>1603</v>
      </c>
      <c r="AB17" s="449" t="s">
        <v>10300</v>
      </c>
      <c r="AC17" s="620">
        <v>44389</v>
      </c>
      <c r="AD17" s="620">
        <v>44414</v>
      </c>
      <c r="AE17" s="620"/>
      <c r="AF17" s="620"/>
      <c r="AG17" s="449" t="s">
        <v>1366</v>
      </c>
      <c r="AH17" s="449"/>
      <c r="AJ17" s="449" t="s">
        <v>8012</v>
      </c>
      <c r="AK17" s="449" t="str">
        <f t="shared" ref="AK17:AK22" si="1">AJ17</f>
        <v>Sprint 4</v>
      </c>
      <c r="AL17" s="449" t="s">
        <v>10709</v>
      </c>
      <c r="AM17" s="620">
        <v>44445</v>
      </c>
      <c r="AN17" s="620">
        <v>44463</v>
      </c>
      <c r="AO17" s="449" t="s">
        <v>1366</v>
      </c>
      <c r="AP17" s="449"/>
      <c r="AQ17" s="449"/>
      <c r="AR17" s="449" t="s">
        <v>1366</v>
      </c>
      <c r="AS17" s="449" t="s">
        <v>1604</v>
      </c>
      <c r="AT17" s="449"/>
      <c r="AU17" s="449"/>
      <c r="AV17" s="449"/>
      <c r="AW17" s="449"/>
      <c r="AX17" s="449"/>
    </row>
    <row r="18" spans="1:55" s="606" customFormat="1" ht="24" x14ac:dyDescent="0.35">
      <c r="A18" s="613">
        <v>18</v>
      </c>
      <c r="B18" s="449" t="s">
        <v>11760</v>
      </c>
      <c r="C18" s="449" t="s">
        <v>4807</v>
      </c>
      <c r="D18" s="449" t="s">
        <v>10232</v>
      </c>
      <c r="E18" s="449" t="s">
        <v>1606</v>
      </c>
      <c r="F18" s="449" t="s">
        <v>1607</v>
      </c>
      <c r="G18" s="449" t="s">
        <v>4808</v>
      </c>
      <c r="H18" s="449" t="s">
        <v>1648</v>
      </c>
      <c r="I18" s="652" t="s">
        <v>10584</v>
      </c>
      <c r="J18" s="449" t="s">
        <v>10729</v>
      </c>
      <c r="K18" s="449"/>
      <c r="L18" s="449"/>
      <c r="M18" s="449"/>
      <c r="N18" s="449"/>
      <c r="O18" s="449"/>
      <c r="P18" s="449" t="s">
        <v>10236</v>
      </c>
      <c r="Q18" s="449" t="s">
        <v>10237</v>
      </c>
      <c r="R18" s="449"/>
      <c r="S18" s="613" t="s">
        <v>10238</v>
      </c>
      <c r="T18" s="449"/>
      <c r="U18" s="449" t="s">
        <v>10246</v>
      </c>
      <c r="V18" s="449" t="s">
        <v>10239</v>
      </c>
      <c r="W18" s="449"/>
      <c r="X18" s="449" t="str">
        <f t="shared" si="0"/>
        <v>Report (BI Publisher) - Medium</v>
      </c>
      <c r="Y18" s="449" t="s">
        <v>8012</v>
      </c>
      <c r="Z18" s="449"/>
      <c r="AA18" s="449"/>
      <c r="AB18" s="449"/>
      <c r="AC18" s="620"/>
      <c r="AD18" s="620"/>
      <c r="AE18" s="620"/>
      <c r="AF18" s="620"/>
      <c r="AG18" s="449" t="s">
        <v>1366</v>
      </c>
      <c r="AH18" s="449"/>
      <c r="AI18" s="449"/>
      <c r="AJ18" s="449" t="s">
        <v>8013</v>
      </c>
      <c r="AK18" s="449" t="str">
        <f t="shared" si="1"/>
        <v>Sprint 5</v>
      </c>
      <c r="AL18" s="449"/>
      <c r="AM18" s="449"/>
      <c r="AN18" s="449"/>
      <c r="AO18" s="449" t="s">
        <v>1366</v>
      </c>
      <c r="AP18" s="449"/>
      <c r="AQ18" s="449"/>
      <c r="AR18" s="449" t="s">
        <v>1366</v>
      </c>
      <c r="AS18" s="449"/>
      <c r="AT18" s="449"/>
      <c r="AU18" s="449"/>
      <c r="AV18" s="449"/>
      <c r="AW18" s="449" t="s">
        <v>162</v>
      </c>
      <c r="AX18" s="449"/>
      <c r="AY18" s="449"/>
      <c r="AZ18" s="449"/>
      <c r="BA18" s="449" t="s">
        <v>509</v>
      </c>
    </row>
    <row r="19" spans="1:55" s="606" customFormat="1" ht="24" x14ac:dyDescent="0.35">
      <c r="A19" s="613">
        <v>19</v>
      </c>
      <c r="B19" s="449" t="s">
        <v>11760</v>
      </c>
      <c r="C19" s="449" t="s">
        <v>4807</v>
      </c>
      <c r="D19" s="449" t="s">
        <v>10232</v>
      </c>
      <c r="E19" s="449" t="s">
        <v>1606</v>
      </c>
      <c r="F19" s="449" t="s">
        <v>1607</v>
      </c>
      <c r="G19" s="449" t="s">
        <v>4808</v>
      </c>
      <c r="H19" s="449" t="s">
        <v>1681</v>
      </c>
      <c r="I19" s="652" t="s">
        <v>10586</v>
      </c>
      <c r="J19" s="449" t="s">
        <v>10699</v>
      </c>
      <c r="K19" s="449"/>
      <c r="L19" s="449"/>
      <c r="M19" s="449"/>
      <c r="N19" s="449"/>
      <c r="O19" s="449"/>
      <c r="P19" s="449" t="s">
        <v>10236</v>
      </c>
      <c r="Q19" s="449" t="s">
        <v>10237</v>
      </c>
      <c r="R19" s="449"/>
      <c r="S19" s="613" t="s">
        <v>10238</v>
      </c>
      <c r="T19" s="449"/>
      <c r="U19" s="449" t="s">
        <v>10246</v>
      </c>
      <c r="V19" s="449" t="s">
        <v>10239</v>
      </c>
      <c r="W19" s="449"/>
      <c r="X19" s="449" t="str">
        <f t="shared" si="0"/>
        <v>Report (BI Publisher) - Medium</v>
      </c>
      <c r="Y19" s="449" t="s">
        <v>1604</v>
      </c>
      <c r="Z19" s="449" t="s">
        <v>10721</v>
      </c>
      <c r="AA19" s="449" t="s">
        <v>1603</v>
      </c>
      <c r="AB19" s="449" t="s">
        <v>10300</v>
      </c>
      <c r="AC19" s="620"/>
      <c r="AD19" s="620"/>
      <c r="AE19" s="620"/>
      <c r="AF19" s="620"/>
      <c r="AG19" s="449" t="s">
        <v>1366</v>
      </c>
      <c r="AH19" s="449"/>
      <c r="AI19" s="449"/>
      <c r="AJ19" s="449" t="s">
        <v>8012</v>
      </c>
      <c r="AK19" s="449" t="str">
        <f t="shared" si="1"/>
        <v>Sprint 4</v>
      </c>
      <c r="AL19" s="449" t="s">
        <v>10695</v>
      </c>
      <c r="AM19" s="449"/>
      <c r="AN19" s="449"/>
      <c r="AO19" s="449" t="s">
        <v>1366</v>
      </c>
      <c r="AP19" s="449"/>
      <c r="AQ19" s="449"/>
      <c r="AR19" s="449" t="s">
        <v>1366</v>
      </c>
      <c r="AS19" s="449"/>
      <c r="AT19" s="449"/>
      <c r="AU19" s="449"/>
      <c r="AV19" s="449"/>
      <c r="AW19" s="449" t="s">
        <v>162</v>
      </c>
      <c r="AX19" s="449"/>
      <c r="AY19" s="449"/>
      <c r="AZ19" s="449"/>
      <c r="BA19" s="449" t="s">
        <v>10265</v>
      </c>
    </row>
    <row r="20" spans="1:55" s="606" customFormat="1" ht="36" x14ac:dyDescent="0.35">
      <c r="A20" s="613">
        <v>20</v>
      </c>
      <c r="B20" s="449" t="s">
        <v>11760</v>
      </c>
      <c r="C20" s="449" t="s">
        <v>4807</v>
      </c>
      <c r="D20" s="449" t="s">
        <v>10232</v>
      </c>
      <c r="E20" s="449" t="s">
        <v>1606</v>
      </c>
      <c r="F20" s="449" t="s">
        <v>1607</v>
      </c>
      <c r="G20" s="449" t="s">
        <v>4808</v>
      </c>
      <c r="H20" s="449" t="s">
        <v>1705</v>
      </c>
      <c r="I20" s="651" t="s">
        <v>10589</v>
      </c>
      <c r="J20" s="449" t="s">
        <v>10729</v>
      </c>
      <c r="K20" s="449"/>
      <c r="L20" s="449"/>
      <c r="M20" s="449"/>
      <c r="N20" s="449"/>
      <c r="O20" s="449"/>
      <c r="P20" s="449" t="s">
        <v>10236</v>
      </c>
      <c r="Q20" s="449" t="s">
        <v>10237</v>
      </c>
      <c r="R20" s="449"/>
      <c r="S20" s="613" t="s">
        <v>10238</v>
      </c>
      <c r="T20" s="449"/>
      <c r="U20" s="449" t="s">
        <v>10246</v>
      </c>
      <c r="V20" s="449" t="s">
        <v>10246</v>
      </c>
      <c r="W20" s="449"/>
      <c r="X20" s="449" t="str">
        <f t="shared" si="0"/>
        <v>Report (BI Publisher) - Medium</v>
      </c>
      <c r="Y20" s="449" t="s">
        <v>3087</v>
      </c>
      <c r="Z20" s="449"/>
      <c r="AA20" s="449"/>
      <c r="AB20" s="449"/>
      <c r="AC20" s="620"/>
      <c r="AD20" s="620"/>
      <c r="AE20" s="620"/>
      <c r="AF20" s="620"/>
      <c r="AG20" s="449" t="s">
        <v>1366</v>
      </c>
      <c r="AH20" s="449"/>
      <c r="AI20" s="449"/>
      <c r="AJ20" s="449" t="s">
        <v>8012</v>
      </c>
      <c r="AK20" s="449" t="str">
        <f t="shared" si="1"/>
        <v>Sprint 4</v>
      </c>
      <c r="AL20" s="449" t="s">
        <v>10711</v>
      </c>
      <c r="AM20" s="449"/>
      <c r="AN20" s="449"/>
      <c r="AO20" s="449" t="s">
        <v>1366</v>
      </c>
      <c r="AP20" s="449"/>
      <c r="AQ20" s="449"/>
      <c r="AR20" s="449" t="s">
        <v>1366</v>
      </c>
      <c r="AS20" s="449"/>
      <c r="AT20" s="449"/>
      <c r="AU20" s="449"/>
      <c r="AV20" s="449"/>
      <c r="AW20" s="449" t="s">
        <v>162</v>
      </c>
      <c r="AX20" s="449"/>
      <c r="AY20" s="449"/>
      <c r="AZ20" s="449"/>
      <c r="BA20" s="449" t="s">
        <v>435</v>
      </c>
    </row>
    <row r="21" spans="1:55" s="606" customFormat="1" ht="36" x14ac:dyDescent="0.35">
      <c r="A21" s="613">
        <v>21</v>
      </c>
      <c r="B21" s="449" t="s">
        <v>11760</v>
      </c>
      <c r="C21" s="449" t="s">
        <v>4807</v>
      </c>
      <c r="D21" s="449" t="s">
        <v>10232</v>
      </c>
      <c r="E21" s="449" t="s">
        <v>1606</v>
      </c>
      <c r="F21" s="449" t="s">
        <v>1607</v>
      </c>
      <c r="G21" s="449" t="s">
        <v>4808</v>
      </c>
      <c r="H21" s="449" t="s">
        <v>1737</v>
      </c>
      <c r="I21" s="652" t="s">
        <v>10591</v>
      </c>
      <c r="J21" s="449" t="s">
        <v>10699</v>
      </c>
      <c r="K21" s="449"/>
      <c r="L21" s="449"/>
      <c r="M21" s="449"/>
      <c r="N21" s="449"/>
      <c r="O21" s="449" t="s">
        <v>10731</v>
      </c>
      <c r="P21" s="449" t="s">
        <v>10236</v>
      </c>
      <c r="Q21" s="449" t="s">
        <v>10237</v>
      </c>
      <c r="R21" s="449"/>
      <c r="S21" s="613" t="s">
        <v>10238</v>
      </c>
      <c r="T21" s="449"/>
      <c r="U21" s="449" t="s">
        <v>10246</v>
      </c>
      <c r="V21" s="449" t="s">
        <v>10246</v>
      </c>
      <c r="W21" s="449"/>
      <c r="X21" s="449" t="str">
        <f t="shared" si="0"/>
        <v>Report (BI Publisher) - Medium</v>
      </c>
      <c r="Y21" s="449" t="s">
        <v>1604</v>
      </c>
      <c r="Z21" s="449" t="s">
        <v>10684</v>
      </c>
      <c r="AA21" s="449" t="s">
        <v>1603</v>
      </c>
      <c r="AB21" s="449" t="s">
        <v>10300</v>
      </c>
      <c r="AC21" s="620"/>
      <c r="AD21" s="620"/>
      <c r="AE21" s="620"/>
      <c r="AF21" s="620"/>
      <c r="AG21" s="449" t="s">
        <v>1366</v>
      </c>
      <c r="AH21" s="449"/>
      <c r="AI21" s="449"/>
      <c r="AJ21" s="449" t="s">
        <v>8012</v>
      </c>
      <c r="AK21" s="449" t="str">
        <f t="shared" si="1"/>
        <v>Sprint 4</v>
      </c>
      <c r="AL21" s="449" t="s">
        <v>10732</v>
      </c>
      <c r="AM21" s="449"/>
      <c r="AN21" s="449"/>
      <c r="AO21" s="449" t="s">
        <v>1366</v>
      </c>
      <c r="AP21" s="449"/>
      <c r="AQ21" s="449"/>
      <c r="AR21" s="449" t="s">
        <v>1366</v>
      </c>
      <c r="AS21" s="449"/>
      <c r="AT21" s="449"/>
      <c r="AU21" s="449"/>
      <c r="AV21" s="449"/>
      <c r="AW21" s="449" t="s">
        <v>162</v>
      </c>
      <c r="AX21" s="449"/>
      <c r="AY21" s="449"/>
      <c r="AZ21" s="449"/>
      <c r="BA21" s="449" t="s">
        <v>10265</v>
      </c>
    </row>
    <row r="22" spans="1:55" s="606" customFormat="1" ht="24" x14ac:dyDescent="0.35">
      <c r="A22" s="613">
        <v>22</v>
      </c>
      <c r="B22" s="449" t="s">
        <v>11760</v>
      </c>
      <c r="C22" s="449" t="s">
        <v>4807</v>
      </c>
      <c r="D22" s="449" t="s">
        <v>10232</v>
      </c>
      <c r="E22" s="449" t="s">
        <v>1606</v>
      </c>
      <c r="F22" s="449" t="s">
        <v>1607</v>
      </c>
      <c r="G22" s="449" t="s">
        <v>4808</v>
      </c>
      <c r="H22" s="449" t="s">
        <v>2089</v>
      </c>
      <c r="I22" s="651" t="s">
        <v>10593</v>
      </c>
      <c r="J22" s="449" t="s">
        <v>10729</v>
      </c>
      <c r="K22" s="449"/>
      <c r="L22" s="449"/>
      <c r="M22" s="449"/>
      <c r="N22" s="449"/>
      <c r="O22" s="449"/>
      <c r="P22" s="449" t="s">
        <v>10236</v>
      </c>
      <c r="Q22" s="449" t="s">
        <v>10237</v>
      </c>
      <c r="R22" s="449"/>
      <c r="S22" s="613" t="s">
        <v>10238</v>
      </c>
      <c r="T22" s="449"/>
      <c r="U22" s="449" t="s">
        <v>10246</v>
      </c>
      <c r="V22" s="449" t="s">
        <v>10246</v>
      </c>
      <c r="W22" s="449"/>
      <c r="X22" s="449" t="str">
        <f t="shared" si="0"/>
        <v>Report (BI Publisher) - Medium</v>
      </c>
      <c r="Y22" s="449" t="s">
        <v>3087</v>
      </c>
      <c r="Z22" s="449"/>
      <c r="AA22" s="449"/>
      <c r="AB22" s="449"/>
      <c r="AC22" s="620"/>
      <c r="AD22" s="620"/>
      <c r="AE22" s="620"/>
      <c r="AF22" s="620"/>
      <c r="AG22" s="449" t="s">
        <v>1366</v>
      </c>
      <c r="AH22" s="449"/>
      <c r="AI22" s="449"/>
      <c r="AJ22" s="449" t="s">
        <v>8012</v>
      </c>
      <c r="AK22" s="449" t="str">
        <f t="shared" si="1"/>
        <v>Sprint 4</v>
      </c>
      <c r="AL22" s="449" t="s">
        <v>10713</v>
      </c>
      <c r="AM22" s="449"/>
      <c r="AN22" s="449"/>
      <c r="AO22" s="449" t="s">
        <v>1366</v>
      </c>
      <c r="AP22" s="449"/>
      <c r="AQ22" s="449"/>
      <c r="AR22" s="449" t="s">
        <v>1366</v>
      </c>
      <c r="AS22" s="449"/>
      <c r="AT22" s="449"/>
      <c r="AU22" s="449"/>
      <c r="AV22" s="449"/>
      <c r="AW22" s="449" t="s">
        <v>162</v>
      </c>
      <c r="AX22" s="449"/>
      <c r="AY22" s="449"/>
      <c r="AZ22" s="449"/>
      <c r="BA22" s="449" t="s">
        <v>435</v>
      </c>
    </row>
    <row r="23" spans="1:55" s="606" customFormat="1" ht="84" x14ac:dyDescent="0.35">
      <c r="A23" s="613">
        <v>23</v>
      </c>
      <c r="B23" s="449" t="s">
        <v>11760</v>
      </c>
      <c r="C23" s="449" t="s">
        <v>4807</v>
      </c>
      <c r="D23" s="449" t="s">
        <v>10232</v>
      </c>
      <c r="E23" s="449" t="s">
        <v>2577</v>
      </c>
      <c r="F23" s="449" t="s">
        <v>2578</v>
      </c>
      <c r="G23" s="449" t="s">
        <v>4808</v>
      </c>
      <c r="H23" s="449" t="s">
        <v>118</v>
      </c>
      <c r="I23" s="449" t="s">
        <v>10733</v>
      </c>
      <c r="J23" s="449" t="s">
        <v>97</v>
      </c>
      <c r="K23" s="449" t="s">
        <v>10290</v>
      </c>
      <c r="L23" s="449" t="s">
        <v>196</v>
      </c>
      <c r="M23" s="449"/>
      <c r="N23" s="449"/>
      <c r="O23" s="449"/>
      <c r="P23" s="449" t="s">
        <v>10236</v>
      </c>
      <c r="Q23" s="449" t="s">
        <v>10237</v>
      </c>
      <c r="R23" s="449"/>
      <c r="S23" s="613" t="s">
        <v>10238</v>
      </c>
      <c r="T23" s="449"/>
      <c r="U23" s="449" t="s">
        <v>10239</v>
      </c>
      <c r="V23" s="449" t="s">
        <v>10239</v>
      </c>
      <c r="W23" s="449"/>
      <c r="X23" s="449" t="str">
        <f t="shared" si="0"/>
        <v>Report (BI Publisher) - Complex</v>
      </c>
      <c r="Y23" s="449" t="s">
        <v>1662</v>
      </c>
      <c r="Z23" s="449" t="s">
        <v>1328</v>
      </c>
      <c r="AA23" s="449" t="s">
        <v>1603</v>
      </c>
      <c r="AB23" s="449" t="s">
        <v>10300</v>
      </c>
      <c r="AC23" s="620">
        <v>44361</v>
      </c>
      <c r="AD23" s="620">
        <v>44386</v>
      </c>
      <c r="AE23" s="620"/>
      <c r="AF23" s="620"/>
      <c r="AG23" s="449" t="s">
        <v>10687</v>
      </c>
      <c r="AH23" s="449"/>
      <c r="AI23" s="449"/>
      <c r="AJ23" s="449" t="s">
        <v>1604</v>
      </c>
      <c r="AK23" s="449" t="s">
        <v>3087</v>
      </c>
      <c r="AL23" s="449" t="s">
        <v>10718</v>
      </c>
      <c r="AM23" s="620">
        <v>44389</v>
      </c>
      <c r="AN23" s="620">
        <v>44414</v>
      </c>
      <c r="AO23" s="449" t="s">
        <v>1366</v>
      </c>
      <c r="AP23" s="449"/>
      <c r="AQ23" s="449"/>
      <c r="AR23" s="449" t="s">
        <v>1366</v>
      </c>
      <c r="AS23" s="449"/>
      <c r="AT23" s="449"/>
      <c r="AU23" s="449"/>
      <c r="AV23" s="449"/>
      <c r="AW23" s="449" t="s">
        <v>162</v>
      </c>
      <c r="AX23" s="449"/>
      <c r="AY23" s="449"/>
      <c r="AZ23" s="449"/>
      <c r="BA23" s="449" t="s">
        <v>10734</v>
      </c>
      <c r="BC23" s="606" t="s">
        <v>10735</v>
      </c>
    </row>
    <row r="24" spans="1:55" s="606" customFormat="1" ht="24" x14ac:dyDescent="0.35">
      <c r="A24" s="613">
        <v>24</v>
      </c>
      <c r="B24" s="449" t="s">
        <v>11760</v>
      </c>
      <c r="C24" s="449" t="s">
        <v>4807</v>
      </c>
      <c r="D24" s="449" t="s">
        <v>10232</v>
      </c>
      <c r="E24" s="449" t="s">
        <v>2577</v>
      </c>
      <c r="F24" s="449" t="s">
        <v>2578</v>
      </c>
      <c r="G24" s="449" t="s">
        <v>4808</v>
      </c>
      <c r="H24" s="449" t="s">
        <v>2753</v>
      </c>
      <c r="I24" s="449" t="s">
        <v>10736</v>
      </c>
      <c r="J24" s="449" t="s">
        <v>97</v>
      </c>
      <c r="K24" s="449" t="s">
        <v>10290</v>
      </c>
      <c r="L24" s="449" t="s">
        <v>196</v>
      </c>
      <c r="M24" s="449"/>
      <c r="N24" s="449"/>
      <c r="O24" s="449"/>
      <c r="P24" s="449" t="s">
        <v>10236</v>
      </c>
      <c r="Q24" s="449" t="s">
        <v>10237</v>
      </c>
      <c r="R24" s="449"/>
      <c r="S24" s="613" t="s">
        <v>10238</v>
      </c>
      <c r="T24" s="449"/>
      <c r="U24" s="449" t="s">
        <v>10239</v>
      </c>
      <c r="V24" s="449" t="s">
        <v>10239</v>
      </c>
      <c r="W24" s="449"/>
      <c r="X24" s="449" t="str">
        <f t="shared" si="0"/>
        <v>Report (BI Publisher) - Complex</v>
      </c>
      <c r="Y24" s="449" t="s">
        <v>3087</v>
      </c>
      <c r="Z24" s="449" t="s">
        <v>1336</v>
      </c>
      <c r="AA24" s="449"/>
      <c r="AB24" s="449"/>
      <c r="AC24" s="620">
        <v>44416</v>
      </c>
      <c r="AD24" s="620">
        <v>44442</v>
      </c>
      <c r="AE24" s="620"/>
      <c r="AF24" s="620"/>
      <c r="AG24" s="449" t="s">
        <v>1366</v>
      </c>
      <c r="AH24" s="449"/>
      <c r="AI24" s="449"/>
      <c r="AJ24" s="449" t="s">
        <v>8012</v>
      </c>
      <c r="AK24" s="449" t="str">
        <f>AJ24</f>
        <v>Sprint 4</v>
      </c>
      <c r="AL24" s="449" t="s">
        <v>10737</v>
      </c>
      <c r="AM24" s="620">
        <v>44445</v>
      </c>
      <c r="AN24" s="620">
        <v>44463</v>
      </c>
      <c r="AO24" s="449" t="s">
        <v>1366</v>
      </c>
      <c r="AP24" s="449"/>
      <c r="AQ24" s="449"/>
      <c r="AR24" s="449" t="s">
        <v>1366</v>
      </c>
      <c r="AS24" s="449"/>
      <c r="AT24" s="449"/>
      <c r="AU24" s="449"/>
      <c r="AV24" s="449"/>
      <c r="AW24" s="449" t="s">
        <v>162</v>
      </c>
      <c r="AX24" s="449"/>
      <c r="AY24" s="449"/>
      <c r="AZ24" s="449"/>
      <c r="BA24" s="449" t="s">
        <v>435</v>
      </c>
      <c r="BB24" s="449"/>
    </row>
    <row r="25" spans="1:55" s="606" customFormat="1" ht="72" x14ac:dyDescent="0.35">
      <c r="A25" s="613">
        <v>25</v>
      </c>
      <c r="B25" s="449" t="s">
        <v>11760</v>
      </c>
      <c r="C25" s="449" t="s">
        <v>4807</v>
      </c>
      <c r="D25" s="449" t="s">
        <v>10232</v>
      </c>
      <c r="E25" s="449" t="s">
        <v>2577</v>
      </c>
      <c r="F25" s="449" t="s">
        <v>2578</v>
      </c>
      <c r="G25" s="449" t="s">
        <v>4808</v>
      </c>
      <c r="H25" s="449" t="s">
        <v>115</v>
      </c>
      <c r="I25" s="449" t="s">
        <v>116</v>
      </c>
      <c r="J25" s="449" t="s">
        <v>97</v>
      </c>
      <c r="K25" s="449"/>
      <c r="L25" s="449"/>
      <c r="M25" s="449"/>
      <c r="N25" s="449"/>
      <c r="O25" s="449" t="s">
        <v>10738</v>
      </c>
      <c r="P25" s="449" t="s">
        <v>10236</v>
      </c>
      <c r="Q25" s="449" t="s">
        <v>10237</v>
      </c>
      <c r="R25" s="449"/>
      <c r="S25" s="613" t="s">
        <v>10238</v>
      </c>
      <c r="T25" s="449"/>
      <c r="U25" s="449" t="s">
        <v>10239</v>
      </c>
      <c r="V25" s="449" t="s">
        <v>10246</v>
      </c>
      <c r="W25" s="449"/>
      <c r="X25" s="449" t="str">
        <f t="shared" si="0"/>
        <v>Report (BI Publisher) - Complex</v>
      </c>
      <c r="Y25" s="449" t="s">
        <v>3087</v>
      </c>
      <c r="Z25" s="449" t="s">
        <v>1338</v>
      </c>
      <c r="AA25" s="449"/>
      <c r="AB25" s="449"/>
      <c r="AC25" s="620">
        <v>44416</v>
      </c>
      <c r="AD25" s="620">
        <v>44442</v>
      </c>
      <c r="AE25" s="620"/>
      <c r="AF25" s="620"/>
      <c r="AG25" s="449" t="s">
        <v>1366</v>
      </c>
      <c r="AH25" s="449"/>
      <c r="AI25" s="449"/>
      <c r="AJ25" s="449" t="s">
        <v>8012</v>
      </c>
      <c r="AK25" s="449" t="str">
        <f>AJ25</f>
        <v>Sprint 4</v>
      </c>
      <c r="AL25" s="606" t="s">
        <v>10739</v>
      </c>
      <c r="AM25" s="620">
        <v>44445</v>
      </c>
      <c r="AN25" s="620">
        <v>44463</v>
      </c>
      <c r="AO25" s="449" t="s">
        <v>1366</v>
      </c>
      <c r="AP25" s="449"/>
      <c r="AQ25" s="449"/>
      <c r="AR25" s="449" t="s">
        <v>1366</v>
      </c>
      <c r="AS25" s="449"/>
      <c r="AT25" s="449"/>
      <c r="AU25" s="449"/>
      <c r="AV25" s="449"/>
      <c r="AW25" s="449" t="s">
        <v>162</v>
      </c>
      <c r="AX25" s="449"/>
      <c r="AY25" s="449"/>
      <c r="AZ25" s="449"/>
      <c r="BA25" s="449" t="s">
        <v>10265</v>
      </c>
      <c r="BB25" s="449"/>
    </row>
    <row r="26" spans="1:55" s="606" customFormat="1" ht="24" x14ac:dyDescent="0.35">
      <c r="A26" s="613">
        <v>26</v>
      </c>
      <c r="B26" s="449" t="s">
        <v>11760</v>
      </c>
      <c r="C26" s="449" t="s">
        <v>4807</v>
      </c>
      <c r="D26" s="449" t="s">
        <v>10232</v>
      </c>
      <c r="E26" s="449" t="s">
        <v>2577</v>
      </c>
      <c r="F26" s="449" t="s">
        <v>2578</v>
      </c>
      <c r="G26" s="449" t="s">
        <v>4808</v>
      </c>
      <c r="H26" s="449" t="s">
        <v>120</v>
      </c>
      <c r="I26" s="449" t="s">
        <v>10740</v>
      </c>
      <c r="J26" s="449" t="s">
        <v>97</v>
      </c>
      <c r="K26" s="449"/>
      <c r="L26" s="449"/>
      <c r="M26" s="449"/>
      <c r="N26" s="449"/>
      <c r="O26" s="449"/>
      <c r="P26" s="449" t="s">
        <v>10236</v>
      </c>
      <c r="Q26" s="449" t="s">
        <v>10237</v>
      </c>
      <c r="R26" s="449"/>
      <c r="S26" s="613" t="s">
        <v>10238</v>
      </c>
      <c r="T26" s="449"/>
      <c r="U26" s="449" t="s">
        <v>10246</v>
      </c>
      <c r="V26" s="449" t="s">
        <v>10246</v>
      </c>
      <c r="W26" s="449"/>
      <c r="X26" s="449" t="str">
        <f t="shared" si="0"/>
        <v>Report (BI Publisher) - Medium</v>
      </c>
      <c r="Y26" s="449" t="s">
        <v>1604</v>
      </c>
      <c r="Z26" s="449" t="s">
        <v>1328</v>
      </c>
      <c r="AA26" s="449" t="s">
        <v>1603</v>
      </c>
      <c r="AB26" s="449" t="s">
        <v>10300</v>
      </c>
      <c r="AC26" s="620">
        <v>44416</v>
      </c>
      <c r="AD26" s="620">
        <v>44442</v>
      </c>
      <c r="AE26" s="620"/>
      <c r="AF26" s="620"/>
      <c r="AG26" s="449" t="s">
        <v>1366</v>
      </c>
      <c r="AH26" s="449"/>
      <c r="AI26" s="449"/>
      <c r="AJ26" s="449" t="s">
        <v>8012</v>
      </c>
      <c r="AK26" s="449" t="str">
        <f>AJ26</f>
        <v>Sprint 4</v>
      </c>
      <c r="AL26" s="449" t="s">
        <v>10718</v>
      </c>
      <c r="AM26" s="620">
        <v>44445</v>
      </c>
      <c r="AN26" s="620">
        <v>44463</v>
      </c>
      <c r="AO26" s="449" t="s">
        <v>1366</v>
      </c>
      <c r="AP26" s="449"/>
      <c r="AQ26" s="449"/>
      <c r="AR26" s="449" t="s">
        <v>1366</v>
      </c>
      <c r="AS26" s="449"/>
      <c r="AT26" s="449"/>
      <c r="AU26" s="449"/>
      <c r="AV26" s="449"/>
      <c r="AW26" s="449" t="s">
        <v>162</v>
      </c>
      <c r="AX26" s="449"/>
      <c r="AY26" s="449"/>
      <c r="AZ26" s="449"/>
      <c r="BA26" s="449" t="s">
        <v>10265</v>
      </c>
      <c r="BB26" s="449"/>
    </row>
    <row r="27" spans="1:55" s="606" customFormat="1" ht="36" x14ac:dyDescent="0.35">
      <c r="A27" s="613">
        <v>27</v>
      </c>
      <c r="B27" s="449" t="s">
        <v>11760</v>
      </c>
      <c r="C27" s="449" t="s">
        <v>10231</v>
      </c>
      <c r="D27" s="449" t="s">
        <v>10232</v>
      </c>
      <c r="E27" s="449" t="s">
        <v>1606</v>
      </c>
      <c r="F27" s="449" t="s">
        <v>1607</v>
      </c>
      <c r="G27" s="449" t="s">
        <v>4808</v>
      </c>
      <c r="H27" s="449" t="s">
        <v>2441</v>
      </c>
      <c r="I27" s="449" t="s">
        <v>10233</v>
      </c>
      <c r="J27" s="449" t="s">
        <v>10729</v>
      </c>
      <c r="K27" s="449"/>
      <c r="L27" s="449"/>
      <c r="M27" s="449"/>
      <c r="N27" s="449"/>
      <c r="O27" s="449" t="s">
        <v>10235</v>
      </c>
      <c r="P27" s="449" t="s">
        <v>10236</v>
      </c>
      <c r="Q27" s="449" t="s">
        <v>10237</v>
      </c>
      <c r="R27" s="449"/>
      <c r="S27" s="613" t="s">
        <v>10238</v>
      </c>
      <c r="T27" s="449"/>
      <c r="U27" s="449"/>
      <c r="V27" s="449" t="s">
        <v>10239</v>
      </c>
      <c r="W27" s="449"/>
      <c r="X27" s="449" t="str">
        <f t="shared" si="0"/>
        <v xml:space="preserve">Report (BI Publisher) - </v>
      </c>
      <c r="Y27" s="449"/>
      <c r="Z27" s="449"/>
      <c r="AA27" s="449"/>
      <c r="AB27" s="449"/>
      <c r="AC27" s="620"/>
      <c r="AD27" s="620"/>
      <c r="AE27" s="620"/>
      <c r="AF27" s="620"/>
      <c r="AG27" s="449" t="s">
        <v>1366</v>
      </c>
      <c r="AH27" s="449"/>
      <c r="AI27" s="449"/>
      <c r="AJ27" s="449" t="s">
        <v>8013</v>
      </c>
      <c r="AK27" s="449"/>
      <c r="AL27" s="449"/>
      <c r="AM27" s="620"/>
      <c r="AN27" s="620"/>
      <c r="AO27" s="449" t="s">
        <v>1366</v>
      </c>
      <c r="AP27" s="449"/>
      <c r="AQ27" s="449"/>
      <c r="AR27" s="449" t="s">
        <v>1366</v>
      </c>
      <c r="AS27" s="449"/>
      <c r="AT27" s="449"/>
      <c r="AU27" s="449"/>
      <c r="AV27" s="449"/>
      <c r="AW27" s="449" t="s">
        <v>162</v>
      </c>
      <c r="AX27" s="449"/>
      <c r="AY27" s="449"/>
      <c r="AZ27" s="449"/>
      <c r="BA27" s="449"/>
      <c r="BB27" s="449"/>
    </row>
    <row r="28" spans="1:55" s="606" customFormat="1" ht="36" x14ac:dyDescent="0.35">
      <c r="A28" s="613">
        <v>28</v>
      </c>
      <c r="B28" s="449" t="s">
        <v>11760</v>
      </c>
      <c r="C28" s="449" t="s">
        <v>10231</v>
      </c>
      <c r="D28" s="449" t="s">
        <v>10232</v>
      </c>
      <c r="E28" s="449" t="s">
        <v>1606</v>
      </c>
      <c r="F28" s="449" t="s">
        <v>1607</v>
      </c>
      <c r="G28" s="449" t="s">
        <v>64</v>
      </c>
      <c r="H28" s="449" t="s">
        <v>3131</v>
      </c>
      <c r="I28" s="449" t="s">
        <v>10242</v>
      </c>
      <c r="J28" s="449"/>
      <c r="K28" s="613" t="s">
        <v>10238</v>
      </c>
      <c r="L28" s="449" t="s">
        <v>10243</v>
      </c>
      <c r="M28" s="449" t="s">
        <v>10244</v>
      </c>
      <c r="N28" s="449"/>
      <c r="O28" s="449" t="s">
        <v>11796</v>
      </c>
      <c r="P28" s="449" t="s">
        <v>10236</v>
      </c>
      <c r="Q28" s="449" t="s">
        <v>10245</v>
      </c>
      <c r="R28" s="449"/>
      <c r="S28" s="613" t="s">
        <v>10238</v>
      </c>
      <c r="T28" s="449"/>
      <c r="U28" s="449" t="s">
        <v>10239</v>
      </c>
      <c r="V28" s="449" t="s">
        <v>10246</v>
      </c>
      <c r="W28" s="449"/>
      <c r="X28" s="449" t="str">
        <f t="shared" si="0"/>
        <v>Conversion (Using ADFDi and FBDI) - Complex</v>
      </c>
      <c r="Y28" s="449"/>
      <c r="Z28" s="449"/>
      <c r="AA28" s="449"/>
      <c r="AB28" s="449"/>
      <c r="AC28" s="620"/>
      <c r="AD28" s="620"/>
      <c r="AE28" s="620"/>
      <c r="AF28" s="620"/>
      <c r="AG28" s="449" t="s">
        <v>1366</v>
      </c>
      <c r="AH28" s="449"/>
      <c r="AI28" s="449"/>
      <c r="AJ28" s="449"/>
      <c r="AK28" s="449"/>
      <c r="AL28" s="449"/>
      <c r="AM28" s="620"/>
      <c r="AN28" s="620"/>
      <c r="AO28" s="449" t="s">
        <v>1366</v>
      </c>
      <c r="AP28" s="449"/>
      <c r="AQ28" s="449"/>
      <c r="AR28" s="449" t="s">
        <v>1366</v>
      </c>
      <c r="AS28" s="449"/>
      <c r="AT28" s="449"/>
      <c r="AU28" s="449"/>
      <c r="AV28" s="449"/>
      <c r="AW28" s="449"/>
      <c r="AX28" s="449"/>
      <c r="AY28" s="449"/>
      <c r="AZ28" s="449"/>
      <c r="BA28" s="449"/>
      <c r="BB28" s="449"/>
    </row>
    <row r="29" spans="1:55" s="606" customFormat="1" ht="36" x14ac:dyDescent="0.35">
      <c r="A29" s="613">
        <v>29</v>
      </c>
      <c r="B29" s="449" t="s">
        <v>11760</v>
      </c>
      <c r="C29" s="449" t="s">
        <v>10231</v>
      </c>
      <c r="D29" s="449" t="s">
        <v>10232</v>
      </c>
      <c r="E29" s="449" t="s">
        <v>1606</v>
      </c>
      <c r="F29" s="449" t="s">
        <v>1607</v>
      </c>
      <c r="G29" s="449" t="s">
        <v>64</v>
      </c>
      <c r="H29" s="449" t="s">
        <v>3139</v>
      </c>
      <c r="I29" s="449" t="s">
        <v>10251</v>
      </c>
      <c r="J29" s="449"/>
      <c r="K29" s="613" t="s">
        <v>10238</v>
      </c>
      <c r="L29" s="449" t="s">
        <v>10252</v>
      </c>
      <c r="M29" s="449" t="s">
        <v>10244</v>
      </c>
      <c r="N29" s="449"/>
      <c r="O29" s="449" t="s">
        <v>11796</v>
      </c>
      <c r="P29" s="449" t="s">
        <v>10236</v>
      </c>
      <c r="Q29" s="449" t="s">
        <v>10245</v>
      </c>
      <c r="R29" s="449"/>
      <c r="S29" s="613" t="s">
        <v>10238</v>
      </c>
      <c r="T29" s="449"/>
      <c r="U29" s="449" t="s">
        <v>10239</v>
      </c>
      <c r="V29" s="449" t="s">
        <v>10239</v>
      </c>
      <c r="W29" s="449"/>
      <c r="X29" s="449" t="str">
        <f t="shared" si="0"/>
        <v>Conversion (Using ADFDi and FBDI) - Complex</v>
      </c>
      <c r="Y29" s="449"/>
      <c r="Z29" s="449"/>
      <c r="AA29" s="449"/>
      <c r="AB29" s="449"/>
      <c r="AC29" s="620"/>
      <c r="AD29" s="620"/>
      <c r="AE29" s="620"/>
      <c r="AF29" s="620"/>
      <c r="AG29" s="449" t="s">
        <v>1366</v>
      </c>
      <c r="AH29" s="449"/>
      <c r="AI29" s="449"/>
      <c r="AJ29" s="449"/>
      <c r="AK29" s="449"/>
      <c r="AL29" s="449"/>
      <c r="AM29" s="620"/>
      <c r="AN29" s="620"/>
      <c r="AO29" s="449" t="s">
        <v>1366</v>
      </c>
      <c r="AP29" s="449"/>
      <c r="AQ29" s="449"/>
      <c r="AR29" s="449" t="s">
        <v>1366</v>
      </c>
      <c r="AS29" s="449"/>
      <c r="AT29" s="449"/>
      <c r="AU29" s="449"/>
      <c r="AV29" s="449"/>
      <c r="AW29" s="449"/>
      <c r="AX29" s="449"/>
      <c r="AY29" s="449"/>
      <c r="AZ29" s="449"/>
      <c r="BA29" s="449"/>
      <c r="BB29" s="449"/>
    </row>
    <row r="30" spans="1:55" s="606" customFormat="1" ht="36" x14ac:dyDescent="0.35">
      <c r="A30" s="613">
        <v>30</v>
      </c>
      <c r="B30" s="449" t="s">
        <v>11760</v>
      </c>
      <c r="C30" s="449" t="s">
        <v>10231</v>
      </c>
      <c r="D30" s="449" t="s">
        <v>10232</v>
      </c>
      <c r="E30" s="449" t="s">
        <v>1606</v>
      </c>
      <c r="F30" s="449" t="s">
        <v>1607</v>
      </c>
      <c r="G30" s="449" t="s">
        <v>174</v>
      </c>
      <c r="H30" s="449" t="s">
        <v>10741</v>
      </c>
      <c r="I30" s="449" t="s">
        <v>10742</v>
      </c>
      <c r="J30" s="449"/>
      <c r="K30" s="613" t="s">
        <v>10238</v>
      </c>
      <c r="L30" s="449" t="s">
        <v>10305</v>
      </c>
      <c r="M30" s="449" t="s">
        <v>529</v>
      </c>
      <c r="N30" s="449"/>
      <c r="O30" s="449" t="s">
        <v>10743</v>
      </c>
      <c r="P30" s="449"/>
      <c r="Q30" s="449" t="s">
        <v>10259</v>
      </c>
      <c r="R30" s="449"/>
      <c r="S30" s="613" t="s">
        <v>10238</v>
      </c>
      <c r="T30" s="449"/>
      <c r="U30" s="449" t="s">
        <v>10246</v>
      </c>
      <c r="V30" s="449" t="s">
        <v>10744</v>
      </c>
      <c r="W30" s="449"/>
      <c r="X30" s="449" t="str">
        <f t="shared" si="0"/>
        <v>Interface - Outbound (Using BI Report) - Medium</v>
      </c>
      <c r="Y30" s="449"/>
      <c r="Z30" s="449"/>
      <c r="AA30" s="449"/>
      <c r="AB30" s="449"/>
      <c r="AC30" s="620"/>
      <c r="AD30" s="620"/>
      <c r="AE30" s="620"/>
      <c r="AF30" s="620"/>
      <c r="AG30" s="449" t="s">
        <v>1366</v>
      </c>
      <c r="AH30" s="449"/>
      <c r="AI30" s="449"/>
      <c r="AJ30" s="449"/>
      <c r="AK30" s="449"/>
      <c r="AL30" s="449"/>
      <c r="AM30" s="620"/>
      <c r="AN30" s="620"/>
      <c r="AO30" s="449" t="s">
        <v>1366</v>
      </c>
      <c r="AP30" s="449"/>
      <c r="AQ30" s="449"/>
      <c r="AR30" s="449" t="s">
        <v>1366</v>
      </c>
      <c r="AS30" s="449"/>
      <c r="AT30" s="449"/>
      <c r="AU30" s="449"/>
      <c r="AV30" s="449"/>
      <c r="AW30" s="449"/>
      <c r="AX30" s="449"/>
      <c r="AY30" s="449"/>
      <c r="AZ30" s="449"/>
      <c r="BA30" s="449"/>
      <c r="BB30" s="449"/>
    </row>
    <row r="31" spans="1:55" s="606" customFormat="1" ht="48" x14ac:dyDescent="0.35">
      <c r="A31" s="613">
        <v>31</v>
      </c>
      <c r="B31" s="449" t="s">
        <v>11760</v>
      </c>
      <c r="C31" s="449" t="s">
        <v>4807</v>
      </c>
      <c r="D31" s="449" t="s">
        <v>10232</v>
      </c>
      <c r="E31" s="449" t="s">
        <v>2577</v>
      </c>
      <c r="F31" s="449" t="s">
        <v>2578</v>
      </c>
      <c r="G31" s="449" t="s">
        <v>174</v>
      </c>
      <c r="H31" s="449" t="s">
        <v>2896</v>
      </c>
      <c r="I31" s="449" t="s">
        <v>10745</v>
      </c>
      <c r="J31" s="449" t="s">
        <v>97</v>
      </c>
      <c r="K31" s="613" t="s">
        <v>10238</v>
      </c>
      <c r="L31" s="449" t="s">
        <v>529</v>
      </c>
      <c r="M31" s="449" t="s">
        <v>10305</v>
      </c>
      <c r="N31" s="449" t="s">
        <v>10746</v>
      </c>
      <c r="O31" s="449" t="s">
        <v>10306</v>
      </c>
      <c r="P31" s="449"/>
      <c r="Q31" s="449" t="s">
        <v>10307</v>
      </c>
      <c r="R31" s="449"/>
      <c r="S31" s="613"/>
      <c r="T31" s="449"/>
      <c r="U31" s="449" t="s">
        <v>10239</v>
      </c>
      <c r="V31" s="449" t="s">
        <v>10744</v>
      </c>
      <c r="W31" s="449"/>
      <c r="X31" s="449" t="str">
        <f t="shared" si="0"/>
        <v>Interface - Inbound (Using Middleware) - Complex</v>
      </c>
      <c r="Y31" s="449" t="s">
        <v>3087</v>
      </c>
      <c r="Z31" s="449" t="s">
        <v>1336</v>
      </c>
      <c r="AA31" s="449"/>
      <c r="AB31" s="449"/>
      <c r="AC31" s="620">
        <v>44416</v>
      </c>
      <c r="AD31" s="620">
        <v>44442</v>
      </c>
      <c r="AE31" s="620"/>
      <c r="AF31" s="620"/>
      <c r="AG31" s="449" t="s">
        <v>1366</v>
      </c>
      <c r="AH31" s="449"/>
      <c r="AI31" s="449"/>
      <c r="AJ31" s="449" t="s">
        <v>8012</v>
      </c>
      <c r="AK31" s="449" t="str">
        <f>AJ31</f>
        <v>Sprint 4</v>
      </c>
      <c r="AL31" s="449" t="s">
        <v>10338</v>
      </c>
      <c r="AM31" s="620">
        <v>44445</v>
      </c>
      <c r="AN31" s="620">
        <v>44463</v>
      </c>
      <c r="AO31" s="449" t="s">
        <v>1366</v>
      </c>
      <c r="AP31" s="449"/>
      <c r="AQ31" s="449"/>
      <c r="AR31" s="449" t="s">
        <v>1366</v>
      </c>
      <c r="AS31" s="449"/>
      <c r="AT31" s="449"/>
      <c r="AU31" s="449"/>
      <c r="AV31" s="449"/>
      <c r="AW31" s="449"/>
      <c r="AX31" s="449"/>
      <c r="AY31" s="449"/>
      <c r="AZ31" s="449"/>
      <c r="BA31" s="449"/>
      <c r="BB31" s="449"/>
    </row>
    <row r="32" spans="1:55" s="606" customFormat="1" ht="48" x14ac:dyDescent="0.35">
      <c r="A32" s="613">
        <v>32</v>
      </c>
      <c r="B32" s="449" t="s">
        <v>11760</v>
      </c>
      <c r="C32" s="449" t="s">
        <v>10231</v>
      </c>
      <c r="D32" s="449" t="s">
        <v>10232</v>
      </c>
      <c r="E32" s="449" t="s">
        <v>2577</v>
      </c>
      <c r="F32" s="449" t="s">
        <v>2578</v>
      </c>
      <c r="G32" s="449" t="s">
        <v>174</v>
      </c>
      <c r="H32" s="449" t="s">
        <v>4432</v>
      </c>
      <c r="I32" s="449" t="s">
        <v>10304</v>
      </c>
      <c r="J32" s="449" t="s">
        <v>97</v>
      </c>
      <c r="K32" s="613" t="s">
        <v>10238</v>
      </c>
      <c r="L32" s="449" t="s">
        <v>529</v>
      </c>
      <c r="M32" s="449" t="s">
        <v>10305</v>
      </c>
      <c r="N32" s="449"/>
      <c r="O32" s="449" t="s">
        <v>10306</v>
      </c>
      <c r="P32" s="449"/>
      <c r="Q32" s="449" t="s">
        <v>10307</v>
      </c>
      <c r="R32" s="449"/>
      <c r="S32" s="613" t="s">
        <v>10238</v>
      </c>
      <c r="T32" s="449"/>
      <c r="U32" s="449" t="s">
        <v>10246</v>
      </c>
      <c r="V32" s="449" t="s">
        <v>10239</v>
      </c>
      <c r="W32" s="449"/>
      <c r="X32" s="449" t="str">
        <f t="shared" si="0"/>
        <v>Interface - Inbound (Using Middleware) - Medium</v>
      </c>
      <c r="Y32" s="449"/>
      <c r="Z32" s="449"/>
      <c r="AA32" s="449"/>
      <c r="AB32" s="449"/>
      <c r="AC32" s="620"/>
      <c r="AD32" s="620"/>
      <c r="AE32" s="620"/>
      <c r="AF32" s="620"/>
      <c r="AG32" s="449" t="s">
        <v>1366</v>
      </c>
      <c r="AH32" s="449"/>
      <c r="AI32" s="449"/>
      <c r="AJ32" s="449"/>
      <c r="AK32" s="449"/>
      <c r="AL32" s="449"/>
      <c r="AM32" s="620"/>
      <c r="AN32" s="620"/>
      <c r="AO32" s="449" t="s">
        <v>1366</v>
      </c>
      <c r="AP32" s="449"/>
      <c r="AQ32" s="449"/>
      <c r="AR32" s="449" t="s">
        <v>1366</v>
      </c>
      <c r="AS32" s="449"/>
      <c r="AT32" s="449"/>
      <c r="AU32" s="449"/>
      <c r="AV32" s="449"/>
      <c r="AW32" s="449"/>
      <c r="AX32" s="449"/>
      <c r="AY32" s="449"/>
      <c r="AZ32" s="449"/>
      <c r="BA32" s="449"/>
      <c r="BB32" s="449"/>
    </row>
    <row r="33" spans="1:54" s="606" customFormat="1" ht="36" x14ac:dyDescent="0.35">
      <c r="A33" s="613">
        <v>33</v>
      </c>
      <c r="B33" s="449" t="s">
        <v>11760</v>
      </c>
      <c r="C33" s="449" t="s">
        <v>10231</v>
      </c>
      <c r="D33" s="449" t="s">
        <v>10232</v>
      </c>
      <c r="E33" s="449" t="s">
        <v>2577</v>
      </c>
      <c r="F33" s="449" t="s">
        <v>2578</v>
      </c>
      <c r="G33" s="449" t="s">
        <v>174</v>
      </c>
      <c r="H33" s="449" t="s">
        <v>10747</v>
      </c>
      <c r="I33" s="449" t="s">
        <v>11772</v>
      </c>
      <c r="J33" s="449" t="s">
        <v>97</v>
      </c>
      <c r="K33" s="613" t="s">
        <v>10238</v>
      </c>
      <c r="L33" s="449" t="s">
        <v>10748</v>
      </c>
      <c r="M33" s="449" t="s">
        <v>10305</v>
      </c>
      <c r="N33" s="449"/>
      <c r="O33" s="449" t="s">
        <v>10749</v>
      </c>
      <c r="P33" s="449"/>
      <c r="Q33" s="449" t="s">
        <v>10307</v>
      </c>
      <c r="R33" s="449"/>
      <c r="S33" s="613" t="s">
        <v>10238</v>
      </c>
      <c r="T33" s="449"/>
      <c r="U33" s="449" t="s">
        <v>10246</v>
      </c>
      <c r="V33" s="449" t="s">
        <v>10744</v>
      </c>
      <c r="W33" s="449"/>
      <c r="X33" s="449" t="str">
        <f t="shared" si="0"/>
        <v>Interface - Inbound (Using Middleware) - Medium</v>
      </c>
      <c r="Y33" s="449"/>
      <c r="Z33" s="449"/>
      <c r="AA33" s="449"/>
      <c r="AB33" s="449"/>
      <c r="AC33" s="620"/>
      <c r="AD33" s="620"/>
      <c r="AE33" s="620"/>
      <c r="AF33" s="620"/>
      <c r="AG33" s="449" t="s">
        <v>1366</v>
      </c>
      <c r="AH33" s="449"/>
      <c r="AI33" s="449"/>
      <c r="AJ33" s="449"/>
      <c r="AK33" s="449"/>
      <c r="AL33" s="449"/>
      <c r="AM33" s="620"/>
      <c r="AN33" s="620"/>
      <c r="AO33" s="449" t="s">
        <v>1366</v>
      </c>
      <c r="AP33" s="449"/>
      <c r="AQ33" s="449"/>
      <c r="AR33" s="449" t="s">
        <v>1366</v>
      </c>
      <c r="AS33" s="449"/>
      <c r="AT33" s="449"/>
      <c r="AU33" s="449"/>
      <c r="AV33" s="449"/>
      <c r="AW33" s="449"/>
      <c r="AX33" s="449"/>
      <c r="AY33" s="449"/>
      <c r="AZ33" s="449"/>
      <c r="BA33" s="449"/>
      <c r="BB33" s="449"/>
    </row>
    <row r="34" spans="1:54" s="606" customFormat="1" ht="36" x14ac:dyDescent="0.35">
      <c r="A34" s="613">
        <v>34</v>
      </c>
      <c r="B34" s="449" t="s">
        <v>11760</v>
      </c>
      <c r="C34" s="449" t="s">
        <v>10231</v>
      </c>
      <c r="D34" s="449" t="s">
        <v>10232</v>
      </c>
      <c r="E34" s="449" t="s">
        <v>2577</v>
      </c>
      <c r="F34" s="449" t="s">
        <v>2578</v>
      </c>
      <c r="G34" s="449" t="s">
        <v>174</v>
      </c>
      <c r="H34" s="449" t="s">
        <v>3460</v>
      </c>
      <c r="I34" s="449" t="s">
        <v>10308</v>
      </c>
      <c r="J34" s="449" t="s">
        <v>97</v>
      </c>
      <c r="K34" s="613" t="s">
        <v>10238</v>
      </c>
      <c r="L34" s="449" t="s">
        <v>165</v>
      </c>
      <c r="M34" s="449" t="s">
        <v>10305</v>
      </c>
      <c r="N34" s="449"/>
      <c r="O34" s="449" t="s">
        <v>10309</v>
      </c>
      <c r="P34" s="449"/>
      <c r="Q34" s="449" t="s">
        <v>10307</v>
      </c>
      <c r="R34" s="449"/>
      <c r="S34" s="613" t="s">
        <v>10238</v>
      </c>
      <c r="T34" s="449"/>
      <c r="U34" s="449" t="s">
        <v>10239</v>
      </c>
      <c r="V34" s="449" t="s">
        <v>10239</v>
      </c>
      <c r="W34" s="449"/>
      <c r="X34" s="449" t="str">
        <f t="shared" si="0"/>
        <v>Interface - Inbound (Using Middleware) - Complex</v>
      </c>
      <c r="Y34" s="449"/>
      <c r="Z34" s="449"/>
      <c r="AA34" s="449"/>
      <c r="AB34" s="449"/>
      <c r="AC34" s="620"/>
      <c r="AD34" s="620"/>
      <c r="AE34" s="620"/>
      <c r="AF34" s="620"/>
      <c r="AG34" s="449" t="s">
        <v>1366</v>
      </c>
      <c r="AH34" s="449"/>
      <c r="AI34" s="449"/>
      <c r="AJ34" s="449"/>
      <c r="AK34" s="449"/>
      <c r="AL34" s="449"/>
      <c r="AM34" s="620"/>
      <c r="AN34" s="620"/>
      <c r="AO34" s="449" t="s">
        <v>1366</v>
      </c>
      <c r="AP34" s="449"/>
      <c r="AQ34" s="449"/>
      <c r="AR34" s="449" t="s">
        <v>1366</v>
      </c>
      <c r="AS34" s="449"/>
      <c r="AT34" s="449"/>
      <c r="AU34" s="449"/>
      <c r="AV34" s="449"/>
      <c r="AW34" s="449"/>
      <c r="AX34" s="449"/>
      <c r="AY34" s="449"/>
      <c r="AZ34" s="449"/>
      <c r="BA34" s="449"/>
      <c r="BB34" s="449"/>
    </row>
    <row r="35" spans="1:54" s="606" customFormat="1" ht="36" x14ac:dyDescent="0.35">
      <c r="A35" s="613">
        <v>35</v>
      </c>
      <c r="B35" s="449" t="s">
        <v>11760</v>
      </c>
      <c r="C35" s="449" t="s">
        <v>10231</v>
      </c>
      <c r="D35" s="449" t="s">
        <v>10232</v>
      </c>
      <c r="E35" s="449" t="s">
        <v>2577</v>
      </c>
      <c r="F35" s="449" t="s">
        <v>2578</v>
      </c>
      <c r="G35" s="449" t="s">
        <v>174</v>
      </c>
      <c r="H35" s="449" t="s">
        <v>10750</v>
      </c>
      <c r="I35" s="449" t="s">
        <v>10751</v>
      </c>
      <c r="J35" s="449" t="s">
        <v>97</v>
      </c>
      <c r="K35" s="613" t="s">
        <v>10238</v>
      </c>
      <c r="L35" s="449" t="s">
        <v>10752</v>
      </c>
      <c r="M35" s="449" t="s">
        <v>10305</v>
      </c>
      <c r="N35" s="449"/>
      <c r="O35" s="449" t="s">
        <v>10753</v>
      </c>
      <c r="P35" s="449"/>
      <c r="Q35" s="449" t="s">
        <v>10307</v>
      </c>
      <c r="R35" s="449"/>
      <c r="S35" s="613" t="s">
        <v>10238</v>
      </c>
      <c r="T35" s="449"/>
      <c r="U35" s="449" t="s">
        <v>10239</v>
      </c>
      <c r="V35" s="449" t="s">
        <v>10239</v>
      </c>
      <c r="W35" s="449"/>
      <c r="X35" s="449" t="str">
        <f t="shared" ref="X35:X66" si="2">_xlfn.CONCAT(Q35," - ",U35)</f>
        <v>Interface - Inbound (Using Middleware) - Complex</v>
      </c>
      <c r="Y35" s="449"/>
      <c r="Z35" s="449"/>
      <c r="AA35" s="449"/>
      <c r="AB35" s="449"/>
      <c r="AC35" s="620"/>
      <c r="AD35" s="620"/>
      <c r="AE35" s="620"/>
      <c r="AF35" s="620"/>
      <c r="AG35" s="449" t="s">
        <v>1366</v>
      </c>
      <c r="AH35" s="449"/>
      <c r="AI35" s="449"/>
      <c r="AJ35" s="449"/>
      <c r="AK35" s="449"/>
      <c r="AL35" s="449"/>
      <c r="AM35" s="620"/>
      <c r="AN35" s="620"/>
      <c r="AO35" s="449" t="s">
        <v>1366</v>
      </c>
      <c r="AP35" s="449"/>
      <c r="AQ35" s="449"/>
      <c r="AR35" s="449" t="s">
        <v>1366</v>
      </c>
      <c r="AS35" s="449"/>
      <c r="AT35" s="449"/>
      <c r="AU35" s="449"/>
      <c r="AV35" s="449"/>
      <c r="AW35" s="449"/>
      <c r="AX35" s="449"/>
      <c r="AY35" s="449"/>
      <c r="AZ35" s="449"/>
      <c r="BA35" s="449"/>
      <c r="BB35" s="449"/>
    </row>
    <row r="36" spans="1:54" s="606" customFormat="1" ht="36" x14ac:dyDescent="0.35">
      <c r="A36" s="613">
        <v>36</v>
      </c>
      <c r="B36" s="449" t="s">
        <v>11760</v>
      </c>
      <c r="C36" s="449" t="s">
        <v>10231</v>
      </c>
      <c r="D36" s="449" t="s">
        <v>10232</v>
      </c>
      <c r="E36" s="449" t="s">
        <v>2577</v>
      </c>
      <c r="F36" s="449" t="s">
        <v>2578</v>
      </c>
      <c r="G36" s="449" t="s">
        <v>174</v>
      </c>
      <c r="H36" s="449" t="s">
        <v>4465</v>
      </c>
      <c r="I36" s="449" t="s">
        <v>10310</v>
      </c>
      <c r="J36" s="449" t="s">
        <v>97</v>
      </c>
      <c r="K36" s="613" t="s">
        <v>10238</v>
      </c>
      <c r="L36" s="449" t="s">
        <v>10311</v>
      </c>
      <c r="M36" s="449" t="s">
        <v>10305</v>
      </c>
      <c r="N36" s="449"/>
      <c r="O36" s="449" t="s">
        <v>10312</v>
      </c>
      <c r="P36" s="449"/>
      <c r="Q36" s="449" t="s">
        <v>10307</v>
      </c>
      <c r="R36" s="449"/>
      <c r="S36" s="613" t="s">
        <v>10238</v>
      </c>
      <c r="T36" s="449"/>
      <c r="U36" s="449" t="s">
        <v>10239</v>
      </c>
      <c r="V36" s="449" t="s">
        <v>10239</v>
      </c>
      <c r="W36" s="449"/>
      <c r="X36" s="449" t="str">
        <f t="shared" si="2"/>
        <v>Interface - Inbound (Using Middleware) - Complex</v>
      </c>
      <c r="Y36" s="449"/>
      <c r="Z36" s="449"/>
      <c r="AA36" s="449"/>
      <c r="AB36" s="449"/>
      <c r="AC36" s="620"/>
      <c r="AD36" s="620"/>
      <c r="AE36" s="620"/>
      <c r="AF36" s="620"/>
      <c r="AG36" s="449" t="s">
        <v>1366</v>
      </c>
      <c r="AH36" s="449"/>
      <c r="AI36" s="449"/>
      <c r="AJ36" s="449"/>
      <c r="AK36" s="449"/>
      <c r="AL36" s="449"/>
      <c r="AM36" s="620"/>
      <c r="AN36" s="620"/>
      <c r="AO36" s="449" t="s">
        <v>1366</v>
      </c>
      <c r="AP36" s="449"/>
      <c r="AQ36" s="449"/>
      <c r="AR36" s="449" t="s">
        <v>1366</v>
      </c>
      <c r="AS36" s="449"/>
      <c r="AT36" s="449"/>
      <c r="AU36" s="449"/>
      <c r="AV36" s="449"/>
      <c r="AW36" s="449"/>
      <c r="AX36" s="449"/>
      <c r="AY36" s="449"/>
      <c r="AZ36" s="449"/>
      <c r="BA36" s="449"/>
      <c r="BB36" s="449"/>
    </row>
    <row r="37" spans="1:54" s="606" customFormat="1" ht="36" x14ac:dyDescent="0.35">
      <c r="A37" s="613">
        <v>37</v>
      </c>
      <c r="B37" s="449" t="s">
        <v>11760</v>
      </c>
      <c r="C37" s="449" t="s">
        <v>10231</v>
      </c>
      <c r="D37" s="449" t="s">
        <v>10232</v>
      </c>
      <c r="E37" s="449" t="s">
        <v>1606</v>
      </c>
      <c r="F37" s="449" t="s">
        <v>1607</v>
      </c>
      <c r="G37" s="449" t="s">
        <v>174</v>
      </c>
      <c r="H37" s="449" t="s">
        <v>3255</v>
      </c>
      <c r="I37" s="449" t="s">
        <v>10255</v>
      </c>
      <c r="J37" s="449"/>
      <c r="K37" s="613" t="s">
        <v>10238</v>
      </c>
      <c r="L37" s="449" t="s">
        <v>10244</v>
      </c>
      <c r="M37" s="449" t="s">
        <v>10256</v>
      </c>
      <c r="N37" s="449" t="s">
        <v>10257</v>
      </c>
      <c r="O37" s="449" t="s">
        <v>10754</v>
      </c>
      <c r="P37" s="449" t="s">
        <v>10236</v>
      </c>
      <c r="Q37" s="449" t="s">
        <v>10259</v>
      </c>
      <c r="R37" s="449"/>
      <c r="S37" s="613" t="s">
        <v>10238</v>
      </c>
      <c r="T37" s="449"/>
      <c r="U37" s="449" t="s">
        <v>10246</v>
      </c>
      <c r="V37" s="449" t="s">
        <v>10246</v>
      </c>
      <c r="W37" s="449"/>
      <c r="X37" s="449" t="str">
        <f t="shared" si="2"/>
        <v>Interface - Outbound (Using BI Report) - Medium</v>
      </c>
      <c r="Y37" s="449"/>
      <c r="Z37" s="449"/>
      <c r="AA37" s="449"/>
      <c r="AB37" s="449"/>
      <c r="AC37" s="620"/>
      <c r="AD37" s="620">
        <v>44470</v>
      </c>
      <c r="AE37" s="620"/>
      <c r="AF37" s="620"/>
      <c r="AG37" s="449" t="s">
        <v>1366</v>
      </c>
      <c r="AH37" s="449"/>
      <c r="AI37" s="449"/>
      <c r="AJ37" s="449"/>
      <c r="AK37" s="449"/>
      <c r="AL37" s="449"/>
      <c r="AM37" s="620"/>
      <c r="AN37" s="620"/>
      <c r="AO37" s="449" t="s">
        <v>1366</v>
      </c>
      <c r="AP37" s="449"/>
      <c r="AQ37" s="449"/>
      <c r="AR37" s="449" t="s">
        <v>1366</v>
      </c>
      <c r="AS37" s="449"/>
      <c r="AT37" s="449"/>
      <c r="AU37" s="449"/>
      <c r="AV37" s="449"/>
      <c r="AW37" s="449"/>
      <c r="AX37" s="449"/>
      <c r="AY37" s="449"/>
      <c r="AZ37" s="449"/>
      <c r="BA37" s="449"/>
      <c r="BB37" s="449"/>
    </row>
    <row r="38" spans="1:54" s="606" customFormat="1" ht="48" x14ac:dyDescent="0.35">
      <c r="A38" s="613">
        <v>38</v>
      </c>
      <c r="B38" s="449" t="s">
        <v>11760</v>
      </c>
      <c r="C38" s="449" t="s">
        <v>10231</v>
      </c>
      <c r="D38" s="449" t="s">
        <v>10232</v>
      </c>
      <c r="E38" s="449" t="s">
        <v>2577</v>
      </c>
      <c r="F38" s="449" t="s">
        <v>2578</v>
      </c>
      <c r="G38" s="449" t="s">
        <v>174</v>
      </c>
      <c r="H38" s="449" t="s">
        <v>10755</v>
      </c>
      <c r="I38" s="449" t="s">
        <v>10756</v>
      </c>
      <c r="J38" s="449" t="s">
        <v>97</v>
      </c>
      <c r="K38" s="613" t="s">
        <v>10238</v>
      </c>
      <c r="L38" s="449" t="s">
        <v>10757</v>
      </c>
      <c r="M38" s="449" t="s">
        <v>10305</v>
      </c>
      <c r="N38" s="449"/>
      <c r="O38" s="449" t="s">
        <v>10758</v>
      </c>
      <c r="P38" s="449"/>
      <c r="Q38" s="449" t="s">
        <v>10307</v>
      </c>
      <c r="R38" s="449"/>
      <c r="S38" s="613" t="s">
        <v>10238</v>
      </c>
      <c r="T38" s="449"/>
      <c r="U38" s="449" t="s">
        <v>10274</v>
      </c>
      <c r="V38" s="449" t="s">
        <v>10246</v>
      </c>
      <c r="W38" s="449"/>
      <c r="X38" s="449" t="str">
        <f t="shared" si="2"/>
        <v>Interface - Inbound (Using Middleware) - Very Complex</v>
      </c>
      <c r="Y38" s="449"/>
      <c r="Z38" s="449"/>
      <c r="AA38" s="449"/>
      <c r="AB38" s="449"/>
      <c r="AC38" s="620"/>
      <c r="AD38" s="620"/>
      <c r="AE38" s="620"/>
      <c r="AF38" s="620"/>
      <c r="AG38" s="449" t="s">
        <v>1366</v>
      </c>
      <c r="AH38" s="449"/>
      <c r="AI38" s="449"/>
      <c r="AJ38" s="449"/>
      <c r="AK38" s="449"/>
      <c r="AL38" s="449"/>
      <c r="AM38" s="620"/>
      <c r="AN38" s="620"/>
      <c r="AO38" s="449" t="s">
        <v>1366</v>
      </c>
      <c r="AP38" s="449"/>
      <c r="AQ38" s="449"/>
      <c r="AR38" s="449" t="s">
        <v>1366</v>
      </c>
      <c r="AS38" s="449"/>
      <c r="AT38" s="449"/>
      <c r="AU38" s="449"/>
      <c r="AV38" s="449"/>
      <c r="AW38" s="449"/>
      <c r="AX38" s="449"/>
      <c r="AY38" s="449"/>
      <c r="AZ38" s="449"/>
      <c r="BA38" s="449"/>
      <c r="BB38" s="449"/>
    </row>
    <row r="39" spans="1:54" s="658" customFormat="1" ht="36" x14ac:dyDescent="0.35">
      <c r="A39" s="613">
        <v>39</v>
      </c>
      <c r="B39" s="449" t="s">
        <v>11760</v>
      </c>
      <c r="C39" s="449" t="s">
        <v>10231</v>
      </c>
      <c r="D39" s="449" t="s">
        <v>10232</v>
      </c>
      <c r="E39" s="449" t="s">
        <v>2577</v>
      </c>
      <c r="F39" s="449" t="s">
        <v>2578</v>
      </c>
      <c r="G39" s="449" t="s">
        <v>174</v>
      </c>
      <c r="H39" s="449" t="s">
        <v>10759</v>
      </c>
      <c r="I39" s="449" t="s">
        <v>10760</v>
      </c>
      <c r="J39" s="449" t="s">
        <v>97</v>
      </c>
      <c r="K39" s="613" t="s">
        <v>10238</v>
      </c>
      <c r="L39" s="449" t="s">
        <v>10761</v>
      </c>
      <c r="M39" s="449" t="s">
        <v>10305</v>
      </c>
      <c r="N39" s="449"/>
      <c r="O39" s="449"/>
      <c r="P39" s="449"/>
      <c r="Q39" s="449" t="s">
        <v>10307</v>
      </c>
      <c r="R39" s="449"/>
      <c r="S39" s="613" t="s">
        <v>10238</v>
      </c>
      <c r="T39" s="449"/>
      <c r="U39" s="449" t="s">
        <v>10239</v>
      </c>
      <c r="V39" s="449" t="s">
        <v>10246</v>
      </c>
      <c r="W39" s="449"/>
      <c r="X39" s="449" t="str">
        <f t="shared" si="2"/>
        <v>Interface - Inbound (Using Middleware) - Complex</v>
      </c>
      <c r="Y39" s="449"/>
      <c r="Z39" s="449"/>
      <c r="AA39" s="449"/>
      <c r="AB39" s="449"/>
      <c r="AC39" s="620"/>
      <c r="AD39" s="620"/>
      <c r="AE39" s="620"/>
      <c r="AF39" s="620"/>
      <c r="AG39" s="449" t="s">
        <v>1366</v>
      </c>
      <c r="AH39" s="449"/>
      <c r="AI39" s="449"/>
      <c r="AJ39" s="449"/>
      <c r="AK39" s="449"/>
      <c r="AL39" s="449"/>
      <c r="AM39" s="620"/>
      <c r="AN39" s="620"/>
      <c r="AO39" s="449" t="s">
        <v>1366</v>
      </c>
      <c r="AP39" s="449"/>
      <c r="AQ39" s="449"/>
      <c r="AR39" s="449" t="s">
        <v>1366</v>
      </c>
      <c r="AS39" s="449"/>
      <c r="AT39" s="449"/>
      <c r="AU39" s="449"/>
      <c r="AV39" s="449"/>
      <c r="AW39" s="449"/>
      <c r="AX39" s="449"/>
      <c r="AY39" s="449"/>
      <c r="AZ39" s="449"/>
      <c r="BA39" s="449"/>
      <c r="BB39" s="449"/>
    </row>
    <row r="40" spans="1:54" s="606" customFormat="1" ht="36" x14ac:dyDescent="0.35">
      <c r="A40" s="613">
        <v>40</v>
      </c>
      <c r="B40" s="449" t="s">
        <v>11760</v>
      </c>
      <c r="C40" s="449" t="s">
        <v>10231</v>
      </c>
      <c r="D40" s="449" t="s">
        <v>10232</v>
      </c>
      <c r="E40" s="449" t="s">
        <v>1606</v>
      </c>
      <c r="F40" s="449" t="s">
        <v>1607</v>
      </c>
      <c r="G40" s="449" t="s">
        <v>174</v>
      </c>
      <c r="H40" s="449" t="s">
        <v>10762</v>
      </c>
      <c r="I40" s="449" t="s">
        <v>10763</v>
      </c>
      <c r="J40" s="449"/>
      <c r="K40" s="613" t="s">
        <v>10238</v>
      </c>
      <c r="L40" s="449" t="s">
        <v>10764</v>
      </c>
      <c r="M40" s="449" t="s">
        <v>10244</v>
      </c>
      <c r="N40" s="449"/>
      <c r="O40" s="449"/>
      <c r="P40" s="449"/>
      <c r="Q40" s="449" t="s">
        <v>10307</v>
      </c>
      <c r="R40" s="449"/>
      <c r="S40" s="613" t="s">
        <v>10238</v>
      </c>
      <c r="T40" s="449"/>
      <c r="U40" s="449" t="s">
        <v>10239</v>
      </c>
      <c r="V40" s="449" t="s">
        <v>10246</v>
      </c>
      <c r="W40" s="449"/>
      <c r="X40" s="449" t="str">
        <f t="shared" si="2"/>
        <v>Interface - Inbound (Using Middleware) - Complex</v>
      </c>
      <c r="Y40" s="449"/>
      <c r="Z40" s="449"/>
      <c r="AA40" s="449"/>
      <c r="AB40" s="449"/>
      <c r="AC40" s="620"/>
      <c r="AD40" s="620"/>
      <c r="AE40" s="620"/>
      <c r="AF40" s="620"/>
      <c r="AG40" s="449" t="s">
        <v>1366</v>
      </c>
      <c r="AH40" s="449"/>
      <c r="AI40" s="449"/>
      <c r="AJ40" s="449"/>
      <c r="AK40" s="449"/>
      <c r="AL40" s="449"/>
      <c r="AM40" s="620"/>
      <c r="AN40" s="620"/>
      <c r="AO40" s="449" t="s">
        <v>1366</v>
      </c>
      <c r="AP40" s="449"/>
      <c r="AQ40" s="449"/>
      <c r="AR40" s="449" t="s">
        <v>1366</v>
      </c>
      <c r="AS40" s="449"/>
      <c r="AT40" s="449"/>
      <c r="AU40" s="449"/>
      <c r="AV40" s="449"/>
      <c r="AW40" s="449"/>
      <c r="AX40" s="449"/>
      <c r="AY40" s="449"/>
      <c r="AZ40" s="449"/>
      <c r="BA40" s="449"/>
      <c r="BB40" s="449"/>
    </row>
    <row r="41" spans="1:54" s="606" customFormat="1" ht="36" x14ac:dyDescent="0.35">
      <c r="A41" s="613">
        <v>41</v>
      </c>
      <c r="B41" s="449" t="s">
        <v>11760</v>
      </c>
      <c r="C41" s="449" t="s">
        <v>10231</v>
      </c>
      <c r="D41" s="449" t="s">
        <v>10232</v>
      </c>
      <c r="E41" s="449" t="s">
        <v>1606</v>
      </c>
      <c r="F41" s="449" t="s">
        <v>1607</v>
      </c>
      <c r="G41" s="449" t="s">
        <v>174</v>
      </c>
      <c r="H41" s="449" t="s">
        <v>10765</v>
      </c>
      <c r="I41" s="449" t="s">
        <v>11799</v>
      </c>
      <c r="J41" s="449"/>
      <c r="K41" s="449"/>
      <c r="L41" s="449" t="s">
        <v>10244</v>
      </c>
      <c r="M41" s="449" t="s">
        <v>10766</v>
      </c>
      <c r="N41" s="449"/>
      <c r="O41" s="449" t="s">
        <v>10767</v>
      </c>
      <c r="P41" s="449"/>
      <c r="Q41" s="449" t="s">
        <v>10259</v>
      </c>
      <c r="R41" s="449"/>
      <c r="S41" s="613" t="s">
        <v>10238</v>
      </c>
      <c r="T41" s="449"/>
      <c r="U41" s="449" t="s">
        <v>10246</v>
      </c>
      <c r="V41" s="449" t="s">
        <v>10246</v>
      </c>
      <c r="W41" s="449"/>
      <c r="X41" s="449" t="str">
        <f t="shared" si="2"/>
        <v>Interface - Outbound (Using BI Report) - Medium</v>
      </c>
      <c r="Y41" s="449"/>
      <c r="Z41" s="449"/>
      <c r="AA41" s="449"/>
      <c r="AB41" s="449"/>
      <c r="AC41" s="620"/>
      <c r="AD41" s="620"/>
      <c r="AE41" s="620"/>
      <c r="AF41" s="620"/>
      <c r="AG41" s="449" t="s">
        <v>1366</v>
      </c>
      <c r="AH41" s="449"/>
      <c r="AI41" s="449"/>
      <c r="AJ41" s="449"/>
      <c r="AK41" s="449"/>
      <c r="AL41" s="449"/>
      <c r="AM41" s="620"/>
      <c r="AN41" s="620"/>
      <c r="AO41" s="449" t="s">
        <v>1366</v>
      </c>
      <c r="AP41" s="449"/>
      <c r="AQ41" s="449"/>
      <c r="AR41" s="449" t="s">
        <v>1366</v>
      </c>
      <c r="AS41" s="449"/>
      <c r="AT41" s="449"/>
      <c r="AU41" s="449"/>
      <c r="AV41" s="449"/>
      <c r="AW41" s="449" t="s">
        <v>162</v>
      </c>
      <c r="AX41" s="449"/>
      <c r="AY41" s="449"/>
      <c r="AZ41" s="449"/>
      <c r="BA41" s="449"/>
      <c r="BB41" s="449"/>
    </row>
    <row r="42" spans="1:54" s="606" customFormat="1" ht="36" x14ac:dyDescent="0.35">
      <c r="A42" s="613">
        <v>42</v>
      </c>
      <c r="B42" s="449" t="s">
        <v>11760</v>
      </c>
      <c r="C42" s="449" t="s">
        <v>10231</v>
      </c>
      <c r="D42" s="449" t="s">
        <v>10232</v>
      </c>
      <c r="E42" s="449" t="s">
        <v>2577</v>
      </c>
      <c r="F42" s="449" t="s">
        <v>2578</v>
      </c>
      <c r="G42" s="449" t="s">
        <v>174</v>
      </c>
      <c r="H42" s="449" t="s">
        <v>10768</v>
      </c>
      <c r="I42" s="449" t="s">
        <v>10769</v>
      </c>
      <c r="J42" s="449" t="s">
        <v>97</v>
      </c>
      <c r="K42" s="613" t="s">
        <v>10238</v>
      </c>
      <c r="L42" s="449" t="s">
        <v>10761</v>
      </c>
      <c r="M42" s="449" t="s">
        <v>10305</v>
      </c>
      <c r="N42" s="449"/>
      <c r="O42" s="449"/>
      <c r="P42" s="449"/>
      <c r="Q42" s="449" t="s">
        <v>10307</v>
      </c>
      <c r="R42" s="449"/>
      <c r="S42" s="613" t="s">
        <v>10238</v>
      </c>
      <c r="T42" s="449"/>
      <c r="U42" s="449" t="s">
        <v>10239</v>
      </c>
      <c r="V42" s="449" t="s">
        <v>10246</v>
      </c>
      <c r="W42" s="449"/>
      <c r="X42" s="449" t="str">
        <f t="shared" si="2"/>
        <v>Interface - Inbound (Using Middleware) - Complex</v>
      </c>
      <c r="Y42" s="449"/>
      <c r="Z42" s="449"/>
      <c r="AA42" s="449"/>
      <c r="AB42" s="449"/>
      <c r="AC42" s="620"/>
      <c r="AD42" s="620"/>
      <c r="AE42" s="620"/>
      <c r="AF42" s="620"/>
      <c r="AG42" s="449" t="s">
        <v>1366</v>
      </c>
      <c r="AH42" s="449"/>
      <c r="AI42" s="449"/>
      <c r="AJ42" s="449"/>
      <c r="AK42" s="449"/>
      <c r="AL42" s="449"/>
      <c r="AM42" s="620"/>
      <c r="AN42" s="620"/>
      <c r="AO42" s="449" t="s">
        <v>1366</v>
      </c>
      <c r="AP42" s="449"/>
      <c r="AQ42" s="449"/>
      <c r="AR42" s="449" t="s">
        <v>1366</v>
      </c>
      <c r="AS42" s="449"/>
      <c r="AT42" s="449"/>
      <c r="AU42" s="449"/>
      <c r="AV42" s="449"/>
      <c r="AW42" s="449"/>
      <c r="AX42" s="449"/>
      <c r="AY42" s="449"/>
      <c r="AZ42" s="449"/>
      <c r="BA42" s="449"/>
      <c r="BB42" s="449"/>
    </row>
    <row r="43" spans="1:54" s="606" customFormat="1" ht="36" x14ac:dyDescent="0.35">
      <c r="A43" s="613">
        <v>43</v>
      </c>
      <c r="B43" s="449" t="s">
        <v>11760</v>
      </c>
      <c r="C43" s="449" t="s">
        <v>10231</v>
      </c>
      <c r="D43" s="449" t="s">
        <v>10232</v>
      </c>
      <c r="E43" s="449" t="s">
        <v>2577</v>
      </c>
      <c r="F43" s="449" t="s">
        <v>2578</v>
      </c>
      <c r="G43" s="449" t="s">
        <v>174</v>
      </c>
      <c r="H43" s="449" t="s">
        <v>10770</v>
      </c>
      <c r="I43" s="449" t="s">
        <v>10771</v>
      </c>
      <c r="J43" s="449" t="s">
        <v>97</v>
      </c>
      <c r="K43" s="613" t="s">
        <v>10238</v>
      </c>
      <c r="L43" s="449" t="s">
        <v>10761</v>
      </c>
      <c r="M43" s="449" t="s">
        <v>10305</v>
      </c>
      <c r="N43" s="449"/>
      <c r="O43" s="449"/>
      <c r="P43" s="449"/>
      <c r="Q43" s="449" t="s">
        <v>10307</v>
      </c>
      <c r="R43" s="449"/>
      <c r="S43" s="613" t="s">
        <v>10238</v>
      </c>
      <c r="T43" s="449"/>
      <c r="U43" s="449" t="s">
        <v>10274</v>
      </c>
      <c r="V43" s="449" t="s">
        <v>10239</v>
      </c>
      <c r="W43" s="449"/>
      <c r="X43" s="449" t="str">
        <f t="shared" si="2"/>
        <v>Interface - Inbound (Using Middleware) - Very Complex</v>
      </c>
      <c r="Y43" s="449"/>
      <c r="Z43" s="449"/>
      <c r="AA43" s="449"/>
      <c r="AB43" s="449"/>
      <c r="AC43" s="620"/>
      <c r="AD43" s="620"/>
      <c r="AE43" s="620"/>
      <c r="AF43" s="620"/>
      <c r="AG43" s="449" t="s">
        <v>1366</v>
      </c>
      <c r="AH43" s="449"/>
      <c r="AI43" s="449"/>
      <c r="AJ43" s="449"/>
      <c r="AK43" s="449"/>
      <c r="AL43" s="449"/>
      <c r="AM43" s="620"/>
      <c r="AN43" s="620"/>
      <c r="AO43" s="449" t="s">
        <v>1366</v>
      </c>
      <c r="AP43" s="449"/>
      <c r="AQ43" s="449"/>
      <c r="AR43" s="449" t="s">
        <v>1366</v>
      </c>
      <c r="AS43" s="449"/>
      <c r="AT43" s="449"/>
      <c r="AU43" s="449"/>
      <c r="AV43" s="449"/>
      <c r="AW43" s="449"/>
      <c r="AX43" s="449"/>
      <c r="AY43" s="449"/>
      <c r="AZ43" s="449"/>
      <c r="BA43" s="449"/>
      <c r="BB43" s="449"/>
    </row>
    <row r="44" spans="1:54" s="606" customFormat="1" ht="36" x14ac:dyDescent="0.35">
      <c r="A44" s="613">
        <v>44</v>
      </c>
      <c r="B44" s="449" t="s">
        <v>11760</v>
      </c>
      <c r="C44" s="449" t="s">
        <v>10231</v>
      </c>
      <c r="D44" s="449" t="s">
        <v>10232</v>
      </c>
      <c r="E44" s="449" t="s">
        <v>2577</v>
      </c>
      <c r="F44" s="449" t="s">
        <v>2578</v>
      </c>
      <c r="G44" s="449" t="s">
        <v>174</v>
      </c>
      <c r="H44" s="449" t="s">
        <v>10772</v>
      </c>
      <c r="I44" s="449" t="s">
        <v>10773</v>
      </c>
      <c r="J44" s="449" t="s">
        <v>97</v>
      </c>
      <c r="K44" s="613" t="s">
        <v>10238</v>
      </c>
      <c r="L44" s="449" t="s">
        <v>10761</v>
      </c>
      <c r="M44" s="449" t="s">
        <v>10305</v>
      </c>
      <c r="N44" s="449"/>
      <c r="O44" s="449"/>
      <c r="P44" s="449"/>
      <c r="Q44" s="449" t="s">
        <v>10307</v>
      </c>
      <c r="R44" s="449"/>
      <c r="S44" s="613" t="s">
        <v>10238</v>
      </c>
      <c r="T44" s="449"/>
      <c r="U44" s="449" t="s">
        <v>10274</v>
      </c>
      <c r="V44" s="449"/>
      <c r="W44" s="449"/>
      <c r="X44" s="449" t="str">
        <f t="shared" si="2"/>
        <v>Interface - Inbound (Using Middleware) - Very Complex</v>
      </c>
      <c r="Y44" s="449"/>
      <c r="Z44" s="449"/>
      <c r="AA44" s="449"/>
      <c r="AB44" s="449"/>
      <c r="AC44" s="620"/>
      <c r="AD44" s="620"/>
      <c r="AE44" s="620"/>
      <c r="AF44" s="620"/>
      <c r="AG44" s="449" t="s">
        <v>1366</v>
      </c>
      <c r="AH44" s="449"/>
      <c r="AI44" s="449"/>
      <c r="AJ44" s="449"/>
      <c r="AK44" s="449"/>
      <c r="AL44" s="449"/>
      <c r="AM44" s="620"/>
      <c r="AN44" s="620"/>
      <c r="AO44" s="449" t="s">
        <v>1366</v>
      </c>
      <c r="AP44" s="449"/>
      <c r="AQ44" s="449"/>
      <c r="AR44" s="449" t="s">
        <v>1366</v>
      </c>
      <c r="AS44" s="449"/>
      <c r="AT44" s="449"/>
      <c r="AU44" s="449"/>
      <c r="AV44" s="449"/>
      <c r="AW44" s="449"/>
      <c r="AX44" s="449"/>
      <c r="AY44" s="449"/>
      <c r="AZ44" s="449"/>
      <c r="BA44" s="449"/>
      <c r="BB44" s="449"/>
    </row>
    <row r="45" spans="1:54" s="606" customFormat="1" ht="36" x14ac:dyDescent="0.35">
      <c r="A45" s="613">
        <v>45</v>
      </c>
      <c r="B45" s="449" t="s">
        <v>11760</v>
      </c>
      <c r="C45" s="449" t="s">
        <v>10231</v>
      </c>
      <c r="D45" s="449" t="s">
        <v>10232</v>
      </c>
      <c r="E45" s="449" t="s">
        <v>2577</v>
      </c>
      <c r="F45" s="449" t="s">
        <v>2578</v>
      </c>
      <c r="G45" s="449" t="s">
        <v>174</v>
      </c>
      <c r="H45" s="449" t="s">
        <v>10774</v>
      </c>
      <c r="I45" s="449" t="s">
        <v>10775</v>
      </c>
      <c r="J45" s="449" t="s">
        <v>97</v>
      </c>
      <c r="K45" s="613" t="s">
        <v>10238</v>
      </c>
      <c r="L45" s="449" t="s">
        <v>10761</v>
      </c>
      <c r="M45" s="449" t="s">
        <v>10305</v>
      </c>
      <c r="N45" s="449"/>
      <c r="O45" s="449"/>
      <c r="P45" s="449"/>
      <c r="Q45" s="449" t="s">
        <v>10307</v>
      </c>
      <c r="R45" s="449"/>
      <c r="S45" s="613" t="s">
        <v>10238</v>
      </c>
      <c r="T45" s="449"/>
      <c r="U45" s="449" t="s">
        <v>10239</v>
      </c>
      <c r="V45" s="449"/>
      <c r="W45" s="449"/>
      <c r="X45" s="449" t="str">
        <f t="shared" si="2"/>
        <v>Interface - Inbound (Using Middleware) - Complex</v>
      </c>
      <c r="Y45" s="449"/>
      <c r="Z45" s="449"/>
      <c r="AA45" s="449"/>
      <c r="AB45" s="449"/>
      <c r="AC45" s="620"/>
      <c r="AD45" s="620"/>
      <c r="AE45" s="620"/>
      <c r="AF45" s="620"/>
      <c r="AG45" s="449" t="s">
        <v>1366</v>
      </c>
      <c r="AH45" s="449"/>
      <c r="AI45" s="449"/>
      <c r="AJ45" s="449"/>
      <c r="AK45" s="449"/>
      <c r="AL45" s="449"/>
      <c r="AM45" s="620"/>
      <c r="AN45" s="620"/>
      <c r="AO45" s="449" t="s">
        <v>1366</v>
      </c>
      <c r="AP45" s="449"/>
      <c r="AQ45" s="449"/>
      <c r="AR45" s="449" t="s">
        <v>1366</v>
      </c>
      <c r="AS45" s="449"/>
      <c r="AT45" s="449"/>
      <c r="AU45" s="449"/>
      <c r="AV45" s="449"/>
      <c r="AW45" s="449"/>
      <c r="AX45" s="449"/>
      <c r="AY45" s="449"/>
      <c r="AZ45" s="449"/>
      <c r="BA45" s="449"/>
      <c r="BB45" s="449"/>
    </row>
    <row r="46" spans="1:54" s="606" customFormat="1" ht="36" x14ac:dyDescent="0.35">
      <c r="A46" s="613">
        <v>46</v>
      </c>
      <c r="B46" s="449" t="s">
        <v>11760</v>
      </c>
      <c r="C46" s="449" t="s">
        <v>10231</v>
      </c>
      <c r="D46" s="449" t="s">
        <v>10232</v>
      </c>
      <c r="E46" s="449" t="s">
        <v>2577</v>
      </c>
      <c r="F46" s="449" t="s">
        <v>2578</v>
      </c>
      <c r="G46" s="449" t="s">
        <v>174</v>
      </c>
      <c r="H46" s="449" t="s">
        <v>10776</v>
      </c>
      <c r="I46" s="449" t="s">
        <v>10777</v>
      </c>
      <c r="J46" s="449" t="s">
        <v>97</v>
      </c>
      <c r="K46" s="613" t="s">
        <v>10238</v>
      </c>
      <c r="L46" s="449" t="s">
        <v>10761</v>
      </c>
      <c r="M46" s="449" t="s">
        <v>10305</v>
      </c>
      <c r="N46" s="449"/>
      <c r="O46" s="449"/>
      <c r="P46" s="449"/>
      <c r="Q46" s="449" t="s">
        <v>10307</v>
      </c>
      <c r="R46" s="449"/>
      <c r="S46" s="613" t="s">
        <v>10238</v>
      </c>
      <c r="T46" s="449"/>
      <c r="U46" s="449" t="s">
        <v>10239</v>
      </c>
      <c r="V46" s="449"/>
      <c r="W46" s="449"/>
      <c r="X46" s="449" t="str">
        <f t="shared" si="2"/>
        <v>Interface - Inbound (Using Middleware) - Complex</v>
      </c>
      <c r="Y46" s="449"/>
      <c r="Z46" s="449"/>
      <c r="AA46" s="449"/>
      <c r="AB46" s="449"/>
      <c r="AC46" s="620"/>
      <c r="AD46" s="620"/>
      <c r="AE46" s="620"/>
      <c r="AF46" s="620"/>
      <c r="AG46" s="449" t="s">
        <v>1366</v>
      </c>
      <c r="AH46" s="449"/>
      <c r="AI46" s="449"/>
      <c r="AJ46" s="449"/>
      <c r="AK46" s="449"/>
      <c r="AL46" s="449"/>
      <c r="AM46" s="620"/>
      <c r="AN46" s="620"/>
      <c r="AO46" s="449" t="s">
        <v>1366</v>
      </c>
      <c r="AP46" s="449"/>
      <c r="AQ46" s="449"/>
      <c r="AR46" s="449" t="s">
        <v>1366</v>
      </c>
      <c r="AS46" s="449"/>
      <c r="AT46" s="449"/>
      <c r="AU46" s="449"/>
      <c r="AV46" s="449"/>
      <c r="AW46" s="449"/>
      <c r="AX46" s="449"/>
      <c r="AY46" s="449"/>
      <c r="AZ46" s="449"/>
      <c r="BA46" s="449"/>
      <c r="BB46" s="449"/>
    </row>
    <row r="47" spans="1:54" s="606" customFormat="1" ht="36" x14ac:dyDescent="0.35">
      <c r="A47" s="613">
        <v>47</v>
      </c>
      <c r="B47" s="449" t="s">
        <v>11760</v>
      </c>
      <c r="C47" s="449" t="s">
        <v>10231</v>
      </c>
      <c r="D47" s="449" t="s">
        <v>10232</v>
      </c>
      <c r="E47" s="449" t="s">
        <v>2577</v>
      </c>
      <c r="F47" s="449" t="s">
        <v>2578</v>
      </c>
      <c r="G47" s="449" t="s">
        <v>174</v>
      </c>
      <c r="H47" s="449" t="s">
        <v>10778</v>
      </c>
      <c r="I47" s="449" t="s">
        <v>10779</v>
      </c>
      <c r="J47" s="449" t="s">
        <v>97</v>
      </c>
      <c r="K47" s="613" t="s">
        <v>10238</v>
      </c>
      <c r="L47" s="449" t="s">
        <v>10761</v>
      </c>
      <c r="M47" s="449" t="s">
        <v>10305</v>
      </c>
      <c r="N47" s="449"/>
      <c r="O47" s="449"/>
      <c r="P47" s="449"/>
      <c r="Q47" s="449" t="s">
        <v>10307</v>
      </c>
      <c r="R47" s="449"/>
      <c r="S47" s="613" t="s">
        <v>10238</v>
      </c>
      <c r="T47" s="449"/>
      <c r="U47" s="449" t="s">
        <v>10246</v>
      </c>
      <c r="V47" s="449"/>
      <c r="W47" s="449"/>
      <c r="X47" s="449" t="str">
        <f t="shared" si="2"/>
        <v>Interface - Inbound (Using Middleware) - Medium</v>
      </c>
      <c r="Y47" s="449"/>
      <c r="Z47" s="449"/>
      <c r="AA47" s="449"/>
      <c r="AB47" s="449"/>
      <c r="AC47" s="620"/>
      <c r="AD47" s="620"/>
      <c r="AE47" s="620"/>
      <c r="AF47" s="620"/>
      <c r="AG47" s="449" t="s">
        <v>1366</v>
      </c>
      <c r="AH47" s="449"/>
      <c r="AI47" s="449"/>
      <c r="AJ47" s="449"/>
      <c r="AK47" s="449"/>
      <c r="AL47" s="449"/>
      <c r="AM47" s="620"/>
      <c r="AN47" s="620"/>
      <c r="AO47" s="449" t="s">
        <v>1366</v>
      </c>
      <c r="AP47" s="449"/>
      <c r="AQ47" s="449"/>
      <c r="AR47" s="449" t="s">
        <v>1366</v>
      </c>
      <c r="AS47" s="449"/>
      <c r="AT47" s="449"/>
      <c r="AU47" s="449"/>
      <c r="AV47" s="449"/>
      <c r="AW47" s="449"/>
      <c r="AX47" s="449"/>
      <c r="AY47" s="449"/>
      <c r="AZ47" s="449"/>
      <c r="BA47" s="449"/>
      <c r="BB47" s="449"/>
    </row>
    <row r="48" spans="1:54" s="606" customFormat="1" ht="24" x14ac:dyDescent="0.35">
      <c r="A48" s="613">
        <v>48</v>
      </c>
      <c r="B48" s="449" t="s">
        <v>11760</v>
      </c>
      <c r="C48" s="449" t="s">
        <v>10231</v>
      </c>
      <c r="D48" s="449" t="s">
        <v>10232</v>
      </c>
      <c r="E48" s="449" t="s">
        <v>1606</v>
      </c>
      <c r="F48" s="449" t="s">
        <v>1607</v>
      </c>
      <c r="G48" s="449" t="s">
        <v>4808</v>
      </c>
      <c r="H48" s="449" t="s">
        <v>2422</v>
      </c>
      <c r="I48" s="449" t="s">
        <v>10262</v>
      </c>
      <c r="J48" s="449"/>
      <c r="K48" s="449"/>
      <c r="L48" s="449"/>
      <c r="M48" s="449"/>
      <c r="N48" s="449"/>
      <c r="O48" s="449"/>
      <c r="P48" s="449"/>
      <c r="Q48" s="449" t="s">
        <v>10237</v>
      </c>
      <c r="R48" s="449"/>
      <c r="S48" s="613" t="s">
        <v>10238</v>
      </c>
      <c r="T48" s="449"/>
      <c r="U48" s="449" t="s">
        <v>10246</v>
      </c>
      <c r="V48" s="449"/>
      <c r="W48" s="449"/>
      <c r="X48" s="449" t="str">
        <f t="shared" si="2"/>
        <v>Report (BI Publisher) - Medium</v>
      </c>
      <c r="Y48" s="449"/>
      <c r="Z48" s="449"/>
      <c r="AA48" s="449"/>
      <c r="AB48" s="449"/>
      <c r="AC48" s="620"/>
      <c r="AD48" s="620"/>
      <c r="AE48" s="620"/>
      <c r="AF48" s="620"/>
      <c r="AG48" s="449" t="s">
        <v>1366</v>
      </c>
      <c r="AH48" s="449"/>
      <c r="AI48" s="449"/>
      <c r="AJ48" s="449"/>
      <c r="AK48" s="449"/>
      <c r="AL48" s="449"/>
      <c r="AM48" s="620"/>
      <c r="AN48" s="620"/>
      <c r="AO48" s="449" t="s">
        <v>1366</v>
      </c>
      <c r="AP48" s="449"/>
      <c r="AQ48" s="449"/>
      <c r="AR48" s="449" t="s">
        <v>1366</v>
      </c>
      <c r="AS48" s="449"/>
      <c r="AT48" s="449"/>
      <c r="AU48" s="449"/>
      <c r="AV48" s="449"/>
      <c r="AW48" s="449" t="s">
        <v>162</v>
      </c>
      <c r="AX48" s="449"/>
      <c r="AY48" s="449"/>
      <c r="AZ48" s="449"/>
      <c r="BA48" s="449"/>
      <c r="BB48" s="449"/>
    </row>
    <row r="49" spans="1:54" s="606" customFormat="1" ht="24" x14ac:dyDescent="0.35">
      <c r="A49" s="613">
        <v>49</v>
      </c>
      <c r="B49" s="449" t="s">
        <v>11760</v>
      </c>
      <c r="C49" s="449" t="s">
        <v>10231</v>
      </c>
      <c r="D49" s="449" t="s">
        <v>10232</v>
      </c>
      <c r="E49" s="449" t="s">
        <v>1606</v>
      </c>
      <c r="F49" s="449" t="s">
        <v>1607</v>
      </c>
      <c r="G49" s="449" t="s">
        <v>4808</v>
      </c>
      <c r="H49" s="449" t="s">
        <v>2327</v>
      </c>
      <c r="I49" s="449" t="s">
        <v>11800</v>
      </c>
      <c r="J49" s="449"/>
      <c r="K49" s="449"/>
      <c r="L49" s="449"/>
      <c r="M49" s="449"/>
      <c r="N49" s="449"/>
      <c r="O49" s="449"/>
      <c r="P49" s="449"/>
      <c r="Q49" s="449" t="s">
        <v>10237</v>
      </c>
      <c r="R49" s="449"/>
      <c r="S49" s="613" t="s">
        <v>10238</v>
      </c>
      <c r="T49" s="449"/>
      <c r="U49" s="449" t="s">
        <v>10239</v>
      </c>
      <c r="V49" s="449"/>
      <c r="W49" s="449"/>
      <c r="X49" s="449" t="str">
        <f t="shared" si="2"/>
        <v>Report (BI Publisher) - Complex</v>
      </c>
      <c r="Y49" s="449" t="s">
        <v>250</v>
      </c>
      <c r="Z49" s="449"/>
      <c r="AA49" s="449"/>
      <c r="AB49" s="449"/>
      <c r="AC49" s="620"/>
      <c r="AD49" s="620"/>
      <c r="AE49" s="620"/>
      <c r="AF49" s="620"/>
      <c r="AG49" s="449" t="s">
        <v>1366</v>
      </c>
      <c r="AH49" s="449"/>
      <c r="AI49" s="449"/>
      <c r="AJ49" s="449"/>
      <c r="AK49" s="449"/>
      <c r="AL49" s="449"/>
      <c r="AM49" s="620"/>
      <c r="AN49" s="620"/>
      <c r="AO49" s="449" t="s">
        <v>1366</v>
      </c>
      <c r="AP49" s="449"/>
      <c r="AQ49" s="449"/>
      <c r="AR49" s="449" t="s">
        <v>1366</v>
      </c>
      <c r="AS49" s="449"/>
      <c r="AT49" s="449"/>
      <c r="AU49" s="449"/>
      <c r="AV49" s="449"/>
      <c r="AW49" s="449" t="s">
        <v>162</v>
      </c>
      <c r="AX49" s="449"/>
      <c r="AY49" s="449"/>
      <c r="AZ49" s="449"/>
      <c r="BA49" s="449"/>
      <c r="BB49" s="449"/>
    </row>
    <row r="50" spans="1:54" s="606" customFormat="1" ht="24" x14ac:dyDescent="0.35">
      <c r="A50" s="613">
        <v>50</v>
      </c>
      <c r="B50" s="449" t="s">
        <v>11760</v>
      </c>
      <c r="C50" s="449" t="s">
        <v>10231</v>
      </c>
      <c r="D50" s="449" t="s">
        <v>10232</v>
      </c>
      <c r="E50" s="449" t="s">
        <v>1606</v>
      </c>
      <c r="F50" s="449" t="s">
        <v>1607</v>
      </c>
      <c r="G50" s="449" t="s">
        <v>4808</v>
      </c>
      <c r="H50" s="449" t="s">
        <v>10266</v>
      </c>
      <c r="I50" s="449" t="s">
        <v>11801</v>
      </c>
      <c r="J50" s="449"/>
      <c r="K50" s="449"/>
      <c r="L50" s="449"/>
      <c r="M50" s="449"/>
      <c r="N50" s="449"/>
      <c r="O50" s="449"/>
      <c r="P50" s="449"/>
      <c r="Q50" s="449" t="s">
        <v>10237</v>
      </c>
      <c r="R50" s="449"/>
      <c r="S50" s="613" t="s">
        <v>10238</v>
      </c>
      <c r="T50" s="449"/>
      <c r="U50" s="449" t="s">
        <v>10246</v>
      </c>
      <c r="V50" s="449"/>
      <c r="W50" s="449"/>
      <c r="X50" s="449" t="str">
        <f t="shared" si="2"/>
        <v>Report (BI Publisher) - Medium</v>
      </c>
      <c r="Y50" s="449" t="s">
        <v>250</v>
      </c>
      <c r="Z50" s="449"/>
      <c r="AA50" s="449"/>
      <c r="AB50" s="449"/>
      <c r="AC50" s="620"/>
      <c r="AD50" s="620"/>
      <c r="AE50" s="620"/>
      <c r="AF50" s="620"/>
      <c r="AG50" s="449" t="s">
        <v>1366</v>
      </c>
      <c r="AH50" s="449"/>
      <c r="AI50" s="449"/>
      <c r="AJ50" s="449"/>
      <c r="AK50" s="449"/>
      <c r="AL50" s="449"/>
      <c r="AM50" s="620"/>
      <c r="AN50" s="620"/>
      <c r="AO50" s="449" t="s">
        <v>1366</v>
      </c>
      <c r="AP50" s="449"/>
      <c r="AQ50" s="449"/>
      <c r="AR50" s="449" t="s">
        <v>1366</v>
      </c>
      <c r="AS50" s="449"/>
      <c r="AT50" s="449"/>
      <c r="AU50" s="449"/>
      <c r="AV50" s="449"/>
      <c r="AW50" s="449" t="s">
        <v>162</v>
      </c>
      <c r="AX50" s="449"/>
      <c r="AY50" s="449"/>
      <c r="AZ50" s="449"/>
      <c r="BA50" s="449"/>
      <c r="BB50" s="449"/>
    </row>
    <row r="51" spans="1:54" s="606" customFormat="1" ht="24" x14ac:dyDescent="0.35">
      <c r="A51" s="613">
        <v>51</v>
      </c>
      <c r="B51" s="449" t="s">
        <v>11760</v>
      </c>
      <c r="C51" s="449" t="s">
        <v>10231</v>
      </c>
      <c r="D51" s="449" t="s">
        <v>10232</v>
      </c>
      <c r="E51" s="449" t="s">
        <v>1606</v>
      </c>
      <c r="F51" s="449" t="s">
        <v>1607</v>
      </c>
      <c r="G51" s="449" t="s">
        <v>4808</v>
      </c>
      <c r="H51" s="449" t="s">
        <v>6795</v>
      </c>
      <c r="I51" s="449" t="s">
        <v>11802</v>
      </c>
      <c r="J51" s="449"/>
      <c r="K51" s="449"/>
      <c r="L51" s="449"/>
      <c r="M51" s="449"/>
      <c r="N51" s="449"/>
      <c r="O51" s="449"/>
      <c r="P51" s="449"/>
      <c r="Q51" s="449" t="s">
        <v>10237</v>
      </c>
      <c r="R51" s="449"/>
      <c r="S51" s="613" t="s">
        <v>10238</v>
      </c>
      <c r="T51" s="449"/>
      <c r="U51" s="449" t="s">
        <v>10246</v>
      </c>
      <c r="V51" s="449"/>
      <c r="W51" s="449"/>
      <c r="X51" s="449" t="str">
        <f t="shared" si="2"/>
        <v>Report (BI Publisher) - Medium</v>
      </c>
      <c r="Y51" s="449" t="s">
        <v>250</v>
      </c>
      <c r="Z51" s="449"/>
      <c r="AA51" s="449"/>
      <c r="AB51" s="449"/>
      <c r="AC51" s="620"/>
      <c r="AD51" s="620"/>
      <c r="AE51" s="620"/>
      <c r="AF51" s="620"/>
      <c r="AG51" s="449" t="s">
        <v>1366</v>
      </c>
      <c r="AH51" s="449"/>
      <c r="AI51" s="449"/>
      <c r="AJ51" s="449"/>
      <c r="AK51" s="449"/>
      <c r="AL51" s="449"/>
      <c r="AM51" s="620"/>
      <c r="AN51" s="620"/>
      <c r="AO51" s="449" t="s">
        <v>1366</v>
      </c>
      <c r="AP51" s="449"/>
      <c r="AQ51" s="449"/>
      <c r="AR51" s="449" t="s">
        <v>1366</v>
      </c>
      <c r="AS51" s="449"/>
      <c r="AT51" s="449"/>
      <c r="AU51" s="449"/>
      <c r="AV51" s="449"/>
      <c r="AW51" s="449" t="s">
        <v>162</v>
      </c>
      <c r="AX51" s="449"/>
      <c r="AY51" s="449"/>
      <c r="AZ51" s="449"/>
      <c r="BA51" s="449"/>
      <c r="BB51" s="449"/>
    </row>
    <row r="52" spans="1:54" s="606" customFormat="1" ht="24" x14ac:dyDescent="0.35">
      <c r="A52" s="613">
        <v>52</v>
      </c>
      <c r="B52" s="449" t="s">
        <v>11760</v>
      </c>
      <c r="C52" s="449" t="s">
        <v>10231</v>
      </c>
      <c r="D52" s="449" t="s">
        <v>10232</v>
      </c>
      <c r="E52" s="449" t="s">
        <v>1606</v>
      </c>
      <c r="F52" s="449" t="s">
        <v>1607</v>
      </c>
      <c r="G52" s="449" t="s">
        <v>4808</v>
      </c>
      <c r="H52" s="449" t="s">
        <v>6801</v>
      </c>
      <c r="I52" s="449" t="s">
        <v>11803</v>
      </c>
      <c r="J52" s="449"/>
      <c r="K52" s="449"/>
      <c r="L52" s="449"/>
      <c r="M52" s="449"/>
      <c r="N52" s="449"/>
      <c r="O52" s="449"/>
      <c r="P52" s="449"/>
      <c r="Q52" s="449" t="s">
        <v>10237</v>
      </c>
      <c r="R52" s="449"/>
      <c r="S52" s="613" t="s">
        <v>10238</v>
      </c>
      <c r="T52" s="449"/>
      <c r="U52" s="449" t="s">
        <v>10246</v>
      </c>
      <c r="V52" s="449"/>
      <c r="W52" s="449"/>
      <c r="X52" s="449" t="str">
        <f t="shared" si="2"/>
        <v>Report (BI Publisher) - Medium</v>
      </c>
      <c r="Y52" s="449" t="s">
        <v>250</v>
      </c>
      <c r="Z52" s="449"/>
      <c r="AA52" s="449"/>
      <c r="AB52" s="449"/>
      <c r="AC52" s="620"/>
      <c r="AD52" s="620"/>
      <c r="AE52" s="620"/>
      <c r="AF52" s="620"/>
      <c r="AG52" s="449" t="s">
        <v>1366</v>
      </c>
      <c r="AH52" s="449"/>
      <c r="AI52" s="449"/>
      <c r="AJ52" s="449"/>
      <c r="AK52" s="449"/>
      <c r="AL52" s="449"/>
      <c r="AM52" s="620"/>
      <c r="AN52" s="620"/>
      <c r="AO52" s="449" t="s">
        <v>1366</v>
      </c>
      <c r="AP52" s="449"/>
      <c r="AQ52" s="449"/>
      <c r="AR52" s="449" t="s">
        <v>1366</v>
      </c>
      <c r="AS52" s="449"/>
      <c r="AT52" s="449"/>
      <c r="AU52" s="449"/>
      <c r="AV52" s="449"/>
      <c r="AW52" s="449" t="s">
        <v>162</v>
      </c>
      <c r="AX52" s="449"/>
      <c r="AY52" s="449"/>
      <c r="AZ52" s="449"/>
      <c r="BA52" s="449"/>
      <c r="BB52" s="449"/>
    </row>
    <row r="53" spans="1:54" s="606" customFormat="1" ht="24" x14ac:dyDescent="0.35">
      <c r="A53" s="613">
        <v>53</v>
      </c>
      <c r="B53" s="449" t="s">
        <v>11760</v>
      </c>
      <c r="C53" s="449" t="s">
        <v>10231</v>
      </c>
      <c r="D53" s="449" t="s">
        <v>10232</v>
      </c>
      <c r="E53" s="449" t="s">
        <v>2577</v>
      </c>
      <c r="F53" s="449" t="s">
        <v>2578</v>
      </c>
      <c r="G53" s="449" t="s">
        <v>4808</v>
      </c>
      <c r="H53" s="449" t="s">
        <v>10780</v>
      </c>
      <c r="I53" s="449" t="s">
        <v>11804</v>
      </c>
      <c r="J53" s="449" t="s">
        <v>97</v>
      </c>
      <c r="K53" s="449"/>
      <c r="L53" s="449"/>
      <c r="M53" s="449"/>
      <c r="N53" s="449"/>
      <c r="O53" s="449"/>
      <c r="P53" s="449"/>
      <c r="Q53" s="449" t="s">
        <v>10237</v>
      </c>
      <c r="R53" s="449"/>
      <c r="S53" s="613" t="s">
        <v>10238</v>
      </c>
      <c r="T53" s="449"/>
      <c r="U53" s="449" t="s">
        <v>10298</v>
      </c>
      <c r="V53" s="449"/>
      <c r="W53" s="449"/>
      <c r="X53" s="449" t="str">
        <f t="shared" si="2"/>
        <v>Report (BI Publisher) - Simple</v>
      </c>
      <c r="Y53" s="449"/>
      <c r="Z53" s="449"/>
      <c r="AA53" s="449"/>
      <c r="AB53" s="449"/>
      <c r="AC53" s="620"/>
      <c r="AD53" s="620"/>
      <c r="AE53" s="620"/>
      <c r="AF53" s="620"/>
      <c r="AG53" s="449" t="s">
        <v>1366</v>
      </c>
      <c r="AH53" s="449"/>
      <c r="AI53" s="449"/>
      <c r="AJ53" s="449"/>
      <c r="AK53" s="449"/>
      <c r="AL53" s="449"/>
      <c r="AM53" s="620"/>
      <c r="AN53" s="620"/>
      <c r="AO53" s="449" t="s">
        <v>1366</v>
      </c>
      <c r="AP53" s="449"/>
      <c r="AQ53" s="449"/>
      <c r="AR53" s="449" t="s">
        <v>1366</v>
      </c>
      <c r="AS53" s="449"/>
      <c r="AT53" s="449"/>
      <c r="AU53" s="449"/>
      <c r="AV53" s="449"/>
      <c r="AW53" s="449" t="s">
        <v>162</v>
      </c>
      <c r="AX53" s="449"/>
      <c r="AY53" s="449"/>
      <c r="AZ53" s="449"/>
      <c r="BA53" s="449"/>
      <c r="BB53" s="449"/>
    </row>
    <row r="54" spans="1:54" s="606" customFormat="1" ht="24" x14ac:dyDescent="0.35">
      <c r="A54" s="613">
        <v>54</v>
      </c>
      <c r="B54" s="449" t="s">
        <v>11760</v>
      </c>
      <c r="C54" s="449" t="s">
        <v>10231</v>
      </c>
      <c r="D54" s="449" t="s">
        <v>10232</v>
      </c>
      <c r="E54" s="449" t="s">
        <v>2577</v>
      </c>
      <c r="F54" s="449" t="s">
        <v>2578</v>
      </c>
      <c r="G54" s="449" t="s">
        <v>4808</v>
      </c>
      <c r="H54" s="449" t="s">
        <v>10781</v>
      </c>
      <c r="I54" s="449" t="s">
        <v>11805</v>
      </c>
      <c r="J54" s="449" t="s">
        <v>97</v>
      </c>
      <c r="K54" s="449"/>
      <c r="L54" s="449"/>
      <c r="M54" s="449"/>
      <c r="N54" s="449"/>
      <c r="O54" s="449"/>
      <c r="P54" s="449"/>
      <c r="Q54" s="449" t="s">
        <v>10237</v>
      </c>
      <c r="R54" s="449"/>
      <c r="S54" s="613" t="s">
        <v>10238</v>
      </c>
      <c r="T54" s="449"/>
      <c r="U54" s="449" t="s">
        <v>10239</v>
      </c>
      <c r="V54" s="449"/>
      <c r="W54" s="449"/>
      <c r="X54" s="449" t="str">
        <f t="shared" si="2"/>
        <v>Report (BI Publisher) - Complex</v>
      </c>
      <c r="Y54" s="449"/>
      <c r="Z54" s="449"/>
      <c r="AA54" s="449"/>
      <c r="AB54" s="449"/>
      <c r="AC54" s="620"/>
      <c r="AD54" s="620"/>
      <c r="AE54" s="620"/>
      <c r="AF54" s="620"/>
      <c r="AG54" s="449" t="s">
        <v>1366</v>
      </c>
      <c r="AH54" s="449"/>
      <c r="AI54" s="449"/>
      <c r="AJ54" s="449"/>
      <c r="AK54" s="449"/>
      <c r="AL54" s="449"/>
      <c r="AM54" s="620"/>
      <c r="AN54" s="620"/>
      <c r="AO54" s="449" t="s">
        <v>1366</v>
      </c>
      <c r="AP54" s="449"/>
      <c r="AQ54" s="449"/>
      <c r="AR54" s="449" t="s">
        <v>1366</v>
      </c>
      <c r="AS54" s="449"/>
      <c r="AT54" s="449"/>
      <c r="AU54" s="449"/>
      <c r="AV54" s="449"/>
      <c r="AW54" s="449" t="s">
        <v>162</v>
      </c>
      <c r="AX54" s="449"/>
      <c r="AY54" s="449"/>
      <c r="AZ54" s="449"/>
      <c r="BA54" s="449"/>
      <c r="BB54" s="449"/>
    </row>
    <row r="55" spans="1:54" s="606" customFormat="1" ht="24" x14ac:dyDescent="0.35">
      <c r="A55" s="613">
        <v>55</v>
      </c>
      <c r="B55" s="449" t="s">
        <v>11760</v>
      </c>
      <c r="C55" s="449" t="s">
        <v>10231</v>
      </c>
      <c r="D55" s="449" t="s">
        <v>10232</v>
      </c>
      <c r="E55" s="449" t="s">
        <v>2577</v>
      </c>
      <c r="F55" s="449" t="s">
        <v>2578</v>
      </c>
      <c r="G55" s="449" t="s">
        <v>4808</v>
      </c>
      <c r="H55" s="449" t="s">
        <v>10782</v>
      </c>
      <c r="I55" s="449" t="s">
        <v>11806</v>
      </c>
      <c r="J55" s="449" t="s">
        <v>97</v>
      </c>
      <c r="K55" s="449"/>
      <c r="L55" s="449"/>
      <c r="M55" s="449"/>
      <c r="N55" s="449"/>
      <c r="O55" s="449"/>
      <c r="P55" s="449"/>
      <c r="Q55" s="449" t="s">
        <v>10237</v>
      </c>
      <c r="R55" s="449"/>
      <c r="S55" s="613" t="s">
        <v>10238</v>
      </c>
      <c r="T55" s="449"/>
      <c r="U55" s="449" t="s">
        <v>10246</v>
      </c>
      <c r="V55" s="449"/>
      <c r="W55" s="449"/>
      <c r="X55" s="449" t="str">
        <f t="shared" si="2"/>
        <v>Report (BI Publisher) - Medium</v>
      </c>
      <c r="Y55" s="449"/>
      <c r="Z55" s="449"/>
      <c r="AA55" s="449"/>
      <c r="AB55" s="449"/>
      <c r="AC55" s="620"/>
      <c r="AD55" s="620"/>
      <c r="AE55" s="620"/>
      <c r="AF55" s="620"/>
      <c r="AG55" s="449" t="s">
        <v>1366</v>
      </c>
      <c r="AH55" s="449"/>
      <c r="AI55" s="449"/>
      <c r="AJ55" s="449"/>
      <c r="AK55" s="449"/>
      <c r="AL55" s="449"/>
      <c r="AM55" s="620"/>
      <c r="AN55" s="620"/>
      <c r="AO55" s="449" t="s">
        <v>1366</v>
      </c>
      <c r="AP55" s="449"/>
      <c r="AQ55" s="449"/>
      <c r="AR55" s="449" t="s">
        <v>1366</v>
      </c>
      <c r="AS55" s="449"/>
      <c r="AT55" s="449"/>
      <c r="AU55" s="449"/>
      <c r="AV55" s="449"/>
      <c r="AW55" s="449" t="s">
        <v>162</v>
      </c>
      <c r="AX55" s="449"/>
      <c r="AY55" s="449"/>
      <c r="AZ55" s="449"/>
      <c r="BA55" s="449"/>
      <c r="BB55" s="449"/>
    </row>
    <row r="56" spans="1:54" s="606" customFormat="1" ht="24" x14ac:dyDescent="0.35">
      <c r="A56" s="613">
        <v>56</v>
      </c>
      <c r="B56" s="449" t="s">
        <v>11760</v>
      </c>
      <c r="C56" s="449" t="s">
        <v>10231</v>
      </c>
      <c r="D56" s="449" t="s">
        <v>10232</v>
      </c>
      <c r="E56" s="449" t="s">
        <v>2577</v>
      </c>
      <c r="F56" s="449" t="s">
        <v>2578</v>
      </c>
      <c r="G56" s="449" t="s">
        <v>4808</v>
      </c>
      <c r="H56" s="449" t="s">
        <v>10783</v>
      </c>
      <c r="I56" s="449" t="s">
        <v>11807</v>
      </c>
      <c r="J56" s="449" t="s">
        <v>97</v>
      </c>
      <c r="K56" s="449"/>
      <c r="L56" s="449"/>
      <c r="M56" s="449"/>
      <c r="N56" s="449"/>
      <c r="O56" s="449"/>
      <c r="P56" s="449"/>
      <c r="Q56" s="449" t="s">
        <v>10237</v>
      </c>
      <c r="R56" s="449"/>
      <c r="S56" s="613" t="s">
        <v>10238</v>
      </c>
      <c r="T56" s="449"/>
      <c r="U56" s="449" t="s">
        <v>10246</v>
      </c>
      <c r="V56" s="449"/>
      <c r="W56" s="449"/>
      <c r="X56" s="449" t="str">
        <f t="shared" si="2"/>
        <v>Report (BI Publisher) - Medium</v>
      </c>
      <c r="Y56" s="449"/>
      <c r="Z56" s="449"/>
      <c r="AA56" s="449"/>
      <c r="AB56" s="449"/>
      <c r="AC56" s="620"/>
      <c r="AD56" s="620"/>
      <c r="AE56" s="620"/>
      <c r="AF56" s="620"/>
      <c r="AG56" s="449" t="s">
        <v>1366</v>
      </c>
      <c r="AH56" s="449"/>
      <c r="AI56" s="449"/>
      <c r="AJ56" s="449"/>
      <c r="AK56" s="449"/>
      <c r="AL56" s="449"/>
      <c r="AM56" s="620"/>
      <c r="AN56" s="620"/>
      <c r="AO56" s="449" t="s">
        <v>1366</v>
      </c>
      <c r="AP56" s="449"/>
      <c r="AQ56" s="449"/>
      <c r="AR56" s="449" t="s">
        <v>1366</v>
      </c>
      <c r="AS56" s="449"/>
      <c r="AT56" s="449"/>
      <c r="AU56" s="449"/>
      <c r="AV56" s="449"/>
      <c r="AW56" s="449" t="s">
        <v>162</v>
      </c>
      <c r="AX56" s="449"/>
      <c r="AY56" s="449"/>
      <c r="AZ56" s="449"/>
      <c r="BA56" s="449"/>
      <c r="BB56" s="449"/>
    </row>
    <row r="57" spans="1:54" s="606" customFormat="1" ht="24" x14ac:dyDescent="0.35">
      <c r="A57" s="613">
        <v>57</v>
      </c>
      <c r="B57" s="449" t="s">
        <v>11760</v>
      </c>
      <c r="C57" s="449" t="s">
        <v>10231</v>
      </c>
      <c r="D57" s="449" t="s">
        <v>10232</v>
      </c>
      <c r="E57" s="449" t="s">
        <v>2577</v>
      </c>
      <c r="F57" s="449" t="s">
        <v>2578</v>
      </c>
      <c r="G57" s="449" t="s">
        <v>4808</v>
      </c>
      <c r="H57" s="449" t="s">
        <v>10784</v>
      </c>
      <c r="I57" s="449" t="s">
        <v>11808</v>
      </c>
      <c r="J57" s="449" t="s">
        <v>97</v>
      </c>
      <c r="K57" s="449"/>
      <c r="L57" s="449"/>
      <c r="M57" s="449"/>
      <c r="N57" s="449"/>
      <c r="O57" s="449"/>
      <c r="P57" s="449"/>
      <c r="Q57" s="449" t="s">
        <v>10237</v>
      </c>
      <c r="R57" s="449"/>
      <c r="S57" s="613" t="s">
        <v>10238</v>
      </c>
      <c r="T57" s="449"/>
      <c r="U57" s="449" t="s">
        <v>10298</v>
      </c>
      <c r="V57" s="449"/>
      <c r="W57" s="449"/>
      <c r="X57" s="449" t="str">
        <f t="shared" si="2"/>
        <v>Report (BI Publisher) - Simple</v>
      </c>
      <c r="Y57" s="449"/>
      <c r="Z57" s="449"/>
      <c r="AA57" s="449"/>
      <c r="AB57" s="449"/>
      <c r="AC57" s="620"/>
      <c r="AD57" s="620"/>
      <c r="AE57" s="620"/>
      <c r="AF57" s="620"/>
      <c r="AG57" s="449" t="s">
        <v>1366</v>
      </c>
      <c r="AH57" s="449"/>
      <c r="AI57" s="449"/>
      <c r="AJ57" s="449"/>
      <c r="AK57" s="449"/>
      <c r="AL57" s="449"/>
      <c r="AM57" s="620"/>
      <c r="AN57" s="620"/>
      <c r="AO57" s="449" t="s">
        <v>1366</v>
      </c>
      <c r="AP57" s="449"/>
      <c r="AQ57" s="449"/>
      <c r="AR57" s="449" t="s">
        <v>1366</v>
      </c>
      <c r="AS57" s="449"/>
      <c r="AT57" s="449"/>
      <c r="AU57" s="449"/>
      <c r="AV57" s="449"/>
      <c r="AW57" s="449" t="s">
        <v>162</v>
      </c>
      <c r="AX57" s="449"/>
      <c r="AY57" s="449"/>
      <c r="AZ57" s="449"/>
      <c r="BA57" s="449"/>
      <c r="BB57" s="449"/>
    </row>
    <row r="58" spans="1:54" s="606" customFormat="1" ht="24" x14ac:dyDescent="0.35">
      <c r="A58" s="613">
        <v>58</v>
      </c>
      <c r="B58" s="449" t="s">
        <v>11760</v>
      </c>
      <c r="C58" s="449" t="s">
        <v>10231</v>
      </c>
      <c r="D58" s="449" t="s">
        <v>10232</v>
      </c>
      <c r="E58" s="449" t="s">
        <v>1606</v>
      </c>
      <c r="F58" s="449" t="s">
        <v>1607</v>
      </c>
      <c r="G58" s="449" t="s">
        <v>4808</v>
      </c>
      <c r="H58" s="449" t="s">
        <v>2100</v>
      </c>
      <c r="I58" s="449" t="s">
        <v>10272</v>
      </c>
      <c r="J58" s="449"/>
      <c r="K58" s="449"/>
      <c r="L58" s="449"/>
      <c r="M58" s="449"/>
      <c r="N58" s="449"/>
      <c r="O58" s="449" t="s">
        <v>10273</v>
      </c>
      <c r="P58" s="449"/>
      <c r="Q58" s="449" t="s">
        <v>10237</v>
      </c>
      <c r="R58" s="449"/>
      <c r="S58" s="613" t="s">
        <v>10238</v>
      </c>
      <c r="T58" s="449"/>
      <c r="U58" s="449"/>
      <c r="V58" s="449"/>
      <c r="W58" s="449"/>
      <c r="X58" s="449" t="str">
        <f t="shared" si="2"/>
        <v xml:space="preserve">Report (BI Publisher) - </v>
      </c>
      <c r="Y58" s="449"/>
      <c r="Z58" s="449"/>
      <c r="AA58" s="449"/>
      <c r="AB58" s="449"/>
      <c r="AC58" s="620"/>
      <c r="AD58" s="620">
        <v>44470</v>
      </c>
      <c r="AE58" s="620"/>
      <c r="AF58" s="620"/>
      <c r="AG58" s="449" t="s">
        <v>1366</v>
      </c>
      <c r="AH58" s="449"/>
      <c r="AI58" s="449"/>
      <c r="AJ58" s="449"/>
      <c r="AK58" s="449"/>
      <c r="AL58" s="449"/>
      <c r="AM58" s="620"/>
      <c r="AN58" s="620"/>
      <c r="AO58" s="449" t="s">
        <v>1366</v>
      </c>
      <c r="AP58" s="449"/>
      <c r="AQ58" s="449"/>
      <c r="AR58" s="449" t="s">
        <v>1366</v>
      </c>
      <c r="AS58" s="449"/>
      <c r="AT58" s="449"/>
      <c r="AU58" s="449"/>
      <c r="AV58" s="449"/>
      <c r="AW58" s="449" t="s">
        <v>162</v>
      </c>
      <c r="AX58" s="449"/>
      <c r="AY58" s="449"/>
      <c r="AZ58" s="449"/>
      <c r="BA58" s="449"/>
      <c r="BB58" s="449"/>
    </row>
    <row r="59" spans="1:54" s="606" customFormat="1" ht="24" x14ac:dyDescent="0.35">
      <c r="A59" s="613">
        <v>59</v>
      </c>
      <c r="B59" s="449" t="s">
        <v>11760</v>
      </c>
      <c r="C59" s="449" t="s">
        <v>10231</v>
      </c>
      <c r="D59" s="449" t="s">
        <v>10232</v>
      </c>
      <c r="E59" s="449" t="s">
        <v>1606</v>
      </c>
      <c r="F59" s="449" t="s">
        <v>1607</v>
      </c>
      <c r="G59" s="449" t="s">
        <v>4808</v>
      </c>
      <c r="H59" s="449" t="s">
        <v>2406</v>
      </c>
      <c r="I59" s="449" t="s">
        <v>11809</v>
      </c>
      <c r="J59" s="449"/>
      <c r="K59" s="449"/>
      <c r="L59" s="449"/>
      <c r="M59" s="449"/>
      <c r="N59" s="449"/>
      <c r="O59" s="449"/>
      <c r="P59" s="449"/>
      <c r="Q59" s="449" t="s">
        <v>10237</v>
      </c>
      <c r="R59" s="449"/>
      <c r="S59" s="613" t="s">
        <v>10238</v>
      </c>
      <c r="T59" s="449"/>
      <c r="U59" s="449" t="s">
        <v>10246</v>
      </c>
      <c r="V59" s="449"/>
      <c r="W59" s="449"/>
      <c r="X59" s="449" t="str">
        <f t="shared" si="2"/>
        <v>Report (BI Publisher) - Medium</v>
      </c>
      <c r="Y59" s="449" t="s">
        <v>250</v>
      </c>
      <c r="Z59" s="449"/>
      <c r="AA59" s="449"/>
      <c r="AB59" s="449"/>
      <c r="AC59" s="620"/>
      <c r="AD59" s="620"/>
      <c r="AE59" s="620"/>
      <c r="AF59" s="620"/>
      <c r="AG59" s="449" t="s">
        <v>1366</v>
      </c>
      <c r="AH59" s="449"/>
      <c r="AI59" s="449"/>
      <c r="AJ59" s="449"/>
      <c r="AK59" s="449"/>
      <c r="AL59" s="449"/>
      <c r="AM59" s="620"/>
      <c r="AN59" s="620"/>
      <c r="AO59" s="449" t="s">
        <v>1366</v>
      </c>
      <c r="AP59" s="449"/>
      <c r="AQ59" s="449"/>
      <c r="AR59" s="449" t="s">
        <v>1366</v>
      </c>
      <c r="AS59" s="449"/>
      <c r="AT59" s="449"/>
      <c r="AU59" s="449"/>
      <c r="AV59" s="449"/>
      <c r="AW59" s="449" t="s">
        <v>162</v>
      </c>
      <c r="AX59" s="449"/>
      <c r="AY59" s="449"/>
      <c r="AZ59" s="449"/>
      <c r="BA59" s="449"/>
      <c r="BB59" s="449"/>
    </row>
    <row r="60" spans="1:54" s="606" customFormat="1" ht="24" x14ac:dyDescent="0.35">
      <c r="A60" s="613">
        <v>60</v>
      </c>
      <c r="B60" s="449" t="s">
        <v>11760</v>
      </c>
      <c r="C60" s="449" t="s">
        <v>10231</v>
      </c>
      <c r="D60" s="449" t="s">
        <v>10232</v>
      </c>
      <c r="E60" s="449" t="s">
        <v>1606</v>
      </c>
      <c r="F60" s="449" t="s">
        <v>1607</v>
      </c>
      <c r="G60" s="449" t="s">
        <v>4808</v>
      </c>
      <c r="H60" s="449" t="s">
        <v>2413</v>
      </c>
      <c r="I60" s="449" t="s">
        <v>11810</v>
      </c>
      <c r="J60" s="449"/>
      <c r="K60" s="449"/>
      <c r="L60" s="449"/>
      <c r="M60" s="449"/>
      <c r="N60" s="449"/>
      <c r="O60" s="449"/>
      <c r="P60" s="449"/>
      <c r="Q60" s="449" t="s">
        <v>10237</v>
      </c>
      <c r="R60" s="449"/>
      <c r="S60" s="613" t="s">
        <v>10238</v>
      </c>
      <c r="T60" s="449"/>
      <c r="U60" s="449" t="s">
        <v>10246</v>
      </c>
      <c r="V60" s="449"/>
      <c r="W60" s="449"/>
      <c r="X60" s="449" t="str">
        <f t="shared" si="2"/>
        <v>Report (BI Publisher) - Medium</v>
      </c>
      <c r="Y60" s="449" t="s">
        <v>250</v>
      </c>
      <c r="Z60" s="449"/>
      <c r="AA60" s="449"/>
      <c r="AB60" s="449"/>
      <c r="AC60" s="620"/>
      <c r="AD60" s="620"/>
      <c r="AE60" s="620"/>
      <c r="AF60" s="620"/>
      <c r="AG60" s="449" t="s">
        <v>1366</v>
      </c>
      <c r="AH60" s="449"/>
      <c r="AI60" s="449"/>
      <c r="AJ60" s="449"/>
      <c r="AK60" s="449"/>
      <c r="AL60" s="449"/>
      <c r="AM60" s="620"/>
      <c r="AN60" s="620"/>
      <c r="AO60" s="449" t="s">
        <v>1366</v>
      </c>
      <c r="AP60" s="449"/>
      <c r="AQ60" s="449"/>
      <c r="AR60" s="449" t="s">
        <v>1366</v>
      </c>
      <c r="AS60" s="449"/>
      <c r="AT60" s="449"/>
      <c r="AU60" s="449"/>
      <c r="AV60" s="449"/>
      <c r="AW60" s="449" t="s">
        <v>162</v>
      </c>
      <c r="AX60" s="449"/>
      <c r="AY60" s="449"/>
      <c r="AZ60" s="449"/>
      <c r="BA60" s="449"/>
      <c r="BB60" s="449"/>
    </row>
    <row r="61" spans="1:54" s="606" customFormat="1" ht="24" x14ac:dyDescent="0.35">
      <c r="A61" s="613">
        <v>61</v>
      </c>
      <c r="B61" s="449" t="s">
        <v>11760</v>
      </c>
      <c r="C61" s="449" t="s">
        <v>10231</v>
      </c>
      <c r="D61" s="449" t="s">
        <v>10232</v>
      </c>
      <c r="E61" s="449" t="s">
        <v>1606</v>
      </c>
      <c r="F61" s="449" t="s">
        <v>1607</v>
      </c>
      <c r="G61" s="449" t="s">
        <v>4808</v>
      </c>
      <c r="H61" s="449" t="s">
        <v>4018</v>
      </c>
      <c r="I61" s="449" t="s">
        <v>11811</v>
      </c>
      <c r="J61" s="449"/>
      <c r="K61" s="449"/>
      <c r="L61" s="449"/>
      <c r="M61" s="449"/>
      <c r="N61" s="449"/>
      <c r="O61" s="449"/>
      <c r="P61" s="449"/>
      <c r="Q61" s="449" t="s">
        <v>10237</v>
      </c>
      <c r="R61" s="449"/>
      <c r="S61" s="613" t="s">
        <v>10238</v>
      </c>
      <c r="T61" s="449"/>
      <c r="U61" s="449" t="s">
        <v>10246</v>
      </c>
      <c r="V61" s="449"/>
      <c r="W61" s="449"/>
      <c r="X61" s="449" t="str">
        <f t="shared" si="2"/>
        <v>Report (BI Publisher) - Medium</v>
      </c>
      <c r="Y61" s="449" t="s">
        <v>250</v>
      </c>
      <c r="Z61" s="449"/>
      <c r="AA61" s="449"/>
      <c r="AB61" s="449"/>
      <c r="AC61" s="620"/>
      <c r="AD61" s="620"/>
      <c r="AE61" s="620"/>
      <c r="AF61" s="620"/>
      <c r="AG61" s="449" t="s">
        <v>1366</v>
      </c>
      <c r="AH61" s="449"/>
      <c r="AI61" s="449"/>
      <c r="AJ61" s="449"/>
      <c r="AK61" s="449"/>
      <c r="AL61" s="449"/>
      <c r="AM61" s="620"/>
      <c r="AN61" s="620"/>
      <c r="AO61" s="449" t="s">
        <v>1366</v>
      </c>
      <c r="AP61" s="449"/>
      <c r="AQ61" s="449"/>
      <c r="AR61" s="449" t="s">
        <v>1366</v>
      </c>
      <c r="AS61" s="449"/>
      <c r="AT61" s="449"/>
      <c r="AU61" s="449"/>
      <c r="AV61" s="449"/>
      <c r="AW61" s="449" t="s">
        <v>162</v>
      </c>
      <c r="AX61" s="449"/>
      <c r="AY61" s="449"/>
      <c r="AZ61" s="449"/>
      <c r="BA61" s="449"/>
      <c r="BB61" s="449"/>
    </row>
    <row r="62" spans="1:54" s="606" customFormat="1" ht="24" x14ac:dyDescent="0.35">
      <c r="A62" s="613">
        <v>62</v>
      </c>
      <c r="B62" s="449" t="s">
        <v>11760</v>
      </c>
      <c r="C62" s="449" t="s">
        <v>10231</v>
      </c>
      <c r="D62" s="449" t="s">
        <v>10232</v>
      </c>
      <c r="E62" s="449" t="s">
        <v>1606</v>
      </c>
      <c r="F62" s="449" t="s">
        <v>1607</v>
      </c>
      <c r="G62" s="449" t="s">
        <v>4808</v>
      </c>
      <c r="H62" s="449" t="s">
        <v>4025</v>
      </c>
      <c r="I62" s="449" t="s">
        <v>11812</v>
      </c>
      <c r="J62" s="449"/>
      <c r="K62" s="449"/>
      <c r="L62" s="449"/>
      <c r="M62" s="449"/>
      <c r="N62" s="449"/>
      <c r="O62" s="449"/>
      <c r="P62" s="449"/>
      <c r="Q62" s="449" t="s">
        <v>10237</v>
      </c>
      <c r="R62" s="449"/>
      <c r="S62" s="613" t="s">
        <v>10238</v>
      </c>
      <c r="T62" s="449"/>
      <c r="U62" s="449" t="s">
        <v>10298</v>
      </c>
      <c r="V62" s="449"/>
      <c r="W62" s="449"/>
      <c r="X62" s="449" t="str">
        <f t="shared" si="2"/>
        <v>Report (BI Publisher) - Simple</v>
      </c>
      <c r="Y62" s="449" t="s">
        <v>250</v>
      </c>
      <c r="Z62" s="449"/>
      <c r="AA62" s="449"/>
      <c r="AB62" s="449"/>
      <c r="AC62" s="620"/>
      <c r="AD62" s="620"/>
      <c r="AE62" s="620"/>
      <c r="AF62" s="620"/>
      <c r="AG62" s="449" t="s">
        <v>1366</v>
      </c>
      <c r="AH62" s="449"/>
      <c r="AI62" s="449"/>
      <c r="AJ62" s="449"/>
      <c r="AK62" s="449"/>
      <c r="AL62" s="449"/>
      <c r="AM62" s="620"/>
      <c r="AN62" s="620"/>
      <c r="AO62" s="449" t="s">
        <v>1366</v>
      </c>
      <c r="AP62" s="449"/>
      <c r="AQ62" s="449"/>
      <c r="AR62" s="449" t="s">
        <v>1366</v>
      </c>
      <c r="AS62" s="449"/>
      <c r="AT62" s="449"/>
      <c r="AU62" s="449"/>
      <c r="AV62" s="449"/>
      <c r="AW62" s="449" t="s">
        <v>162</v>
      </c>
      <c r="AX62" s="449"/>
      <c r="AY62" s="449"/>
      <c r="AZ62" s="449"/>
      <c r="BA62" s="449"/>
      <c r="BB62" s="449"/>
    </row>
    <row r="63" spans="1:54" s="606" customFormat="1" ht="24" x14ac:dyDescent="0.35">
      <c r="A63" s="613">
        <v>63</v>
      </c>
      <c r="B63" s="449" t="s">
        <v>11760</v>
      </c>
      <c r="C63" s="449" t="s">
        <v>10231</v>
      </c>
      <c r="D63" s="449" t="s">
        <v>10232</v>
      </c>
      <c r="E63" s="449" t="s">
        <v>1606</v>
      </c>
      <c r="F63" s="449" t="s">
        <v>1607</v>
      </c>
      <c r="G63" s="449" t="s">
        <v>4808</v>
      </c>
      <c r="H63" s="449" t="s">
        <v>4049</v>
      </c>
      <c r="I63" s="449" t="s">
        <v>11813</v>
      </c>
      <c r="J63" s="449"/>
      <c r="K63" s="449"/>
      <c r="L63" s="449"/>
      <c r="M63" s="449"/>
      <c r="N63" s="449"/>
      <c r="O63" s="449"/>
      <c r="P63" s="449"/>
      <c r="Q63" s="449" t="s">
        <v>10237</v>
      </c>
      <c r="R63" s="449"/>
      <c r="S63" s="613" t="s">
        <v>10238</v>
      </c>
      <c r="T63" s="449"/>
      <c r="U63" s="449" t="s">
        <v>10246</v>
      </c>
      <c r="V63" s="449"/>
      <c r="W63" s="449"/>
      <c r="X63" s="449" t="str">
        <f t="shared" si="2"/>
        <v>Report (BI Publisher) - Medium</v>
      </c>
      <c r="Y63" s="449" t="s">
        <v>250</v>
      </c>
      <c r="Z63" s="449"/>
      <c r="AA63" s="449"/>
      <c r="AB63" s="449"/>
      <c r="AC63" s="620"/>
      <c r="AD63" s="620"/>
      <c r="AE63" s="620"/>
      <c r="AF63" s="620"/>
      <c r="AG63" s="449" t="s">
        <v>1366</v>
      </c>
      <c r="AH63" s="449"/>
      <c r="AI63" s="449"/>
      <c r="AJ63" s="449"/>
      <c r="AK63" s="449"/>
      <c r="AL63" s="449"/>
      <c r="AM63" s="620"/>
      <c r="AN63" s="620"/>
      <c r="AO63" s="449" t="s">
        <v>1366</v>
      </c>
      <c r="AP63" s="449"/>
      <c r="AQ63" s="449"/>
      <c r="AR63" s="449" t="s">
        <v>1366</v>
      </c>
      <c r="AS63" s="449"/>
      <c r="AT63" s="449"/>
      <c r="AU63" s="449"/>
      <c r="AV63" s="449"/>
      <c r="AW63" s="449" t="s">
        <v>162</v>
      </c>
      <c r="AX63" s="449"/>
      <c r="AY63" s="449"/>
      <c r="AZ63" s="449"/>
      <c r="BA63" s="449"/>
      <c r="BB63" s="449"/>
    </row>
    <row r="64" spans="1:54" s="606" customFormat="1" ht="24" x14ac:dyDescent="0.35">
      <c r="A64" s="613">
        <v>64</v>
      </c>
      <c r="B64" s="449" t="s">
        <v>11760</v>
      </c>
      <c r="C64" s="449" t="s">
        <v>10231</v>
      </c>
      <c r="D64" s="449" t="s">
        <v>10232</v>
      </c>
      <c r="E64" s="449" t="s">
        <v>1606</v>
      </c>
      <c r="F64" s="449" t="s">
        <v>1607</v>
      </c>
      <c r="G64" s="449" t="s">
        <v>4808</v>
      </c>
      <c r="H64" s="449" t="s">
        <v>4177</v>
      </c>
      <c r="I64" s="449" t="s">
        <v>11814</v>
      </c>
      <c r="J64" s="449"/>
      <c r="K64" s="449"/>
      <c r="L64" s="449"/>
      <c r="M64" s="449"/>
      <c r="N64" s="449"/>
      <c r="O64" s="449"/>
      <c r="P64" s="449"/>
      <c r="Q64" s="449" t="s">
        <v>10237</v>
      </c>
      <c r="R64" s="449"/>
      <c r="S64" s="613" t="s">
        <v>10238</v>
      </c>
      <c r="T64" s="449"/>
      <c r="U64" s="449" t="s">
        <v>10246</v>
      </c>
      <c r="V64" s="449"/>
      <c r="W64" s="449"/>
      <c r="X64" s="449" t="str">
        <f t="shared" si="2"/>
        <v>Report (BI Publisher) - Medium</v>
      </c>
      <c r="Y64" s="449" t="s">
        <v>250</v>
      </c>
      <c r="Z64" s="449"/>
      <c r="AA64" s="449"/>
      <c r="AB64" s="449"/>
      <c r="AC64" s="620"/>
      <c r="AD64" s="620"/>
      <c r="AE64" s="620"/>
      <c r="AF64" s="620"/>
      <c r="AG64" s="449" t="s">
        <v>1366</v>
      </c>
      <c r="AH64" s="449"/>
      <c r="AI64" s="449"/>
      <c r="AJ64" s="449"/>
      <c r="AK64" s="449"/>
      <c r="AL64" s="449"/>
      <c r="AM64" s="620"/>
      <c r="AN64" s="620"/>
      <c r="AO64" s="449" t="s">
        <v>1366</v>
      </c>
      <c r="AP64" s="449"/>
      <c r="AQ64" s="449"/>
      <c r="AR64" s="449" t="s">
        <v>1366</v>
      </c>
      <c r="AS64" s="449"/>
      <c r="AT64" s="449"/>
      <c r="AU64" s="449"/>
      <c r="AV64" s="449"/>
      <c r="AW64" s="449" t="s">
        <v>162</v>
      </c>
      <c r="AX64" s="449"/>
      <c r="AY64" s="449"/>
      <c r="AZ64" s="449"/>
      <c r="BA64" s="449"/>
      <c r="BB64" s="449"/>
    </row>
    <row r="65" spans="1:54" s="606" customFormat="1" ht="24" x14ac:dyDescent="0.35">
      <c r="A65" s="613">
        <v>65</v>
      </c>
      <c r="B65" s="449" t="s">
        <v>11760</v>
      </c>
      <c r="C65" s="449" t="s">
        <v>10231</v>
      </c>
      <c r="D65" s="449" t="s">
        <v>10232</v>
      </c>
      <c r="E65" s="449" t="s">
        <v>1606</v>
      </c>
      <c r="F65" s="449" t="s">
        <v>1607</v>
      </c>
      <c r="G65" s="449" t="s">
        <v>4808</v>
      </c>
      <c r="H65" s="449" t="s">
        <v>4186</v>
      </c>
      <c r="I65" s="449" t="s">
        <v>11815</v>
      </c>
      <c r="J65" s="449"/>
      <c r="K65" s="449"/>
      <c r="L65" s="449"/>
      <c r="M65" s="449"/>
      <c r="N65" s="449"/>
      <c r="O65" s="449"/>
      <c r="P65" s="449"/>
      <c r="Q65" s="449" t="s">
        <v>10237</v>
      </c>
      <c r="R65" s="449"/>
      <c r="S65" s="613" t="s">
        <v>10238</v>
      </c>
      <c r="T65" s="449"/>
      <c r="U65" s="449" t="s">
        <v>10239</v>
      </c>
      <c r="V65" s="449"/>
      <c r="W65" s="449"/>
      <c r="X65" s="449" t="str">
        <f t="shared" si="2"/>
        <v>Report (BI Publisher) - Complex</v>
      </c>
      <c r="Y65" s="449" t="s">
        <v>250</v>
      </c>
      <c r="Z65" s="449"/>
      <c r="AA65" s="449"/>
      <c r="AB65" s="449"/>
      <c r="AC65" s="620"/>
      <c r="AD65" s="620"/>
      <c r="AE65" s="620"/>
      <c r="AF65" s="620"/>
      <c r="AG65" s="449" t="s">
        <v>1366</v>
      </c>
      <c r="AH65" s="449"/>
      <c r="AI65" s="449"/>
      <c r="AJ65" s="449"/>
      <c r="AK65" s="449"/>
      <c r="AL65" s="449"/>
      <c r="AM65" s="620"/>
      <c r="AN65" s="620"/>
      <c r="AO65" s="449" t="s">
        <v>1366</v>
      </c>
      <c r="AP65" s="449"/>
      <c r="AQ65" s="449"/>
      <c r="AR65" s="449" t="s">
        <v>1366</v>
      </c>
      <c r="AS65" s="449"/>
      <c r="AT65" s="449"/>
      <c r="AU65" s="449"/>
      <c r="AV65" s="449"/>
      <c r="AW65" s="449" t="s">
        <v>162</v>
      </c>
      <c r="AX65" s="449"/>
      <c r="AY65" s="449"/>
      <c r="AZ65" s="449"/>
      <c r="BA65" s="449"/>
      <c r="BB65" s="449"/>
    </row>
    <row r="66" spans="1:54" s="606" customFormat="1" ht="24" x14ac:dyDescent="0.35">
      <c r="A66" s="613">
        <v>66</v>
      </c>
      <c r="B66" s="449" t="s">
        <v>11760</v>
      </c>
      <c r="C66" s="449" t="s">
        <v>10231</v>
      </c>
      <c r="D66" s="449" t="s">
        <v>10232</v>
      </c>
      <c r="E66" s="449" t="s">
        <v>1606</v>
      </c>
      <c r="F66" s="449" t="s">
        <v>1607</v>
      </c>
      <c r="G66" s="449" t="s">
        <v>4808</v>
      </c>
      <c r="H66" s="449" t="s">
        <v>4193</v>
      </c>
      <c r="I66" s="449" t="s">
        <v>11816</v>
      </c>
      <c r="J66" s="449"/>
      <c r="K66" s="449"/>
      <c r="L66" s="449"/>
      <c r="M66" s="449"/>
      <c r="N66" s="449"/>
      <c r="O66" s="449"/>
      <c r="P66" s="449"/>
      <c r="Q66" s="449" t="s">
        <v>10237</v>
      </c>
      <c r="R66" s="449"/>
      <c r="S66" s="613" t="s">
        <v>10238</v>
      </c>
      <c r="T66" s="449"/>
      <c r="U66" s="449" t="s">
        <v>10239</v>
      </c>
      <c r="V66" s="449"/>
      <c r="W66" s="449"/>
      <c r="X66" s="449" t="str">
        <f t="shared" si="2"/>
        <v>Report (BI Publisher) - Complex</v>
      </c>
      <c r="Y66" s="449" t="s">
        <v>250</v>
      </c>
      <c r="Z66" s="449"/>
      <c r="AA66" s="449"/>
      <c r="AB66" s="449"/>
      <c r="AC66" s="620"/>
      <c r="AD66" s="620"/>
      <c r="AE66" s="620"/>
      <c r="AF66" s="620"/>
      <c r="AG66" s="449" t="s">
        <v>1366</v>
      </c>
      <c r="AH66" s="449"/>
      <c r="AI66" s="449"/>
      <c r="AJ66" s="449"/>
      <c r="AK66" s="449"/>
      <c r="AL66" s="449"/>
      <c r="AM66" s="620"/>
      <c r="AN66" s="620"/>
      <c r="AO66" s="449" t="s">
        <v>1366</v>
      </c>
      <c r="AP66" s="449"/>
      <c r="AQ66" s="449"/>
      <c r="AR66" s="449" t="s">
        <v>1366</v>
      </c>
      <c r="AS66" s="449"/>
      <c r="AT66" s="449"/>
      <c r="AU66" s="449"/>
      <c r="AV66" s="449"/>
      <c r="AW66" s="449" t="s">
        <v>162</v>
      </c>
      <c r="AX66" s="449"/>
      <c r="AY66" s="449"/>
      <c r="AZ66" s="449"/>
      <c r="BA66" s="449"/>
      <c r="BB66" s="449"/>
    </row>
    <row r="67" spans="1:54" s="606" customFormat="1" ht="24" x14ac:dyDescent="0.35">
      <c r="A67" s="613">
        <v>67</v>
      </c>
      <c r="B67" s="449" t="s">
        <v>11760</v>
      </c>
      <c r="C67" s="449" t="s">
        <v>10231</v>
      </c>
      <c r="D67" s="449" t="s">
        <v>10232</v>
      </c>
      <c r="E67" s="449" t="s">
        <v>1606</v>
      </c>
      <c r="F67" s="449" t="s">
        <v>1607</v>
      </c>
      <c r="G67" s="449" t="s">
        <v>4808</v>
      </c>
      <c r="H67" s="449" t="s">
        <v>4201</v>
      </c>
      <c r="I67" s="449" t="s">
        <v>11817</v>
      </c>
      <c r="J67" s="449"/>
      <c r="K67" s="449"/>
      <c r="L67" s="449"/>
      <c r="M67" s="449"/>
      <c r="N67" s="449"/>
      <c r="O67" s="449"/>
      <c r="P67" s="449"/>
      <c r="Q67" s="449" t="s">
        <v>10237</v>
      </c>
      <c r="R67" s="449"/>
      <c r="S67" s="613" t="s">
        <v>10238</v>
      </c>
      <c r="T67" s="449"/>
      <c r="U67" s="449" t="s">
        <v>10274</v>
      </c>
      <c r="V67" s="449"/>
      <c r="W67" s="449"/>
      <c r="X67" s="449" t="str">
        <f t="shared" ref="X67:X96" si="3">_xlfn.CONCAT(Q67," - ",U67)</f>
        <v>Report (BI Publisher) - Very Complex</v>
      </c>
      <c r="Y67" s="449" t="s">
        <v>250</v>
      </c>
      <c r="Z67" s="449"/>
      <c r="AA67" s="449"/>
      <c r="AB67" s="449"/>
      <c r="AC67" s="620"/>
      <c r="AD67" s="620"/>
      <c r="AE67" s="620"/>
      <c r="AF67" s="620"/>
      <c r="AG67" s="449" t="s">
        <v>1366</v>
      </c>
      <c r="AH67" s="449"/>
      <c r="AI67" s="449"/>
      <c r="AJ67" s="449"/>
      <c r="AK67" s="449"/>
      <c r="AL67" s="449"/>
      <c r="AM67" s="620"/>
      <c r="AN67" s="620"/>
      <c r="AO67" s="449" t="s">
        <v>1366</v>
      </c>
      <c r="AP67" s="449"/>
      <c r="AQ67" s="449"/>
      <c r="AR67" s="449" t="s">
        <v>1366</v>
      </c>
      <c r="AS67" s="449"/>
      <c r="AT67" s="449"/>
      <c r="AU67" s="449"/>
      <c r="AV67" s="449"/>
      <c r="AW67" s="449" t="s">
        <v>162</v>
      </c>
      <c r="AX67" s="449"/>
      <c r="AY67" s="449"/>
      <c r="AZ67" s="449"/>
      <c r="BA67" s="449"/>
      <c r="BB67" s="449"/>
    </row>
    <row r="68" spans="1:54" s="606" customFormat="1" ht="24" x14ac:dyDescent="0.35">
      <c r="A68" s="613">
        <v>68</v>
      </c>
      <c r="B68" s="449" t="s">
        <v>11760</v>
      </c>
      <c r="C68" s="449" t="s">
        <v>10231</v>
      </c>
      <c r="D68" s="449" t="s">
        <v>10232</v>
      </c>
      <c r="E68" s="449" t="s">
        <v>1606</v>
      </c>
      <c r="F68" s="449" t="s">
        <v>1607</v>
      </c>
      <c r="G68" s="449" t="s">
        <v>4808</v>
      </c>
      <c r="H68" s="449" t="s">
        <v>4207</v>
      </c>
      <c r="I68" s="449" t="s">
        <v>11818</v>
      </c>
      <c r="J68" s="449"/>
      <c r="K68" s="449"/>
      <c r="L68" s="449"/>
      <c r="M68" s="449"/>
      <c r="N68" s="449"/>
      <c r="O68" s="449"/>
      <c r="P68" s="449"/>
      <c r="Q68" s="449" t="s">
        <v>10237</v>
      </c>
      <c r="R68" s="449"/>
      <c r="S68" s="613" t="s">
        <v>10238</v>
      </c>
      <c r="T68" s="449"/>
      <c r="U68" s="449" t="s">
        <v>10274</v>
      </c>
      <c r="V68" s="449"/>
      <c r="W68" s="449"/>
      <c r="X68" s="449" t="str">
        <f t="shared" si="3"/>
        <v>Report (BI Publisher) - Very Complex</v>
      </c>
      <c r="Y68" s="449" t="s">
        <v>250</v>
      </c>
      <c r="Z68" s="449"/>
      <c r="AA68" s="449"/>
      <c r="AB68" s="449"/>
      <c r="AC68" s="620"/>
      <c r="AD68" s="620"/>
      <c r="AE68" s="620"/>
      <c r="AF68" s="620"/>
      <c r="AG68" s="449" t="s">
        <v>1366</v>
      </c>
      <c r="AH68" s="449"/>
      <c r="AI68" s="449"/>
      <c r="AJ68" s="449"/>
      <c r="AK68" s="449"/>
      <c r="AL68" s="449"/>
      <c r="AM68" s="620"/>
      <c r="AN68" s="620"/>
      <c r="AO68" s="449" t="s">
        <v>1366</v>
      </c>
      <c r="AP68" s="449"/>
      <c r="AQ68" s="449"/>
      <c r="AR68" s="449" t="s">
        <v>1366</v>
      </c>
      <c r="AS68" s="449"/>
      <c r="AT68" s="449"/>
      <c r="AU68" s="449"/>
      <c r="AV68" s="449"/>
      <c r="AW68" s="449" t="s">
        <v>162</v>
      </c>
      <c r="AX68" s="449"/>
      <c r="AY68" s="449"/>
      <c r="AZ68" s="449"/>
      <c r="BA68" s="449"/>
      <c r="BB68" s="449"/>
    </row>
    <row r="69" spans="1:54" s="606" customFormat="1" ht="24" x14ac:dyDescent="0.35">
      <c r="A69" s="613">
        <v>69</v>
      </c>
      <c r="B69" s="449" t="s">
        <v>11760</v>
      </c>
      <c r="C69" s="449" t="s">
        <v>10231</v>
      </c>
      <c r="D69" s="449" t="s">
        <v>10232</v>
      </c>
      <c r="E69" s="449" t="s">
        <v>1606</v>
      </c>
      <c r="F69" s="449" t="s">
        <v>1607</v>
      </c>
      <c r="G69" s="449" t="s">
        <v>4808</v>
      </c>
      <c r="H69" s="449" t="s">
        <v>10785</v>
      </c>
      <c r="I69" s="449" t="s">
        <v>11819</v>
      </c>
      <c r="J69" s="449"/>
      <c r="K69" s="449"/>
      <c r="L69" s="449"/>
      <c r="M69" s="449"/>
      <c r="N69" s="449"/>
      <c r="O69" s="449"/>
      <c r="P69" s="449"/>
      <c r="Q69" s="449" t="s">
        <v>10237</v>
      </c>
      <c r="R69" s="449"/>
      <c r="S69" s="613" t="s">
        <v>10238</v>
      </c>
      <c r="T69" s="449"/>
      <c r="U69" s="449" t="s">
        <v>10239</v>
      </c>
      <c r="V69" s="449"/>
      <c r="W69" s="449"/>
      <c r="X69" s="449" t="str">
        <f t="shared" si="3"/>
        <v>Report (BI Publisher) - Complex</v>
      </c>
      <c r="Y69" s="449" t="s">
        <v>250</v>
      </c>
      <c r="Z69" s="449"/>
      <c r="AA69" s="449"/>
      <c r="AB69" s="449"/>
      <c r="AC69" s="620"/>
      <c r="AD69" s="620"/>
      <c r="AE69" s="620"/>
      <c r="AF69" s="620"/>
      <c r="AG69" s="449" t="s">
        <v>1366</v>
      </c>
      <c r="AH69" s="449"/>
      <c r="AI69" s="449"/>
      <c r="AJ69" s="449"/>
      <c r="AK69" s="449"/>
      <c r="AL69" s="449"/>
      <c r="AM69" s="620"/>
      <c r="AN69" s="620"/>
      <c r="AO69" s="449" t="s">
        <v>1366</v>
      </c>
      <c r="AP69" s="449"/>
      <c r="AQ69" s="449"/>
      <c r="AR69" s="449" t="s">
        <v>1366</v>
      </c>
      <c r="AS69" s="449"/>
      <c r="AT69" s="449"/>
      <c r="AU69" s="449"/>
      <c r="AV69" s="449"/>
      <c r="AW69" s="449" t="s">
        <v>162</v>
      </c>
      <c r="AX69" s="449"/>
      <c r="AY69" s="449"/>
      <c r="AZ69" s="449"/>
      <c r="BA69" s="449"/>
      <c r="BB69" s="449"/>
    </row>
    <row r="70" spans="1:54" s="606" customFormat="1" ht="24" x14ac:dyDescent="0.35">
      <c r="A70" s="613">
        <v>70</v>
      </c>
      <c r="B70" s="449" t="s">
        <v>11760</v>
      </c>
      <c r="C70" s="449" t="s">
        <v>10231</v>
      </c>
      <c r="D70" s="449" t="s">
        <v>10232</v>
      </c>
      <c r="E70" s="449" t="s">
        <v>2577</v>
      </c>
      <c r="F70" s="449" t="s">
        <v>2578</v>
      </c>
      <c r="G70" s="449" t="s">
        <v>64</v>
      </c>
      <c r="H70" s="449" t="s">
        <v>10786</v>
      </c>
      <c r="I70" s="449" t="s">
        <v>10787</v>
      </c>
      <c r="J70" s="449" t="s">
        <v>97</v>
      </c>
      <c r="K70" s="613" t="s">
        <v>10238</v>
      </c>
      <c r="L70" s="449" t="s">
        <v>11820</v>
      </c>
      <c r="M70" s="449" t="s">
        <v>10244</v>
      </c>
      <c r="N70" s="449"/>
      <c r="O70" s="449"/>
      <c r="P70" s="449"/>
      <c r="Q70" s="449" t="s">
        <v>10788</v>
      </c>
      <c r="R70" s="449"/>
      <c r="S70" s="613" t="s">
        <v>10238</v>
      </c>
      <c r="T70" s="449"/>
      <c r="U70" s="449" t="s">
        <v>10274</v>
      </c>
      <c r="V70" s="449"/>
      <c r="W70" s="449"/>
      <c r="X70" s="449" t="str">
        <f t="shared" si="3"/>
        <v>Conversion using FAH - Very Complex</v>
      </c>
      <c r="Y70" s="449"/>
      <c r="Z70" s="449"/>
      <c r="AA70" s="449"/>
      <c r="AB70" s="449"/>
      <c r="AC70" s="620"/>
      <c r="AD70" s="620"/>
      <c r="AE70" s="620"/>
      <c r="AF70" s="620"/>
      <c r="AG70" s="449" t="s">
        <v>1366</v>
      </c>
      <c r="AH70" s="449"/>
      <c r="AI70" s="449"/>
      <c r="AJ70" s="449"/>
      <c r="AK70" s="449"/>
      <c r="AL70" s="449"/>
      <c r="AM70" s="620"/>
      <c r="AN70" s="620"/>
      <c r="AO70" s="449" t="s">
        <v>1366</v>
      </c>
      <c r="AP70" s="449"/>
      <c r="AQ70" s="449"/>
      <c r="AR70" s="449" t="s">
        <v>1366</v>
      </c>
      <c r="AS70" s="449"/>
      <c r="AT70" s="449"/>
      <c r="AU70" s="449"/>
      <c r="AV70" s="449"/>
      <c r="AW70" s="449"/>
      <c r="AX70" s="449"/>
      <c r="AY70" s="449"/>
      <c r="AZ70" s="449"/>
      <c r="BA70" s="449"/>
      <c r="BB70" s="449"/>
    </row>
    <row r="71" spans="1:54" s="606" customFormat="1" ht="24" x14ac:dyDescent="0.35">
      <c r="A71" s="613">
        <v>71</v>
      </c>
      <c r="B71" s="449" t="s">
        <v>11760</v>
      </c>
      <c r="C71" s="449" t="s">
        <v>10231</v>
      </c>
      <c r="D71" s="449" t="s">
        <v>10232</v>
      </c>
      <c r="E71" s="449" t="s">
        <v>2577</v>
      </c>
      <c r="F71" s="449" t="s">
        <v>2578</v>
      </c>
      <c r="G71" s="449" t="s">
        <v>64</v>
      </c>
      <c r="H71" s="449" t="s">
        <v>10789</v>
      </c>
      <c r="I71" s="449" t="s">
        <v>10790</v>
      </c>
      <c r="J71" s="449" t="s">
        <v>97</v>
      </c>
      <c r="K71" s="613" t="s">
        <v>10238</v>
      </c>
      <c r="L71" s="449" t="s">
        <v>11820</v>
      </c>
      <c r="M71" s="449" t="s">
        <v>10244</v>
      </c>
      <c r="N71" s="449"/>
      <c r="O71" s="449"/>
      <c r="P71" s="449"/>
      <c r="Q71" s="449" t="s">
        <v>10788</v>
      </c>
      <c r="R71" s="449"/>
      <c r="S71" s="613" t="s">
        <v>10238</v>
      </c>
      <c r="T71" s="449"/>
      <c r="U71" s="449" t="s">
        <v>10239</v>
      </c>
      <c r="V71" s="449"/>
      <c r="W71" s="449"/>
      <c r="X71" s="449" t="str">
        <f t="shared" si="3"/>
        <v>Conversion using FAH - Complex</v>
      </c>
      <c r="Y71" s="449"/>
      <c r="Z71" s="449"/>
      <c r="AA71" s="449"/>
      <c r="AB71" s="449"/>
      <c r="AC71" s="620"/>
      <c r="AD71" s="620"/>
      <c r="AE71" s="620"/>
      <c r="AF71" s="620"/>
      <c r="AG71" s="449" t="s">
        <v>1366</v>
      </c>
      <c r="AH71" s="449"/>
      <c r="AI71" s="449"/>
      <c r="AJ71" s="449"/>
      <c r="AK71" s="449"/>
      <c r="AL71" s="449"/>
      <c r="AM71" s="620"/>
      <c r="AN71" s="620"/>
      <c r="AO71" s="449" t="s">
        <v>1366</v>
      </c>
      <c r="AP71" s="449"/>
      <c r="AQ71" s="449"/>
      <c r="AR71" s="449" t="s">
        <v>1366</v>
      </c>
      <c r="AS71" s="449"/>
      <c r="AT71" s="449"/>
      <c r="AU71" s="449"/>
      <c r="AV71" s="449"/>
      <c r="AW71" s="449"/>
      <c r="AX71" s="449"/>
      <c r="AY71" s="449"/>
      <c r="AZ71" s="449"/>
      <c r="BA71" s="449"/>
      <c r="BB71" s="449"/>
    </row>
    <row r="72" spans="1:54" s="606" customFormat="1" ht="24" x14ac:dyDescent="0.35">
      <c r="A72" s="613">
        <v>72</v>
      </c>
      <c r="B72" s="449" t="s">
        <v>11760</v>
      </c>
      <c r="C72" s="449" t="s">
        <v>10231</v>
      </c>
      <c r="D72" s="449" t="s">
        <v>10232</v>
      </c>
      <c r="E72" s="449" t="s">
        <v>2577</v>
      </c>
      <c r="F72" s="449" t="s">
        <v>2578</v>
      </c>
      <c r="G72" s="449" t="s">
        <v>64</v>
      </c>
      <c r="H72" s="449" t="s">
        <v>10791</v>
      </c>
      <c r="I72" s="449" t="s">
        <v>10792</v>
      </c>
      <c r="J72" s="449" t="s">
        <v>97</v>
      </c>
      <c r="K72" s="613" t="s">
        <v>10238</v>
      </c>
      <c r="L72" s="449" t="s">
        <v>11820</v>
      </c>
      <c r="M72" s="449" t="s">
        <v>10244</v>
      </c>
      <c r="N72" s="449"/>
      <c r="O72" s="449"/>
      <c r="P72" s="449"/>
      <c r="Q72" s="449" t="s">
        <v>10788</v>
      </c>
      <c r="R72" s="449"/>
      <c r="S72" s="613" t="s">
        <v>10238</v>
      </c>
      <c r="T72" s="449"/>
      <c r="U72" s="449" t="s">
        <v>10239</v>
      </c>
      <c r="V72" s="449"/>
      <c r="W72" s="449"/>
      <c r="X72" s="449" t="str">
        <f t="shared" si="3"/>
        <v>Conversion using FAH - Complex</v>
      </c>
      <c r="Y72" s="449"/>
      <c r="Z72" s="449"/>
      <c r="AA72" s="449"/>
      <c r="AB72" s="449"/>
      <c r="AC72" s="620"/>
      <c r="AD72" s="620"/>
      <c r="AE72" s="620"/>
      <c r="AF72" s="620"/>
      <c r="AG72" s="449" t="s">
        <v>1366</v>
      </c>
      <c r="AH72" s="449"/>
      <c r="AI72" s="449"/>
      <c r="AJ72" s="449"/>
      <c r="AK72" s="449"/>
      <c r="AL72" s="449"/>
      <c r="AM72" s="620"/>
      <c r="AN72" s="620"/>
      <c r="AO72" s="449" t="s">
        <v>1366</v>
      </c>
      <c r="AP72" s="449"/>
      <c r="AQ72" s="449"/>
      <c r="AR72" s="449" t="s">
        <v>1366</v>
      </c>
      <c r="AS72" s="449"/>
      <c r="AT72" s="449"/>
      <c r="AU72" s="449"/>
      <c r="AV72" s="449"/>
      <c r="AW72" s="449"/>
      <c r="AX72" s="449"/>
      <c r="AY72" s="449"/>
      <c r="AZ72" s="449"/>
      <c r="BA72" s="449"/>
      <c r="BB72" s="449"/>
    </row>
    <row r="73" spans="1:54" s="606" customFormat="1" ht="24" x14ac:dyDescent="0.35">
      <c r="A73" s="613">
        <v>73</v>
      </c>
      <c r="B73" s="449" t="s">
        <v>11760</v>
      </c>
      <c r="C73" s="449" t="s">
        <v>10231</v>
      </c>
      <c r="D73" s="449" t="s">
        <v>10232</v>
      </c>
      <c r="E73" s="449" t="s">
        <v>2577</v>
      </c>
      <c r="F73" s="449" t="s">
        <v>2578</v>
      </c>
      <c r="G73" s="449" t="s">
        <v>64</v>
      </c>
      <c r="H73" s="449" t="s">
        <v>10793</v>
      </c>
      <c r="I73" s="449" t="s">
        <v>10794</v>
      </c>
      <c r="J73" s="449" t="s">
        <v>97</v>
      </c>
      <c r="K73" s="613" t="s">
        <v>10238</v>
      </c>
      <c r="L73" s="449" t="s">
        <v>11820</v>
      </c>
      <c r="M73" s="449" t="s">
        <v>10244</v>
      </c>
      <c r="N73" s="449"/>
      <c r="O73" s="449"/>
      <c r="P73" s="449"/>
      <c r="Q73" s="449" t="s">
        <v>10788</v>
      </c>
      <c r="R73" s="449"/>
      <c r="S73" s="613" t="s">
        <v>10238</v>
      </c>
      <c r="T73" s="449"/>
      <c r="U73" s="449" t="s">
        <v>10246</v>
      </c>
      <c r="V73" s="449"/>
      <c r="W73" s="449"/>
      <c r="X73" s="449" t="str">
        <f t="shared" si="3"/>
        <v>Conversion using FAH - Medium</v>
      </c>
      <c r="Y73" s="449"/>
      <c r="Z73" s="449"/>
      <c r="AA73" s="449"/>
      <c r="AB73" s="449"/>
      <c r="AC73" s="620"/>
      <c r="AD73" s="620"/>
      <c r="AE73" s="620"/>
      <c r="AF73" s="620"/>
      <c r="AG73" s="449" t="s">
        <v>1366</v>
      </c>
      <c r="AH73" s="449"/>
      <c r="AI73" s="449"/>
      <c r="AJ73" s="449"/>
      <c r="AK73" s="449"/>
      <c r="AL73" s="449"/>
      <c r="AM73" s="620"/>
      <c r="AN73" s="620"/>
      <c r="AO73" s="449" t="s">
        <v>1366</v>
      </c>
      <c r="AP73" s="449"/>
      <c r="AQ73" s="449"/>
      <c r="AR73" s="449" t="s">
        <v>1366</v>
      </c>
      <c r="AS73" s="449"/>
      <c r="AT73" s="449"/>
      <c r="AU73" s="449"/>
      <c r="AV73" s="449"/>
      <c r="AW73" s="449"/>
      <c r="AX73" s="449"/>
      <c r="AY73" s="449"/>
      <c r="AZ73" s="449"/>
      <c r="BA73" s="449"/>
      <c r="BB73" s="449"/>
    </row>
    <row r="74" spans="1:54" s="606" customFormat="1" ht="24" x14ac:dyDescent="0.35">
      <c r="A74" s="613">
        <v>74</v>
      </c>
      <c r="B74" s="449" t="s">
        <v>11760</v>
      </c>
      <c r="C74" s="449" t="s">
        <v>10231</v>
      </c>
      <c r="D74" s="449" t="s">
        <v>10232</v>
      </c>
      <c r="E74" s="449" t="s">
        <v>2577</v>
      </c>
      <c r="F74" s="449" t="s">
        <v>2578</v>
      </c>
      <c r="G74" s="449" t="s">
        <v>64</v>
      </c>
      <c r="H74" s="449" t="s">
        <v>10795</v>
      </c>
      <c r="I74" s="449" t="s">
        <v>10796</v>
      </c>
      <c r="J74" s="449" t="s">
        <v>97</v>
      </c>
      <c r="K74" s="613" t="s">
        <v>10238</v>
      </c>
      <c r="L74" s="449" t="s">
        <v>11820</v>
      </c>
      <c r="M74" s="449" t="s">
        <v>10244</v>
      </c>
      <c r="N74" s="449"/>
      <c r="O74" s="449"/>
      <c r="P74" s="449"/>
      <c r="Q74" s="449" t="s">
        <v>10788</v>
      </c>
      <c r="R74" s="449"/>
      <c r="S74" s="613" t="s">
        <v>10238</v>
      </c>
      <c r="T74" s="449"/>
      <c r="U74" s="449" t="s">
        <v>10246</v>
      </c>
      <c r="V74" s="449"/>
      <c r="W74" s="449"/>
      <c r="X74" s="449" t="str">
        <f t="shared" si="3"/>
        <v>Conversion using FAH - Medium</v>
      </c>
      <c r="Y74" s="449"/>
      <c r="Z74" s="449"/>
      <c r="AA74" s="449"/>
      <c r="AB74" s="449"/>
      <c r="AC74" s="620"/>
      <c r="AD74" s="620"/>
      <c r="AE74" s="620"/>
      <c r="AF74" s="620"/>
      <c r="AG74" s="449" t="s">
        <v>1366</v>
      </c>
      <c r="AH74" s="449"/>
      <c r="AI74" s="449"/>
      <c r="AJ74" s="449"/>
      <c r="AK74" s="449"/>
      <c r="AL74" s="449"/>
      <c r="AM74" s="620"/>
      <c r="AN74" s="620"/>
      <c r="AO74" s="449" t="s">
        <v>1366</v>
      </c>
      <c r="AP74" s="449"/>
      <c r="AQ74" s="449"/>
      <c r="AR74" s="449" t="s">
        <v>1366</v>
      </c>
      <c r="AS74" s="449"/>
      <c r="AT74" s="449"/>
      <c r="AU74" s="449"/>
      <c r="AV74" s="449"/>
      <c r="AW74" s="449"/>
      <c r="AX74" s="449"/>
      <c r="AY74" s="449"/>
      <c r="AZ74" s="449"/>
      <c r="BA74" s="449"/>
      <c r="BB74" s="449"/>
    </row>
    <row r="75" spans="1:54" s="606" customFormat="1" ht="24" x14ac:dyDescent="0.35">
      <c r="A75" s="613">
        <v>75</v>
      </c>
      <c r="B75" s="449" t="s">
        <v>11760</v>
      </c>
      <c r="C75" s="449" t="s">
        <v>10231</v>
      </c>
      <c r="D75" s="449" t="s">
        <v>10232</v>
      </c>
      <c r="E75" s="449" t="s">
        <v>2577</v>
      </c>
      <c r="F75" s="449" t="s">
        <v>2578</v>
      </c>
      <c r="G75" s="449" t="s">
        <v>4808</v>
      </c>
      <c r="H75" s="449" t="s">
        <v>10797</v>
      </c>
      <c r="I75" s="449" t="s">
        <v>10798</v>
      </c>
      <c r="J75" s="449" t="s">
        <v>97</v>
      </c>
      <c r="K75" s="449"/>
      <c r="L75" s="449"/>
      <c r="M75" s="449" t="s">
        <v>10244</v>
      </c>
      <c r="N75" s="449"/>
      <c r="O75" s="449"/>
      <c r="P75" s="449"/>
      <c r="Q75" s="449" t="s">
        <v>10799</v>
      </c>
      <c r="R75" s="449"/>
      <c r="S75" s="613" t="s">
        <v>10238</v>
      </c>
      <c r="T75" s="449"/>
      <c r="U75" s="449" t="s">
        <v>10246</v>
      </c>
      <c r="V75" s="449"/>
      <c r="W75" s="449"/>
      <c r="X75" s="449" t="str">
        <f t="shared" si="3"/>
        <v>Conversion - Recon Report - Medium</v>
      </c>
      <c r="Y75" s="449"/>
      <c r="Z75" s="449"/>
      <c r="AA75" s="449"/>
      <c r="AB75" s="449"/>
      <c r="AC75" s="620"/>
      <c r="AD75" s="620"/>
      <c r="AE75" s="620"/>
      <c r="AF75" s="620"/>
      <c r="AG75" s="449" t="s">
        <v>1366</v>
      </c>
      <c r="AH75" s="449"/>
      <c r="AI75" s="449"/>
      <c r="AJ75" s="449"/>
      <c r="AK75" s="449"/>
      <c r="AL75" s="449"/>
      <c r="AM75" s="620"/>
      <c r="AN75" s="620"/>
      <c r="AO75" s="449" t="s">
        <v>1366</v>
      </c>
      <c r="AP75" s="449"/>
      <c r="AQ75" s="449"/>
      <c r="AR75" s="449" t="s">
        <v>1366</v>
      </c>
      <c r="AS75" s="449"/>
      <c r="AT75" s="449"/>
      <c r="AU75" s="449"/>
      <c r="AV75" s="449"/>
      <c r="AW75" s="449" t="s">
        <v>162</v>
      </c>
      <c r="AX75" s="449"/>
      <c r="AY75" s="449"/>
      <c r="AZ75" s="449"/>
      <c r="BA75" s="449"/>
      <c r="BB75" s="449"/>
    </row>
    <row r="76" spans="1:54" s="606" customFormat="1" ht="24" x14ac:dyDescent="0.35">
      <c r="A76" s="613">
        <v>76</v>
      </c>
      <c r="B76" s="449" t="s">
        <v>11760</v>
      </c>
      <c r="C76" s="449" t="s">
        <v>10231</v>
      </c>
      <c r="D76" s="449" t="s">
        <v>10232</v>
      </c>
      <c r="E76" s="449"/>
      <c r="F76" s="449"/>
      <c r="G76" s="449" t="s">
        <v>4808</v>
      </c>
      <c r="H76" s="449" t="s">
        <v>10800</v>
      </c>
      <c r="I76" s="449" t="s">
        <v>10801</v>
      </c>
      <c r="J76" s="449"/>
      <c r="K76" s="449"/>
      <c r="L76" s="449"/>
      <c r="M76" s="449" t="s">
        <v>10244</v>
      </c>
      <c r="N76" s="449"/>
      <c r="O76" s="449"/>
      <c r="P76" s="449"/>
      <c r="Q76" s="449" t="s">
        <v>10799</v>
      </c>
      <c r="R76" s="449"/>
      <c r="S76" s="613" t="s">
        <v>10238</v>
      </c>
      <c r="T76" s="449"/>
      <c r="U76" s="449" t="s">
        <v>10239</v>
      </c>
      <c r="V76" s="449"/>
      <c r="W76" s="449"/>
      <c r="X76" s="449" t="str">
        <f t="shared" si="3"/>
        <v>Conversion - Recon Report - Complex</v>
      </c>
      <c r="Y76" s="449"/>
      <c r="Z76" s="449"/>
      <c r="AA76" s="449"/>
      <c r="AB76" s="449"/>
      <c r="AC76" s="620"/>
      <c r="AD76" s="620"/>
      <c r="AE76" s="620"/>
      <c r="AF76" s="620"/>
      <c r="AG76" s="449" t="s">
        <v>1366</v>
      </c>
      <c r="AH76" s="449"/>
      <c r="AI76" s="449"/>
      <c r="AJ76" s="449"/>
      <c r="AK76" s="449"/>
      <c r="AL76" s="449"/>
      <c r="AM76" s="620"/>
      <c r="AN76" s="620"/>
      <c r="AO76" s="449" t="s">
        <v>1366</v>
      </c>
      <c r="AP76" s="449"/>
      <c r="AQ76" s="449"/>
      <c r="AR76" s="449" t="s">
        <v>1366</v>
      </c>
      <c r="AS76" s="449"/>
      <c r="AT76" s="449"/>
      <c r="AU76" s="449"/>
      <c r="AV76" s="449"/>
      <c r="AW76" s="449" t="s">
        <v>162</v>
      </c>
      <c r="AX76" s="449"/>
      <c r="AY76" s="449"/>
      <c r="AZ76" s="449"/>
      <c r="BA76" s="449"/>
      <c r="BB76" s="449"/>
    </row>
    <row r="77" spans="1:54" s="606" customFormat="1" ht="48" x14ac:dyDescent="0.35">
      <c r="A77" s="613">
        <v>77</v>
      </c>
      <c r="B77" s="449" t="s">
        <v>11760</v>
      </c>
      <c r="C77" s="449" t="s">
        <v>10231</v>
      </c>
      <c r="D77" s="449" t="s">
        <v>10232</v>
      </c>
      <c r="E77" s="449" t="s">
        <v>1606</v>
      </c>
      <c r="F77" s="449" t="s">
        <v>1607</v>
      </c>
      <c r="G77" s="449" t="s">
        <v>64</v>
      </c>
      <c r="H77" s="449" t="s">
        <v>3147</v>
      </c>
      <c r="I77" s="449" t="s">
        <v>10289</v>
      </c>
      <c r="J77" s="449"/>
      <c r="K77" s="613" t="s">
        <v>10238</v>
      </c>
      <c r="L77" s="449" t="s">
        <v>10252</v>
      </c>
      <c r="M77" s="449" t="s">
        <v>10244</v>
      </c>
      <c r="N77" s="449"/>
      <c r="O77" s="449"/>
      <c r="P77" s="449"/>
      <c r="Q77" s="449" t="s">
        <v>10245</v>
      </c>
      <c r="R77" s="449"/>
      <c r="S77" s="613" t="s">
        <v>10290</v>
      </c>
      <c r="T77" s="449"/>
      <c r="U77" s="449" t="s">
        <v>10246</v>
      </c>
      <c r="V77" s="449"/>
      <c r="W77" s="449"/>
      <c r="X77" s="449" t="str">
        <f t="shared" si="3"/>
        <v>Conversion (Using ADFDi and FBDI) - Medium</v>
      </c>
      <c r="Y77" s="449"/>
      <c r="Z77" s="449"/>
      <c r="AA77" s="449"/>
      <c r="AB77" s="449"/>
      <c r="AC77" s="620"/>
      <c r="AD77" s="620"/>
      <c r="AE77" s="620"/>
      <c r="AF77" s="620"/>
      <c r="AG77" s="449" t="s">
        <v>1366</v>
      </c>
      <c r="AH77" s="449"/>
      <c r="AI77" s="449"/>
      <c r="AJ77" s="449" t="s">
        <v>1604</v>
      </c>
      <c r="AK77" s="449"/>
      <c r="AL77" s="449"/>
      <c r="AM77" s="620"/>
      <c r="AN77" s="620"/>
      <c r="AO77" s="449" t="s">
        <v>1366</v>
      </c>
      <c r="AP77" s="449"/>
      <c r="AQ77" s="449"/>
      <c r="AR77" s="449" t="s">
        <v>1366</v>
      </c>
      <c r="AS77" s="449"/>
      <c r="AT77" s="449"/>
      <c r="AU77" s="449"/>
      <c r="AV77" s="449"/>
      <c r="AW77" s="449"/>
      <c r="AX77" s="449"/>
      <c r="AY77" s="449"/>
      <c r="AZ77" s="449"/>
      <c r="BA77" s="449"/>
      <c r="BB77" s="449"/>
    </row>
    <row r="78" spans="1:54" s="606" customFormat="1" ht="60" x14ac:dyDescent="0.35">
      <c r="A78" s="613">
        <v>78</v>
      </c>
      <c r="B78" s="449" t="s">
        <v>10802</v>
      </c>
      <c r="C78" s="449" t="s">
        <v>10803</v>
      </c>
      <c r="D78" s="449" t="s">
        <v>10232</v>
      </c>
      <c r="E78" s="449" t="s">
        <v>1606</v>
      </c>
      <c r="F78" s="449" t="s">
        <v>1607</v>
      </c>
      <c r="G78" s="449" t="s">
        <v>2375</v>
      </c>
      <c r="H78" s="449" t="s">
        <v>3155</v>
      </c>
      <c r="I78" s="449" t="s">
        <v>3154</v>
      </c>
      <c r="J78" s="449" t="s">
        <v>10717</v>
      </c>
      <c r="K78" s="449"/>
      <c r="L78" s="449"/>
      <c r="M78" s="449"/>
      <c r="N78" s="449"/>
      <c r="O78" s="449" t="s">
        <v>10804</v>
      </c>
      <c r="P78" s="449"/>
      <c r="Q78" s="449" t="s">
        <v>10349</v>
      </c>
      <c r="R78" s="449"/>
      <c r="S78" s="613" t="s">
        <v>10290</v>
      </c>
      <c r="T78" s="449"/>
      <c r="U78" s="449" t="s">
        <v>10239</v>
      </c>
      <c r="V78" s="449"/>
      <c r="W78" s="449"/>
      <c r="X78" s="449" t="str">
        <f t="shared" si="3"/>
        <v>PaaS Extension - Complex</v>
      </c>
      <c r="Y78" s="449" t="s">
        <v>1662</v>
      </c>
      <c r="Z78" s="449" t="s">
        <v>10805</v>
      </c>
      <c r="AA78" s="449" t="s">
        <v>10806</v>
      </c>
      <c r="AB78" s="449" t="s">
        <v>10300</v>
      </c>
      <c r="AC78" s="620">
        <v>44361</v>
      </c>
      <c r="AD78" s="620">
        <v>44386</v>
      </c>
      <c r="AE78" s="620" t="s">
        <v>1348</v>
      </c>
      <c r="AF78" s="620" t="s">
        <v>1348</v>
      </c>
      <c r="AG78" s="449" t="s">
        <v>10692</v>
      </c>
      <c r="AH78" s="449"/>
      <c r="AI78" s="449"/>
      <c r="AJ78" s="449" t="s">
        <v>1604</v>
      </c>
      <c r="AK78" s="449" t="str">
        <f>AJ78</f>
        <v>Sprint 2</v>
      </c>
      <c r="AL78" s="449" t="s">
        <v>10739</v>
      </c>
      <c r="AM78" s="620">
        <v>44389</v>
      </c>
      <c r="AN78" s="620">
        <v>44407</v>
      </c>
      <c r="AO78" s="449" t="s">
        <v>1366</v>
      </c>
      <c r="AP78" s="449"/>
      <c r="AQ78" s="449"/>
      <c r="AR78" s="449" t="s">
        <v>1366</v>
      </c>
      <c r="AS78" s="449"/>
      <c r="AT78" s="449"/>
      <c r="AU78" s="449"/>
      <c r="AV78" s="449"/>
      <c r="AW78" s="449" t="s">
        <v>162</v>
      </c>
      <c r="AX78" s="449"/>
      <c r="AY78" s="449"/>
      <c r="AZ78" s="449"/>
      <c r="BA78" s="449"/>
      <c r="BB78" s="449" t="s">
        <v>10807</v>
      </c>
    </row>
    <row r="79" spans="1:54" s="606" customFormat="1" ht="60" x14ac:dyDescent="0.35">
      <c r="A79" s="613">
        <v>79</v>
      </c>
      <c r="B79" s="449" t="s">
        <v>10802</v>
      </c>
      <c r="C79" s="449" t="s">
        <v>10803</v>
      </c>
      <c r="D79" s="449" t="s">
        <v>10232</v>
      </c>
      <c r="E79" s="449" t="s">
        <v>1606</v>
      </c>
      <c r="F79" s="449" t="s">
        <v>1607</v>
      </c>
      <c r="G79" s="449" t="s">
        <v>2375</v>
      </c>
      <c r="H79" s="449" t="s">
        <v>3162</v>
      </c>
      <c r="I79" s="449" t="s">
        <v>10808</v>
      </c>
      <c r="J79" s="449" t="s">
        <v>10717</v>
      </c>
      <c r="K79" s="449"/>
      <c r="L79" s="449"/>
      <c r="M79" s="449"/>
      <c r="N79" s="449"/>
      <c r="O79" s="449" t="s">
        <v>10809</v>
      </c>
      <c r="P79" s="449"/>
      <c r="Q79" s="449" t="s">
        <v>10349</v>
      </c>
      <c r="R79" s="449"/>
      <c r="S79" s="613" t="s">
        <v>10290</v>
      </c>
      <c r="T79" s="449"/>
      <c r="U79" s="449" t="s">
        <v>10274</v>
      </c>
      <c r="V79" s="449"/>
      <c r="W79" s="449"/>
      <c r="X79" s="449" t="str">
        <f t="shared" si="3"/>
        <v>PaaS Extension - Very Complex</v>
      </c>
      <c r="Y79" s="449" t="s">
        <v>1662</v>
      </c>
      <c r="Z79" s="449" t="s">
        <v>10805</v>
      </c>
      <c r="AA79" s="449" t="s">
        <v>10806</v>
      </c>
      <c r="AB79" s="449" t="s">
        <v>10300</v>
      </c>
      <c r="AC79" s="620">
        <v>44361</v>
      </c>
      <c r="AD79" s="620">
        <v>44386</v>
      </c>
      <c r="AE79" s="620" t="s">
        <v>1348</v>
      </c>
      <c r="AF79" s="620" t="s">
        <v>1348</v>
      </c>
      <c r="AG79" s="449" t="s">
        <v>10692</v>
      </c>
      <c r="AH79" s="449"/>
      <c r="AI79" s="449"/>
      <c r="AJ79" s="449" t="s">
        <v>1604</v>
      </c>
      <c r="AK79" s="449" t="str">
        <f>AJ79</f>
        <v>Sprint 2</v>
      </c>
      <c r="AL79" s="449" t="s">
        <v>8101</v>
      </c>
      <c r="AM79" s="620">
        <v>44389</v>
      </c>
      <c r="AN79" s="620">
        <v>44407</v>
      </c>
      <c r="AO79" s="449" t="s">
        <v>1366</v>
      </c>
      <c r="AP79" s="449"/>
      <c r="AQ79" s="449"/>
      <c r="AR79" s="449" t="s">
        <v>1366</v>
      </c>
      <c r="AS79" s="449"/>
      <c r="AT79" s="449"/>
      <c r="AU79" s="449"/>
      <c r="AV79" s="449"/>
      <c r="AW79" s="449" t="s">
        <v>162</v>
      </c>
      <c r="AX79" s="449"/>
      <c r="AY79" s="449"/>
      <c r="AZ79" s="449"/>
      <c r="BA79" s="449"/>
      <c r="BB79" s="449" t="s">
        <v>10807</v>
      </c>
    </row>
    <row r="80" spans="1:54" s="606" customFormat="1" ht="60" x14ac:dyDescent="0.35">
      <c r="A80" s="613">
        <v>80</v>
      </c>
      <c r="B80" s="449" t="s">
        <v>10802</v>
      </c>
      <c r="C80" s="449" t="s">
        <v>10231</v>
      </c>
      <c r="D80" s="449" t="s">
        <v>10232</v>
      </c>
      <c r="E80" s="449" t="s">
        <v>1606</v>
      </c>
      <c r="F80" s="449" t="s">
        <v>1607</v>
      </c>
      <c r="G80" s="449" t="s">
        <v>2375</v>
      </c>
      <c r="H80" s="449" t="s">
        <v>3168</v>
      </c>
      <c r="I80" s="449" t="s">
        <v>3167</v>
      </c>
      <c r="J80" s="449" t="s">
        <v>10717</v>
      </c>
      <c r="K80" s="449"/>
      <c r="L80" s="449"/>
      <c r="M80" s="449"/>
      <c r="N80" s="449"/>
      <c r="O80" s="449" t="s">
        <v>10810</v>
      </c>
      <c r="P80" s="449"/>
      <c r="Q80" s="449" t="s">
        <v>10349</v>
      </c>
      <c r="R80" s="449"/>
      <c r="S80" s="613" t="s">
        <v>10290</v>
      </c>
      <c r="T80" s="449"/>
      <c r="U80" s="449" t="s">
        <v>10274</v>
      </c>
      <c r="V80" s="449"/>
      <c r="W80" s="449"/>
      <c r="X80" s="449" t="str">
        <f t="shared" si="3"/>
        <v>PaaS Extension - Very Complex</v>
      </c>
      <c r="Y80" s="449"/>
      <c r="Z80" s="449"/>
      <c r="AA80" s="449"/>
      <c r="AB80" s="449"/>
      <c r="AC80" s="620"/>
      <c r="AD80" s="620"/>
      <c r="AE80" s="620"/>
      <c r="AF80" s="620"/>
      <c r="AG80" s="449"/>
      <c r="AH80" s="449"/>
      <c r="AI80" s="449"/>
      <c r="AJ80" s="449" t="s">
        <v>1604</v>
      </c>
      <c r="AK80" s="449"/>
      <c r="AL80" s="449"/>
      <c r="AM80" s="620"/>
      <c r="AN80" s="620"/>
      <c r="AO80" s="449" t="s">
        <v>1366</v>
      </c>
      <c r="AP80" s="449"/>
      <c r="AQ80" s="449"/>
      <c r="AR80" s="449" t="s">
        <v>1366</v>
      </c>
      <c r="AS80" s="449"/>
      <c r="AT80" s="449"/>
      <c r="AU80" s="449"/>
      <c r="AV80" s="449"/>
      <c r="AW80" s="449" t="s">
        <v>162</v>
      </c>
      <c r="AX80" s="449"/>
      <c r="AY80" s="449"/>
      <c r="AZ80" s="449"/>
      <c r="BA80" s="449"/>
      <c r="BB80" s="449" t="s">
        <v>10807</v>
      </c>
    </row>
    <row r="81" spans="1:54" s="606" customFormat="1" ht="48" x14ac:dyDescent="0.35">
      <c r="A81" s="613">
        <v>81</v>
      </c>
      <c r="B81" s="449" t="s">
        <v>10802</v>
      </c>
      <c r="C81" s="449" t="s">
        <v>10803</v>
      </c>
      <c r="D81" s="449" t="s">
        <v>10232</v>
      </c>
      <c r="E81" s="449" t="s">
        <v>1606</v>
      </c>
      <c r="F81" s="449" t="s">
        <v>1607</v>
      </c>
      <c r="G81" s="449" t="s">
        <v>174</v>
      </c>
      <c r="H81" s="449" t="s">
        <v>2885</v>
      </c>
      <c r="I81" s="449" t="s">
        <v>10811</v>
      </c>
      <c r="J81" s="449" t="s">
        <v>10717</v>
      </c>
      <c r="K81" s="613"/>
      <c r="L81" s="449" t="s">
        <v>10812</v>
      </c>
      <c r="M81" s="449" t="s">
        <v>10813</v>
      </c>
      <c r="N81" s="449"/>
      <c r="O81" s="449" t="s">
        <v>10814</v>
      </c>
      <c r="P81" s="613"/>
      <c r="Q81" s="449" t="s">
        <v>10259</v>
      </c>
      <c r="R81" s="449"/>
      <c r="S81" s="613" t="s">
        <v>10290</v>
      </c>
      <c r="T81" s="449"/>
      <c r="U81" s="613" t="s">
        <v>10239</v>
      </c>
      <c r="V81" s="449"/>
      <c r="W81" s="449"/>
      <c r="X81" s="449" t="str">
        <f t="shared" si="3"/>
        <v>Interface - Outbound (Using BI Report) - Complex</v>
      </c>
      <c r="Y81" s="449" t="s">
        <v>1662</v>
      </c>
      <c r="Z81" s="449" t="s">
        <v>10805</v>
      </c>
      <c r="AA81" s="449" t="s">
        <v>10806</v>
      </c>
      <c r="AB81" s="449" t="s">
        <v>10300</v>
      </c>
      <c r="AC81" s="620">
        <v>44361</v>
      </c>
      <c r="AD81" s="620">
        <v>44386</v>
      </c>
      <c r="AE81" s="620" t="s">
        <v>1348</v>
      </c>
      <c r="AF81" s="620"/>
      <c r="AG81" s="449" t="s">
        <v>10687</v>
      </c>
      <c r="AH81" s="449"/>
      <c r="AI81" s="449"/>
      <c r="AJ81" s="449" t="s">
        <v>1604</v>
      </c>
      <c r="AK81" s="449" t="s">
        <v>1604</v>
      </c>
      <c r="AL81" s="449" t="s">
        <v>10815</v>
      </c>
      <c r="AM81" s="620">
        <v>44389</v>
      </c>
      <c r="AN81" s="620">
        <v>44410</v>
      </c>
      <c r="AO81" s="449" t="s">
        <v>1366</v>
      </c>
      <c r="AP81" s="449"/>
      <c r="AQ81" s="449"/>
      <c r="AR81" s="449" t="s">
        <v>1366</v>
      </c>
      <c r="AS81" s="449"/>
      <c r="AT81" s="449"/>
      <c r="AU81" s="449"/>
      <c r="AV81" s="449"/>
      <c r="AW81" s="449" t="s">
        <v>162</v>
      </c>
      <c r="AX81" s="449"/>
      <c r="AY81" s="449"/>
      <c r="AZ81" s="449"/>
      <c r="BA81" s="449"/>
      <c r="BB81" s="449" t="s">
        <v>10816</v>
      </c>
    </row>
    <row r="82" spans="1:54" s="606" customFormat="1" ht="48" x14ac:dyDescent="0.35">
      <c r="A82" s="613">
        <v>82</v>
      </c>
      <c r="B82" s="449" t="s">
        <v>10802</v>
      </c>
      <c r="C82" s="449" t="s">
        <v>10803</v>
      </c>
      <c r="D82" s="449" t="s">
        <v>10232</v>
      </c>
      <c r="E82" s="449" t="s">
        <v>1606</v>
      </c>
      <c r="F82" s="449" t="s">
        <v>1607</v>
      </c>
      <c r="G82" s="449" t="s">
        <v>174</v>
      </c>
      <c r="H82" s="449" t="s">
        <v>8117</v>
      </c>
      <c r="I82" s="449" t="s">
        <v>10817</v>
      </c>
      <c r="J82" s="449" t="s">
        <v>10717</v>
      </c>
      <c r="K82" s="449" t="s">
        <v>10290</v>
      </c>
      <c r="L82" s="449" t="s">
        <v>10244</v>
      </c>
      <c r="M82" s="449" t="s">
        <v>10812</v>
      </c>
      <c r="N82" s="449"/>
      <c r="O82" s="449" t="s">
        <v>10818</v>
      </c>
      <c r="P82" s="449"/>
      <c r="Q82" s="449" t="s">
        <v>10307</v>
      </c>
      <c r="R82" s="449"/>
      <c r="S82" s="613" t="s">
        <v>10290</v>
      </c>
      <c r="T82" s="449"/>
      <c r="U82" s="449" t="s">
        <v>10239</v>
      </c>
      <c r="V82" s="449"/>
      <c r="W82" s="449"/>
      <c r="X82" s="449" t="str">
        <f t="shared" si="3"/>
        <v>Interface - Inbound (Using Middleware) - Complex</v>
      </c>
      <c r="Y82" s="449" t="s">
        <v>1662</v>
      </c>
      <c r="Z82" s="449" t="s">
        <v>10805</v>
      </c>
      <c r="AA82" s="449" t="s">
        <v>10806</v>
      </c>
      <c r="AB82" s="449" t="s">
        <v>10300</v>
      </c>
      <c r="AC82" s="620">
        <v>44361</v>
      </c>
      <c r="AD82" s="620">
        <v>44386</v>
      </c>
      <c r="AE82" s="620" t="s">
        <v>1348</v>
      </c>
      <c r="AF82" s="620"/>
      <c r="AG82" s="449" t="s">
        <v>10687</v>
      </c>
      <c r="AH82" s="449"/>
      <c r="AI82" s="449"/>
      <c r="AJ82" s="449" t="s">
        <v>1604</v>
      </c>
      <c r="AK82" s="449" t="s">
        <v>1604</v>
      </c>
      <c r="AL82" s="449" t="s">
        <v>10732</v>
      </c>
      <c r="AM82" s="620">
        <v>44389</v>
      </c>
      <c r="AN82" s="620">
        <v>44410</v>
      </c>
      <c r="AO82" s="449" t="s">
        <v>1366</v>
      </c>
      <c r="AP82" s="449"/>
      <c r="AQ82" s="449"/>
      <c r="AR82" s="449" t="s">
        <v>1366</v>
      </c>
      <c r="AS82" s="449"/>
      <c r="AT82" s="449"/>
      <c r="AU82" s="449"/>
      <c r="AV82" s="449"/>
      <c r="AW82" s="449" t="s">
        <v>162</v>
      </c>
      <c r="AX82" s="449"/>
      <c r="AY82" s="449"/>
      <c r="AZ82" s="449"/>
      <c r="BA82" s="449"/>
      <c r="BB82" s="449" t="s">
        <v>10807</v>
      </c>
    </row>
    <row r="83" spans="1:54" s="606" customFormat="1" ht="48" x14ac:dyDescent="0.35">
      <c r="A83" s="613">
        <v>83</v>
      </c>
      <c r="B83" s="449" t="s">
        <v>10802</v>
      </c>
      <c r="C83" s="449" t="s">
        <v>10803</v>
      </c>
      <c r="D83" s="449" t="s">
        <v>10232</v>
      </c>
      <c r="E83" s="449" t="s">
        <v>1606</v>
      </c>
      <c r="F83" s="449" t="s">
        <v>1607</v>
      </c>
      <c r="G83" s="449" t="s">
        <v>2375</v>
      </c>
      <c r="H83" s="449" t="s">
        <v>8119</v>
      </c>
      <c r="I83" s="449" t="s">
        <v>3185</v>
      </c>
      <c r="J83" s="449" t="s">
        <v>10717</v>
      </c>
      <c r="K83" s="449"/>
      <c r="L83" s="449"/>
      <c r="M83" s="449"/>
      <c r="N83" s="449"/>
      <c r="O83" s="449" t="s">
        <v>10819</v>
      </c>
      <c r="P83" s="449"/>
      <c r="Q83" s="449" t="s">
        <v>10349</v>
      </c>
      <c r="R83" s="449"/>
      <c r="S83" s="613" t="s">
        <v>10290</v>
      </c>
      <c r="T83" s="449"/>
      <c r="U83" s="449" t="s">
        <v>10239</v>
      </c>
      <c r="V83" s="449"/>
      <c r="W83" s="449"/>
      <c r="X83" s="449" t="str">
        <f t="shared" si="3"/>
        <v>PaaS Extension - Complex</v>
      </c>
      <c r="Y83" s="449" t="s">
        <v>1662</v>
      </c>
      <c r="Z83" s="449" t="s">
        <v>10805</v>
      </c>
      <c r="AA83" s="449" t="s">
        <v>10806</v>
      </c>
      <c r="AB83" s="449" t="s">
        <v>10300</v>
      </c>
      <c r="AC83" s="620">
        <v>44361</v>
      </c>
      <c r="AD83" s="620">
        <v>44386</v>
      </c>
      <c r="AE83" s="620" t="s">
        <v>1348</v>
      </c>
      <c r="AF83" s="620"/>
      <c r="AG83" s="449" t="s">
        <v>10687</v>
      </c>
      <c r="AH83" s="449"/>
      <c r="AI83" s="449"/>
      <c r="AJ83" s="449" t="s">
        <v>1604</v>
      </c>
      <c r="AK83" s="449" t="str">
        <f>AJ83</f>
        <v>Sprint 2</v>
      </c>
      <c r="AL83" s="449" t="s">
        <v>10739</v>
      </c>
      <c r="AM83" s="620">
        <v>44389</v>
      </c>
      <c r="AN83" s="620">
        <v>44403</v>
      </c>
      <c r="AO83" s="449" t="s">
        <v>1366</v>
      </c>
      <c r="AP83" s="449"/>
      <c r="AQ83" s="449"/>
      <c r="AR83" s="449" t="s">
        <v>1366</v>
      </c>
      <c r="AS83" s="449"/>
      <c r="AT83" s="449"/>
      <c r="AU83" s="449"/>
      <c r="AV83" s="449"/>
      <c r="AW83" s="449" t="s">
        <v>162</v>
      </c>
      <c r="AX83" s="449"/>
      <c r="AY83" s="449"/>
      <c r="AZ83" s="449"/>
      <c r="BA83" s="449"/>
      <c r="BB83" s="449" t="s">
        <v>10807</v>
      </c>
    </row>
    <row r="84" spans="1:54" s="606" customFormat="1" ht="48" x14ac:dyDescent="0.35">
      <c r="A84" s="613">
        <v>84</v>
      </c>
      <c r="B84" s="449" t="s">
        <v>10802</v>
      </c>
      <c r="C84" s="449" t="s">
        <v>10803</v>
      </c>
      <c r="D84" s="449" t="s">
        <v>10232</v>
      </c>
      <c r="E84" s="449" t="s">
        <v>1606</v>
      </c>
      <c r="F84" s="449" t="s">
        <v>1607</v>
      </c>
      <c r="G84" s="449" t="s">
        <v>2375</v>
      </c>
      <c r="H84" s="449" t="s">
        <v>10820</v>
      </c>
      <c r="I84" s="449" t="s">
        <v>3189</v>
      </c>
      <c r="J84" s="449"/>
      <c r="K84" s="449"/>
      <c r="L84" s="449"/>
      <c r="M84" s="449"/>
      <c r="N84" s="449" t="s">
        <v>10821</v>
      </c>
      <c r="O84" s="449"/>
      <c r="P84" s="449"/>
      <c r="Q84" s="449" t="s">
        <v>10349</v>
      </c>
      <c r="R84" s="449"/>
      <c r="S84" s="613" t="s">
        <v>10290</v>
      </c>
      <c r="T84" s="449"/>
      <c r="U84" s="449" t="s">
        <v>10246</v>
      </c>
      <c r="V84" s="449"/>
      <c r="W84" s="449"/>
      <c r="X84" s="449" t="str">
        <f t="shared" si="3"/>
        <v>PaaS Extension - Medium</v>
      </c>
      <c r="Y84" s="449" t="s">
        <v>250</v>
      </c>
      <c r="Z84" s="449"/>
      <c r="AA84" s="449"/>
      <c r="AB84" s="449"/>
      <c r="AC84" s="620"/>
      <c r="AD84" s="620"/>
      <c r="AE84" s="620"/>
      <c r="AF84" s="620"/>
      <c r="AG84" s="449" t="s">
        <v>1366</v>
      </c>
      <c r="AH84" s="449"/>
      <c r="AI84" s="449"/>
      <c r="AJ84" s="449"/>
      <c r="AK84" s="449"/>
      <c r="AL84" s="449"/>
      <c r="AM84" s="620"/>
      <c r="AN84" s="620"/>
      <c r="AO84" s="449" t="s">
        <v>1366</v>
      </c>
      <c r="AP84" s="449"/>
      <c r="AQ84" s="449"/>
      <c r="AR84" s="449" t="s">
        <v>1366</v>
      </c>
      <c r="AS84" s="449"/>
      <c r="AT84" s="449"/>
      <c r="AU84" s="449"/>
      <c r="AV84" s="449"/>
      <c r="AW84" s="449" t="s">
        <v>162</v>
      </c>
      <c r="AX84" s="449"/>
      <c r="AY84" s="449"/>
      <c r="AZ84" s="449"/>
      <c r="BA84" s="449" t="s">
        <v>10822</v>
      </c>
      <c r="BB84" s="449" t="s">
        <v>10823</v>
      </c>
    </row>
    <row r="85" spans="1:54" s="606" customFormat="1" ht="36" x14ac:dyDescent="0.35">
      <c r="A85" s="613">
        <v>85</v>
      </c>
      <c r="B85" s="449" t="s">
        <v>10802</v>
      </c>
      <c r="C85" s="449" t="s">
        <v>10803</v>
      </c>
      <c r="D85" s="449" t="s">
        <v>10232</v>
      </c>
      <c r="E85" s="449" t="s">
        <v>1606</v>
      </c>
      <c r="F85" s="449" t="s">
        <v>1607</v>
      </c>
      <c r="G85" s="449" t="s">
        <v>2375</v>
      </c>
      <c r="H85" s="449" t="s">
        <v>10824</v>
      </c>
      <c r="I85" s="449" t="s">
        <v>3196</v>
      </c>
      <c r="J85" s="449"/>
      <c r="K85" s="449"/>
      <c r="L85" s="449"/>
      <c r="M85" s="449"/>
      <c r="N85" s="449" t="s">
        <v>10821</v>
      </c>
      <c r="O85" s="449"/>
      <c r="P85" s="449"/>
      <c r="Q85" s="449" t="s">
        <v>10349</v>
      </c>
      <c r="R85" s="449"/>
      <c r="S85" s="613" t="s">
        <v>10290</v>
      </c>
      <c r="T85" s="449"/>
      <c r="U85" s="449" t="s">
        <v>10239</v>
      </c>
      <c r="V85" s="449"/>
      <c r="W85" s="449"/>
      <c r="X85" s="449" t="str">
        <f t="shared" si="3"/>
        <v>PaaS Extension - Complex</v>
      </c>
      <c r="Y85" s="449" t="s">
        <v>250</v>
      </c>
      <c r="Z85" s="449"/>
      <c r="AA85" s="449"/>
      <c r="AB85" s="449"/>
      <c r="AC85" s="620"/>
      <c r="AD85" s="620"/>
      <c r="AE85" s="620"/>
      <c r="AF85" s="620"/>
      <c r="AG85" s="449" t="s">
        <v>1366</v>
      </c>
      <c r="AH85" s="449"/>
      <c r="AI85" s="449"/>
      <c r="AJ85" s="449"/>
      <c r="AK85" s="449"/>
      <c r="AL85" s="449"/>
      <c r="AM85" s="620"/>
      <c r="AN85" s="620"/>
      <c r="AO85" s="449" t="s">
        <v>1366</v>
      </c>
      <c r="AP85" s="449"/>
      <c r="AQ85" s="449"/>
      <c r="AR85" s="449" t="s">
        <v>1366</v>
      </c>
      <c r="AS85" s="449"/>
      <c r="AT85" s="449"/>
      <c r="AU85" s="449"/>
      <c r="AV85" s="449"/>
      <c r="AW85" s="449" t="s">
        <v>162</v>
      </c>
      <c r="AX85" s="449"/>
      <c r="AY85" s="449"/>
      <c r="AZ85" s="449"/>
      <c r="BA85" s="449" t="s">
        <v>10822</v>
      </c>
      <c r="BB85" s="449" t="s">
        <v>10825</v>
      </c>
    </row>
    <row r="86" spans="1:54" s="606" customFormat="1" ht="36" x14ac:dyDescent="0.35">
      <c r="A86" s="613">
        <v>86</v>
      </c>
      <c r="B86" s="449" t="s">
        <v>10802</v>
      </c>
      <c r="C86" s="449" t="s">
        <v>10803</v>
      </c>
      <c r="D86" s="449" t="s">
        <v>10232</v>
      </c>
      <c r="E86" s="449" t="s">
        <v>1606</v>
      </c>
      <c r="F86" s="449" t="s">
        <v>1607</v>
      </c>
      <c r="G86" s="449" t="s">
        <v>2375</v>
      </c>
      <c r="H86" s="449" t="s">
        <v>2680</v>
      </c>
      <c r="I86" s="449" t="s">
        <v>3201</v>
      </c>
      <c r="J86" s="449" t="s">
        <v>10805</v>
      </c>
      <c r="K86" s="449"/>
      <c r="L86" s="449"/>
      <c r="M86" s="449"/>
      <c r="N86" s="449"/>
      <c r="O86" s="449"/>
      <c r="P86" s="449"/>
      <c r="Q86" s="449" t="s">
        <v>10349</v>
      </c>
      <c r="R86" s="449"/>
      <c r="S86" s="613" t="s">
        <v>10290</v>
      </c>
      <c r="T86" s="449"/>
      <c r="U86" s="449" t="s">
        <v>10239</v>
      </c>
      <c r="V86" s="449"/>
      <c r="W86" s="449"/>
      <c r="X86" s="449" t="str">
        <f t="shared" si="3"/>
        <v>PaaS Extension - Complex</v>
      </c>
      <c r="Y86" s="449" t="s">
        <v>1604</v>
      </c>
      <c r="Z86" s="449"/>
      <c r="AA86" s="449" t="s">
        <v>10806</v>
      </c>
      <c r="AB86" s="449" t="s">
        <v>10300</v>
      </c>
      <c r="AC86" s="620">
        <v>44389</v>
      </c>
      <c r="AD86" s="620">
        <v>44414</v>
      </c>
      <c r="AE86" s="620"/>
      <c r="AF86" s="620"/>
      <c r="AG86" s="449" t="s">
        <v>1366</v>
      </c>
      <c r="AH86" s="449"/>
      <c r="AI86" s="449"/>
      <c r="AJ86" s="449" t="s">
        <v>3087</v>
      </c>
      <c r="AK86" s="449" t="str">
        <f t="shared" ref="AK86:AK92" si="4">AJ86</f>
        <v>Sprint 3</v>
      </c>
      <c r="AL86" s="449" t="s">
        <v>10815</v>
      </c>
      <c r="AM86" s="620">
        <v>44417</v>
      </c>
      <c r="AN86" s="620">
        <v>44442</v>
      </c>
      <c r="AO86" s="449" t="s">
        <v>1366</v>
      </c>
      <c r="AP86" s="449"/>
      <c r="AQ86" s="449"/>
      <c r="AR86" s="449" t="s">
        <v>1366</v>
      </c>
      <c r="AS86" s="449"/>
      <c r="AT86" s="449"/>
      <c r="AU86" s="449"/>
      <c r="AV86" s="449"/>
      <c r="AW86" s="449" t="s">
        <v>162</v>
      </c>
      <c r="AX86" s="449"/>
      <c r="AY86" s="449"/>
      <c r="AZ86" s="449"/>
      <c r="BA86" s="449"/>
      <c r="BB86" s="449" t="s">
        <v>10826</v>
      </c>
    </row>
    <row r="87" spans="1:54" s="606" customFormat="1" ht="36" x14ac:dyDescent="0.35">
      <c r="A87" s="613">
        <v>87</v>
      </c>
      <c r="B87" s="449" t="s">
        <v>10802</v>
      </c>
      <c r="C87" s="449" t="s">
        <v>10803</v>
      </c>
      <c r="D87" s="449" t="s">
        <v>10232</v>
      </c>
      <c r="E87" s="449" t="s">
        <v>1606</v>
      </c>
      <c r="F87" s="449" t="s">
        <v>1607</v>
      </c>
      <c r="G87" s="449" t="s">
        <v>2375</v>
      </c>
      <c r="H87" s="449" t="s">
        <v>3208</v>
      </c>
      <c r="I87" s="449" t="s">
        <v>3207</v>
      </c>
      <c r="J87" s="449" t="s">
        <v>10805</v>
      </c>
      <c r="K87" s="449"/>
      <c r="L87" s="449"/>
      <c r="M87" s="449"/>
      <c r="N87" s="449"/>
      <c r="O87" s="449"/>
      <c r="P87" s="449"/>
      <c r="Q87" s="449" t="s">
        <v>10349</v>
      </c>
      <c r="R87" s="449"/>
      <c r="S87" s="613" t="s">
        <v>10290</v>
      </c>
      <c r="T87" s="449"/>
      <c r="U87" s="449" t="s">
        <v>10246</v>
      </c>
      <c r="V87" s="449"/>
      <c r="W87" s="449"/>
      <c r="X87" s="449" t="str">
        <f t="shared" si="3"/>
        <v>PaaS Extension - Medium</v>
      </c>
      <c r="Y87" s="449" t="s">
        <v>1604</v>
      </c>
      <c r="Z87" s="449"/>
      <c r="AA87" s="449" t="s">
        <v>10806</v>
      </c>
      <c r="AB87" s="449" t="s">
        <v>10300</v>
      </c>
      <c r="AC87" s="620">
        <v>44389</v>
      </c>
      <c r="AD87" s="620">
        <v>44414</v>
      </c>
      <c r="AE87" s="620"/>
      <c r="AF87" s="620"/>
      <c r="AG87" s="449" t="s">
        <v>1366</v>
      </c>
      <c r="AH87" s="449"/>
      <c r="AI87" s="449"/>
      <c r="AJ87" s="449" t="s">
        <v>3087</v>
      </c>
      <c r="AK87" s="449" t="str">
        <f t="shared" si="4"/>
        <v>Sprint 3</v>
      </c>
      <c r="AL87" s="449" t="s">
        <v>10815</v>
      </c>
      <c r="AM87" s="620">
        <v>44417</v>
      </c>
      <c r="AN87" s="620">
        <v>44442</v>
      </c>
      <c r="AO87" s="449" t="s">
        <v>1366</v>
      </c>
      <c r="AP87" s="449"/>
      <c r="AQ87" s="449"/>
      <c r="AR87" s="449" t="s">
        <v>1366</v>
      </c>
      <c r="AS87" s="449"/>
      <c r="AT87" s="449"/>
      <c r="AU87" s="449"/>
      <c r="AV87" s="449"/>
      <c r="AW87" s="449" t="s">
        <v>162</v>
      </c>
      <c r="AX87" s="449"/>
      <c r="AY87" s="449"/>
      <c r="AZ87" s="449"/>
      <c r="BA87" s="449"/>
      <c r="BB87" s="449" t="s">
        <v>10826</v>
      </c>
    </row>
    <row r="88" spans="1:54" s="606" customFormat="1" ht="24" x14ac:dyDescent="0.35">
      <c r="A88" s="613">
        <v>88</v>
      </c>
      <c r="B88" s="449" t="s">
        <v>10802</v>
      </c>
      <c r="C88" s="449" t="s">
        <v>10803</v>
      </c>
      <c r="D88" s="449" t="s">
        <v>10232</v>
      </c>
      <c r="E88" s="449" t="s">
        <v>1606</v>
      </c>
      <c r="F88" s="449" t="s">
        <v>1607</v>
      </c>
      <c r="G88" s="449" t="s">
        <v>2375</v>
      </c>
      <c r="H88" s="449" t="s">
        <v>3215</v>
      </c>
      <c r="I88" s="449" t="s">
        <v>3214</v>
      </c>
      <c r="J88" s="449" t="s">
        <v>10805</v>
      </c>
      <c r="K88" s="613" t="s">
        <v>10238</v>
      </c>
      <c r="L88" s="449"/>
      <c r="M88" s="449"/>
      <c r="N88" s="449"/>
      <c r="O88" s="449"/>
      <c r="P88" s="449"/>
      <c r="Q88" s="449" t="s">
        <v>10349</v>
      </c>
      <c r="R88" s="449"/>
      <c r="S88" s="613" t="s">
        <v>10290</v>
      </c>
      <c r="T88" s="449"/>
      <c r="U88" s="449" t="s">
        <v>10239</v>
      </c>
      <c r="V88" s="449"/>
      <c r="W88" s="449"/>
      <c r="X88" s="449" t="str">
        <f t="shared" si="3"/>
        <v>PaaS Extension - Complex</v>
      </c>
      <c r="Y88" s="449" t="s">
        <v>1604</v>
      </c>
      <c r="Z88" s="449"/>
      <c r="AA88" s="449" t="s">
        <v>10806</v>
      </c>
      <c r="AB88" s="449" t="s">
        <v>10300</v>
      </c>
      <c r="AC88" s="620">
        <v>44389</v>
      </c>
      <c r="AD88" s="620">
        <v>44414</v>
      </c>
      <c r="AE88" s="620"/>
      <c r="AF88" s="620"/>
      <c r="AG88" s="449" t="s">
        <v>1366</v>
      </c>
      <c r="AH88" s="449"/>
      <c r="AI88" s="449"/>
      <c r="AJ88" s="449" t="s">
        <v>3087</v>
      </c>
      <c r="AK88" s="449" t="str">
        <f t="shared" si="4"/>
        <v>Sprint 3</v>
      </c>
      <c r="AL88" s="449" t="s">
        <v>10815</v>
      </c>
      <c r="AM88" s="620">
        <v>44417</v>
      </c>
      <c r="AN88" s="620">
        <v>44442</v>
      </c>
      <c r="AO88" s="449" t="s">
        <v>1366</v>
      </c>
      <c r="AP88" s="449"/>
      <c r="AQ88" s="449"/>
      <c r="AR88" s="449" t="s">
        <v>1366</v>
      </c>
      <c r="AS88" s="449"/>
      <c r="AT88" s="449"/>
      <c r="AU88" s="449"/>
      <c r="AV88" s="449"/>
      <c r="AW88" s="449"/>
      <c r="AX88" s="449"/>
      <c r="AY88" s="449"/>
      <c r="AZ88" s="449"/>
      <c r="BA88" s="449"/>
      <c r="BB88" s="449" t="s">
        <v>10826</v>
      </c>
    </row>
    <row r="89" spans="1:54" s="606" customFormat="1" ht="24" x14ac:dyDescent="0.35">
      <c r="A89" s="613">
        <v>89</v>
      </c>
      <c r="B89" s="449" t="s">
        <v>10802</v>
      </c>
      <c r="C89" s="449" t="s">
        <v>10803</v>
      </c>
      <c r="D89" s="449" t="s">
        <v>10232</v>
      </c>
      <c r="E89" s="449" t="s">
        <v>2577</v>
      </c>
      <c r="F89" s="449" t="s">
        <v>2578</v>
      </c>
      <c r="G89" s="449" t="s">
        <v>2375</v>
      </c>
      <c r="H89" s="449" t="s">
        <v>2957</v>
      </c>
      <c r="I89" s="449" t="s">
        <v>10827</v>
      </c>
      <c r="J89" s="449" t="s">
        <v>97</v>
      </c>
      <c r="K89" s="449"/>
      <c r="L89" s="449"/>
      <c r="M89" s="449"/>
      <c r="N89" s="449"/>
      <c r="O89" s="449"/>
      <c r="P89" s="449"/>
      <c r="Q89" s="449" t="s">
        <v>10349</v>
      </c>
      <c r="R89" s="449"/>
      <c r="S89" s="613" t="s">
        <v>10290</v>
      </c>
      <c r="T89" s="449"/>
      <c r="U89" s="449" t="s">
        <v>10246</v>
      </c>
      <c r="V89" s="449"/>
      <c r="W89" s="449"/>
      <c r="X89" s="449" t="str">
        <f t="shared" si="3"/>
        <v>PaaS Extension - Medium</v>
      </c>
      <c r="Y89" s="449" t="s">
        <v>1604</v>
      </c>
      <c r="Z89" s="449" t="s">
        <v>1328</v>
      </c>
      <c r="AA89" s="449" t="s">
        <v>1603</v>
      </c>
      <c r="AB89" s="449" t="s">
        <v>10300</v>
      </c>
      <c r="AC89" s="620">
        <v>44389</v>
      </c>
      <c r="AD89" s="620">
        <v>44414</v>
      </c>
      <c r="AE89" s="620"/>
      <c r="AF89" s="620"/>
      <c r="AG89" s="449" t="s">
        <v>1366</v>
      </c>
      <c r="AH89" s="449"/>
      <c r="AI89" s="449"/>
      <c r="AJ89" s="449" t="s">
        <v>3087</v>
      </c>
      <c r="AK89" s="449" t="str">
        <f t="shared" si="4"/>
        <v>Sprint 3</v>
      </c>
      <c r="AL89" s="449" t="s">
        <v>10815</v>
      </c>
      <c r="AM89" s="620">
        <v>44417</v>
      </c>
      <c r="AN89" s="620">
        <v>44442</v>
      </c>
      <c r="AO89" s="449" t="s">
        <v>1366</v>
      </c>
      <c r="AP89" s="449"/>
      <c r="AQ89" s="449"/>
      <c r="AR89" s="449" t="s">
        <v>1366</v>
      </c>
      <c r="AS89" s="449"/>
      <c r="AT89" s="449"/>
      <c r="AU89" s="449"/>
      <c r="AV89" s="449"/>
      <c r="AW89" s="449" t="s">
        <v>162</v>
      </c>
      <c r="AX89" s="449"/>
      <c r="AY89" s="449"/>
      <c r="AZ89" s="449"/>
      <c r="BA89" s="449"/>
      <c r="BB89" s="449" t="s">
        <v>10828</v>
      </c>
    </row>
    <row r="90" spans="1:54" s="606" customFormat="1" ht="96" x14ac:dyDescent="0.35">
      <c r="A90" s="613">
        <v>90</v>
      </c>
      <c r="B90" s="449" t="s">
        <v>10802</v>
      </c>
      <c r="C90" s="449" t="s">
        <v>10803</v>
      </c>
      <c r="D90" s="449" t="s">
        <v>10232</v>
      </c>
      <c r="E90" s="449" t="s">
        <v>2577</v>
      </c>
      <c r="F90" s="449" t="s">
        <v>2578</v>
      </c>
      <c r="G90" s="449" t="s">
        <v>2375</v>
      </c>
      <c r="H90" s="449" t="s">
        <v>3413</v>
      </c>
      <c r="I90" s="449" t="s">
        <v>10829</v>
      </c>
      <c r="J90" s="449" t="s">
        <v>97</v>
      </c>
      <c r="K90" s="449"/>
      <c r="L90" s="449"/>
      <c r="M90" s="449"/>
      <c r="N90" s="449"/>
      <c r="O90" s="449" t="s">
        <v>10830</v>
      </c>
      <c r="P90" s="449"/>
      <c r="Q90" s="449" t="s">
        <v>10349</v>
      </c>
      <c r="R90" s="449"/>
      <c r="S90" s="613" t="s">
        <v>10290</v>
      </c>
      <c r="T90" s="449"/>
      <c r="U90" s="449" t="s">
        <v>10239</v>
      </c>
      <c r="V90" s="449"/>
      <c r="W90" s="449"/>
      <c r="X90" s="449" t="str">
        <f t="shared" si="3"/>
        <v>PaaS Extension - Complex</v>
      </c>
      <c r="Y90" s="449" t="s">
        <v>1604</v>
      </c>
      <c r="Z90" s="449" t="s">
        <v>1328</v>
      </c>
      <c r="AA90" s="449" t="s">
        <v>1603</v>
      </c>
      <c r="AB90" s="449" t="s">
        <v>10300</v>
      </c>
      <c r="AC90" s="620">
        <v>44389</v>
      </c>
      <c r="AD90" s="620">
        <v>44414</v>
      </c>
      <c r="AE90" s="620"/>
      <c r="AF90" s="620"/>
      <c r="AG90" s="449" t="s">
        <v>1366</v>
      </c>
      <c r="AH90" s="449"/>
      <c r="AI90" s="449"/>
      <c r="AJ90" s="449" t="s">
        <v>3087</v>
      </c>
      <c r="AK90" s="449" t="str">
        <f t="shared" si="4"/>
        <v>Sprint 3</v>
      </c>
      <c r="AL90" s="449" t="s">
        <v>10732</v>
      </c>
      <c r="AM90" s="620">
        <v>44417</v>
      </c>
      <c r="AN90" s="620">
        <v>44442</v>
      </c>
      <c r="AO90" s="449" t="s">
        <v>1366</v>
      </c>
      <c r="AP90" s="449"/>
      <c r="AQ90" s="449"/>
      <c r="AR90" s="449" t="s">
        <v>1366</v>
      </c>
      <c r="AS90" s="449"/>
      <c r="AT90" s="449"/>
      <c r="AU90" s="449"/>
      <c r="AV90" s="449"/>
      <c r="AW90" s="449" t="s">
        <v>162</v>
      </c>
      <c r="AX90" s="449"/>
      <c r="AY90" s="449"/>
      <c r="AZ90" s="449"/>
      <c r="BA90" s="449"/>
      <c r="BB90" s="449" t="s">
        <v>10828</v>
      </c>
    </row>
    <row r="91" spans="1:54" s="606" customFormat="1" ht="48" x14ac:dyDescent="0.35">
      <c r="A91" s="613">
        <v>91</v>
      </c>
      <c r="B91" s="449" t="s">
        <v>10802</v>
      </c>
      <c r="C91" s="449" t="s">
        <v>10803</v>
      </c>
      <c r="D91" s="449" t="s">
        <v>10232</v>
      </c>
      <c r="E91" s="449" t="s">
        <v>1606</v>
      </c>
      <c r="F91" s="449" t="s">
        <v>1607</v>
      </c>
      <c r="G91" s="449" t="s">
        <v>2375</v>
      </c>
      <c r="H91" s="449" t="s">
        <v>3221</v>
      </c>
      <c r="I91" s="449" t="s">
        <v>3220</v>
      </c>
      <c r="J91" s="449" t="s">
        <v>10805</v>
      </c>
      <c r="K91" s="449"/>
      <c r="L91" s="449"/>
      <c r="M91" s="449"/>
      <c r="N91" s="449"/>
      <c r="O91" s="449" t="s">
        <v>10831</v>
      </c>
      <c r="P91" s="449"/>
      <c r="Q91" s="449" t="s">
        <v>10349</v>
      </c>
      <c r="R91" s="449"/>
      <c r="S91" s="613" t="s">
        <v>10290</v>
      </c>
      <c r="T91" s="449"/>
      <c r="U91" s="449" t="s">
        <v>10239</v>
      </c>
      <c r="V91" s="449"/>
      <c r="W91" s="449"/>
      <c r="X91" s="449" t="str">
        <f t="shared" si="3"/>
        <v>PaaS Extension - Complex</v>
      </c>
      <c r="Y91" s="449" t="s">
        <v>1604</v>
      </c>
      <c r="Z91" s="449"/>
      <c r="AA91" s="449" t="s">
        <v>10806</v>
      </c>
      <c r="AB91" s="449" t="s">
        <v>10300</v>
      </c>
      <c r="AC91" s="620">
        <v>44389</v>
      </c>
      <c r="AD91" s="620">
        <v>44414</v>
      </c>
      <c r="AE91" s="620"/>
      <c r="AF91" s="620"/>
      <c r="AG91" s="449" t="s">
        <v>1366</v>
      </c>
      <c r="AH91" s="449"/>
      <c r="AI91" s="449"/>
      <c r="AJ91" s="449" t="s">
        <v>8012</v>
      </c>
      <c r="AK91" s="449" t="str">
        <f t="shared" si="4"/>
        <v>Sprint 4</v>
      </c>
      <c r="AL91" s="449" t="s">
        <v>8101</v>
      </c>
      <c r="AM91" s="620">
        <v>44431</v>
      </c>
      <c r="AN91" s="620">
        <v>44463</v>
      </c>
      <c r="AO91" s="449" t="s">
        <v>1366</v>
      </c>
      <c r="AP91" s="449"/>
      <c r="AQ91" s="449"/>
      <c r="AR91" s="449" t="s">
        <v>1366</v>
      </c>
      <c r="AS91" s="449"/>
      <c r="AT91" s="449"/>
      <c r="AU91" s="449"/>
      <c r="AV91" s="449"/>
      <c r="AW91" s="449" t="s">
        <v>162</v>
      </c>
      <c r="AX91" s="449"/>
      <c r="AY91" s="449"/>
      <c r="AZ91" s="449"/>
      <c r="BA91" s="449"/>
      <c r="BB91" s="449" t="s">
        <v>10826</v>
      </c>
    </row>
    <row r="92" spans="1:54" s="606" customFormat="1" ht="36" x14ac:dyDescent="0.35">
      <c r="A92" s="613">
        <v>92</v>
      </c>
      <c r="B92" s="449" t="s">
        <v>10802</v>
      </c>
      <c r="C92" s="449" t="s">
        <v>10803</v>
      </c>
      <c r="D92" s="449" t="s">
        <v>10232</v>
      </c>
      <c r="E92" s="449" t="s">
        <v>1606</v>
      </c>
      <c r="F92" s="449" t="s">
        <v>1607</v>
      </c>
      <c r="G92" s="449" t="s">
        <v>2375</v>
      </c>
      <c r="H92" s="449" t="s">
        <v>2949</v>
      </c>
      <c r="I92" s="449" t="s">
        <v>3224</v>
      </c>
      <c r="J92" s="449" t="s">
        <v>10805</v>
      </c>
      <c r="K92" s="613" t="s">
        <v>10238</v>
      </c>
      <c r="L92" s="449"/>
      <c r="M92" s="449"/>
      <c r="N92" s="449"/>
      <c r="O92" s="449" t="s">
        <v>10832</v>
      </c>
      <c r="P92" s="449"/>
      <c r="Q92" s="449" t="s">
        <v>10349</v>
      </c>
      <c r="R92" s="449"/>
      <c r="S92" s="613" t="s">
        <v>10290</v>
      </c>
      <c r="T92" s="449"/>
      <c r="U92" s="449" t="s">
        <v>10274</v>
      </c>
      <c r="V92" s="449"/>
      <c r="W92" s="449"/>
      <c r="X92" s="449" t="str">
        <f t="shared" si="3"/>
        <v>PaaS Extension - Very Complex</v>
      </c>
      <c r="Y92" s="449" t="s">
        <v>1604</v>
      </c>
      <c r="Z92" s="449"/>
      <c r="AA92" s="449" t="s">
        <v>10806</v>
      </c>
      <c r="AB92" s="449" t="s">
        <v>10300</v>
      </c>
      <c r="AC92" s="620">
        <v>44389</v>
      </c>
      <c r="AD92" s="620">
        <v>44414</v>
      </c>
      <c r="AE92" s="620"/>
      <c r="AF92" s="620"/>
      <c r="AG92" s="449" t="s">
        <v>1366</v>
      </c>
      <c r="AH92" s="449"/>
      <c r="AI92" s="449"/>
      <c r="AJ92" s="449" t="s">
        <v>8012</v>
      </c>
      <c r="AK92" s="449" t="str">
        <f t="shared" si="4"/>
        <v>Sprint 4</v>
      </c>
      <c r="AL92" s="449" t="s">
        <v>10815</v>
      </c>
      <c r="AM92" s="620">
        <v>44431</v>
      </c>
      <c r="AN92" s="620">
        <v>44463</v>
      </c>
      <c r="AO92" s="449" t="s">
        <v>1366</v>
      </c>
      <c r="AP92" s="449"/>
      <c r="AQ92" s="449"/>
      <c r="AR92" s="449" t="s">
        <v>1366</v>
      </c>
      <c r="AS92" s="449"/>
      <c r="AT92" s="449"/>
      <c r="AU92" s="449"/>
      <c r="AV92" s="449"/>
      <c r="AW92" s="449"/>
      <c r="AX92" s="449"/>
      <c r="AY92" s="449"/>
      <c r="AZ92" s="449"/>
      <c r="BA92" s="449"/>
      <c r="BB92" s="449" t="s">
        <v>10826</v>
      </c>
    </row>
    <row r="93" spans="1:54" s="606" customFormat="1" ht="60" x14ac:dyDescent="0.35">
      <c r="A93" s="613">
        <v>93</v>
      </c>
      <c r="B93" s="449" t="s">
        <v>11760</v>
      </c>
      <c r="C93" s="449" t="s">
        <v>4807</v>
      </c>
      <c r="D93" s="449" t="s">
        <v>10232</v>
      </c>
      <c r="E93" s="449" t="s">
        <v>2577</v>
      </c>
      <c r="F93" s="449" t="s">
        <v>2578</v>
      </c>
      <c r="G93" s="449" t="s">
        <v>174</v>
      </c>
      <c r="H93" s="449" t="s">
        <v>3272</v>
      </c>
      <c r="I93" s="449" t="s">
        <v>10833</v>
      </c>
      <c r="J93" s="449" t="s">
        <v>97</v>
      </c>
      <c r="K93" s="613" t="s">
        <v>10238</v>
      </c>
      <c r="L93" s="449" t="s">
        <v>10305</v>
      </c>
      <c r="M93" s="449" t="s">
        <v>10467</v>
      </c>
      <c r="N93" s="449" t="s">
        <v>10257</v>
      </c>
      <c r="O93" s="449" t="s">
        <v>10730</v>
      </c>
      <c r="P93" s="613" t="s">
        <v>10236</v>
      </c>
      <c r="Q93" s="449" t="s">
        <v>10259</v>
      </c>
      <c r="R93" s="449"/>
      <c r="S93" s="613" t="s">
        <v>10290</v>
      </c>
      <c r="T93" s="449"/>
      <c r="U93" s="613" t="s">
        <v>10239</v>
      </c>
      <c r="V93" s="449" t="s">
        <v>10246</v>
      </c>
      <c r="W93" s="449"/>
      <c r="X93" s="449" t="str">
        <f t="shared" si="3"/>
        <v>Interface - Outbound (Using BI Report) - Complex</v>
      </c>
      <c r="Y93" s="449" t="s">
        <v>1604</v>
      </c>
      <c r="Z93" s="449" t="s">
        <v>1336</v>
      </c>
      <c r="AA93" s="449" t="s">
        <v>1603</v>
      </c>
      <c r="AB93" s="449" t="s">
        <v>10300</v>
      </c>
      <c r="AC93" s="620">
        <v>44389</v>
      </c>
      <c r="AD93" s="620">
        <v>44414</v>
      </c>
      <c r="AE93" s="620"/>
      <c r="AF93" s="620"/>
      <c r="AG93" s="449" t="s">
        <v>1366</v>
      </c>
      <c r="AH93" s="449"/>
      <c r="AI93" s="449"/>
      <c r="AJ93" s="449" t="s">
        <v>8012</v>
      </c>
      <c r="AK93" s="449" t="s">
        <v>8012</v>
      </c>
      <c r="AL93" s="449" t="s">
        <v>8101</v>
      </c>
      <c r="AM93" s="620">
        <v>44445</v>
      </c>
      <c r="AN93" s="620">
        <v>44463</v>
      </c>
      <c r="AO93" s="449" t="s">
        <v>1366</v>
      </c>
      <c r="AP93" s="449"/>
      <c r="AQ93" s="449"/>
      <c r="AR93" s="449" t="s">
        <v>1366</v>
      </c>
      <c r="AS93" s="449"/>
      <c r="AT93" s="449"/>
      <c r="AU93" s="449"/>
      <c r="AV93" s="449"/>
      <c r="AW93" s="449"/>
      <c r="AX93" s="449"/>
      <c r="AY93" s="449"/>
      <c r="AZ93" s="449"/>
      <c r="BA93" s="449"/>
      <c r="BB93" s="449"/>
    </row>
    <row r="94" spans="1:54" s="606" customFormat="1" ht="36" x14ac:dyDescent="0.35">
      <c r="A94" s="613">
        <v>94</v>
      </c>
      <c r="B94" s="449" t="s">
        <v>11760</v>
      </c>
      <c r="C94" s="449" t="s">
        <v>10231</v>
      </c>
      <c r="D94" s="449" t="s">
        <v>10232</v>
      </c>
      <c r="E94" s="449" t="s">
        <v>1606</v>
      </c>
      <c r="F94" s="449" t="s">
        <v>1607</v>
      </c>
      <c r="G94" s="449" t="s">
        <v>174</v>
      </c>
      <c r="H94" s="449" t="s">
        <v>3241</v>
      </c>
      <c r="I94" s="449" t="s">
        <v>10293</v>
      </c>
      <c r="J94" s="449"/>
      <c r="K94" s="613" t="s">
        <v>10238</v>
      </c>
      <c r="L94" s="449" t="s">
        <v>10244</v>
      </c>
      <c r="M94" s="449" t="s">
        <v>10256</v>
      </c>
      <c r="N94" s="449" t="s">
        <v>10257</v>
      </c>
      <c r="O94" s="449" t="s">
        <v>10754</v>
      </c>
      <c r="P94" s="449" t="s">
        <v>10236</v>
      </c>
      <c r="Q94" s="449" t="s">
        <v>10259</v>
      </c>
      <c r="R94" s="449"/>
      <c r="S94" s="613" t="s">
        <v>10290</v>
      </c>
      <c r="T94" s="449"/>
      <c r="U94" s="449" t="s">
        <v>10246</v>
      </c>
      <c r="V94" s="449" t="s">
        <v>10246</v>
      </c>
      <c r="W94" s="449"/>
      <c r="X94" s="449" t="str">
        <f t="shared" si="3"/>
        <v>Interface - Outbound (Using BI Report) - Medium</v>
      </c>
      <c r="Y94" s="449"/>
      <c r="Z94" s="449"/>
      <c r="AA94" s="449"/>
      <c r="AB94" s="449"/>
      <c r="AC94" s="620"/>
      <c r="AD94" s="620">
        <v>44470</v>
      </c>
      <c r="AE94" s="620"/>
      <c r="AF94" s="620"/>
      <c r="AG94" s="449" t="s">
        <v>1366</v>
      </c>
      <c r="AH94" s="449"/>
      <c r="AI94" s="449"/>
      <c r="AJ94" s="449"/>
      <c r="AK94" s="449"/>
      <c r="AL94" s="449"/>
      <c r="AM94" s="449"/>
      <c r="AN94" s="449"/>
      <c r="AO94" s="449" t="s">
        <v>1366</v>
      </c>
      <c r="AP94" s="449"/>
      <c r="AQ94" s="449"/>
      <c r="AR94" s="449" t="s">
        <v>1366</v>
      </c>
      <c r="AS94" s="449"/>
      <c r="AT94" s="449"/>
      <c r="AU94" s="449"/>
      <c r="AV94" s="449"/>
      <c r="AW94" s="449"/>
    </row>
    <row r="95" spans="1:54" s="606" customFormat="1" ht="96" x14ac:dyDescent="0.35">
      <c r="A95" s="613">
        <v>95</v>
      </c>
      <c r="B95" s="449" t="s">
        <v>11760</v>
      </c>
      <c r="C95" s="449" t="s">
        <v>10231</v>
      </c>
      <c r="D95" s="449" t="s">
        <v>10232</v>
      </c>
      <c r="E95" s="449" t="s">
        <v>2577</v>
      </c>
      <c r="F95" s="449" t="s">
        <v>1607</v>
      </c>
      <c r="G95" s="449" t="s">
        <v>174</v>
      </c>
      <c r="H95" s="449" t="s">
        <v>122</v>
      </c>
      <c r="I95" s="449" t="s">
        <v>10364</v>
      </c>
      <c r="J95" s="449"/>
      <c r="K95" s="613" t="s">
        <v>10238</v>
      </c>
      <c r="L95" s="449" t="s">
        <v>10305</v>
      </c>
      <c r="M95" s="449" t="s">
        <v>10256</v>
      </c>
      <c r="N95" s="449" t="s">
        <v>10257</v>
      </c>
      <c r="O95" s="449" t="s">
        <v>11797</v>
      </c>
      <c r="P95" s="449" t="s">
        <v>10236</v>
      </c>
      <c r="Q95" s="449" t="s">
        <v>10259</v>
      </c>
      <c r="R95" s="449"/>
      <c r="S95" s="613" t="s">
        <v>10290</v>
      </c>
      <c r="T95" s="449"/>
      <c r="U95" s="449" t="s">
        <v>10239</v>
      </c>
      <c r="V95" s="449" t="s">
        <v>10246</v>
      </c>
      <c r="W95" s="449"/>
      <c r="X95" s="449" t="str">
        <f t="shared" si="3"/>
        <v>Interface - Outbound (Using BI Report) - Complex</v>
      </c>
      <c r="Y95" s="449"/>
      <c r="Z95" s="449"/>
      <c r="AA95" s="449"/>
      <c r="AB95" s="449"/>
      <c r="AC95" s="620"/>
      <c r="AD95" s="620"/>
      <c r="AE95" s="620"/>
      <c r="AF95" s="620"/>
      <c r="AG95" s="449" t="s">
        <v>1366</v>
      </c>
      <c r="AH95" s="449"/>
      <c r="AI95" s="449"/>
      <c r="AJ95" s="449"/>
      <c r="AK95" s="449"/>
      <c r="AL95" s="449"/>
      <c r="AM95" s="449"/>
      <c r="AN95" s="449"/>
      <c r="AO95" s="449" t="s">
        <v>1366</v>
      </c>
      <c r="AP95" s="449"/>
      <c r="AQ95" s="449"/>
      <c r="AR95" s="449" t="s">
        <v>1366</v>
      </c>
      <c r="AS95" s="449"/>
      <c r="AT95" s="449"/>
      <c r="AU95" s="449"/>
      <c r="AV95" s="449"/>
      <c r="AW95" s="449"/>
    </row>
    <row r="96" spans="1:54" s="606" customFormat="1" ht="36" x14ac:dyDescent="0.35">
      <c r="A96" s="613">
        <v>96</v>
      </c>
      <c r="B96" s="449" t="s">
        <v>11760</v>
      </c>
      <c r="C96" s="449" t="s">
        <v>10231</v>
      </c>
      <c r="D96" s="449" t="s">
        <v>10232</v>
      </c>
      <c r="E96" s="449" t="s">
        <v>2577</v>
      </c>
      <c r="F96" s="449" t="s">
        <v>1607</v>
      </c>
      <c r="G96" s="449" t="s">
        <v>174</v>
      </c>
      <c r="H96" s="449" t="s">
        <v>478</v>
      </c>
      <c r="I96" s="449" t="s">
        <v>10365</v>
      </c>
      <c r="J96" s="449"/>
      <c r="K96" s="613" t="s">
        <v>10238</v>
      </c>
      <c r="L96" s="449" t="s">
        <v>10305</v>
      </c>
      <c r="M96" s="449" t="s">
        <v>10256</v>
      </c>
      <c r="N96" s="449" t="s">
        <v>10257</v>
      </c>
      <c r="O96" s="449" t="s">
        <v>10834</v>
      </c>
      <c r="P96" s="449" t="s">
        <v>10236</v>
      </c>
      <c r="Q96" s="449" t="s">
        <v>10259</v>
      </c>
      <c r="R96" s="449"/>
      <c r="S96" s="613" t="s">
        <v>10290</v>
      </c>
      <c r="T96" s="449"/>
      <c r="U96" s="449" t="s">
        <v>10246</v>
      </c>
      <c r="V96" s="449" t="s">
        <v>10246</v>
      </c>
      <c r="W96" s="449"/>
      <c r="X96" s="449" t="str">
        <f t="shared" si="3"/>
        <v>Interface - Outbound (Using BI Report) - Medium</v>
      </c>
      <c r="Y96" s="449"/>
      <c r="Z96" s="449"/>
      <c r="AA96" s="449"/>
      <c r="AB96" s="449"/>
      <c r="AC96" s="620"/>
      <c r="AD96" s="620"/>
      <c r="AE96" s="620"/>
      <c r="AF96" s="620"/>
      <c r="AG96" s="449" t="s">
        <v>1366</v>
      </c>
      <c r="AH96" s="449"/>
      <c r="AI96" s="449"/>
      <c r="AJ96" s="449"/>
      <c r="AK96" s="449"/>
      <c r="AL96" s="449"/>
      <c r="AM96" s="449"/>
      <c r="AN96" s="449"/>
      <c r="AO96" s="449" t="s">
        <v>1366</v>
      </c>
      <c r="AP96" s="449"/>
      <c r="AQ96" s="449"/>
      <c r="AR96" s="449" t="s">
        <v>1366</v>
      </c>
      <c r="AS96" s="449"/>
      <c r="AT96" s="449"/>
      <c r="AU96" s="449"/>
      <c r="AV96" s="449"/>
      <c r="AW96" s="449"/>
    </row>
    <row r="97" spans="1:54" s="606" customFormat="1" ht="84.5" thickBot="1" x14ac:dyDescent="0.4">
      <c r="A97" s="613">
        <v>97</v>
      </c>
      <c r="B97" s="449" t="s">
        <v>10802</v>
      </c>
      <c r="C97" s="449" t="s">
        <v>10803</v>
      </c>
      <c r="D97" s="449" t="s">
        <v>10232</v>
      </c>
      <c r="E97" s="449" t="s">
        <v>1606</v>
      </c>
      <c r="F97" s="449" t="s">
        <v>1607</v>
      </c>
      <c r="G97" s="449" t="s">
        <v>2375</v>
      </c>
      <c r="H97" s="449" t="s">
        <v>3295</v>
      </c>
      <c r="I97" s="657" t="s">
        <v>3294</v>
      </c>
      <c r="J97" s="449" t="s">
        <v>10717</v>
      </c>
      <c r="K97" s="613" t="s">
        <v>10238</v>
      </c>
      <c r="L97" s="449"/>
      <c r="M97" s="449"/>
      <c r="N97" s="449"/>
      <c r="O97" s="449" t="s">
        <v>10835</v>
      </c>
      <c r="P97" s="449"/>
      <c r="Q97" s="449" t="s">
        <v>10349</v>
      </c>
      <c r="R97" s="449"/>
      <c r="S97" s="613" t="s">
        <v>10290</v>
      </c>
      <c r="T97" s="449"/>
      <c r="U97" s="449" t="s">
        <v>10274</v>
      </c>
      <c r="V97" s="449"/>
      <c r="W97" s="449"/>
      <c r="X97" s="449"/>
      <c r="Y97" s="449" t="s">
        <v>1662</v>
      </c>
      <c r="Z97" s="449" t="s">
        <v>10805</v>
      </c>
      <c r="AA97" s="449" t="s">
        <v>10806</v>
      </c>
      <c r="AB97" s="449" t="s">
        <v>10300</v>
      </c>
      <c r="AC97" s="620">
        <v>44361</v>
      </c>
      <c r="AD97" s="620">
        <v>44386</v>
      </c>
      <c r="AE97" s="620" t="s">
        <v>1348</v>
      </c>
      <c r="AF97" s="620" t="s">
        <v>1348</v>
      </c>
      <c r="AG97" s="449" t="s">
        <v>10692</v>
      </c>
      <c r="AH97" s="449"/>
      <c r="AI97" s="449"/>
      <c r="AJ97" s="449" t="s">
        <v>1604</v>
      </c>
      <c r="AK97" s="449" t="s">
        <v>3087</v>
      </c>
      <c r="AL97" s="656" t="s">
        <v>10739</v>
      </c>
      <c r="AM97" s="655">
        <v>44389</v>
      </c>
      <c r="AN97" s="655">
        <v>44414</v>
      </c>
      <c r="AO97" s="449" t="s">
        <v>1366</v>
      </c>
      <c r="AP97" s="449"/>
      <c r="AQ97" s="449"/>
      <c r="AR97" s="449" t="s">
        <v>1366</v>
      </c>
      <c r="AS97" s="449"/>
      <c r="AT97" s="449"/>
      <c r="AU97" s="449"/>
      <c r="AV97" s="449"/>
      <c r="AW97" s="449"/>
      <c r="AX97" s="449"/>
      <c r="AY97" s="449"/>
      <c r="AZ97" s="449"/>
      <c r="BA97" s="449"/>
      <c r="BB97" s="654" t="s">
        <v>10836</v>
      </c>
    </row>
    <row r="98" spans="1:54" s="606" customFormat="1" ht="48" x14ac:dyDescent="0.35">
      <c r="A98" s="613">
        <v>99</v>
      </c>
      <c r="B98" s="449" t="s">
        <v>11760</v>
      </c>
      <c r="C98" s="449" t="s">
        <v>4807</v>
      </c>
      <c r="D98" s="449" t="s">
        <v>10232</v>
      </c>
      <c r="E98" s="449" t="s">
        <v>1606</v>
      </c>
      <c r="F98" s="449" t="s">
        <v>1607</v>
      </c>
      <c r="G98" s="449" t="s">
        <v>4808</v>
      </c>
      <c r="H98" s="449" t="s">
        <v>2188</v>
      </c>
      <c r="I98" s="652" t="s">
        <v>11762</v>
      </c>
      <c r="J98" s="449" t="s">
        <v>10699</v>
      </c>
      <c r="K98" s="613"/>
      <c r="L98" s="613"/>
      <c r="M98" s="613"/>
      <c r="N98" s="613"/>
      <c r="O98" s="449" t="s">
        <v>10837</v>
      </c>
      <c r="P98" s="449"/>
      <c r="Q98" s="449" t="s">
        <v>10237</v>
      </c>
      <c r="R98" s="449"/>
      <c r="S98" s="613" t="s">
        <v>10290</v>
      </c>
      <c r="U98" s="613" t="s">
        <v>10239</v>
      </c>
      <c r="V98" s="613"/>
      <c r="W98" s="613"/>
      <c r="Y98" s="606" t="s">
        <v>1604</v>
      </c>
      <c r="Z98" s="606" t="s">
        <v>10684</v>
      </c>
      <c r="AA98" s="449" t="s">
        <v>1603</v>
      </c>
      <c r="AB98" s="449" t="s">
        <v>10300</v>
      </c>
      <c r="AC98" s="620"/>
      <c r="AD98" s="620"/>
      <c r="AE98" s="620"/>
      <c r="AF98" s="620"/>
      <c r="AG98" s="449" t="s">
        <v>1366</v>
      </c>
      <c r="AK98" s="449"/>
      <c r="AO98" s="449" t="s">
        <v>1366</v>
      </c>
      <c r="AR98" s="449" t="s">
        <v>1366</v>
      </c>
      <c r="AW98" s="449" t="s">
        <v>162</v>
      </c>
      <c r="BA98" s="449" t="s">
        <v>10838</v>
      </c>
    </row>
    <row r="99" spans="1:54" s="606" customFormat="1" ht="24" x14ac:dyDescent="0.35">
      <c r="A99" s="613">
        <v>100</v>
      </c>
      <c r="B99" s="449" t="s">
        <v>11760</v>
      </c>
      <c r="C99" s="449" t="s">
        <v>4807</v>
      </c>
      <c r="D99" s="449" t="s">
        <v>10232</v>
      </c>
      <c r="E99" s="449" t="s">
        <v>1606</v>
      </c>
      <c r="F99" s="449" t="s">
        <v>1607</v>
      </c>
      <c r="G99" s="449" t="s">
        <v>4808</v>
      </c>
      <c r="H99" s="449" t="s">
        <v>2220</v>
      </c>
      <c r="I99" s="652" t="s">
        <v>10599</v>
      </c>
      <c r="J99" s="613"/>
      <c r="K99" s="613"/>
      <c r="L99" s="613"/>
      <c r="M99" s="613"/>
      <c r="N99" s="613"/>
      <c r="O99" s="449" t="s">
        <v>10839</v>
      </c>
      <c r="P99" s="449"/>
      <c r="Q99" s="449" t="s">
        <v>10237</v>
      </c>
      <c r="R99" s="449"/>
      <c r="S99" s="613" t="s">
        <v>10290</v>
      </c>
      <c r="U99" s="613" t="s">
        <v>10246</v>
      </c>
      <c r="V99" s="613"/>
      <c r="W99" s="613"/>
      <c r="Y99" s="449" t="s">
        <v>8012</v>
      </c>
      <c r="AC99" s="620"/>
      <c r="AD99" s="620"/>
      <c r="AE99" s="620"/>
      <c r="AF99" s="620"/>
      <c r="AG99" s="449" t="s">
        <v>1366</v>
      </c>
      <c r="AJ99" s="606" t="s">
        <v>8013</v>
      </c>
      <c r="AK99" s="606" t="s">
        <v>8013</v>
      </c>
      <c r="AO99" s="449" t="s">
        <v>1366</v>
      </c>
      <c r="AR99" s="449" t="s">
        <v>1366</v>
      </c>
      <c r="AW99" s="449" t="s">
        <v>162</v>
      </c>
      <c r="BA99" s="449" t="s">
        <v>509</v>
      </c>
    </row>
    <row r="100" spans="1:54" s="606" customFormat="1" ht="24" x14ac:dyDescent="0.35">
      <c r="A100" s="613">
        <v>101</v>
      </c>
      <c r="B100" s="449" t="s">
        <v>11760</v>
      </c>
      <c r="C100" s="449" t="s">
        <v>4807</v>
      </c>
      <c r="D100" s="449" t="s">
        <v>10232</v>
      </c>
      <c r="E100" s="449" t="s">
        <v>1606</v>
      </c>
      <c r="F100" s="449" t="s">
        <v>1607</v>
      </c>
      <c r="G100" s="449" t="s">
        <v>4808</v>
      </c>
      <c r="H100" s="449" t="s">
        <v>2294</v>
      </c>
      <c r="I100" s="651" t="s">
        <v>10601</v>
      </c>
      <c r="J100" s="613"/>
      <c r="K100" s="613"/>
      <c r="L100" s="613"/>
      <c r="M100" s="613"/>
      <c r="N100" s="613"/>
      <c r="O100" s="449"/>
      <c r="P100" s="449"/>
      <c r="Q100" s="449" t="s">
        <v>10237</v>
      </c>
      <c r="R100" s="449"/>
      <c r="S100" s="613" t="s">
        <v>10290</v>
      </c>
      <c r="U100" s="613" t="s">
        <v>10246</v>
      </c>
      <c r="V100" s="613"/>
      <c r="W100" s="613"/>
      <c r="Y100" s="449" t="s">
        <v>3087</v>
      </c>
      <c r="AC100" s="620"/>
      <c r="AD100" s="620"/>
      <c r="AE100" s="620"/>
      <c r="AF100" s="620"/>
      <c r="AG100" s="449" t="s">
        <v>1366</v>
      </c>
      <c r="AJ100" s="606" t="s">
        <v>8012</v>
      </c>
      <c r="AK100" s="606" t="s">
        <v>8013</v>
      </c>
      <c r="AO100" s="449" t="s">
        <v>1366</v>
      </c>
      <c r="AR100" s="449" t="s">
        <v>1366</v>
      </c>
      <c r="AW100" s="449" t="s">
        <v>162</v>
      </c>
      <c r="BA100" s="449" t="s">
        <v>435</v>
      </c>
    </row>
    <row r="101" spans="1:54" s="606" customFormat="1" ht="24" x14ac:dyDescent="0.35">
      <c r="A101" s="613">
        <v>102</v>
      </c>
      <c r="B101" s="449" t="s">
        <v>11760</v>
      </c>
      <c r="C101" s="449" t="s">
        <v>4807</v>
      </c>
      <c r="D101" s="449" t="s">
        <v>10232</v>
      </c>
      <c r="E101" s="449" t="s">
        <v>1606</v>
      </c>
      <c r="F101" s="449" t="s">
        <v>1607</v>
      </c>
      <c r="G101" s="449" t="s">
        <v>4808</v>
      </c>
      <c r="H101" s="449" t="s">
        <v>2503</v>
      </c>
      <c r="I101" s="651" t="s">
        <v>10605</v>
      </c>
      <c r="J101" s="613"/>
      <c r="K101" s="613"/>
      <c r="L101" s="613"/>
      <c r="M101" s="613"/>
      <c r="N101" s="613"/>
      <c r="O101" s="449" t="s">
        <v>10840</v>
      </c>
      <c r="P101" s="449"/>
      <c r="Q101" s="449" t="s">
        <v>10237</v>
      </c>
      <c r="R101" s="449"/>
      <c r="S101" s="613" t="s">
        <v>10290</v>
      </c>
      <c r="U101" s="613" t="s">
        <v>10246</v>
      </c>
      <c r="V101" s="613"/>
      <c r="W101" s="613"/>
      <c r="Y101" s="449" t="s">
        <v>3087</v>
      </c>
      <c r="AC101" s="620"/>
      <c r="AD101" s="620"/>
      <c r="AE101" s="620"/>
      <c r="AF101" s="620"/>
      <c r="AG101" s="449" t="s">
        <v>1366</v>
      </c>
      <c r="AJ101" s="606" t="s">
        <v>8012</v>
      </c>
      <c r="AK101" s="606" t="s">
        <v>8013</v>
      </c>
      <c r="AO101" s="449" t="s">
        <v>1366</v>
      </c>
      <c r="AR101" s="449" t="s">
        <v>1366</v>
      </c>
      <c r="AW101" s="449" t="s">
        <v>162</v>
      </c>
      <c r="BA101" s="449" t="s">
        <v>435</v>
      </c>
    </row>
    <row r="102" spans="1:54" s="606" customFormat="1" ht="24" x14ac:dyDescent="0.35">
      <c r="A102" s="613">
        <v>103</v>
      </c>
      <c r="B102" s="449" t="s">
        <v>11760</v>
      </c>
      <c r="C102" s="449" t="s">
        <v>4807</v>
      </c>
      <c r="D102" s="449" t="s">
        <v>10232</v>
      </c>
      <c r="E102" s="449" t="s">
        <v>1606</v>
      </c>
      <c r="F102" s="449" t="s">
        <v>1607</v>
      </c>
      <c r="G102" s="449" t="s">
        <v>4808</v>
      </c>
      <c r="H102" s="449" t="s">
        <v>2555</v>
      </c>
      <c r="I102" s="651" t="s">
        <v>10607</v>
      </c>
      <c r="J102" s="613"/>
      <c r="K102" s="613"/>
      <c r="L102" s="613"/>
      <c r="M102" s="613"/>
      <c r="N102" s="613"/>
      <c r="O102" s="449" t="s">
        <v>10841</v>
      </c>
      <c r="P102" s="449"/>
      <c r="Q102" s="449" t="s">
        <v>10237</v>
      </c>
      <c r="R102" s="449"/>
      <c r="S102" s="613" t="s">
        <v>10290</v>
      </c>
      <c r="U102" s="613" t="s">
        <v>10246</v>
      </c>
      <c r="V102" s="613"/>
      <c r="W102" s="613"/>
      <c r="Y102" s="449" t="s">
        <v>3087</v>
      </c>
      <c r="AC102" s="620"/>
      <c r="AD102" s="620"/>
      <c r="AE102" s="620"/>
      <c r="AF102" s="620"/>
      <c r="AG102" s="449" t="s">
        <v>1366</v>
      </c>
      <c r="AJ102" s="606" t="s">
        <v>8012</v>
      </c>
      <c r="AK102" s="606" t="s">
        <v>8013</v>
      </c>
      <c r="AO102" s="449" t="s">
        <v>1366</v>
      </c>
      <c r="AR102" s="449" t="s">
        <v>1366</v>
      </c>
      <c r="AW102" s="449" t="s">
        <v>162</v>
      </c>
      <c r="BA102" s="449" t="s">
        <v>435</v>
      </c>
    </row>
    <row r="103" spans="1:54" s="606" customFormat="1" ht="24" x14ac:dyDescent="0.35">
      <c r="A103" s="613">
        <v>104</v>
      </c>
      <c r="B103" s="449" t="s">
        <v>11760</v>
      </c>
      <c r="C103" s="449" t="s">
        <v>4807</v>
      </c>
      <c r="D103" s="449" t="s">
        <v>10232</v>
      </c>
      <c r="E103" s="449" t="s">
        <v>1606</v>
      </c>
      <c r="F103" s="449" t="s">
        <v>1607</v>
      </c>
      <c r="G103" s="449" t="s">
        <v>4808</v>
      </c>
      <c r="H103" s="449" t="s">
        <v>2984</v>
      </c>
      <c r="I103" s="653" t="s">
        <v>10609</v>
      </c>
      <c r="J103" s="449" t="s">
        <v>10699</v>
      </c>
      <c r="K103" s="613"/>
      <c r="L103" s="613"/>
      <c r="M103" s="613"/>
      <c r="N103" s="613"/>
      <c r="O103" s="449"/>
      <c r="P103" s="449"/>
      <c r="Q103" s="449" t="s">
        <v>10237</v>
      </c>
      <c r="R103" s="449"/>
      <c r="S103" s="613" t="s">
        <v>10290</v>
      </c>
      <c r="U103" s="613" t="s">
        <v>10239</v>
      </c>
      <c r="V103" s="613"/>
      <c r="W103" s="613"/>
      <c r="Y103" s="606" t="s">
        <v>1604</v>
      </c>
      <c r="Z103" s="606" t="s">
        <v>10721</v>
      </c>
      <c r="AA103" s="449" t="s">
        <v>1603</v>
      </c>
      <c r="AB103" s="449" t="s">
        <v>10300</v>
      </c>
      <c r="AC103" s="620"/>
      <c r="AD103" s="620">
        <v>44470</v>
      </c>
      <c r="AE103" s="620"/>
      <c r="AF103" s="620"/>
      <c r="AG103" s="449" t="s">
        <v>1366</v>
      </c>
      <c r="AJ103" s="449" t="s">
        <v>8013</v>
      </c>
      <c r="AK103" s="449" t="str">
        <f>AJ103</f>
        <v>Sprint 5</v>
      </c>
      <c r="AO103" s="449" t="s">
        <v>1366</v>
      </c>
      <c r="AR103" s="449" t="s">
        <v>1366</v>
      </c>
      <c r="AW103" s="449" t="s">
        <v>162</v>
      </c>
      <c r="BA103" s="449" t="s">
        <v>10265</v>
      </c>
    </row>
    <row r="104" spans="1:54" s="606" customFormat="1" ht="24" x14ac:dyDescent="0.35">
      <c r="A104" s="613">
        <v>105</v>
      </c>
      <c r="B104" s="449" t="s">
        <v>11760</v>
      </c>
      <c r="C104" s="449" t="s">
        <v>4807</v>
      </c>
      <c r="D104" s="449" t="s">
        <v>10232</v>
      </c>
      <c r="E104" s="449" t="s">
        <v>1606</v>
      </c>
      <c r="F104" s="449" t="s">
        <v>1607</v>
      </c>
      <c r="G104" s="449" t="s">
        <v>4808</v>
      </c>
      <c r="H104" s="449" t="s">
        <v>2266</v>
      </c>
      <c r="I104" s="652" t="s">
        <v>10611</v>
      </c>
      <c r="J104" s="613"/>
      <c r="K104" s="613"/>
      <c r="L104" s="613"/>
      <c r="M104" s="613"/>
      <c r="N104" s="613"/>
      <c r="O104" s="449"/>
      <c r="P104" s="449"/>
      <c r="Q104" s="449" t="s">
        <v>10842</v>
      </c>
      <c r="R104" s="449"/>
      <c r="S104" s="613" t="s">
        <v>10290</v>
      </c>
      <c r="U104" s="613" t="s">
        <v>10246</v>
      </c>
      <c r="V104" s="613" t="s">
        <v>10298</v>
      </c>
      <c r="W104" s="613"/>
      <c r="Y104" s="606" t="s">
        <v>1604</v>
      </c>
      <c r="Z104" s="606" t="s">
        <v>10717</v>
      </c>
      <c r="AA104" s="449" t="s">
        <v>1603</v>
      </c>
      <c r="AB104" s="449" t="s">
        <v>10300</v>
      </c>
      <c r="AC104" s="620"/>
      <c r="AD104" s="620">
        <v>44470</v>
      </c>
      <c r="AE104" s="620"/>
      <c r="AF104" s="620"/>
      <c r="AG104" s="449" t="s">
        <v>1366</v>
      </c>
      <c r="AJ104" s="449" t="s">
        <v>8013</v>
      </c>
      <c r="AK104" s="449" t="str">
        <f>AJ104</f>
        <v>Sprint 5</v>
      </c>
      <c r="AO104" s="449" t="s">
        <v>1366</v>
      </c>
      <c r="AR104" s="449" t="s">
        <v>1366</v>
      </c>
      <c r="AW104" s="449" t="s">
        <v>162</v>
      </c>
      <c r="BA104" s="449" t="s">
        <v>10265</v>
      </c>
    </row>
    <row r="105" spans="1:54" s="606" customFormat="1" ht="24" x14ac:dyDescent="0.35">
      <c r="A105" s="613">
        <v>106</v>
      </c>
      <c r="B105" s="449" t="s">
        <v>11760</v>
      </c>
      <c r="C105" s="449" t="s">
        <v>10231</v>
      </c>
      <c r="D105" s="449" t="s">
        <v>10232</v>
      </c>
      <c r="E105" s="449" t="s">
        <v>1606</v>
      </c>
      <c r="F105" s="449" t="s">
        <v>1607</v>
      </c>
      <c r="G105" s="449" t="s">
        <v>4808</v>
      </c>
      <c r="H105" s="449" t="s">
        <v>2998</v>
      </c>
      <c r="I105" s="653" t="s">
        <v>10296</v>
      </c>
      <c r="J105" s="613"/>
      <c r="K105" s="613"/>
      <c r="L105" s="613"/>
      <c r="M105" s="613"/>
      <c r="N105" s="613"/>
      <c r="O105" s="449"/>
      <c r="P105" s="449"/>
      <c r="Q105" s="449" t="s">
        <v>10842</v>
      </c>
      <c r="R105" s="449"/>
      <c r="S105" s="613" t="s">
        <v>10290</v>
      </c>
      <c r="U105" s="613" t="s">
        <v>10246</v>
      </c>
      <c r="V105" s="613" t="s">
        <v>10298</v>
      </c>
      <c r="W105" s="613"/>
      <c r="AC105" s="620"/>
      <c r="AD105" s="620"/>
      <c r="AE105" s="620"/>
      <c r="AF105" s="620"/>
      <c r="AG105" s="449" t="s">
        <v>1366</v>
      </c>
      <c r="AO105" s="449" t="s">
        <v>1366</v>
      </c>
      <c r="AR105" s="449" t="s">
        <v>1366</v>
      </c>
      <c r="AW105" s="449" t="s">
        <v>162</v>
      </c>
    </row>
    <row r="106" spans="1:54" s="606" customFormat="1" ht="24" x14ac:dyDescent="0.35">
      <c r="A106" s="613">
        <v>107</v>
      </c>
      <c r="B106" s="449" t="s">
        <v>11760</v>
      </c>
      <c r="C106" s="449" t="s">
        <v>10231</v>
      </c>
      <c r="D106" s="449" t="s">
        <v>10232</v>
      </c>
      <c r="E106" s="449" t="s">
        <v>1606</v>
      </c>
      <c r="F106" s="449" t="s">
        <v>1607</v>
      </c>
      <c r="G106" s="449" t="s">
        <v>4808</v>
      </c>
      <c r="H106" s="449" t="s">
        <v>3014</v>
      </c>
      <c r="I106" s="652" t="s">
        <v>10299</v>
      </c>
      <c r="J106" s="613"/>
      <c r="K106" s="613"/>
      <c r="L106" s="613"/>
      <c r="M106" s="613"/>
      <c r="N106" s="613"/>
      <c r="O106" s="449"/>
      <c r="P106" s="449"/>
      <c r="Q106" s="449" t="s">
        <v>10237</v>
      </c>
      <c r="R106" s="449"/>
      <c r="S106" s="613" t="s">
        <v>10290</v>
      </c>
      <c r="U106" s="613" t="s">
        <v>10239</v>
      </c>
      <c r="V106" s="613"/>
      <c r="W106" s="613"/>
      <c r="Y106" s="449" t="s">
        <v>8013</v>
      </c>
      <c r="AC106" s="620"/>
      <c r="AD106" s="620"/>
      <c r="AE106" s="620"/>
      <c r="AF106" s="620"/>
      <c r="AG106" s="449" t="s">
        <v>1366</v>
      </c>
      <c r="AJ106" s="449" t="s">
        <v>8013</v>
      </c>
      <c r="AK106" s="449" t="str">
        <f>AJ106</f>
        <v>Sprint 5</v>
      </c>
      <c r="AO106" s="449" t="s">
        <v>1366</v>
      </c>
      <c r="AR106" s="449" t="s">
        <v>1366</v>
      </c>
      <c r="AW106" s="449" t="s">
        <v>162</v>
      </c>
      <c r="BA106" s="449" t="s">
        <v>509</v>
      </c>
    </row>
    <row r="107" spans="1:54" s="606" customFormat="1" ht="24" x14ac:dyDescent="0.35">
      <c r="A107" s="613">
        <v>108</v>
      </c>
      <c r="B107" s="449" t="s">
        <v>11760</v>
      </c>
      <c r="C107" s="449" t="s">
        <v>10231</v>
      </c>
      <c r="D107" s="449" t="s">
        <v>10232</v>
      </c>
      <c r="E107" s="449" t="s">
        <v>1606</v>
      </c>
      <c r="F107" s="449" t="s">
        <v>1607</v>
      </c>
      <c r="G107" s="449" t="s">
        <v>4808</v>
      </c>
      <c r="H107" s="449" t="s">
        <v>3023</v>
      </c>
      <c r="I107" s="652" t="s">
        <v>10301</v>
      </c>
      <c r="J107" s="613"/>
      <c r="K107" s="613"/>
      <c r="L107" s="613"/>
      <c r="M107" s="613"/>
      <c r="N107" s="613"/>
      <c r="O107" s="449"/>
      <c r="P107" s="449"/>
      <c r="Q107" s="449" t="s">
        <v>10237</v>
      </c>
      <c r="R107" s="449"/>
      <c r="S107" s="613" t="s">
        <v>10290</v>
      </c>
      <c r="U107" s="613" t="s">
        <v>10239</v>
      </c>
      <c r="V107" s="613"/>
      <c r="W107" s="613"/>
      <c r="Y107" s="449" t="s">
        <v>8013</v>
      </c>
      <c r="AC107" s="620"/>
      <c r="AD107" s="620"/>
      <c r="AE107" s="620"/>
      <c r="AF107" s="620"/>
      <c r="AG107" s="449" t="s">
        <v>1366</v>
      </c>
      <c r="AJ107" s="449" t="s">
        <v>8013</v>
      </c>
      <c r="AK107" s="449" t="str">
        <f>AJ107</f>
        <v>Sprint 5</v>
      </c>
      <c r="AO107" s="449" t="s">
        <v>1366</v>
      </c>
      <c r="AR107" s="449" t="s">
        <v>1366</v>
      </c>
      <c r="AW107" s="449" t="s">
        <v>162</v>
      </c>
      <c r="BA107" s="449" t="s">
        <v>509</v>
      </c>
    </row>
    <row r="108" spans="1:54" s="606" customFormat="1" ht="24" x14ac:dyDescent="0.35">
      <c r="A108" s="613">
        <v>109</v>
      </c>
      <c r="B108" s="449" t="s">
        <v>11760</v>
      </c>
      <c r="C108" s="449" t="s">
        <v>4807</v>
      </c>
      <c r="D108" s="449" t="s">
        <v>10232</v>
      </c>
      <c r="E108" s="449" t="s">
        <v>1606</v>
      </c>
      <c r="F108" s="449" t="s">
        <v>1607</v>
      </c>
      <c r="G108" s="449" t="s">
        <v>4808</v>
      </c>
      <c r="H108" s="449" t="s">
        <v>3049</v>
      </c>
      <c r="I108" s="651" t="s">
        <v>10617</v>
      </c>
      <c r="J108" s="449" t="s">
        <v>10699</v>
      </c>
      <c r="K108" s="613"/>
      <c r="L108" s="613"/>
      <c r="M108" s="613"/>
      <c r="N108" s="613"/>
      <c r="O108" s="449"/>
      <c r="P108" s="449"/>
      <c r="Q108" s="449" t="s">
        <v>10237</v>
      </c>
      <c r="R108" s="449"/>
      <c r="S108" s="613" t="s">
        <v>10290</v>
      </c>
      <c r="U108" s="613" t="s">
        <v>10246</v>
      </c>
      <c r="V108" s="613"/>
      <c r="W108" s="613"/>
      <c r="Y108" s="606" t="s">
        <v>1604</v>
      </c>
      <c r="Z108" s="606" t="s">
        <v>10702</v>
      </c>
      <c r="AA108" s="449" t="s">
        <v>1603</v>
      </c>
      <c r="AB108" s="449" t="s">
        <v>10300</v>
      </c>
      <c r="AC108" s="620"/>
      <c r="AD108" s="620"/>
      <c r="AE108" s="620"/>
      <c r="AF108" s="620"/>
      <c r="AG108" s="449" t="s">
        <v>1366</v>
      </c>
      <c r="AJ108" s="606" t="s">
        <v>3087</v>
      </c>
      <c r="AK108" s="606" t="s">
        <v>3087</v>
      </c>
      <c r="AL108" s="606" t="s">
        <v>10739</v>
      </c>
      <c r="AM108" s="612">
        <v>44417</v>
      </c>
      <c r="AN108" s="612">
        <v>44421</v>
      </c>
      <c r="AO108" s="449" t="s">
        <v>1366</v>
      </c>
      <c r="AR108" s="449" t="s">
        <v>1366</v>
      </c>
      <c r="AW108" s="449" t="s">
        <v>162</v>
      </c>
      <c r="BA108" s="449" t="s">
        <v>435</v>
      </c>
    </row>
    <row r="109" spans="1:54" s="606" customFormat="1" ht="24" x14ac:dyDescent="0.35">
      <c r="A109" s="613">
        <v>110</v>
      </c>
      <c r="B109" s="449" t="s">
        <v>11760</v>
      </c>
      <c r="C109" s="449" t="s">
        <v>4807</v>
      </c>
      <c r="D109" s="449" t="s">
        <v>10232</v>
      </c>
      <c r="E109" s="449" t="s">
        <v>1606</v>
      </c>
      <c r="F109" s="449" t="s">
        <v>1607</v>
      </c>
      <c r="G109" s="449" t="s">
        <v>4808</v>
      </c>
      <c r="H109" s="449" t="s">
        <v>3344</v>
      </c>
      <c r="I109" s="651" t="s">
        <v>10843</v>
      </c>
      <c r="J109" s="613"/>
      <c r="K109" s="613"/>
      <c r="L109" s="613"/>
      <c r="M109" s="613"/>
      <c r="N109" s="613"/>
      <c r="O109" s="449"/>
      <c r="P109" s="449"/>
      <c r="Q109" s="449" t="s">
        <v>10842</v>
      </c>
      <c r="R109" s="449"/>
      <c r="S109" s="613" t="s">
        <v>10290</v>
      </c>
      <c r="U109" s="613" t="s">
        <v>10239</v>
      </c>
      <c r="V109" s="613" t="s">
        <v>10246</v>
      </c>
      <c r="W109" s="613"/>
      <c r="Y109" s="606" t="s">
        <v>3087</v>
      </c>
      <c r="AC109" s="620"/>
      <c r="AD109" s="620"/>
      <c r="AE109" s="620"/>
      <c r="AF109" s="620"/>
      <c r="AG109" s="449" t="s">
        <v>1366</v>
      </c>
      <c r="AJ109" s="606" t="s">
        <v>8013</v>
      </c>
      <c r="AK109" s="449" t="str">
        <f>AJ109</f>
        <v>Sprint 5</v>
      </c>
      <c r="AO109" s="449" t="s">
        <v>1366</v>
      </c>
      <c r="AR109" s="449" t="s">
        <v>1366</v>
      </c>
      <c r="AW109" s="449" t="s">
        <v>162</v>
      </c>
      <c r="BA109" s="449" t="s">
        <v>10265</v>
      </c>
    </row>
    <row r="110" spans="1:54" s="606" customFormat="1" ht="24" x14ac:dyDescent="0.35">
      <c r="A110" s="613">
        <v>111</v>
      </c>
      <c r="B110" s="449" t="s">
        <v>11760</v>
      </c>
      <c r="C110" s="449" t="s">
        <v>4807</v>
      </c>
      <c r="D110" s="449" t="s">
        <v>10232</v>
      </c>
      <c r="E110" s="449" t="s">
        <v>1606</v>
      </c>
      <c r="F110" s="449" t="s">
        <v>1607</v>
      </c>
      <c r="G110" s="449" t="s">
        <v>4808</v>
      </c>
      <c r="H110" s="449" t="s">
        <v>3351</v>
      </c>
      <c r="I110" s="651" t="s">
        <v>10844</v>
      </c>
      <c r="J110" s="613"/>
      <c r="K110" s="613"/>
      <c r="L110" s="613"/>
      <c r="M110" s="613"/>
      <c r="N110" s="613"/>
      <c r="O110" s="449"/>
      <c r="P110" s="449"/>
      <c r="Q110" s="449" t="s">
        <v>10842</v>
      </c>
      <c r="R110" s="449"/>
      <c r="S110" s="613" t="s">
        <v>10290</v>
      </c>
      <c r="U110" s="613" t="s">
        <v>10246</v>
      </c>
      <c r="V110" s="613" t="s">
        <v>10298</v>
      </c>
      <c r="W110" s="613"/>
      <c r="Y110" s="606" t="s">
        <v>1604</v>
      </c>
      <c r="Z110" s="606" t="s">
        <v>10717</v>
      </c>
      <c r="AA110" s="449" t="s">
        <v>1603</v>
      </c>
      <c r="AB110" s="449" t="s">
        <v>10300</v>
      </c>
      <c r="AC110" s="620"/>
      <c r="AD110" s="620"/>
      <c r="AE110" s="620"/>
      <c r="AF110" s="620"/>
      <c r="AG110" s="449" t="s">
        <v>1366</v>
      </c>
      <c r="AJ110" s="606" t="s">
        <v>8013</v>
      </c>
      <c r="AK110" s="449" t="str">
        <f>AJ110</f>
        <v>Sprint 5</v>
      </c>
      <c r="AO110" s="449" t="s">
        <v>1366</v>
      </c>
      <c r="AR110" s="449" t="s">
        <v>1366</v>
      </c>
      <c r="AW110" s="449" t="s">
        <v>162</v>
      </c>
      <c r="BA110" s="449" t="s">
        <v>10265</v>
      </c>
    </row>
    <row r="111" spans="1:54" s="606" customFormat="1" ht="24" x14ac:dyDescent="0.35">
      <c r="A111" s="613">
        <v>112</v>
      </c>
      <c r="B111" s="449" t="s">
        <v>11760</v>
      </c>
      <c r="C111" s="449" t="s">
        <v>4807</v>
      </c>
      <c r="D111" s="449" t="s">
        <v>10232</v>
      </c>
      <c r="E111" s="449" t="s">
        <v>1606</v>
      </c>
      <c r="F111" s="449" t="s">
        <v>1607</v>
      </c>
      <c r="G111" s="449" t="s">
        <v>4808</v>
      </c>
      <c r="H111" s="449" t="s">
        <v>3357</v>
      </c>
      <c r="I111" s="651" t="s">
        <v>10845</v>
      </c>
      <c r="J111" s="613"/>
      <c r="K111" s="613"/>
      <c r="L111" s="613"/>
      <c r="M111" s="613"/>
      <c r="N111" s="613"/>
      <c r="O111" s="449"/>
      <c r="P111" s="449"/>
      <c r="Q111" s="449" t="s">
        <v>10842</v>
      </c>
      <c r="R111" s="449"/>
      <c r="S111" s="613" t="s">
        <v>10290</v>
      </c>
      <c r="U111" s="613" t="s">
        <v>10246</v>
      </c>
      <c r="V111" s="613" t="s">
        <v>10298</v>
      </c>
      <c r="W111" s="613"/>
      <c r="Y111" s="606" t="s">
        <v>3087</v>
      </c>
      <c r="AC111" s="620"/>
      <c r="AD111" s="620"/>
      <c r="AE111" s="620"/>
      <c r="AF111" s="620"/>
      <c r="AG111" s="449" t="s">
        <v>1366</v>
      </c>
      <c r="AJ111" s="606" t="s">
        <v>8013</v>
      </c>
      <c r="AK111" s="449" t="str">
        <f>AJ111</f>
        <v>Sprint 5</v>
      </c>
      <c r="AO111" s="449" t="s">
        <v>1366</v>
      </c>
      <c r="AR111" s="449" t="s">
        <v>1366</v>
      </c>
      <c r="AW111" s="449" t="s">
        <v>162</v>
      </c>
      <c r="BA111" s="449" t="s">
        <v>10265</v>
      </c>
    </row>
    <row r="112" spans="1:54" s="606" customFormat="1" ht="24" x14ac:dyDescent="0.35">
      <c r="A112" s="613">
        <v>113</v>
      </c>
      <c r="B112" s="449" t="s">
        <v>11760</v>
      </c>
      <c r="C112" s="449" t="s">
        <v>4807</v>
      </c>
      <c r="D112" s="449" t="s">
        <v>10232</v>
      </c>
      <c r="E112" s="449" t="s">
        <v>1606</v>
      </c>
      <c r="F112" s="449" t="s">
        <v>1607</v>
      </c>
      <c r="G112" s="449" t="s">
        <v>4808</v>
      </c>
      <c r="H112" s="449" t="s">
        <v>10002</v>
      </c>
      <c r="I112" s="651" t="s">
        <v>10846</v>
      </c>
      <c r="J112" s="613"/>
      <c r="K112" s="613"/>
      <c r="L112" s="613"/>
      <c r="M112" s="613"/>
      <c r="N112" s="613"/>
      <c r="O112" s="449"/>
      <c r="P112" s="449"/>
      <c r="Q112" s="449" t="s">
        <v>10842</v>
      </c>
      <c r="R112" s="449"/>
      <c r="S112" s="613" t="s">
        <v>10290</v>
      </c>
      <c r="U112" s="613" t="s">
        <v>10239</v>
      </c>
      <c r="V112" s="613" t="s">
        <v>10246</v>
      </c>
      <c r="W112" s="613"/>
      <c r="Y112" s="449" t="s">
        <v>8013</v>
      </c>
      <c r="AC112" s="620"/>
      <c r="AD112" s="620"/>
      <c r="AE112" s="620"/>
      <c r="AF112" s="620"/>
      <c r="AG112" s="449" t="s">
        <v>1366</v>
      </c>
      <c r="AJ112" s="606" t="s">
        <v>6147</v>
      </c>
      <c r="AK112" s="606" t="s">
        <v>6147</v>
      </c>
      <c r="AO112" s="449" t="s">
        <v>1366</v>
      </c>
      <c r="AR112" s="449" t="s">
        <v>1366</v>
      </c>
      <c r="AW112" s="449" t="s">
        <v>162</v>
      </c>
      <c r="BA112" s="449" t="s">
        <v>10847</v>
      </c>
    </row>
    <row r="113" spans="1:55" s="606" customFormat="1" ht="24" x14ac:dyDescent="0.35">
      <c r="A113" s="613">
        <v>114</v>
      </c>
      <c r="B113" s="449" t="s">
        <v>11760</v>
      </c>
      <c r="C113" s="449" t="s">
        <v>4807</v>
      </c>
      <c r="D113" s="449" t="s">
        <v>10232</v>
      </c>
      <c r="E113" s="449" t="s">
        <v>1606</v>
      </c>
      <c r="F113" s="449" t="s">
        <v>1607</v>
      </c>
      <c r="G113" s="449" t="s">
        <v>4808</v>
      </c>
      <c r="H113" s="449" t="s">
        <v>10006</v>
      </c>
      <c r="I113" s="651" t="s">
        <v>10848</v>
      </c>
      <c r="J113" s="613"/>
      <c r="K113" s="613"/>
      <c r="L113" s="613"/>
      <c r="M113" s="613"/>
      <c r="N113" s="613"/>
      <c r="O113" s="449"/>
      <c r="P113" s="449"/>
      <c r="Q113" s="449" t="s">
        <v>10842</v>
      </c>
      <c r="R113" s="449"/>
      <c r="S113" s="613" t="s">
        <v>10290</v>
      </c>
      <c r="U113" s="613" t="s">
        <v>10246</v>
      </c>
      <c r="V113" s="613" t="s">
        <v>10298</v>
      </c>
      <c r="W113" s="613"/>
      <c r="Y113" s="449" t="s">
        <v>8013</v>
      </c>
      <c r="AC113" s="620"/>
      <c r="AD113" s="620"/>
      <c r="AE113" s="620"/>
      <c r="AF113" s="620"/>
      <c r="AG113" s="449" t="s">
        <v>1366</v>
      </c>
      <c r="AJ113" s="606" t="s">
        <v>6147</v>
      </c>
      <c r="AK113" s="606" t="s">
        <v>6147</v>
      </c>
      <c r="AO113" s="449" t="s">
        <v>1366</v>
      </c>
      <c r="AR113" s="449" t="s">
        <v>1366</v>
      </c>
      <c r="AW113" s="449" t="s">
        <v>162</v>
      </c>
      <c r="BA113" s="449" t="s">
        <v>10847</v>
      </c>
    </row>
    <row r="114" spans="1:55" s="606" customFormat="1" ht="24" x14ac:dyDescent="0.35">
      <c r="A114" s="613">
        <v>115</v>
      </c>
      <c r="B114" s="449" t="s">
        <v>11760</v>
      </c>
      <c r="C114" s="449" t="s">
        <v>4807</v>
      </c>
      <c r="D114" s="449" t="s">
        <v>10232</v>
      </c>
      <c r="E114" s="449" t="s">
        <v>1606</v>
      </c>
      <c r="F114" s="449" t="s">
        <v>1607</v>
      </c>
      <c r="G114" s="449" t="s">
        <v>4808</v>
      </c>
      <c r="H114" s="449" t="s">
        <v>10010</v>
      </c>
      <c r="I114" s="651" t="s">
        <v>10849</v>
      </c>
      <c r="J114" s="613"/>
      <c r="K114" s="613"/>
      <c r="L114" s="613"/>
      <c r="M114" s="613"/>
      <c r="N114" s="613"/>
      <c r="O114" s="449"/>
      <c r="P114" s="449"/>
      <c r="Q114" s="449" t="s">
        <v>10842</v>
      </c>
      <c r="R114" s="449"/>
      <c r="S114" s="613" t="s">
        <v>10290</v>
      </c>
      <c r="U114" s="613" t="s">
        <v>10246</v>
      </c>
      <c r="V114" s="613" t="s">
        <v>10298</v>
      </c>
      <c r="W114" s="613"/>
      <c r="Y114" s="449" t="s">
        <v>8013</v>
      </c>
      <c r="AC114" s="620"/>
      <c r="AD114" s="620"/>
      <c r="AE114" s="620"/>
      <c r="AF114" s="620"/>
      <c r="AG114" s="449" t="s">
        <v>1366</v>
      </c>
      <c r="AJ114" s="606" t="s">
        <v>6147</v>
      </c>
      <c r="AK114" s="606" t="s">
        <v>6147</v>
      </c>
      <c r="AO114" s="449" t="s">
        <v>1366</v>
      </c>
      <c r="AR114" s="449" t="s">
        <v>1366</v>
      </c>
      <c r="AW114" s="449" t="s">
        <v>162</v>
      </c>
      <c r="BA114" s="449" t="s">
        <v>509</v>
      </c>
    </row>
    <row r="115" spans="1:55" s="606" customFormat="1" ht="24" x14ac:dyDescent="0.35">
      <c r="A115" s="613">
        <v>116</v>
      </c>
      <c r="B115" s="449" t="s">
        <v>11760</v>
      </c>
      <c r="C115" s="449" t="s">
        <v>4807</v>
      </c>
      <c r="D115" s="449" t="s">
        <v>10232</v>
      </c>
      <c r="E115" s="449" t="s">
        <v>1606</v>
      </c>
      <c r="F115" s="449" t="s">
        <v>1607</v>
      </c>
      <c r="G115" s="449" t="s">
        <v>4808</v>
      </c>
      <c r="H115" s="449" t="s">
        <v>8311</v>
      </c>
      <c r="I115" s="651" t="s">
        <v>10850</v>
      </c>
      <c r="J115" s="613"/>
      <c r="K115" s="613"/>
      <c r="L115" s="613"/>
      <c r="M115" s="613"/>
      <c r="N115" s="613"/>
      <c r="O115" s="449"/>
      <c r="P115" s="449"/>
      <c r="Q115" s="449" t="s">
        <v>10842</v>
      </c>
      <c r="R115" s="449"/>
      <c r="S115" s="613" t="s">
        <v>10290</v>
      </c>
      <c r="U115" s="613" t="s">
        <v>10246</v>
      </c>
      <c r="V115" s="613" t="s">
        <v>10298</v>
      </c>
      <c r="W115" s="613"/>
      <c r="Y115" s="606" t="s">
        <v>3087</v>
      </c>
      <c r="AC115" s="620"/>
      <c r="AD115" s="620"/>
      <c r="AE115" s="620"/>
      <c r="AF115" s="620"/>
      <c r="AG115" s="449" t="s">
        <v>1366</v>
      </c>
      <c r="AJ115" s="606" t="s">
        <v>8013</v>
      </c>
      <c r="AK115" s="449" t="str">
        <f>AJ115</f>
        <v>Sprint 5</v>
      </c>
      <c r="AO115" s="449" t="s">
        <v>1366</v>
      </c>
      <c r="AR115" s="449" t="s">
        <v>1366</v>
      </c>
      <c r="AW115" s="449" t="s">
        <v>162</v>
      </c>
      <c r="BA115" s="449" t="s">
        <v>10265</v>
      </c>
    </row>
    <row r="116" spans="1:55" s="606" customFormat="1" ht="24" x14ac:dyDescent="0.35">
      <c r="A116" s="613">
        <v>117</v>
      </c>
      <c r="B116" s="449" t="s">
        <v>11760</v>
      </c>
      <c r="C116" s="449" t="s">
        <v>4807</v>
      </c>
      <c r="D116" s="449" t="s">
        <v>10232</v>
      </c>
      <c r="E116" s="449" t="s">
        <v>1606</v>
      </c>
      <c r="F116" s="449" t="s">
        <v>1607</v>
      </c>
      <c r="G116" s="449" t="s">
        <v>4808</v>
      </c>
      <c r="H116" s="449" t="s">
        <v>10635</v>
      </c>
      <c r="I116" s="651" t="s">
        <v>10851</v>
      </c>
      <c r="J116" s="613"/>
      <c r="K116" s="613"/>
      <c r="L116" s="613"/>
      <c r="M116" s="613"/>
      <c r="N116" s="613"/>
      <c r="O116" s="449"/>
      <c r="P116" s="449"/>
      <c r="Q116" s="449" t="s">
        <v>10842</v>
      </c>
      <c r="R116" s="449"/>
      <c r="S116" s="613" t="s">
        <v>10290</v>
      </c>
      <c r="U116" s="613" t="s">
        <v>10246</v>
      </c>
      <c r="V116" s="613" t="s">
        <v>10298</v>
      </c>
      <c r="W116" s="613"/>
      <c r="Y116" s="606" t="s">
        <v>3087</v>
      </c>
      <c r="AC116" s="620"/>
      <c r="AD116" s="620"/>
      <c r="AE116" s="620"/>
      <c r="AF116" s="620"/>
      <c r="AG116" s="449" t="s">
        <v>1366</v>
      </c>
      <c r="AJ116" s="606" t="s">
        <v>8013</v>
      </c>
      <c r="AK116" s="449" t="str">
        <f>AJ116</f>
        <v>Sprint 5</v>
      </c>
      <c r="AO116" s="449" t="s">
        <v>1366</v>
      </c>
      <c r="AR116" s="449" t="s">
        <v>1366</v>
      </c>
      <c r="AW116" s="449" t="s">
        <v>162</v>
      </c>
      <c r="BA116" s="449" t="s">
        <v>10265</v>
      </c>
    </row>
    <row r="117" spans="1:55" s="606" customFormat="1" ht="24" x14ac:dyDescent="0.35">
      <c r="A117" s="613">
        <v>118</v>
      </c>
      <c r="B117" s="449" t="s">
        <v>11760</v>
      </c>
      <c r="C117" s="449" t="s">
        <v>4807</v>
      </c>
      <c r="D117" s="449" t="s">
        <v>10232</v>
      </c>
      <c r="E117" s="449" t="s">
        <v>1606</v>
      </c>
      <c r="F117" s="449" t="s">
        <v>1607</v>
      </c>
      <c r="G117" s="449" t="s">
        <v>4808</v>
      </c>
      <c r="H117" s="449" t="s">
        <v>3391</v>
      </c>
      <c r="I117" s="651" t="s">
        <v>10852</v>
      </c>
      <c r="J117" s="613"/>
      <c r="K117" s="613"/>
      <c r="L117" s="613"/>
      <c r="M117" s="613"/>
      <c r="N117" s="613"/>
      <c r="O117" s="449"/>
      <c r="P117" s="449"/>
      <c r="Q117" s="449" t="s">
        <v>10842</v>
      </c>
      <c r="R117" s="449"/>
      <c r="S117" s="613" t="s">
        <v>10290</v>
      </c>
      <c r="U117" s="613" t="s">
        <v>10246</v>
      </c>
      <c r="V117" s="613" t="s">
        <v>10298</v>
      </c>
      <c r="W117" s="613"/>
      <c r="Y117" s="449" t="s">
        <v>8012</v>
      </c>
      <c r="AC117" s="620"/>
      <c r="AD117" s="620"/>
      <c r="AE117" s="620"/>
      <c r="AF117" s="620"/>
      <c r="AG117" s="449" t="s">
        <v>1366</v>
      </c>
      <c r="AJ117" s="606" t="s">
        <v>8013</v>
      </c>
      <c r="AK117" s="449" t="s">
        <v>6147</v>
      </c>
      <c r="AO117" s="449" t="s">
        <v>1366</v>
      </c>
      <c r="AR117" s="449" t="s">
        <v>1366</v>
      </c>
      <c r="AW117" s="449" t="s">
        <v>162</v>
      </c>
      <c r="BA117" s="449" t="s">
        <v>507</v>
      </c>
    </row>
    <row r="118" spans="1:55" s="606" customFormat="1" ht="24" x14ac:dyDescent="0.35">
      <c r="A118" s="613">
        <v>119</v>
      </c>
      <c r="B118" s="449" t="s">
        <v>11760</v>
      </c>
      <c r="C118" s="449" t="s">
        <v>4807</v>
      </c>
      <c r="D118" s="449" t="s">
        <v>10232</v>
      </c>
      <c r="E118" s="449" t="s">
        <v>1606</v>
      </c>
      <c r="F118" s="449" t="s">
        <v>1607</v>
      </c>
      <c r="G118" s="449" t="s">
        <v>4808</v>
      </c>
      <c r="H118" s="449" t="s">
        <v>10030</v>
      </c>
      <c r="I118" s="651" t="s">
        <v>10853</v>
      </c>
      <c r="J118" s="613"/>
      <c r="K118" s="613"/>
      <c r="L118" s="613"/>
      <c r="M118" s="613"/>
      <c r="N118" s="613"/>
      <c r="O118" s="449"/>
      <c r="P118" s="449"/>
      <c r="Q118" s="449" t="s">
        <v>10842</v>
      </c>
      <c r="R118" s="449"/>
      <c r="S118" s="613" t="s">
        <v>10290</v>
      </c>
      <c r="U118" s="613" t="s">
        <v>10246</v>
      </c>
      <c r="V118" s="613" t="s">
        <v>10298</v>
      </c>
      <c r="W118" s="613"/>
      <c r="Y118" s="449" t="s">
        <v>8012</v>
      </c>
      <c r="AC118" s="620"/>
      <c r="AD118" s="620"/>
      <c r="AE118" s="620"/>
      <c r="AF118" s="620"/>
      <c r="AG118" s="449" t="s">
        <v>1366</v>
      </c>
      <c r="AJ118" s="606" t="s">
        <v>8013</v>
      </c>
      <c r="AK118" s="449" t="s">
        <v>6147</v>
      </c>
      <c r="AO118" s="449" t="s">
        <v>1366</v>
      </c>
      <c r="AR118" s="449" t="s">
        <v>1366</v>
      </c>
      <c r="AW118" s="449" t="s">
        <v>162</v>
      </c>
      <c r="BA118" s="449" t="s">
        <v>507</v>
      </c>
    </row>
    <row r="119" spans="1:55" s="606" customFormat="1" ht="24" x14ac:dyDescent="0.35">
      <c r="A119" s="613">
        <v>120</v>
      </c>
      <c r="B119" s="449" t="s">
        <v>11760</v>
      </c>
      <c r="C119" s="449" t="s">
        <v>4807</v>
      </c>
      <c r="D119" s="449" t="s">
        <v>10232</v>
      </c>
      <c r="E119" s="449" t="s">
        <v>1606</v>
      </c>
      <c r="F119" s="449" t="s">
        <v>1607</v>
      </c>
      <c r="G119" s="449" t="s">
        <v>4808</v>
      </c>
      <c r="H119" s="449" t="s">
        <v>10034</v>
      </c>
      <c r="I119" s="651" t="s">
        <v>10854</v>
      </c>
      <c r="J119" s="613"/>
      <c r="K119" s="613"/>
      <c r="L119" s="613"/>
      <c r="M119" s="613"/>
      <c r="N119" s="613"/>
      <c r="O119" s="449"/>
      <c r="P119" s="449"/>
      <c r="Q119" s="449" t="s">
        <v>10842</v>
      </c>
      <c r="R119" s="449"/>
      <c r="S119" s="613" t="s">
        <v>10290</v>
      </c>
      <c r="U119" s="613" t="s">
        <v>10246</v>
      </c>
      <c r="V119" s="613" t="s">
        <v>10298</v>
      </c>
      <c r="W119" s="613"/>
      <c r="Y119" s="449" t="s">
        <v>8012</v>
      </c>
      <c r="AC119" s="620"/>
      <c r="AD119" s="620"/>
      <c r="AE119" s="620"/>
      <c r="AF119" s="620"/>
      <c r="AG119" s="449" t="s">
        <v>1366</v>
      </c>
      <c r="AJ119" s="606" t="s">
        <v>8013</v>
      </c>
      <c r="AK119" s="449" t="s">
        <v>6147</v>
      </c>
      <c r="AO119" s="449" t="s">
        <v>1366</v>
      </c>
      <c r="AR119" s="449" t="s">
        <v>1366</v>
      </c>
      <c r="AW119" s="449" t="s">
        <v>162</v>
      </c>
      <c r="BA119" s="449" t="s">
        <v>507</v>
      </c>
    </row>
    <row r="120" spans="1:55" s="606" customFormat="1" ht="24" x14ac:dyDescent="0.35">
      <c r="A120" s="613">
        <v>121</v>
      </c>
      <c r="B120" s="449" t="s">
        <v>11760</v>
      </c>
      <c r="C120" s="449" t="s">
        <v>4807</v>
      </c>
      <c r="D120" s="449" t="s">
        <v>10232</v>
      </c>
      <c r="E120" s="449" t="s">
        <v>1606</v>
      </c>
      <c r="F120" s="449" t="s">
        <v>1607</v>
      </c>
      <c r="G120" s="449" t="s">
        <v>4808</v>
      </c>
      <c r="H120" s="449" t="s">
        <v>8314</v>
      </c>
      <c r="I120" s="651" t="s">
        <v>10855</v>
      </c>
      <c r="J120" s="613"/>
      <c r="K120" s="613"/>
      <c r="L120" s="613"/>
      <c r="M120" s="613"/>
      <c r="N120" s="613"/>
      <c r="O120" s="449"/>
      <c r="P120" s="449"/>
      <c r="Q120" s="449" t="s">
        <v>10842</v>
      </c>
      <c r="R120" s="449"/>
      <c r="S120" s="613" t="s">
        <v>10290</v>
      </c>
      <c r="U120" s="613" t="s">
        <v>10239</v>
      </c>
      <c r="V120" s="613" t="s">
        <v>10246</v>
      </c>
      <c r="W120" s="613"/>
      <c r="Y120" s="606" t="s">
        <v>3087</v>
      </c>
      <c r="AC120" s="620"/>
      <c r="AD120" s="620"/>
      <c r="AE120" s="620"/>
      <c r="AF120" s="620"/>
      <c r="AG120" s="449" t="s">
        <v>1366</v>
      </c>
      <c r="AJ120" s="606" t="s">
        <v>8013</v>
      </c>
      <c r="AK120" s="449" t="str">
        <f>AJ120</f>
        <v>Sprint 5</v>
      </c>
      <c r="AO120" s="449" t="s">
        <v>1366</v>
      </c>
      <c r="AR120" s="449" t="s">
        <v>1366</v>
      </c>
      <c r="AW120" s="449" t="s">
        <v>162</v>
      </c>
      <c r="BA120" s="449" t="s">
        <v>10265</v>
      </c>
    </row>
    <row r="121" spans="1:55" s="606" customFormat="1" ht="48" x14ac:dyDescent="0.35">
      <c r="A121" s="613">
        <v>122</v>
      </c>
      <c r="B121" s="449" t="s">
        <v>11760</v>
      </c>
      <c r="C121" s="449" t="s">
        <v>10231</v>
      </c>
      <c r="D121" s="449" t="s">
        <v>10232</v>
      </c>
      <c r="E121" s="449" t="s">
        <v>1606</v>
      </c>
      <c r="F121" s="449" t="s">
        <v>1607</v>
      </c>
      <c r="G121" s="449" t="s">
        <v>64</v>
      </c>
      <c r="H121" s="449" t="s">
        <v>10856</v>
      </c>
      <c r="I121" s="449" t="s">
        <v>10857</v>
      </c>
      <c r="J121" s="449"/>
      <c r="K121" s="613" t="s">
        <v>10290</v>
      </c>
      <c r="L121" s="449" t="s">
        <v>196</v>
      </c>
      <c r="M121" s="449" t="s">
        <v>10244</v>
      </c>
      <c r="N121" s="449"/>
      <c r="O121" s="449" t="s">
        <v>10858</v>
      </c>
      <c r="P121" s="449"/>
      <c r="Q121" s="449" t="s">
        <v>10245</v>
      </c>
      <c r="R121" s="449"/>
      <c r="S121" s="613" t="s">
        <v>10290</v>
      </c>
      <c r="T121" s="449"/>
      <c r="U121" s="449" t="s">
        <v>10246</v>
      </c>
      <c r="V121" s="449" t="s">
        <v>10246</v>
      </c>
      <c r="W121" s="449"/>
      <c r="X121" s="449" t="str">
        <f t="shared" ref="X121:X129" si="5">_xlfn.CONCAT(Q121," - ",U121)</f>
        <v>Conversion (Using ADFDi and FBDI) - Medium</v>
      </c>
      <c r="Y121" s="449"/>
      <c r="Z121" s="449"/>
      <c r="AA121" s="449"/>
      <c r="AB121" s="449"/>
      <c r="AC121" s="620"/>
      <c r="AD121" s="620"/>
      <c r="AE121" s="620"/>
      <c r="AF121" s="620"/>
      <c r="AG121" s="449" t="s">
        <v>1366</v>
      </c>
      <c r="AH121" s="449"/>
      <c r="AI121" s="449"/>
      <c r="AJ121" s="449" t="s">
        <v>1604</v>
      </c>
      <c r="AK121" s="449"/>
      <c r="AL121" s="449"/>
      <c r="AM121" s="620"/>
      <c r="AN121" s="620"/>
      <c r="AO121" s="449" t="s">
        <v>1366</v>
      </c>
      <c r="AP121" s="449"/>
      <c r="AQ121" s="449"/>
      <c r="AR121" s="449" t="s">
        <v>1366</v>
      </c>
      <c r="AS121" s="449"/>
      <c r="AT121" s="449"/>
      <c r="AU121" s="449"/>
      <c r="AV121" s="449"/>
      <c r="AW121" s="449" t="s">
        <v>162</v>
      </c>
      <c r="AX121" s="449"/>
      <c r="AY121" s="449"/>
      <c r="AZ121" s="449"/>
      <c r="BA121" s="449"/>
      <c r="BB121" s="449"/>
    </row>
    <row r="122" spans="1:55" s="606" customFormat="1" ht="36" x14ac:dyDescent="0.35">
      <c r="A122" s="613">
        <v>123</v>
      </c>
      <c r="B122" s="449" t="s">
        <v>11760</v>
      </c>
      <c r="C122" s="449" t="s">
        <v>10231</v>
      </c>
      <c r="D122" s="449" t="s">
        <v>10232</v>
      </c>
      <c r="E122" s="449" t="s">
        <v>1606</v>
      </c>
      <c r="F122" s="449" t="s">
        <v>1607</v>
      </c>
      <c r="G122" s="449" t="s">
        <v>64</v>
      </c>
      <c r="H122" s="449" t="s">
        <v>10859</v>
      </c>
      <c r="I122" s="449" t="s">
        <v>10860</v>
      </c>
      <c r="J122" s="449" t="s">
        <v>10729</v>
      </c>
      <c r="K122" s="613" t="s">
        <v>10238</v>
      </c>
      <c r="L122" s="449" t="s">
        <v>10252</v>
      </c>
      <c r="M122" s="449" t="s">
        <v>10244</v>
      </c>
      <c r="N122" s="449"/>
      <c r="O122" s="449"/>
      <c r="P122" s="449"/>
      <c r="Q122" s="449" t="s">
        <v>10245</v>
      </c>
      <c r="R122" s="449"/>
      <c r="S122" s="613" t="s">
        <v>10290</v>
      </c>
      <c r="T122" s="449"/>
      <c r="U122" s="449" t="s">
        <v>10246</v>
      </c>
      <c r="V122" s="449" t="s">
        <v>10246</v>
      </c>
      <c r="W122" s="449"/>
      <c r="X122" s="449" t="str">
        <f t="shared" si="5"/>
        <v>Conversion (Using ADFDi and FBDI) - Medium</v>
      </c>
      <c r="Y122" s="449"/>
      <c r="Z122" s="449"/>
      <c r="AA122" s="449"/>
      <c r="AB122" s="449"/>
      <c r="AC122" s="620"/>
      <c r="AD122" s="620"/>
      <c r="AE122" s="620"/>
      <c r="AF122" s="620"/>
      <c r="AG122" s="449" t="s">
        <v>1366</v>
      </c>
      <c r="AH122" s="449"/>
      <c r="AI122" s="449"/>
      <c r="AJ122" s="449"/>
      <c r="AK122" s="449"/>
      <c r="AL122" s="449"/>
      <c r="AM122" s="449"/>
      <c r="AN122" s="449"/>
      <c r="AO122" s="449" t="s">
        <v>1366</v>
      </c>
      <c r="AP122" s="449"/>
      <c r="AQ122" s="449"/>
      <c r="AR122" s="449" t="s">
        <v>1366</v>
      </c>
      <c r="AS122" s="449"/>
      <c r="AT122" s="449"/>
      <c r="AU122" s="449"/>
      <c r="AV122" s="449"/>
      <c r="AW122" s="449"/>
      <c r="AX122" s="449"/>
      <c r="AY122" s="449"/>
      <c r="AZ122" s="449"/>
      <c r="BA122" s="449"/>
    </row>
    <row r="123" spans="1:55" s="606" customFormat="1" ht="72" x14ac:dyDescent="0.35">
      <c r="A123" s="613">
        <v>124</v>
      </c>
      <c r="B123" s="449" t="s">
        <v>11760</v>
      </c>
      <c r="C123" s="449" t="s">
        <v>4807</v>
      </c>
      <c r="D123" s="449" t="s">
        <v>10232</v>
      </c>
      <c r="E123" s="449" t="s">
        <v>2577</v>
      </c>
      <c r="F123" s="449" t="s">
        <v>2578</v>
      </c>
      <c r="G123" s="449" t="s">
        <v>174</v>
      </c>
      <c r="H123" s="449" t="s">
        <v>3443</v>
      </c>
      <c r="I123" s="449" t="s">
        <v>10861</v>
      </c>
      <c r="J123" s="449" t="s">
        <v>97</v>
      </c>
      <c r="K123" s="449" t="s">
        <v>10238</v>
      </c>
      <c r="L123" s="449" t="s">
        <v>10862</v>
      </c>
      <c r="M123" s="449" t="s">
        <v>10305</v>
      </c>
      <c r="N123" s="449" t="s">
        <v>10863</v>
      </c>
      <c r="O123" s="449"/>
      <c r="P123" s="613"/>
      <c r="Q123" s="449" t="s">
        <v>10307</v>
      </c>
      <c r="S123" s="613"/>
      <c r="U123" s="449" t="s">
        <v>10239</v>
      </c>
      <c r="V123" s="613"/>
      <c r="W123" s="613"/>
      <c r="X123" s="449" t="str">
        <f t="shared" si="5"/>
        <v>Interface - Inbound (Using Middleware) - Complex</v>
      </c>
      <c r="Y123" s="606" t="s">
        <v>1662</v>
      </c>
      <c r="Z123" s="606" t="s">
        <v>1336</v>
      </c>
      <c r="AA123" s="449" t="s">
        <v>1603</v>
      </c>
      <c r="AB123" s="449" t="s">
        <v>10300</v>
      </c>
      <c r="AC123" s="620">
        <v>44361</v>
      </c>
      <c r="AD123" s="620">
        <v>44386</v>
      </c>
      <c r="AE123" s="620" t="s">
        <v>1348</v>
      </c>
      <c r="AF123" s="620" t="s">
        <v>1348</v>
      </c>
      <c r="AG123" s="449" t="s">
        <v>10692</v>
      </c>
      <c r="AJ123" s="606" t="s">
        <v>3087</v>
      </c>
      <c r="AK123" s="606" t="s">
        <v>3087</v>
      </c>
      <c r="AL123" s="606" t="s">
        <v>10695</v>
      </c>
      <c r="AM123" s="620">
        <v>44389</v>
      </c>
      <c r="AN123" s="620">
        <v>44419</v>
      </c>
      <c r="AO123" s="449" t="s">
        <v>1366</v>
      </c>
      <c r="AR123" s="449" t="s">
        <v>1366</v>
      </c>
      <c r="BC123" s="606" t="s">
        <v>10693</v>
      </c>
    </row>
    <row r="124" spans="1:55" s="606" customFormat="1" ht="36" x14ac:dyDescent="0.35">
      <c r="A124" s="613">
        <v>125</v>
      </c>
      <c r="B124" s="449" t="s">
        <v>11760</v>
      </c>
      <c r="C124" s="449" t="s">
        <v>10231</v>
      </c>
      <c r="D124" s="449" t="s">
        <v>10232</v>
      </c>
      <c r="E124" s="449" t="s">
        <v>2577</v>
      </c>
      <c r="F124" s="449" t="s">
        <v>2578</v>
      </c>
      <c r="G124" s="449" t="s">
        <v>174</v>
      </c>
      <c r="H124" s="449" t="s">
        <v>3862</v>
      </c>
      <c r="I124" s="449" t="s">
        <v>10314</v>
      </c>
      <c r="J124" s="449" t="s">
        <v>97</v>
      </c>
      <c r="K124" s="449" t="s">
        <v>10238</v>
      </c>
      <c r="L124" s="449" t="s">
        <v>10315</v>
      </c>
      <c r="M124" s="449" t="s">
        <v>10305</v>
      </c>
      <c r="N124" s="449" t="s">
        <v>10316</v>
      </c>
      <c r="O124" s="449"/>
      <c r="P124" s="613"/>
      <c r="Q124" s="449" t="s">
        <v>10307</v>
      </c>
      <c r="S124" s="613"/>
      <c r="U124" s="449" t="s">
        <v>10239</v>
      </c>
      <c r="V124" s="613"/>
      <c r="W124" s="613"/>
      <c r="X124" s="449" t="str">
        <f t="shared" si="5"/>
        <v>Interface - Inbound (Using Middleware) - Complex</v>
      </c>
      <c r="AG124" s="449" t="s">
        <v>1366</v>
      </c>
      <c r="AO124" s="449" t="s">
        <v>1366</v>
      </c>
      <c r="AR124" s="449" t="s">
        <v>1366</v>
      </c>
    </row>
    <row r="125" spans="1:55" s="606" customFormat="1" ht="36" x14ac:dyDescent="0.35">
      <c r="A125" s="613">
        <v>126</v>
      </c>
      <c r="B125" s="449" t="s">
        <v>11760</v>
      </c>
      <c r="C125" s="449" t="s">
        <v>10231</v>
      </c>
      <c r="D125" s="449" t="s">
        <v>10232</v>
      </c>
      <c r="E125" s="449" t="s">
        <v>2577</v>
      </c>
      <c r="F125" s="449" t="s">
        <v>2578</v>
      </c>
      <c r="G125" s="449" t="s">
        <v>174</v>
      </c>
      <c r="H125" s="449" t="s">
        <v>3869</v>
      </c>
      <c r="I125" s="449" t="s">
        <v>10318</v>
      </c>
      <c r="J125" s="449" t="s">
        <v>97</v>
      </c>
      <c r="K125" s="449" t="s">
        <v>10238</v>
      </c>
      <c r="L125" s="449" t="s">
        <v>1304</v>
      </c>
      <c r="M125" s="449" t="s">
        <v>10305</v>
      </c>
      <c r="N125" s="449" t="s">
        <v>10316</v>
      </c>
      <c r="O125" s="449"/>
      <c r="P125" s="613"/>
      <c r="Q125" s="449" t="s">
        <v>10307</v>
      </c>
      <c r="S125" s="613"/>
      <c r="U125" s="449" t="s">
        <v>10239</v>
      </c>
      <c r="V125" s="613"/>
      <c r="W125" s="613"/>
      <c r="X125" s="449" t="str">
        <f t="shared" si="5"/>
        <v>Interface - Inbound (Using Middleware) - Complex</v>
      </c>
      <c r="AG125" s="449" t="s">
        <v>1366</v>
      </c>
      <c r="AO125" s="449" t="s">
        <v>1366</v>
      </c>
      <c r="AR125" s="449" t="s">
        <v>1366</v>
      </c>
    </row>
    <row r="126" spans="1:55" s="606" customFormat="1" ht="36" x14ac:dyDescent="0.35">
      <c r="A126" s="613">
        <v>127</v>
      </c>
      <c r="B126" s="449" t="s">
        <v>11760</v>
      </c>
      <c r="C126" s="449" t="s">
        <v>10231</v>
      </c>
      <c r="D126" s="449" t="s">
        <v>10232</v>
      </c>
      <c r="E126" s="449" t="s">
        <v>2577</v>
      </c>
      <c r="F126" s="449" t="s">
        <v>2578</v>
      </c>
      <c r="G126" s="449" t="s">
        <v>174</v>
      </c>
      <c r="H126" s="449" t="s">
        <v>4798</v>
      </c>
      <c r="I126" s="449" t="s">
        <v>10320</v>
      </c>
      <c r="J126" s="449" t="s">
        <v>97</v>
      </c>
      <c r="K126" s="449" t="s">
        <v>10238</v>
      </c>
      <c r="L126" s="449" t="s">
        <v>1299</v>
      </c>
      <c r="M126" s="449" t="s">
        <v>10305</v>
      </c>
      <c r="N126" s="449" t="s">
        <v>10316</v>
      </c>
      <c r="O126" s="449"/>
      <c r="P126" s="613"/>
      <c r="Q126" s="449" t="s">
        <v>10307</v>
      </c>
      <c r="S126" s="613"/>
      <c r="U126" s="449" t="s">
        <v>10239</v>
      </c>
      <c r="V126" s="613"/>
      <c r="W126" s="613"/>
      <c r="X126" s="449" t="str">
        <f t="shared" si="5"/>
        <v>Interface - Inbound (Using Middleware) - Complex</v>
      </c>
      <c r="AG126" s="449" t="s">
        <v>1366</v>
      </c>
      <c r="AO126" s="449" t="s">
        <v>1366</v>
      </c>
      <c r="AR126" s="449" t="s">
        <v>1366</v>
      </c>
    </row>
    <row r="127" spans="1:55" s="606" customFormat="1" ht="36" x14ac:dyDescent="0.35">
      <c r="A127" s="613">
        <v>128</v>
      </c>
      <c r="B127" s="449" t="s">
        <v>11760</v>
      </c>
      <c r="C127" s="449" t="s">
        <v>4807</v>
      </c>
      <c r="D127" s="449" t="s">
        <v>10232</v>
      </c>
      <c r="E127" s="449" t="s">
        <v>1606</v>
      </c>
      <c r="F127" s="449" t="s">
        <v>1607</v>
      </c>
      <c r="G127" s="449" t="s">
        <v>174</v>
      </c>
      <c r="H127" s="449" t="s">
        <v>10864</v>
      </c>
      <c r="I127" s="449" t="s">
        <v>10865</v>
      </c>
      <c r="J127" s="449" t="s">
        <v>10699</v>
      </c>
      <c r="K127" s="613" t="s">
        <v>10238</v>
      </c>
      <c r="L127" s="449" t="s">
        <v>10466</v>
      </c>
      <c r="M127" s="449" t="s">
        <v>10467</v>
      </c>
      <c r="N127" s="449"/>
      <c r="O127" s="449"/>
      <c r="P127" s="613"/>
      <c r="Q127" s="449" t="s">
        <v>10259</v>
      </c>
      <c r="S127" s="613"/>
      <c r="U127" s="613" t="s">
        <v>10239</v>
      </c>
      <c r="V127" s="613"/>
      <c r="W127" s="613"/>
      <c r="X127" s="449" t="str">
        <f t="shared" si="5"/>
        <v>Interface - Outbound (Using BI Report) - Complex</v>
      </c>
      <c r="Y127" s="606" t="s">
        <v>1604</v>
      </c>
      <c r="AA127" s="449" t="s">
        <v>1603</v>
      </c>
      <c r="AB127" s="449" t="s">
        <v>10300</v>
      </c>
      <c r="AG127" s="449" t="s">
        <v>1366</v>
      </c>
      <c r="AJ127" s="606" t="s">
        <v>3087</v>
      </c>
      <c r="AK127" s="606" t="s">
        <v>3087</v>
      </c>
      <c r="AL127" s="606" t="s">
        <v>8108</v>
      </c>
      <c r="AO127" s="449"/>
      <c r="AR127" s="449"/>
    </row>
    <row r="128" spans="1:55" s="606" customFormat="1" ht="60" x14ac:dyDescent="0.35">
      <c r="A128" s="613">
        <v>129</v>
      </c>
      <c r="B128" s="449" t="s">
        <v>11760</v>
      </c>
      <c r="C128" s="449" t="s">
        <v>10803</v>
      </c>
      <c r="D128" s="449" t="s">
        <v>10232</v>
      </c>
      <c r="E128" s="449" t="s">
        <v>1606</v>
      </c>
      <c r="F128" s="449" t="s">
        <v>1607</v>
      </c>
      <c r="G128" s="449" t="s">
        <v>174</v>
      </c>
      <c r="H128" s="449" t="s">
        <v>3324</v>
      </c>
      <c r="I128" s="449" t="s">
        <v>10866</v>
      </c>
      <c r="J128" s="449" t="s">
        <v>10699</v>
      </c>
      <c r="K128" s="613" t="s">
        <v>10238</v>
      </c>
      <c r="L128" s="449" t="s">
        <v>10466</v>
      </c>
      <c r="M128" s="449" t="s">
        <v>10867</v>
      </c>
      <c r="N128" s="449" t="s">
        <v>10868</v>
      </c>
      <c r="O128" s="449"/>
      <c r="P128" s="613" t="s">
        <v>10236</v>
      </c>
      <c r="Q128" s="449" t="s">
        <v>10259</v>
      </c>
      <c r="S128" s="613" t="s">
        <v>10290</v>
      </c>
      <c r="U128" s="613" t="s">
        <v>10246</v>
      </c>
      <c r="V128" s="613"/>
      <c r="W128" s="613"/>
      <c r="X128" s="449" t="str">
        <f t="shared" si="5"/>
        <v>Interface - Outbound (Using BI Report) - Medium</v>
      </c>
      <c r="Y128" s="606" t="s">
        <v>1604</v>
      </c>
      <c r="Z128" s="606" t="s">
        <v>10702</v>
      </c>
      <c r="AA128" s="449" t="s">
        <v>1603</v>
      </c>
      <c r="AB128" s="449" t="s">
        <v>10300</v>
      </c>
      <c r="AG128" s="449"/>
      <c r="AJ128" s="606" t="s">
        <v>3087</v>
      </c>
      <c r="AK128" s="606" t="s">
        <v>3087</v>
      </c>
      <c r="AL128" s="606" t="s">
        <v>10739</v>
      </c>
      <c r="AM128" s="612">
        <v>44424</v>
      </c>
      <c r="AN128" s="612">
        <v>44435</v>
      </c>
      <c r="AO128" s="449"/>
      <c r="AR128" s="449"/>
    </row>
    <row r="129" spans="1:44" s="606" customFormat="1" ht="24" x14ac:dyDescent="0.35">
      <c r="A129" s="613">
        <v>130</v>
      </c>
      <c r="B129" s="449" t="s">
        <v>11760</v>
      </c>
      <c r="C129" s="449" t="s">
        <v>10231</v>
      </c>
      <c r="D129" s="449" t="s">
        <v>10232</v>
      </c>
      <c r="E129" s="449" t="s">
        <v>2577</v>
      </c>
      <c r="F129" s="449" t="s">
        <v>2578</v>
      </c>
      <c r="G129" s="449" t="s">
        <v>4808</v>
      </c>
      <c r="H129" s="449" t="s">
        <v>10869</v>
      </c>
      <c r="I129" s="449" t="s">
        <v>10870</v>
      </c>
      <c r="J129" s="449" t="s">
        <v>97</v>
      </c>
      <c r="K129" s="449" t="s">
        <v>10290</v>
      </c>
      <c r="L129" s="449"/>
      <c r="M129" s="449"/>
      <c r="N129" s="449"/>
      <c r="O129" s="449"/>
      <c r="P129" s="613"/>
      <c r="Q129" s="449" t="s">
        <v>10237</v>
      </c>
      <c r="S129" s="613" t="s">
        <v>10290</v>
      </c>
      <c r="U129" s="449" t="s">
        <v>10239</v>
      </c>
      <c r="V129" s="613"/>
      <c r="W129" s="613"/>
      <c r="X129" s="449" t="str">
        <f t="shared" si="5"/>
        <v>Report (BI Publisher) - Complex</v>
      </c>
      <c r="AG129" s="449"/>
      <c r="AO129" s="449"/>
      <c r="AR129" s="449"/>
    </row>
    <row r="130" spans="1:44" ht="24" x14ac:dyDescent="0.3">
      <c r="A130" s="613">
        <v>131</v>
      </c>
      <c r="B130" s="449" t="s">
        <v>11760</v>
      </c>
      <c r="C130" s="449" t="s">
        <v>4807</v>
      </c>
      <c r="D130" s="449" t="s">
        <v>4660</v>
      </c>
      <c r="E130" s="449" t="s">
        <v>6002</v>
      </c>
      <c r="F130" s="449" t="s">
        <v>6003</v>
      </c>
      <c r="G130" s="449" t="s">
        <v>4808</v>
      </c>
      <c r="H130" s="449" t="s">
        <v>10871</v>
      </c>
      <c r="I130" s="449" t="s">
        <v>10843</v>
      </c>
      <c r="J130" s="449"/>
      <c r="K130" s="449"/>
      <c r="L130" s="449"/>
      <c r="M130" s="449"/>
      <c r="N130" s="449"/>
      <c r="O130" s="406" t="s">
        <v>8507</v>
      </c>
      <c r="P130" s="613"/>
      <c r="Q130" s="449" t="s">
        <v>10872</v>
      </c>
      <c r="R130" s="606"/>
      <c r="S130" s="613"/>
      <c r="T130" s="606"/>
      <c r="U130" s="449" t="s">
        <v>10298</v>
      </c>
    </row>
    <row r="131" spans="1:44" ht="24" x14ac:dyDescent="0.3">
      <c r="A131" s="613">
        <v>132</v>
      </c>
      <c r="B131" s="449" t="s">
        <v>11760</v>
      </c>
      <c r="C131" s="449" t="s">
        <v>4807</v>
      </c>
      <c r="D131" s="449" t="s">
        <v>4660</v>
      </c>
      <c r="E131" s="449" t="s">
        <v>6002</v>
      </c>
      <c r="F131" s="449" t="s">
        <v>6003</v>
      </c>
      <c r="G131" s="449" t="s">
        <v>4808</v>
      </c>
      <c r="H131" s="449" t="s">
        <v>10873</v>
      </c>
      <c r="I131" s="449" t="s">
        <v>10844</v>
      </c>
      <c r="J131" s="449"/>
      <c r="K131" s="449"/>
      <c r="L131" s="449"/>
      <c r="M131" s="449"/>
      <c r="N131" s="449"/>
      <c r="O131" s="406" t="s">
        <v>8509</v>
      </c>
      <c r="P131" s="613"/>
      <c r="Q131" s="449" t="s">
        <v>10872</v>
      </c>
      <c r="R131" s="606"/>
      <c r="S131" s="613"/>
      <c r="T131" s="606"/>
      <c r="U131" s="449" t="s">
        <v>10298</v>
      </c>
    </row>
    <row r="132" spans="1:44" ht="24" x14ac:dyDescent="0.3">
      <c r="A132" s="613">
        <v>133</v>
      </c>
      <c r="B132" s="449" t="s">
        <v>11760</v>
      </c>
      <c r="C132" s="449" t="s">
        <v>4807</v>
      </c>
      <c r="D132" s="449" t="s">
        <v>4660</v>
      </c>
      <c r="E132" s="449" t="s">
        <v>6002</v>
      </c>
      <c r="F132" s="449" t="s">
        <v>6003</v>
      </c>
      <c r="G132" s="449" t="s">
        <v>4808</v>
      </c>
      <c r="H132" s="449" t="s">
        <v>10874</v>
      </c>
      <c r="I132" s="449" t="s">
        <v>10845</v>
      </c>
      <c r="J132" s="449"/>
      <c r="K132" s="449"/>
      <c r="L132" s="449"/>
      <c r="M132" s="449"/>
      <c r="N132" s="449"/>
      <c r="O132" s="406" t="s">
        <v>8511</v>
      </c>
      <c r="P132" s="613"/>
      <c r="Q132" s="449" t="s">
        <v>10872</v>
      </c>
      <c r="R132" s="606"/>
      <c r="S132" s="613"/>
      <c r="T132" s="606"/>
      <c r="U132" s="449" t="s">
        <v>10298</v>
      </c>
    </row>
    <row r="133" spans="1:44" ht="24" x14ac:dyDescent="0.3">
      <c r="A133" s="613">
        <v>134</v>
      </c>
      <c r="B133" s="449" t="s">
        <v>11760</v>
      </c>
      <c r="C133" s="449" t="s">
        <v>4807</v>
      </c>
      <c r="D133" s="449" t="s">
        <v>4660</v>
      </c>
      <c r="E133" s="449" t="s">
        <v>6002</v>
      </c>
      <c r="F133" s="449" t="s">
        <v>6003</v>
      </c>
      <c r="G133" s="449" t="s">
        <v>4808</v>
      </c>
      <c r="H133" s="449" t="s">
        <v>10875</v>
      </c>
      <c r="I133" s="449" t="s">
        <v>10846</v>
      </c>
      <c r="J133" s="449"/>
      <c r="K133" s="449"/>
      <c r="L133" s="449"/>
      <c r="M133" s="449"/>
      <c r="N133" s="449"/>
      <c r="O133" s="406" t="s">
        <v>8513</v>
      </c>
      <c r="P133" s="613"/>
      <c r="Q133" s="449" t="s">
        <v>10872</v>
      </c>
      <c r="R133" s="606"/>
      <c r="S133" s="613"/>
      <c r="T133" s="606"/>
      <c r="U133" s="449" t="s">
        <v>10298</v>
      </c>
    </row>
    <row r="134" spans="1:44" ht="24" x14ac:dyDescent="0.3">
      <c r="A134" s="613">
        <v>135</v>
      </c>
      <c r="B134" s="449" t="s">
        <v>11760</v>
      </c>
      <c r="C134" s="449" t="s">
        <v>4807</v>
      </c>
      <c r="D134" s="449" t="s">
        <v>4660</v>
      </c>
      <c r="E134" s="449" t="s">
        <v>6002</v>
      </c>
      <c r="F134" s="449" t="s">
        <v>6003</v>
      </c>
      <c r="G134" s="449" t="s">
        <v>4808</v>
      </c>
      <c r="H134" s="449" t="s">
        <v>10876</v>
      </c>
      <c r="I134" s="449" t="s">
        <v>10848</v>
      </c>
      <c r="J134" s="449"/>
      <c r="K134" s="449"/>
      <c r="L134" s="449"/>
      <c r="M134" s="449"/>
      <c r="N134" s="449"/>
      <c r="O134" s="406" t="s">
        <v>8515</v>
      </c>
      <c r="P134" s="613"/>
      <c r="Q134" s="449" t="s">
        <v>10872</v>
      </c>
      <c r="R134" s="606"/>
      <c r="S134" s="613"/>
      <c r="T134" s="606"/>
      <c r="U134" s="449" t="s">
        <v>10298</v>
      </c>
    </row>
    <row r="135" spans="1:44" ht="24" x14ac:dyDescent="0.3">
      <c r="A135" s="613">
        <v>136</v>
      </c>
      <c r="B135" s="449" t="s">
        <v>11760</v>
      </c>
      <c r="C135" s="449" t="s">
        <v>4807</v>
      </c>
      <c r="D135" s="449" t="s">
        <v>4660</v>
      </c>
      <c r="E135" s="449" t="s">
        <v>6002</v>
      </c>
      <c r="F135" s="449" t="s">
        <v>6003</v>
      </c>
      <c r="G135" s="449" t="s">
        <v>4808</v>
      </c>
      <c r="H135" s="449" t="s">
        <v>10877</v>
      </c>
      <c r="I135" s="449" t="s">
        <v>10878</v>
      </c>
      <c r="J135" s="449"/>
      <c r="K135" s="449"/>
      <c r="L135" s="449"/>
      <c r="M135" s="449"/>
      <c r="N135" s="449"/>
      <c r="O135" s="406" t="s">
        <v>8517</v>
      </c>
      <c r="P135" s="613"/>
      <c r="Q135" s="449" t="s">
        <v>10872</v>
      </c>
      <c r="R135" s="606"/>
      <c r="S135" s="613"/>
      <c r="T135" s="606"/>
      <c r="U135" s="449" t="s">
        <v>10298</v>
      </c>
    </row>
    <row r="136" spans="1:44" ht="24" x14ac:dyDescent="0.3">
      <c r="A136" s="613">
        <v>137</v>
      </c>
      <c r="B136" s="449" t="s">
        <v>11760</v>
      </c>
      <c r="C136" s="449" t="s">
        <v>4807</v>
      </c>
      <c r="D136" s="449" t="s">
        <v>4660</v>
      </c>
      <c r="E136" s="449" t="s">
        <v>6002</v>
      </c>
      <c r="F136" s="449" t="s">
        <v>6003</v>
      </c>
      <c r="G136" s="449" t="s">
        <v>4808</v>
      </c>
      <c r="H136" s="449" t="s">
        <v>10879</v>
      </c>
      <c r="I136" s="449" t="s">
        <v>10880</v>
      </c>
      <c r="J136" s="449"/>
      <c r="K136" s="449"/>
      <c r="L136" s="449"/>
      <c r="M136" s="449"/>
      <c r="N136" s="449"/>
      <c r="O136" s="406" t="s">
        <v>8519</v>
      </c>
      <c r="P136" s="613"/>
      <c r="Q136" s="449" t="s">
        <v>10872</v>
      </c>
      <c r="R136" s="606"/>
      <c r="S136" s="613"/>
      <c r="T136" s="606"/>
      <c r="U136" s="449" t="s">
        <v>10298</v>
      </c>
    </row>
    <row r="137" spans="1:44" ht="24" x14ac:dyDescent="0.3">
      <c r="A137" s="613">
        <v>138</v>
      </c>
      <c r="B137" s="449" t="s">
        <v>11760</v>
      </c>
      <c r="C137" s="449" t="s">
        <v>4807</v>
      </c>
      <c r="D137" s="449" t="s">
        <v>4660</v>
      </c>
      <c r="E137" s="449" t="s">
        <v>6002</v>
      </c>
      <c r="F137" s="449" t="s">
        <v>6003</v>
      </c>
      <c r="G137" s="449" t="s">
        <v>4808</v>
      </c>
      <c r="H137" s="449" t="s">
        <v>10881</v>
      </c>
      <c r="I137" s="449" t="s">
        <v>10882</v>
      </c>
      <c r="J137" s="449"/>
      <c r="K137" s="449"/>
      <c r="L137" s="449"/>
      <c r="M137" s="449"/>
      <c r="N137" s="449"/>
      <c r="O137" s="406" t="s">
        <v>8521</v>
      </c>
      <c r="P137" s="613"/>
      <c r="Q137" s="449" t="s">
        <v>10872</v>
      </c>
      <c r="R137" s="606"/>
      <c r="S137" s="613"/>
      <c r="T137" s="606"/>
      <c r="U137" s="449" t="s">
        <v>10298</v>
      </c>
    </row>
    <row r="138" spans="1:44" ht="24" x14ac:dyDescent="0.3">
      <c r="A138" s="613">
        <v>139</v>
      </c>
      <c r="B138" s="449" t="s">
        <v>11760</v>
      </c>
      <c r="C138" s="449" t="s">
        <v>4807</v>
      </c>
      <c r="D138" s="449" t="s">
        <v>4660</v>
      </c>
      <c r="E138" s="449" t="s">
        <v>6002</v>
      </c>
      <c r="F138" s="449" t="s">
        <v>6003</v>
      </c>
      <c r="G138" s="449" t="s">
        <v>4808</v>
      </c>
      <c r="H138" s="449" t="s">
        <v>10883</v>
      </c>
      <c r="I138" s="449" t="s">
        <v>10849</v>
      </c>
      <c r="J138" s="449"/>
      <c r="K138" s="449"/>
      <c r="L138" s="449"/>
      <c r="M138" s="449"/>
      <c r="N138" s="449"/>
      <c r="O138" s="406" t="s">
        <v>8523</v>
      </c>
      <c r="P138" s="613"/>
      <c r="Q138" s="449" t="s">
        <v>10872</v>
      </c>
      <c r="R138" s="606"/>
      <c r="S138" s="613"/>
      <c r="T138" s="606"/>
      <c r="U138" s="449" t="s">
        <v>10298</v>
      </c>
    </row>
    <row r="139" spans="1:44" ht="24" x14ac:dyDescent="0.3">
      <c r="A139" s="613">
        <v>140</v>
      </c>
      <c r="B139" s="449" t="s">
        <v>11760</v>
      </c>
      <c r="C139" s="449" t="s">
        <v>4807</v>
      </c>
      <c r="D139" s="449" t="s">
        <v>4660</v>
      </c>
      <c r="E139" s="449" t="s">
        <v>6002</v>
      </c>
      <c r="F139" s="449" t="s">
        <v>6003</v>
      </c>
      <c r="G139" s="449" t="s">
        <v>4808</v>
      </c>
      <c r="H139" s="449" t="s">
        <v>10884</v>
      </c>
      <c r="I139" s="449" t="s">
        <v>10885</v>
      </c>
      <c r="J139" s="449"/>
      <c r="K139" s="449"/>
      <c r="L139" s="449"/>
      <c r="M139" s="449"/>
      <c r="N139" s="449"/>
      <c r="O139" s="406" t="s">
        <v>8527</v>
      </c>
      <c r="P139" s="613"/>
      <c r="Q139" s="449" t="s">
        <v>10872</v>
      </c>
      <c r="R139" s="606"/>
      <c r="S139" s="613"/>
      <c r="T139" s="606"/>
      <c r="U139" s="449" t="s">
        <v>10298</v>
      </c>
    </row>
    <row r="140" spans="1:44" ht="24" x14ac:dyDescent="0.3">
      <c r="A140" s="613">
        <v>141</v>
      </c>
      <c r="B140" s="449" t="s">
        <v>11760</v>
      </c>
      <c r="C140" s="449" t="s">
        <v>4807</v>
      </c>
      <c r="D140" s="449" t="s">
        <v>4660</v>
      </c>
      <c r="E140" s="449" t="s">
        <v>6002</v>
      </c>
      <c r="F140" s="449" t="s">
        <v>6003</v>
      </c>
      <c r="G140" s="449" t="s">
        <v>4808</v>
      </c>
      <c r="H140" s="449" t="s">
        <v>10886</v>
      </c>
      <c r="I140" s="449" t="s">
        <v>10887</v>
      </c>
      <c r="J140" s="449"/>
      <c r="K140" s="449"/>
      <c r="L140" s="449"/>
      <c r="M140" s="449"/>
      <c r="N140" s="449"/>
      <c r="O140" s="406" t="s">
        <v>8525</v>
      </c>
      <c r="P140" s="613"/>
      <c r="Q140" s="449" t="s">
        <v>10872</v>
      </c>
      <c r="R140" s="606"/>
      <c r="S140" s="613"/>
      <c r="T140" s="606"/>
      <c r="U140" s="449" t="s">
        <v>10298</v>
      </c>
    </row>
    <row r="141" spans="1:44" ht="24" x14ac:dyDescent="0.3">
      <c r="A141" s="613">
        <v>142</v>
      </c>
      <c r="B141" s="449" t="s">
        <v>11760</v>
      </c>
      <c r="C141" s="449" t="s">
        <v>4807</v>
      </c>
      <c r="D141" s="449" t="s">
        <v>4660</v>
      </c>
      <c r="E141" s="449" t="s">
        <v>6002</v>
      </c>
      <c r="F141" s="449" t="s">
        <v>6003</v>
      </c>
      <c r="G141" s="449" t="s">
        <v>4808</v>
      </c>
      <c r="H141" s="449" t="s">
        <v>10888</v>
      </c>
      <c r="I141" s="449" t="s">
        <v>10889</v>
      </c>
      <c r="J141" s="449"/>
      <c r="K141" s="449"/>
      <c r="L141" s="449"/>
      <c r="M141" s="449"/>
      <c r="N141" s="449"/>
      <c r="O141" s="406" t="s">
        <v>8529</v>
      </c>
      <c r="P141" s="613"/>
      <c r="Q141" s="449" t="s">
        <v>10872</v>
      </c>
      <c r="R141" s="606"/>
      <c r="S141" s="613"/>
      <c r="T141" s="606"/>
      <c r="U141" s="449" t="s">
        <v>10298</v>
      </c>
    </row>
    <row r="142" spans="1:44" ht="24" x14ac:dyDescent="0.3">
      <c r="A142" s="613">
        <v>143</v>
      </c>
      <c r="B142" s="449" t="s">
        <v>11760</v>
      </c>
      <c r="C142" s="449" t="s">
        <v>4807</v>
      </c>
      <c r="D142" s="449" t="s">
        <v>4660</v>
      </c>
      <c r="E142" s="449" t="s">
        <v>6002</v>
      </c>
      <c r="F142" s="449" t="s">
        <v>6003</v>
      </c>
      <c r="G142" s="449" t="s">
        <v>4808</v>
      </c>
      <c r="H142" s="449" t="s">
        <v>10890</v>
      </c>
      <c r="I142" s="449" t="s">
        <v>10891</v>
      </c>
      <c r="J142" s="449"/>
      <c r="K142" s="449"/>
      <c r="L142" s="449"/>
      <c r="M142" s="449"/>
      <c r="N142" s="449"/>
      <c r="O142" s="406" t="s">
        <v>8531</v>
      </c>
      <c r="P142" s="613"/>
      <c r="Q142" s="449" t="s">
        <v>10872</v>
      </c>
      <c r="R142" s="606"/>
      <c r="S142" s="613"/>
      <c r="T142" s="606"/>
      <c r="U142" s="449" t="s">
        <v>10246</v>
      </c>
    </row>
    <row r="143" spans="1:44" ht="24" x14ac:dyDescent="0.3">
      <c r="A143" s="613">
        <v>144</v>
      </c>
      <c r="B143" s="449" t="s">
        <v>11760</v>
      </c>
      <c r="C143" s="449" t="s">
        <v>4807</v>
      </c>
      <c r="D143" s="449" t="s">
        <v>4660</v>
      </c>
      <c r="E143" s="449" t="s">
        <v>6002</v>
      </c>
      <c r="F143" s="449" t="s">
        <v>6003</v>
      </c>
      <c r="G143" s="449" t="s">
        <v>4808</v>
      </c>
      <c r="H143" s="449" t="s">
        <v>10892</v>
      </c>
      <c r="I143" s="449" t="s">
        <v>10893</v>
      </c>
      <c r="J143" s="449"/>
      <c r="K143" s="449"/>
      <c r="L143" s="449"/>
      <c r="M143" s="449"/>
      <c r="N143" s="449"/>
      <c r="O143" s="406" t="s">
        <v>8533</v>
      </c>
      <c r="P143" s="613"/>
      <c r="Q143" s="449" t="s">
        <v>10872</v>
      </c>
      <c r="R143" s="606"/>
      <c r="S143" s="613"/>
      <c r="T143" s="606"/>
      <c r="U143" s="449" t="s">
        <v>10298</v>
      </c>
    </row>
    <row r="144" spans="1:44" ht="24" x14ac:dyDescent="0.3">
      <c r="A144" s="613">
        <v>145</v>
      </c>
      <c r="B144" s="449" t="s">
        <v>11760</v>
      </c>
      <c r="C144" s="449" t="s">
        <v>4807</v>
      </c>
      <c r="D144" s="449" t="s">
        <v>4660</v>
      </c>
      <c r="E144" s="449" t="s">
        <v>6002</v>
      </c>
      <c r="F144" s="449" t="s">
        <v>6003</v>
      </c>
      <c r="G144" s="449" t="s">
        <v>4808</v>
      </c>
      <c r="H144" s="449" t="s">
        <v>10894</v>
      </c>
      <c r="I144" s="449" t="s">
        <v>10855</v>
      </c>
      <c r="J144" s="449"/>
      <c r="K144" s="449"/>
      <c r="L144" s="449"/>
      <c r="M144" s="449"/>
      <c r="N144" s="449"/>
      <c r="O144" s="406" t="s">
        <v>8535</v>
      </c>
      <c r="P144" s="613"/>
      <c r="Q144" s="449" t="s">
        <v>10872</v>
      </c>
      <c r="R144" s="606"/>
      <c r="S144" s="613"/>
      <c r="T144" s="606"/>
      <c r="U144" s="449" t="s">
        <v>10298</v>
      </c>
    </row>
    <row r="145" spans="1:21" ht="24" x14ac:dyDescent="0.3">
      <c r="A145" s="613">
        <v>146</v>
      </c>
      <c r="B145" s="449" t="s">
        <v>11760</v>
      </c>
      <c r="C145" s="449" t="s">
        <v>4807</v>
      </c>
      <c r="D145" s="449" t="s">
        <v>4660</v>
      </c>
      <c r="E145" s="449" t="s">
        <v>6002</v>
      </c>
      <c r="F145" s="449" t="s">
        <v>6003</v>
      </c>
      <c r="G145" s="449" t="s">
        <v>4808</v>
      </c>
      <c r="H145" s="449" t="s">
        <v>10895</v>
      </c>
      <c r="I145" s="449" t="s">
        <v>10896</v>
      </c>
      <c r="J145" s="449"/>
      <c r="K145" s="449"/>
      <c r="L145" s="449"/>
      <c r="M145" s="449"/>
      <c r="N145" s="449"/>
      <c r="O145" s="406" t="s">
        <v>8537</v>
      </c>
      <c r="P145" s="613"/>
      <c r="Q145" s="449" t="s">
        <v>10872</v>
      </c>
      <c r="R145" s="606"/>
      <c r="S145" s="613"/>
      <c r="T145" s="606"/>
      <c r="U145" s="449" t="s">
        <v>10298</v>
      </c>
    </row>
    <row r="146" spans="1:21" ht="24" x14ac:dyDescent="0.3">
      <c r="A146" s="613">
        <v>147</v>
      </c>
      <c r="B146" s="449" t="s">
        <v>11760</v>
      </c>
      <c r="C146" s="449" t="s">
        <v>4807</v>
      </c>
      <c r="D146" s="449" t="s">
        <v>4660</v>
      </c>
      <c r="E146" s="449" t="s">
        <v>6002</v>
      </c>
      <c r="F146" s="449" t="s">
        <v>6003</v>
      </c>
      <c r="G146" s="449" t="s">
        <v>4808</v>
      </c>
      <c r="H146" s="449" t="s">
        <v>10897</v>
      </c>
      <c r="I146" s="449" t="s">
        <v>10898</v>
      </c>
      <c r="J146" s="449"/>
      <c r="K146" s="449"/>
      <c r="L146" s="449"/>
      <c r="M146" s="449"/>
      <c r="N146" s="449"/>
      <c r="O146" s="406" t="s">
        <v>8540</v>
      </c>
      <c r="P146" s="613"/>
      <c r="Q146" s="449" t="s">
        <v>10872</v>
      </c>
      <c r="R146" s="606"/>
      <c r="S146" s="613"/>
      <c r="T146" s="606"/>
      <c r="U146" s="449" t="s">
        <v>10298</v>
      </c>
    </row>
    <row r="147" spans="1:21" ht="24" x14ac:dyDescent="0.3">
      <c r="A147" s="613">
        <v>148</v>
      </c>
      <c r="B147" s="449" t="s">
        <v>11760</v>
      </c>
      <c r="C147" s="449" t="s">
        <v>4807</v>
      </c>
      <c r="D147" s="449" t="s">
        <v>4660</v>
      </c>
      <c r="E147" s="449" t="s">
        <v>6002</v>
      </c>
      <c r="F147" s="449" t="s">
        <v>6003</v>
      </c>
      <c r="G147" s="449" t="s">
        <v>4808</v>
      </c>
      <c r="H147" s="449" t="s">
        <v>10899</v>
      </c>
      <c r="I147" s="449" t="s">
        <v>10900</v>
      </c>
      <c r="J147" s="449"/>
      <c r="K147" s="449"/>
      <c r="L147" s="449"/>
      <c r="M147" s="449"/>
      <c r="N147" s="449"/>
      <c r="O147" s="406" t="s">
        <v>10901</v>
      </c>
      <c r="P147" s="613"/>
      <c r="Q147" s="449" t="s">
        <v>10872</v>
      </c>
      <c r="R147" s="606"/>
      <c r="S147" s="613"/>
      <c r="T147" s="606"/>
      <c r="U147" s="449" t="s">
        <v>10298</v>
      </c>
    </row>
    <row r="148" spans="1:21" ht="24" x14ac:dyDescent="0.3">
      <c r="A148" s="613">
        <v>149</v>
      </c>
      <c r="B148" s="449" t="s">
        <v>11760</v>
      </c>
      <c r="C148" s="449" t="s">
        <v>4807</v>
      </c>
      <c r="D148" s="449" t="s">
        <v>4660</v>
      </c>
      <c r="E148" s="449" t="s">
        <v>6002</v>
      </c>
      <c r="F148" s="449" t="s">
        <v>6003</v>
      </c>
      <c r="G148" s="449" t="s">
        <v>4808</v>
      </c>
      <c r="H148" s="449" t="s">
        <v>10902</v>
      </c>
      <c r="I148" s="449" t="s">
        <v>10903</v>
      </c>
      <c r="J148" s="449"/>
      <c r="K148" s="449"/>
      <c r="L148" s="449"/>
      <c r="M148" s="449"/>
      <c r="N148" s="449"/>
      <c r="O148" s="406" t="s">
        <v>10904</v>
      </c>
      <c r="P148" s="613"/>
      <c r="Q148" s="449" t="s">
        <v>10872</v>
      </c>
      <c r="R148" s="606"/>
      <c r="S148" s="613"/>
      <c r="T148" s="606"/>
      <c r="U148" s="449" t="s">
        <v>10298</v>
      </c>
    </row>
    <row r="149" spans="1:21" ht="24" x14ac:dyDescent="0.3">
      <c r="A149" s="613">
        <v>150</v>
      </c>
      <c r="B149" s="449" t="s">
        <v>11760</v>
      </c>
      <c r="C149" s="449" t="s">
        <v>4807</v>
      </c>
      <c r="D149" s="449" t="s">
        <v>4660</v>
      </c>
      <c r="E149" s="449" t="s">
        <v>6002</v>
      </c>
      <c r="F149" s="449" t="s">
        <v>6003</v>
      </c>
      <c r="G149" s="449" t="s">
        <v>4808</v>
      </c>
      <c r="H149" s="449" t="s">
        <v>10905</v>
      </c>
      <c r="I149" s="449" t="s">
        <v>10906</v>
      </c>
      <c r="J149" s="449"/>
      <c r="K149" s="449"/>
      <c r="L149" s="449"/>
      <c r="M149" s="449"/>
      <c r="N149" s="449"/>
      <c r="O149" s="406" t="s">
        <v>10907</v>
      </c>
      <c r="P149" s="613"/>
      <c r="Q149" s="449" t="s">
        <v>10872</v>
      </c>
      <c r="R149" s="606"/>
      <c r="S149" s="613"/>
      <c r="T149" s="606"/>
      <c r="U149" s="449" t="s">
        <v>10298</v>
      </c>
    </row>
    <row r="150" spans="1:21" ht="24" x14ac:dyDescent="0.3">
      <c r="A150" s="613">
        <v>151</v>
      </c>
      <c r="B150" s="449" t="s">
        <v>11760</v>
      </c>
      <c r="C150" s="449" t="s">
        <v>4807</v>
      </c>
      <c r="D150" s="449" t="s">
        <v>4660</v>
      </c>
      <c r="E150" s="449" t="s">
        <v>6002</v>
      </c>
      <c r="F150" s="449" t="s">
        <v>6003</v>
      </c>
      <c r="G150" s="449" t="s">
        <v>4808</v>
      </c>
      <c r="H150" s="449" t="s">
        <v>10908</v>
      </c>
      <c r="I150" s="449" t="s">
        <v>10909</v>
      </c>
      <c r="J150" s="449"/>
      <c r="K150" s="449"/>
      <c r="L150" s="449"/>
      <c r="M150" s="449"/>
      <c r="N150" s="449"/>
      <c r="O150" s="406" t="s">
        <v>10910</v>
      </c>
      <c r="P150" s="613"/>
      <c r="Q150" s="449" t="s">
        <v>10872</v>
      </c>
      <c r="R150" s="606"/>
      <c r="S150" s="613"/>
      <c r="T150" s="606"/>
      <c r="U150" s="449" t="s">
        <v>10298</v>
      </c>
    </row>
    <row r="151" spans="1:21" ht="24" x14ac:dyDescent="0.3">
      <c r="A151" s="613">
        <v>152</v>
      </c>
      <c r="B151" s="449" t="s">
        <v>11760</v>
      </c>
      <c r="C151" s="449" t="s">
        <v>4807</v>
      </c>
      <c r="D151" s="449" t="s">
        <v>4660</v>
      </c>
      <c r="E151" s="449" t="s">
        <v>6002</v>
      </c>
      <c r="F151" s="449" t="s">
        <v>6003</v>
      </c>
      <c r="G151" s="449" t="s">
        <v>4808</v>
      </c>
      <c r="H151" s="449" t="s">
        <v>10911</v>
      </c>
      <c r="I151" s="449" t="s">
        <v>10912</v>
      </c>
      <c r="J151" s="449"/>
      <c r="K151" s="449"/>
      <c r="L151" s="449"/>
      <c r="M151" s="449"/>
      <c r="N151" s="449"/>
      <c r="O151" s="406" t="s">
        <v>10913</v>
      </c>
      <c r="P151" s="613"/>
      <c r="Q151" s="449" t="s">
        <v>10872</v>
      </c>
      <c r="R151" s="606"/>
      <c r="S151" s="613"/>
      <c r="T151" s="606"/>
      <c r="U151" s="449" t="s">
        <v>10298</v>
      </c>
    </row>
    <row r="152" spans="1:21" ht="24" x14ac:dyDescent="0.3">
      <c r="A152" s="613">
        <v>153</v>
      </c>
      <c r="B152" s="449" t="s">
        <v>11760</v>
      </c>
      <c r="C152" s="449" t="s">
        <v>4807</v>
      </c>
      <c r="D152" s="449" t="s">
        <v>4660</v>
      </c>
      <c r="E152" s="449" t="s">
        <v>6002</v>
      </c>
      <c r="F152" s="449" t="s">
        <v>6003</v>
      </c>
      <c r="G152" s="449" t="s">
        <v>4808</v>
      </c>
      <c r="H152" s="449" t="s">
        <v>10914</v>
      </c>
      <c r="I152" s="449" t="s">
        <v>10915</v>
      </c>
      <c r="J152" s="449"/>
      <c r="K152" s="449"/>
      <c r="L152" s="449"/>
      <c r="M152" s="449"/>
      <c r="N152" s="449"/>
      <c r="O152" s="406" t="s">
        <v>10916</v>
      </c>
      <c r="P152" s="613"/>
      <c r="Q152" s="449" t="s">
        <v>10872</v>
      </c>
      <c r="R152" s="606"/>
      <c r="S152" s="613"/>
      <c r="T152" s="606"/>
      <c r="U152" s="449" t="s">
        <v>10298</v>
      </c>
    </row>
    <row r="153" spans="1:21" ht="24" x14ac:dyDescent="0.3">
      <c r="A153" s="613">
        <v>154</v>
      </c>
      <c r="B153" s="449" t="s">
        <v>11760</v>
      </c>
      <c r="C153" s="449" t="s">
        <v>4807</v>
      </c>
      <c r="D153" s="449" t="s">
        <v>4660</v>
      </c>
      <c r="E153" s="449" t="s">
        <v>6002</v>
      </c>
      <c r="F153" s="449" t="s">
        <v>6003</v>
      </c>
      <c r="G153" s="449" t="s">
        <v>4808</v>
      </c>
      <c r="H153" s="449" t="s">
        <v>10917</v>
      </c>
      <c r="I153" s="449" t="s">
        <v>10918</v>
      </c>
      <c r="J153" s="449"/>
      <c r="K153" s="449"/>
      <c r="L153" s="449"/>
      <c r="M153" s="449"/>
      <c r="N153" s="449"/>
      <c r="O153" s="406" t="s">
        <v>10919</v>
      </c>
      <c r="P153" s="613"/>
      <c r="Q153" s="449" t="s">
        <v>10872</v>
      </c>
      <c r="R153" s="606"/>
      <c r="S153" s="613"/>
      <c r="T153" s="606"/>
      <c r="U153" s="449" t="s">
        <v>10298</v>
      </c>
    </row>
    <row r="154" spans="1:21" ht="24" x14ac:dyDescent="0.3">
      <c r="A154" s="613">
        <v>155</v>
      </c>
      <c r="B154" s="449" t="s">
        <v>11760</v>
      </c>
      <c r="C154" s="449" t="s">
        <v>4807</v>
      </c>
      <c r="D154" s="449" t="s">
        <v>4660</v>
      </c>
      <c r="E154" s="449" t="s">
        <v>6002</v>
      </c>
      <c r="F154" s="449" t="s">
        <v>6003</v>
      </c>
      <c r="G154" s="449" t="s">
        <v>4808</v>
      </c>
      <c r="H154" s="449" t="s">
        <v>10920</v>
      </c>
      <c r="I154" s="449" t="s">
        <v>10921</v>
      </c>
      <c r="J154" s="449"/>
      <c r="K154" s="449"/>
      <c r="L154" s="449"/>
      <c r="M154" s="449"/>
      <c r="N154" s="449"/>
      <c r="O154" s="406" t="s">
        <v>10922</v>
      </c>
      <c r="P154" s="613"/>
      <c r="Q154" s="449" t="s">
        <v>10872</v>
      </c>
      <c r="R154" s="606"/>
      <c r="S154" s="613"/>
      <c r="T154" s="606"/>
      <c r="U154" s="449" t="s">
        <v>10298</v>
      </c>
    </row>
    <row r="155" spans="1:21" ht="24" x14ac:dyDescent="0.3">
      <c r="A155" s="613">
        <v>156</v>
      </c>
      <c r="B155" s="449" t="s">
        <v>11760</v>
      </c>
      <c r="C155" s="449" t="s">
        <v>4807</v>
      </c>
      <c r="D155" s="449" t="s">
        <v>4660</v>
      </c>
      <c r="E155" s="449" t="s">
        <v>6002</v>
      </c>
      <c r="F155" s="449" t="s">
        <v>6003</v>
      </c>
      <c r="G155" s="449" t="s">
        <v>4808</v>
      </c>
      <c r="H155" s="449" t="s">
        <v>10923</v>
      </c>
      <c r="I155" s="449" t="s">
        <v>10924</v>
      </c>
      <c r="J155" s="449"/>
      <c r="K155" s="449"/>
      <c r="L155" s="449"/>
      <c r="M155" s="449"/>
      <c r="N155" s="449"/>
      <c r="O155" s="406" t="s">
        <v>10925</v>
      </c>
      <c r="P155" s="613"/>
      <c r="Q155" s="449" t="s">
        <v>10872</v>
      </c>
      <c r="R155" s="606"/>
      <c r="S155" s="613"/>
      <c r="T155" s="606"/>
      <c r="U155" s="449" t="s">
        <v>10298</v>
      </c>
    </row>
    <row r="156" spans="1:21" ht="24" x14ac:dyDescent="0.3">
      <c r="A156" s="613">
        <v>157</v>
      </c>
      <c r="B156" s="449" t="s">
        <v>11760</v>
      </c>
      <c r="C156" s="449" t="s">
        <v>4807</v>
      </c>
      <c r="D156" s="449" t="s">
        <v>4660</v>
      </c>
      <c r="E156" s="449" t="s">
        <v>6002</v>
      </c>
      <c r="F156" s="449" t="s">
        <v>6003</v>
      </c>
      <c r="G156" s="449" t="s">
        <v>4808</v>
      </c>
      <c r="H156" s="449" t="s">
        <v>10926</v>
      </c>
      <c r="I156" s="449" t="s">
        <v>10927</v>
      </c>
      <c r="J156" s="449"/>
      <c r="K156" s="449"/>
      <c r="L156" s="449"/>
      <c r="M156" s="449"/>
      <c r="N156" s="449"/>
      <c r="O156" s="406" t="s">
        <v>10928</v>
      </c>
      <c r="P156" s="613"/>
      <c r="Q156" s="449" t="s">
        <v>10872</v>
      </c>
      <c r="R156" s="606"/>
      <c r="S156" s="613"/>
      <c r="T156" s="606"/>
      <c r="U156" s="449" t="s">
        <v>10298</v>
      </c>
    </row>
    <row r="157" spans="1:21" ht="24" x14ac:dyDescent="0.3">
      <c r="A157" s="613">
        <v>158</v>
      </c>
      <c r="B157" s="449" t="s">
        <v>11760</v>
      </c>
      <c r="C157" s="449" t="s">
        <v>4807</v>
      </c>
      <c r="D157" s="449" t="s">
        <v>4660</v>
      </c>
      <c r="E157" s="449" t="s">
        <v>6002</v>
      </c>
      <c r="F157" s="449" t="s">
        <v>6003</v>
      </c>
      <c r="G157" s="449" t="s">
        <v>4808</v>
      </c>
      <c r="H157" s="449" t="s">
        <v>10929</v>
      </c>
      <c r="I157" s="449" t="s">
        <v>10930</v>
      </c>
      <c r="J157" s="449"/>
      <c r="K157" s="449"/>
      <c r="L157" s="449"/>
      <c r="M157" s="449"/>
      <c r="N157" s="449"/>
      <c r="O157" s="406" t="s">
        <v>10931</v>
      </c>
      <c r="P157" s="613"/>
      <c r="Q157" s="449" t="s">
        <v>10872</v>
      </c>
      <c r="R157" s="606"/>
      <c r="S157" s="613"/>
      <c r="T157" s="606"/>
      <c r="U157" s="449" t="s">
        <v>10298</v>
      </c>
    </row>
    <row r="158" spans="1:21" ht="24" x14ac:dyDescent="0.3">
      <c r="A158" s="613">
        <v>159</v>
      </c>
      <c r="B158" s="449" t="s">
        <v>11760</v>
      </c>
      <c r="C158" s="449" t="s">
        <v>4807</v>
      </c>
      <c r="D158" s="449" t="s">
        <v>4660</v>
      </c>
      <c r="E158" s="449" t="s">
        <v>6002</v>
      </c>
      <c r="F158" s="449" t="s">
        <v>6003</v>
      </c>
      <c r="G158" s="449" t="s">
        <v>4808</v>
      </c>
      <c r="H158" s="449" t="s">
        <v>10932</v>
      </c>
      <c r="I158" s="449" t="s">
        <v>10933</v>
      </c>
      <c r="J158" s="449"/>
      <c r="K158" s="449"/>
      <c r="L158" s="449"/>
      <c r="M158" s="449"/>
      <c r="N158" s="449"/>
      <c r="O158" s="406" t="s">
        <v>10934</v>
      </c>
      <c r="P158" s="613"/>
      <c r="Q158" s="449" t="s">
        <v>10872</v>
      </c>
      <c r="R158" s="606"/>
      <c r="S158" s="613"/>
      <c r="T158" s="606"/>
      <c r="U158" s="449" t="s">
        <v>10298</v>
      </c>
    </row>
    <row r="159" spans="1:21" ht="24" x14ac:dyDescent="0.3">
      <c r="A159" s="613">
        <v>160</v>
      </c>
      <c r="B159" s="449" t="s">
        <v>11760</v>
      </c>
      <c r="C159" s="449" t="s">
        <v>4807</v>
      </c>
      <c r="D159" s="449" t="s">
        <v>4660</v>
      </c>
      <c r="E159" s="449" t="s">
        <v>6002</v>
      </c>
      <c r="F159" s="449" t="s">
        <v>6003</v>
      </c>
      <c r="G159" s="449" t="s">
        <v>4808</v>
      </c>
      <c r="H159" s="449" t="s">
        <v>10935</v>
      </c>
      <c r="I159" s="449" t="s">
        <v>10936</v>
      </c>
      <c r="J159" s="449"/>
      <c r="K159" s="449"/>
      <c r="L159" s="449"/>
      <c r="M159" s="449"/>
      <c r="N159" s="449"/>
      <c r="O159" s="406" t="s">
        <v>10937</v>
      </c>
      <c r="P159" s="613"/>
      <c r="Q159" s="449" t="s">
        <v>10872</v>
      </c>
      <c r="R159" s="606"/>
      <c r="S159" s="613"/>
      <c r="T159" s="606"/>
      <c r="U159" s="449" t="s">
        <v>10298</v>
      </c>
    </row>
    <row r="160" spans="1:21" ht="24" x14ac:dyDescent="0.3">
      <c r="A160" s="613">
        <v>161</v>
      </c>
      <c r="B160" s="449" t="s">
        <v>11760</v>
      </c>
      <c r="C160" s="449" t="s">
        <v>4807</v>
      </c>
      <c r="D160" s="449" t="s">
        <v>4660</v>
      </c>
      <c r="E160" s="449" t="s">
        <v>6002</v>
      </c>
      <c r="F160" s="449" t="s">
        <v>6003</v>
      </c>
      <c r="G160" s="449" t="s">
        <v>4808</v>
      </c>
      <c r="H160" s="449" t="s">
        <v>10938</v>
      </c>
      <c r="I160" s="449" t="s">
        <v>10903</v>
      </c>
      <c r="J160" s="449"/>
      <c r="K160" s="449"/>
      <c r="L160" s="449"/>
      <c r="M160" s="449"/>
      <c r="N160" s="449"/>
      <c r="O160" s="406" t="s">
        <v>10939</v>
      </c>
      <c r="P160" s="613"/>
      <c r="Q160" s="449" t="s">
        <v>10872</v>
      </c>
      <c r="R160" s="606"/>
      <c r="S160" s="613"/>
      <c r="T160" s="606"/>
      <c r="U160" s="449" t="s">
        <v>10298</v>
      </c>
    </row>
    <row r="161" spans="1:21" ht="24" x14ac:dyDescent="0.3">
      <c r="A161" s="613">
        <v>162</v>
      </c>
      <c r="B161" s="449" t="s">
        <v>11760</v>
      </c>
      <c r="C161" s="449" t="s">
        <v>4807</v>
      </c>
      <c r="D161" s="449" t="s">
        <v>4660</v>
      </c>
      <c r="E161" s="449" t="s">
        <v>6002</v>
      </c>
      <c r="F161" s="449" t="s">
        <v>6003</v>
      </c>
      <c r="G161" s="449" t="s">
        <v>4808</v>
      </c>
      <c r="H161" s="449" t="s">
        <v>10940</v>
      </c>
      <c r="I161" s="449" t="s">
        <v>10941</v>
      </c>
      <c r="J161" s="449"/>
      <c r="K161" s="449"/>
      <c r="L161" s="449"/>
      <c r="M161" s="449"/>
      <c r="N161" s="449"/>
      <c r="O161" s="406" t="s">
        <v>10942</v>
      </c>
      <c r="P161" s="613"/>
      <c r="Q161" s="449" t="s">
        <v>10872</v>
      </c>
      <c r="R161" s="606"/>
      <c r="S161" s="613"/>
      <c r="T161" s="606"/>
      <c r="U161" s="449" t="s">
        <v>10298</v>
      </c>
    </row>
    <row r="162" spans="1:21" ht="24" x14ac:dyDescent="0.3">
      <c r="A162" s="613">
        <v>163</v>
      </c>
      <c r="B162" s="449" t="s">
        <v>11760</v>
      </c>
      <c r="C162" s="449" t="s">
        <v>4807</v>
      </c>
      <c r="D162" s="449" t="s">
        <v>4660</v>
      </c>
      <c r="E162" s="449" t="s">
        <v>6002</v>
      </c>
      <c r="F162" s="449" t="s">
        <v>6003</v>
      </c>
      <c r="G162" s="449" t="s">
        <v>4808</v>
      </c>
      <c r="H162" s="449" t="s">
        <v>10943</v>
      </c>
      <c r="I162" s="449" t="s">
        <v>10944</v>
      </c>
      <c r="J162" s="449"/>
      <c r="K162" s="449"/>
      <c r="L162" s="449"/>
      <c r="M162" s="449"/>
      <c r="N162" s="449"/>
      <c r="O162" s="406" t="s">
        <v>10945</v>
      </c>
      <c r="P162" s="613"/>
      <c r="Q162" s="449" t="s">
        <v>10872</v>
      </c>
      <c r="R162" s="606"/>
      <c r="S162" s="613"/>
      <c r="T162" s="606"/>
      <c r="U162" s="449" t="s">
        <v>10298</v>
      </c>
    </row>
    <row r="163" spans="1:21" ht="24" x14ac:dyDescent="0.3">
      <c r="A163" s="613">
        <v>164</v>
      </c>
      <c r="B163" s="449" t="s">
        <v>11760</v>
      </c>
      <c r="C163" s="449" t="s">
        <v>4807</v>
      </c>
      <c r="D163" s="449" t="s">
        <v>4660</v>
      </c>
      <c r="E163" s="449" t="s">
        <v>6002</v>
      </c>
      <c r="F163" s="449" t="s">
        <v>6003</v>
      </c>
      <c r="G163" s="449" t="s">
        <v>4808</v>
      </c>
      <c r="H163" s="449" t="s">
        <v>10946</v>
      </c>
      <c r="I163" s="449" t="s">
        <v>10947</v>
      </c>
      <c r="J163" s="449"/>
      <c r="K163" s="449"/>
      <c r="L163" s="449"/>
      <c r="M163" s="449"/>
      <c r="N163" s="449"/>
      <c r="O163" s="406" t="s">
        <v>10948</v>
      </c>
      <c r="P163" s="613"/>
      <c r="Q163" s="449" t="s">
        <v>10872</v>
      </c>
      <c r="R163" s="606"/>
      <c r="S163" s="613"/>
      <c r="T163" s="606"/>
      <c r="U163" s="449" t="s">
        <v>10298</v>
      </c>
    </row>
    <row r="164" spans="1:21" ht="24" x14ac:dyDescent="0.3">
      <c r="A164" s="613">
        <v>165</v>
      </c>
      <c r="B164" s="449" t="s">
        <v>11760</v>
      </c>
      <c r="C164" s="449" t="s">
        <v>4807</v>
      </c>
      <c r="D164" s="449" t="s">
        <v>4660</v>
      </c>
      <c r="E164" s="449" t="s">
        <v>6002</v>
      </c>
      <c r="F164" s="449" t="s">
        <v>6003</v>
      </c>
      <c r="G164" s="449" t="s">
        <v>4808</v>
      </c>
      <c r="H164" s="449" t="s">
        <v>10899</v>
      </c>
      <c r="I164" s="449" t="s">
        <v>10949</v>
      </c>
      <c r="J164" s="449"/>
      <c r="K164" s="449"/>
      <c r="L164" s="449"/>
      <c r="M164" s="449"/>
      <c r="N164" s="449"/>
      <c r="O164" s="406" t="s">
        <v>9749</v>
      </c>
      <c r="P164" s="613"/>
      <c r="Q164" s="449" t="s">
        <v>10872</v>
      </c>
      <c r="R164" s="606"/>
      <c r="S164" s="613"/>
      <c r="T164" s="606"/>
      <c r="U164" s="449" t="s">
        <v>10239</v>
      </c>
    </row>
    <row r="165" spans="1:21" ht="24" x14ac:dyDescent="0.3">
      <c r="A165" s="613">
        <v>166</v>
      </c>
      <c r="B165" s="449" t="s">
        <v>11760</v>
      </c>
      <c r="C165" s="449" t="s">
        <v>4807</v>
      </c>
      <c r="D165" s="449" t="s">
        <v>4660</v>
      </c>
      <c r="E165" s="449" t="s">
        <v>6002</v>
      </c>
      <c r="F165" s="449" t="s">
        <v>6003</v>
      </c>
      <c r="G165" s="449" t="s">
        <v>4808</v>
      </c>
      <c r="H165" s="449" t="s">
        <v>10902</v>
      </c>
      <c r="I165" s="449" t="s">
        <v>10950</v>
      </c>
      <c r="J165" s="449"/>
      <c r="K165" s="449"/>
      <c r="L165" s="449"/>
      <c r="M165" s="449"/>
      <c r="N165" s="449"/>
      <c r="O165" s="406" t="s">
        <v>9754</v>
      </c>
      <c r="P165" s="613"/>
      <c r="Q165" s="449" t="s">
        <v>10872</v>
      </c>
      <c r="R165" s="606"/>
      <c r="S165" s="613"/>
      <c r="T165" s="606"/>
      <c r="U165" s="449" t="s">
        <v>10274</v>
      </c>
    </row>
    <row r="166" spans="1:21" ht="24" x14ac:dyDescent="0.3">
      <c r="A166" s="613">
        <v>167</v>
      </c>
      <c r="B166" s="449" t="s">
        <v>11760</v>
      </c>
      <c r="C166" s="449" t="s">
        <v>4807</v>
      </c>
      <c r="D166" s="449" t="s">
        <v>4660</v>
      </c>
      <c r="E166" s="449" t="s">
        <v>6002</v>
      </c>
      <c r="F166" s="449" t="s">
        <v>6003</v>
      </c>
      <c r="G166" s="449" t="s">
        <v>4808</v>
      </c>
      <c r="H166" s="449" t="s">
        <v>10905</v>
      </c>
      <c r="I166" s="449" t="s">
        <v>10951</v>
      </c>
      <c r="J166" s="449"/>
      <c r="K166" s="449"/>
      <c r="L166" s="449"/>
      <c r="M166" s="449"/>
      <c r="N166" s="449"/>
      <c r="O166" s="406" t="s">
        <v>9762</v>
      </c>
      <c r="P166" s="613"/>
      <c r="Q166" s="449" t="s">
        <v>10872</v>
      </c>
      <c r="R166" s="606"/>
      <c r="S166" s="613"/>
      <c r="T166" s="606"/>
      <c r="U166" s="449" t="s">
        <v>10239</v>
      </c>
    </row>
    <row r="167" spans="1:21" ht="36" x14ac:dyDescent="0.3">
      <c r="A167" s="613">
        <v>168</v>
      </c>
      <c r="B167" s="449" t="s">
        <v>11760</v>
      </c>
      <c r="C167" s="449" t="s">
        <v>4807</v>
      </c>
      <c r="D167" s="449" t="s">
        <v>4660</v>
      </c>
      <c r="E167" s="449" t="s">
        <v>6002</v>
      </c>
      <c r="F167" s="449" t="s">
        <v>6003</v>
      </c>
      <c r="G167" s="449" t="s">
        <v>4808</v>
      </c>
      <c r="H167" s="449" t="s">
        <v>10908</v>
      </c>
      <c r="I167" s="449" t="s">
        <v>10952</v>
      </c>
      <c r="J167" s="449"/>
      <c r="K167" s="449"/>
      <c r="L167" s="449"/>
      <c r="M167" s="449"/>
      <c r="N167" s="449"/>
      <c r="O167" s="406" t="s">
        <v>9767</v>
      </c>
      <c r="P167" s="613"/>
      <c r="Q167" s="449" t="s">
        <v>10872</v>
      </c>
      <c r="R167" s="606"/>
      <c r="S167" s="613"/>
      <c r="T167" s="606"/>
      <c r="U167" s="449" t="s">
        <v>10246</v>
      </c>
    </row>
    <row r="168" spans="1:21" ht="24" x14ac:dyDescent="0.3">
      <c r="A168" s="613">
        <v>169</v>
      </c>
      <c r="B168" s="449" t="s">
        <v>11760</v>
      </c>
      <c r="C168" s="449" t="s">
        <v>4807</v>
      </c>
      <c r="D168" s="449" t="s">
        <v>4660</v>
      </c>
      <c r="E168" s="449" t="s">
        <v>6002</v>
      </c>
      <c r="F168" s="449" t="s">
        <v>6003</v>
      </c>
      <c r="G168" s="449" t="s">
        <v>4808</v>
      </c>
      <c r="H168" s="449" t="s">
        <v>10911</v>
      </c>
      <c r="I168" s="449" t="s">
        <v>10953</v>
      </c>
      <c r="J168" s="449"/>
      <c r="K168" s="449"/>
      <c r="L168" s="449"/>
      <c r="M168" s="449"/>
      <c r="N168" s="449"/>
      <c r="O168" s="406" t="s">
        <v>9968</v>
      </c>
      <c r="P168" s="613"/>
      <c r="Q168" s="449" t="s">
        <v>10872</v>
      </c>
      <c r="R168" s="606"/>
      <c r="S168" s="613"/>
      <c r="T168" s="606"/>
      <c r="U168" s="449" t="s">
        <v>10239</v>
      </c>
    </row>
    <row r="169" spans="1:21" ht="24" x14ac:dyDescent="0.3">
      <c r="A169" s="613">
        <v>170</v>
      </c>
      <c r="B169" s="449" t="s">
        <v>11760</v>
      </c>
      <c r="C169" s="449" t="s">
        <v>4807</v>
      </c>
      <c r="D169" s="449" t="s">
        <v>4660</v>
      </c>
      <c r="E169" s="449" t="s">
        <v>6002</v>
      </c>
      <c r="F169" s="449" t="s">
        <v>6003</v>
      </c>
      <c r="G169" s="449" t="s">
        <v>4808</v>
      </c>
      <c r="H169" s="449" t="s">
        <v>10914</v>
      </c>
      <c r="I169" s="449" t="s">
        <v>10954</v>
      </c>
      <c r="J169" s="449"/>
      <c r="K169" s="449"/>
      <c r="L169" s="449"/>
      <c r="M169" s="449"/>
      <c r="N169" s="449"/>
      <c r="O169" s="406" t="s">
        <v>9770</v>
      </c>
      <c r="P169" s="613"/>
      <c r="Q169" s="449" t="s">
        <v>10872</v>
      </c>
      <c r="R169" s="606"/>
      <c r="S169" s="613"/>
      <c r="T169" s="606"/>
      <c r="U169" s="449" t="s">
        <v>10246</v>
      </c>
    </row>
    <row r="170" spans="1:21" ht="24" x14ac:dyDescent="0.3">
      <c r="A170" s="613">
        <v>171</v>
      </c>
      <c r="B170" s="449" t="s">
        <v>11760</v>
      </c>
      <c r="C170" s="449" t="s">
        <v>4807</v>
      </c>
      <c r="D170" s="449" t="s">
        <v>4660</v>
      </c>
      <c r="E170" s="449" t="s">
        <v>6002</v>
      </c>
      <c r="F170" s="449" t="s">
        <v>6003</v>
      </c>
      <c r="G170" s="449" t="s">
        <v>4808</v>
      </c>
      <c r="H170" s="449" t="s">
        <v>10917</v>
      </c>
      <c r="I170" s="449" t="s">
        <v>10955</v>
      </c>
      <c r="J170" s="449"/>
      <c r="K170" s="449"/>
      <c r="L170" s="449"/>
      <c r="M170" s="449"/>
      <c r="N170" s="449"/>
      <c r="O170" s="406" t="s">
        <v>9772</v>
      </c>
      <c r="P170" s="613"/>
      <c r="Q170" s="449" t="s">
        <v>10872</v>
      </c>
      <c r="R170" s="606"/>
      <c r="S170" s="613"/>
      <c r="T170" s="606"/>
      <c r="U170" s="449" t="s">
        <v>10239</v>
      </c>
    </row>
    <row r="171" spans="1:21" ht="24" x14ac:dyDescent="0.3">
      <c r="A171" s="613">
        <v>172</v>
      </c>
      <c r="B171" s="449" t="s">
        <v>11760</v>
      </c>
      <c r="C171" s="449" t="s">
        <v>4807</v>
      </c>
      <c r="D171" s="449" t="s">
        <v>4660</v>
      </c>
      <c r="E171" s="449" t="s">
        <v>6002</v>
      </c>
      <c r="F171" s="449" t="s">
        <v>6003</v>
      </c>
      <c r="G171" s="449" t="s">
        <v>4808</v>
      </c>
      <c r="H171" s="449" t="s">
        <v>10920</v>
      </c>
      <c r="I171" s="449" t="s">
        <v>10956</v>
      </c>
      <c r="J171" s="449"/>
      <c r="K171" s="449"/>
      <c r="L171" s="449"/>
      <c r="M171" s="449"/>
      <c r="N171" s="449"/>
      <c r="O171" s="406" t="s">
        <v>9776</v>
      </c>
      <c r="P171" s="613"/>
      <c r="Q171" s="449" t="s">
        <v>10872</v>
      </c>
      <c r="R171" s="606"/>
      <c r="S171" s="613"/>
      <c r="T171" s="606"/>
      <c r="U171" s="449" t="s">
        <v>10239</v>
      </c>
    </row>
    <row r="172" spans="1:21" ht="24" x14ac:dyDescent="0.3">
      <c r="A172" s="613">
        <v>173</v>
      </c>
      <c r="B172" s="449" t="s">
        <v>11760</v>
      </c>
      <c r="C172" s="449" t="s">
        <v>4807</v>
      </c>
      <c r="D172" s="449" t="s">
        <v>4660</v>
      </c>
      <c r="E172" s="449" t="s">
        <v>6002</v>
      </c>
      <c r="F172" s="449" t="s">
        <v>6003</v>
      </c>
      <c r="G172" s="449" t="s">
        <v>4808</v>
      </c>
      <c r="H172" s="449" t="s">
        <v>10923</v>
      </c>
      <c r="I172" s="449" t="s">
        <v>10957</v>
      </c>
      <c r="J172" s="449"/>
      <c r="K172" s="449"/>
      <c r="L172" s="449"/>
      <c r="M172" s="449"/>
      <c r="N172" s="449"/>
      <c r="O172" s="406" t="s">
        <v>9781</v>
      </c>
      <c r="P172" s="613"/>
      <c r="Q172" s="449" t="s">
        <v>10872</v>
      </c>
      <c r="R172" s="606"/>
      <c r="S172" s="613"/>
      <c r="T172" s="606"/>
      <c r="U172" s="449" t="s">
        <v>10239</v>
      </c>
    </row>
    <row r="173" spans="1:21" ht="36" x14ac:dyDescent="0.3">
      <c r="A173" s="613">
        <v>174</v>
      </c>
      <c r="B173" s="449" t="s">
        <v>11760</v>
      </c>
      <c r="C173" s="449" t="s">
        <v>4807</v>
      </c>
      <c r="D173" s="449" t="s">
        <v>4660</v>
      </c>
      <c r="E173" s="449" t="s">
        <v>6002</v>
      </c>
      <c r="F173" s="449" t="s">
        <v>6003</v>
      </c>
      <c r="G173" s="449" t="s">
        <v>174</v>
      </c>
      <c r="H173" s="449" t="s">
        <v>10958</v>
      </c>
      <c r="I173" s="449" t="s">
        <v>10959</v>
      </c>
      <c r="J173" s="449"/>
      <c r="K173" s="449"/>
      <c r="L173" s="449" t="s">
        <v>10466</v>
      </c>
      <c r="M173" s="449" t="s">
        <v>6003</v>
      </c>
      <c r="N173" s="449"/>
      <c r="O173" s="406" t="s">
        <v>8566</v>
      </c>
      <c r="P173" s="613"/>
      <c r="Q173" s="449" t="s">
        <v>10307</v>
      </c>
      <c r="R173" s="606"/>
      <c r="S173" s="613"/>
      <c r="T173" s="606"/>
      <c r="U173" s="449" t="s">
        <v>10239</v>
      </c>
    </row>
    <row r="174" spans="1:21" ht="36" x14ac:dyDescent="0.3">
      <c r="A174" s="613">
        <v>175</v>
      </c>
      <c r="B174" s="449" t="s">
        <v>11760</v>
      </c>
      <c r="C174" s="449" t="s">
        <v>4807</v>
      </c>
      <c r="D174" s="449" t="s">
        <v>4660</v>
      </c>
      <c r="E174" s="449" t="s">
        <v>6002</v>
      </c>
      <c r="F174" s="449" t="s">
        <v>6003</v>
      </c>
      <c r="G174" s="449" t="s">
        <v>174</v>
      </c>
      <c r="H174" s="449" t="s">
        <v>10960</v>
      </c>
      <c r="I174" s="449" t="s">
        <v>10961</v>
      </c>
      <c r="J174" s="449"/>
      <c r="K174" s="449"/>
      <c r="L174" s="449" t="s">
        <v>6003</v>
      </c>
      <c r="M174" s="449" t="s">
        <v>10962</v>
      </c>
      <c r="N174" s="449"/>
      <c r="O174" s="406" t="s">
        <v>9961</v>
      </c>
      <c r="P174" s="613"/>
      <c r="Q174" s="449" t="s">
        <v>10963</v>
      </c>
      <c r="R174" s="606"/>
      <c r="S174" s="613"/>
      <c r="T174" s="606"/>
      <c r="U174" s="449" t="s">
        <v>10298</v>
      </c>
    </row>
    <row r="175" spans="1:21" ht="36" x14ac:dyDescent="0.3">
      <c r="A175" s="613">
        <v>176</v>
      </c>
      <c r="B175" s="449" t="s">
        <v>11760</v>
      </c>
      <c r="C175" s="449" t="s">
        <v>4807</v>
      </c>
      <c r="D175" s="449" t="s">
        <v>4660</v>
      </c>
      <c r="E175" s="449" t="s">
        <v>6002</v>
      </c>
      <c r="F175" s="449" t="s">
        <v>6003</v>
      </c>
      <c r="G175" s="449" t="s">
        <v>174</v>
      </c>
      <c r="H175" s="449" t="s">
        <v>10964</v>
      </c>
      <c r="I175" s="449" t="s">
        <v>10965</v>
      </c>
      <c r="J175" s="449"/>
      <c r="K175" s="449"/>
      <c r="L175" s="449" t="s">
        <v>6003</v>
      </c>
      <c r="M175" s="449" t="s">
        <v>10966</v>
      </c>
      <c r="N175" s="449"/>
      <c r="O175" s="406" t="s">
        <v>8568</v>
      </c>
      <c r="P175" s="613"/>
      <c r="Q175" s="449" t="s">
        <v>10963</v>
      </c>
      <c r="R175" s="606"/>
      <c r="S175" s="613"/>
      <c r="T175" s="606"/>
      <c r="U175" s="449" t="s">
        <v>10239</v>
      </c>
    </row>
    <row r="176" spans="1:21" ht="36" x14ac:dyDescent="0.3">
      <c r="A176" s="613">
        <v>177</v>
      </c>
      <c r="B176" s="449" t="s">
        <v>11760</v>
      </c>
      <c r="C176" s="449" t="s">
        <v>4807</v>
      </c>
      <c r="D176" s="449" t="s">
        <v>4660</v>
      </c>
      <c r="E176" s="449" t="s">
        <v>6002</v>
      </c>
      <c r="F176" s="449" t="s">
        <v>6003</v>
      </c>
      <c r="G176" s="449" t="s">
        <v>174</v>
      </c>
      <c r="H176" s="449" t="s">
        <v>10967</v>
      </c>
      <c r="I176" s="449" t="s">
        <v>10968</v>
      </c>
      <c r="J176" s="449"/>
      <c r="K176" s="449"/>
      <c r="L176" s="449" t="s">
        <v>6003</v>
      </c>
      <c r="M176" s="449" t="s">
        <v>10467</v>
      </c>
      <c r="N176" s="449"/>
      <c r="O176" s="406" t="s">
        <v>9765</v>
      </c>
      <c r="P176" s="613"/>
      <c r="Q176" s="449" t="s">
        <v>10963</v>
      </c>
      <c r="R176" s="606"/>
      <c r="S176" s="613"/>
      <c r="T176" s="606"/>
      <c r="U176" s="449" t="s">
        <v>10239</v>
      </c>
    </row>
    <row r="177" spans="1:21" ht="36" x14ac:dyDescent="0.3">
      <c r="A177" s="613">
        <v>178</v>
      </c>
      <c r="B177" s="449" t="s">
        <v>11760</v>
      </c>
      <c r="C177" s="449" t="s">
        <v>4807</v>
      </c>
      <c r="D177" s="449" t="s">
        <v>4660</v>
      </c>
      <c r="E177" s="449" t="s">
        <v>6002</v>
      </c>
      <c r="F177" s="449" t="s">
        <v>6003</v>
      </c>
      <c r="G177" s="449" t="s">
        <v>174</v>
      </c>
      <c r="H177" s="449" t="s">
        <v>10969</v>
      </c>
      <c r="I177" s="449" t="s">
        <v>10970</v>
      </c>
      <c r="J177" s="449"/>
      <c r="K177" s="449"/>
      <c r="L177" s="449" t="s">
        <v>6003</v>
      </c>
      <c r="M177" s="449" t="s">
        <v>10971</v>
      </c>
      <c r="N177" s="449"/>
      <c r="O177" s="406" t="s">
        <v>9963</v>
      </c>
      <c r="P177" s="613"/>
      <c r="Q177" s="449" t="s">
        <v>10963</v>
      </c>
      <c r="R177" s="606"/>
      <c r="S177" s="613"/>
      <c r="T177" s="606"/>
      <c r="U177" s="449" t="s">
        <v>10239</v>
      </c>
    </row>
    <row r="178" spans="1:21" ht="36" x14ac:dyDescent="0.3">
      <c r="A178" s="613">
        <v>179</v>
      </c>
      <c r="B178" s="449" t="s">
        <v>11760</v>
      </c>
      <c r="C178" s="449" t="s">
        <v>4807</v>
      </c>
      <c r="D178" s="449" t="s">
        <v>4660</v>
      </c>
      <c r="E178" s="449" t="s">
        <v>6002</v>
      </c>
      <c r="F178" s="449" t="s">
        <v>6003</v>
      </c>
      <c r="G178" s="449" t="s">
        <v>174</v>
      </c>
      <c r="H178" s="449" t="s">
        <v>10972</v>
      </c>
      <c r="I178" s="449" t="s">
        <v>11821</v>
      </c>
      <c r="J178" s="449"/>
      <c r="K178" s="449"/>
      <c r="L178" s="449" t="s">
        <v>11773</v>
      </c>
      <c r="M178" s="449" t="s">
        <v>6003</v>
      </c>
      <c r="N178" s="449"/>
      <c r="O178" s="406" t="s">
        <v>8570</v>
      </c>
      <c r="P178" s="613"/>
      <c r="Q178" s="449" t="s">
        <v>10307</v>
      </c>
      <c r="R178" s="606"/>
      <c r="S178" s="613"/>
      <c r="T178" s="606"/>
      <c r="U178" s="449" t="s">
        <v>10239</v>
      </c>
    </row>
    <row r="179" spans="1:21" ht="48" x14ac:dyDescent="0.3">
      <c r="A179" s="613">
        <v>180</v>
      </c>
      <c r="B179" s="449" t="s">
        <v>11760</v>
      </c>
      <c r="C179" s="449" t="s">
        <v>4807</v>
      </c>
      <c r="D179" s="449" t="s">
        <v>4660</v>
      </c>
      <c r="E179" s="449" t="s">
        <v>6002</v>
      </c>
      <c r="F179" s="449" t="s">
        <v>6003</v>
      </c>
      <c r="G179" s="449" t="s">
        <v>174</v>
      </c>
      <c r="H179" s="449" t="s">
        <v>10973</v>
      </c>
      <c r="I179" s="449" t="s">
        <v>10974</v>
      </c>
      <c r="J179" s="449"/>
      <c r="K179" s="449"/>
      <c r="L179" s="449" t="s">
        <v>11773</v>
      </c>
      <c r="M179" s="449" t="s">
        <v>6003</v>
      </c>
      <c r="N179" s="449"/>
      <c r="O179" s="406" t="s">
        <v>8572</v>
      </c>
      <c r="P179" s="613"/>
      <c r="Q179" s="449" t="s">
        <v>10307</v>
      </c>
      <c r="R179" s="606"/>
      <c r="S179" s="613"/>
      <c r="T179" s="606"/>
      <c r="U179" s="449" t="s">
        <v>10239</v>
      </c>
    </row>
    <row r="180" spans="1:21" ht="36" x14ac:dyDescent="0.3">
      <c r="A180" s="613">
        <v>181</v>
      </c>
      <c r="B180" s="449" t="s">
        <v>11760</v>
      </c>
      <c r="C180" s="449" t="s">
        <v>4807</v>
      </c>
      <c r="D180" s="449" t="s">
        <v>4660</v>
      </c>
      <c r="E180" s="449" t="s">
        <v>6002</v>
      </c>
      <c r="F180" s="449" t="s">
        <v>6003</v>
      </c>
      <c r="G180" s="449" t="s">
        <v>174</v>
      </c>
      <c r="H180" s="449" t="s">
        <v>10975</v>
      </c>
      <c r="I180" s="449" t="s">
        <v>10976</v>
      </c>
      <c r="J180" s="449"/>
      <c r="K180" s="449"/>
      <c r="L180" s="449" t="s">
        <v>11773</v>
      </c>
      <c r="M180" s="449" t="s">
        <v>6003</v>
      </c>
      <c r="N180" s="449"/>
      <c r="O180" s="406" t="s">
        <v>8574</v>
      </c>
      <c r="P180" s="613"/>
      <c r="Q180" s="449" t="s">
        <v>10307</v>
      </c>
      <c r="R180" s="606"/>
      <c r="S180" s="613"/>
      <c r="T180" s="606"/>
      <c r="U180" s="449" t="s">
        <v>10239</v>
      </c>
    </row>
    <row r="181" spans="1:21" ht="48" x14ac:dyDescent="0.3">
      <c r="A181" s="613">
        <v>182</v>
      </c>
      <c r="B181" s="449" t="s">
        <v>11760</v>
      </c>
      <c r="C181" s="449" t="s">
        <v>4807</v>
      </c>
      <c r="D181" s="449" t="s">
        <v>4660</v>
      </c>
      <c r="E181" s="449" t="s">
        <v>6002</v>
      </c>
      <c r="F181" s="449" t="s">
        <v>6003</v>
      </c>
      <c r="G181" s="449" t="s">
        <v>174</v>
      </c>
      <c r="H181" s="449" t="s">
        <v>10977</v>
      </c>
      <c r="I181" s="449" t="s">
        <v>10978</v>
      </c>
      <c r="J181" s="449"/>
      <c r="K181" s="449"/>
      <c r="L181" s="449" t="s">
        <v>11773</v>
      </c>
      <c r="M181" s="449" t="s">
        <v>6003</v>
      </c>
      <c r="N181" s="449"/>
      <c r="O181" s="406" t="s">
        <v>8576</v>
      </c>
      <c r="P181" s="613"/>
      <c r="Q181" s="449" t="s">
        <v>10307</v>
      </c>
      <c r="R181" s="606"/>
      <c r="S181" s="613"/>
      <c r="T181" s="606"/>
      <c r="U181" s="449" t="s">
        <v>10239</v>
      </c>
    </row>
    <row r="182" spans="1:21" ht="48" x14ac:dyDescent="0.3">
      <c r="A182" s="613">
        <v>183</v>
      </c>
      <c r="B182" s="449" t="s">
        <v>11760</v>
      </c>
      <c r="C182" s="449" t="s">
        <v>4807</v>
      </c>
      <c r="D182" s="449" t="s">
        <v>4660</v>
      </c>
      <c r="E182" s="449" t="s">
        <v>6002</v>
      </c>
      <c r="F182" s="449" t="s">
        <v>6003</v>
      </c>
      <c r="G182" s="449" t="s">
        <v>174</v>
      </c>
      <c r="H182" s="449" t="s">
        <v>10979</v>
      </c>
      <c r="I182" s="449" t="s">
        <v>10980</v>
      </c>
      <c r="J182" s="449"/>
      <c r="K182" s="449"/>
      <c r="L182" s="449" t="s">
        <v>11773</v>
      </c>
      <c r="M182" s="449" t="s">
        <v>6003</v>
      </c>
      <c r="N182" s="449"/>
      <c r="O182" s="406" t="s">
        <v>8578</v>
      </c>
      <c r="P182" s="613"/>
      <c r="Q182" s="449" t="s">
        <v>10307</v>
      </c>
      <c r="R182" s="606"/>
      <c r="S182" s="613"/>
      <c r="T182" s="606"/>
      <c r="U182" s="449" t="s">
        <v>10239</v>
      </c>
    </row>
    <row r="183" spans="1:21" ht="36" x14ac:dyDescent="0.3">
      <c r="A183" s="613">
        <v>184</v>
      </c>
      <c r="B183" s="449" t="s">
        <v>11760</v>
      </c>
      <c r="C183" s="449" t="s">
        <v>4807</v>
      </c>
      <c r="D183" s="449" t="s">
        <v>4660</v>
      </c>
      <c r="E183" s="449" t="s">
        <v>6002</v>
      </c>
      <c r="F183" s="449" t="s">
        <v>6003</v>
      </c>
      <c r="G183" s="449" t="s">
        <v>174</v>
      </c>
      <c r="H183" s="449" t="s">
        <v>10981</v>
      </c>
      <c r="I183" s="449" t="s">
        <v>10982</v>
      </c>
      <c r="J183" s="449"/>
      <c r="K183" s="449"/>
      <c r="L183" s="449" t="s">
        <v>11773</v>
      </c>
      <c r="M183" s="449" t="s">
        <v>6003</v>
      </c>
      <c r="N183" s="449"/>
      <c r="O183" s="406" t="s">
        <v>8580</v>
      </c>
      <c r="P183" s="613"/>
      <c r="Q183" s="449" t="s">
        <v>10307</v>
      </c>
      <c r="R183" s="606"/>
      <c r="S183" s="613"/>
      <c r="T183" s="606"/>
      <c r="U183" s="449" t="s">
        <v>10239</v>
      </c>
    </row>
    <row r="184" spans="1:21" ht="48" x14ac:dyDescent="0.3">
      <c r="A184" s="613">
        <v>185</v>
      </c>
      <c r="B184" s="449" t="s">
        <v>11760</v>
      </c>
      <c r="C184" s="449" t="s">
        <v>4807</v>
      </c>
      <c r="D184" s="449" t="s">
        <v>4660</v>
      </c>
      <c r="E184" s="449" t="s">
        <v>6002</v>
      </c>
      <c r="F184" s="449" t="s">
        <v>6003</v>
      </c>
      <c r="G184" s="449" t="s">
        <v>174</v>
      </c>
      <c r="H184" s="449" t="s">
        <v>10983</v>
      </c>
      <c r="I184" s="449" t="s">
        <v>10984</v>
      </c>
      <c r="J184" s="449"/>
      <c r="K184" s="449"/>
      <c r="L184" s="449" t="s">
        <v>11773</v>
      </c>
      <c r="M184" s="449" t="s">
        <v>6003</v>
      </c>
      <c r="N184" s="449"/>
      <c r="O184" s="406" t="s">
        <v>8582</v>
      </c>
      <c r="P184" s="613"/>
      <c r="Q184" s="449" t="s">
        <v>10307</v>
      </c>
      <c r="R184" s="606"/>
      <c r="S184" s="613"/>
      <c r="T184" s="606"/>
      <c r="U184" s="449" t="s">
        <v>10239</v>
      </c>
    </row>
    <row r="185" spans="1:21" ht="36" x14ac:dyDescent="0.3">
      <c r="A185" s="613">
        <v>186</v>
      </c>
      <c r="B185" s="449" t="s">
        <v>11760</v>
      </c>
      <c r="C185" s="449" t="s">
        <v>4807</v>
      </c>
      <c r="D185" s="449" t="s">
        <v>4660</v>
      </c>
      <c r="E185" s="449" t="s">
        <v>6002</v>
      </c>
      <c r="F185" s="449" t="s">
        <v>6003</v>
      </c>
      <c r="G185" s="449" t="s">
        <v>174</v>
      </c>
      <c r="H185" s="449" t="s">
        <v>10985</v>
      </c>
      <c r="I185" s="449" t="s">
        <v>10986</v>
      </c>
      <c r="J185" s="449"/>
      <c r="K185" s="449"/>
      <c r="L185" s="449" t="s">
        <v>11773</v>
      </c>
      <c r="M185" s="449" t="s">
        <v>6003</v>
      </c>
      <c r="N185" s="449"/>
      <c r="O185" s="406" t="s">
        <v>8584</v>
      </c>
      <c r="P185" s="613"/>
      <c r="Q185" s="449" t="s">
        <v>10307</v>
      </c>
      <c r="R185" s="606"/>
      <c r="S185" s="613"/>
      <c r="T185" s="606"/>
      <c r="U185" s="449" t="s">
        <v>10239</v>
      </c>
    </row>
    <row r="186" spans="1:21" ht="48" x14ac:dyDescent="0.3">
      <c r="A186" s="613">
        <v>187</v>
      </c>
      <c r="B186" s="449" t="s">
        <v>11760</v>
      </c>
      <c r="C186" s="449" t="s">
        <v>4807</v>
      </c>
      <c r="D186" s="449" t="s">
        <v>4660</v>
      </c>
      <c r="E186" s="449" t="s">
        <v>6002</v>
      </c>
      <c r="F186" s="449" t="s">
        <v>6003</v>
      </c>
      <c r="G186" s="449" t="s">
        <v>174</v>
      </c>
      <c r="H186" s="449" t="s">
        <v>10987</v>
      </c>
      <c r="I186" s="449" t="s">
        <v>10988</v>
      </c>
      <c r="J186" s="449"/>
      <c r="K186" s="449"/>
      <c r="L186" s="449" t="s">
        <v>11773</v>
      </c>
      <c r="M186" s="449" t="s">
        <v>6003</v>
      </c>
      <c r="N186" s="449"/>
      <c r="O186" s="406" t="s">
        <v>8586</v>
      </c>
      <c r="P186" s="613"/>
      <c r="Q186" s="449" t="s">
        <v>10307</v>
      </c>
      <c r="R186" s="606"/>
      <c r="S186" s="613"/>
      <c r="T186" s="606"/>
      <c r="U186" s="449" t="s">
        <v>10239</v>
      </c>
    </row>
    <row r="187" spans="1:21" ht="36" x14ac:dyDescent="0.3">
      <c r="A187" s="613">
        <v>188</v>
      </c>
      <c r="B187" s="449" t="s">
        <v>11760</v>
      </c>
      <c r="C187" s="449" t="s">
        <v>4807</v>
      </c>
      <c r="D187" s="449" t="s">
        <v>4660</v>
      </c>
      <c r="E187" s="449" t="s">
        <v>6002</v>
      </c>
      <c r="F187" s="449" t="s">
        <v>6003</v>
      </c>
      <c r="G187" s="449" t="s">
        <v>174</v>
      </c>
      <c r="H187" s="449" t="s">
        <v>10989</v>
      </c>
      <c r="I187" s="449" t="s">
        <v>10990</v>
      </c>
      <c r="J187" s="449"/>
      <c r="K187" s="449"/>
      <c r="L187" s="449" t="s">
        <v>11773</v>
      </c>
      <c r="M187" s="449" t="s">
        <v>6003</v>
      </c>
      <c r="N187" s="449"/>
      <c r="O187" s="406" t="s">
        <v>8588</v>
      </c>
      <c r="P187" s="613"/>
      <c r="Q187" s="449" t="s">
        <v>10307</v>
      </c>
      <c r="R187" s="606"/>
      <c r="S187" s="613"/>
      <c r="T187" s="606"/>
      <c r="U187" s="449" t="s">
        <v>10239</v>
      </c>
    </row>
    <row r="188" spans="1:21" ht="36" x14ac:dyDescent="0.3">
      <c r="A188" s="613">
        <v>189</v>
      </c>
      <c r="B188" s="449" t="s">
        <v>11760</v>
      </c>
      <c r="C188" s="449" t="s">
        <v>4807</v>
      </c>
      <c r="D188" s="449" t="s">
        <v>4660</v>
      </c>
      <c r="E188" s="449" t="s">
        <v>6002</v>
      </c>
      <c r="F188" s="449" t="s">
        <v>6003</v>
      </c>
      <c r="G188" s="449" t="s">
        <v>174</v>
      </c>
      <c r="H188" s="449" t="s">
        <v>10991</v>
      </c>
      <c r="I188" s="449" t="s">
        <v>11774</v>
      </c>
      <c r="J188" s="449"/>
      <c r="K188" s="449"/>
      <c r="L188" s="449" t="s">
        <v>11773</v>
      </c>
      <c r="M188" s="449" t="s">
        <v>6003</v>
      </c>
      <c r="N188" s="449"/>
      <c r="O188" s="406" t="s">
        <v>8590</v>
      </c>
      <c r="P188" s="613"/>
      <c r="Q188" s="449" t="s">
        <v>10307</v>
      </c>
      <c r="R188" s="606"/>
      <c r="S188" s="613"/>
      <c r="T188" s="606"/>
      <c r="U188" s="449" t="s">
        <v>10239</v>
      </c>
    </row>
    <row r="189" spans="1:21" ht="48" x14ac:dyDescent="0.3">
      <c r="A189" s="613">
        <v>190</v>
      </c>
      <c r="B189" s="449" t="s">
        <v>11760</v>
      </c>
      <c r="C189" s="449" t="s">
        <v>4807</v>
      </c>
      <c r="D189" s="449" t="s">
        <v>4660</v>
      </c>
      <c r="E189" s="449" t="s">
        <v>6002</v>
      </c>
      <c r="F189" s="449" t="s">
        <v>6003</v>
      </c>
      <c r="G189" s="449" t="s">
        <v>174</v>
      </c>
      <c r="H189" s="449" t="s">
        <v>10992</v>
      </c>
      <c r="I189" s="449" t="s">
        <v>10993</v>
      </c>
      <c r="J189" s="449"/>
      <c r="K189" s="449"/>
      <c r="L189" s="449" t="s">
        <v>11773</v>
      </c>
      <c r="M189" s="449" t="s">
        <v>6003</v>
      </c>
      <c r="N189" s="449"/>
      <c r="O189" s="406" t="s">
        <v>8592</v>
      </c>
      <c r="P189" s="613"/>
      <c r="Q189" s="449" t="s">
        <v>10307</v>
      </c>
      <c r="R189" s="606"/>
      <c r="S189" s="613"/>
      <c r="T189" s="606"/>
      <c r="U189" s="449" t="s">
        <v>10239</v>
      </c>
    </row>
    <row r="190" spans="1:21" ht="36" x14ac:dyDescent="0.3">
      <c r="A190" s="613">
        <v>191</v>
      </c>
      <c r="B190" s="449" t="s">
        <v>11760</v>
      </c>
      <c r="C190" s="449" t="s">
        <v>4807</v>
      </c>
      <c r="D190" s="449" t="s">
        <v>4660</v>
      </c>
      <c r="E190" s="449" t="s">
        <v>6002</v>
      </c>
      <c r="F190" s="449" t="s">
        <v>6003</v>
      </c>
      <c r="G190" s="449" t="s">
        <v>174</v>
      </c>
      <c r="H190" s="449" t="s">
        <v>10994</v>
      </c>
      <c r="I190" s="449" t="s">
        <v>10995</v>
      </c>
      <c r="J190" s="449"/>
      <c r="K190" s="449"/>
      <c r="L190" s="449" t="s">
        <v>11773</v>
      </c>
      <c r="M190" s="449" t="s">
        <v>6003</v>
      </c>
      <c r="N190" s="449"/>
      <c r="O190" s="406" t="s">
        <v>8594</v>
      </c>
      <c r="P190" s="613"/>
      <c r="Q190" s="449" t="s">
        <v>10307</v>
      </c>
      <c r="R190" s="606"/>
      <c r="S190" s="613"/>
      <c r="T190" s="606"/>
      <c r="U190" s="449" t="s">
        <v>10239</v>
      </c>
    </row>
    <row r="191" spans="1:21" ht="48" x14ac:dyDescent="0.3">
      <c r="A191" s="613">
        <v>192</v>
      </c>
      <c r="B191" s="449" t="s">
        <v>11760</v>
      </c>
      <c r="C191" s="449" t="s">
        <v>4807</v>
      </c>
      <c r="D191" s="449" t="s">
        <v>4660</v>
      </c>
      <c r="E191" s="449" t="s">
        <v>6002</v>
      </c>
      <c r="F191" s="449" t="s">
        <v>6003</v>
      </c>
      <c r="G191" s="449" t="s">
        <v>174</v>
      </c>
      <c r="H191" s="449" t="s">
        <v>10996</v>
      </c>
      <c r="I191" s="449" t="s">
        <v>10997</v>
      </c>
      <c r="J191" s="449"/>
      <c r="K191" s="449"/>
      <c r="L191" s="449" t="s">
        <v>11773</v>
      </c>
      <c r="M191" s="449" t="s">
        <v>6003</v>
      </c>
      <c r="N191" s="449"/>
      <c r="O191" s="406" t="s">
        <v>8596</v>
      </c>
      <c r="P191" s="613"/>
      <c r="Q191" s="449" t="s">
        <v>10307</v>
      </c>
      <c r="R191" s="606"/>
      <c r="S191" s="613"/>
      <c r="T191" s="606"/>
      <c r="U191" s="449" t="s">
        <v>10239</v>
      </c>
    </row>
    <row r="192" spans="1:21" ht="48" x14ac:dyDescent="0.3">
      <c r="A192" s="613">
        <v>193</v>
      </c>
      <c r="B192" s="449" t="s">
        <v>11760</v>
      </c>
      <c r="C192" s="449" t="s">
        <v>4807</v>
      </c>
      <c r="D192" s="449" t="s">
        <v>4660</v>
      </c>
      <c r="E192" s="449" t="s">
        <v>6002</v>
      </c>
      <c r="F192" s="449" t="s">
        <v>6003</v>
      </c>
      <c r="G192" s="449" t="s">
        <v>174</v>
      </c>
      <c r="H192" s="449" t="s">
        <v>10998</v>
      </c>
      <c r="I192" s="449" t="s">
        <v>10999</v>
      </c>
      <c r="J192" s="449"/>
      <c r="K192" s="449"/>
      <c r="L192" s="449" t="s">
        <v>11773</v>
      </c>
      <c r="M192" s="449" t="s">
        <v>6003</v>
      </c>
      <c r="N192" s="449"/>
      <c r="O192" s="406" t="s">
        <v>8598</v>
      </c>
      <c r="P192" s="613"/>
      <c r="Q192" s="449" t="s">
        <v>10307</v>
      </c>
      <c r="R192" s="606"/>
      <c r="S192" s="613"/>
      <c r="T192" s="606"/>
      <c r="U192" s="449" t="s">
        <v>10239</v>
      </c>
    </row>
    <row r="193" spans="1:21" ht="36" x14ac:dyDescent="0.3">
      <c r="A193" s="613">
        <v>194</v>
      </c>
      <c r="B193" s="449" t="s">
        <v>11760</v>
      </c>
      <c r="C193" s="449" t="s">
        <v>4807</v>
      </c>
      <c r="D193" s="449" t="s">
        <v>4660</v>
      </c>
      <c r="E193" s="449" t="s">
        <v>6002</v>
      </c>
      <c r="F193" s="449" t="s">
        <v>6003</v>
      </c>
      <c r="G193" s="449" t="s">
        <v>174</v>
      </c>
      <c r="H193" s="449" t="s">
        <v>11000</v>
      </c>
      <c r="I193" s="449" t="s">
        <v>11001</v>
      </c>
      <c r="J193" s="449"/>
      <c r="K193" s="449"/>
      <c r="L193" s="449" t="s">
        <v>11773</v>
      </c>
      <c r="M193" s="449" t="s">
        <v>6003</v>
      </c>
      <c r="N193" s="449"/>
      <c r="O193" s="406" t="s">
        <v>8600</v>
      </c>
      <c r="P193" s="613"/>
      <c r="Q193" s="449" t="s">
        <v>10307</v>
      </c>
      <c r="R193" s="606"/>
      <c r="S193" s="613"/>
      <c r="T193" s="606"/>
      <c r="U193" s="449" t="s">
        <v>10239</v>
      </c>
    </row>
    <row r="194" spans="1:21" ht="36" x14ac:dyDescent="0.3">
      <c r="A194" s="613">
        <v>195</v>
      </c>
      <c r="B194" s="449" t="s">
        <v>11760</v>
      </c>
      <c r="C194" s="449" t="s">
        <v>4807</v>
      </c>
      <c r="D194" s="449" t="s">
        <v>4660</v>
      </c>
      <c r="E194" s="449" t="s">
        <v>6002</v>
      </c>
      <c r="F194" s="449" t="s">
        <v>6003</v>
      </c>
      <c r="G194" s="449" t="s">
        <v>174</v>
      </c>
      <c r="H194" s="449" t="s">
        <v>11002</v>
      </c>
      <c r="I194" s="449" t="s">
        <v>11003</v>
      </c>
      <c r="J194" s="449"/>
      <c r="K194" s="449"/>
      <c r="L194" s="449" t="s">
        <v>11773</v>
      </c>
      <c r="M194" s="449" t="s">
        <v>6003</v>
      </c>
      <c r="N194" s="449"/>
      <c r="O194" s="406" t="s">
        <v>8602</v>
      </c>
      <c r="P194" s="613"/>
      <c r="Q194" s="449" t="s">
        <v>10307</v>
      </c>
      <c r="R194" s="606"/>
      <c r="S194" s="613"/>
      <c r="T194" s="606"/>
      <c r="U194" s="449" t="s">
        <v>10239</v>
      </c>
    </row>
    <row r="195" spans="1:21" ht="36" x14ac:dyDescent="0.3">
      <c r="A195" s="613">
        <v>196</v>
      </c>
      <c r="B195" s="449" t="s">
        <v>11760</v>
      </c>
      <c r="C195" s="449" t="s">
        <v>4807</v>
      </c>
      <c r="D195" s="449" t="s">
        <v>4660</v>
      </c>
      <c r="E195" s="449" t="s">
        <v>6002</v>
      </c>
      <c r="F195" s="449" t="s">
        <v>6003</v>
      </c>
      <c r="G195" s="449" t="s">
        <v>174</v>
      </c>
      <c r="H195" s="449" t="s">
        <v>11004</v>
      </c>
      <c r="I195" s="449" t="s">
        <v>11005</v>
      </c>
      <c r="J195" s="449"/>
      <c r="K195" s="449"/>
      <c r="L195" s="449" t="s">
        <v>11773</v>
      </c>
      <c r="M195" s="449" t="s">
        <v>6003</v>
      </c>
      <c r="N195" s="449"/>
      <c r="O195" s="406" t="s">
        <v>8604</v>
      </c>
      <c r="P195" s="613"/>
      <c r="Q195" s="449" t="s">
        <v>10307</v>
      </c>
      <c r="R195" s="606"/>
      <c r="S195" s="613"/>
      <c r="T195" s="606"/>
      <c r="U195" s="449" t="s">
        <v>10239</v>
      </c>
    </row>
    <row r="196" spans="1:21" ht="36" x14ac:dyDescent="0.3">
      <c r="A196" s="613">
        <v>197</v>
      </c>
      <c r="B196" s="449" t="s">
        <v>11760</v>
      </c>
      <c r="C196" s="449" t="s">
        <v>4807</v>
      </c>
      <c r="D196" s="449" t="s">
        <v>4660</v>
      </c>
      <c r="E196" s="449" t="s">
        <v>6002</v>
      </c>
      <c r="F196" s="449" t="s">
        <v>6003</v>
      </c>
      <c r="G196" s="449" t="s">
        <v>174</v>
      </c>
      <c r="H196" s="449" t="s">
        <v>11006</v>
      </c>
      <c r="I196" s="449" t="s">
        <v>11007</v>
      </c>
      <c r="J196" s="449"/>
      <c r="K196" s="449"/>
      <c r="L196" s="449" t="s">
        <v>11773</v>
      </c>
      <c r="M196" s="449" t="s">
        <v>6003</v>
      </c>
      <c r="N196" s="449"/>
      <c r="O196" s="406" t="s">
        <v>8606</v>
      </c>
      <c r="P196" s="613"/>
      <c r="Q196" s="449" t="s">
        <v>10307</v>
      </c>
      <c r="R196" s="606"/>
      <c r="S196" s="613"/>
      <c r="T196" s="606"/>
      <c r="U196" s="449" t="s">
        <v>10239</v>
      </c>
    </row>
    <row r="197" spans="1:21" ht="48" x14ac:dyDescent="0.3">
      <c r="A197" s="613">
        <v>198</v>
      </c>
      <c r="B197" s="449" t="s">
        <v>11760</v>
      </c>
      <c r="C197" s="449" t="s">
        <v>4807</v>
      </c>
      <c r="D197" s="449" t="s">
        <v>4660</v>
      </c>
      <c r="E197" s="449" t="s">
        <v>6002</v>
      </c>
      <c r="F197" s="449" t="s">
        <v>6003</v>
      </c>
      <c r="G197" s="449" t="s">
        <v>174</v>
      </c>
      <c r="H197" s="449" t="s">
        <v>11008</v>
      </c>
      <c r="I197" s="449" t="s">
        <v>11009</v>
      </c>
      <c r="J197" s="449"/>
      <c r="K197" s="449"/>
      <c r="L197" s="449" t="s">
        <v>11773</v>
      </c>
      <c r="M197" s="449" t="s">
        <v>6003</v>
      </c>
      <c r="N197" s="449"/>
      <c r="O197" s="406" t="s">
        <v>8608</v>
      </c>
      <c r="P197" s="613"/>
      <c r="Q197" s="449" t="s">
        <v>10307</v>
      </c>
      <c r="R197" s="606"/>
      <c r="S197" s="613"/>
      <c r="T197" s="606"/>
      <c r="U197" s="449" t="s">
        <v>10239</v>
      </c>
    </row>
    <row r="198" spans="1:21" ht="36" x14ac:dyDescent="0.3">
      <c r="A198" s="613">
        <v>199</v>
      </c>
      <c r="B198" s="449" t="s">
        <v>11760</v>
      </c>
      <c r="C198" s="449" t="s">
        <v>4807</v>
      </c>
      <c r="D198" s="449" t="s">
        <v>4660</v>
      </c>
      <c r="E198" s="449" t="s">
        <v>6002</v>
      </c>
      <c r="F198" s="449" t="s">
        <v>6003</v>
      </c>
      <c r="G198" s="449" t="s">
        <v>174</v>
      </c>
      <c r="H198" s="449" t="s">
        <v>11010</v>
      </c>
      <c r="I198" s="449" t="s">
        <v>11011</v>
      </c>
      <c r="J198" s="449"/>
      <c r="K198" s="449"/>
      <c r="L198" s="449" t="s">
        <v>11773</v>
      </c>
      <c r="M198" s="449" t="s">
        <v>6003</v>
      </c>
      <c r="N198" s="449"/>
      <c r="O198" s="406" t="s">
        <v>8610</v>
      </c>
      <c r="P198" s="613"/>
      <c r="Q198" s="449" t="s">
        <v>10307</v>
      </c>
      <c r="R198" s="606"/>
      <c r="S198" s="613"/>
      <c r="T198" s="606"/>
      <c r="U198" s="449" t="s">
        <v>10239</v>
      </c>
    </row>
    <row r="199" spans="1:21" ht="36" x14ac:dyDescent="0.3">
      <c r="A199" s="613">
        <v>200</v>
      </c>
      <c r="B199" s="449" t="s">
        <v>11760</v>
      </c>
      <c r="C199" s="449" t="s">
        <v>4807</v>
      </c>
      <c r="D199" s="449" t="s">
        <v>4660</v>
      </c>
      <c r="E199" s="449" t="s">
        <v>6002</v>
      </c>
      <c r="F199" s="449" t="s">
        <v>6003</v>
      </c>
      <c r="G199" s="449" t="s">
        <v>174</v>
      </c>
      <c r="H199" s="449" t="s">
        <v>11012</v>
      </c>
      <c r="I199" s="449" t="s">
        <v>11013</v>
      </c>
      <c r="J199" s="449"/>
      <c r="K199" s="449"/>
      <c r="L199" s="449" t="s">
        <v>11773</v>
      </c>
      <c r="M199" s="449" t="s">
        <v>6003</v>
      </c>
      <c r="N199" s="449"/>
      <c r="O199" s="406" t="s">
        <v>8612</v>
      </c>
      <c r="P199" s="613"/>
      <c r="Q199" s="449" t="s">
        <v>10307</v>
      </c>
      <c r="R199" s="606"/>
      <c r="S199" s="613"/>
      <c r="T199" s="606"/>
      <c r="U199" s="449" t="s">
        <v>10239</v>
      </c>
    </row>
    <row r="200" spans="1:21" ht="36" x14ac:dyDescent="0.3">
      <c r="A200" s="613">
        <v>201</v>
      </c>
      <c r="B200" s="449" t="s">
        <v>11760</v>
      </c>
      <c r="C200" s="449" t="s">
        <v>4807</v>
      </c>
      <c r="D200" s="449" t="s">
        <v>4660</v>
      </c>
      <c r="E200" s="449" t="s">
        <v>6002</v>
      </c>
      <c r="F200" s="449" t="s">
        <v>6003</v>
      </c>
      <c r="G200" s="449" t="s">
        <v>174</v>
      </c>
      <c r="H200" s="449" t="s">
        <v>11014</v>
      </c>
      <c r="I200" s="449" t="s">
        <v>11015</v>
      </c>
      <c r="J200" s="449"/>
      <c r="K200" s="449"/>
      <c r="L200" s="449" t="s">
        <v>11773</v>
      </c>
      <c r="M200" s="449" t="s">
        <v>6003</v>
      </c>
      <c r="N200" s="449"/>
      <c r="O200" s="406" t="s">
        <v>8614</v>
      </c>
      <c r="P200" s="613"/>
      <c r="Q200" s="449" t="s">
        <v>10307</v>
      </c>
      <c r="R200" s="606"/>
      <c r="S200" s="613"/>
      <c r="T200" s="606"/>
      <c r="U200" s="449" t="s">
        <v>10239</v>
      </c>
    </row>
    <row r="201" spans="1:21" ht="36" x14ac:dyDescent="0.3">
      <c r="A201" s="613">
        <v>202</v>
      </c>
      <c r="B201" s="449" t="s">
        <v>11760</v>
      </c>
      <c r="C201" s="449" t="s">
        <v>4807</v>
      </c>
      <c r="D201" s="449" t="s">
        <v>4660</v>
      </c>
      <c r="E201" s="449" t="s">
        <v>6002</v>
      </c>
      <c r="F201" s="449" t="s">
        <v>6003</v>
      </c>
      <c r="G201" s="449" t="s">
        <v>174</v>
      </c>
      <c r="H201" s="449" t="s">
        <v>11016</v>
      </c>
      <c r="I201" s="449" t="s">
        <v>11017</v>
      </c>
      <c r="J201" s="449"/>
      <c r="K201" s="449"/>
      <c r="L201" s="449" t="s">
        <v>11773</v>
      </c>
      <c r="M201" s="449" t="s">
        <v>6003</v>
      </c>
      <c r="N201" s="449"/>
      <c r="O201" s="406" t="s">
        <v>8616</v>
      </c>
      <c r="P201" s="613"/>
      <c r="Q201" s="449" t="s">
        <v>10307</v>
      </c>
      <c r="R201" s="606"/>
      <c r="S201" s="613"/>
      <c r="T201" s="606"/>
      <c r="U201" s="449" t="s">
        <v>10239</v>
      </c>
    </row>
    <row r="202" spans="1:21" ht="36" x14ac:dyDescent="0.3">
      <c r="A202" s="613">
        <v>203</v>
      </c>
      <c r="B202" s="449" t="s">
        <v>11760</v>
      </c>
      <c r="C202" s="449" t="s">
        <v>4807</v>
      </c>
      <c r="D202" s="449" t="s">
        <v>4660</v>
      </c>
      <c r="E202" s="449" t="s">
        <v>6002</v>
      </c>
      <c r="F202" s="449" t="s">
        <v>6003</v>
      </c>
      <c r="G202" s="449" t="s">
        <v>174</v>
      </c>
      <c r="H202" s="449" t="s">
        <v>11018</v>
      </c>
      <c r="I202" s="449" t="s">
        <v>11019</v>
      </c>
      <c r="J202" s="449"/>
      <c r="K202" s="449"/>
      <c r="L202" s="449" t="s">
        <v>11773</v>
      </c>
      <c r="M202" s="449" t="s">
        <v>6003</v>
      </c>
      <c r="N202" s="449"/>
      <c r="O202" s="406" t="s">
        <v>8618</v>
      </c>
      <c r="P202" s="613"/>
      <c r="Q202" s="449" t="s">
        <v>10307</v>
      </c>
      <c r="R202" s="606"/>
      <c r="S202" s="613"/>
      <c r="T202" s="606"/>
      <c r="U202" s="449" t="s">
        <v>10239</v>
      </c>
    </row>
    <row r="203" spans="1:21" ht="36" x14ac:dyDescent="0.3">
      <c r="A203" s="613">
        <v>204</v>
      </c>
      <c r="B203" s="449" t="s">
        <v>11760</v>
      </c>
      <c r="C203" s="449" t="s">
        <v>4807</v>
      </c>
      <c r="D203" s="449" t="s">
        <v>4660</v>
      </c>
      <c r="E203" s="449" t="s">
        <v>6002</v>
      </c>
      <c r="F203" s="449" t="s">
        <v>6003</v>
      </c>
      <c r="G203" s="449" t="s">
        <v>174</v>
      </c>
      <c r="H203" s="449" t="s">
        <v>11020</v>
      </c>
      <c r="I203" s="449" t="s">
        <v>11021</v>
      </c>
      <c r="J203" s="449"/>
      <c r="K203" s="449"/>
      <c r="L203" s="449" t="s">
        <v>11773</v>
      </c>
      <c r="M203" s="449" t="s">
        <v>6003</v>
      </c>
      <c r="N203" s="449"/>
      <c r="O203" s="406" t="s">
        <v>8620</v>
      </c>
      <c r="P203" s="613"/>
      <c r="Q203" s="449" t="s">
        <v>10307</v>
      </c>
      <c r="R203" s="606"/>
      <c r="S203" s="613"/>
      <c r="T203" s="606"/>
      <c r="U203" s="449" t="s">
        <v>10239</v>
      </c>
    </row>
    <row r="204" spans="1:21" ht="48" x14ac:dyDescent="0.3">
      <c r="A204" s="613">
        <v>205</v>
      </c>
      <c r="B204" s="449" t="s">
        <v>11760</v>
      </c>
      <c r="C204" s="449" t="s">
        <v>4807</v>
      </c>
      <c r="D204" s="449" t="s">
        <v>4660</v>
      </c>
      <c r="E204" s="449" t="s">
        <v>6002</v>
      </c>
      <c r="F204" s="449" t="s">
        <v>6003</v>
      </c>
      <c r="G204" s="449" t="s">
        <v>174</v>
      </c>
      <c r="H204" s="449" t="s">
        <v>11022</v>
      </c>
      <c r="I204" s="449" t="s">
        <v>11023</v>
      </c>
      <c r="J204" s="449"/>
      <c r="K204" s="449"/>
      <c r="L204" s="449" t="s">
        <v>11773</v>
      </c>
      <c r="M204" s="449" t="s">
        <v>6003</v>
      </c>
      <c r="N204" s="449"/>
      <c r="O204" s="406" t="s">
        <v>8622</v>
      </c>
      <c r="P204" s="613"/>
      <c r="Q204" s="449" t="s">
        <v>10307</v>
      </c>
      <c r="R204" s="606"/>
      <c r="S204" s="613"/>
      <c r="T204" s="606"/>
      <c r="U204" s="449" t="s">
        <v>10239</v>
      </c>
    </row>
    <row r="205" spans="1:21" ht="36" x14ac:dyDescent="0.3">
      <c r="A205" s="613">
        <v>206</v>
      </c>
      <c r="B205" s="449" t="s">
        <v>11760</v>
      </c>
      <c r="C205" s="449" t="s">
        <v>4807</v>
      </c>
      <c r="D205" s="449" t="s">
        <v>4660</v>
      </c>
      <c r="E205" s="449" t="s">
        <v>6002</v>
      </c>
      <c r="F205" s="449" t="s">
        <v>6003</v>
      </c>
      <c r="G205" s="449" t="s">
        <v>174</v>
      </c>
      <c r="H205" s="449" t="s">
        <v>11024</v>
      </c>
      <c r="I205" s="449" t="s">
        <v>11025</v>
      </c>
      <c r="J205" s="449"/>
      <c r="K205" s="449"/>
      <c r="L205" s="449" t="s">
        <v>11773</v>
      </c>
      <c r="M205" s="449" t="s">
        <v>6003</v>
      </c>
      <c r="N205" s="449"/>
      <c r="O205" s="406" t="s">
        <v>8624</v>
      </c>
      <c r="P205" s="613"/>
      <c r="Q205" s="449" t="s">
        <v>10307</v>
      </c>
      <c r="R205" s="606"/>
      <c r="S205" s="613"/>
      <c r="T205" s="606"/>
      <c r="U205" s="449" t="s">
        <v>10239</v>
      </c>
    </row>
    <row r="206" spans="1:21" ht="48" x14ac:dyDescent="0.3">
      <c r="A206" s="613">
        <v>207</v>
      </c>
      <c r="B206" s="449" t="s">
        <v>11760</v>
      </c>
      <c r="C206" s="449" t="s">
        <v>4807</v>
      </c>
      <c r="D206" s="449" t="s">
        <v>4660</v>
      </c>
      <c r="E206" s="449" t="s">
        <v>6002</v>
      </c>
      <c r="F206" s="449" t="s">
        <v>6003</v>
      </c>
      <c r="G206" s="449" t="s">
        <v>174</v>
      </c>
      <c r="H206" s="449" t="s">
        <v>11026</v>
      </c>
      <c r="I206" s="449" t="s">
        <v>11027</v>
      </c>
      <c r="J206" s="449"/>
      <c r="K206" s="449"/>
      <c r="L206" s="449" t="s">
        <v>11773</v>
      </c>
      <c r="M206" s="449" t="s">
        <v>6003</v>
      </c>
      <c r="N206" s="449"/>
      <c r="O206" s="406" t="s">
        <v>8626</v>
      </c>
      <c r="P206" s="613"/>
      <c r="Q206" s="449" t="s">
        <v>10307</v>
      </c>
      <c r="R206" s="606"/>
      <c r="S206" s="613"/>
      <c r="T206" s="606"/>
      <c r="U206" s="449" t="s">
        <v>10239</v>
      </c>
    </row>
    <row r="207" spans="1:21" ht="36" x14ac:dyDescent="0.3">
      <c r="A207" s="613">
        <v>208</v>
      </c>
      <c r="B207" s="449" t="s">
        <v>11760</v>
      </c>
      <c r="C207" s="449" t="s">
        <v>4807</v>
      </c>
      <c r="D207" s="449" t="s">
        <v>4660</v>
      </c>
      <c r="E207" s="449" t="s">
        <v>6002</v>
      </c>
      <c r="F207" s="449" t="s">
        <v>6003</v>
      </c>
      <c r="G207" s="449" t="s">
        <v>174</v>
      </c>
      <c r="H207" s="449" t="s">
        <v>11028</v>
      </c>
      <c r="I207" s="449" t="s">
        <v>11029</v>
      </c>
      <c r="J207" s="449"/>
      <c r="K207" s="449"/>
      <c r="L207" s="449" t="s">
        <v>11773</v>
      </c>
      <c r="M207" s="449" t="s">
        <v>6003</v>
      </c>
      <c r="N207" s="449"/>
      <c r="O207" s="406" t="s">
        <v>8628</v>
      </c>
      <c r="P207" s="613"/>
      <c r="Q207" s="449" t="s">
        <v>10307</v>
      </c>
      <c r="R207" s="606"/>
      <c r="S207" s="613"/>
      <c r="T207" s="606"/>
      <c r="U207" s="449" t="s">
        <v>10239</v>
      </c>
    </row>
    <row r="208" spans="1:21" ht="48" x14ac:dyDescent="0.3">
      <c r="A208" s="613">
        <v>209</v>
      </c>
      <c r="B208" s="449" t="s">
        <v>11760</v>
      </c>
      <c r="C208" s="449" t="s">
        <v>4807</v>
      </c>
      <c r="D208" s="449" t="s">
        <v>4660</v>
      </c>
      <c r="E208" s="449" t="s">
        <v>6002</v>
      </c>
      <c r="F208" s="449" t="s">
        <v>6003</v>
      </c>
      <c r="G208" s="449" t="s">
        <v>174</v>
      </c>
      <c r="H208" s="449" t="s">
        <v>11030</v>
      </c>
      <c r="I208" s="449" t="s">
        <v>11031</v>
      </c>
      <c r="J208" s="449"/>
      <c r="K208" s="449"/>
      <c r="L208" s="449" t="s">
        <v>11773</v>
      </c>
      <c r="M208" s="449" t="s">
        <v>6003</v>
      </c>
      <c r="N208" s="449"/>
      <c r="O208" s="406" t="s">
        <v>8630</v>
      </c>
      <c r="P208" s="613"/>
      <c r="Q208" s="449" t="s">
        <v>10307</v>
      </c>
      <c r="R208" s="606"/>
      <c r="S208" s="613"/>
      <c r="T208" s="606"/>
      <c r="U208" s="449" t="s">
        <v>10239</v>
      </c>
    </row>
    <row r="209" spans="1:21" ht="36" x14ac:dyDescent="0.3">
      <c r="A209" s="613">
        <v>210</v>
      </c>
      <c r="B209" s="449" t="s">
        <v>11760</v>
      </c>
      <c r="C209" s="449" t="s">
        <v>4807</v>
      </c>
      <c r="D209" s="449" t="s">
        <v>4660</v>
      </c>
      <c r="E209" s="449" t="s">
        <v>6002</v>
      </c>
      <c r="F209" s="449" t="s">
        <v>6003</v>
      </c>
      <c r="G209" s="449" t="s">
        <v>174</v>
      </c>
      <c r="H209" s="449" t="s">
        <v>11032</v>
      </c>
      <c r="I209" s="449" t="s">
        <v>11033</v>
      </c>
      <c r="J209" s="449"/>
      <c r="K209" s="449"/>
      <c r="L209" s="449" t="s">
        <v>11773</v>
      </c>
      <c r="M209" s="449" t="s">
        <v>6003</v>
      </c>
      <c r="N209" s="449"/>
      <c r="O209" s="406" t="s">
        <v>8632</v>
      </c>
      <c r="P209" s="613"/>
      <c r="Q209" s="449" t="s">
        <v>10307</v>
      </c>
      <c r="R209" s="606"/>
      <c r="S209" s="613"/>
      <c r="T209" s="606"/>
      <c r="U209" s="449" t="s">
        <v>10239</v>
      </c>
    </row>
    <row r="210" spans="1:21" ht="36" x14ac:dyDescent="0.3">
      <c r="A210" s="613">
        <v>211</v>
      </c>
      <c r="B210" s="449" t="s">
        <v>11760</v>
      </c>
      <c r="C210" s="449" t="s">
        <v>4807</v>
      </c>
      <c r="D210" s="449" t="s">
        <v>4660</v>
      </c>
      <c r="E210" s="449" t="s">
        <v>6002</v>
      </c>
      <c r="F210" s="449" t="s">
        <v>6003</v>
      </c>
      <c r="G210" s="449" t="s">
        <v>174</v>
      </c>
      <c r="H210" s="449" t="s">
        <v>11034</v>
      </c>
      <c r="I210" s="449" t="s">
        <v>11035</v>
      </c>
      <c r="J210" s="449"/>
      <c r="K210" s="449"/>
      <c r="L210" s="449" t="s">
        <v>11773</v>
      </c>
      <c r="M210" s="449" t="s">
        <v>6003</v>
      </c>
      <c r="N210" s="449"/>
      <c r="O210" s="406" t="s">
        <v>8634</v>
      </c>
      <c r="P210" s="613"/>
      <c r="Q210" s="449" t="s">
        <v>10307</v>
      </c>
      <c r="R210" s="606"/>
      <c r="S210" s="613"/>
      <c r="T210" s="606"/>
      <c r="U210" s="449" t="s">
        <v>10239</v>
      </c>
    </row>
    <row r="211" spans="1:21" ht="48" x14ac:dyDescent="0.3">
      <c r="A211" s="613">
        <v>212</v>
      </c>
      <c r="B211" s="449" t="s">
        <v>11760</v>
      </c>
      <c r="C211" s="449" t="s">
        <v>4807</v>
      </c>
      <c r="D211" s="449" t="s">
        <v>4660</v>
      </c>
      <c r="E211" s="449" t="s">
        <v>6002</v>
      </c>
      <c r="F211" s="449" t="s">
        <v>6003</v>
      </c>
      <c r="G211" s="449" t="s">
        <v>174</v>
      </c>
      <c r="H211" s="449" t="s">
        <v>11036</v>
      </c>
      <c r="I211" s="449" t="s">
        <v>11037</v>
      </c>
      <c r="J211" s="449"/>
      <c r="K211" s="449"/>
      <c r="L211" s="449" t="s">
        <v>11773</v>
      </c>
      <c r="M211" s="449" t="s">
        <v>6003</v>
      </c>
      <c r="N211" s="449"/>
      <c r="O211" s="406" t="s">
        <v>8636</v>
      </c>
      <c r="P211" s="613"/>
      <c r="Q211" s="449" t="s">
        <v>10307</v>
      </c>
      <c r="R211" s="606"/>
      <c r="S211" s="613"/>
      <c r="T211" s="606"/>
      <c r="U211" s="449" t="s">
        <v>10239</v>
      </c>
    </row>
    <row r="212" spans="1:21" ht="48" x14ac:dyDescent="0.3">
      <c r="A212" s="613">
        <v>213</v>
      </c>
      <c r="B212" s="449" t="s">
        <v>11760</v>
      </c>
      <c r="C212" s="449" t="s">
        <v>4807</v>
      </c>
      <c r="D212" s="449" t="s">
        <v>4660</v>
      </c>
      <c r="E212" s="449" t="s">
        <v>6002</v>
      </c>
      <c r="F212" s="449" t="s">
        <v>6003</v>
      </c>
      <c r="G212" s="449" t="s">
        <v>174</v>
      </c>
      <c r="H212" s="449" t="s">
        <v>11038</v>
      </c>
      <c r="I212" s="449" t="s">
        <v>11039</v>
      </c>
      <c r="J212" s="449"/>
      <c r="K212" s="449"/>
      <c r="L212" s="449" t="s">
        <v>11773</v>
      </c>
      <c r="M212" s="449" t="s">
        <v>6003</v>
      </c>
      <c r="N212" s="449"/>
      <c r="O212" s="406" t="s">
        <v>8638</v>
      </c>
      <c r="P212" s="613"/>
      <c r="Q212" s="449" t="s">
        <v>10307</v>
      </c>
      <c r="R212" s="606"/>
      <c r="S212" s="613"/>
      <c r="T212" s="606"/>
      <c r="U212" s="449" t="s">
        <v>10239</v>
      </c>
    </row>
    <row r="213" spans="1:21" ht="36" x14ac:dyDescent="0.3">
      <c r="A213" s="613">
        <v>214</v>
      </c>
      <c r="B213" s="449" t="s">
        <v>11760</v>
      </c>
      <c r="C213" s="449" t="s">
        <v>4807</v>
      </c>
      <c r="D213" s="449" t="s">
        <v>4660</v>
      </c>
      <c r="E213" s="449" t="s">
        <v>6002</v>
      </c>
      <c r="F213" s="449" t="s">
        <v>6003</v>
      </c>
      <c r="G213" s="449" t="s">
        <v>174</v>
      </c>
      <c r="H213" s="449" t="s">
        <v>11040</v>
      </c>
      <c r="I213" s="449" t="s">
        <v>11041</v>
      </c>
      <c r="J213" s="449"/>
      <c r="K213" s="449"/>
      <c r="L213" s="449" t="s">
        <v>11773</v>
      </c>
      <c r="M213" s="449" t="s">
        <v>6003</v>
      </c>
      <c r="N213" s="449"/>
      <c r="O213" s="406" t="s">
        <v>8640</v>
      </c>
      <c r="P213" s="613"/>
      <c r="Q213" s="449" t="s">
        <v>10307</v>
      </c>
      <c r="R213" s="606"/>
      <c r="S213" s="613"/>
      <c r="T213" s="606"/>
      <c r="U213" s="449" t="s">
        <v>10239</v>
      </c>
    </row>
    <row r="214" spans="1:21" ht="36" x14ac:dyDescent="0.3">
      <c r="A214" s="613">
        <v>215</v>
      </c>
      <c r="B214" s="449" t="s">
        <v>11760</v>
      </c>
      <c r="C214" s="449" t="s">
        <v>4807</v>
      </c>
      <c r="D214" s="449" t="s">
        <v>4660</v>
      </c>
      <c r="E214" s="449" t="s">
        <v>6002</v>
      </c>
      <c r="F214" s="449" t="s">
        <v>6003</v>
      </c>
      <c r="G214" s="449" t="s">
        <v>174</v>
      </c>
      <c r="H214" s="449" t="s">
        <v>11042</v>
      </c>
      <c r="I214" s="449" t="s">
        <v>11043</v>
      </c>
      <c r="J214" s="449"/>
      <c r="K214" s="449"/>
      <c r="L214" s="449" t="s">
        <v>11773</v>
      </c>
      <c r="M214" s="449" t="s">
        <v>6003</v>
      </c>
      <c r="N214" s="449"/>
      <c r="O214" s="406" t="s">
        <v>8642</v>
      </c>
      <c r="P214" s="613"/>
      <c r="Q214" s="449" t="s">
        <v>10307</v>
      </c>
      <c r="R214" s="606"/>
      <c r="S214" s="613"/>
      <c r="T214" s="606"/>
      <c r="U214" s="449" t="s">
        <v>10239</v>
      </c>
    </row>
    <row r="215" spans="1:21" ht="36" x14ac:dyDescent="0.3">
      <c r="A215" s="613" t="s">
        <v>11044</v>
      </c>
      <c r="B215" s="449" t="s">
        <v>11760</v>
      </c>
      <c r="C215" s="449" t="s">
        <v>4807</v>
      </c>
      <c r="D215" s="449" t="s">
        <v>4660</v>
      </c>
      <c r="E215" s="449" t="s">
        <v>6002</v>
      </c>
      <c r="F215" s="449" t="s">
        <v>6003</v>
      </c>
      <c r="G215" s="449" t="s">
        <v>174</v>
      </c>
      <c r="H215" s="449" t="s">
        <v>11045</v>
      </c>
      <c r="I215" s="449" t="s">
        <v>11046</v>
      </c>
      <c r="J215" s="449"/>
      <c r="K215" s="449"/>
      <c r="L215" s="449" t="s">
        <v>11773</v>
      </c>
      <c r="M215" s="449" t="s">
        <v>6003</v>
      </c>
      <c r="N215" s="449"/>
      <c r="O215" s="406" t="s">
        <v>8644</v>
      </c>
      <c r="P215" s="613"/>
      <c r="Q215" s="449" t="s">
        <v>10307</v>
      </c>
      <c r="R215" s="606"/>
      <c r="S215" s="613"/>
      <c r="T215" s="606"/>
      <c r="U215" s="449" t="s">
        <v>10239</v>
      </c>
    </row>
    <row r="216" spans="1:21" ht="48" x14ac:dyDescent="0.3">
      <c r="A216" s="613">
        <v>217</v>
      </c>
      <c r="B216" s="449" t="s">
        <v>11760</v>
      </c>
      <c r="C216" s="449" t="s">
        <v>4807</v>
      </c>
      <c r="D216" s="449" t="s">
        <v>4660</v>
      </c>
      <c r="E216" s="449" t="s">
        <v>6002</v>
      </c>
      <c r="F216" s="449" t="s">
        <v>6003</v>
      </c>
      <c r="G216" s="449" t="s">
        <v>174</v>
      </c>
      <c r="H216" s="449" t="s">
        <v>11047</v>
      </c>
      <c r="I216" s="449" t="s">
        <v>11775</v>
      </c>
      <c r="J216" s="449"/>
      <c r="K216" s="449"/>
      <c r="L216" s="449" t="s">
        <v>11773</v>
      </c>
      <c r="M216" s="449" t="s">
        <v>6003</v>
      </c>
      <c r="N216" s="449"/>
      <c r="O216" s="406" t="s">
        <v>8646</v>
      </c>
      <c r="P216" s="613"/>
      <c r="Q216" s="449" t="s">
        <v>10307</v>
      </c>
      <c r="R216" s="606"/>
      <c r="S216" s="613"/>
      <c r="T216" s="606"/>
      <c r="U216" s="449" t="s">
        <v>10239</v>
      </c>
    </row>
    <row r="217" spans="1:21" ht="36" x14ac:dyDescent="0.3">
      <c r="A217" s="613">
        <v>218</v>
      </c>
      <c r="B217" s="449" t="s">
        <v>11760</v>
      </c>
      <c r="C217" s="449" t="s">
        <v>4807</v>
      </c>
      <c r="D217" s="449" t="s">
        <v>4660</v>
      </c>
      <c r="E217" s="449" t="s">
        <v>6002</v>
      </c>
      <c r="F217" s="449" t="s">
        <v>6003</v>
      </c>
      <c r="G217" s="449" t="s">
        <v>174</v>
      </c>
      <c r="H217" s="449" t="s">
        <v>11048</v>
      </c>
      <c r="I217" s="449" t="s">
        <v>11049</v>
      </c>
      <c r="J217" s="449"/>
      <c r="K217" s="449"/>
      <c r="L217" s="449" t="s">
        <v>11773</v>
      </c>
      <c r="M217" s="449" t="s">
        <v>6003</v>
      </c>
      <c r="N217" s="449"/>
      <c r="O217" s="406" t="s">
        <v>8648</v>
      </c>
      <c r="P217" s="613"/>
      <c r="Q217" s="449" t="s">
        <v>10307</v>
      </c>
      <c r="R217" s="606"/>
      <c r="S217" s="613"/>
      <c r="T217" s="606"/>
      <c r="U217" s="449" t="s">
        <v>10239</v>
      </c>
    </row>
    <row r="218" spans="1:21" ht="36" x14ac:dyDescent="0.3">
      <c r="A218" s="613">
        <v>219</v>
      </c>
      <c r="B218" s="449" t="s">
        <v>11760</v>
      </c>
      <c r="C218" s="449" t="s">
        <v>4807</v>
      </c>
      <c r="D218" s="449" t="s">
        <v>4660</v>
      </c>
      <c r="E218" s="449" t="s">
        <v>6002</v>
      </c>
      <c r="F218" s="449" t="s">
        <v>6003</v>
      </c>
      <c r="G218" s="449" t="s">
        <v>174</v>
      </c>
      <c r="H218" s="449" t="s">
        <v>11050</v>
      </c>
      <c r="I218" s="449" t="s">
        <v>11051</v>
      </c>
      <c r="J218" s="449"/>
      <c r="K218" s="449"/>
      <c r="L218" s="449" t="s">
        <v>11773</v>
      </c>
      <c r="M218" s="449" t="s">
        <v>6003</v>
      </c>
      <c r="N218" s="449"/>
      <c r="O218" s="406" t="s">
        <v>8650</v>
      </c>
      <c r="P218" s="613"/>
      <c r="Q218" s="449" t="s">
        <v>10307</v>
      </c>
      <c r="R218" s="606"/>
      <c r="S218" s="613"/>
      <c r="T218" s="606"/>
      <c r="U218" s="449" t="s">
        <v>10239</v>
      </c>
    </row>
    <row r="219" spans="1:21" ht="36" x14ac:dyDescent="0.3">
      <c r="A219" s="613">
        <v>220</v>
      </c>
      <c r="B219" s="449" t="s">
        <v>11760</v>
      </c>
      <c r="C219" s="449" t="s">
        <v>4807</v>
      </c>
      <c r="D219" s="449" t="s">
        <v>4660</v>
      </c>
      <c r="E219" s="449" t="s">
        <v>6002</v>
      </c>
      <c r="F219" s="449" t="s">
        <v>6003</v>
      </c>
      <c r="G219" s="449" t="s">
        <v>174</v>
      </c>
      <c r="H219" s="449" t="s">
        <v>11052</v>
      </c>
      <c r="I219" s="449" t="s">
        <v>11053</v>
      </c>
      <c r="J219" s="449"/>
      <c r="K219" s="449"/>
      <c r="L219" s="449" t="s">
        <v>11773</v>
      </c>
      <c r="M219" s="449" t="s">
        <v>6003</v>
      </c>
      <c r="N219" s="449"/>
      <c r="O219" s="406" t="s">
        <v>8652</v>
      </c>
      <c r="P219" s="613"/>
      <c r="Q219" s="449" t="s">
        <v>10307</v>
      </c>
      <c r="R219" s="606"/>
      <c r="S219" s="613"/>
      <c r="T219" s="606"/>
      <c r="U219" s="449" t="s">
        <v>10239</v>
      </c>
    </row>
    <row r="220" spans="1:21" ht="36" x14ac:dyDescent="0.3">
      <c r="A220" s="613">
        <v>221</v>
      </c>
      <c r="B220" s="449" t="s">
        <v>11760</v>
      </c>
      <c r="C220" s="449" t="s">
        <v>4807</v>
      </c>
      <c r="D220" s="449" t="s">
        <v>4660</v>
      </c>
      <c r="E220" s="449" t="s">
        <v>6002</v>
      </c>
      <c r="F220" s="449" t="s">
        <v>6003</v>
      </c>
      <c r="G220" s="449" t="s">
        <v>174</v>
      </c>
      <c r="H220" s="449" t="s">
        <v>11054</v>
      </c>
      <c r="I220" s="449" t="s">
        <v>11055</v>
      </c>
      <c r="J220" s="449"/>
      <c r="K220" s="449"/>
      <c r="L220" s="449" t="s">
        <v>11773</v>
      </c>
      <c r="M220" s="449" t="s">
        <v>6003</v>
      </c>
      <c r="N220" s="449"/>
      <c r="O220" s="406" t="s">
        <v>8654</v>
      </c>
      <c r="P220" s="613"/>
      <c r="Q220" s="449" t="s">
        <v>10307</v>
      </c>
      <c r="R220" s="606"/>
      <c r="S220" s="613"/>
      <c r="T220" s="606"/>
      <c r="U220" s="449" t="s">
        <v>10239</v>
      </c>
    </row>
    <row r="221" spans="1:21" ht="48" x14ac:dyDescent="0.3">
      <c r="A221" s="613">
        <v>222</v>
      </c>
      <c r="B221" s="449" t="s">
        <v>11760</v>
      </c>
      <c r="C221" s="449" t="s">
        <v>4807</v>
      </c>
      <c r="D221" s="449" t="s">
        <v>4660</v>
      </c>
      <c r="E221" s="449" t="s">
        <v>6002</v>
      </c>
      <c r="F221" s="449" t="s">
        <v>6003</v>
      </c>
      <c r="G221" s="449" t="s">
        <v>174</v>
      </c>
      <c r="H221" s="449" t="s">
        <v>11056</v>
      </c>
      <c r="I221" s="449" t="s">
        <v>11057</v>
      </c>
      <c r="J221" s="449"/>
      <c r="K221" s="449"/>
      <c r="L221" s="449" t="s">
        <v>11773</v>
      </c>
      <c r="M221" s="449" t="s">
        <v>6003</v>
      </c>
      <c r="N221" s="449"/>
      <c r="O221" s="406" t="s">
        <v>8656</v>
      </c>
      <c r="P221" s="613"/>
      <c r="Q221" s="449" t="s">
        <v>10307</v>
      </c>
      <c r="R221" s="606"/>
      <c r="S221" s="613"/>
      <c r="T221" s="606"/>
      <c r="U221" s="449" t="s">
        <v>10239</v>
      </c>
    </row>
    <row r="222" spans="1:21" ht="36" x14ac:dyDescent="0.3">
      <c r="A222" s="613">
        <f t="shared" ref="A222:A253" si="6">A221+1</f>
        <v>223</v>
      </c>
      <c r="B222" s="449" t="s">
        <v>11760</v>
      </c>
      <c r="C222" s="449" t="s">
        <v>4807</v>
      </c>
      <c r="D222" s="449" t="s">
        <v>4660</v>
      </c>
      <c r="E222" s="449" t="s">
        <v>6002</v>
      </c>
      <c r="F222" s="449" t="s">
        <v>6003</v>
      </c>
      <c r="G222" s="449" t="s">
        <v>174</v>
      </c>
      <c r="H222" s="449" t="s">
        <v>11058</v>
      </c>
      <c r="I222" s="449" t="s">
        <v>11059</v>
      </c>
      <c r="J222" s="449"/>
      <c r="K222" s="449"/>
      <c r="L222" s="449" t="s">
        <v>11773</v>
      </c>
      <c r="M222" s="449" t="s">
        <v>6003</v>
      </c>
      <c r="N222" s="449"/>
      <c r="O222" s="406" t="s">
        <v>8658</v>
      </c>
      <c r="P222" s="613"/>
      <c r="Q222" s="449" t="s">
        <v>10307</v>
      </c>
      <c r="R222" s="606"/>
      <c r="S222" s="613"/>
      <c r="T222" s="606"/>
      <c r="U222" s="449" t="s">
        <v>10239</v>
      </c>
    </row>
    <row r="223" spans="1:21" ht="48" x14ac:dyDescent="0.3">
      <c r="A223" s="613">
        <f t="shared" si="6"/>
        <v>224</v>
      </c>
      <c r="B223" s="449" t="s">
        <v>11760</v>
      </c>
      <c r="C223" s="449" t="s">
        <v>4807</v>
      </c>
      <c r="D223" s="449" t="s">
        <v>4660</v>
      </c>
      <c r="E223" s="449" t="s">
        <v>6002</v>
      </c>
      <c r="F223" s="449" t="s">
        <v>6003</v>
      </c>
      <c r="G223" s="449" t="s">
        <v>174</v>
      </c>
      <c r="H223" s="449" t="s">
        <v>11060</v>
      </c>
      <c r="I223" s="449" t="s">
        <v>11061</v>
      </c>
      <c r="J223" s="449"/>
      <c r="K223" s="449"/>
      <c r="L223" s="449" t="s">
        <v>11773</v>
      </c>
      <c r="M223" s="449" t="s">
        <v>6003</v>
      </c>
      <c r="N223" s="449"/>
      <c r="O223" s="406" t="s">
        <v>8660</v>
      </c>
      <c r="P223" s="613"/>
      <c r="Q223" s="449" t="s">
        <v>10307</v>
      </c>
      <c r="R223" s="606"/>
      <c r="S223" s="613"/>
      <c r="T223" s="606"/>
      <c r="U223" s="449" t="s">
        <v>10239</v>
      </c>
    </row>
    <row r="224" spans="1:21" ht="36" x14ac:dyDescent="0.3">
      <c r="A224" s="613">
        <f t="shared" si="6"/>
        <v>225</v>
      </c>
      <c r="B224" s="449" t="s">
        <v>11760</v>
      </c>
      <c r="C224" s="449" t="s">
        <v>4807</v>
      </c>
      <c r="D224" s="449" t="s">
        <v>4660</v>
      </c>
      <c r="E224" s="449" t="s">
        <v>6002</v>
      </c>
      <c r="F224" s="449" t="s">
        <v>6003</v>
      </c>
      <c r="G224" s="449" t="s">
        <v>174</v>
      </c>
      <c r="H224" s="449" t="s">
        <v>11062</v>
      </c>
      <c r="I224" s="449" t="s">
        <v>11063</v>
      </c>
      <c r="J224" s="449"/>
      <c r="K224" s="449"/>
      <c r="L224" s="449" t="s">
        <v>11773</v>
      </c>
      <c r="M224" s="449" t="s">
        <v>6003</v>
      </c>
      <c r="N224" s="449"/>
      <c r="O224" s="406" t="s">
        <v>8662</v>
      </c>
      <c r="P224" s="613"/>
      <c r="Q224" s="449" t="s">
        <v>10307</v>
      </c>
      <c r="R224" s="606"/>
      <c r="S224" s="613"/>
      <c r="T224" s="606"/>
      <c r="U224" s="449" t="s">
        <v>10239</v>
      </c>
    </row>
    <row r="225" spans="1:21" ht="48" x14ac:dyDescent="0.3">
      <c r="A225" s="613">
        <f t="shared" si="6"/>
        <v>226</v>
      </c>
      <c r="B225" s="449" t="s">
        <v>11760</v>
      </c>
      <c r="C225" s="449" t="s">
        <v>4807</v>
      </c>
      <c r="D225" s="449" t="s">
        <v>4660</v>
      </c>
      <c r="E225" s="449" t="s">
        <v>6002</v>
      </c>
      <c r="F225" s="449" t="s">
        <v>6003</v>
      </c>
      <c r="G225" s="449" t="s">
        <v>174</v>
      </c>
      <c r="H225" s="449" t="s">
        <v>11064</v>
      </c>
      <c r="I225" s="449" t="s">
        <v>11065</v>
      </c>
      <c r="J225" s="449"/>
      <c r="K225" s="449"/>
      <c r="L225" s="449" t="s">
        <v>11773</v>
      </c>
      <c r="M225" s="449" t="s">
        <v>6003</v>
      </c>
      <c r="N225" s="449"/>
      <c r="O225" s="406" t="s">
        <v>8664</v>
      </c>
      <c r="P225" s="613"/>
      <c r="Q225" s="449" t="s">
        <v>10307</v>
      </c>
      <c r="R225" s="606"/>
      <c r="S225" s="613"/>
      <c r="T225" s="606"/>
      <c r="U225" s="449" t="s">
        <v>10239</v>
      </c>
    </row>
    <row r="226" spans="1:21" ht="48" x14ac:dyDescent="0.3">
      <c r="A226" s="613">
        <f t="shared" si="6"/>
        <v>227</v>
      </c>
      <c r="B226" s="449" t="s">
        <v>11760</v>
      </c>
      <c r="C226" s="449" t="s">
        <v>4807</v>
      </c>
      <c r="D226" s="449" t="s">
        <v>4660</v>
      </c>
      <c r="E226" s="449" t="s">
        <v>6002</v>
      </c>
      <c r="F226" s="449" t="s">
        <v>6003</v>
      </c>
      <c r="G226" s="449" t="s">
        <v>174</v>
      </c>
      <c r="H226" s="449" t="s">
        <v>11066</v>
      </c>
      <c r="I226" s="449" t="s">
        <v>11067</v>
      </c>
      <c r="J226" s="449"/>
      <c r="K226" s="449"/>
      <c r="L226" s="449" t="s">
        <v>11773</v>
      </c>
      <c r="M226" s="449" t="s">
        <v>6003</v>
      </c>
      <c r="N226" s="449"/>
      <c r="O226" s="406" t="s">
        <v>8666</v>
      </c>
      <c r="P226" s="613"/>
      <c r="Q226" s="449" t="s">
        <v>10307</v>
      </c>
      <c r="R226" s="606"/>
      <c r="S226" s="613"/>
      <c r="T226" s="606"/>
      <c r="U226" s="449" t="s">
        <v>10239</v>
      </c>
    </row>
    <row r="227" spans="1:21" ht="48" x14ac:dyDescent="0.3">
      <c r="A227" s="613">
        <f t="shared" si="6"/>
        <v>228</v>
      </c>
      <c r="B227" s="449" t="s">
        <v>11760</v>
      </c>
      <c r="C227" s="449" t="s">
        <v>4807</v>
      </c>
      <c r="D227" s="449" t="s">
        <v>4660</v>
      </c>
      <c r="E227" s="449" t="s">
        <v>6002</v>
      </c>
      <c r="F227" s="449" t="s">
        <v>6003</v>
      </c>
      <c r="G227" s="449" t="s">
        <v>174</v>
      </c>
      <c r="H227" s="449" t="s">
        <v>11068</v>
      </c>
      <c r="I227" s="449" t="s">
        <v>11069</v>
      </c>
      <c r="J227" s="449"/>
      <c r="K227" s="449"/>
      <c r="L227" s="449" t="s">
        <v>11773</v>
      </c>
      <c r="M227" s="449" t="s">
        <v>6003</v>
      </c>
      <c r="N227" s="449"/>
      <c r="O227" s="406" t="s">
        <v>8668</v>
      </c>
      <c r="P227" s="613"/>
      <c r="Q227" s="449" t="s">
        <v>10307</v>
      </c>
      <c r="R227" s="606"/>
      <c r="S227" s="613"/>
      <c r="T227" s="606"/>
      <c r="U227" s="449" t="s">
        <v>10239</v>
      </c>
    </row>
    <row r="228" spans="1:21" ht="48" x14ac:dyDescent="0.3">
      <c r="A228" s="613">
        <f t="shared" si="6"/>
        <v>229</v>
      </c>
      <c r="B228" s="449" t="s">
        <v>11760</v>
      </c>
      <c r="C228" s="449" t="s">
        <v>4807</v>
      </c>
      <c r="D228" s="449" t="s">
        <v>4660</v>
      </c>
      <c r="E228" s="449" t="s">
        <v>6002</v>
      </c>
      <c r="F228" s="449" t="s">
        <v>6003</v>
      </c>
      <c r="G228" s="449" t="s">
        <v>174</v>
      </c>
      <c r="H228" s="449" t="s">
        <v>11070</v>
      </c>
      <c r="I228" s="449" t="s">
        <v>11071</v>
      </c>
      <c r="J228" s="449"/>
      <c r="K228" s="449"/>
      <c r="L228" s="449" t="s">
        <v>11773</v>
      </c>
      <c r="M228" s="449" t="s">
        <v>6003</v>
      </c>
      <c r="N228" s="449"/>
      <c r="O228" s="406" t="s">
        <v>8670</v>
      </c>
      <c r="P228" s="613"/>
      <c r="Q228" s="449" t="s">
        <v>10307</v>
      </c>
      <c r="R228" s="606"/>
      <c r="S228" s="613"/>
      <c r="T228" s="606"/>
      <c r="U228" s="449" t="s">
        <v>10239</v>
      </c>
    </row>
    <row r="229" spans="1:21" ht="36" x14ac:dyDescent="0.3">
      <c r="A229" s="613">
        <f t="shared" si="6"/>
        <v>230</v>
      </c>
      <c r="B229" s="449" t="s">
        <v>11760</v>
      </c>
      <c r="C229" s="449" t="s">
        <v>4807</v>
      </c>
      <c r="D229" s="449" t="s">
        <v>4660</v>
      </c>
      <c r="E229" s="449" t="s">
        <v>6002</v>
      </c>
      <c r="F229" s="449" t="s">
        <v>6003</v>
      </c>
      <c r="G229" s="449" t="s">
        <v>174</v>
      </c>
      <c r="H229" s="449" t="s">
        <v>11072</v>
      </c>
      <c r="I229" s="449" t="s">
        <v>11073</v>
      </c>
      <c r="J229" s="449"/>
      <c r="K229" s="449"/>
      <c r="L229" s="449" t="s">
        <v>11773</v>
      </c>
      <c r="M229" s="449" t="s">
        <v>6003</v>
      </c>
      <c r="N229" s="449"/>
      <c r="O229" s="406" t="s">
        <v>8672</v>
      </c>
      <c r="P229" s="613"/>
      <c r="Q229" s="449" t="s">
        <v>10307</v>
      </c>
      <c r="R229" s="606"/>
      <c r="S229" s="613"/>
      <c r="T229" s="606"/>
      <c r="U229" s="449" t="s">
        <v>10239</v>
      </c>
    </row>
    <row r="230" spans="1:21" ht="36" x14ac:dyDescent="0.3">
      <c r="A230" s="613">
        <f t="shared" si="6"/>
        <v>231</v>
      </c>
      <c r="B230" s="449" t="s">
        <v>11760</v>
      </c>
      <c r="C230" s="449" t="s">
        <v>4807</v>
      </c>
      <c r="D230" s="449" t="s">
        <v>4660</v>
      </c>
      <c r="E230" s="449" t="s">
        <v>6002</v>
      </c>
      <c r="F230" s="449" t="s">
        <v>6003</v>
      </c>
      <c r="G230" s="449" t="s">
        <v>174</v>
      </c>
      <c r="H230" s="449" t="s">
        <v>11074</v>
      </c>
      <c r="I230" s="449" t="s">
        <v>11075</v>
      </c>
      <c r="J230" s="449"/>
      <c r="K230" s="449"/>
      <c r="L230" s="449" t="s">
        <v>11773</v>
      </c>
      <c r="M230" s="449" t="s">
        <v>6003</v>
      </c>
      <c r="N230" s="449"/>
      <c r="O230" s="406" t="s">
        <v>8674</v>
      </c>
      <c r="P230" s="613"/>
      <c r="Q230" s="449" t="s">
        <v>10307</v>
      </c>
      <c r="R230" s="606"/>
      <c r="S230" s="613"/>
      <c r="T230" s="606"/>
      <c r="U230" s="449" t="s">
        <v>10239</v>
      </c>
    </row>
    <row r="231" spans="1:21" ht="48" x14ac:dyDescent="0.3">
      <c r="A231" s="613">
        <f t="shared" si="6"/>
        <v>232</v>
      </c>
      <c r="B231" s="449" t="s">
        <v>11760</v>
      </c>
      <c r="C231" s="449" t="s">
        <v>4807</v>
      </c>
      <c r="D231" s="449" t="s">
        <v>4660</v>
      </c>
      <c r="E231" s="449" t="s">
        <v>6002</v>
      </c>
      <c r="F231" s="449" t="s">
        <v>6003</v>
      </c>
      <c r="G231" s="449" t="s">
        <v>174</v>
      </c>
      <c r="H231" s="449" t="s">
        <v>11076</v>
      </c>
      <c r="I231" s="449" t="s">
        <v>11077</v>
      </c>
      <c r="J231" s="449"/>
      <c r="K231" s="449"/>
      <c r="L231" s="449" t="s">
        <v>11773</v>
      </c>
      <c r="M231" s="449" t="s">
        <v>6003</v>
      </c>
      <c r="N231" s="449"/>
      <c r="O231" s="406" t="s">
        <v>8676</v>
      </c>
      <c r="P231" s="613"/>
      <c r="Q231" s="449" t="s">
        <v>10307</v>
      </c>
      <c r="R231" s="606"/>
      <c r="S231" s="613"/>
      <c r="T231" s="606"/>
      <c r="U231" s="449" t="s">
        <v>10239</v>
      </c>
    </row>
    <row r="232" spans="1:21" ht="36" x14ac:dyDescent="0.3">
      <c r="A232" s="613">
        <f t="shared" si="6"/>
        <v>233</v>
      </c>
      <c r="B232" s="449" t="s">
        <v>11760</v>
      </c>
      <c r="C232" s="449" t="s">
        <v>4807</v>
      </c>
      <c r="D232" s="449" t="s">
        <v>4660</v>
      </c>
      <c r="E232" s="449" t="s">
        <v>6002</v>
      </c>
      <c r="F232" s="449" t="s">
        <v>6003</v>
      </c>
      <c r="G232" s="449" t="s">
        <v>174</v>
      </c>
      <c r="H232" s="449" t="s">
        <v>11078</v>
      </c>
      <c r="I232" s="449" t="s">
        <v>11079</v>
      </c>
      <c r="J232" s="449"/>
      <c r="K232" s="449"/>
      <c r="L232" s="449" t="s">
        <v>11773</v>
      </c>
      <c r="M232" s="449" t="s">
        <v>6003</v>
      </c>
      <c r="N232" s="449"/>
      <c r="O232" s="406" t="s">
        <v>8678</v>
      </c>
      <c r="P232" s="613"/>
      <c r="Q232" s="449" t="s">
        <v>10307</v>
      </c>
      <c r="R232" s="606"/>
      <c r="S232" s="613"/>
      <c r="T232" s="606"/>
      <c r="U232" s="449" t="s">
        <v>10239</v>
      </c>
    </row>
    <row r="233" spans="1:21" ht="36" x14ac:dyDescent="0.3">
      <c r="A233" s="613">
        <f t="shared" si="6"/>
        <v>234</v>
      </c>
      <c r="B233" s="449" t="s">
        <v>11760</v>
      </c>
      <c r="C233" s="449" t="s">
        <v>4807</v>
      </c>
      <c r="D233" s="449" t="s">
        <v>4660</v>
      </c>
      <c r="E233" s="449" t="s">
        <v>6002</v>
      </c>
      <c r="F233" s="449" t="s">
        <v>6003</v>
      </c>
      <c r="G233" s="449" t="s">
        <v>174</v>
      </c>
      <c r="H233" s="449" t="s">
        <v>11080</v>
      </c>
      <c r="I233" s="449" t="s">
        <v>11081</v>
      </c>
      <c r="J233" s="449"/>
      <c r="K233" s="449"/>
      <c r="L233" s="449" t="s">
        <v>11773</v>
      </c>
      <c r="M233" s="449" t="s">
        <v>6003</v>
      </c>
      <c r="N233" s="449"/>
      <c r="O233" s="406" t="s">
        <v>8680</v>
      </c>
      <c r="P233" s="613"/>
      <c r="Q233" s="449" t="s">
        <v>10307</v>
      </c>
      <c r="R233" s="606"/>
      <c r="S233" s="613"/>
      <c r="T233" s="606"/>
      <c r="U233" s="449" t="s">
        <v>10239</v>
      </c>
    </row>
    <row r="234" spans="1:21" ht="36" x14ac:dyDescent="0.3">
      <c r="A234" s="613">
        <f t="shared" si="6"/>
        <v>235</v>
      </c>
      <c r="B234" s="449" t="s">
        <v>11760</v>
      </c>
      <c r="C234" s="449" t="s">
        <v>4807</v>
      </c>
      <c r="D234" s="449" t="s">
        <v>4660</v>
      </c>
      <c r="E234" s="449" t="s">
        <v>6002</v>
      </c>
      <c r="F234" s="449" t="s">
        <v>6003</v>
      </c>
      <c r="G234" s="449" t="s">
        <v>174</v>
      </c>
      <c r="H234" s="449" t="s">
        <v>11082</v>
      </c>
      <c r="I234" s="449" t="s">
        <v>11083</v>
      </c>
      <c r="J234" s="449"/>
      <c r="K234" s="449"/>
      <c r="L234" s="449" t="s">
        <v>11773</v>
      </c>
      <c r="M234" s="449" t="s">
        <v>6003</v>
      </c>
      <c r="N234" s="449"/>
      <c r="O234" s="406" t="s">
        <v>8682</v>
      </c>
      <c r="P234" s="613"/>
      <c r="Q234" s="449" t="s">
        <v>10307</v>
      </c>
      <c r="R234" s="606"/>
      <c r="S234" s="613"/>
      <c r="T234" s="606"/>
      <c r="U234" s="449" t="s">
        <v>10239</v>
      </c>
    </row>
    <row r="235" spans="1:21" ht="48" x14ac:dyDescent="0.3">
      <c r="A235" s="613">
        <f t="shared" si="6"/>
        <v>236</v>
      </c>
      <c r="B235" s="449" t="s">
        <v>11760</v>
      </c>
      <c r="C235" s="449" t="s">
        <v>4807</v>
      </c>
      <c r="D235" s="449" t="s">
        <v>4660</v>
      </c>
      <c r="E235" s="449" t="s">
        <v>6002</v>
      </c>
      <c r="F235" s="449" t="s">
        <v>6003</v>
      </c>
      <c r="G235" s="449" t="s">
        <v>174</v>
      </c>
      <c r="H235" s="449" t="s">
        <v>11084</v>
      </c>
      <c r="I235" s="449" t="s">
        <v>11085</v>
      </c>
      <c r="J235" s="449"/>
      <c r="K235" s="449"/>
      <c r="L235" s="449" t="s">
        <v>11773</v>
      </c>
      <c r="M235" s="449" t="s">
        <v>6003</v>
      </c>
      <c r="N235" s="449"/>
      <c r="O235" s="406" t="s">
        <v>8684</v>
      </c>
      <c r="P235" s="613"/>
      <c r="Q235" s="449" t="s">
        <v>10307</v>
      </c>
      <c r="R235" s="606"/>
      <c r="S235" s="613"/>
      <c r="T235" s="606"/>
      <c r="U235" s="449" t="s">
        <v>10239</v>
      </c>
    </row>
    <row r="236" spans="1:21" ht="48" x14ac:dyDescent="0.3">
      <c r="A236" s="613">
        <f t="shared" si="6"/>
        <v>237</v>
      </c>
      <c r="B236" s="449" t="s">
        <v>11760</v>
      </c>
      <c r="C236" s="449" t="s">
        <v>4807</v>
      </c>
      <c r="D236" s="449" t="s">
        <v>4660</v>
      </c>
      <c r="E236" s="449" t="s">
        <v>6002</v>
      </c>
      <c r="F236" s="449" t="s">
        <v>6003</v>
      </c>
      <c r="G236" s="449" t="s">
        <v>174</v>
      </c>
      <c r="H236" s="449" t="s">
        <v>11086</v>
      </c>
      <c r="I236" s="449" t="s">
        <v>11087</v>
      </c>
      <c r="J236" s="449"/>
      <c r="K236" s="449"/>
      <c r="L236" s="449" t="s">
        <v>11773</v>
      </c>
      <c r="M236" s="449" t="s">
        <v>6003</v>
      </c>
      <c r="N236" s="449"/>
      <c r="O236" s="406" t="s">
        <v>8686</v>
      </c>
      <c r="P236" s="613"/>
      <c r="Q236" s="449" t="s">
        <v>10307</v>
      </c>
      <c r="R236" s="606"/>
      <c r="S236" s="613"/>
      <c r="T236" s="606"/>
      <c r="U236" s="449" t="s">
        <v>10239</v>
      </c>
    </row>
    <row r="237" spans="1:21" ht="36" x14ac:dyDescent="0.3">
      <c r="A237" s="613">
        <f t="shared" si="6"/>
        <v>238</v>
      </c>
      <c r="B237" s="449" t="s">
        <v>11760</v>
      </c>
      <c r="C237" s="449" t="s">
        <v>4807</v>
      </c>
      <c r="D237" s="449" t="s">
        <v>4660</v>
      </c>
      <c r="E237" s="449" t="s">
        <v>6002</v>
      </c>
      <c r="F237" s="449" t="s">
        <v>6003</v>
      </c>
      <c r="G237" s="449" t="s">
        <v>174</v>
      </c>
      <c r="H237" s="449" t="s">
        <v>11088</v>
      </c>
      <c r="I237" s="449" t="s">
        <v>11822</v>
      </c>
      <c r="J237" s="449"/>
      <c r="K237" s="449"/>
      <c r="L237" s="449" t="s">
        <v>11773</v>
      </c>
      <c r="M237" s="449" t="s">
        <v>6003</v>
      </c>
      <c r="N237" s="449"/>
      <c r="O237" s="406" t="s">
        <v>8570</v>
      </c>
      <c r="P237" s="613"/>
      <c r="Q237" s="449" t="s">
        <v>10307</v>
      </c>
      <c r="R237" s="606"/>
      <c r="S237" s="613"/>
      <c r="T237" s="606"/>
      <c r="U237" s="449" t="s">
        <v>10246</v>
      </c>
    </row>
    <row r="238" spans="1:21" ht="36" x14ac:dyDescent="0.3">
      <c r="A238" s="613">
        <f t="shared" si="6"/>
        <v>239</v>
      </c>
      <c r="B238" s="449" t="s">
        <v>11760</v>
      </c>
      <c r="C238" s="449" t="s">
        <v>4807</v>
      </c>
      <c r="D238" s="449" t="s">
        <v>4660</v>
      </c>
      <c r="E238" s="449" t="s">
        <v>6002</v>
      </c>
      <c r="F238" s="449" t="s">
        <v>6003</v>
      </c>
      <c r="G238" s="449" t="s">
        <v>174</v>
      </c>
      <c r="H238" s="449" t="s">
        <v>11089</v>
      </c>
      <c r="I238" s="449" t="s">
        <v>11090</v>
      </c>
      <c r="J238" s="449"/>
      <c r="K238" s="449"/>
      <c r="L238" s="449" t="s">
        <v>11773</v>
      </c>
      <c r="M238" s="449" t="s">
        <v>6003</v>
      </c>
      <c r="N238" s="449"/>
      <c r="O238" s="406" t="s">
        <v>8572</v>
      </c>
      <c r="P238" s="613"/>
      <c r="Q238" s="449" t="s">
        <v>10307</v>
      </c>
      <c r="R238" s="606"/>
      <c r="S238" s="613"/>
      <c r="T238" s="606"/>
      <c r="U238" s="449" t="s">
        <v>10246</v>
      </c>
    </row>
    <row r="239" spans="1:21" ht="36" x14ac:dyDescent="0.3">
      <c r="A239" s="613">
        <f t="shared" si="6"/>
        <v>240</v>
      </c>
      <c r="B239" s="449" t="s">
        <v>11760</v>
      </c>
      <c r="C239" s="449" t="s">
        <v>4807</v>
      </c>
      <c r="D239" s="449" t="s">
        <v>4660</v>
      </c>
      <c r="E239" s="449" t="s">
        <v>6002</v>
      </c>
      <c r="F239" s="449" t="s">
        <v>6003</v>
      </c>
      <c r="G239" s="449" t="s">
        <v>174</v>
      </c>
      <c r="H239" s="449" t="s">
        <v>11091</v>
      </c>
      <c r="I239" s="449" t="s">
        <v>11092</v>
      </c>
      <c r="J239" s="449"/>
      <c r="K239" s="449"/>
      <c r="L239" s="449" t="s">
        <v>11773</v>
      </c>
      <c r="M239" s="449" t="s">
        <v>6003</v>
      </c>
      <c r="N239" s="449"/>
      <c r="O239" s="406" t="s">
        <v>8574</v>
      </c>
      <c r="P239" s="613"/>
      <c r="Q239" s="449" t="s">
        <v>10307</v>
      </c>
      <c r="R239" s="606"/>
      <c r="S239" s="613"/>
      <c r="T239" s="606"/>
      <c r="U239" s="449" t="s">
        <v>10246</v>
      </c>
    </row>
    <row r="240" spans="1:21" ht="36" x14ac:dyDescent="0.3">
      <c r="A240" s="613">
        <f t="shared" si="6"/>
        <v>241</v>
      </c>
      <c r="B240" s="449" t="s">
        <v>11760</v>
      </c>
      <c r="C240" s="449" t="s">
        <v>4807</v>
      </c>
      <c r="D240" s="449" t="s">
        <v>4660</v>
      </c>
      <c r="E240" s="449" t="s">
        <v>6002</v>
      </c>
      <c r="F240" s="449" t="s">
        <v>6003</v>
      </c>
      <c r="G240" s="449" t="s">
        <v>174</v>
      </c>
      <c r="H240" s="449" t="s">
        <v>11093</v>
      </c>
      <c r="I240" s="449" t="s">
        <v>11094</v>
      </c>
      <c r="J240" s="449"/>
      <c r="K240" s="449"/>
      <c r="L240" s="449" t="s">
        <v>11773</v>
      </c>
      <c r="M240" s="449" t="s">
        <v>6003</v>
      </c>
      <c r="N240" s="449"/>
      <c r="O240" s="406" t="s">
        <v>8576</v>
      </c>
      <c r="P240" s="613"/>
      <c r="Q240" s="449" t="s">
        <v>10307</v>
      </c>
      <c r="R240" s="606"/>
      <c r="S240" s="613"/>
      <c r="T240" s="606"/>
      <c r="U240" s="449" t="s">
        <v>10246</v>
      </c>
    </row>
    <row r="241" spans="1:21" ht="36" x14ac:dyDescent="0.3">
      <c r="A241" s="613">
        <f t="shared" si="6"/>
        <v>242</v>
      </c>
      <c r="B241" s="449" t="s">
        <v>11760</v>
      </c>
      <c r="C241" s="449" t="s">
        <v>4807</v>
      </c>
      <c r="D241" s="449" t="s">
        <v>4660</v>
      </c>
      <c r="E241" s="449" t="s">
        <v>6002</v>
      </c>
      <c r="F241" s="449" t="s">
        <v>6003</v>
      </c>
      <c r="G241" s="449" t="s">
        <v>174</v>
      </c>
      <c r="H241" s="449" t="s">
        <v>11095</v>
      </c>
      <c r="I241" s="449" t="s">
        <v>11096</v>
      </c>
      <c r="J241" s="449"/>
      <c r="K241" s="449"/>
      <c r="L241" s="449" t="s">
        <v>11773</v>
      </c>
      <c r="M241" s="449" t="s">
        <v>6003</v>
      </c>
      <c r="N241" s="449"/>
      <c r="O241" s="406" t="s">
        <v>8578</v>
      </c>
      <c r="P241" s="613"/>
      <c r="Q241" s="449" t="s">
        <v>10307</v>
      </c>
      <c r="R241" s="606"/>
      <c r="S241" s="613"/>
      <c r="T241" s="606"/>
      <c r="U241" s="449" t="s">
        <v>10246</v>
      </c>
    </row>
    <row r="242" spans="1:21" ht="36" x14ac:dyDescent="0.3">
      <c r="A242" s="613">
        <f t="shared" si="6"/>
        <v>243</v>
      </c>
      <c r="B242" s="449" t="s">
        <v>11760</v>
      </c>
      <c r="C242" s="449" t="s">
        <v>4807</v>
      </c>
      <c r="D242" s="449" t="s">
        <v>4660</v>
      </c>
      <c r="E242" s="449" t="s">
        <v>6002</v>
      </c>
      <c r="F242" s="449" t="s">
        <v>6003</v>
      </c>
      <c r="G242" s="449" t="s">
        <v>174</v>
      </c>
      <c r="H242" s="449" t="s">
        <v>11097</v>
      </c>
      <c r="I242" s="449" t="s">
        <v>11098</v>
      </c>
      <c r="J242" s="449"/>
      <c r="K242" s="449"/>
      <c r="L242" s="449" t="s">
        <v>11773</v>
      </c>
      <c r="M242" s="449" t="s">
        <v>6003</v>
      </c>
      <c r="N242" s="449"/>
      <c r="O242" s="406" t="s">
        <v>8580</v>
      </c>
      <c r="P242" s="613"/>
      <c r="Q242" s="449" t="s">
        <v>10307</v>
      </c>
      <c r="R242" s="606"/>
      <c r="S242" s="613"/>
      <c r="T242" s="606"/>
      <c r="U242" s="449" t="s">
        <v>10246</v>
      </c>
    </row>
    <row r="243" spans="1:21" ht="36" x14ac:dyDescent="0.3">
      <c r="A243" s="613">
        <f t="shared" si="6"/>
        <v>244</v>
      </c>
      <c r="B243" s="449" t="s">
        <v>11760</v>
      </c>
      <c r="C243" s="449" t="s">
        <v>4807</v>
      </c>
      <c r="D243" s="449" t="s">
        <v>4660</v>
      </c>
      <c r="E243" s="449" t="s">
        <v>6002</v>
      </c>
      <c r="F243" s="449" t="s">
        <v>6003</v>
      </c>
      <c r="G243" s="449" t="s">
        <v>174</v>
      </c>
      <c r="H243" s="449" t="s">
        <v>11099</v>
      </c>
      <c r="I243" s="449" t="s">
        <v>11100</v>
      </c>
      <c r="J243" s="449"/>
      <c r="K243" s="449"/>
      <c r="L243" s="449" t="s">
        <v>11773</v>
      </c>
      <c r="M243" s="449" t="s">
        <v>6003</v>
      </c>
      <c r="N243" s="449"/>
      <c r="O243" s="406" t="s">
        <v>8582</v>
      </c>
      <c r="P243" s="613"/>
      <c r="Q243" s="449" t="s">
        <v>10307</v>
      </c>
      <c r="R243" s="606"/>
      <c r="S243" s="613"/>
      <c r="T243" s="606"/>
      <c r="U243" s="449" t="s">
        <v>10246</v>
      </c>
    </row>
    <row r="244" spans="1:21" ht="36" x14ac:dyDescent="0.3">
      <c r="A244" s="613">
        <f t="shared" si="6"/>
        <v>245</v>
      </c>
      <c r="B244" s="449" t="s">
        <v>11760</v>
      </c>
      <c r="C244" s="449" t="s">
        <v>4807</v>
      </c>
      <c r="D244" s="449" t="s">
        <v>4660</v>
      </c>
      <c r="E244" s="449" t="s">
        <v>6002</v>
      </c>
      <c r="F244" s="449" t="s">
        <v>6003</v>
      </c>
      <c r="G244" s="449" t="s">
        <v>174</v>
      </c>
      <c r="H244" s="449" t="s">
        <v>11101</v>
      </c>
      <c r="I244" s="449" t="s">
        <v>11102</v>
      </c>
      <c r="J244" s="449"/>
      <c r="K244" s="449"/>
      <c r="L244" s="449" t="s">
        <v>11773</v>
      </c>
      <c r="M244" s="449" t="s">
        <v>6003</v>
      </c>
      <c r="N244" s="449"/>
      <c r="O244" s="406" t="s">
        <v>8584</v>
      </c>
      <c r="P244" s="613"/>
      <c r="Q244" s="449" t="s">
        <v>10307</v>
      </c>
      <c r="R244" s="606"/>
      <c r="S244" s="613"/>
      <c r="T244" s="606"/>
      <c r="U244" s="449" t="s">
        <v>10246</v>
      </c>
    </row>
    <row r="245" spans="1:21" ht="36" x14ac:dyDescent="0.3">
      <c r="A245" s="613">
        <f t="shared" si="6"/>
        <v>246</v>
      </c>
      <c r="B245" s="449" t="s">
        <v>11760</v>
      </c>
      <c r="C245" s="449" t="s">
        <v>4807</v>
      </c>
      <c r="D245" s="449" t="s">
        <v>4660</v>
      </c>
      <c r="E245" s="449" t="s">
        <v>6002</v>
      </c>
      <c r="F245" s="449" t="s">
        <v>6003</v>
      </c>
      <c r="G245" s="449" t="s">
        <v>174</v>
      </c>
      <c r="H245" s="449" t="s">
        <v>2885</v>
      </c>
      <c r="I245" s="449" t="s">
        <v>11103</v>
      </c>
      <c r="J245" s="449"/>
      <c r="K245" s="449"/>
      <c r="L245" s="449" t="s">
        <v>11773</v>
      </c>
      <c r="M245" s="449" t="s">
        <v>6003</v>
      </c>
      <c r="N245" s="449"/>
      <c r="O245" s="406" t="s">
        <v>8586</v>
      </c>
      <c r="P245" s="613"/>
      <c r="Q245" s="449" t="s">
        <v>10307</v>
      </c>
      <c r="R245" s="606"/>
      <c r="S245" s="613"/>
      <c r="T245" s="606"/>
      <c r="U245" s="449" t="s">
        <v>10246</v>
      </c>
    </row>
    <row r="246" spans="1:21" ht="36" x14ac:dyDescent="0.3">
      <c r="A246" s="613">
        <f t="shared" si="6"/>
        <v>247</v>
      </c>
      <c r="B246" s="449" t="s">
        <v>11760</v>
      </c>
      <c r="C246" s="449" t="s">
        <v>4807</v>
      </c>
      <c r="D246" s="449" t="s">
        <v>4660</v>
      </c>
      <c r="E246" s="449" t="s">
        <v>6002</v>
      </c>
      <c r="F246" s="449" t="s">
        <v>6003</v>
      </c>
      <c r="G246" s="449" t="s">
        <v>174</v>
      </c>
      <c r="H246" s="449" t="s">
        <v>8117</v>
      </c>
      <c r="I246" s="449" t="s">
        <v>11104</v>
      </c>
      <c r="J246" s="449"/>
      <c r="K246" s="449"/>
      <c r="L246" s="449" t="s">
        <v>11773</v>
      </c>
      <c r="M246" s="449" t="s">
        <v>6003</v>
      </c>
      <c r="N246" s="449"/>
      <c r="O246" s="406" t="s">
        <v>8588</v>
      </c>
      <c r="P246" s="613"/>
      <c r="Q246" s="449" t="s">
        <v>10307</v>
      </c>
      <c r="R246" s="606"/>
      <c r="S246" s="613"/>
      <c r="T246" s="606"/>
      <c r="U246" s="449" t="s">
        <v>10246</v>
      </c>
    </row>
    <row r="247" spans="1:21" ht="36" x14ac:dyDescent="0.3">
      <c r="A247" s="613">
        <f t="shared" si="6"/>
        <v>248</v>
      </c>
      <c r="B247" s="449" t="s">
        <v>11760</v>
      </c>
      <c r="C247" s="449" t="s">
        <v>4807</v>
      </c>
      <c r="D247" s="449" t="s">
        <v>4660</v>
      </c>
      <c r="E247" s="449" t="s">
        <v>6002</v>
      </c>
      <c r="F247" s="449" t="s">
        <v>6003</v>
      </c>
      <c r="G247" s="449" t="s">
        <v>174</v>
      </c>
      <c r="H247" s="449" t="s">
        <v>3443</v>
      </c>
      <c r="I247" s="449" t="s">
        <v>11776</v>
      </c>
      <c r="J247" s="449"/>
      <c r="K247" s="449"/>
      <c r="L247" s="449" t="s">
        <v>11773</v>
      </c>
      <c r="M247" s="449" t="s">
        <v>6003</v>
      </c>
      <c r="N247" s="449"/>
      <c r="O247" s="406" t="s">
        <v>8590</v>
      </c>
      <c r="P247" s="613"/>
      <c r="Q247" s="449" t="s">
        <v>10307</v>
      </c>
      <c r="R247" s="606"/>
      <c r="S247" s="613"/>
      <c r="T247" s="606"/>
      <c r="U247" s="449" t="s">
        <v>10246</v>
      </c>
    </row>
    <row r="248" spans="1:21" ht="36" x14ac:dyDescent="0.3">
      <c r="A248" s="613">
        <f t="shared" si="6"/>
        <v>249</v>
      </c>
      <c r="B248" s="449" t="s">
        <v>11760</v>
      </c>
      <c r="C248" s="449" t="s">
        <v>4807</v>
      </c>
      <c r="D248" s="449" t="s">
        <v>4660</v>
      </c>
      <c r="E248" s="449" t="s">
        <v>6002</v>
      </c>
      <c r="F248" s="449" t="s">
        <v>6003</v>
      </c>
      <c r="G248" s="449" t="s">
        <v>174</v>
      </c>
      <c r="H248" s="449" t="s">
        <v>3862</v>
      </c>
      <c r="I248" s="449" t="s">
        <v>11105</v>
      </c>
      <c r="J248" s="449"/>
      <c r="K248" s="449"/>
      <c r="L248" s="449" t="s">
        <v>11773</v>
      </c>
      <c r="M248" s="449" t="s">
        <v>6003</v>
      </c>
      <c r="N248" s="449"/>
      <c r="O248" s="406" t="s">
        <v>8592</v>
      </c>
      <c r="P248" s="613"/>
      <c r="Q248" s="449" t="s">
        <v>10307</v>
      </c>
      <c r="R248" s="606"/>
      <c r="S248" s="613"/>
      <c r="T248" s="606"/>
      <c r="U248" s="449" t="s">
        <v>10246</v>
      </c>
    </row>
    <row r="249" spans="1:21" ht="36" x14ac:dyDescent="0.3">
      <c r="A249" s="613">
        <f t="shared" si="6"/>
        <v>250</v>
      </c>
      <c r="B249" s="449" t="s">
        <v>11760</v>
      </c>
      <c r="C249" s="449" t="s">
        <v>4807</v>
      </c>
      <c r="D249" s="449" t="s">
        <v>4660</v>
      </c>
      <c r="E249" s="449" t="s">
        <v>6002</v>
      </c>
      <c r="F249" s="449" t="s">
        <v>6003</v>
      </c>
      <c r="G249" s="449" t="s">
        <v>174</v>
      </c>
      <c r="H249" s="449" t="s">
        <v>3869</v>
      </c>
      <c r="I249" s="449" t="s">
        <v>11106</v>
      </c>
      <c r="J249" s="449"/>
      <c r="K249" s="449"/>
      <c r="L249" s="449" t="s">
        <v>11773</v>
      </c>
      <c r="M249" s="449" t="s">
        <v>6003</v>
      </c>
      <c r="N249" s="449"/>
      <c r="O249" s="406" t="s">
        <v>8594</v>
      </c>
      <c r="P249" s="613"/>
      <c r="Q249" s="449" t="s">
        <v>10307</v>
      </c>
      <c r="R249" s="606"/>
      <c r="S249" s="613"/>
      <c r="T249" s="606"/>
      <c r="U249" s="449" t="s">
        <v>10246</v>
      </c>
    </row>
    <row r="250" spans="1:21" ht="36" x14ac:dyDescent="0.3">
      <c r="A250" s="613">
        <f t="shared" si="6"/>
        <v>251</v>
      </c>
      <c r="B250" s="449" t="s">
        <v>11760</v>
      </c>
      <c r="C250" s="449" t="s">
        <v>4807</v>
      </c>
      <c r="D250" s="449" t="s">
        <v>4660</v>
      </c>
      <c r="E250" s="449" t="s">
        <v>6002</v>
      </c>
      <c r="F250" s="449" t="s">
        <v>6003</v>
      </c>
      <c r="G250" s="449" t="s">
        <v>174</v>
      </c>
      <c r="H250" s="449" t="s">
        <v>4432</v>
      </c>
      <c r="I250" s="449" t="s">
        <v>11107</v>
      </c>
      <c r="J250" s="449"/>
      <c r="K250" s="449"/>
      <c r="L250" s="449" t="s">
        <v>11773</v>
      </c>
      <c r="M250" s="449" t="s">
        <v>6003</v>
      </c>
      <c r="N250" s="449"/>
      <c r="O250" s="406" t="s">
        <v>8596</v>
      </c>
      <c r="P250" s="613"/>
      <c r="Q250" s="449" t="s">
        <v>10307</v>
      </c>
      <c r="R250" s="606"/>
      <c r="S250" s="613"/>
      <c r="T250" s="606"/>
      <c r="U250" s="449" t="s">
        <v>10246</v>
      </c>
    </row>
    <row r="251" spans="1:21" ht="36" x14ac:dyDescent="0.3">
      <c r="A251" s="613">
        <f t="shared" si="6"/>
        <v>252</v>
      </c>
      <c r="B251" s="449" t="s">
        <v>11760</v>
      </c>
      <c r="C251" s="449" t="s">
        <v>4807</v>
      </c>
      <c r="D251" s="449" t="s">
        <v>4660</v>
      </c>
      <c r="E251" s="449" t="s">
        <v>6002</v>
      </c>
      <c r="F251" s="449" t="s">
        <v>6003</v>
      </c>
      <c r="G251" s="449" t="s">
        <v>174</v>
      </c>
      <c r="H251" s="449" t="s">
        <v>11108</v>
      </c>
      <c r="I251" s="449" t="s">
        <v>11109</v>
      </c>
      <c r="J251" s="449"/>
      <c r="K251" s="449"/>
      <c r="L251" s="449" t="s">
        <v>11773</v>
      </c>
      <c r="M251" s="449" t="s">
        <v>6003</v>
      </c>
      <c r="N251" s="449"/>
      <c r="O251" s="406" t="s">
        <v>8598</v>
      </c>
      <c r="P251" s="613"/>
      <c r="Q251" s="449" t="s">
        <v>10307</v>
      </c>
      <c r="R251" s="606"/>
      <c r="S251" s="613"/>
      <c r="T251" s="606"/>
      <c r="U251" s="449" t="s">
        <v>10246</v>
      </c>
    </row>
    <row r="252" spans="1:21" ht="36" x14ac:dyDescent="0.3">
      <c r="A252" s="613">
        <f t="shared" si="6"/>
        <v>253</v>
      </c>
      <c r="B252" s="449" t="s">
        <v>11760</v>
      </c>
      <c r="C252" s="449" t="s">
        <v>4807</v>
      </c>
      <c r="D252" s="449" t="s">
        <v>4660</v>
      </c>
      <c r="E252" s="449" t="s">
        <v>6002</v>
      </c>
      <c r="F252" s="449" t="s">
        <v>6003</v>
      </c>
      <c r="G252" s="449" t="s">
        <v>174</v>
      </c>
      <c r="H252" s="449" t="s">
        <v>11110</v>
      </c>
      <c r="I252" s="449" t="s">
        <v>11111</v>
      </c>
      <c r="J252" s="449"/>
      <c r="K252" s="449"/>
      <c r="L252" s="449" t="s">
        <v>11773</v>
      </c>
      <c r="M252" s="449" t="s">
        <v>6003</v>
      </c>
      <c r="N252" s="449"/>
      <c r="O252" s="406" t="s">
        <v>8600</v>
      </c>
      <c r="P252" s="613"/>
      <c r="Q252" s="449" t="s">
        <v>10307</v>
      </c>
      <c r="R252" s="606"/>
      <c r="S252" s="613"/>
      <c r="T252" s="606"/>
      <c r="U252" s="449" t="s">
        <v>10246</v>
      </c>
    </row>
    <row r="253" spans="1:21" ht="36" x14ac:dyDescent="0.3">
      <c r="A253" s="613">
        <f t="shared" si="6"/>
        <v>254</v>
      </c>
      <c r="B253" s="449" t="s">
        <v>11760</v>
      </c>
      <c r="C253" s="449" t="s">
        <v>4807</v>
      </c>
      <c r="D253" s="449" t="s">
        <v>4660</v>
      </c>
      <c r="E253" s="449" t="s">
        <v>6002</v>
      </c>
      <c r="F253" s="449" t="s">
        <v>6003</v>
      </c>
      <c r="G253" s="449" t="s">
        <v>174</v>
      </c>
      <c r="H253" s="449" t="s">
        <v>11112</v>
      </c>
      <c r="I253" s="449" t="s">
        <v>11113</v>
      </c>
      <c r="J253" s="449"/>
      <c r="K253" s="449"/>
      <c r="L253" s="449" t="s">
        <v>11773</v>
      </c>
      <c r="M253" s="449" t="s">
        <v>6003</v>
      </c>
      <c r="N253" s="449"/>
      <c r="O253" s="406" t="s">
        <v>8602</v>
      </c>
      <c r="P253" s="613"/>
      <c r="Q253" s="449" t="s">
        <v>10307</v>
      </c>
      <c r="R253" s="606"/>
      <c r="S253" s="613"/>
      <c r="T253" s="606"/>
      <c r="U253" s="449" t="s">
        <v>10246</v>
      </c>
    </row>
    <row r="254" spans="1:21" ht="36" x14ac:dyDescent="0.3">
      <c r="A254" s="613">
        <f t="shared" ref="A254:A285" si="7">A253+1</f>
        <v>255</v>
      </c>
      <c r="B254" s="449" t="s">
        <v>11760</v>
      </c>
      <c r="C254" s="449" t="s">
        <v>4807</v>
      </c>
      <c r="D254" s="449" t="s">
        <v>4660</v>
      </c>
      <c r="E254" s="449" t="s">
        <v>6002</v>
      </c>
      <c r="F254" s="449" t="s">
        <v>6003</v>
      </c>
      <c r="G254" s="449" t="s">
        <v>174</v>
      </c>
      <c r="H254" s="449" t="s">
        <v>11114</v>
      </c>
      <c r="I254" s="449" t="s">
        <v>11115</v>
      </c>
      <c r="J254" s="449"/>
      <c r="K254" s="449"/>
      <c r="L254" s="449" t="s">
        <v>11773</v>
      </c>
      <c r="M254" s="449" t="s">
        <v>6003</v>
      </c>
      <c r="N254" s="449"/>
      <c r="O254" s="406" t="s">
        <v>8604</v>
      </c>
      <c r="P254" s="613"/>
      <c r="Q254" s="449" t="s">
        <v>10307</v>
      </c>
      <c r="R254" s="606"/>
      <c r="S254" s="613"/>
      <c r="T254" s="606"/>
      <c r="U254" s="449" t="s">
        <v>10246</v>
      </c>
    </row>
    <row r="255" spans="1:21" ht="36" x14ac:dyDescent="0.3">
      <c r="A255" s="613">
        <f t="shared" si="7"/>
        <v>256</v>
      </c>
      <c r="B255" s="449" t="s">
        <v>11760</v>
      </c>
      <c r="C255" s="449" t="s">
        <v>4807</v>
      </c>
      <c r="D255" s="449" t="s">
        <v>4660</v>
      </c>
      <c r="E255" s="449" t="s">
        <v>6002</v>
      </c>
      <c r="F255" s="449" t="s">
        <v>6003</v>
      </c>
      <c r="G255" s="449" t="s">
        <v>174</v>
      </c>
      <c r="H255" s="449" t="s">
        <v>11116</v>
      </c>
      <c r="I255" s="449" t="s">
        <v>11117</v>
      </c>
      <c r="J255" s="449"/>
      <c r="K255" s="449"/>
      <c r="L255" s="449" t="s">
        <v>11773</v>
      </c>
      <c r="M255" s="449" t="s">
        <v>6003</v>
      </c>
      <c r="N255" s="449"/>
      <c r="O255" s="406" t="s">
        <v>8606</v>
      </c>
      <c r="P255" s="613"/>
      <c r="Q255" s="449" t="s">
        <v>10307</v>
      </c>
      <c r="R255" s="606"/>
      <c r="S255" s="613"/>
      <c r="T255" s="606"/>
      <c r="U255" s="449" t="s">
        <v>10246</v>
      </c>
    </row>
    <row r="256" spans="1:21" ht="36" x14ac:dyDescent="0.3">
      <c r="A256" s="613">
        <f t="shared" si="7"/>
        <v>257</v>
      </c>
      <c r="B256" s="449" t="s">
        <v>11760</v>
      </c>
      <c r="C256" s="449" t="s">
        <v>4807</v>
      </c>
      <c r="D256" s="449" t="s">
        <v>4660</v>
      </c>
      <c r="E256" s="449" t="s">
        <v>6002</v>
      </c>
      <c r="F256" s="449" t="s">
        <v>6003</v>
      </c>
      <c r="G256" s="449" t="s">
        <v>174</v>
      </c>
      <c r="H256" s="449" t="s">
        <v>11118</v>
      </c>
      <c r="I256" s="449" t="s">
        <v>11119</v>
      </c>
      <c r="J256" s="449"/>
      <c r="K256" s="449"/>
      <c r="L256" s="449" t="s">
        <v>11773</v>
      </c>
      <c r="M256" s="449" t="s">
        <v>6003</v>
      </c>
      <c r="N256" s="449"/>
      <c r="O256" s="406" t="s">
        <v>8608</v>
      </c>
      <c r="P256" s="613"/>
      <c r="Q256" s="449" t="s">
        <v>10307</v>
      </c>
      <c r="R256" s="606"/>
      <c r="S256" s="613"/>
      <c r="T256" s="606"/>
      <c r="U256" s="449" t="s">
        <v>10246</v>
      </c>
    </row>
    <row r="257" spans="1:21" ht="36" x14ac:dyDescent="0.3">
      <c r="A257" s="613">
        <f t="shared" si="7"/>
        <v>258</v>
      </c>
      <c r="B257" s="449" t="s">
        <v>11760</v>
      </c>
      <c r="C257" s="449" t="s">
        <v>4807</v>
      </c>
      <c r="D257" s="449" t="s">
        <v>4660</v>
      </c>
      <c r="E257" s="449" t="s">
        <v>6002</v>
      </c>
      <c r="F257" s="449" t="s">
        <v>6003</v>
      </c>
      <c r="G257" s="449" t="s">
        <v>174</v>
      </c>
      <c r="H257" s="449" t="s">
        <v>11120</v>
      </c>
      <c r="I257" s="449" t="s">
        <v>11121</v>
      </c>
      <c r="J257" s="449"/>
      <c r="K257" s="449"/>
      <c r="L257" s="449" t="s">
        <v>11773</v>
      </c>
      <c r="M257" s="449" t="s">
        <v>6003</v>
      </c>
      <c r="N257" s="449"/>
      <c r="O257" s="406" t="s">
        <v>8610</v>
      </c>
      <c r="P257" s="613"/>
      <c r="Q257" s="449" t="s">
        <v>10307</v>
      </c>
      <c r="R257" s="606"/>
      <c r="S257" s="613"/>
      <c r="T257" s="606"/>
      <c r="U257" s="449" t="s">
        <v>10246</v>
      </c>
    </row>
    <row r="258" spans="1:21" ht="36" x14ac:dyDescent="0.3">
      <c r="A258" s="613">
        <f t="shared" si="7"/>
        <v>259</v>
      </c>
      <c r="B258" s="449" t="s">
        <v>11760</v>
      </c>
      <c r="C258" s="449" t="s">
        <v>4807</v>
      </c>
      <c r="D258" s="449" t="s">
        <v>4660</v>
      </c>
      <c r="E258" s="449" t="s">
        <v>6002</v>
      </c>
      <c r="F258" s="449" t="s">
        <v>6003</v>
      </c>
      <c r="G258" s="449" t="s">
        <v>174</v>
      </c>
      <c r="H258" s="449" t="s">
        <v>11122</v>
      </c>
      <c r="I258" s="449" t="s">
        <v>11123</v>
      </c>
      <c r="J258" s="449"/>
      <c r="K258" s="449"/>
      <c r="L258" s="449" t="s">
        <v>11773</v>
      </c>
      <c r="M258" s="449" t="s">
        <v>6003</v>
      </c>
      <c r="N258" s="449"/>
      <c r="O258" s="406" t="s">
        <v>8612</v>
      </c>
      <c r="P258" s="613"/>
      <c r="Q258" s="449" t="s">
        <v>10307</v>
      </c>
      <c r="R258" s="606"/>
      <c r="S258" s="613"/>
      <c r="T258" s="606"/>
      <c r="U258" s="449" t="s">
        <v>10246</v>
      </c>
    </row>
    <row r="259" spans="1:21" ht="36" x14ac:dyDescent="0.3">
      <c r="A259" s="613">
        <f t="shared" si="7"/>
        <v>260</v>
      </c>
      <c r="B259" s="449" t="s">
        <v>11760</v>
      </c>
      <c r="C259" s="449" t="s">
        <v>4807</v>
      </c>
      <c r="D259" s="449" t="s">
        <v>4660</v>
      </c>
      <c r="E259" s="449" t="s">
        <v>6002</v>
      </c>
      <c r="F259" s="449" t="s">
        <v>6003</v>
      </c>
      <c r="G259" s="449" t="s">
        <v>174</v>
      </c>
      <c r="H259" s="449" t="s">
        <v>11124</v>
      </c>
      <c r="I259" s="449" t="s">
        <v>11125</v>
      </c>
      <c r="J259" s="449"/>
      <c r="K259" s="449"/>
      <c r="L259" s="449" t="s">
        <v>11773</v>
      </c>
      <c r="M259" s="449" t="s">
        <v>6003</v>
      </c>
      <c r="N259" s="449"/>
      <c r="O259" s="406" t="s">
        <v>8614</v>
      </c>
      <c r="P259" s="613"/>
      <c r="Q259" s="449" t="s">
        <v>10307</v>
      </c>
      <c r="R259" s="606"/>
      <c r="S259" s="613"/>
      <c r="T259" s="606"/>
      <c r="U259" s="449" t="s">
        <v>10246</v>
      </c>
    </row>
    <row r="260" spans="1:21" ht="36" x14ac:dyDescent="0.3">
      <c r="A260" s="613">
        <f t="shared" si="7"/>
        <v>261</v>
      </c>
      <c r="B260" s="449" t="s">
        <v>11760</v>
      </c>
      <c r="C260" s="449" t="s">
        <v>4807</v>
      </c>
      <c r="D260" s="449" t="s">
        <v>4660</v>
      </c>
      <c r="E260" s="449" t="s">
        <v>6002</v>
      </c>
      <c r="F260" s="449" t="s">
        <v>6003</v>
      </c>
      <c r="G260" s="449" t="s">
        <v>174</v>
      </c>
      <c r="H260" s="449" t="s">
        <v>11126</v>
      </c>
      <c r="I260" s="449" t="s">
        <v>11127</v>
      </c>
      <c r="J260" s="449"/>
      <c r="K260" s="449"/>
      <c r="L260" s="449" t="s">
        <v>11773</v>
      </c>
      <c r="M260" s="449" t="s">
        <v>6003</v>
      </c>
      <c r="N260" s="449"/>
      <c r="O260" s="406" t="s">
        <v>8616</v>
      </c>
      <c r="P260" s="613"/>
      <c r="Q260" s="449" t="s">
        <v>10307</v>
      </c>
      <c r="R260" s="606"/>
      <c r="S260" s="613"/>
      <c r="T260" s="606"/>
      <c r="U260" s="449" t="s">
        <v>10246</v>
      </c>
    </row>
    <row r="261" spans="1:21" ht="36" x14ac:dyDescent="0.3">
      <c r="A261" s="613">
        <f t="shared" si="7"/>
        <v>262</v>
      </c>
      <c r="B261" s="449" t="s">
        <v>11760</v>
      </c>
      <c r="C261" s="449" t="s">
        <v>4807</v>
      </c>
      <c r="D261" s="449" t="s">
        <v>4660</v>
      </c>
      <c r="E261" s="449" t="s">
        <v>6002</v>
      </c>
      <c r="F261" s="449" t="s">
        <v>6003</v>
      </c>
      <c r="G261" s="449" t="s">
        <v>174</v>
      </c>
      <c r="H261" s="449" t="s">
        <v>11128</v>
      </c>
      <c r="I261" s="449" t="s">
        <v>11129</v>
      </c>
      <c r="J261" s="449"/>
      <c r="K261" s="449"/>
      <c r="L261" s="449" t="s">
        <v>11773</v>
      </c>
      <c r="M261" s="449" t="s">
        <v>6003</v>
      </c>
      <c r="N261" s="449"/>
      <c r="O261" s="406" t="s">
        <v>8618</v>
      </c>
      <c r="P261" s="613"/>
      <c r="Q261" s="449" t="s">
        <v>10307</v>
      </c>
      <c r="R261" s="606"/>
      <c r="S261" s="613"/>
      <c r="T261" s="606"/>
      <c r="U261" s="449" t="s">
        <v>10246</v>
      </c>
    </row>
    <row r="262" spans="1:21" ht="36" x14ac:dyDescent="0.3">
      <c r="A262" s="613">
        <f t="shared" si="7"/>
        <v>263</v>
      </c>
      <c r="B262" s="449" t="s">
        <v>11760</v>
      </c>
      <c r="C262" s="449" t="s">
        <v>4807</v>
      </c>
      <c r="D262" s="449" t="s">
        <v>4660</v>
      </c>
      <c r="E262" s="449" t="s">
        <v>6002</v>
      </c>
      <c r="F262" s="449" t="s">
        <v>6003</v>
      </c>
      <c r="G262" s="449" t="s">
        <v>174</v>
      </c>
      <c r="H262" s="449" t="s">
        <v>11130</v>
      </c>
      <c r="I262" s="449" t="s">
        <v>11131</v>
      </c>
      <c r="J262" s="449"/>
      <c r="K262" s="449"/>
      <c r="L262" s="449" t="s">
        <v>11773</v>
      </c>
      <c r="M262" s="449" t="s">
        <v>6003</v>
      </c>
      <c r="N262" s="449"/>
      <c r="O262" s="406" t="s">
        <v>8620</v>
      </c>
      <c r="P262" s="613"/>
      <c r="Q262" s="449" t="s">
        <v>10307</v>
      </c>
      <c r="R262" s="606"/>
      <c r="S262" s="613"/>
      <c r="T262" s="606"/>
      <c r="U262" s="449" t="s">
        <v>10246</v>
      </c>
    </row>
    <row r="263" spans="1:21" ht="36" x14ac:dyDescent="0.3">
      <c r="A263" s="613">
        <f t="shared" si="7"/>
        <v>264</v>
      </c>
      <c r="B263" s="449" t="s">
        <v>11760</v>
      </c>
      <c r="C263" s="449" t="s">
        <v>4807</v>
      </c>
      <c r="D263" s="449" t="s">
        <v>4660</v>
      </c>
      <c r="E263" s="449" t="s">
        <v>6002</v>
      </c>
      <c r="F263" s="449" t="s">
        <v>6003</v>
      </c>
      <c r="G263" s="449" t="s">
        <v>174</v>
      </c>
      <c r="H263" s="449" t="s">
        <v>11132</v>
      </c>
      <c r="I263" s="449" t="s">
        <v>11133</v>
      </c>
      <c r="J263" s="449"/>
      <c r="K263" s="449"/>
      <c r="L263" s="449" t="s">
        <v>11773</v>
      </c>
      <c r="M263" s="449" t="s">
        <v>6003</v>
      </c>
      <c r="N263" s="449"/>
      <c r="O263" s="406" t="s">
        <v>8622</v>
      </c>
      <c r="P263" s="613"/>
      <c r="Q263" s="449" t="s">
        <v>10307</v>
      </c>
      <c r="R263" s="606"/>
      <c r="S263" s="613"/>
      <c r="T263" s="606"/>
      <c r="U263" s="449" t="s">
        <v>10246</v>
      </c>
    </row>
    <row r="264" spans="1:21" ht="36" x14ac:dyDescent="0.3">
      <c r="A264" s="613">
        <f t="shared" si="7"/>
        <v>265</v>
      </c>
      <c r="B264" s="449" t="s">
        <v>11760</v>
      </c>
      <c r="C264" s="449" t="s">
        <v>4807</v>
      </c>
      <c r="D264" s="449" t="s">
        <v>4660</v>
      </c>
      <c r="E264" s="449" t="s">
        <v>6002</v>
      </c>
      <c r="F264" s="449" t="s">
        <v>6003</v>
      </c>
      <c r="G264" s="449" t="s">
        <v>174</v>
      </c>
      <c r="H264" s="449" t="s">
        <v>11134</v>
      </c>
      <c r="I264" s="449" t="s">
        <v>11135</v>
      </c>
      <c r="J264" s="449"/>
      <c r="K264" s="449"/>
      <c r="L264" s="449" t="s">
        <v>11773</v>
      </c>
      <c r="M264" s="449" t="s">
        <v>6003</v>
      </c>
      <c r="N264" s="449"/>
      <c r="O264" s="406" t="s">
        <v>8624</v>
      </c>
      <c r="P264" s="613"/>
      <c r="Q264" s="449" t="s">
        <v>10307</v>
      </c>
      <c r="R264" s="606"/>
      <c r="S264" s="613"/>
      <c r="T264" s="606"/>
      <c r="U264" s="449" t="s">
        <v>10246</v>
      </c>
    </row>
    <row r="265" spans="1:21" ht="36" x14ac:dyDescent="0.3">
      <c r="A265" s="613">
        <f t="shared" si="7"/>
        <v>266</v>
      </c>
      <c r="B265" s="449" t="s">
        <v>11760</v>
      </c>
      <c r="C265" s="449" t="s">
        <v>4807</v>
      </c>
      <c r="D265" s="449" t="s">
        <v>4660</v>
      </c>
      <c r="E265" s="449" t="s">
        <v>6002</v>
      </c>
      <c r="F265" s="449" t="s">
        <v>6003</v>
      </c>
      <c r="G265" s="449" t="s">
        <v>174</v>
      </c>
      <c r="H265" s="449" t="s">
        <v>11136</v>
      </c>
      <c r="I265" s="449" t="s">
        <v>11137</v>
      </c>
      <c r="J265" s="449"/>
      <c r="K265" s="449"/>
      <c r="L265" s="449" t="s">
        <v>11773</v>
      </c>
      <c r="M265" s="449" t="s">
        <v>6003</v>
      </c>
      <c r="N265" s="449"/>
      <c r="O265" s="406" t="s">
        <v>8626</v>
      </c>
      <c r="P265" s="613"/>
      <c r="Q265" s="449" t="s">
        <v>10307</v>
      </c>
      <c r="R265" s="606"/>
      <c r="S265" s="613"/>
      <c r="T265" s="606"/>
      <c r="U265" s="449" t="s">
        <v>10246</v>
      </c>
    </row>
    <row r="266" spans="1:21" ht="36" x14ac:dyDescent="0.3">
      <c r="A266" s="613">
        <f t="shared" si="7"/>
        <v>267</v>
      </c>
      <c r="B266" s="449" t="s">
        <v>11760</v>
      </c>
      <c r="C266" s="449" t="s">
        <v>4807</v>
      </c>
      <c r="D266" s="449" t="s">
        <v>4660</v>
      </c>
      <c r="E266" s="449" t="s">
        <v>6002</v>
      </c>
      <c r="F266" s="449" t="s">
        <v>6003</v>
      </c>
      <c r="G266" s="449" t="s">
        <v>174</v>
      </c>
      <c r="H266" s="449" t="s">
        <v>11138</v>
      </c>
      <c r="I266" s="449" t="s">
        <v>11139</v>
      </c>
      <c r="J266" s="449"/>
      <c r="K266" s="449"/>
      <c r="L266" s="449" t="s">
        <v>11773</v>
      </c>
      <c r="M266" s="449" t="s">
        <v>6003</v>
      </c>
      <c r="N266" s="449"/>
      <c r="O266" s="406" t="s">
        <v>8628</v>
      </c>
      <c r="P266" s="613"/>
      <c r="Q266" s="449" t="s">
        <v>10307</v>
      </c>
      <c r="R266" s="606"/>
      <c r="S266" s="613"/>
      <c r="T266" s="606"/>
      <c r="U266" s="449" t="s">
        <v>10246</v>
      </c>
    </row>
    <row r="267" spans="1:21" ht="36" x14ac:dyDescent="0.3">
      <c r="A267" s="613">
        <f t="shared" si="7"/>
        <v>268</v>
      </c>
      <c r="B267" s="449" t="s">
        <v>11760</v>
      </c>
      <c r="C267" s="449" t="s">
        <v>4807</v>
      </c>
      <c r="D267" s="449" t="s">
        <v>4660</v>
      </c>
      <c r="E267" s="449" t="s">
        <v>6002</v>
      </c>
      <c r="F267" s="449" t="s">
        <v>6003</v>
      </c>
      <c r="G267" s="449" t="s">
        <v>174</v>
      </c>
      <c r="H267" s="449" t="s">
        <v>11140</v>
      </c>
      <c r="I267" s="449" t="s">
        <v>11141</v>
      </c>
      <c r="J267" s="449"/>
      <c r="K267" s="449"/>
      <c r="L267" s="449" t="s">
        <v>11773</v>
      </c>
      <c r="M267" s="449" t="s">
        <v>6003</v>
      </c>
      <c r="N267" s="449"/>
      <c r="O267" s="406" t="s">
        <v>8630</v>
      </c>
      <c r="P267" s="613"/>
      <c r="Q267" s="449" t="s">
        <v>10307</v>
      </c>
      <c r="R267" s="606"/>
      <c r="S267" s="613"/>
      <c r="T267" s="606"/>
      <c r="U267" s="449" t="s">
        <v>10246</v>
      </c>
    </row>
    <row r="268" spans="1:21" ht="36" x14ac:dyDescent="0.3">
      <c r="A268" s="613">
        <f t="shared" si="7"/>
        <v>269</v>
      </c>
      <c r="B268" s="449" t="s">
        <v>11760</v>
      </c>
      <c r="C268" s="449" t="s">
        <v>4807</v>
      </c>
      <c r="D268" s="449" t="s">
        <v>4660</v>
      </c>
      <c r="E268" s="449" t="s">
        <v>6002</v>
      </c>
      <c r="F268" s="449" t="s">
        <v>6003</v>
      </c>
      <c r="G268" s="449" t="s">
        <v>174</v>
      </c>
      <c r="H268" s="449" t="s">
        <v>11142</v>
      </c>
      <c r="I268" s="449" t="s">
        <v>11143</v>
      </c>
      <c r="J268" s="449"/>
      <c r="K268" s="449"/>
      <c r="L268" s="449" t="s">
        <v>11773</v>
      </c>
      <c r="M268" s="449" t="s">
        <v>6003</v>
      </c>
      <c r="N268" s="449"/>
      <c r="O268" s="406" t="s">
        <v>8632</v>
      </c>
      <c r="P268" s="613"/>
      <c r="Q268" s="449" t="s">
        <v>10307</v>
      </c>
      <c r="R268" s="606"/>
      <c r="S268" s="613"/>
      <c r="T268" s="606"/>
      <c r="U268" s="449" t="s">
        <v>10246</v>
      </c>
    </row>
    <row r="269" spans="1:21" ht="36" x14ac:dyDescent="0.3">
      <c r="A269" s="613">
        <f t="shared" si="7"/>
        <v>270</v>
      </c>
      <c r="B269" s="449" t="s">
        <v>11760</v>
      </c>
      <c r="C269" s="449" t="s">
        <v>4807</v>
      </c>
      <c r="D269" s="449" t="s">
        <v>4660</v>
      </c>
      <c r="E269" s="449" t="s">
        <v>6002</v>
      </c>
      <c r="F269" s="449" t="s">
        <v>6003</v>
      </c>
      <c r="G269" s="449" t="s">
        <v>174</v>
      </c>
      <c r="H269" s="449" t="s">
        <v>11144</v>
      </c>
      <c r="I269" s="449" t="s">
        <v>11145</v>
      </c>
      <c r="J269" s="449"/>
      <c r="K269" s="449"/>
      <c r="L269" s="449" t="s">
        <v>11773</v>
      </c>
      <c r="M269" s="449" t="s">
        <v>6003</v>
      </c>
      <c r="N269" s="449"/>
      <c r="O269" s="406" t="s">
        <v>8634</v>
      </c>
      <c r="P269" s="613"/>
      <c r="Q269" s="449" t="s">
        <v>10307</v>
      </c>
      <c r="R269" s="606"/>
      <c r="S269" s="613"/>
      <c r="T269" s="606"/>
      <c r="U269" s="449" t="s">
        <v>10246</v>
      </c>
    </row>
    <row r="270" spans="1:21" ht="36" x14ac:dyDescent="0.3">
      <c r="A270" s="613">
        <f t="shared" si="7"/>
        <v>271</v>
      </c>
      <c r="B270" s="449" t="s">
        <v>11760</v>
      </c>
      <c r="C270" s="449" t="s">
        <v>4807</v>
      </c>
      <c r="D270" s="449" t="s">
        <v>4660</v>
      </c>
      <c r="E270" s="449" t="s">
        <v>6002</v>
      </c>
      <c r="F270" s="449" t="s">
        <v>6003</v>
      </c>
      <c r="G270" s="449" t="s">
        <v>174</v>
      </c>
      <c r="H270" s="449" t="s">
        <v>11146</v>
      </c>
      <c r="I270" s="449" t="s">
        <v>11147</v>
      </c>
      <c r="J270" s="449"/>
      <c r="K270" s="449"/>
      <c r="L270" s="449" t="s">
        <v>11773</v>
      </c>
      <c r="M270" s="449" t="s">
        <v>6003</v>
      </c>
      <c r="N270" s="449"/>
      <c r="O270" s="406" t="s">
        <v>8636</v>
      </c>
      <c r="P270" s="613"/>
      <c r="Q270" s="449" t="s">
        <v>10307</v>
      </c>
      <c r="R270" s="606"/>
      <c r="S270" s="613"/>
      <c r="T270" s="606"/>
      <c r="U270" s="449" t="s">
        <v>10246</v>
      </c>
    </row>
    <row r="271" spans="1:21" ht="36" x14ac:dyDescent="0.3">
      <c r="A271" s="613">
        <f t="shared" si="7"/>
        <v>272</v>
      </c>
      <c r="B271" s="449" t="s">
        <v>11760</v>
      </c>
      <c r="C271" s="449" t="s">
        <v>4807</v>
      </c>
      <c r="D271" s="449" t="s">
        <v>4660</v>
      </c>
      <c r="E271" s="449" t="s">
        <v>6002</v>
      </c>
      <c r="F271" s="449" t="s">
        <v>6003</v>
      </c>
      <c r="G271" s="449" t="s">
        <v>174</v>
      </c>
      <c r="H271" s="449" t="s">
        <v>11148</v>
      </c>
      <c r="I271" s="449" t="s">
        <v>11149</v>
      </c>
      <c r="J271" s="449"/>
      <c r="K271" s="449"/>
      <c r="L271" s="449" t="s">
        <v>11773</v>
      </c>
      <c r="M271" s="449" t="s">
        <v>6003</v>
      </c>
      <c r="N271" s="449"/>
      <c r="O271" s="406" t="s">
        <v>8638</v>
      </c>
      <c r="P271" s="613"/>
      <c r="Q271" s="449" t="s">
        <v>10307</v>
      </c>
      <c r="R271" s="606"/>
      <c r="S271" s="613"/>
      <c r="T271" s="606"/>
      <c r="U271" s="449" t="s">
        <v>10246</v>
      </c>
    </row>
    <row r="272" spans="1:21" ht="36" x14ac:dyDescent="0.3">
      <c r="A272" s="613">
        <f t="shared" si="7"/>
        <v>273</v>
      </c>
      <c r="B272" s="449" t="s">
        <v>11760</v>
      </c>
      <c r="C272" s="449" t="s">
        <v>4807</v>
      </c>
      <c r="D272" s="449" t="s">
        <v>4660</v>
      </c>
      <c r="E272" s="449" t="s">
        <v>6002</v>
      </c>
      <c r="F272" s="449" t="s">
        <v>6003</v>
      </c>
      <c r="G272" s="449" t="s">
        <v>174</v>
      </c>
      <c r="H272" s="449" t="s">
        <v>11150</v>
      </c>
      <c r="I272" s="449" t="s">
        <v>11151</v>
      </c>
      <c r="J272" s="449"/>
      <c r="K272" s="449"/>
      <c r="L272" s="449" t="s">
        <v>11773</v>
      </c>
      <c r="M272" s="449" t="s">
        <v>6003</v>
      </c>
      <c r="N272" s="449"/>
      <c r="O272" s="406" t="s">
        <v>8640</v>
      </c>
      <c r="P272" s="613"/>
      <c r="Q272" s="449" t="s">
        <v>10307</v>
      </c>
      <c r="R272" s="606"/>
      <c r="S272" s="613"/>
      <c r="T272" s="606"/>
      <c r="U272" s="449" t="s">
        <v>10246</v>
      </c>
    </row>
    <row r="273" spans="1:21" ht="36" x14ac:dyDescent="0.3">
      <c r="A273" s="613">
        <f t="shared" si="7"/>
        <v>274</v>
      </c>
      <c r="B273" s="449" t="s">
        <v>11760</v>
      </c>
      <c r="C273" s="449" t="s">
        <v>4807</v>
      </c>
      <c r="D273" s="449" t="s">
        <v>4660</v>
      </c>
      <c r="E273" s="449" t="s">
        <v>6002</v>
      </c>
      <c r="F273" s="449" t="s">
        <v>6003</v>
      </c>
      <c r="G273" s="449" t="s">
        <v>174</v>
      </c>
      <c r="H273" s="449" t="s">
        <v>11152</v>
      </c>
      <c r="I273" s="449" t="s">
        <v>11153</v>
      </c>
      <c r="J273" s="449"/>
      <c r="K273" s="449"/>
      <c r="L273" s="449" t="s">
        <v>11773</v>
      </c>
      <c r="M273" s="449" t="s">
        <v>6003</v>
      </c>
      <c r="N273" s="449"/>
      <c r="O273" s="406" t="s">
        <v>8642</v>
      </c>
      <c r="P273" s="613"/>
      <c r="Q273" s="449" t="s">
        <v>10307</v>
      </c>
      <c r="R273" s="606"/>
      <c r="S273" s="613"/>
      <c r="T273" s="606"/>
      <c r="U273" s="449" t="s">
        <v>10246</v>
      </c>
    </row>
    <row r="274" spans="1:21" ht="36" x14ac:dyDescent="0.3">
      <c r="A274" s="613">
        <f t="shared" si="7"/>
        <v>275</v>
      </c>
      <c r="B274" s="449" t="s">
        <v>11760</v>
      </c>
      <c r="C274" s="449" t="s">
        <v>4807</v>
      </c>
      <c r="D274" s="449" t="s">
        <v>4660</v>
      </c>
      <c r="E274" s="449" t="s">
        <v>6002</v>
      </c>
      <c r="F274" s="449" t="s">
        <v>6003</v>
      </c>
      <c r="G274" s="449" t="s">
        <v>174</v>
      </c>
      <c r="H274" s="449" t="s">
        <v>11154</v>
      </c>
      <c r="I274" s="449" t="s">
        <v>11155</v>
      </c>
      <c r="J274" s="449"/>
      <c r="K274" s="449"/>
      <c r="L274" s="449" t="s">
        <v>11773</v>
      </c>
      <c r="M274" s="449" t="s">
        <v>6003</v>
      </c>
      <c r="N274" s="449"/>
      <c r="O274" s="406" t="s">
        <v>8644</v>
      </c>
      <c r="P274" s="613"/>
      <c r="Q274" s="449" t="s">
        <v>10307</v>
      </c>
      <c r="R274" s="606"/>
      <c r="S274" s="613"/>
      <c r="T274" s="606"/>
      <c r="U274" s="449" t="s">
        <v>10246</v>
      </c>
    </row>
    <row r="275" spans="1:21" ht="36" x14ac:dyDescent="0.3">
      <c r="A275" s="613">
        <f t="shared" si="7"/>
        <v>276</v>
      </c>
      <c r="B275" s="449" t="s">
        <v>11760</v>
      </c>
      <c r="C275" s="449" t="s">
        <v>4807</v>
      </c>
      <c r="D275" s="449" t="s">
        <v>4660</v>
      </c>
      <c r="E275" s="449" t="s">
        <v>6002</v>
      </c>
      <c r="F275" s="449" t="s">
        <v>6003</v>
      </c>
      <c r="G275" s="449" t="s">
        <v>174</v>
      </c>
      <c r="H275" s="449" t="s">
        <v>11156</v>
      </c>
      <c r="I275" s="449" t="s">
        <v>11777</v>
      </c>
      <c r="J275" s="449"/>
      <c r="K275" s="449"/>
      <c r="L275" s="449" t="s">
        <v>11773</v>
      </c>
      <c r="M275" s="449" t="s">
        <v>6003</v>
      </c>
      <c r="N275" s="449"/>
      <c r="O275" s="406" t="s">
        <v>8646</v>
      </c>
      <c r="P275" s="613"/>
      <c r="Q275" s="449" t="s">
        <v>10307</v>
      </c>
      <c r="R275" s="606"/>
      <c r="S275" s="613"/>
      <c r="T275" s="606"/>
      <c r="U275" s="449" t="s">
        <v>10246</v>
      </c>
    </row>
    <row r="276" spans="1:21" ht="36" x14ac:dyDescent="0.3">
      <c r="A276" s="613">
        <f t="shared" si="7"/>
        <v>277</v>
      </c>
      <c r="B276" s="449" t="s">
        <v>11760</v>
      </c>
      <c r="C276" s="449" t="s">
        <v>4807</v>
      </c>
      <c r="D276" s="449" t="s">
        <v>4660</v>
      </c>
      <c r="E276" s="449" t="s">
        <v>6002</v>
      </c>
      <c r="F276" s="449" t="s">
        <v>6003</v>
      </c>
      <c r="G276" s="449" t="s">
        <v>174</v>
      </c>
      <c r="H276" s="449" t="s">
        <v>11157</v>
      </c>
      <c r="I276" s="449" t="s">
        <v>11158</v>
      </c>
      <c r="J276" s="449"/>
      <c r="K276" s="449"/>
      <c r="L276" s="449" t="s">
        <v>11773</v>
      </c>
      <c r="M276" s="449" t="s">
        <v>6003</v>
      </c>
      <c r="N276" s="449"/>
      <c r="O276" s="406" t="s">
        <v>8648</v>
      </c>
      <c r="P276" s="613"/>
      <c r="Q276" s="449" t="s">
        <v>10307</v>
      </c>
      <c r="R276" s="606"/>
      <c r="S276" s="613"/>
      <c r="T276" s="606"/>
      <c r="U276" s="449" t="s">
        <v>10246</v>
      </c>
    </row>
    <row r="277" spans="1:21" ht="36" x14ac:dyDescent="0.3">
      <c r="A277" s="613">
        <f t="shared" si="7"/>
        <v>278</v>
      </c>
      <c r="B277" s="449" t="s">
        <v>11760</v>
      </c>
      <c r="C277" s="449" t="s">
        <v>4807</v>
      </c>
      <c r="D277" s="449" t="s">
        <v>4660</v>
      </c>
      <c r="E277" s="449" t="s">
        <v>6002</v>
      </c>
      <c r="F277" s="449" t="s">
        <v>6003</v>
      </c>
      <c r="G277" s="449" t="s">
        <v>174</v>
      </c>
      <c r="H277" s="449" t="s">
        <v>11159</v>
      </c>
      <c r="I277" s="449" t="s">
        <v>11160</v>
      </c>
      <c r="J277" s="449"/>
      <c r="K277" s="449"/>
      <c r="L277" s="449" t="s">
        <v>11773</v>
      </c>
      <c r="M277" s="449" t="s">
        <v>6003</v>
      </c>
      <c r="N277" s="449"/>
      <c r="O277" s="406" t="s">
        <v>8650</v>
      </c>
      <c r="P277" s="613"/>
      <c r="Q277" s="449" t="s">
        <v>10307</v>
      </c>
      <c r="R277" s="606"/>
      <c r="S277" s="613"/>
      <c r="T277" s="606"/>
      <c r="U277" s="449" t="s">
        <v>10246</v>
      </c>
    </row>
    <row r="278" spans="1:21" ht="36" x14ac:dyDescent="0.3">
      <c r="A278" s="613">
        <f t="shared" si="7"/>
        <v>279</v>
      </c>
      <c r="B278" s="449" t="s">
        <v>11760</v>
      </c>
      <c r="C278" s="449" t="s">
        <v>4807</v>
      </c>
      <c r="D278" s="449" t="s">
        <v>4660</v>
      </c>
      <c r="E278" s="449" t="s">
        <v>6002</v>
      </c>
      <c r="F278" s="449" t="s">
        <v>6003</v>
      </c>
      <c r="G278" s="449" t="s">
        <v>174</v>
      </c>
      <c r="H278" s="449" t="s">
        <v>11161</v>
      </c>
      <c r="I278" s="449" t="s">
        <v>11162</v>
      </c>
      <c r="J278" s="449"/>
      <c r="K278" s="449"/>
      <c r="L278" s="449" t="s">
        <v>11773</v>
      </c>
      <c r="M278" s="449" t="s">
        <v>6003</v>
      </c>
      <c r="N278" s="449"/>
      <c r="O278" s="406" t="s">
        <v>8652</v>
      </c>
      <c r="P278" s="613"/>
      <c r="Q278" s="449" t="s">
        <v>10307</v>
      </c>
      <c r="R278" s="606"/>
      <c r="S278" s="613"/>
      <c r="T278" s="606"/>
      <c r="U278" s="449" t="s">
        <v>10246</v>
      </c>
    </row>
    <row r="279" spans="1:21" ht="36" x14ac:dyDescent="0.3">
      <c r="A279" s="613">
        <f t="shared" si="7"/>
        <v>280</v>
      </c>
      <c r="B279" s="449" t="s">
        <v>11760</v>
      </c>
      <c r="C279" s="449" t="s">
        <v>4807</v>
      </c>
      <c r="D279" s="449" t="s">
        <v>4660</v>
      </c>
      <c r="E279" s="449" t="s">
        <v>6002</v>
      </c>
      <c r="F279" s="449" t="s">
        <v>6003</v>
      </c>
      <c r="G279" s="449" t="s">
        <v>174</v>
      </c>
      <c r="H279" s="449" t="s">
        <v>11163</v>
      </c>
      <c r="I279" s="449" t="s">
        <v>11164</v>
      </c>
      <c r="J279" s="449"/>
      <c r="K279" s="449"/>
      <c r="L279" s="449" t="s">
        <v>11773</v>
      </c>
      <c r="M279" s="449" t="s">
        <v>6003</v>
      </c>
      <c r="N279" s="449"/>
      <c r="O279" s="406" t="s">
        <v>8654</v>
      </c>
      <c r="P279" s="613"/>
      <c r="Q279" s="449" t="s">
        <v>10307</v>
      </c>
      <c r="R279" s="606"/>
      <c r="S279" s="613"/>
      <c r="T279" s="606"/>
      <c r="U279" s="449" t="s">
        <v>10246</v>
      </c>
    </row>
    <row r="280" spans="1:21" ht="36" x14ac:dyDescent="0.3">
      <c r="A280" s="613">
        <f t="shared" si="7"/>
        <v>281</v>
      </c>
      <c r="B280" s="449" t="s">
        <v>11760</v>
      </c>
      <c r="C280" s="449" t="s">
        <v>4807</v>
      </c>
      <c r="D280" s="449" t="s">
        <v>4660</v>
      </c>
      <c r="E280" s="449" t="s">
        <v>6002</v>
      </c>
      <c r="F280" s="449" t="s">
        <v>6003</v>
      </c>
      <c r="G280" s="449" t="s">
        <v>174</v>
      </c>
      <c r="H280" s="449" t="s">
        <v>11165</v>
      </c>
      <c r="I280" s="449" t="s">
        <v>11166</v>
      </c>
      <c r="J280" s="449"/>
      <c r="K280" s="449"/>
      <c r="L280" s="449" t="s">
        <v>11773</v>
      </c>
      <c r="M280" s="449" t="s">
        <v>6003</v>
      </c>
      <c r="N280" s="449"/>
      <c r="O280" s="406" t="s">
        <v>8656</v>
      </c>
      <c r="P280" s="613"/>
      <c r="Q280" s="449" t="s">
        <v>10307</v>
      </c>
      <c r="R280" s="606"/>
      <c r="S280" s="613"/>
      <c r="T280" s="606"/>
      <c r="U280" s="449" t="s">
        <v>10246</v>
      </c>
    </row>
    <row r="281" spans="1:21" ht="36" x14ac:dyDescent="0.3">
      <c r="A281" s="613">
        <f t="shared" si="7"/>
        <v>282</v>
      </c>
      <c r="B281" s="449" t="s">
        <v>11760</v>
      </c>
      <c r="C281" s="449" t="s">
        <v>4807</v>
      </c>
      <c r="D281" s="449" t="s">
        <v>4660</v>
      </c>
      <c r="E281" s="449" t="s">
        <v>6002</v>
      </c>
      <c r="F281" s="449" t="s">
        <v>6003</v>
      </c>
      <c r="G281" s="449" t="s">
        <v>174</v>
      </c>
      <c r="H281" s="449" t="s">
        <v>11167</v>
      </c>
      <c r="I281" s="449" t="s">
        <v>11168</v>
      </c>
      <c r="J281" s="449"/>
      <c r="K281" s="449"/>
      <c r="L281" s="449" t="s">
        <v>11773</v>
      </c>
      <c r="M281" s="449" t="s">
        <v>6003</v>
      </c>
      <c r="N281" s="449"/>
      <c r="O281" s="406" t="s">
        <v>8658</v>
      </c>
      <c r="P281" s="613"/>
      <c r="Q281" s="449" t="s">
        <v>10307</v>
      </c>
      <c r="R281" s="606"/>
      <c r="S281" s="613"/>
      <c r="T281" s="606"/>
      <c r="U281" s="449" t="s">
        <v>10246</v>
      </c>
    </row>
    <row r="282" spans="1:21" ht="36" x14ac:dyDescent="0.3">
      <c r="A282" s="613">
        <f t="shared" si="7"/>
        <v>283</v>
      </c>
      <c r="B282" s="449" t="s">
        <v>11760</v>
      </c>
      <c r="C282" s="449" t="s">
        <v>4807</v>
      </c>
      <c r="D282" s="449" t="s">
        <v>4660</v>
      </c>
      <c r="E282" s="449" t="s">
        <v>6002</v>
      </c>
      <c r="F282" s="449" t="s">
        <v>6003</v>
      </c>
      <c r="G282" s="449" t="s">
        <v>174</v>
      </c>
      <c r="H282" s="449" t="s">
        <v>11169</v>
      </c>
      <c r="I282" s="449" t="s">
        <v>11170</v>
      </c>
      <c r="J282" s="449"/>
      <c r="K282" s="449"/>
      <c r="L282" s="449" t="s">
        <v>11773</v>
      </c>
      <c r="M282" s="449" t="s">
        <v>6003</v>
      </c>
      <c r="N282" s="449"/>
      <c r="O282" s="406" t="s">
        <v>8660</v>
      </c>
      <c r="P282" s="613"/>
      <c r="Q282" s="449" t="s">
        <v>10307</v>
      </c>
      <c r="R282" s="606"/>
      <c r="S282" s="613"/>
      <c r="T282" s="606"/>
      <c r="U282" s="449" t="s">
        <v>10246</v>
      </c>
    </row>
    <row r="283" spans="1:21" ht="36" x14ac:dyDescent="0.3">
      <c r="A283" s="613">
        <f t="shared" si="7"/>
        <v>284</v>
      </c>
      <c r="B283" s="449" t="s">
        <v>11760</v>
      </c>
      <c r="C283" s="449" t="s">
        <v>4807</v>
      </c>
      <c r="D283" s="449" t="s">
        <v>4660</v>
      </c>
      <c r="E283" s="449" t="s">
        <v>6002</v>
      </c>
      <c r="F283" s="449" t="s">
        <v>6003</v>
      </c>
      <c r="G283" s="449" t="s">
        <v>174</v>
      </c>
      <c r="H283" s="449" t="s">
        <v>11171</v>
      </c>
      <c r="I283" s="449" t="s">
        <v>11172</v>
      </c>
      <c r="J283" s="449"/>
      <c r="K283" s="449"/>
      <c r="L283" s="449" t="s">
        <v>11773</v>
      </c>
      <c r="M283" s="449" t="s">
        <v>6003</v>
      </c>
      <c r="N283" s="449"/>
      <c r="O283" s="406" t="s">
        <v>8662</v>
      </c>
      <c r="P283" s="613"/>
      <c r="Q283" s="449" t="s">
        <v>10307</v>
      </c>
      <c r="R283" s="606"/>
      <c r="S283" s="613"/>
      <c r="T283" s="606"/>
      <c r="U283" s="449" t="s">
        <v>10246</v>
      </c>
    </row>
    <row r="284" spans="1:21" ht="36" x14ac:dyDescent="0.3">
      <c r="A284" s="613">
        <f t="shared" si="7"/>
        <v>285</v>
      </c>
      <c r="B284" s="449" t="s">
        <v>11760</v>
      </c>
      <c r="C284" s="449" t="s">
        <v>4807</v>
      </c>
      <c r="D284" s="449" t="s">
        <v>4660</v>
      </c>
      <c r="E284" s="449" t="s">
        <v>6002</v>
      </c>
      <c r="F284" s="449" t="s">
        <v>6003</v>
      </c>
      <c r="G284" s="449" t="s">
        <v>174</v>
      </c>
      <c r="H284" s="449" t="s">
        <v>11173</v>
      </c>
      <c r="I284" s="449" t="s">
        <v>11174</v>
      </c>
      <c r="J284" s="449"/>
      <c r="K284" s="449"/>
      <c r="L284" s="449" t="s">
        <v>11773</v>
      </c>
      <c r="M284" s="449" t="s">
        <v>6003</v>
      </c>
      <c r="N284" s="449"/>
      <c r="O284" s="406" t="s">
        <v>8664</v>
      </c>
      <c r="P284" s="613"/>
      <c r="Q284" s="449" t="s">
        <v>10307</v>
      </c>
      <c r="R284" s="606"/>
      <c r="S284" s="613"/>
      <c r="T284" s="606"/>
      <c r="U284" s="449" t="s">
        <v>10246</v>
      </c>
    </row>
    <row r="285" spans="1:21" ht="36" x14ac:dyDescent="0.3">
      <c r="A285" s="613">
        <f t="shared" si="7"/>
        <v>286</v>
      </c>
      <c r="B285" s="449" t="s">
        <v>11760</v>
      </c>
      <c r="C285" s="449" t="s">
        <v>4807</v>
      </c>
      <c r="D285" s="449" t="s">
        <v>4660</v>
      </c>
      <c r="E285" s="449" t="s">
        <v>6002</v>
      </c>
      <c r="F285" s="449" t="s">
        <v>6003</v>
      </c>
      <c r="G285" s="449" t="s">
        <v>174</v>
      </c>
      <c r="H285" s="449" t="s">
        <v>11175</v>
      </c>
      <c r="I285" s="449" t="s">
        <v>11176</v>
      </c>
      <c r="J285" s="449"/>
      <c r="K285" s="449"/>
      <c r="L285" s="449" t="s">
        <v>11773</v>
      </c>
      <c r="M285" s="449" t="s">
        <v>6003</v>
      </c>
      <c r="N285" s="449"/>
      <c r="O285" s="406" t="s">
        <v>8666</v>
      </c>
      <c r="P285" s="613"/>
      <c r="Q285" s="449" t="s">
        <v>10307</v>
      </c>
      <c r="R285" s="606"/>
      <c r="S285" s="613"/>
      <c r="T285" s="606"/>
      <c r="U285" s="449" t="s">
        <v>10246</v>
      </c>
    </row>
    <row r="286" spans="1:21" ht="36" x14ac:dyDescent="0.3">
      <c r="A286" s="613">
        <f t="shared" ref="A286:A317" si="8">A285+1</f>
        <v>287</v>
      </c>
      <c r="B286" s="449" t="s">
        <v>11760</v>
      </c>
      <c r="C286" s="449" t="s">
        <v>4807</v>
      </c>
      <c r="D286" s="449" t="s">
        <v>4660</v>
      </c>
      <c r="E286" s="449" t="s">
        <v>6002</v>
      </c>
      <c r="F286" s="449" t="s">
        <v>6003</v>
      </c>
      <c r="G286" s="449" t="s">
        <v>174</v>
      </c>
      <c r="H286" s="449" t="s">
        <v>11177</v>
      </c>
      <c r="I286" s="449" t="s">
        <v>11178</v>
      </c>
      <c r="J286" s="449"/>
      <c r="K286" s="449"/>
      <c r="L286" s="449" t="s">
        <v>11773</v>
      </c>
      <c r="M286" s="449" t="s">
        <v>6003</v>
      </c>
      <c r="N286" s="449"/>
      <c r="O286" s="406" t="s">
        <v>8668</v>
      </c>
      <c r="P286" s="613"/>
      <c r="Q286" s="449" t="s">
        <v>10307</v>
      </c>
      <c r="R286" s="606"/>
      <c r="S286" s="613"/>
      <c r="T286" s="606"/>
      <c r="U286" s="449" t="s">
        <v>10246</v>
      </c>
    </row>
    <row r="287" spans="1:21" ht="36" x14ac:dyDescent="0.3">
      <c r="A287" s="613">
        <f t="shared" si="8"/>
        <v>288</v>
      </c>
      <c r="B287" s="449" t="s">
        <v>11760</v>
      </c>
      <c r="C287" s="449" t="s">
        <v>4807</v>
      </c>
      <c r="D287" s="449" t="s">
        <v>4660</v>
      </c>
      <c r="E287" s="449" t="s">
        <v>6002</v>
      </c>
      <c r="F287" s="449" t="s">
        <v>6003</v>
      </c>
      <c r="G287" s="449" t="s">
        <v>174</v>
      </c>
      <c r="H287" s="449" t="s">
        <v>11179</v>
      </c>
      <c r="I287" s="449" t="s">
        <v>11180</v>
      </c>
      <c r="J287" s="449"/>
      <c r="K287" s="449"/>
      <c r="L287" s="449" t="s">
        <v>11773</v>
      </c>
      <c r="M287" s="449" t="s">
        <v>6003</v>
      </c>
      <c r="N287" s="449"/>
      <c r="O287" s="406" t="s">
        <v>8670</v>
      </c>
      <c r="P287" s="613"/>
      <c r="Q287" s="449" t="s">
        <v>10307</v>
      </c>
      <c r="R287" s="606"/>
      <c r="S287" s="613"/>
      <c r="T287" s="606"/>
      <c r="U287" s="449" t="s">
        <v>10246</v>
      </c>
    </row>
    <row r="288" spans="1:21" ht="36" x14ac:dyDescent="0.3">
      <c r="A288" s="613">
        <f t="shared" si="8"/>
        <v>289</v>
      </c>
      <c r="B288" s="449" t="s">
        <v>11760</v>
      </c>
      <c r="C288" s="449" t="s">
        <v>4807</v>
      </c>
      <c r="D288" s="449" t="s">
        <v>4660</v>
      </c>
      <c r="E288" s="449" t="s">
        <v>6002</v>
      </c>
      <c r="F288" s="449" t="s">
        <v>6003</v>
      </c>
      <c r="G288" s="449" t="s">
        <v>174</v>
      </c>
      <c r="H288" s="449" t="s">
        <v>11181</v>
      </c>
      <c r="I288" s="449" t="s">
        <v>11182</v>
      </c>
      <c r="J288" s="449"/>
      <c r="K288" s="449"/>
      <c r="L288" s="449" t="s">
        <v>11773</v>
      </c>
      <c r="M288" s="449" t="s">
        <v>6003</v>
      </c>
      <c r="N288" s="449"/>
      <c r="O288" s="406" t="s">
        <v>8672</v>
      </c>
      <c r="P288" s="613"/>
      <c r="Q288" s="449" t="s">
        <v>10307</v>
      </c>
      <c r="R288" s="606"/>
      <c r="S288" s="613"/>
      <c r="T288" s="606"/>
      <c r="U288" s="449" t="s">
        <v>10246</v>
      </c>
    </row>
    <row r="289" spans="1:21" ht="36" x14ac:dyDescent="0.3">
      <c r="A289" s="613">
        <f t="shared" si="8"/>
        <v>290</v>
      </c>
      <c r="B289" s="449" t="s">
        <v>11760</v>
      </c>
      <c r="C289" s="449" t="s">
        <v>4807</v>
      </c>
      <c r="D289" s="449" t="s">
        <v>4660</v>
      </c>
      <c r="E289" s="449" t="s">
        <v>6002</v>
      </c>
      <c r="F289" s="449" t="s">
        <v>6003</v>
      </c>
      <c r="G289" s="449" t="s">
        <v>174</v>
      </c>
      <c r="H289" s="449" t="s">
        <v>11183</v>
      </c>
      <c r="I289" s="449" t="s">
        <v>11184</v>
      </c>
      <c r="J289" s="449"/>
      <c r="K289" s="449"/>
      <c r="L289" s="449" t="s">
        <v>11773</v>
      </c>
      <c r="M289" s="449" t="s">
        <v>6003</v>
      </c>
      <c r="N289" s="449"/>
      <c r="O289" s="406" t="s">
        <v>8674</v>
      </c>
      <c r="P289" s="613"/>
      <c r="Q289" s="449" t="s">
        <v>10307</v>
      </c>
      <c r="R289" s="606"/>
      <c r="S289" s="613"/>
      <c r="T289" s="606"/>
      <c r="U289" s="449" t="s">
        <v>10246</v>
      </c>
    </row>
    <row r="290" spans="1:21" ht="36" x14ac:dyDescent="0.3">
      <c r="A290" s="613">
        <f t="shared" si="8"/>
        <v>291</v>
      </c>
      <c r="B290" s="449" t="s">
        <v>11760</v>
      </c>
      <c r="C290" s="449" t="s">
        <v>4807</v>
      </c>
      <c r="D290" s="449" t="s">
        <v>4660</v>
      </c>
      <c r="E290" s="449" t="s">
        <v>6002</v>
      </c>
      <c r="F290" s="449" t="s">
        <v>6003</v>
      </c>
      <c r="G290" s="449" t="s">
        <v>174</v>
      </c>
      <c r="H290" s="449" t="s">
        <v>11185</v>
      </c>
      <c r="I290" s="449" t="s">
        <v>11186</v>
      </c>
      <c r="J290" s="449"/>
      <c r="K290" s="449"/>
      <c r="L290" s="449" t="s">
        <v>11773</v>
      </c>
      <c r="M290" s="449" t="s">
        <v>6003</v>
      </c>
      <c r="N290" s="449"/>
      <c r="O290" s="406" t="s">
        <v>8676</v>
      </c>
      <c r="P290" s="613"/>
      <c r="Q290" s="449" t="s">
        <v>10307</v>
      </c>
      <c r="R290" s="606"/>
      <c r="S290" s="613"/>
      <c r="T290" s="606"/>
      <c r="U290" s="449" t="s">
        <v>10246</v>
      </c>
    </row>
    <row r="291" spans="1:21" ht="36" x14ac:dyDescent="0.3">
      <c r="A291" s="613">
        <f t="shared" si="8"/>
        <v>292</v>
      </c>
      <c r="B291" s="449" t="s">
        <v>11760</v>
      </c>
      <c r="C291" s="449" t="s">
        <v>4807</v>
      </c>
      <c r="D291" s="449" t="s">
        <v>4660</v>
      </c>
      <c r="E291" s="449" t="s">
        <v>6002</v>
      </c>
      <c r="F291" s="449" t="s">
        <v>6003</v>
      </c>
      <c r="G291" s="449" t="s">
        <v>174</v>
      </c>
      <c r="H291" s="449" t="s">
        <v>11187</v>
      </c>
      <c r="I291" s="449" t="s">
        <v>11188</v>
      </c>
      <c r="J291" s="449"/>
      <c r="K291" s="449"/>
      <c r="L291" s="449" t="s">
        <v>11773</v>
      </c>
      <c r="M291" s="449" t="s">
        <v>6003</v>
      </c>
      <c r="N291" s="449"/>
      <c r="O291" s="406" t="s">
        <v>8678</v>
      </c>
      <c r="P291" s="613"/>
      <c r="Q291" s="449" t="s">
        <v>10307</v>
      </c>
      <c r="R291" s="606"/>
      <c r="S291" s="613"/>
      <c r="T291" s="606"/>
      <c r="U291" s="449" t="s">
        <v>10246</v>
      </c>
    </row>
    <row r="292" spans="1:21" ht="36" x14ac:dyDescent="0.3">
      <c r="A292" s="613">
        <f t="shared" si="8"/>
        <v>293</v>
      </c>
      <c r="B292" s="449" t="s">
        <v>11760</v>
      </c>
      <c r="C292" s="449" t="s">
        <v>4807</v>
      </c>
      <c r="D292" s="449" t="s">
        <v>4660</v>
      </c>
      <c r="E292" s="449" t="s">
        <v>6002</v>
      </c>
      <c r="F292" s="449" t="s">
        <v>6003</v>
      </c>
      <c r="G292" s="449" t="s">
        <v>174</v>
      </c>
      <c r="H292" s="449" t="s">
        <v>11189</v>
      </c>
      <c r="I292" s="449" t="s">
        <v>11190</v>
      </c>
      <c r="J292" s="449"/>
      <c r="K292" s="449"/>
      <c r="L292" s="449" t="s">
        <v>11773</v>
      </c>
      <c r="M292" s="449" t="s">
        <v>6003</v>
      </c>
      <c r="N292" s="449"/>
      <c r="O292" s="406" t="s">
        <v>8680</v>
      </c>
      <c r="P292" s="613"/>
      <c r="Q292" s="449" t="s">
        <v>10307</v>
      </c>
      <c r="R292" s="606"/>
      <c r="S292" s="613"/>
      <c r="T292" s="606"/>
      <c r="U292" s="449" t="s">
        <v>10246</v>
      </c>
    </row>
    <row r="293" spans="1:21" ht="36" x14ac:dyDescent="0.3">
      <c r="A293" s="613">
        <f t="shared" si="8"/>
        <v>294</v>
      </c>
      <c r="B293" s="449" t="s">
        <v>11760</v>
      </c>
      <c r="C293" s="449" t="s">
        <v>4807</v>
      </c>
      <c r="D293" s="449" t="s">
        <v>4660</v>
      </c>
      <c r="E293" s="449" t="s">
        <v>6002</v>
      </c>
      <c r="F293" s="449" t="s">
        <v>6003</v>
      </c>
      <c r="G293" s="449" t="s">
        <v>174</v>
      </c>
      <c r="H293" s="449" t="s">
        <v>11191</v>
      </c>
      <c r="I293" s="449" t="s">
        <v>11192</v>
      </c>
      <c r="J293" s="449"/>
      <c r="K293" s="449"/>
      <c r="L293" s="449" t="s">
        <v>11773</v>
      </c>
      <c r="M293" s="449" t="s">
        <v>6003</v>
      </c>
      <c r="N293" s="449"/>
      <c r="O293" s="406" t="s">
        <v>8682</v>
      </c>
      <c r="P293" s="613"/>
      <c r="Q293" s="449" t="s">
        <v>10307</v>
      </c>
      <c r="R293" s="606"/>
      <c r="S293" s="613"/>
      <c r="T293" s="606"/>
      <c r="U293" s="449" t="s">
        <v>10246</v>
      </c>
    </row>
    <row r="294" spans="1:21" ht="36" x14ac:dyDescent="0.3">
      <c r="A294" s="613">
        <f t="shared" si="8"/>
        <v>295</v>
      </c>
      <c r="B294" s="449" t="s">
        <v>11760</v>
      </c>
      <c r="C294" s="449" t="s">
        <v>4807</v>
      </c>
      <c r="D294" s="449" t="s">
        <v>4660</v>
      </c>
      <c r="E294" s="449" t="s">
        <v>6002</v>
      </c>
      <c r="F294" s="449" t="s">
        <v>6003</v>
      </c>
      <c r="G294" s="449" t="s">
        <v>174</v>
      </c>
      <c r="H294" s="449" t="s">
        <v>11193</v>
      </c>
      <c r="I294" s="449" t="s">
        <v>11194</v>
      </c>
      <c r="J294" s="449"/>
      <c r="K294" s="449"/>
      <c r="L294" s="449" t="s">
        <v>11773</v>
      </c>
      <c r="M294" s="449" t="s">
        <v>6003</v>
      </c>
      <c r="N294" s="449"/>
      <c r="O294" s="406" t="s">
        <v>8684</v>
      </c>
      <c r="P294" s="613"/>
      <c r="Q294" s="449" t="s">
        <v>10307</v>
      </c>
      <c r="R294" s="606"/>
      <c r="S294" s="613"/>
      <c r="T294" s="606"/>
      <c r="U294" s="449" t="s">
        <v>10246</v>
      </c>
    </row>
    <row r="295" spans="1:21" ht="36" x14ac:dyDescent="0.3">
      <c r="A295" s="613">
        <f t="shared" si="8"/>
        <v>296</v>
      </c>
      <c r="B295" s="449" t="s">
        <v>11760</v>
      </c>
      <c r="C295" s="449" t="s">
        <v>4807</v>
      </c>
      <c r="D295" s="449" t="s">
        <v>4660</v>
      </c>
      <c r="E295" s="449" t="s">
        <v>6002</v>
      </c>
      <c r="F295" s="449" t="s">
        <v>6003</v>
      </c>
      <c r="G295" s="449" t="s">
        <v>174</v>
      </c>
      <c r="H295" s="449" t="s">
        <v>11195</v>
      </c>
      <c r="I295" s="449" t="s">
        <v>11196</v>
      </c>
      <c r="J295" s="449"/>
      <c r="K295" s="449"/>
      <c r="L295" s="449" t="s">
        <v>11773</v>
      </c>
      <c r="M295" s="449" t="s">
        <v>6003</v>
      </c>
      <c r="N295" s="449"/>
      <c r="O295" s="406" t="s">
        <v>8686</v>
      </c>
      <c r="P295" s="613"/>
      <c r="Q295" s="449" t="s">
        <v>10307</v>
      </c>
      <c r="R295" s="606"/>
      <c r="S295" s="613"/>
      <c r="T295" s="606"/>
      <c r="U295" s="449" t="s">
        <v>10246</v>
      </c>
    </row>
    <row r="296" spans="1:21" ht="24" x14ac:dyDescent="0.3">
      <c r="A296" s="613">
        <f t="shared" si="8"/>
        <v>297</v>
      </c>
      <c r="B296" s="449" t="s">
        <v>11760</v>
      </c>
      <c r="C296" s="449" t="s">
        <v>4807</v>
      </c>
      <c r="D296" s="449" t="s">
        <v>4660</v>
      </c>
      <c r="E296" s="449" t="s">
        <v>6002</v>
      </c>
      <c r="F296" s="449" t="s">
        <v>6003</v>
      </c>
      <c r="G296" s="449" t="s">
        <v>2375</v>
      </c>
      <c r="H296" s="449" t="s">
        <v>11197</v>
      </c>
      <c r="I296" s="449" t="s">
        <v>11198</v>
      </c>
      <c r="J296" s="449"/>
      <c r="K296" s="449"/>
      <c r="L296" s="449"/>
      <c r="M296" s="449"/>
      <c r="N296" s="449"/>
      <c r="O296" s="422" t="s">
        <v>11199</v>
      </c>
      <c r="P296" s="613"/>
      <c r="Q296" s="449" t="s">
        <v>10349</v>
      </c>
      <c r="R296" s="606"/>
      <c r="S296" s="613"/>
      <c r="T296" s="606"/>
      <c r="U296" s="449" t="s">
        <v>10246</v>
      </c>
    </row>
    <row r="297" spans="1:21" ht="36" x14ac:dyDescent="0.3">
      <c r="A297" s="613">
        <f t="shared" si="8"/>
        <v>298</v>
      </c>
      <c r="B297" s="449" t="s">
        <v>11760</v>
      </c>
      <c r="C297" s="449" t="s">
        <v>4807</v>
      </c>
      <c r="D297" s="449" t="s">
        <v>4660</v>
      </c>
      <c r="E297" s="449" t="s">
        <v>6002</v>
      </c>
      <c r="F297" s="449" t="s">
        <v>6003</v>
      </c>
      <c r="G297" s="449" t="s">
        <v>2375</v>
      </c>
      <c r="H297" s="449" t="s">
        <v>11200</v>
      </c>
      <c r="I297" s="449" t="s">
        <v>11201</v>
      </c>
      <c r="J297" s="449"/>
      <c r="K297" s="449"/>
      <c r="L297" s="449"/>
      <c r="M297" s="449"/>
      <c r="N297" s="449"/>
      <c r="O297" s="422" t="s">
        <v>11202</v>
      </c>
      <c r="P297" s="613"/>
      <c r="Q297" s="449" t="s">
        <v>10349</v>
      </c>
      <c r="R297" s="606"/>
      <c r="S297" s="613"/>
      <c r="T297" s="606"/>
      <c r="U297" s="449" t="s">
        <v>10246</v>
      </c>
    </row>
    <row r="298" spans="1:21" ht="24" x14ac:dyDescent="0.3">
      <c r="A298" s="613">
        <f t="shared" si="8"/>
        <v>299</v>
      </c>
      <c r="B298" s="449" t="s">
        <v>11760</v>
      </c>
      <c r="C298" s="449" t="s">
        <v>4807</v>
      </c>
      <c r="D298" s="449" t="s">
        <v>4660</v>
      </c>
      <c r="E298" s="449" t="s">
        <v>6002</v>
      </c>
      <c r="F298" s="449" t="s">
        <v>6003</v>
      </c>
      <c r="G298" s="449" t="s">
        <v>2375</v>
      </c>
      <c r="H298" s="449" t="s">
        <v>11203</v>
      </c>
      <c r="I298" s="449" t="s">
        <v>11204</v>
      </c>
      <c r="J298" s="449"/>
      <c r="K298" s="449"/>
      <c r="L298" s="449"/>
      <c r="M298" s="449"/>
      <c r="N298" s="449"/>
      <c r="O298" s="422" t="s">
        <v>11205</v>
      </c>
      <c r="P298" s="613"/>
      <c r="Q298" s="449" t="s">
        <v>10349</v>
      </c>
      <c r="R298" s="606"/>
      <c r="S298" s="613"/>
      <c r="T298" s="606"/>
      <c r="U298" s="449" t="s">
        <v>10246</v>
      </c>
    </row>
    <row r="299" spans="1:21" ht="84" x14ac:dyDescent="0.3">
      <c r="A299" s="613">
        <f t="shared" si="8"/>
        <v>300</v>
      </c>
      <c r="B299" s="449" t="s">
        <v>11760</v>
      </c>
      <c r="C299" s="449" t="s">
        <v>4807</v>
      </c>
      <c r="D299" s="449" t="s">
        <v>4660</v>
      </c>
      <c r="E299" s="449" t="s">
        <v>6002</v>
      </c>
      <c r="F299" s="449" t="s">
        <v>6003</v>
      </c>
      <c r="G299" s="449" t="s">
        <v>2375</v>
      </c>
      <c r="H299" s="449" t="s">
        <v>11206</v>
      </c>
      <c r="I299" s="449" t="s">
        <v>11207</v>
      </c>
      <c r="J299" s="449"/>
      <c r="K299" s="449"/>
      <c r="L299" s="449"/>
      <c r="M299" s="449"/>
      <c r="N299" s="449"/>
      <c r="O299" s="422" t="s">
        <v>11208</v>
      </c>
      <c r="P299" s="613"/>
      <c r="Q299" s="449" t="s">
        <v>10349</v>
      </c>
      <c r="R299" s="606"/>
      <c r="S299" s="613"/>
      <c r="T299" s="606"/>
      <c r="U299" s="449" t="s">
        <v>10274</v>
      </c>
    </row>
    <row r="300" spans="1:21" ht="84" x14ac:dyDescent="0.3">
      <c r="A300" s="613">
        <f t="shared" si="8"/>
        <v>301</v>
      </c>
      <c r="B300" s="449" t="s">
        <v>11760</v>
      </c>
      <c r="C300" s="449" t="s">
        <v>4807</v>
      </c>
      <c r="D300" s="449" t="s">
        <v>4660</v>
      </c>
      <c r="E300" s="449" t="s">
        <v>6002</v>
      </c>
      <c r="F300" s="449" t="s">
        <v>6003</v>
      </c>
      <c r="G300" s="449" t="s">
        <v>2375</v>
      </c>
      <c r="H300" s="449" t="s">
        <v>11209</v>
      </c>
      <c r="I300" s="449" t="s">
        <v>11210</v>
      </c>
      <c r="J300" s="449"/>
      <c r="K300" s="449"/>
      <c r="L300" s="449"/>
      <c r="M300" s="449"/>
      <c r="N300" s="449"/>
      <c r="O300" s="422" t="s">
        <v>11211</v>
      </c>
      <c r="P300" s="613"/>
      <c r="Q300" s="449" t="s">
        <v>10349</v>
      </c>
      <c r="R300" s="606"/>
      <c r="S300" s="613"/>
      <c r="T300" s="606"/>
      <c r="U300" s="449" t="s">
        <v>10239</v>
      </c>
    </row>
    <row r="301" spans="1:21" ht="24" x14ac:dyDescent="0.3">
      <c r="A301" s="613">
        <f t="shared" si="8"/>
        <v>302</v>
      </c>
      <c r="B301" s="449" t="s">
        <v>11760</v>
      </c>
      <c r="C301" s="449" t="s">
        <v>4807</v>
      </c>
      <c r="D301" s="449" t="s">
        <v>4660</v>
      </c>
      <c r="E301" s="449" t="s">
        <v>6002</v>
      </c>
      <c r="F301" s="449" t="s">
        <v>6003</v>
      </c>
      <c r="G301" s="449" t="s">
        <v>2375</v>
      </c>
      <c r="H301" s="449" t="s">
        <v>11212</v>
      </c>
      <c r="I301" s="449" t="s">
        <v>11213</v>
      </c>
      <c r="J301" s="449"/>
      <c r="K301" s="449"/>
      <c r="L301" s="449"/>
      <c r="M301" s="449"/>
      <c r="N301" s="449"/>
      <c r="O301" s="422" t="s">
        <v>11214</v>
      </c>
      <c r="P301" s="613"/>
      <c r="Q301" s="449" t="s">
        <v>10349</v>
      </c>
      <c r="R301" s="606"/>
      <c r="S301" s="613"/>
      <c r="T301" s="606"/>
      <c r="U301" s="449" t="s">
        <v>10246</v>
      </c>
    </row>
    <row r="302" spans="1:21" ht="36" x14ac:dyDescent="0.3">
      <c r="A302" s="613">
        <f t="shared" si="8"/>
        <v>303</v>
      </c>
      <c r="B302" s="449" t="s">
        <v>11760</v>
      </c>
      <c r="C302" s="449" t="s">
        <v>4807</v>
      </c>
      <c r="D302" s="449" t="s">
        <v>4660</v>
      </c>
      <c r="E302" s="449" t="s">
        <v>6002</v>
      </c>
      <c r="F302" s="449" t="s">
        <v>6003</v>
      </c>
      <c r="G302" s="449" t="s">
        <v>2375</v>
      </c>
      <c r="H302" s="449" t="s">
        <v>11215</v>
      </c>
      <c r="I302" s="449" t="s">
        <v>11216</v>
      </c>
      <c r="J302" s="449"/>
      <c r="K302" s="449"/>
      <c r="L302" s="449"/>
      <c r="M302" s="449"/>
      <c r="N302" s="449"/>
      <c r="O302" s="422" t="s">
        <v>11217</v>
      </c>
      <c r="P302" s="613"/>
      <c r="Q302" s="449" t="s">
        <v>10349</v>
      </c>
      <c r="R302" s="606"/>
      <c r="S302" s="613"/>
      <c r="T302" s="606"/>
      <c r="U302" s="449" t="s">
        <v>10239</v>
      </c>
    </row>
    <row r="303" spans="1:21" ht="36" x14ac:dyDescent="0.3">
      <c r="A303" s="613">
        <f t="shared" si="8"/>
        <v>304</v>
      </c>
      <c r="B303" s="449" t="s">
        <v>11760</v>
      </c>
      <c r="C303" s="449" t="s">
        <v>4807</v>
      </c>
      <c r="D303" s="449" t="s">
        <v>4660</v>
      </c>
      <c r="E303" s="449" t="s">
        <v>6002</v>
      </c>
      <c r="F303" s="449" t="s">
        <v>6003</v>
      </c>
      <c r="G303" s="449" t="s">
        <v>2375</v>
      </c>
      <c r="H303" s="449" t="s">
        <v>11218</v>
      </c>
      <c r="I303" s="449" t="s">
        <v>11219</v>
      </c>
      <c r="J303" s="449"/>
      <c r="K303" s="449"/>
      <c r="L303" s="449"/>
      <c r="M303" s="449"/>
      <c r="N303" s="449"/>
      <c r="O303" s="422" t="s">
        <v>11220</v>
      </c>
      <c r="P303" s="613"/>
      <c r="Q303" s="449" t="s">
        <v>10349</v>
      </c>
      <c r="R303" s="606"/>
      <c r="S303" s="613"/>
      <c r="T303" s="606"/>
      <c r="U303" s="449" t="s">
        <v>10246</v>
      </c>
    </row>
    <row r="304" spans="1:21" ht="36" x14ac:dyDescent="0.3">
      <c r="A304" s="613">
        <f t="shared" si="8"/>
        <v>305</v>
      </c>
      <c r="B304" s="449" t="s">
        <v>11760</v>
      </c>
      <c r="C304" s="449" t="s">
        <v>4807</v>
      </c>
      <c r="D304" s="449" t="s">
        <v>4660</v>
      </c>
      <c r="E304" s="449" t="s">
        <v>6002</v>
      </c>
      <c r="F304" s="449" t="s">
        <v>6003</v>
      </c>
      <c r="G304" s="449" t="s">
        <v>2375</v>
      </c>
      <c r="H304" s="449" t="s">
        <v>11221</v>
      </c>
      <c r="I304" s="449" t="s">
        <v>11222</v>
      </c>
      <c r="J304" s="449"/>
      <c r="K304" s="449"/>
      <c r="L304" s="449"/>
      <c r="M304" s="449"/>
      <c r="N304" s="449"/>
      <c r="O304" s="422" t="s">
        <v>11223</v>
      </c>
      <c r="P304" s="613"/>
      <c r="Q304" s="449" t="s">
        <v>10349</v>
      </c>
      <c r="R304" s="606"/>
      <c r="S304" s="613"/>
      <c r="T304" s="606"/>
      <c r="U304" s="449" t="s">
        <v>10239</v>
      </c>
    </row>
    <row r="305" spans="1:21" ht="24" x14ac:dyDescent="0.3">
      <c r="A305" s="613">
        <f t="shared" si="8"/>
        <v>306</v>
      </c>
      <c r="B305" s="449" t="s">
        <v>11760</v>
      </c>
      <c r="C305" s="449" t="s">
        <v>4807</v>
      </c>
      <c r="D305" s="449" t="s">
        <v>4660</v>
      </c>
      <c r="E305" s="449" t="s">
        <v>6002</v>
      </c>
      <c r="F305" s="449" t="s">
        <v>6003</v>
      </c>
      <c r="G305" s="449" t="s">
        <v>2375</v>
      </c>
      <c r="H305" s="449" t="s">
        <v>11224</v>
      </c>
      <c r="I305" s="449" t="s">
        <v>11225</v>
      </c>
      <c r="J305" s="449"/>
      <c r="K305" s="449"/>
      <c r="L305" s="449"/>
      <c r="M305" s="449"/>
      <c r="N305" s="449"/>
      <c r="O305" s="422" t="s">
        <v>11226</v>
      </c>
      <c r="P305" s="613"/>
      <c r="Q305" s="449" t="s">
        <v>10349</v>
      </c>
      <c r="R305" s="606"/>
      <c r="S305" s="613"/>
      <c r="T305" s="606"/>
      <c r="U305" s="449" t="s">
        <v>10298</v>
      </c>
    </row>
    <row r="306" spans="1:21" ht="24" x14ac:dyDescent="0.3">
      <c r="A306" s="613">
        <f t="shared" si="8"/>
        <v>307</v>
      </c>
      <c r="B306" s="449" t="s">
        <v>11760</v>
      </c>
      <c r="C306" s="449" t="s">
        <v>4807</v>
      </c>
      <c r="D306" s="449" t="s">
        <v>4660</v>
      </c>
      <c r="E306" s="449" t="s">
        <v>6002</v>
      </c>
      <c r="F306" s="449" t="s">
        <v>6003</v>
      </c>
      <c r="G306" s="449" t="s">
        <v>2375</v>
      </c>
      <c r="H306" s="449" t="s">
        <v>11227</v>
      </c>
      <c r="I306" s="449" t="s">
        <v>11228</v>
      </c>
      <c r="J306" s="449"/>
      <c r="K306" s="449"/>
      <c r="L306" s="449"/>
      <c r="M306" s="449"/>
      <c r="N306" s="449"/>
      <c r="O306" s="422" t="s">
        <v>11229</v>
      </c>
      <c r="P306" s="613"/>
      <c r="Q306" s="449" t="s">
        <v>10349</v>
      </c>
      <c r="R306" s="606"/>
      <c r="S306" s="613"/>
      <c r="T306" s="606"/>
      <c r="U306" s="449" t="s">
        <v>10298</v>
      </c>
    </row>
    <row r="307" spans="1:21" ht="24" x14ac:dyDescent="0.3">
      <c r="A307" s="613">
        <f t="shared" si="8"/>
        <v>308</v>
      </c>
      <c r="B307" s="449" t="s">
        <v>11760</v>
      </c>
      <c r="C307" s="449" t="s">
        <v>4807</v>
      </c>
      <c r="D307" s="449" t="s">
        <v>4660</v>
      </c>
      <c r="E307" s="449" t="s">
        <v>6002</v>
      </c>
      <c r="F307" s="449" t="s">
        <v>6003</v>
      </c>
      <c r="G307" s="449" t="s">
        <v>2375</v>
      </c>
      <c r="H307" s="449" t="s">
        <v>11230</v>
      </c>
      <c r="I307" s="449" t="s">
        <v>11231</v>
      </c>
      <c r="J307" s="449"/>
      <c r="K307" s="449"/>
      <c r="L307" s="449"/>
      <c r="M307" s="449"/>
      <c r="N307" s="449"/>
      <c r="O307" s="422" t="s">
        <v>11232</v>
      </c>
      <c r="P307" s="613"/>
      <c r="Q307" s="449" t="s">
        <v>10349</v>
      </c>
      <c r="R307" s="606"/>
      <c r="S307" s="613"/>
      <c r="T307" s="606"/>
      <c r="U307" s="449" t="s">
        <v>10298</v>
      </c>
    </row>
    <row r="308" spans="1:21" ht="24" x14ac:dyDescent="0.3">
      <c r="A308" s="613">
        <f t="shared" si="8"/>
        <v>309</v>
      </c>
      <c r="B308" s="449" t="s">
        <v>11760</v>
      </c>
      <c r="C308" s="449" t="s">
        <v>4807</v>
      </c>
      <c r="D308" s="449" t="s">
        <v>4660</v>
      </c>
      <c r="E308" s="449" t="s">
        <v>6002</v>
      </c>
      <c r="F308" s="449" t="s">
        <v>6003</v>
      </c>
      <c r="G308" s="449" t="s">
        <v>2375</v>
      </c>
      <c r="H308" s="449" t="s">
        <v>11233</v>
      </c>
      <c r="I308" s="449" t="s">
        <v>11234</v>
      </c>
      <c r="J308" s="449"/>
      <c r="K308" s="449"/>
      <c r="L308" s="449"/>
      <c r="M308" s="449"/>
      <c r="N308" s="449"/>
      <c r="O308" s="422" t="s">
        <v>11235</v>
      </c>
      <c r="P308" s="613"/>
      <c r="Q308" s="449" t="s">
        <v>10349</v>
      </c>
      <c r="R308" s="606"/>
      <c r="S308" s="613"/>
      <c r="T308" s="606"/>
      <c r="U308" s="449" t="s">
        <v>10298</v>
      </c>
    </row>
    <row r="309" spans="1:21" ht="24" x14ac:dyDescent="0.3">
      <c r="A309" s="613">
        <f t="shared" si="8"/>
        <v>310</v>
      </c>
      <c r="B309" s="449" t="s">
        <v>11760</v>
      </c>
      <c r="C309" s="449" t="s">
        <v>4807</v>
      </c>
      <c r="D309" s="449" t="s">
        <v>4660</v>
      </c>
      <c r="E309" s="449" t="s">
        <v>6002</v>
      </c>
      <c r="F309" s="449" t="s">
        <v>6003</v>
      </c>
      <c r="G309" s="449" t="s">
        <v>2375</v>
      </c>
      <c r="H309" s="449" t="s">
        <v>11236</v>
      </c>
      <c r="I309" s="449" t="s">
        <v>11237</v>
      </c>
      <c r="J309" s="449"/>
      <c r="K309" s="449"/>
      <c r="L309" s="449"/>
      <c r="M309" s="449"/>
      <c r="N309" s="449"/>
      <c r="O309" s="422" t="s">
        <v>11238</v>
      </c>
      <c r="P309" s="613"/>
      <c r="Q309" s="449" t="s">
        <v>10349</v>
      </c>
      <c r="R309" s="606"/>
      <c r="S309" s="613"/>
      <c r="T309" s="606"/>
      <c r="U309" s="449" t="s">
        <v>10298</v>
      </c>
    </row>
    <row r="310" spans="1:21" ht="24" x14ac:dyDescent="0.3">
      <c r="A310" s="613">
        <f t="shared" si="8"/>
        <v>311</v>
      </c>
      <c r="B310" s="449" t="s">
        <v>11760</v>
      </c>
      <c r="C310" s="449" t="s">
        <v>4807</v>
      </c>
      <c r="D310" s="449" t="s">
        <v>4660</v>
      </c>
      <c r="E310" s="449" t="s">
        <v>6002</v>
      </c>
      <c r="F310" s="449" t="s">
        <v>6003</v>
      </c>
      <c r="G310" s="449" t="s">
        <v>2375</v>
      </c>
      <c r="H310" s="449" t="s">
        <v>11239</v>
      </c>
      <c r="I310" s="449" t="s">
        <v>11240</v>
      </c>
      <c r="J310" s="449"/>
      <c r="K310" s="449"/>
      <c r="L310" s="449"/>
      <c r="M310" s="449"/>
      <c r="N310" s="449"/>
      <c r="O310" s="422" t="s">
        <v>11241</v>
      </c>
      <c r="P310" s="613"/>
      <c r="Q310" s="449" t="s">
        <v>10349</v>
      </c>
      <c r="R310" s="606"/>
      <c r="S310" s="613"/>
      <c r="T310" s="606"/>
      <c r="U310" s="449" t="s">
        <v>10246</v>
      </c>
    </row>
    <row r="311" spans="1:21" ht="36" x14ac:dyDescent="0.3">
      <c r="A311" s="613">
        <f t="shared" si="8"/>
        <v>312</v>
      </c>
      <c r="B311" s="449" t="s">
        <v>11760</v>
      </c>
      <c r="C311" s="449" t="s">
        <v>4807</v>
      </c>
      <c r="D311" s="449" t="s">
        <v>4660</v>
      </c>
      <c r="E311" s="449" t="s">
        <v>6002</v>
      </c>
      <c r="F311" s="449" t="s">
        <v>6003</v>
      </c>
      <c r="G311" s="449" t="s">
        <v>64</v>
      </c>
      <c r="H311" s="449" t="s">
        <v>11242</v>
      </c>
      <c r="I311" s="449" t="s">
        <v>11243</v>
      </c>
      <c r="J311" s="449"/>
      <c r="K311" s="449"/>
      <c r="L311" s="449"/>
      <c r="M311" s="449"/>
      <c r="N311" s="449"/>
      <c r="O311" s="406" t="s">
        <v>9741</v>
      </c>
      <c r="P311" s="613"/>
      <c r="Q311" s="449" t="s">
        <v>11244</v>
      </c>
      <c r="R311" s="606"/>
      <c r="S311" s="613"/>
      <c r="T311" s="606"/>
      <c r="U311" s="449" t="s">
        <v>10298</v>
      </c>
    </row>
    <row r="312" spans="1:21" ht="36" x14ac:dyDescent="0.3">
      <c r="A312" s="613">
        <f t="shared" si="8"/>
        <v>313</v>
      </c>
      <c r="B312" s="449" t="s">
        <v>11760</v>
      </c>
      <c r="C312" s="449" t="s">
        <v>4807</v>
      </c>
      <c r="D312" s="449" t="s">
        <v>4660</v>
      </c>
      <c r="E312" s="449" t="s">
        <v>6002</v>
      </c>
      <c r="F312" s="449" t="s">
        <v>6003</v>
      </c>
      <c r="G312" s="449" t="s">
        <v>64</v>
      </c>
      <c r="H312" s="449" t="s">
        <v>11245</v>
      </c>
      <c r="I312" s="449" t="s">
        <v>11246</v>
      </c>
      <c r="J312" s="449"/>
      <c r="K312" s="449"/>
      <c r="L312" s="449"/>
      <c r="M312" s="449"/>
      <c r="N312" s="449"/>
      <c r="O312" s="406" t="s">
        <v>9743</v>
      </c>
      <c r="P312" s="613"/>
      <c r="Q312" s="449" t="s">
        <v>11244</v>
      </c>
      <c r="R312" s="606"/>
      <c r="S312" s="613"/>
      <c r="T312" s="606"/>
      <c r="U312" s="449" t="s">
        <v>10239</v>
      </c>
    </row>
    <row r="313" spans="1:21" ht="36" x14ac:dyDescent="0.3">
      <c r="A313" s="613">
        <f t="shared" si="8"/>
        <v>314</v>
      </c>
      <c r="B313" s="449" t="s">
        <v>11760</v>
      </c>
      <c r="C313" s="449" t="s">
        <v>4807</v>
      </c>
      <c r="D313" s="449" t="s">
        <v>4660</v>
      </c>
      <c r="E313" s="449" t="s">
        <v>6002</v>
      </c>
      <c r="F313" s="449" t="s">
        <v>11247</v>
      </c>
      <c r="G313" s="449" t="s">
        <v>174</v>
      </c>
      <c r="H313" s="449" t="s">
        <v>11248</v>
      </c>
      <c r="I313" s="449" t="s">
        <v>11249</v>
      </c>
      <c r="J313" s="449"/>
      <c r="K313" s="449"/>
      <c r="L313" s="449"/>
      <c r="M313" s="449"/>
      <c r="N313" s="449"/>
      <c r="O313" s="406" t="s">
        <v>8749</v>
      </c>
      <c r="P313" s="613"/>
      <c r="Q313" s="606"/>
      <c r="R313" s="606"/>
      <c r="S313" s="613"/>
      <c r="T313" s="606"/>
      <c r="U313" s="449" t="s">
        <v>10246</v>
      </c>
    </row>
    <row r="314" spans="1:21" ht="24" x14ac:dyDescent="0.3">
      <c r="A314" s="613">
        <f t="shared" si="8"/>
        <v>315</v>
      </c>
      <c r="B314" s="449" t="s">
        <v>11760</v>
      </c>
      <c r="C314" s="449" t="s">
        <v>4807</v>
      </c>
      <c r="D314" s="449" t="s">
        <v>4660</v>
      </c>
      <c r="E314" s="449" t="s">
        <v>6002</v>
      </c>
      <c r="F314" s="449" t="s">
        <v>11247</v>
      </c>
      <c r="G314" s="449" t="s">
        <v>2375</v>
      </c>
      <c r="H314" s="449" t="s">
        <v>11250</v>
      </c>
      <c r="I314" s="449" t="s">
        <v>11251</v>
      </c>
      <c r="J314" s="449"/>
      <c r="K314" s="449"/>
      <c r="L314" s="449"/>
      <c r="M314" s="449"/>
      <c r="N314" s="449"/>
      <c r="O314" s="406" t="s">
        <v>9804</v>
      </c>
      <c r="P314" s="613"/>
      <c r="Q314" s="606"/>
      <c r="R314" s="606"/>
      <c r="S314" s="613"/>
      <c r="T314" s="606"/>
      <c r="U314" s="449" t="s">
        <v>10298</v>
      </c>
    </row>
    <row r="315" spans="1:21" ht="36" x14ac:dyDescent="0.3">
      <c r="A315" s="613">
        <f t="shared" si="8"/>
        <v>316</v>
      </c>
      <c r="B315" s="449" t="s">
        <v>11760</v>
      </c>
      <c r="C315" s="449" t="s">
        <v>4807</v>
      </c>
      <c r="D315" s="449" t="s">
        <v>4660</v>
      </c>
      <c r="E315" s="449" t="s">
        <v>6002</v>
      </c>
      <c r="F315" s="449" t="s">
        <v>11247</v>
      </c>
      <c r="G315" s="449" t="s">
        <v>2375</v>
      </c>
      <c r="H315" s="449" t="s">
        <v>11252</v>
      </c>
      <c r="I315" s="449" t="s">
        <v>11253</v>
      </c>
      <c r="J315" s="449"/>
      <c r="K315" s="449"/>
      <c r="L315" s="449"/>
      <c r="M315" s="449"/>
      <c r="N315" s="449"/>
      <c r="O315" s="406" t="s">
        <v>9809</v>
      </c>
      <c r="P315" s="613"/>
      <c r="Q315" s="606"/>
      <c r="R315" s="606"/>
      <c r="S315" s="613"/>
      <c r="T315" s="606"/>
      <c r="U315" s="449" t="s">
        <v>10298</v>
      </c>
    </row>
    <row r="316" spans="1:21" ht="24" x14ac:dyDescent="0.3">
      <c r="A316" s="613">
        <f t="shared" si="8"/>
        <v>317</v>
      </c>
      <c r="B316" s="449" t="s">
        <v>11760</v>
      </c>
      <c r="C316" s="449" t="s">
        <v>4807</v>
      </c>
      <c r="D316" s="449" t="s">
        <v>4660</v>
      </c>
      <c r="E316" s="449" t="s">
        <v>6002</v>
      </c>
      <c r="F316" s="449" t="s">
        <v>11247</v>
      </c>
      <c r="G316" s="449" t="s">
        <v>2375</v>
      </c>
      <c r="H316" s="449" t="s">
        <v>11254</v>
      </c>
      <c r="I316" s="449" t="s">
        <v>11255</v>
      </c>
      <c r="J316" s="449"/>
      <c r="K316" s="449"/>
      <c r="L316" s="449"/>
      <c r="M316" s="449"/>
      <c r="N316" s="449"/>
      <c r="O316" s="406" t="s">
        <v>9820</v>
      </c>
      <c r="P316" s="613"/>
      <c r="Q316" s="606"/>
      <c r="R316" s="606"/>
      <c r="S316" s="613"/>
      <c r="T316" s="606"/>
      <c r="U316" s="449" t="s">
        <v>10298</v>
      </c>
    </row>
    <row r="317" spans="1:21" ht="36" x14ac:dyDescent="0.3">
      <c r="A317" s="613">
        <f t="shared" si="8"/>
        <v>318</v>
      </c>
      <c r="B317" s="449" t="s">
        <v>11760</v>
      </c>
      <c r="C317" s="449" t="s">
        <v>4807</v>
      </c>
      <c r="D317" s="449" t="s">
        <v>4660</v>
      </c>
      <c r="E317" s="449" t="s">
        <v>6002</v>
      </c>
      <c r="F317" s="449" t="s">
        <v>11247</v>
      </c>
      <c r="G317" s="449" t="s">
        <v>2375</v>
      </c>
      <c r="H317" s="449" t="s">
        <v>11256</v>
      </c>
      <c r="I317" s="449" t="s">
        <v>11257</v>
      </c>
      <c r="J317" s="449"/>
      <c r="K317" s="449"/>
      <c r="L317" s="449"/>
      <c r="M317" s="449"/>
      <c r="N317" s="449"/>
      <c r="O317" s="406" t="s">
        <v>9827</v>
      </c>
      <c r="P317" s="613"/>
      <c r="Q317" s="606"/>
      <c r="R317" s="606"/>
      <c r="S317" s="613"/>
      <c r="T317" s="606"/>
      <c r="U317" s="449" t="s">
        <v>10239</v>
      </c>
    </row>
    <row r="318" spans="1:21" ht="36" x14ac:dyDescent="0.3">
      <c r="A318" s="613">
        <f t="shared" ref="A318:A326" si="9">A317+1</f>
        <v>319</v>
      </c>
      <c r="B318" s="449" t="s">
        <v>11760</v>
      </c>
      <c r="C318" s="449" t="s">
        <v>4807</v>
      </c>
      <c r="D318" s="449" t="s">
        <v>4660</v>
      </c>
      <c r="E318" s="449" t="s">
        <v>6002</v>
      </c>
      <c r="F318" s="449" t="s">
        <v>11247</v>
      </c>
      <c r="G318" s="449" t="s">
        <v>174</v>
      </c>
      <c r="H318" s="449" t="s">
        <v>11258</v>
      </c>
      <c r="I318" s="401" t="s">
        <v>11259</v>
      </c>
      <c r="O318" s="406" t="s">
        <v>8762</v>
      </c>
      <c r="Q318" s="606" t="s">
        <v>10307</v>
      </c>
      <c r="U318" s="449" t="s">
        <v>10239</v>
      </c>
    </row>
    <row r="319" spans="1:21" ht="36" x14ac:dyDescent="0.3">
      <c r="A319" s="613">
        <f t="shared" si="9"/>
        <v>320</v>
      </c>
      <c r="B319" s="449" t="s">
        <v>11760</v>
      </c>
      <c r="C319" s="449" t="s">
        <v>4807</v>
      </c>
      <c r="D319" s="449" t="s">
        <v>4660</v>
      </c>
      <c r="E319" s="449" t="s">
        <v>6002</v>
      </c>
      <c r="F319" s="449" t="s">
        <v>11247</v>
      </c>
      <c r="G319" s="449" t="s">
        <v>174</v>
      </c>
      <c r="H319" s="449" t="s">
        <v>11260</v>
      </c>
      <c r="I319" s="401" t="s">
        <v>11261</v>
      </c>
      <c r="O319" s="406" t="s">
        <v>8762</v>
      </c>
      <c r="Q319" s="606" t="s">
        <v>10307</v>
      </c>
      <c r="U319" s="449" t="s">
        <v>10239</v>
      </c>
    </row>
    <row r="320" spans="1:21" ht="36" x14ac:dyDescent="0.3">
      <c r="A320" s="613">
        <f t="shared" si="9"/>
        <v>321</v>
      </c>
      <c r="B320" s="449" t="s">
        <v>11760</v>
      </c>
      <c r="C320" s="449" t="s">
        <v>4807</v>
      </c>
      <c r="D320" s="449" t="s">
        <v>4660</v>
      </c>
      <c r="E320" s="449" t="s">
        <v>6002</v>
      </c>
      <c r="F320" s="449" t="s">
        <v>11247</v>
      </c>
      <c r="G320" s="449" t="s">
        <v>174</v>
      </c>
      <c r="H320" s="449" t="s">
        <v>11262</v>
      </c>
      <c r="I320" s="401" t="s">
        <v>11263</v>
      </c>
      <c r="O320" s="406" t="s">
        <v>8764</v>
      </c>
      <c r="Q320" s="606" t="s">
        <v>10307</v>
      </c>
      <c r="U320" s="449" t="s">
        <v>10239</v>
      </c>
    </row>
    <row r="321" spans="1:21" ht="36" x14ac:dyDescent="0.3">
      <c r="A321" s="613">
        <f t="shared" si="9"/>
        <v>322</v>
      </c>
      <c r="B321" s="449" t="s">
        <v>11760</v>
      </c>
      <c r="C321" s="449" t="s">
        <v>4807</v>
      </c>
      <c r="D321" s="449" t="s">
        <v>4660</v>
      </c>
      <c r="E321" s="449" t="s">
        <v>6002</v>
      </c>
      <c r="F321" s="449" t="s">
        <v>11247</v>
      </c>
      <c r="G321" s="449" t="s">
        <v>174</v>
      </c>
      <c r="H321" s="449" t="s">
        <v>11264</v>
      </c>
      <c r="I321" s="401" t="s">
        <v>11265</v>
      </c>
      <c r="O321" s="406" t="s">
        <v>8764</v>
      </c>
      <c r="Q321" s="606" t="s">
        <v>10307</v>
      </c>
      <c r="U321" s="449" t="s">
        <v>10239</v>
      </c>
    </row>
    <row r="322" spans="1:21" ht="36" x14ac:dyDescent="0.3">
      <c r="A322" s="613">
        <f t="shared" si="9"/>
        <v>323</v>
      </c>
      <c r="B322" s="449" t="s">
        <v>11760</v>
      </c>
      <c r="C322" s="449" t="s">
        <v>4807</v>
      </c>
      <c r="D322" s="449" t="s">
        <v>4660</v>
      </c>
      <c r="E322" s="449" t="s">
        <v>6002</v>
      </c>
      <c r="F322" s="449" t="s">
        <v>11247</v>
      </c>
      <c r="G322" s="449" t="s">
        <v>174</v>
      </c>
      <c r="H322" s="449" t="s">
        <v>11266</v>
      </c>
      <c r="I322" s="401" t="s">
        <v>11267</v>
      </c>
      <c r="O322" s="406" t="s">
        <v>8766</v>
      </c>
      <c r="Q322" s="606" t="s">
        <v>10307</v>
      </c>
      <c r="U322" s="449" t="s">
        <v>10239</v>
      </c>
    </row>
    <row r="323" spans="1:21" ht="36" x14ac:dyDescent="0.3">
      <c r="A323" s="613">
        <f t="shared" si="9"/>
        <v>324</v>
      </c>
      <c r="B323" s="449" t="s">
        <v>11760</v>
      </c>
      <c r="C323" s="449" t="s">
        <v>4807</v>
      </c>
      <c r="D323" s="449" t="s">
        <v>4660</v>
      </c>
      <c r="E323" s="449" t="s">
        <v>6002</v>
      </c>
      <c r="F323" s="449" t="s">
        <v>11247</v>
      </c>
      <c r="G323" s="449" t="s">
        <v>174</v>
      </c>
      <c r="H323" s="449" t="s">
        <v>11268</v>
      </c>
      <c r="I323" s="401" t="s">
        <v>11269</v>
      </c>
      <c r="O323" s="406" t="s">
        <v>8768</v>
      </c>
      <c r="Q323" s="606" t="s">
        <v>10307</v>
      </c>
      <c r="U323" s="449" t="s">
        <v>10239</v>
      </c>
    </row>
    <row r="324" spans="1:21" ht="48" x14ac:dyDescent="0.3">
      <c r="A324" s="613">
        <f t="shared" si="9"/>
        <v>325</v>
      </c>
      <c r="B324" s="449" t="s">
        <v>11760</v>
      </c>
      <c r="C324" s="449" t="s">
        <v>4807</v>
      </c>
      <c r="D324" s="449" t="s">
        <v>4660</v>
      </c>
      <c r="E324" s="449" t="s">
        <v>6002</v>
      </c>
      <c r="F324" s="449" t="s">
        <v>11247</v>
      </c>
      <c r="G324" s="449" t="s">
        <v>174</v>
      </c>
      <c r="H324" s="449" t="s">
        <v>11270</v>
      </c>
      <c r="I324" s="401" t="s">
        <v>11271</v>
      </c>
      <c r="O324" s="406" t="s">
        <v>8768</v>
      </c>
      <c r="Q324" s="606" t="s">
        <v>10307</v>
      </c>
      <c r="U324" s="449" t="s">
        <v>10239</v>
      </c>
    </row>
    <row r="325" spans="1:21" ht="48" x14ac:dyDescent="0.3">
      <c r="A325" s="613">
        <f t="shared" si="9"/>
        <v>326</v>
      </c>
      <c r="B325" s="449" t="s">
        <v>11760</v>
      </c>
      <c r="C325" s="449" t="s">
        <v>4807</v>
      </c>
      <c r="D325" s="449" t="s">
        <v>4660</v>
      </c>
      <c r="E325" s="449" t="s">
        <v>6002</v>
      </c>
      <c r="F325" s="449" t="s">
        <v>11247</v>
      </c>
      <c r="G325" s="449" t="s">
        <v>2375</v>
      </c>
      <c r="H325" s="449" t="s">
        <v>11272</v>
      </c>
      <c r="I325" s="401" t="s">
        <v>11273</v>
      </c>
      <c r="O325" s="406" t="s">
        <v>9829</v>
      </c>
      <c r="Q325" s="606"/>
      <c r="U325" s="449" t="s">
        <v>10246</v>
      </c>
    </row>
    <row r="326" spans="1:21" ht="60" x14ac:dyDescent="0.3">
      <c r="A326" s="613">
        <f t="shared" si="9"/>
        <v>327</v>
      </c>
      <c r="B326" s="449" t="s">
        <v>11760</v>
      </c>
      <c r="C326" s="449" t="s">
        <v>4807</v>
      </c>
      <c r="D326" s="449" t="s">
        <v>4660</v>
      </c>
      <c r="E326" s="449" t="s">
        <v>6002</v>
      </c>
      <c r="F326" s="449" t="s">
        <v>11247</v>
      </c>
      <c r="G326" s="449" t="s">
        <v>2375</v>
      </c>
      <c r="H326" s="449" t="s">
        <v>11274</v>
      </c>
      <c r="I326" s="401" t="s">
        <v>11275</v>
      </c>
      <c r="O326" s="406" t="s">
        <v>8735</v>
      </c>
      <c r="U326" s="449" t="s">
        <v>10239</v>
      </c>
    </row>
    <row r="327" spans="1:21" ht="24" x14ac:dyDescent="0.3">
      <c r="A327" s="613">
        <v>354</v>
      </c>
      <c r="B327" s="449" t="s">
        <v>11760</v>
      </c>
      <c r="C327" s="449" t="s">
        <v>1326</v>
      </c>
      <c r="D327" s="449" t="s">
        <v>4660</v>
      </c>
      <c r="E327" s="449" t="s">
        <v>11276</v>
      </c>
      <c r="F327" s="449" t="s">
        <v>6127</v>
      </c>
      <c r="G327" s="449" t="s">
        <v>2375</v>
      </c>
      <c r="H327" s="449" t="s">
        <v>11277</v>
      </c>
      <c r="I327" s="401" t="s">
        <v>11278</v>
      </c>
      <c r="N327" s="605" t="s">
        <v>11279</v>
      </c>
      <c r="O327" s="406" t="s">
        <v>8798</v>
      </c>
      <c r="Q327" s="601" t="s">
        <v>11280</v>
      </c>
      <c r="U327" s="449" t="s">
        <v>10246</v>
      </c>
    </row>
    <row r="328" spans="1:21" ht="36" x14ac:dyDescent="0.3">
      <c r="A328" s="613">
        <v>355</v>
      </c>
      <c r="B328" s="449" t="s">
        <v>11760</v>
      </c>
      <c r="C328" s="449" t="s">
        <v>1326</v>
      </c>
      <c r="D328" s="449" t="s">
        <v>4660</v>
      </c>
      <c r="E328" s="449" t="s">
        <v>11276</v>
      </c>
      <c r="F328" s="449" t="s">
        <v>6127</v>
      </c>
      <c r="G328" s="449" t="s">
        <v>2375</v>
      </c>
      <c r="H328" s="449" t="s">
        <v>11281</v>
      </c>
      <c r="I328" s="401" t="s">
        <v>11282</v>
      </c>
      <c r="N328" s="605" t="s">
        <v>11283</v>
      </c>
      <c r="O328" s="406" t="s">
        <v>8897</v>
      </c>
      <c r="Q328" s="601" t="s">
        <v>11284</v>
      </c>
      <c r="U328" s="449" t="s">
        <v>10246</v>
      </c>
    </row>
    <row r="329" spans="1:21" ht="26" x14ac:dyDescent="0.3">
      <c r="A329" s="613">
        <v>356</v>
      </c>
      <c r="B329" s="449" t="s">
        <v>11760</v>
      </c>
      <c r="C329" s="449" t="s">
        <v>1326</v>
      </c>
      <c r="D329" s="449" t="s">
        <v>4660</v>
      </c>
      <c r="E329" s="449" t="s">
        <v>11276</v>
      </c>
      <c r="F329" s="449" t="s">
        <v>6127</v>
      </c>
      <c r="G329" s="449" t="s">
        <v>2375</v>
      </c>
      <c r="H329" s="449" t="s">
        <v>11285</v>
      </c>
      <c r="I329" s="401" t="s">
        <v>11286</v>
      </c>
      <c r="N329" s="605" t="s">
        <v>11287</v>
      </c>
      <c r="O329" s="406" t="s">
        <v>8784</v>
      </c>
      <c r="Q329" s="601" t="s">
        <v>11284</v>
      </c>
      <c r="U329" s="449" t="s">
        <v>10246</v>
      </c>
    </row>
    <row r="330" spans="1:21" ht="36" x14ac:dyDescent="0.3">
      <c r="A330" s="613">
        <v>357</v>
      </c>
      <c r="B330" s="449" t="s">
        <v>11760</v>
      </c>
      <c r="C330" s="449" t="s">
        <v>1326</v>
      </c>
      <c r="D330" s="449" t="s">
        <v>4660</v>
      </c>
      <c r="E330" s="449" t="s">
        <v>11276</v>
      </c>
      <c r="F330" s="449" t="s">
        <v>6127</v>
      </c>
      <c r="G330" s="449" t="s">
        <v>2375</v>
      </c>
      <c r="H330" s="449" t="s">
        <v>11288</v>
      </c>
      <c r="I330" s="401" t="s">
        <v>11289</v>
      </c>
      <c r="N330" s="605" t="s">
        <v>11279</v>
      </c>
      <c r="O330" s="406" t="s">
        <v>8786</v>
      </c>
      <c r="Q330" s="601" t="s">
        <v>11290</v>
      </c>
      <c r="U330" s="449" t="s">
        <v>10298</v>
      </c>
    </row>
    <row r="331" spans="1:21" ht="48" x14ac:dyDescent="0.3">
      <c r="A331" s="613">
        <v>358</v>
      </c>
      <c r="B331" s="449" t="s">
        <v>11760</v>
      </c>
      <c r="C331" s="449" t="s">
        <v>1326</v>
      </c>
      <c r="D331" s="449" t="s">
        <v>4660</v>
      </c>
      <c r="E331" s="449" t="s">
        <v>11276</v>
      </c>
      <c r="F331" s="449" t="s">
        <v>6127</v>
      </c>
      <c r="G331" s="449" t="s">
        <v>2375</v>
      </c>
      <c r="H331" s="449" t="s">
        <v>11291</v>
      </c>
      <c r="I331" s="401" t="s">
        <v>11292</v>
      </c>
      <c r="N331" s="605" t="s">
        <v>11293</v>
      </c>
      <c r="O331" s="406" t="s">
        <v>8788</v>
      </c>
      <c r="Q331" s="601" t="s">
        <v>11290</v>
      </c>
      <c r="U331" s="449" t="s">
        <v>10298</v>
      </c>
    </row>
    <row r="332" spans="1:21" ht="24" x14ac:dyDescent="0.3">
      <c r="A332" s="613">
        <v>359</v>
      </c>
      <c r="B332" s="449" t="s">
        <v>11760</v>
      </c>
      <c r="C332" s="449" t="s">
        <v>1326</v>
      </c>
      <c r="D332" s="449" t="s">
        <v>4660</v>
      </c>
      <c r="E332" s="449" t="s">
        <v>11276</v>
      </c>
      <c r="F332" s="449" t="s">
        <v>6127</v>
      </c>
      <c r="G332" s="449" t="s">
        <v>2375</v>
      </c>
      <c r="H332" s="449" t="s">
        <v>11294</v>
      </c>
      <c r="I332" s="401" t="s">
        <v>11295</v>
      </c>
      <c r="N332" s="605" t="s">
        <v>11293</v>
      </c>
      <c r="O332" s="406" t="s">
        <v>8845</v>
      </c>
      <c r="Q332" s="601" t="s">
        <v>11290</v>
      </c>
      <c r="U332" s="449" t="s">
        <v>10298</v>
      </c>
    </row>
    <row r="333" spans="1:21" ht="24" x14ac:dyDescent="0.3">
      <c r="A333" s="613">
        <v>360</v>
      </c>
      <c r="B333" s="449" t="s">
        <v>11760</v>
      </c>
      <c r="C333" s="449" t="s">
        <v>1326</v>
      </c>
      <c r="D333" s="449" t="s">
        <v>4660</v>
      </c>
      <c r="E333" s="449" t="s">
        <v>11276</v>
      </c>
      <c r="F333" s="449" t="s">
        <v>6127</v>
      </c>
      <c r="G333" s="449" t="s">
        <v>2375</v>
      </c>
      <c r="H333" s="449" t="s">
        <v>11296</v>
      </c>
      <c r="I333" s="401" t="s">
        <v>11297</v>
      </c>
      <c r="N333" s="605" t="s">
        <v>11293</v>
      </c>
      <c r="O333" s="406" t="s">
        <v>8847</v>
      </c>
      <c r="Q333" s="601" t="s">
        <v>11290</v>
      </c>
      <c r="U333" s="449" t="s">
        <v>10246</v>
      </c>
    </row>
    <row r="334" spans="1:21" ht="36" x14ac:dyDescent="0.3">
      <c r="A334" s="613">
        <v>361</v>
      </c>
      <c r="B334" s="449" t="s">
        <v>11760</v>
      </c>
      <c r="C334" s="449" t="s">
        <v>1326</v>
      </c>
      <c r="D334" s="449" t="s">
        <v>4660</v>
      </c>
      <c r="E334" s="449" t="s">
        <v>11276</v>
      </c>
      <c r="F334" s="449" t="s">
        <v>6127</v>
      </c>
      <c r="G334" s="449" t="s">
        <v>2375</v>
      </c>
      <c r="H334" s="449" t="s">
        <v>11298</v>
      </c>
      <c r="I334" s="401" t="s">
        <v>11299</v>
      </c>
      <c r="N334" s="605" t="s">
        <v>11300</v>
      </c>
      <c r="O334" s="406" t="s">
        <v>11301</v>
      </c>
      <c r="Q334" s="601" t="s">
        <v>11290</v>
      </c>
      <c r="U334" s="449" t="s">
        <v>10239</v>
      </c>
    </row>
    <row r="335" spans="1:21" ht="48" x14ac:dyDescent="0.3">
      <c r="A335" s="613">
        <v>362</v>
      </c>
      <c r="B335" s="449" t="s">
        <v>11760</v>
      </c>
      <c r="C335" s="449" t="s">
        <v>1326</v>
      </c>
      <c r="D335" s="449" t="s">
        <v>4660</v>
      </c>
      <c r="E335" s="449" t="s">
        <v>11276</v>
      </c>
      <c r="F335" s="449" t="s">
        <v>6127</v>
      </c>
      <c r="G335" s="449" t="s">
        <v>2375</v>
      </c>
      <c r="H335" s="449" t="s">
        <v>11302</v>
      </c>
      <c r="I335" s="401" t="s">
        <v>11303</v>
      </c>
      <c r="N335" s="605" t="s">
        <v>11300</v>
      </c>
      <c r="O335" s="406" t="s">
        <v>11304</v>
      </c>
      <c r="Q335" s="601" t="s">
        <v>11290</v>
      </c>
      <c r="U335" s="449" t="s">
        <v>10239</v>
      </c>
    </row>
    <row r="336" spans="1:21" ht="36" x14ac:dyDescent="0.3">
      <c r="A336" s="613">
        <v>363</v>
      </c>
      <c r="B336" s="449" t="s">
        <v>11760</v>
      </c>
      <c r="C336" s="449" t="s">
        <v>1326</v>
      </c>
      <c r="D336" s="449" t="s">
        <v>4660</v>
      </c>
      <c r="E336" s="449" t="s">
        <v>11276</v>
      </c>
      <c r="F336" s="449" t="s">
        <v>6127</v>
      </c>
      <c r="G336" s="449" t="s">
        <v>2375</v>
      </c>
      <c r="H336" s="449" t="s">
        <v>11305</v>
      </c>
      <c r="I336" s="401" t="s">
        <v>11306</v>
      </c>
      <c r="N336" s="605" t="s">
        <v>11300</v>
      </c>
      <c r="O336" s="406" t="s">
        <v>11301</v>
      </c>
      <c r="Q336" s="601" t="s">
        <v>11280</v>
      </c>
      <c r="U336" s="449" t="s">
        <v>10239</v>
      </c>
    </row>
    <row r="337" spans="1:21" ht="36" x14ac:dyDescent="0.3">
      <c r="A337" s="613">
        <v>364</v>
      </c>
      <c r="B337" s="449" t="s">
        <v>11760</v>
      </c>
      <c r="C337" s="449" t="s">
        <v>1326</v>
      </c>
      <c r="D337" s="449" t="s">
        <v>4660</v>
      </c>
      <c r="E337" s="449" t="s">
        <v>11276</v>
      </c>
      <c r="F337" s="449" t="s">
        <v>6127</v>
      </c>
      <c r="G337" s="449" t="s">
        <v>2375</v>
      </c>
      <c r="H337" s="449" t="s">
        <v>11307</v>
      </c>
      <c r="I337" s="401" t="s">
        <v>11308</v>
      </c>
      <c r="N337" s="605" t="s">
        <v>11300</v>
      </c>
      <c r="O337" s="406" t="s">
        <v>11304</v>
      </c>
      <c r="Q337" s="601" t="s">
        <v>11280</v>
      </c>
      <c r="U337" s="449" t="s">
        <v>10239</v>
      </c>
    </row>
    <row r="338" spans="1:21" ht="36" x14ac:dyDescent="0.3">
      <c r="A338" s="613">
        <v>365</v>
      </c>
      <c r="B338" s="449" t="s">
        <v>11760</v>
      </c>
      <c r="C338" s="449" t="s">
        <v>1326</v>
      </c>
      <c r="D338" s="449" t="s">
        <v>4660</v>
      </c>
      <c r="E338" s="449" t="s">
        <v>11276</v>
      </c>
      <c r="F338" s="449" t="s">
        <v>6127</v>
      </c>
      <c r="G338" s="449" t="s">
        <v>2375</v>
      </c>
      <c r="H338" s="449" t="s">
        <v>11309</v>
      </c>
      <c r="I338" s="401" t="s">
        <v>11310</v>
      </c>
      <c r="N338" s="605" t="s">
        <v>11293</v>
      </c>
      <c r="O338" s="406" t="s">
        <v>11311</v>
      </c>
      <c r="Q338" s="601" t="s">
        <v>11290</v>
      </c>
      <c r="U338" s="449" t="s">
        <v>10298</v>
      </c>
    </row>
    <row r="339" spans="1:21" ht="36" x14ac:dyDescent="0.3">
      <c r="A339" s="613">
        <v>366</v>
      </c>
      <c r="B339" s="449" t="s">
        <v>11760</v>
      </c>
      <c r="C339" s="449" t="s">
        <v>1326</v>
      </c>
      <c r="D339" s="449" t="s">
        <v>4660</v>
      </c>
      <c r="E339" s="449" t="s">
        <v>11276</v>
      </c>
      <c r="F339" s="449" t="s">
        <v>6127</v>
      </c>
      <c r="G339" s="449" t="s">
        <v>2375</v>
      </c>
      <c r="H339" s="449" t="s">
        <v>11312</v>
      </c>
      <c r="I339" s="401" t="s">
        <v>11313</v>
      </c>
      <c r="N339" s="605" t="s">
        <v>11300</v>
      </c>
      <c r="O339" s="406" t="s">
        <v>11314</v>
      </c>
      <c r="Q339" s="601" t="s">
        <v>11280</v>
      </c>
      <c r="U339" s="449" t="s">
        <v>10239</v>
      </c>
    </row>
    <row r="340" spans="1:21" ht="36" x14ac:dyDescent="0.3">
      <c r="A340" s="613">
        <v>367</v>
      </c>
      <c r="B340" s="449" t="s">
        <v>11760</v>
      </c>
      <c r="C340" s="449" t="s">
        <v>1326</v>
      </c>
      <c r="D340" s="449" t="s">
        <v>4660</v>
      </c>
      <c r="E340" s="449" t="s">
        <v>11276</v>
      </c>
      <c r="F340" s="449" t="s">
        <v>6127</v>
      </c>
      <c r="G340" s="449" t="s">
        <v>2375</v>
      </c>
      <c r="H340" s="449" t="s">
        <v>11315</v>
      </c>
      <c r="I340" s="401" t="s">
        <v>11316</v>
      </c>
      <c r="N340" s="605" t="s">
        <v>11293</v>
      </c>
      <c r="O340" s="406" t="s">
        <v>11317</v>
      </c>
      <c r="Q340" s="601" t="s">
        <v>11290</v>
      </c>
      <c r="U340" s="449" t="s">
        <v>10246</v>
      </c>
    </row>
    <row r="341" spans="1:21" ht="24" x14ac:dyDescent="0.3">
      <c r="A341" s="613">
        <v>368</v>
      </c>
      <c r="B341" s="449" t="s">
        <v>11760</v>
      </c>
      <c r="C341" s="449" t="s">
        <v>1326</v>
      </c>
      <c r="D341" s="449" t="s">
        <v>4660</v>
      </c>
      <c r="E341" s="449" t="s">
        <v>11276</v>
      </c>
      <c r="F341" s="449" t="s">
        <v>6127</v>
      </c>
      <c r="G341" s="449" t="s">
        <v>2375</v>
      </c>
      <c r="H341" s="449" t="s">
        <v>11318</v>
      </c>
      <c r="I341" s="401" t="s">
        <v>11319</v>
      </c>
      <c r="N341" s="605" t="s">
        <v>11293</v>
      </c>
      <c r="O341" s="406" t="s">
        <v>11320</v>
      </c>
      <c r="Q341" s="601" t="s">
        <v>11290</v>
      </c>
      <c r="U341" s="449" t="s">
        <v>10298</v>
      </c>
    </row>
    <row r="342" spans="1:21" ht="24" x14ac:dyDescent="0.3">
      <c r="A342" s="613">
        <v>369</v>
      </c>
      <c r="B342" s="449" t="s">
        <v>11760</v>
      </c>
      <c r="C342" s="449" t="s">
        <v>1326</v>
      </c>
      <c r="D342" s="449" t="s">
        <v>4660</v>
      </c>
      <c r="E342" s="449" t="s">
        <v>11276</v>
      </c>
      <c r="F342" s="449" t="s">
        <v>6127</v>
      </c>
      <c r="G342" s="449" t="s">
        <v>2375</v>
      </c>
      <c r="H342" s="449" t="s">
        <v>11321</v>
      </c>
      <c r="I342" s="401" t="s">
        <v>11322</v>
      </c>
      <c r="N342" s="605" t="s">
        <v>11293</v>
      </c>
      <c r="O342" s="406" t="s">
        <v>11323</v>
      </c>
      <c r="Q342" s="601" t="s">
        <v>11290</v>
      </c>
      <c r="U342" s="449" t="s">
        <v>10298</v>
      </c>
    </row>
    <row r="343" spans="1:21" ht="36" x14ac:dyDescent="0.3">
      <c r="A343" s="613">
        <v>370</v>
      </c>
      <c r="B343" s="449" t="s">
        <v>11760</v>
      </c>
      <c r="C343" s="449" t="s">
        <v>1326</v>
      </c>
      <c r="D343" s="449" t="s">
        <v>4660</v>
      </c>
      <c r="E343" s="449" t="s">
        <v>11276</v>
      </c>
      <c r="F343" s="449" t="s">
        <v>6127</v>
      </c>
      <c r="G343" s="449" t="s">
        <v>2375</v>
      </c>
      <c r="H343" s="449" t="s">
        <v>11324</v>
      </c>
      <c r="I343" s="401" t="s">
        <v>11325</v>
      </c>
      <c r="N343" s="605" t="s">
        <v>11293</v>
      </c>
      <c r="O343" s="406" t="s">
        <v>11326</v>
      </c>
      <c r="Q343" s="601" t="s">
        <v>11280</v>
      </c>
      <c r="U343" s="449" t="s">
        <v>10246</v>
      </c>
    </row>
    <row r="344" spans="1:21" ht="36" x14ac:dyDescent="0.3">
      <c r="A344" s="613">
        <v>371</v>
      </c>
      <c r="B344" s="449" t="s">
        <v>11760</v>
      </c>
      <c r="C344" s="449" t="s">
        <v>1326</v>
      </c>
      <c r="D344" s="449" t="s">
        <v>4660</v>
      </c>
      <c r="E344" s="449" t="s">
        <v>11276</v>
      </c>
      <c r="F344" s="449" t="s">
        <v>6127</v>
      </c>
      <c r="G344" s="449" t="s">
        <v>2375</v>
      </c>
      <c r="H344" s="449" t="s">
        <v>11327</v>
      </c>
      <c r="I344" s="401" t="s">
        <v>11328</v>
      </c>
      <c r="N344" s="605" t="s">
        <v>11293</v>
      </c>
      <c r="O344" s="406" t="s">
        <v>11329</v>
      </c>
      <c r="Q344" s="601" t="s">
        <v>11280</v>
      </c>
      <c r="U344" s="449" t="s">
        <v>10298</v>
      </c>
    </row>
    <row r="345" spans="1:21" ht="24" x14ac:dyDescent="0.3">
      <c r="A345" s="613">
        <v>372</v>
      </c>
      <c r="B345" s="449" t="s">
        <v>11760</v>
      </c>
      <c r="C345" s="449" t="s">
        <v>1326</v>
      </c>
      <c r="D345" s="449" t="s">
        <v>4660</v>
      </c>
      <c r="E345" s="449" t="s">
        <v>11276</v>
      </c>
      <c r="F345" s="449" t="s">
        <v>6127</v>
      </c>
      <c r="G345" s="449" t="s">
        <v>2375</v>
      </c>
      <c r="H345" s="449" t="s">
        <v>11330</v>
      </c>
      <c r="I345" s="401" t="s">
        <v>11331</v>
      </c>
      <c r="N345" s="605" t="s">
        <v>11293</v>
      </c>
      <c r="O345" s="406" t="s">
        <v>9835</v>
      </c>
      <c r="Q345" s="601" t="s">
        <v>11280</v>
      </c>
      <c r="U345" s="449" t="s">
        <v>10298</v>
      </c>
    </row>
    <row r="346" spans="1:21" ht="36" x14ac:dyDescent="0.3">
      <c r="A346" s="613">
        <v>373</v>
      </c>
      <c r="B346" s="449" t="s">
        <v>11760</v>
      </c>
      <c r="C346" s="449" t="s">
        <v>1326</v>
      </c>
      <c r="D346" s="449" t="s">
        <v>4660</v>
      </c>
      <c r="E346" s="449" t="s">
        <v>11276</v>
      </c>
      <c r="F346" s="449" t="s">
        <v>6127</v>
      </c>
      <c r="G346" s="449" t="s">
        <v>2375</v>
      </c>
      <c r="H346" s="449" t="s">
        <v>11332</v>
      </c>
      <c r="I346" s="401" t="s">
        <v>11333</v>
      </c>
      <c r="N346" s="605" t="s">
        <v>11293</v>
      </c>
      <c r="O346" s="406" t="s">
        <v>9865</v>
      </c>
      <c r="Q346" s="601" t="s">
        <v>11280</v>
      </c>
      <c r="U346" s="449" t="s">
        <v>10298</v>
      </c>
    </row>
    <row r="347" spans="1:21" ht="48" x14ac:dyDescent="0.3">
      <c r="A347" s="613">
        <v>374</v>
      </c>
      <c r="B347" s="449" t="s">
        <v>11760</v>
      </c>
      <c r="C347" s="449" t="s">
        <v>1326</v>
      </c>
      <c r="D347" s="449" t="s">
        <v>4660</v>
      </c>
      <c r="E347" s="449" t="s">
        <v>11276</v>
      </c>
      <c r="F347" s="449" t="s">
        <v>6127</v>
      </c>
      <c r="G347" s="449" t="s">
        <v>2375</v>
      </c>
      <c r="H347" s="449" t="s">
        <v>11334</v>
      </c>
      <c r="I347" s="401" t="s">
        <v>11335</v>
      </c>
      <c r="N347" s="605" t="s">
        <v>11293</v>
      </c>
      <c r="O347" s="406" t="s">
        <v>10120</v>
      </c>
      <c r="Q347" s="601" t="s">
        <v>11280</v>
      </c>
      <c r="U347" s="449" t="s">
        <v>10298</v>
      </c>
    </row>
    <row r="348" spans="1:21" ht="24" x14ac:dyDescent="0.3">
      <c r="A348" s="613">
        <v>375</v>
      </c>
      <c r="B348" s="449" t="s">
        <v>11760</v>
      </c>
      <c r="C348" s="449" t="s">
        <v>1326</v>
      </c>
      <c r="D348" s="449" t="s">
        <v>4660</v>
      </c>
      <c r="E348" s="449" t="s">
        <v>11276</v>
      </c>
      <c r="F348" s="449" t="s">
        <v>6127</v>
      </c>
      <c r="G348" s="449" t="s">
        <v>2375</v>
      </c>
      <c r="H348" s="449" t="s">
        <v>11336</v>
      </c>
      <c r="I348" s="401" t="s">
        <v>11337</v>
      </c>
      <c r="N348" s="605" t="s">
        <v>11283</v>
      </c>
      <c r="O348" s="406" t="s">
        <v>8901</v>
      </c>
      <c r="Q348" s="601" t="s">
        <v>11290</v>
      </c>
      <c r="U348" s="449" t="s">
        <v>10246</v>
      </c>
    </row>
    <row r="349" spans="1:21" ht="24" x14ac:dyDescent="0.3">
      <c r="A349" s="613">
        <v>376</v>
      </c>
      <c r="B349" s="449" t="s">
        <v>11760</v>
      </c>
      <c r="C349" s="449" t="s">
        <v>1326</v>
      </c>
      <c r="D349" s="449" t="s">
        <v>4660</v>
      </c>
      <c r="E349" s="449" t="s">
        <v>11276</v>
      </c>
      <c r="F349" s="449" t="s">
        <v>6127</v>
      </c>
      <c r="G349" s="449" t="s">
        <v>2375</v>
      </c>
      <c r="H349" s="449" t="s">
        <v>11338</v>
      </c>
      <c r="I349" s="401" t="s">
        <v>11339</v>
      </c>
      <c r="N349" s="605" t="s">
        <v>11287</v>
      </c>
      <c r="O349" s="406" t="s">
        <v>8903</v>
      </c>
      <c r="Q349" s="601" t="s">
        <v>11280</v>
      </c>
      <c r="U349" s="449" t="s">
        <v>10298</v>
      </c>
    </row>
    <row r="350" spans="1:21" ht="24" x14ac:dyDescent="0.3">
      <c r="A350" s="613">
        <v>377</v>
      </c>
      <c r="B350" s="449" t="s">
        <v>11760</v>
      </c>
      <c r="C350" s="449" t="s">
        <v>1326</v>
      </c>
      <c r="D350" s="449" t="s">
        <v>4660</v>
      </c>
      <c r="E350" s="449" t="s">
        <v>11276</v>
      </c>
      <c r="F350" s="449" t="s">
        <v>6127</v>
      </c>
      <c r="G350" s="449" t="s">
        <v>2375</v>
      </c>
      <c r="H350" s="449" t="s">
        <v>11340</v>
      </c>
      <c r="I350" s="401" t="s">
        <v>11341</v>
      </c>
      <c r="N350" s="605" t="s">
        <v>11287</v>
      </c>
      <c r="O350" s="406" t="s">
        <v>8905</v>
      </c>
      <c r="Q350" s="601" t="s">
        <v>11280</v>
      </c>
      <c r="U350" s="449" t="s">
        <v>10298</v>
      </c>
    </row>
    <row r="351" spans="1:21" ht="24" x14ac:dyDescent="0.3">
      <c r="A351" s="613">
        <v>378</v>
      </c>
      <c r="B351" s="449" t="s">
        <v>11760</v>
      </c>
      <c r="C351" s="449" t="s">
        <v>1326</v>
      </c>
      <c r="D351" s="449" t="s">
        <v>4660</v>
      </c>
      <c r="E351" s="449" t="s">
        <v>11276</v>
      </c>
      <c r="F351" s="449" t="s">
        <v>6127</v>
      </c>
      <c r="G351" s="449" t="s">
        <v>2375</v>
      </c>
      <c r="H351" s="449" t="s">
        <v>11342</v>
      </c>
      <c r="I351" s="401" t="s">
        <v>11343</v>
      </c>
      <c r="N351" s="605" t="s">
        <v>11287</v>
      </c>
      <c r="O351" s="406" t="s">
        <v>8907</v>
      </c>
      <c r="Q351" s="601" t="s">
        <v>11280</v>
      </c>
      <c r="U351" s="449" t="s">
        <v>10298</v>
      </c>
    </row>
    <row r="352" spans="1:21" ht="24" x14ac:dyDescent="0.3">
      <c r="A352" s="613">
        <v>379</v>
      </c>
      <c r="B352" s="449" t="s">
        <v>11760</v>
      </c>
      <c r="C352" s="449" t="s">
        <v>1326</v>
      </c>
      <c r="D352" s="449" t="s">
        <v>4660</v>
      </c>
      <c r="E352" s="449" t="s">
        <v>11276</v>
      </c>
      <c r="F352" s="449" t="s">
        <v>6127</v>
      </c>
      <c r="G352" s="449" t="s">
        <v>2375</v>
      </c>
      <c r="H352" s="449" t="s">
        <v>11344</v>
      </c>
      <c r="I352" s="401" t="s">
        <v>11345</v>
      </c>
      <c r="N352" s="605" t="s">
        <v>11287</v>
      </c>
      <c r="O352" s="406" t="s">
        <v>8912</v>
      </c>
      <c r="Q352" s="601" t="s">
        <v>11280</v>
      </c>
      <c r="U352" s="449" t="s">
        <v>10298</v>
      </c>
    </row>
    <row r="353" spans="1:21" ht="48" x14ac:dyDescent="0.3">
      <c r="A353" s="613">
        <v>380</v>
      </c>
      <c r="B353" s="449" t="s">
        <v>11760</v>
      </c>
      <c r="C353" s="449" t="s">
        <v>1326</v>
      </c>
      <c r="D353" s="449" t="s">
        <v>4660</v>
      </c>
      <c r="E353" s="449" t="s">
        <v>11276</v>
      </c>
      <c r="F353" s="449" t="s">
        <v>6127</v>
      </c>
      <c r="G353" s="449" t="s">
        <v>174</v>
      </c>
      <c r="H353" s="449" t="s">
        <v>11346</v>
      </c>
      <c r="I353" s="401" t="s">
        <v>11347</v>
      </c>
      <c r="L353" s="605" t="s">
        <v>10244</v>
      </c>
      <c r="M353" s="605" t="s">
        <v>11348</v>
      </c>
      <c r="N353" s="605" t="s">
        <v>11287</v>
      </c>
      <c r="O353" s="406" t="s">
        <v>8879</v>
      </c>
      <c r="Q353" s="601" t="s">
        <v>174</v>
      </c>
      <c r="U353" s="449" t="s">
        <v>10246</v>
      </c>
    </row>
    <row r="354" spans="1:21" ht="48" x14ac:dyDescent="0.3">
      <c r="A354" s="613">
        <v>381</v>
      </c>
      <c r="B354" s="449" t="s">
        <v>11760</v>
      </c>
      <c r="C354" s="449" t="s">
        <v>1326</v>
      </c>
      <c r="D354" s="449" t="s">
        <v>4660</v>
      </c>
      <c r="E354" s="449" t="s">
        <v>11276</v>
      </c>
      <c r="F354" s="449" t="s">
        <v>6127</v>
      </c>
      <c r="G354" s="449" t="s">
        <v>174</v>
      </c>
      <c r="H354" s="449" t="s">
        <v>11349</v>
      </c>
      <c r="I354" s="401" t="s">
        <v>11350</v>
      </c>
      <c r="L354" s="605" t="s">
        <v>11351</v>
      </c>
      <c r="M354" s="605" t="s">
        <v>11348</v>
      </c>
      <c r="N354" s="605" t="s">
        <v>11287</v>
      </c>
      <c r="O354" s="406" t="s">
        <v>8881</v>
      </c>
      <c r="Q354" s="601" t="s">
        <v>174</v>
      </c>
      <c r="U354" s="449" t="s">
        <v>10298</v>
      </c>
    </row>
    <row r="355" spans="1:21" ht="48" x14ac:dyDescent="0.3">
      <c r="A355" s="613">
        <v>382</v>
      </c>
      <c r="B355" s="449" t="s">
        <v>11760</v>
      </c>
      <c r="C355" s="449" t="s">
        <v>1326</v>
      </c>
      <c r="D355" s="449" t="s">
        <v>4660</v>
      </c>
      <c r="E355" s="449" t="s">
        <v>11276</v>
      </c>
      <c r="F355" s="449" t="s">
        <v>6127</v>
      </c>
      <c r="G355" s="449" t="s">
        <v>174</v>
      </c>
      <c r="H355" s="449" t="s">
        <v>11352</v>
      </c>
      <c r="I355" s="401" t="s">
        <v>11353</v>
      </c>
      <c r="L355" s="605" t="s">
        <v>11351</v>
      </c>
      <c r="M355" s="605" t="s">
        <v>11348</v>
      </c>
      <c r="N355" s="605" t="s">
        <v>11287</v>
      </c>
      <c r="O355" s="406" t="s">
        <v>8883</v>
      </c>
      <c r="Q355" s="601" t="s">
        <v>174</v>
      </c>
      <c r="U355" s="449" t="s">
        <v>10298</v>
      </c>
    </row>
    <row r="356" spans="1:21" ht="60" x14ac:dyDescent="0.3">
      <c r="A356" s="613">
        <v>383</v>
      </c>
      <c r="B356" s="449" t="s">
        <v>11760</v>
      </c>
      <c r="C356" s="449" t="s">
        <v>1326</v>
      </c>
      <c r="D356" s="449" t="s">
        <v>4660</v>
      </c>
      <c r="E356" s="449" t="s">
        <v>11276</v>
      </c>
      <c r="F356" s="449" t="s">
        <v>6127</v>
      </c>
      <c r="G356" s="449" t="s">
        <v>174</v>
      </c>
      <c r="H356" s="449" t="s">
        <v>11354</v>
      </c>
      <c r="I356" s="401" t="s">
        <v>11355</v>
      </c>
      <c r="L356" s="605" t="s">
        <v>11351</v>
      </c>
      <c r="M356" s="605" t="s">
        <v>11348</v>
      </c>
      <c r="N356" s="605" t="s">
        <v>11287</v>
      </c>
      <c r="O356" s="406" t="s">
        <v>8885</v>
      </c>
      <c r="Q356" s="601" t="s">
        <v>174</v>
      </c>
      <c r="U356" s="449" t="s">
        <v>10298</v>
      </c>
    </row>
    <row r="357" spans="1:21" ht="60" x14ac:dyDescent="0.3">
      <c r="A357" s="613">
        <v>384</v>
      </c>
      <c r="B357" s="449" t="s">
        <v>11760</v>
      </c>
      <c r="C357" s="449" t="s">
        <v>1326</v>
      </c>
      <c r="D357" s="449" t="s">
        <v>4660</v>
      </c>
      <c r="E357" s="449" t="s">
        <v>11276</v>
      </c>
      <c r="F357" s="449" t="s">
        <v>6127</v>
      </c>
      <c r="G357" s="449" t="s">
        <v>174</v>
      </c>
      <c r="H357" s="449" t="s">
        <v>11356</v>
      </c>
      <c r="I357" s="401" t="s">
        <v>11357</v>
      </c>
      <c r="L357" s="605" t="s">
        <v>10311</v>
      </c>
      <c r="M357" s="605" t="s">
        <v>11358</v>
      </c>
      <c r="N357" s="605" t="s">
        <v>11287</v>
      </c>
      <c r="O357" s="406" t="s">
        <v>8887</v>
      </c>
      <c r="Q357" s="601" t="s">
        <v>174</v>
      </c>
      <c r="U357" s="449" t="s">
        <v>10246</v>
      </c>
    </row>
    <row r="358" spans="1:21" ht="48" x14ac:dyDescent="0.3">
      <c r="A358" s="613">
        <v>385</v>
      </c>
      <c r="B358" s="449" t="s">
        <v>11760</v>
      </c>
      <c r="C358" s="449" t="s">
        <v>1326</v>
      </c>
      <c r="D358" s="449" t="s">
        <v>4660</v>
      </c>
      <c r="E358" s="449" t="s">
        <v>11276</v>
      </c>
      <c r="F358" s="449" t="s">
        <v>6127</v>
      </c>
      <c r="G358" s="449" t="s">
        <v>174</v>
      </c>
      <c r="H358" s="449" t="s">
        <v>11359</v>
      </c>
      <c r="I358" s="401" t="s">
        <v>11360</v>
      </c>
      <c r="L358" s="605" t="s">
        <v>11348</v>
      </c>
      <c r="M358" s="605" t="s">
        <v>11358</v>
      </c>
      <c r="N358" s="605" t="s">
        <v>11287</v>
      </c>
      <c r="O358" s="406" t="s">
        <v>8889</v>
      </c>
      <c r="Q358" s="601" t="s">
        <v>174</v>
      </c>
      <c r="U358" s="449" t="s">
        <v>10298</v>
      </c>
    </row>
    <row r="359" spans="1:21" ht="48" x14ac:dyDescent="0.3">
      <c r="A359" s="613">
        <v>386</v>
      </c>
      <c r="B359" s="449" t="s">
        <v>11760</v>
      </c>
      <c r="C359" s="449" t="s">
        <v>1326</v>
      </c>
      <c r="D359" s="449" t="s">
        <v>4660</v>
      </c>
      <c r="E359" s="449" t="s">
        <v>11276</v>
      </c>
      <c r="F359" s="449" t="s">
        <v>6127</v>
      </c>
      <c r="G359" s="449" t="s">
        <v>174</v>
      </c>
      <c r="H359" s="449" t="s">
        <v>11361</v>
      </c>
      <c r="I359" s="401" t="s">
        <v>11362</v>
      </c>
      <c r="L359" s="605" t="s">
        <v>11348</v>
      </c>
      <c r="M359" s="605" t="s">
        <v>11358</v>
      </c>
      <c r="N359" s="605" t="s">
        <v>11287</v>
      </c>
      <c r="O359" s="406" t="s">
        <v>8891</v>
      </c>
      <c r="Q359" s="601" t="s">
        <v>174</v>
      </c>
      <c r="U359" s="449" t="s">
        <v>10298</v>
      </c>
    </row>
    <row r="360" spans="1:21" ht="48" x14ac:dyDescent="0.3">
      <c r="A360" s="613">
        <v>387</v>
      </c>
      <c r="B360" s="449" t="s">
        <v>11760</v>
      </c>
      <c r="C360" s="449" t="s">
        <v>1326</v>
      </c>
      <c r="D360" s="449" t="s">
        <v>4660</v>
      </c>
      <c r="E360" s="449" t="s">
        <v>11276</v>
      </c>
      <c r="F360" s="449" t="s">
        <v>6127</v>
      </c>
      <c r="G360" s="449" t="s">
        <v>174</v>
      </c>
      <c r="H360" s="449" t="s">
        <v>11363</v>
      </c>
      <c r="I360" s="401" t="s">
        <v>11364</v>
      </c>
      <c r="L360" s="605" t="s">
        <v>11348</v>
      </c>
      <c r="M360" s="605" t="s">
        <v>11358</v>
      </c>
      <c r="N360" s="605" t="s">
        <v>11287</v>
      </c>
      <c r="O360" s="406" t="s">
        <v>8893</v>
      </c>
      <c r="Q360" s="601" t="s">
        <v>174</v>
      </c>
      <c r="U360" s="449" t="s">
        <v>10298</v>
      </c>
    </row>
    <row r="361" spans="1:21" ht="48" x14ac:dyDescent="0.3">
      <c r="A361" s="613">
        <v>388</v>
      </c>
      <c r="B361" s="449" t="s">
        <v>11760</v>
      </c>
      <c r="C361" s="449" t="s">
        <v>1326</v>
      </c>
      <c r="D361" s="449" t="s">
        <v>4660</v>
      </c>
      <c r="E361" s="449" t="s">
        <v>11276</v>
      </c>
      <c r="F361" s="449" t="s">
        <v>6127</v>
      </c>
      <c r="G361" s="449" t="s">
        <v>174</v>
      </c>
      <c r="H361" s="449" t="s">
        <v>11365</v>
      </c>
      <c r="I361" s="401" t="s">
        <v>11366</v>
      </c>
      <c r="L361" s="605" t="s">
        <v>11348</v>
      </c>
      <c r="M361" s="605" t="s">
        <v>10370</v>
      </c>
      <c r="N361" s="605" t="s">
        <v>11287</v>
      </c>
      <c r="O361" s="406" t="s">
        <v>8895</v>
      </c>
      <c r="Q361" s="601" t="s">
        <v>174</v>
      </c>
      <c r="U361" s="449" t="s">
        <v>10298</v>
      </c>
    </row>
    <row r="362" spans="1:21" ht="48" x14ac:dyDescent="0.3">
      <c r="A362" s="613">
        <v>389</v>
      </c>
      <c r="B362" s="449" t="s">
        <v>11760</v>
      </c>
      <c r="C362" s="449" t="s">
        <v>1326</v>
      </c>
      <c r="D362" s="449" t="s">
        <v>4660</v>
      </c>
      <c r="E362" s="449" t="s">
        <v>11276</v>
      </c>
      <c r="F362" s="449" t="s">
        <v>6127</v>
      </c>
      <c r="G362" s="449" t="s">
        <v>174</v>
      </c>
      <c r="H362" s="449" t="s">
        <v>11367</v>
      </c>
      <c r="I362" s="401" t="s">
        <v>11368</v>
      </c>
      <c r="L362" s="605" t="s">
        <v>11348</v>
      </c>
      <c r="M362" s="605" t="s">
        <v>10370</v>
      </c>
      <c r="N362" s="605" t="s">
        <v>11287</v>
      </c>
      <c r="O362" s="406" t="s">
        <v>8897</v>
      </c>
      <c r="Q362" s="601" t="s">
        <v>174</v>
      </c>
      <c r="U362" s="449" t="s">
        <v>10298</v>
      </c>
    </row>
    <row r="363" spans="1:21" ht="48" x14ac:dyDescent="0.3">
      <c r="A363" s="613">
        <v>390</v>
      </c>
      <c r="B363" s="449" t="s">
        <v>11760</v>
      </c>
      <c r="C363" s="449" t="s">
        <v>1326</v>
      </c>
      <c r="D363" s="449" t="s">
        <v>4660</v>
      </c>
      <c r="E363" s="449" t="s">
        <v>11276</v>
      </c>
      <c r="F363" s="449" t="s">
        <v>6127</v>
      </c>
      <c r="G363" s="449" t="s">
        <v>174</v>
      </c>
      <c r="H363" s="449" t="s">
        <v>11369</v>
      </c>
      <c r="I363" s="401" t="s">
        <v>11370</v>
      </c>
      <c r="L363" s="605" t="s">
        <v>11348</v>
      </c>
      <c r="M363" s="605" t="s">
        <v>10370</v>
      </c>
      <c r="N363" s="605" t="s">
        <v>11287</v>
      </c>
      <c r="O363" s="406" t="s">
        <v>8899</v>
      </c>
      <c r="Q363" s="601" t="s">
        <v>174</v>
      </c>
      <c r="U363" s="449" t="s">
        <v>10298</v>
      </c>
    </row>
    <row r="364" spans="1:21" ht="48" x14ac:dyDescent="0.3">
      <c r="A364" s="613">
        <v>391</v>
      </c>
      <c r="B364" s="449" t="s">
        <v>11760</v>
      </c>
      <c r="C364" s="449" t="s">
        <v>1326</v>
      </c>
      <c r="D364" s="449" t="s">
        <v>4660</v>
      </c>
      <c r="E364" s="449" t="s">
        <v>11276</v>
      </c>
      <c r="F364" s="449" t="s">
        <v>6127</v>
      </c>
      <c r="G364" s="449" t="s">
        <v>174</v>
      </c>
      <c r="H364" s="449" t="s">
        <v>11371</v>
      </c>
      <c r="I364" s="401" t="s">
        <v>11372</v>
      </c>
      <c r="L364" s="605" t="s">
        <v>11348</v>
      </c>
      <c r="M364" s="605" t="s">
        <v>10311</v>
      </c>
      <c r="N364" s="605" t="s">
        <v>11287</v>
      </c>
      <c r="O364" s="406" t="s">
        <v>8860</v>
      </c>
      <c r="Q364" s="601" t="s">
        <v>11373</v>
      </c>
      <c r="U364" s="449" t="s">
        <v>10239</v>
      </c>
    </row>
    <row r="365" spans="1:21" ht="24" x14ac:dyDescent="0.3">
      <c r="A365" s="613">
        <v>392</v>
      </c>
      <c r="B365" s="449" t="s">
        <v>11760</v>
      </c>
      <c r="C365" s="449" t="s">
        <v>1326</v>
      </c>
      <c r="D365" s="449" t="s">
        <v>4660</v>
      </c>
      <c r="E365" s="449" t="s">
        <v>11276</v>
      </c>
      <c r="F365" s="449" t="s">
        <v>6127</v>
      </c>
      <c r="G365" s="449" t="s">
        <v>2375</v>
      </c>
      <c r="H365" s="449" t="s">
        <v>11374</v>
      </c>
      <c r="I365" s="401" t="s">
        <v>11375</v>
      </c>
      <c r="N365" s="605" t="s">
        <v>11287</v>
      </c>
      <c r="O365" s="406" t="s">
        <v>9876</v>
      </c>
      <c r="Q365" s="601" t="s">
        <v>11280</v>
      </c>
      <c r="U365" s="449" t="s">
        <v>10298</v>
      </c>
    </row>
    <row r="366" spans="1:21" ht="24" x14ac:dyDescent="0.3">
      <c r="A366" s="613">
        <v>393</v>
      </c>
      <c r="B366" s="449" t="s">
        <v>11760</v>
      </c>
      <c r="C366" s="449" t="s">
        <v>1326</v>
      </c>
      <c r="D366" s="449" t="s">
        <v>4660</v>
      </c>
      <c r="E366" s="449" t="s">
        <v>11276</v>
      </c>
      <c r="F366" s="449" t="s">
        <v>6127</v>
      </c>
      <c r="G366" s="449" t="s">
        <v>2375</v>
      </c>
      <c r="H366" s="449" t="s">
        <v>11376</v>
      </c>
      <c r="I366" s="401" t="s">
        <v>11377</v>
      </c>
      <c r="N366" s="605" t="s">
        <v>11287</v>
      </c>
      <c r="O366" s="406" t="s">
        <v>9876</v>
      </c>
      <c r="Q366" s="601" t="s">
        <v>11378</v>
      </c>
      <c r="R366" s="601" t="s">
        <v>10246</v>
      </c>
      <c r="U366" s="449" t="s">
        <v>10298</v>
      </c>
    </row>
    <row r="367" spans="1:21" ht="36" x14ac:dyDescent="0.3">
      <c r="A367" s="613">
        <v>394</v>
      </c>
      <c r="B367" s="449" t="s">
        <v>11760</v>
      </c>
      <c r="C367" s="449" t="s">
        <v>1326</v>
      </c>
      <c r="D367" s="449" t="s">
        <v>4660</v>
      </c>
      <c r="E367" s="449" t="s">
        <v>11276</v>
      </c>
      <c r="F367" s="449" t="s">
        <v>6127</v>
      </c>
      <c r="G367" s="449" t="s">
        <v>2375</v>
      </c>
      <c r="H367" s="449" t="s">
        <v>11379</v>
      </c>
      <c r="I367" s="401" t="s">
        <v>11380</v>
      </c>
      <c r="N367" s="605" t="s">
        <v>11287</v>
      </c>
      <c r="O367" s="406" t="s">
        <v>8858</v>
      </c>
      <c r="Q367" s="601" t="s">
        <v>11280</v>
      </c>
      <c r="U367" s="449" t="s">
        <v>10298</v>
      </c>
    </row>
    <row r="368" spans="1:21" ht="24" x14ac:dyDescent="0.3">
      <c r="A368" s="613">
        <v>395</v>
      </c>
      <c r="B368" s="449" t="s">
        <v>11760</v>
      </c>
      <c r="C368" s="449" t="s">
        <v>1326</v>
      </c>
      <c r="D368" s="449" t="s">
        <v>4660</v>
      </c>
      <c r="E368" s="449" t="s">
        <v>11276</v>
      </c>
      <c r="F368" s="449" t="s">
        <v>6127</v>
      </c>
      <c r="G368" s="449" t="s">
        <v>2375</v>
      </c>
      <c r="H368" s="449" t="s">
        <v>11381</v>
      </c>
      <c r="I368" s="401" t="s">
        <v>11382</v>
      </c>
      <c r="N368" s="605" t="s">
        <v>11293</v>
      </c>
      <c r="O368" s="406" t="s">
        <v>8774</v>
      </c>
      <c r="Q368" s="601" t="s">
        <v>11280</v>
      </c>
      <c r="U368" s="449" t="s">
        <v>10298</v>
      </c>
    </row>
    <row r="369" spans="1:21" ht="36" x14ac:dyDescent="0.3">
      <c r="A369" s="613">
        <v>396</v>
      </c>
      <c r="B369" s="449" t="s">
        <v>11760</v>
      </c>
      <c r="C369" s="449" t="s">
        <v>1326</v>
      </c>
      <c r="D369" s="449" t="s">
        <v>4660</v>
      </c>
      <c r="E369" s="449" t="s">
        <v>11276</v>
      </c>
      <c r="F369" s="449" t="s">
        <v>6127</v>
      </c>
      <c r="G369" s="449" t="s">
        <v>2375</v>
      </c>
      <c r="H369" s="449" t="s">
        <v>11383</v>
      </c>
      <c r="I369" s="401" t="s">
        <v>11384</v>
      </c>
      <c r="N369" s="605" t="s">
        <v>11293</v>
      </c>
      <c r="O369" s="406" t="s">
        <v>8876</v>
      </c>
      <c r="Q369" s="601" t="s">
        <v>11280</v>
      </c>
      <c r="U369" s="449" t="s">
        <v>10298</v>
      </c>
    </row>
    <row r="370" spans="1:21" ht="24" x14ac:dyDescent="0.3">
      <c r="A370" s="613">
        <v>397</v>
      </c>
      <c r="B370" s="449" t="s">
        <v>11760</v>
      </c>
      <c r="C370" s="449" t="s">
        <v>1326</v>
      </c>
      <c r="D370" s="449" t="s">
        <v>4660</v>
      </c>
      <c r="E370" s="449" t="s">
        <v>11276</v>
      </c>
      <c r="F370" s="449" t="s">
        <v>6127</v>
      </c>
      <c r="G370" s="449" t="s">
        <v>2375</v>
      </c>
      <c r="H370" s="449" t="s">
        <v>11385</v>
      </c>
      <c r="I370" s="401" t="s">
        <v>11386</v>
      </c>
      <c r="N370" s="605" t="s">
        <v>11287</v>
      </c>
      <c r="O370" s="406" t="s">
        <v>8889</v>
      </c>
      <c r="Q370" s="601" t="s">
        <v>11387</v>
      </c>
      <c r="U370" s="449" t="s">
        <v>10246</v>
      </c>
    </row>
    <row r="371" spans="1:21" ht="24" x14ac:dyDescent="0.3">
      <c r="A371" s="613">
        <v>398</v>
      </c>
      <c r="B371" s="449" t="s">
        <v>11760</v>
      </c>
      <c r="C371" s="449" t="s">
        <v>1326</v>
      </c>
      <c r="D371" s="449" t="s">
        <v>4660</v>
      </c>
      <c r="E371" s="449" t="s">
        <v>11276</v>
      </c>
      <c r="F371" s="449" t="s">
        <v>6127</v>
      </c>
      <c r="G371" s="449" t="s">
        <v>2375</v>
      </c>
      <c r="H371" s="449" t="s">
        <v>11388</v>
      </c>
      <c r="I371" s="401" t="s">
        <v>11389</v>
      </c>
      <c r="N371" s="605" t="s">
        <v>11287</v>
      </c>
      <c r="O371" s="406" t="s">
        <v>11390</v>
      </c>
      <c r="Q371" s="601" t="s">
        <v>11387</v>
      </c>
      <c r="U371" s="449" t="s">
        <v>10298</v>
      </c>
    </row>
    <row r="372" spans="1:21" ht="24" x14ac:dyDescent="0.3">
      <c r="A372" s="613">
        <v>399</v>
      </c>
      <c r="B372" s="449" t="s">
        <v>11760</v>
      </c>
      <c r="C372" s="449" t="s">
        <v>1326</v>
      </c>
      <c r="D372" s="449" t="s">
        <v>4660</v>
      </c>
      <c r="E372" s="449" t="s">
        <v>11276</v>
      </c>
      <c r="F372" s="449" t="s">
        <v>6127</v>
      </c>
      <c r="G372" s="449" t="s">
        <v>2375</v>
      </c>
      <c r="H372" s="449" t="s">
        <v>11391</v>
      </c>
      <c r="I372" s="401" t="s">
        <v>11392</v>
      </c>
      <c r="N372" s="605" t="s">
        <v>11293</v>
      </c>
      <c r="O372" s="406" t="s">
        <v>8847</v>
      </c>
      <c r="Q372" s="601" t="s">
        <v>11280</v>
      </c>
      <c r="U372" s="449" t="s">
        <v>10246</v>
      </c>
    </row>
    <row r="373" spans="1:21" ht="24" x14ac:dyDescent="0.3">
      <c r="A373" s="613">
        <v>400</v>
      </c>
      <c r="B373" s="449" t="s">
        <v>11760</v>
      </c>
      <c r="C373" s="449" t="s">
        <v>1326</v>
      </c>
      <c r="D373" s="449" t="s">
        <v>4660</v>
      </c>
      <c r="E373" s="449" t="s">
        <v>11276</v>
      </c>
      <c r="F373" s="449" t="s">
        <v>6127</v>
      </c>
      <c r="G373" s="449" t="s">
        <v>174</v>
      </c>
      <c r="H373" s="449" t="s">
        <v>11393</v>
      </c>
      <c r="I373" s="401" t="s">
        <v>11394</v>
      </c>
      <c r="N373" s="605" t="s">
        <v>11287</v>
      </c>
      <c r="O373" s="406" t="s">
        <v>11395</v>
      </c>
      <c r="Q373" s="601" t="s">
        <v>174</v>
      </c>
      <c r="U373" s="449" t="s">
        <v>10298</v>
      </c>
    </row>
    <row r="374" spans="1:21" ht="39" x14ac:dyDescent="0.3">
      <c r="A374" s="613">
        <v>401</v>
      </c>
      <c r="B374" s="449" t="s">
        <v>11760</v>
      </c>
      <c r="C374" s="449" t="s">
        <v>1326</v>
      </c>
      <c r="D374" s="449" t="s">
        <v>4660</v>
      </c>
      <c r="E374" s="449" t="s">
        <v>11276</v>
      </c>
      <c r="F374" s="449" t="s">
        <v>6127</v>
      </c>
      <c r="G374" s="449" t="s">
        <v>64</v>
      </c>
      <c r="H374" s="449" t="s">
        <v>11396</v>
      </c>
      <c r="I374" s="401" t="s">
        <v>11397</v>
      </c>
      <c r="L374" s="605" t="s">
        <v>6003</v>
      </c>
      <c r="M374" s="605" t="s">
        <v>11348</v>
      </c>
      <c r="N374" s="605" t="s">
        <v>11287</v>
      </c>
      <c r="O374" s="406" t="s">
        <v>8889</v>
      </c>
      <c r="Q374" s="601" t="s">
        <v>11398</v>
      </c>
      <c r="U374" s="449" t="s">
        <v>10246</v>
      </c>
    </row>
    <row r="375" spans="1:21" ht="39" x14ac:dyDescent="0.3">
      <c r="A375" s="613">
        <v>402</v>
      </c>
      <c r="B375" s="449" t="s">
        <v>11760</v>
      </c>
      <c r="C375" s="449" t="s">
        <v>1326</v>
      </c>
      <c r="D375" s="449" t="s">
        <v>4660</v>
      </c>
      <c r="E375" s="449" t="s">
        <v>11276</v>
      </c>
      <c r="F375" s="449" t="s">
        <v>6127</v>
      </c>
      <c r="G375" s="449" t="s">
        <v>64</v>
      </c>
      <c r="H375" s="449" t="s">
        <v>11399</v>
      </c>
      <c r="I375" s="401" t="s">
        <v>11400</v>
      </c>
      <c r="L375" s="605" t="s">
        <v>11401</v>
      </c>
      <c r="M375" s="605" t="s">
        <v>11348</v>
      </c>
      <c r="N375" s="605" t="s">
        <v>11287</v>
      </c>
      <c r="O375" s="406" t="s">
        <v>8891</v>
      </c>
      <c r="Q375" s="601" t="s">
        <v>11398</v>
      </c>
      <c r="U375" s="449" t="s">
        <v>10246</v>
      </c>
    </row>
    <row r="376" spans="1:21" ht="39" x14ac:dyDescent="0.3">
      <c r="A376" s="613">
        <v>403</v>
      </c>
      <c r="B376" s="449" t="s">
        <v>11760</v>
      </c>
      <c r="C376" s="449" t="s">
        <v>1326</v>
      </c>
      <c r="D376" s="449" t="s">
        <v>4660</v>
      </c>
      <c r="E376" s="449" t="s">
        <v>11276</v>
      </c>
      <c r="F376" s="449" t="s">
        <v>6127</v>
      </c>
      <c r="G376" s="449" t="s">
        <v>64</v>
      </c>
      <c r="H376" s="449" t="s">
        <v>11402</v>
      </c>
      <c r="I376" s="401" t="s">
        <v>11403</v>
      </c>
      <c r="L376" s="605" t="s">
        <v>11401</v>
      </c>
      <c r="M376" s="605" t="s">
        <v>11348</v>
      </c>
      <c r="N376" s="605" t="s">
        <v>11287</v>
      </c>
      <c r="O376" s="406" t="s">
        <v>8893</v>
      </c>
      <c r="Q376" s="601" t="s">
        <v>11398</v>
      </c>
      <c r="U376" s="449" t="s">
        <v>10246</v>
      </c>
    </row>
    <row r="377" spans="1:21" ht="39" x14ac:dyDescent="0.3">
      <c r="A377" s="613">
        <v>404</v>
      </c>
      <c r="B377" s="449" t="s">
        <v>11760</v>
      </c>
      <c r="C377" s="449" t="s">
        <v>1326</v>
      </c>
      <c r="D377" s="449" t="s">
        <v>4660</v>
      </c>
      <c r="E377" s="449" t="s">
        <v>11276</v>
      </c>
      <c r="F377" s="449" t="s">
        <v>6127</v>
      </c>
      <c r="G377" s="449" t="s">
        <v>64</v>
      </c>
      <c r="H377" s="449" t="s">
        <v>11404</v>
      </c>
      <c r="I377" s="401" t="s">
        <v>11405</v>
      </c>
      <c r="L377" s="605" t="s">
        <v>11406</v>
      </c>
      <c r="M377" s="605" t="s">
        <v>11407</v>
      </c>
      <c r="N377" s="605" t="s">
        <v>11283</v>
      </c>
      <c r="O377" s="406" t="s">
        <v>10108</v>
      </c>
      <c r="Q377" s="601" t="s">
        <v>11398</v>
      </c>
      <c r="U377" s="449" t="s">
        <v>10246</v>
      </c>
    </row>
    <row r="378" spans="1:21" ht="36" x14ac:dyDescent="0.3">
      <c r="A378" s="613">
        <v>405</v>
      </c>
      <c r="B378" s="449" t="s">
        <v>11760</v>
      </c>
      <c r="C378" s="449" t="s">
        <v>1326</v>
      </c>
      <c r="D378" s="449" t="s">
        <v>4660</v>
      </c>
      <c r="E378" s="449" t="s">
        <v>11276</v>
      </c>
      <c r="F378" s="449" t="s">
        <v>6127</v>
      </c>
      <c r="G378" s="449" t="s">
        <v>2375</v>
      </c>
      <c r="H378" s="449" t="s">
        <v>11408</v>
      </c>
      <c r="I378" s="401" t="s">
        <v>11409</v>
      </c>
      <c r="N378" s="605" t="s">
        <v>11283</v>
      </c>
      <c r="O378" s="406" t="s">
        <v>10108</v>
      </c>
      <c r="Q378" s="601" t="s">
        <v>11280</v>
      </c>
      <c r="U378" s="449" t="s">
        <v>10298</v>
      </c>
    </row>
    <row r="379" spans="1:21" ht="36" x14ac:dyDescent="0.3">
      <c r="A379" s="613">
        <v>406</v>
      </c>
      <c r="B379" s="449" t="s">
        <v>11760</v>
      </c>
      <c r="C379" s="449" t="s">
        <v>1326</v>
      </c>
      <c r="D379" s="449" t="s">
        <v>4660</v>
      </c>
      <c r="E379" s="449" t="s">
        <v>11276</v>
      </c>
      <c r="F379" s="449" t="s">
        <v>6127</v>
      </c>
      <c r="G379" s="449" t="s">
        <v>2375</v>
      </c>
      <c r="H379" s="449" t="s">
        <v>11410</v>
      </c>
      <c r="I379" s="401" t="s">
        <v>11409</v>
      </c>
      <c r="N379" s="605" t="s">
        <v>11283</v>
      </c>
      <c r="O379" s="406" t="s">
        <v>10108</v>
      </c>
      <c r="Q379" s="601" t="s">
        <v>11280</v>
      </c>
      <c r="U379" s="449" t="s">
        <v>10298</v>
      </c>
    </row>
    <row r="380" spans="1:21" ht="36" x14ac:dyDescent="0.3">
      <c r="A380" s="613">
        <v>407</v>
      </c>
      <c r="B380" s="449" t="s">
        <v>11760</v>
      </c>
      <c r="C380" s="449" t="s">
        <v>1326</v>
      </c>
      <c r="D380" s="449" t="s">
        <v>4660</v>
      </c>
      <c r="E380" s="449" t="s">
        <v>11276</v>
      </c>
      <c r="F380" s="449" t="s">
        <v>6127</v>
      </c>
      <c r="G380" s="449" t="s">
        <v>2375</v>
      </c>
      <c r="H380" s="449" t="s">
        <v>11411</v>
      </c>
      <c r="I380" s="401" t="s">
        <v>11409</v>
      </c>
      <c r="N380" s="605" t="s">
        <v>11283</v>
      </c>
      <c r="O380" s="406" t="s">
        <v>10108</v>
      </c>
      <c r="Q380" s="601" t="s">
        <v>11280</v>
      </c>
      <c r="U380" s="449" t="s">
        <v>10246</v>
      </c>
    </row>
    <row r="381" spans="1:21" ht="36" x14ac:dyDescent="0.3">
      <c r="A381" s="613">
        <v>408</v>
      </c>
      <c r="B381" s="449" t="s">
        <v>11760</v>
      </c>
      <c r="C381" s="449" t="s">
        <v>1326</v>
      </c>
      <c r="D381" s="449" t="s">
        <v>4660</v>
      </c>
      <c r="E381" s="449" t="s">
        <v>11276</v>
      </c>
      <c r="F381" s="449" t="s">
        <v>6127</v>
      </c>
      <c r="G381" s="449" t="s">
        <v>2375</v>
      </c>
      <c r="H381" s="449" t="s">
        <v>11412</v>
      </c>
      <c r="I381" s="401" t="s">
        <v>11409</v>
      </c>
      <c r="N381" s="605" t="s">
        <v>11283</v>
      </c>
      <c r="O381" s="406" t="s">
        <v>10108</v>
      </c>
      <c r="Q381" s="601" t="s">
        <v>11280</v>
      </c>
      <c r="U381" s="449" t="s">
        <v>10246</v>
      </c>
    </row>
    <row r="382" spans="1:21" ht="36" x14ac:dyDescent="0.3">
      <c r="A382" s="613">
        <v>409</v>
      </c>
      <c r="B382" s="449" t="s">
        <v>11760</v>
      </c>
      <c r="C382" s="449" t="s">
        <v>1326</v>
      </c>
      <c r="D382" s="449" t="s">
        <v>4660</v>
      </c>
      <c r="E382" s="449" t="s">
        <v>11276</v>
      </c>
      <c r="F382" s="449" t="s">
        <v>6127</v>
      </c>
      <c r="G382" s="449" t="s">
        <v>2375</v>
      </c>
      <c r="H382" s="449" t="s">
        <v>11413</v>
      </c>
      <c r="I382" s="401" t="s">
        <v>11409</v>
      </c>
      <c r="N382" s="605" t="s">
        <v>11283</v>
      </c>
      <c r="O382" s="406" t="s">
        <v>10108</v>
      </c>
      <c r="Q382" s="601" t="s">
        <v>11280</v>
      </c>
      <c r="U382" s="449" t="s">
        <v>10246</v>
      </c>
    </row>
    <row r="383" spans="1:21" ht="36" x14ac:dyDescent="0.3">
      <c r="A383" s="613">
        <v>410</v>
      </c>
      <c r="B383" s="449" t="s">
        <v>11760</v>
      </c>
      <c r="C383" s="449" t="s">
        <v>1326</v>
      </c>
      <c r="D383" s="449" t="s">
        <v>4660</v>
      </c>
      <c r="E383" s="449" t="s">
        <v>11276</v>
      </c>
      <c r="F383" s="449" t="s">
        <v>6127</v>
      </c>
      <c r="G383" s="449" t="s">
        <v>2375</v>
      </c>
      <c r="H383" s="449" t="s">
        <v>11414</v>
      </c>
      <c r="I383" s="401" t="s">
        <v>11415</v>
      </c>
      <c r="N383" s="605" t="s">
        <v>11287</v>
      </c>
      <c r="O383" s="406" t="s">
        <v>8879</v>
      </c>
      <c r="Q383" s="601" t="s">
        <v>11280</v>
      </c>
      <c r="U383" s="449" t="s">
        <v>10298</v>
      </c>
    </row>
    <row r="384" spans="1:21" ht="36" x14ac:dyDescent="0.3">
      <c r="A384" s="613">
        <v>411</v>
      </c>
      <c r="B384" s="449" t="s">
        <v>11760</v>
      </c>
      <c r="C384" s="449" t="s">
        <v>1326</v>
      </c>
      <c r="D384" s="449" t="s">
        <v>4660</v>
      </c>
      <c r="E384" s="449" t="s">
        <v>11276</v>
      </c>
      <c r="F384" s="449" t="s">
        <v>6127</v>
      </c>
      <c r="G384" s="449" t="s">
        <v>2375</v>
      </c>
      <c r="H384" s="449" t="s">
        <v>11416</v>
      </c>
      <c r="I384" s="401" t="s">
        <v>11417</v>
      </c>
      <c r="N384" s="605" t="s">
        <v>11293</v>
      </c>
      <c r="O384" s="406" t="s">
        <v>11418</v>
      </c>
      <c r="Q384" s="601" t="s">
        <v>11378</v>
      </c>
      <c r="U384" s="449" t="s">
        <v>10239</v>
      </c>
    </row>
    <row r="385" spans="1:21" ht="36" x14ac:dyDescent="0.3">
      <c r="A385" s="613">
        <v>412</v>
      </c>
      <c r="B385" s="449" t="s">
        <v>11760</v>
      </c>
      <c r="C385" s="449" t="s">
        <v>1326</v>
      </c>
      <c r="D385" s="449" t="s">
        <v>4660</v>
      </c>
      <c r="E385" s="449" t="s">
        <v>11276</v>
      </c>
      <c r="F385" s="449" t="s">
        <v>6127</v>
      </c>
      <c r="G385" s="449" t="s">
        <v>2375</v>
      </c>
      <c r="H385" s="449" t="s">
        <v>11419</v>
      </c>
      <c r="I385" s="401" t="s">
        <v>11420</v>
      </c>
      <c r="N385" s="605" t="s">
        <v>11293</v>
      </c>
      <c r="O385" s="406" t="s">
        <v>9870</v>
      </c>
      <c r="Q385" s="601" t="s">
        <v>11378</v>
      </c>
      <c r="U385" s="449" t="s">
        <v>10239</v>
      </c>
    </row>
    <row r="386" spans="1:21" ht="24" x14ac:dyDescent="0.3">
      <c r="A386" s="613">
        <v>413</v>
      </c>
      <c r="B386" s="449" t="s">
        <v>11760</v>
      </c>
      <c r="C386" s="449" t="s">
        <v>1326</v>
      </c>
      <c r="D386" s="449" t="s">
        <v>4660</v>
      </c>
      <c r="E386" s="449" t="s">
        <v>11276</v>
      </c>
      <c r="F386" s="449" t="s">
        <v>6127</v>
      </c>
      <c r="G386" s="449" t="s">
        <v>2375</v>
      </c>
      <c r="H386" s="449" t="s">
        <v>11421</v>
      </c>
      <c r="I386" s="401" t="s">
        <v>11422</v>
      </c>
      <c r="N386" s="605" t="s">
        <v>11293</v>
      </c>
      <c r="O386" s="406" t="s">
        <v>11423</v>
      </c>
      <c r="Q386" s="601" t="s">
        <v>11378</v>
      </c>
      <c r="U386" s="449" t="s">
        <v>10298</v>
      </c>
    </row>
    <row r="387" spans="1:21" ht="36" x14ac:dyDescent="0.3">
      <c r="A387" s="613">
        <v>414</v>
      </c>
      <c r="B387" s="449" t="s">
        <v>11760</v>
      </c>
      <c r="C387" s="449" t="s">
        <v>1326</v>
      </c>
      <c r="D387" s="449" t="s">
        <v>4660</v>
      </c>
      <c r="E387" s="449" t="s">
        <v>11276</v>
      </c>
      <c r="F387" s="449" t="s">
        <v>6127</v>
      </c>
      <c r="G387" s="449" t="s">
        <v>2375</v>
      </c>
      <c r="H387" s="449" t="s">
        <v>11424</v>
      </c>
      <c r="I387" s="401" t="s">
        <v>11425</v>
      </c>
      <c r="N387" s="605" t="s">
        <v>11300</v>
      </c>
      <c r="O387" s="406" t="s">
        <v>11314</v>
      </c>
      <c r="Q387" s="601" t="s">
        <v>11290</v>
      </c>
      <c r="R387" s="601" t="s">
        <v>10239</v>
      </c>
      <c r="U387" s="449" t="s">
        <v>10239</v>
      </c>
    </row>
    <row r="388" spans="1:21" ht="24" x14ac:dyDescent="0.3">
      <c r="A388" s="613">
        <v>415</v>
      </c>
      <c r="B388" s="449" t="s">
        <v>11760</v>
      </c>
      <c r="C388" s="449" t="s">
        <v>1326</v>
      </c>
      <c r="D388" s="449" t="s">
        <v>4660</v>
      </c>
      <c r="E388" s="449" t="s">
        <v>11276</v>
      </c>
      <c r="F388" s="449" t="s">
        <v>6127</v>
      </c>
      <c r="G388" s="449" t="s">
        <v>2375</v>
      </c>
      <c r="H388" s="449" t="s">
        <v>11426</v>
      </c>
      <c r="I388" s="401" t="s">
        <v>11427</v>
      </c>
      <c r="N388" s="605" t="s">
        <v>11293</v>
      </c>
      <c r="O388" s="406" t="s">
        <v>11326</v>
      </c>
      <c r="Q388" s="601" t="s">
        <v>11290</v>
      </c>
      <c r="R388" s="601" t="s">
        <v>10246</v>
      </c>
      <c r="U388" s="449" t="s">
        <v>10298</v>
      </c>
    </row>
    <row r="389" spans="1:21" ht="36" x14ac:dyDescent="0.3">
      <c r="A389" s="613">
        <v>416</v>
      </c>
      <c r="B389" s="449" t="s">
        <v>11760</v>
      </c>
      <c r="C389" s="449" t="s">
        <v>1326</v>
      </c>
      <c r="D389" s="449" t="s">
        <v>4660</v>
      </c>
      <c r="E389" s="449" t="s">
        <v>11276</v>
      </c>
      <c r="F389" s="449" t="s">
        <v>6127</v>
      </c>
      <c r="G389" s="449" t="s">
        <v>2375</v>
      </c>
      <c r="H389" s="449" t="s">
        <v>11428</v>
      </c>
      <c r="I389" s="401" t="s">
        <v>11429</v>
      </c>
      <c r="N389" s="605" t="s">
        <v>11293</v>
      </c>
      <c r="O389" s="406" t="s">
        <v>8858</v>
      </c>
      <c r="Q389" s="601" t="s">
        <v>11378</v>
      </c>
      <c r="R389" s="601" t="s">
        <v>10246</v>
      </c>
      <c r="U389" s="449" t="s">
        <v>10239</v>
      </c>
    </row>
    <row r="390" spans="1:21" ht="24" x14ac:dyDescent="0.3">
      <c r="A390" s="613">
        <v>417</v>
      </c>
      <c r="B390" s="449" t="s">
        <v>11760</v>
      </c>
      <c r="C390" s="449" t="s">
        <v>1326</v>
      </c>
      <c r="D390" s="449" t="s">
        <v>4660</v>
      </c>
      <c r="E390" s="449" t="s">
        <v>11276</v>
      </c>
      <c r="F390" s="449" t="s">
        <v>6127</v>
      </c>
      <c r="G390" s="449" t="s">
        <v>2375</v>
      </c>
      <c r="H390" s="449" t="s">
        <v>11430</v>
      </c>
      <c r="I390" s="401" t="s">
        <v>11431</v>
      </c>
      <c r="N390" s="605" t="s">
        <v>11293</v>
      </c>
      <c r="O390" s="406" t="s">
        <v>8790</v>
      </c>
      <c r="Q390" s="601" t="s">
        <v>11378</v>
      </c>
      <c r="U390" s="449" t="s">
        <v>10246</v>
      </c>
    </row>
    <row r="391" spans="1:21" ht="24" x14ac:dyDescent="0.3">
      <c r="A391" s="613">
        <v>418</v>
      </c>
      <c r="B391" s="449" t="s">
        <v>11760</v>
      </c>
      <c r="C391" s="449" t="s">
        <v>1326</v>
      </c>
      <c r="D391" s="449" t="s">
        <v>4660</v>
      </c>
      <c r="E391" s="449" t="s">
        <v>11276</v>
      </c>
      <c r="F391" s="449" t="s">
        <v>6127</v>
      </c>
      <c r="G391" s="449" t="s">
        <v>2375</v>
      </c>
      <c r="H391" s="449" t="s">
        <v>11432</v>
      </c>
      <c r="I391" s="401" t="s">
        <v>11433</v>
      </c>
      <c r="N391" s="605" t="s">
        <v>11293</v>
      </c>
      <c r="O391" s="406" t="s">
        <v>8790</v>
      </c>
      <c r="Q391" s="601" t="s">
        <v>11378</v>
      </c>
      <c r="U391" s="449" t="s">
        <v>10246</v>
      </c>
    </row>
    <row r="392" spans="1:21" ht="24" x14ac:dyDescent="0.3">
      <c r="A392" s="613">
        <v>419</v>
      </c>
      <c r="B392" s="449" t="s">
        <v>11760</v>
      </c>
      <c r="C392" s="449" t="s">
        <v>1326</v>
      </c>
      <c r="D392" s="449" t="s">
        <v>4660</v>
      </c>
      <c r="E392" s="449" t="s">
        <v>11276</v>
      </c>
      <c r="F392" s="449" t="s">
        <v>6127</v>
      </c>
      <c r="G392" s="449" t="s">
        <v>2375</v>
      </c>
      <c r="H392" s="449" t="s">
        <v>11434</v>
      </c>
      <c r="I392" s="401" t="s">
        <v>11435</v>
      </c>
      <c r="N392" s="605" t="s">
        <v>11293</v>
      </c>
      <c r="O392" s="406" t="s">
        <v>8790</v>
      </c>
      <c r="Q392" s="601" t="s">
        <v>11378</v>
      </c>
      <c r="U392" s="449" t="s">
        <v>10246</v>
      </c>
    </row>
    <row r="393" spans="1:21" ht="24" x14ac:dyDescent="0.3">
      <c r="A393" s="613">
        <v>420</v>
      </c>
      <c r="B393" s="449" t="s">
        <v>11760</v>
      </c>
      <c r="C393" s="449" t="s">
        <v>1326</v>
      </c>
      <c r="D393" s="449" t="s">
        <v>4660</v>
      </c>
      <c r="E393" s="449" t="s">
        <v>11276</v>
      </c>
      <c r="F393" s="449" t="s">
        <v>6127</v>
      </c>
      <c r="G393" s="449" t="s">
        <v>2375</v>
      </c>
      <c r="H393" s="449" t="s">
        <v>11436</v>
      </c>
      <c r="I393" s="401" t="s">
        <v>11437</v>
      </c>
      <c r="N393" s="605" t="s">
        <v>11293</v>
      </c>
      <c r="O393" s="406" t="s">
        <v>8872</v>
      </c>
      <c r="Q393" s="601" t="s">
        <v>11378</v>
      </c>
      <c r="U393" s="449" t="s">
        <v>10246</v>
      </c>
    </row>
    <row r="394" spans="1:21" ht="36" x14ac:dyDescent="0.3">
      <c r="A394" s="613">
        <v>421</v>
      </c>
      <c r="B394" s="449" t="s">
        <v>11760</v>
      </c>
      <c r="C394" s="449" t="s">
        <v>1326</v>
      </c>
      <c r="D394" s="449" t="s">
        <v>4660</v>
      </c>
      <c r="E394" s="449" t="s">
        <v>11276</v>
      </c>
      <c r="F394" s="449" t="s">
        <v>6127</v>
      </c>
      <c r="G394" s="449" t="s">
        <v>2375</v>
      </c>
      <c r="H394" s="449" t="s">
        <v>11438</v>
      </c>
      <c r="I394" s="401" t="s">
        <v>11439</v>
      </c>
      <c r="N394" s="605" t="s">
        <v>11293</v>
      </c>
      <c r="O394" s="406" t="s">
        <v>8853</v>
      </c>
      <c r="Q394" s="601" t="s">
        <v>11378</v>
      </c>
      <c r="U394" s="449" t="s">
        <v>10246</v>
      </c>
    </row>
    <row r="395" spans="1:21" ht="24" x14ac:dyDescent="0.3">
      <c r="A395" s="613">
        <v>422</v>
      </c>
      <c r="B395" s="449" t="s">
        <v>11760</v>
      </c>
      <c r="C395" s="449" t="s">
        <v>1326</v>
      </c>
      <c r="D395" s="449" t="s">
        <v>4660</v>
      </c>
      <c r="E395" s="449" t="s">
        <v>11276</v>
      </c>
      <c r="F395" s="449" t="s">
        <v>6127</v>
      </c>
      <c r="G395" s="449" t="s">
        <v>2375</v>
      </c>
      <c r="H395" s="449" t="s">
        <v>11440</v>
      </c>
      <c r="I395" s="401" t="s">
        <v>11441</v>
      </c>
      <c r="N395" s="605" t="s">
        <v>11293</v>
      </c>
      <c r="O395" s="406" t="s">
        <v>8790</v>
      </c>
      <c r="Q395" s="601" t="s">
        <v>11378</v>
      </c>
      <c r="U395" s="449" t="s">
        <v>10298</v>
      </c>
    </row>
    <row r="396" spans="1:21" ht="36" x14ac:dyDescent="0.3">
      <c r="A396" s="613">
        <v>423</v>
      </c>
      <c r="B396" s="449" t="s">
        <v>11760</v>
      </c>
      <c r="C396" s="449" t="s">
        <v>1326</v>
      </c>
      <c r="D396" s="449" t="s">
        <v>4660</v>
      </c>
      <c r="E396" s="449" t="s">
        <v>11276</v>
      </c>
      <c r="F396" s="449" t="s">
        <v>6127</v>
      </c>
      <c r="G396" s="449" t="s">
        <v>2375</v>
      </c>
      <c r="H396" s="449" t="s">
        <v>11442</v>
      </c>
      <c r="I396" s="401" t="s">
        <v>11443</v>
      </c>
      <c r="N396" s="605" t="s">
        <v>11293</v>
      </c>
      <c r="O396" s="406" t="s">
        <v>8874</v>
      </c>
      <c r="Q396" s="601" t="s">
        <v>11378</v>
      </c>
      <c r="U396" s="449" t="s">
        <v>10298</v>
      </c>
    </row>
    <row r="397" spans="1:21" ht="24" x14ac:dyDescent="0.3">
      <c r="A397" s="613">
        <v>424</v>
      </c>
      <c r="B397" s="449" t="s">
        <v>11760</v>
      </c>
      <c r="C397" s="449" t="s">
        <v>1326</v>
      </c>
      <c r="D397" s="449" t="s">
        <v>4660</v>
      </c>
      <c r="E397" s="449" t="s">
        <v>11276</v>
      </c>
      <c r="F397" s="449" t="s">
        <v>6127</v>
      </c>
      <c r="G397" s="449" t="s">
        <v>2375</v>
      </c>
      <c r="H397" s="449" t="s">
        <v>11444</v>
      </c>
      <c r="I397" s="401" t="s">
        <v>11445</v>
      </c>
      <c r="N397" s="605" t="s">
        <v>11293</v>
      </c>
      <c r="O397" s="406" t="s">
        <v>9865</v>
      </c>
      <c r="Q397" s="601" t="s">
        <v>11378</v>
      </c>
      <c r="U397" s="449" t="s">
        <v>10246</v>
      </c>
    </row>
    <row r="398" spans="1:21" ht="36" x14ac:dyDescent="0.3">
      <c r="A398" s="613">
        <v>425</v>
      </c>
      <c r="B398" s="449" t="s">
        <v>11760</v>
      </c>
      <c r="C398" s="449" t="s">
        <v>1326</v>
      </c>
      <c r="D398" s="449" t="s">
        <v>4660</v>
      </c>
      <c r="E398" s="449" t="s">
        <v>11276</v>
      </c>
      <c r="F398" s="449" t="s">
        <v>6127</v>
      </c>
      <c r="G398" s="449" t="s">
        <v>2375</v>
      </c>
      <c r="H398" s="449" t="s">
        <v>11446</v>
      </c>
      <c r="I398" s="401" t="s">
        <v>11447</v>
      </c>
      <c r="N398" s="605" t="s">
        <v>11293</v>
      </c>
      <c r="O398" s="406" t="s">
        <v>10120</v>
      </c>
      <c r="Q398" s="601" t="s">
        <v>11378</v>
      </c>
      <c r="U398" s="449" t="s">
        <v>10246</v>
      </c>
    </row>
    <row r="399" spans="1:21" ht="24" x14ac:dyDescent="0.3">
      <c r="A399" s="613">
        <v>426</v>
      </c>
      <c r="B399" s="449" t="s">
        <v>11760</v>
      </c>
      <c r="C399" s="449" t="s">
        <v>1326</v>
      </c>
      <c r="D399" s="449" t="s">
        <v>4660</v>
      </c>
      <c r="E399" s="449" t="s">
        <v>11276</v>
      </c>
      <c r="F399" s="449" t="s">
        <v>6127</v>
      </c>
      <c r="G399" s="449" t="s">
        <v>2375</v>
      </c>
      <c r="H399" s="449" t="s">
        <v>11448</v>
      </c>
      <c r="I399" s="401" t="s">
        <v>11449</v>
      </c>
      <c r="N399" s="605" t="s">
        <v>11283</v>
      </c>
      <c r="O399" s="406" t="s">
        <v>10108</v>
      </c>
      <c r="Q399" s="601" t="s">
        <v>11378</v>
      </c>
      <c r="U399" s="449" t="s">
        <v>10298</v>
      </c>
    </row>
    <row r="400" spans="1:21" ht="36" x14ac:dyDescent="0.3">
      <c r="A400" s="613">
        <v>427</v>
      </c>
      <c r="B400" s="449" t="s">
        <v>11760</v>
      </c>
      <c r="C400" s="449" t="s">
        <v>1326</v>
      </c>
      <c r="D400" s="449" t="s">
        <v>4660</v>
      </c>
      <c r="E400" s="449" t="s">
        <v>11276</v>
      </c>
      <c r="F400" s="449" t="s">
        <v>6127</v>
      </c>
      <c r="G400" s="449" t="s">
        <v>2375</v>
      </c>
      <c r="H400" s="449" t="s">
        <v>11450</v>
      </c>
      <c r="I400" s="401" t="s">
        <v>11451</v>
      </c>
      <c r="N400" s="605" t="s">
        <v>11283</v>
      </c>
      <c r="O400" s="406" t="s">
        <v>10108</v>
      </c>
      <c r="Q400" s="601" t="s">
        <v>11378</v>
      </c>
      <c r="U400" s="449" t="s">
        <v>10298</v>
      </c>
    </row>
    <row r="401" spans="1:21" ht="24" x14ac:dyDescent="0.3">
      <c r="A401" s="613">
        <v>428</v>
      </c>
      <c r="B401" s="449" t="s">
        <v>11760</v>
      </c>
      <c r="C401" s="449" t="s">
        <v>1326</v>
      </c>
      <c r="D401" s="449" t="s">
        <v>4660</v>
      </c>
      <c r="E401" s="449" t="s">
        <v>11276</v>
      </c>
      <c r="F401" s="449" t="s">
        <v>6127</v>
      </c>
      <c r="G401" s="449" t="s">
        <v>2375</v>
      </c>
      <c r="H401" s="449" t="s">
        <v>11452</v>
      </c>
      <c r="I401" s="401" t="s">
        <v>11453</v>
      </c>
      <c r="N401" s="605" t="s">
        <v>11283</v>
      </c>
      <c r="O401" s="406" t="s">
        <v>10108</v>
      </c>
      <c r="Q401" s="601" t="s">
        <v>11378</v>
      </c>
      <c r="U401" s="449" t="s">
        <v>10298</v>
      </c>
    </row>
    <row r="402" spans="1:21" ht="48" x14ac:dyDescent="0.3">
      <c r="A402" s="613">
        <v>429</v>
      </c>
      <c r="B402" s="449" t="s">
        <v>11760</v>
      </c>
      <c r="C402" s="449" t="s">
        <v>1326</v>
      </c>
      <c r="D402" s="449" t="s">
        <v>4660</v>
      </c>
      <c r="E402" s="449" t="s">
        <v>11276</v>
      </c>
      <c r="F402" s="449" t="s">
        <v>6127</v>
      </c>
      <c r="G402" s="449" t="s">
        <v>2375</v>
      </c>
      <c r="H402" s="449" t="s">
        <v>11454</v>
      </c>
      <c r="I402" s="401" t="s">
        <v>11455</v>
      </c>
      <c r="N402" s="605" t="s">
        <v>11293</v>
      </c>
      <c r="O402" s="406" t="s">
        <v>8790</v>
      </c>
      <c r="Q402" s="601" t="s">
        <v>11378</v>
      </c>
      <c r="U402" s="449" t="s">
        <v>10298</v>
      </c>
    </row>
    <row r="403" spans="1:21" ht="48" x14ac:dyDescent="0.3">
      <c r="A403" s="613">
        <v>430</v>
      </c>
      <c r="B403" s="449" t="s">
        <v>11760</v>
      </c>
      <c r="C403" s="449" t="s">
        <v>1326</v>
      </c>
      <c r="D403" s="449" t="s">
        <v>4660</v>
      </c>
      <c r="E403" s="449" t="s">
        <v>11276</v>
      </c>
      <c r="F403" s="449" t="s">
        <v>6127</v>
      </c>
      <c r="G403" s="449" t="s">
        <v>4808</v>
      </c>
      <c r="H403" s="449" t="s">
        <v>6288</v>
      </c>
      <c r="I403" s="401" t="s">
        <v>11456</v>
      </c>
      <c r="O403" s="406" t="s">
        <v>10094</v>
      </c>
      <c r="Q403" s="601" t="s">
        <v>4808</v>
      </c>
      <c r="U403" s="449" t="s">
        <v>10239</v>
      </c>
    </row>
    <row r="404" spans="1:21" ht="48" x14ac:dyDescent="0.3">
      <c r="A404" s="613">
        <v>431</v>
      </c>
      <c r="B404" s="449" t="s">
        <v>11760</v>
      </c>
      <c r="C404" s="449" t="s">
        <v>1326</v>
      </c>
      <c r="D404" s="449" t="s">
        <v>4660</v>
      </c>
      <c r="E404" s="449" t="s">
        <v>11276</v>
      </c>
      <c r="F404" s="449" t="s">
        <v>6127</v>
      </c>
      <c r="G404" s="449" t="s">
        <v>4808</v>
      </c>
      <c r="H404" s="449" t="s">
        <v>11457</v>
      </c>
      <c r="I404" s="401" t="s">
        <v>11458</v>
      </c>
      <c r="O404" s="406" t="s">
        <v>10096</v>
      </c>
      <c r="Q404" s="601" t="s">
        <v>4808</v>
      </c>
      <c r="U404" s="449" t="s">
        <v>10239</v>
      </c>
    </row>
    <row r="405" spans="1:21" ht="36" x14ac:dyDescent="0.3">
      <c r="A405" s="613">
        <v>432</v>
      </c>
      <c r="B405" s="449" t="s">
        <v>11760</v>
      </c>
      <c r="C405" s="449" t="s">
        <v>1326</v>
      </c>
      <c r="D405" s="449" t="s">
        <v>4660</v>
      </c>
      <c r="E405" s="449" t="s">
        <v>11276</v>
      </c>
      <c r="F405" s="449" t="s">
        <v>6127</v>
      </c>
      <c r="G405" s="449" t="s">
        <v>4808</v>
      </c>
      <c r="H405" s="449" t="s">
        <v>11459</v>
      </c>
      <c r="I405" s="401" t="s">
        <v>11460</v>
      </c>
      <c r="O405" s="406" t="s">
        <v>10098</v>
      </c>
      <c r="Q405" s="601" t="s">
        <v>4808</v>
      </c>
      <c r="U405" s="449" t="s">
        <v>10239</v>
      </c>
    </row>
    <row r="406" spans="1:21" ht="48" x14ac:dyDescent="0.3">
      <c r="A406" s="613">
        <v>433</v>
      </c>
      <c r="B406" s="449" t="s">
        <v>11760</v>
      </c>
      <c r="C406" s="449" t="s">
        <v>1326</v>
      </c>
      <c r="D406" s="449" t="s">
        <v>4660</v>
      </c>
      <c r="E406" s="449" t="s">
        <v>11276</v>
      </c>
      <c r="F406" s="449" t="s">
        <v>6127</v>
      </c>
      <c r="G406" s="449" t="s">
        <v>4808</v>
      </c>
      <c r="H406" s="449" t="s">
        <v>11461</v>
      </c>
      <c r="I406" s="401" t="s">
        <v>11462</v>
      </c>
      <c r="O406" s="406" t="s">
        <v>10100</v>
      </c>
      <c r="Q406" s="601" t="s">
        <v>4808</v>
      </c>
      <c r="U406" s="449" t="s">
        <v>10239</v>
      </c>
    </row>
    <row r="407" spans="1:21" ht="48" x14ac:dyDescent="0.3">
      <c r="A407" s="613">
        <v>434</v>
      </c>
      <c r="B407" s="449" t="s">
        <v>11760</v>
      </c>
      <c r="C407" s="449" t="s">
        <v>1326</v>
      </c>
      <c r="D407" s="449" t="s">
        <v>4660</v>
      </c>
      <c r="E407" s="449" t="s">
        <v>11276</v>
      </c>
      <c r="F407" s="449" t="s">
        <v>6127</v>
      </c>
      <c r="G407" s="449" t="s">
        <v>4808</v>
      </c>
      <c r="H407" s="449" t="s">
        <v>11463</v>
      </c>
      <c r="I407" s="401" t="s">
        <v>11464</v>
      </c>
      <c r="O407" s="406" t="s">
        <v>10102</v>
      </c>
      <c r="Q407" s="601" t="s">
        <v>4808</v>
      </c>
      <c r="U407" s="449" t="s">
        <v>10239</v>
      </c>
    </row>
    <row r="408" spans="1:21" ht="62" x14ac:dyDescent="0.3">
      <c r="A408" s="613">
        <v>435</v>
      </c>
      <c r="B408" s="449" t="s">
        <v>11760</v>
      </c>
      <c r="C408" s="449" t="s">
        <v>1326</v>
      </c>
      <c r="D408" s="449" t="s">
        <v>4660</v>
      </c>
      <c r="E408" s="449" t="s">
        <v>11276</v>
      </c>
      <c r="F408" s="449" t="s">
        <v>6127</v>
      </c>
      <c r="G408" s="449" t="s">
        <v>4808</v>
      </c>
      <c r="H408" s="449" t="s">
        <v>11465</v>
      </c>
      <c r="I408" s="401" t="s">
        <v>11466</v>
      </c>
      <c r="O408" s="406" t="s">
        <v>10104</v>
      </c>
      <c r="Q408" s="601" t="s">
        <v>4808</v>
      </c>
      <c r="U408" s="449" t="s">
        <v>10298</v>
      </c>
    </row>
    <row r="409" spans="1:21" ht="36" x14ac:dyDescent="0.3">
      <c r="A409" s="613">
        <v>436</v>
      </c>
      <c r="B409" s="449" t="s">
        <v>11760</v>
      </c>
      <c r="C409" s="449" t="s">
        <v>1326</v>
      </c>
      <c r="D409" s="449" t="s">
        <v>4660</v>
      </c>
      <c r="E409" s="449" t="s">
        <v>11276</v>
      </c>
      <c r="F409" s="449" t="s">
        <v>6127</v>
      </c>
      <c r="G409" s="449" t="s">
        <v>4808</v>
      </c>
      <c r="H409" s="449" t="s">
        <v>11467</v>
      </c>
      <c r="I409" s="401" t="s">
        <v>11468</v>
      </c>
      <c r="O409" s="406" t="s">
        <v>10104</v>
      </c>
      <c r="Q409" s="601" t="s">
        <v>4808</v>
      </c>
      <c r="U409" s="449" t="s">
        <v>10298</v>
      </c>
    </row>
    <row r="410" spans="1:21" ht="24" x14ac:dyDescent="0.3">
      <c r="A410" s="613">
        <v>437</v>
      </c>
      <c r="B410" s="449" t="s">
        <v>11760</v>
      </c>
      <c r="C410" s="449" t="s">
        <v>1326</v>
      </c>
      <c r="D410" s="449" t="s">
        <v>4660</v>
      </c>
      <c r="E410" s="449" t="s">
        <v>11276</v>
      </c>
      <c r="F410" s="449" t="s">
        <v>6127</v>
      </c>
      <c r="G410" s="449" t="s">
        <v>4808</v>
      </c>
      <c r="H410" s="449" t="s">
        <v>11469</v>
      </c>
      <c r="I410" s="401" t="s">
        <v>10882</v>
      </c>
      <c r="O410" s="406" t="s">
        <v>10106</v>
      </c>
      <c r="Q410" s="601" t="s">
        <v>4808</v>
      </c>
      <c r="U410" s="449" t="s">
        <v>10298</v>
      </c>
    </row>
    <row r="411" spans="1:21" ht="24" x14ac:dyDescent="0.3">
      <c r="A411" s="613">
        <v>438</v>
      </c>
      <c r="B411" s="449" t="s">
        <v>11760</v>
      </c>
      <c r="C411" s="449" t="s">
        <v>1326</v>
      </c>
      <c r="D411" s="449" t="s">
        <v>4660</v>
      </c>
      <c r="E411" s="449" t="s">
        <v>11276</v>
      </c>
      <c r="F411" s="449" t="s">
        <v>6127</v>
      </c>
      <c r="G411" s="449" t="s">
        <v>4808</v>
      </c>
      <c r="H411" s="449" t="s">
        <v>11470</v>
      </c>
      <c r="I411" s="401" t="s">
        <v>11471</v>
      </c>
      <c r="O411" s="406" t="s">
        <v>9879</v>
      </c>
      <c r="Q411" s="601" t="s">
        <v>4808</v>
      </c>
      <c r="U411" s="449" t="s">
        <v>10298</v>
      </c>
    </row>
    <row r="412" spans="1:21" ht="24" x14ac:dyDescent="0.3">
      <c r="A412" s="613">
        <v>439</v>
      </c>
      <c r="B412" s="449" t="s">
        <v>11760</v>
      </c>
      <c r="C412" s="449" t="s">
        <v>1326</v>
      </c>
      <c r="D412" s="449" t="s">
        <v>4660</v>
      </c>
      <c r="E412" s="449" t="s">
        <v>11276</v>
      </c>
      <c r="F412" s="449" t="s">
        <v>6127</v>
      </c>
      <c r="G412" s="449" t="s">
        <v>4808</v>
      </c>
      <c r="H412" s="449" t="s">
        <v>11472</v>
      </c>
      <c r="I412" s="401" t="s">
        <v>11473</v>
      </c>
      <c r="O412" s="406" t="s">
        <v>9881</v>
      </c>
      <c r="Q412" s="601" t="s">
        <v>4808</v>
      </c>
      <c r="U412" s="449" t="s">
        <v>10298</v>
      </c>
    </row>
    <row r="413" spans="1:21" ht="24" x14ac:dyDescent="0.3">
      <c r="A413" s="613">
        <v>440</v>
      </c>
      <c r="B413" s="449" t="s">
        <v>11760</v>
      </c>
      <c r="C413" s="449" t="s">
        <v>1326</v>
      </c>
      <c r="D413" s="449" t="s">
        <v>4660</v>
      </c>
      <c r="E413" s="449" t="s">
        <v>11276</v>
      </c>
      <c r="F413" s="449" t="s">
        <v>6127</v>
      </c>
      <c r="G413" s="449" t="s">
        <v>4808</v>
      </c>
      <c r="H413" s="449" t="s">
        <v>11474</v>
      </c>
      <c r="I413" s="401" t="s">
        <v>11475</v>
      </c>
      <c r="O413" s="406" t="s">
        <v>9883</v>
      </c>
      <c r="Q413" s="601" t="s">
        <v>4808</v>
      </c>
      <c r="U413" s="449" t="s">
        <v>10298</v>
      </c>
    </row>
    <row r="414" spans="1:21" ht="36" x14ac:dyDescent="0.3">
      <c r="A414" s="613">
        <v>441</v>
      </c>
      <c r="B414" s="449" t="s">
        <v>11760</v>
      </c>
      <c r="C414" s="449" t="s">
        <v>1326</v>
      </c>
      <c r="D414" s="449" t="s">
        <v>4660</v>
      </c>
      <c r="E414" s="449" t="s">
        <v>11276</v>
      </c>
      <c r="F414" s="449" t="s">
        <v>6127</v>
      </c>
      <c r="G414" s="449" t="s">
        <v>4808</v>
      </c>
      <c r="H414" s="449" t="s">
        <v>11476</v>
      </c>
      <c r="I414" s="401" t="s">
        <v>11477</v>
      </c>
      <c r="O414" s="406" t="s">
        <v>9885</v>
      </c>
      <c r="Q414" s="601" t="s">
        <v>4808</v>
      </c>
      <c r="U414" s="449" t="s">
        <v>10246</v>
      </c>
    </row>
    <row r="415" spans="1:21" ht="36" x14ac:dyDescent="0.3">
      <c r="A415" s="613">
        <v>442</v>
      </c>
      <c r="B415" s="449" t="s">
        <v>11760</v>
      </c>
      <c r="C415" s="449" t="s">
        <v>1326</v>
      </c>
      <c r="D415" s="449" t="s">
        <v>4660</v>
      </c>
      <c r="E415" s="449" t="s">
        <v>11276</v>
      </c>
      <c r="F415" s="449" t="s">
        <v>6127</v>
      </c>
      <c r="G415" s="449" t="s">
        <v>4808</v>
      </c>
      <c r="H415" s="449" t="s">
        <v>11478</v>
      </c>
      <c r="I415" s="401" t="s">
        <v>11479</v>
      </c>
      <c r="O415" s="406" t="s">
        <v>9887</v>
      </c>
      <c r="Q415" s="601" t="s">
        <v>4808</v>
      </c>
      <c r="U415" s="449" t="s">
        <v>10298</v>
      </c>
    </row>
    <row r="416" spans="1:21" ht="36" x14ac:dyDescent="0.3">
      <c r="A416" s="613">
        <v>443</v>
      </c>
      <c r="B416" s="449" t="s">
        <v>11760</v>
      </c>
      <c r="C416" s="449" t="s">
        <v>1326</v>
      </c>
      <c r="D416" s="449" t="s">
        <v>4660</v>
      </c>
      <c r="E416" s="449" t="s">
        <v>11276</v>
      </c>
      <c r="F416" s="449" t="s">
        <v>6127</v>
      </c>
      <c r="G416" s="449" t="s">
        <v>4808</v>
      </c>
      <c r="H416" s="449" t="s">
        <v>11480</v>
      </c>
      <c r="I416" s="401" t="s">
        <v>11481</v>
      </c>
      <c r="O416" s="406" t="s">
        <v>9889</v>
      </c>
      <c r="Q416" s="601" t="s">
        <v>4808</v>
      </c>
      <c r="U416" s="449" t="s">
        <v>10298</v>
      </c>
    </row>
    <row r="417" spans="1:21" ht="24" x14ac:dyDescent="0.3">
      <c r="A417" s="613">
        <v>444</v>
      </c>
      <c r="B417" s="449" t="s">
        <v>11760</v>
      </c>
      <c r="C417" s="449" t="s">
        <v>1326</v>
      </c>
      <c r="D417" s="449" t="s">
        <v>4660</v>
      </c>
      <c r="E417" s="449" t="s">
        <v>11276</v>
      </c>
      <c r="F417" s="449" t="s">
        <v>6127</v>
      </c>
      <c r="G417" s="449" t="s">
        <v>4808</v>
      </c>
      <c r="H417" s="449" t="s">
        <v>11482</v>
      </c>
      <c r="I417" s="401" t="s">
        <v>11483</v>
      </c>
      <c r="O417" s="406" t="s">
        <v>9891</v>
      </c>
      <c r="Q417" s="601" t="s">
        <v>4808</v>
      </c>
      <c r="U417" s="449" t="s">
        <v>10298</v>
      </c>
    </row>
    <row r="418" spans="1:21" ht="24" x14ac:dyDescent="0.3">
      <c r="A418" s="613">
        <v>445</v>
      </c>
      <c r="B418" s="449" t="s">
        <v>11760</v>
      </c>
      <c r="C418" s="449" t="s">
        <v>1326</v>
      </c>
      <c r="D418" s="449" t="s">
        <v>4660</v>
      </c>
      <c r="E418" s="449" t="s">
        <v>11276</v>
      </c>
      <c r="F418" s="449" t="s">
        <v>6127</v>
      </c>
      <c r="G418" s="449" t="s">
        <v>4808</v>
      </c>
      <c r="H418" s="449" t="s">
        <v>11484</v>
      </c>
      <c r="I418" s="401" t="s">
        <v>11485</v>
      </c>
      <c r="O418" s="406" t="s">
        <v>9893</v>
      </c>
      <c r="Q418" s="601" t="s">
        <v>4808</v>
      </c>
      <c r="U418" s="449" t="s">
        <v>10246</v>
      </c>
    </row>
    <row r="419" spans="1:21" ht="24" x14ac:dyDescent="0.3">
      <c r="A419" s="613">
        <v>446</v>
      </c>
      <c r="B419" s="449" t="s">
        <v>11760</v>
      </c>
      <c r="C419" s="449" t="s">
        <v>1326</v>
      </c>
      <c r="D419" s="449" t="s">
        <v>4660</v>
      </c>
      <c r="E419" s="449" t="s">
        <v>11276</v>
      </c>
      <c r="F419" s="449" t="s">
        <v>6127</v>
      </c>
      <c r="G419" s="449" t="s">
        <v>4808</v>
      </c>
      <c r="H419" s="449" t="s">
        <v>11486</v>
      </c>
      <c r="I419" s="401" t="s">
        <v>11487</v>
      </c>
      <c r="O419" s="406" t="s">
        <v>10108</v>
      </c>
      <c r="Q419" s="601" t="s">
        <v>4808</v>
      </c>
      <c r="U419" s="449" t="s">
        <v>10246</v>
      </c>
    </row>
    <row r="420" spans="1:21" ht="24" x14ac:dyDescent="0.3">
      <c r="A420" s="613">
        <v>447</v>
      </c>
      <c r="B420" s="449" t="s">
        <v>11760</v>
      </c>
      <c r="C420" s="449" t="s">
        <v>1326</v>
      </c>
      <c r="D420" s="449" t="s">
        <v>4660</v>
      </c>
      <c r="E420" s="449" t="s">
        <v>11276</v>
      </c>
      <c r="F420" s="449" t="s">
        <v>6127</v>
      </c>
      <c r="G420" s="449" t="s">
        <v>4808</v>
      </c>
      <c r="H420" s="449" t="s">
        <v>11488</v>
      </c>
      <c r="I420" s="401" t="s">
        <v>11489</v>
      </c>
      <c r="O420" s="406" t="s">
        <v>10110</v>
      </c>
      <c r="Q420" s="601" t="s">
        <v>4808</v>
      </c>
      <c r="U420" s="449" t="s">
        <v>10246</v>
      </c>
    </row>
    <row r="421" spans="1:21" ht="24" x14ac:dyDescent="0.3">
      <c r="A421" s="613">
        <v>448</v>
      </c>
      <c r="B421" s="449" t="s">
        <v>11760</v>
      </c>
      <c r="C421" s="449" t="s">
        <v>1326</v>
      </c>
      <c r="D421" s="449" t="s">
        <v>4660</v>
      </c>
      <c r="E421" s="449" t="s">
        <v>11276</v>
      </c>
      <c r="F421" s="449" t="s">
        <v>6127</v>
      </c>
      <c r="G421" s="449" t="s">
        <v>4808</v>
      </c>
      <c r="H421" s="449" t="s">
        <v>11490</v>
      </c>
      <c r="I421" s="401" t="s">
        <v>11491</v>
      </c>
      <c r="O421" s="406" t="s">
        <v>10112</v>
      </c>
      <c r="Q421" s="601" t="s">
        <v>4808</v>
      </c>
      <c r="U421" s="449" t="s">
        <v>10246</v>
      </c>
    </row>
    <row r="422" spans="1:21" ht="24" x14ac:dyDescent="0.3">
      <c r="A422" s="613">
        <v>449</v>
      </c>
      <c r="B422" s="449" t="s">
        <v>11760</v>
      </c>
      <c r="C422" s="449" t="s">
        <v>1326</v>
      </c>
      <c r="D422" s="449" t="s">
        <v>4660</v>
      </c>
      <c r="E422" s="449" t="s">
        <v>11276</v>
      </c>
      <c r="F422" s="449" t="s">
        <v>6127</v>
      </c>
      <c r="G422" s="449" t="s">
        <v>4808</v>
      </c>
      <c r="H422" s="449" t="s">
        <v>11492</v>
      </c>
      <c r="I422" s="401" t="s">
        <v>11493</v>
      </c>
      <c r="O422" s="406" t="s">
        <v>10114</v>
      </c>
      <c r="Q422" s="601" t="s">
        <v>4808</v>
      </c>
      <c r="U422" s="449" t="s">
        <v>10246</v>
      </c>
    </row>
    <row r="423" spans="1:21" ht="50" x14ac:dyDescent="0.3">
      <c r="A423" s="613">
        <v>450</v>
      </c>
      <c r="B423" s="449" t="s">
        <v>11760</v>
      </c>
      <c r="C423" s="449" t="s">
        <v>1326</v>
      </c>
      <c r="D423" s="449" t="s">
        <v>4660</v>
      </c>
      <c r="E423" s="449" t="s">
        <v>11276</v>
      </c>
      <c r="F423" s="449" t="s">
        <v>6127</v>
      </c>
      <c r="G423" s="449" t="s">
        <v>4808</v>
      </c>
      <c r="H423" s="449" t="s">
        <v>11494</v>
      </c>
      <c r="I423" s="401" t="s">
        <v>11495</v>
      </c>
      <c r="O423" s="406" t="s">
        <v>10106</v>
      </c>
      <c r="Q423" s="601" t="s">
        <v>4808</v>
      </c>
      <c r="U423" s="449" t="s">
        <v>10298</v>
      </c>
    </row>
    <row r="424" spans="1:21" ht="84" x14ac:dyDescent="0.3">
      <c r="A424" s="613">
        <v>451</v>
      </c>
      <c r="B424" s="449" t="s">
        <v>11760</v>
      </c>
      <c r="C424" s="449" t="s">
        <v>1326</v>
      </c>
      <c r="D424" s="449" t="s">
        <v>4660</v>
      </c>
      <c r="E424" s="449" t="s">
        <v>11276</v>
      </c>
      <c r="F424" s="449" t="s">
        <v>6127</v>
      </c>
      <c r="G424" s="449" t="s">
        <v>174</v>
      </c>
      <c r="H424" s="449" t="s">
        <v>11496</v>
      </c>
      <c r="I424" s="401" t="s">
        <v>11497</v>
      </c>
      <c r="L424" s="605" t="s">
        <v>11406</v>
      </c>
      <c r="M424" s="605" t="s">
        <v>11407</v>
      </c>
      <c r="N424" s="605" t="s">
        <v>11283</v>
      </c>
      <c r="O424" s="406" t="s">
        <v>8897</v>
      </c>
      <c r="Q424" s="601" t="s">
        <v>174</v>
      </c>
      <c r="R424" s="601" t="s">
        <v>10239</v>
      </c>
      <c r="U424" s="449" t="s">
        <v>10274</v>
      </c>
    </row>
  </sheetData>
  <autoFilter ref="A2:AX424" xr:uid="{00000000-0009-0000-0000-00000D000000}"/>
  <mergeCells count="3">
    <mergeCell ref="Y1:AI1"/>
    <mergeCell ref="AJ1:AQ1"/>
    <mergeCell ref="AS1:AY1"/>
  </mergeCells>
  <conditionalFormatting sqref="AL97:AN97">
    <cfRule type="expression" dxfId="0" priority="1">
      <formula>"$N&lt;&gt;$Q"</formula>
    </cfRule>
  </conditionalFormatting>
  <dataValidations count="1">
    <dataValidation type="list" allowBlank="1" showInputMessage="1" showErrorMessage="1" sqref="P37 P93:P96 P122 P3:P29 P329:P331" xr:uid="{00000000-0002-0000-0D00-000000000000}">
      <formula1>"Yes, No, Descoped, Out of Scope, Future"</formula1>
    </dataValidation>
  </dataValidations>
  <pageMargins left="0.7" right="0.7" top="0.75" bottom="0.75" header="0.3" footer="0.3"/>
  <pageSetup paperSize="9" orientation="portrait" r:id="rId1"/>
  <headerFooter>
    <oddHeader>&amp;C&amp;G</oddHeader>
  </headerFooter>
  <legacyDrawing r:id="rId2"/>
  <legacyDrawingHF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D9AA-E945-4C11-ADED-59924E3128DC}">
  <dimension ref="A1:L4"/>
  <sheetViews>
    <sheetView workbookViewId="0">
      <selection activeCell="A3" sqref="A3"/>
    </sheetView>
  </sheetViews>
  <sheetFormatPr defaultColWidth="8.81640625" defaultRowHeight="11.5" x14ac:dyDescent="0.25"/>
  <cols>
    <col min="1" max="1" width="11" style="399" customWidth="1"/>
    <col min="2" max="2" width="14.81640625" style="399" customWidth="1"/>
    <col min="3" max="3" width="16.54296875" style="399" customWidth="1"/>
    <col min="4" max="4" width="16.81640625" style="399" customWidth="1"/>
    <col min="5" max="5" width="37.1796875" style="663" customWidth="1"/>
    <col min="6" max="6" width="41.81640625" style="663" customWidth="1"/>
    <col min="7" max="7" width="34.453125" style="399" customWidth="1"/>
    <col min="8" max="8" width="35.453125" style="399" customWidth="1"/>
    <col min="9" max="9" width="34.54296875" style="399" customWidth="1"/>
    <col min="10" max="10" width="21.453125" style="399" customWidth="1"/>
    <col min="11" max="11" width="41.1796875" style="399" customWidth="1"/>
    <col min="12" max="12" width="15.1796875" style="399" customWidth="1"/>
    <col min="13" max="16384" width="8.81640625" style="399"/>
  </cols>
  <sheetData>
    <row r="1" spans="1:12" ht="12" x14ac:dyDescent="0.25">
      <c r="A1" s="600" t="s">
        <v>1442</v>
      </c>
      <c r="B1" s="600" t="s">
        <v>1566</v>
      </c>
      <c r="C1" s="600" t="s">
        <v>1567</v>
      </c>
      <c r="D1" s="600" t="s">
        <v>1568</v>
      </c>
      <c r="E1" s="599" t="s">
        <v>1445</v>
      </c>
      <c r="F1" s="598" t="s">
        <v>1446</v>
      </c>
      <c r="G1" s="596" t="s">
        <v>1574</v>
      </c>
      <c r="H1" s="596" t="s">
        <v>1575</v>
      </c>
      <c r="I1" s="596" t="s">
        <v>1576</v>
      </c>
      <c r="J1" s="597" t="s">
        <v>1570</v>
      </c>
      <c r="K1" s="595" t="s">
        <v>11498</v>
      </c>
      <c r="L1" s="595" t="s">
        <v>8041</v>
      </c>
    </row>
    <row r="2" spans="1:12" ht="36" x14ac:dyDescent="0.3">
      <c r="A2" s="406" t="s">
        <v>2751</v>
      </c>
      <c r="B2" s="406" t="s">
        <v>1596</v>
      </c>
      <c r="C2" s="406" t="s">
        <v>2571</v>
      </c>
      <c r="D2" s="406" t="s">
        <v>2742</v>
      </c>
      <c r="E2" s="401" t="s">
        <v>2752</v>
      </c>
      <c r="F2" s="401" t="s">
        <v>2754</v>
      </c>
      <c r="G2" s="422" t="s">
        <v>2746</v>
      </c>
      <c r="H2" s="664" t="s">
        <v>2747</v>
      </c>
      <c r="I2" s="406"/>
      <c r="J2" s="406" t="s">
        <v>1600</v>
      </c>
      <c r="K2" s="399" t="s">
        <v>11499</v>
      </c>
      <c r="L2" s="399" t="s">
        <v>11500</v>
      </c>
    </row>
    <row r="3" spans="1:12" ht="60" x14ac:dyDescent="0.3">
      <c r="A3" s="406" t="s">
        <v>2758</v>
      </c>
      <c r="B3" s="406" t="s">
        <v>1596</v>
      </c>
      <c r="C3" s="406" t="s">
        <v>2571</v>
      </c>
      <c r="D3" s="406" t="s">
        <v>2742</v>
      </c>
      <c r="E3" s="401" t="s">
        <v>2759</v>
      </c>
      <c r="F3" s="401" t="s">
        <v>2761</v>
      </c>
      <c r="G3" s="422" t="s">
        <v>2762</v>
      </c>
      <c r="H3" s="593" t="s">
        <v>2615</v>
      </c>
      <c r="I3" s="664" t="s">
        <v>2763</v>
      </c>
      <c r="J3" s="406" t="s">
        <v>1600</v>
      </c>
      <c r="K3" s="399" t="s">
        <v>10733</v>
      </c>
      <c r="L3" s="399" t="s">
        <v>11501</v>
      </c>
    </row>
    <row r="4" spans="1:12" ht="48" x14ac:dyDescent="0.3">
      <c r="A4" s="406" t="s">
        <v>2767</v>
      </c>
      <c r="B4" s="406" t="s">
        <v>1596</v>
      </c>
      <c r="C4" s="406" t="s">
        <v>2571</v>
      </c>
      <c r="D4" s="406" t="s">
        <v>2742</v>
      </c>
      <c r="E4" s="401" t="s">
        <v>2768</v>
      </c>
      <c r="F4" s="401" t="s">
        <v>2769</v>
      </c>
      <c r="G4" s="422" t="s">
        <v>2762</v>
      </c>
      <c r="H4" s="593" t="s">
        <v>2615</v>
      </c>
      <c r="I4" s="664" t="s">
        <v>2770</v>
      </c>
      <c r="J4" s="406" t="s">
        <v>1600</v>
      </c>
      <c r="K4" s="591" t="s">
        <v>116</v>
      </c>
      <c r="L4" s="399" t="s">
        <v>11502</v>
      </c>
    </row>
  </sheetData>
  <pageMargins left="0.7" right="0.7" top="0.75" bottom="0.75" header="0.3" footer="0.3"/>
  <pageSetup orientation="portrait" r:id="rId1"/>
  <headerFooter>
    <oddHeader>&amp;C&amp;G</oddHeader>
  </headerFooter>
  <legacyDrawingHF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E00-000003000000}">
          <x14:formula1>
            <xm:f>LOVs!$G$3:$G$7</xm:f>
          </x14:formula1>
          <xm:sqref>J1:J4</xm:sqref>
        </x14:dataValidation>
        <x14:dataValidation type="list" allowBlank="1" showInputMessage="1" showErrorMessage="1" xr:uid="{00000000-0002-0000-0E00-000002000000}">
          <x14:formula1>
            <xm:f>LOVs!$F$3:$F$37</xm:f>
          </x14:formula1>
          <xm:sqref>D1:D4</xm:sqref>
        </x14:dataValidation>
        <x14:dataValidation type="list" allowBlank="1" showInputMessage="1" showErrorMessage="1" xr:uid="{00000000-0002-0000-0E00-000001000000}">
          <x14:formula1>
            <xm:f>LOVs!$D$3:$D$5</xm:f>
          </x14:formula1>
          <xm:sqref>B1:B4</xm:sqref>
        </x14:dataValidation>
        <x14:dataValidation type="list" allowBlank="1" showInputMessage="1" showErrorMessage="1" xr:uid="{00000000-0002-0000-0E00-000000000000}">
          <x14:formula1>
            <xm:f>LOVs!$E$3:$E$10</xm:f>
          </x14:formula1>
          <xm:sqref>C1:C4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CE7C4-023D-41A0-B4D5-728FDCE4D88F}">
  <sheetPr>
    <outlinePr summaryBelow="0" summaryRight="0"/>
  </sheetPr>
  <dimension ref="A1:U58"/>
  <sheetViews>
    <sheetView workbookViewId="0">
      <selection activeCell="B7" sqref="B7"/>
    </sheetView>
  </sheetViews>
  <sheetFormatPr defaultColWidth="25.1796875" defaultRowHeight="11.5" x14ac:dyDescent="0.25"/>
  <cols>
    <col min="1" max="1" width="5.1796875" style="545" bestFit="1" customWidth="1"/>
    <col min="2" max="2" width="17.1796875" style="545" bestFit="1" customWidth="1"/>
    <col min="3" max="3" width="12.453125" style="545" bestFit="1" customWidth="1"/>
    <col min="4" max="4" width="34.81640625" style="545" bestFit="1" customWidth="1"/>
    <col min="5" max="5" width="27" style="545" bestFit="1" customWidth="1"/>
    <col min="6" max="6" width="37.54296875" style="545" bestFit="1" customWidth="1"/>
    <col min="7" max="7" width="11.1796875" style="545" bestFit="1" customWidth="1"/>
    <col min="8" max="8" width="11.54296875" style="545" bestFit="1" customWidth="1"/>
    <col min="9" max="9" width="10.1796875" style="545" bestFit="1" customWidth="1"/>
    <col min="10" max="10" width="33.1796875" style="545" bestFit="1" customWidth="1"/>
    <col min="11" max="11" width="10.54296875" style="545" bestFit="1" customWidth="1"/>
    <col min="12" max="12" width="13.54296875" style="545" bestFit="1" customWidth="1"/>
    <col min="13" max="14" width="10.453125" style="545" bestFit="1" customWidth="1"/>
    <col min="15" max="15" width="25.1796875" style="545"/>
    <col min="16" max="16" width="9.81640625" style="545" bestFit="1" customWidth="1"/>
    <col min="17" max="17" width="13.1796875" style="545" bestFit="1" customWidth="1"/>
    <col min="18" max="16384" width="25.1796875" style="545"/>
  </cols>
  <sheetData>
    <row r="1" spans="1:21" x14ac:dyDescent="0.25">
      <c r="A1" s="680"/>
      <c r="B1" s="680"/>
      <c r="C1" s="680"/>
      <c r="D1" s="680"/>
      <c r="E1" s="680"/>
      <c r="F1" s="680"/>
      <c r="G1" s="680"/>
      <c r="H1" s="680"/>
      <c r="I1" s="680"/>
      <c r="J1" s="680"/>
      <c r="K1" s="680"/>
      <c r="L1" s="680"/>
      <c r="M1" s="680"/>
      <c r="N1" s="680"/>
      <c r="O1" s="680"/>
      <c r="P1" s="680"/>
      <c r="Q1" s="680"/>
      <c r="R1" s="399"/>
      <c r="S1" s="399"/>
      <c r="T1" s="399"/>
      <c r="U1" s="399"/>
    </row>
    <row r="2" spans="1:21" x14ac:dyDescent="0.25">
      <c r="A2" s="679" t="s">
        <v>1557</v>
      </c>
      <c r="B2" s="677" t="s">
        <v>1558</v>
      </c>
      <c r="C2" s="677" t="s">
        <v>1559</v>
      </c>
      <c r="D2" s="676" t="s">
        <v>1566</v>
      </c>
      <c r="E2" s="678" t="s">
        <v>1567</v>
      </c>
      <c r="F2" s="677" t="s">
        <v>1568</v>
      </c>
      <c r="G2" s="676" t="s">
        <v>1570</v>
      </c>
      <c r="H2" s="678" t="s">
        <v>11503</v>
      </c>
      <c r="I2" s="677" t="s">
        <v>11504</v>
      </c>
      <c r="J2" s="677" t="s">
        <v>11505</v>
      </c>
      <c r="K2" s="677" t="s">
        <v>11506</v>
      </c>
      <c r="L2" s="677" t="s">
        <v>1571</v>
      </c>
      <c r="M2" s="677" t="s">
        <v>1311</v>
      </c>
      <c r="N2" s="676" t="s">
        <v>11507</v>
      </c>
      <c r="O2" s="675" t="s">
        <v>1578</v>
      </c>
      <c r="P2" s="676" t="s">
        <v>265</v>
      </c>
      <c r="Q2" s="675" t="s">
        <v>1581</v>
      </c>
      <c r="R2" s="666"/>
      <c r="S2" s="666"/>
      <c r="T2" s="666"/>
      <c r="U2" s="666"/>
    </row>
    <row r="3" spans="1:21" x14ac:dyDescent="0.25">
      <c r="A3" s="673" t="s">
        <v>1605</v>
      </c>
      <c r="B3" s="670" t="s">
        <v>1606</v>
      </c>
      <c r="C3" s="681" t="s">
        <v>1607</v>
      </c>
      <c r="D3" s="683" t="s">
        <v>5994</v>
      </c>
      <c r="E3" s="669" t="s">
        <v>4661</v>
      </c>
      <c r="F3" s="667" t="s">
        <v>11508</v>
      </c>
      <c r="G3" s="684" t="s">
        <v>1600</v>
      </c>
      <c r="H3" s="681">
        <v>1</v>
      </c>
      <c r="I3" s="685">
        <v>0</v>
      </c>
      <c r="J3" s="681" t="str">
        <f t="shared" ref="J3:J12" si="0">K3&amp;"-"&amp;L3&amp;"-"&amp;M3&amp;"-"&amp;N3</f>
        <v>1-Fit-Configuration-Functional</v>
      </c>
      <c r="K3" s="681">
        <v>1</v>
      </c>
      <c r="L3" s="681" t="s">
        <v>3511</v>
      </c>
      <c r="M3" s="681" t="s">
        <v>3512</v>
      </c>
      <c r="N3" s="681" t="s">
        <v>3513</v>
      </c>
      <c r="O3" s="681" t="s">
        <v>2448</v>
      </c>
      <c r="P3" s="681" t="s">
        <v>2671</v>
      </c>
      <c r="Q3" s="681" t="s">
        <v>11509</v>
      </c>
      <c r="R3" s="666"/>
      <c r="S3" s="666"/>
      <c r="T3" s="666"/>
      <c r="U3" s="666"/>
    </row>
    <row r="4" spans="1:21" ht="23" x14ac:dyDescent="0.25">
      <c r="A4" s="673" t="s">
        <v>4660</v>
      </c>
      <c r="B4" s="670" t="s">
        <v>2577</v>
      </c>
      <c r="C4" s="681" t="s">
        <v>2578</v>
      </c>
      <c r="D4" s="683" t="s">
        <v>6304</v>
      </c>
      <c r="E4" s="669" t="s">
        <v>5995</v>
      </c>
      <c r="F4" s="667" t="s">
        <v>1688</v>
      </c>
      <c r="G4" s="684" t="s">
        <v>2460</v>
      </c>
      <c r="H4" s="681">
        <v>2</v>
      </c>
      <c r="I4" s="685">
        <v>1</v>
      </c>
      <c r="J4" s="681" t="str">
        <f t="shared" si="0"/>
        <v>2-Gap-Build-Report</v>
      </c>
      <c r="K4" s="681">
        <v>2</v>
      </c>
      <c r="L4" s="681" t="s">
        <v>3458</v>
      </c>
      <c r="M4" s="681" t="s">
        <v>3459</v>
      </c>
      <c r="N4" s="681" t="s">
        <v>4808</v>
      </c>
      <c r="O4" s="681" t="s">
        <v>3092</v>
      </c>
      <c r="P4" s="681" t="s">
        <v>11510</v>
      </c>
      <c r="Q4" s="681" t="s">
        <v>11511</v>
      </c>
      <c r="R4" s="686"/>
      <c r="S4" s="666"/>
      <c r="T4" s="666"/>
      <c r="U4" s="666"/>
    </row>
    <row r="5" spans="1:21" x14ac:dyDescent="0.25">
      <c r="A5" s="673" t="s">
        <v>204</v>
      </c>
      <c r="B5" s="670" t="s">
        <v>204</v>
      </c>
      <c r="C5" s="681" t="s">
        <v>6038</v>
      </c>
      <c r="D5" s="674" t="s">
        <v>1596</v>
      </c>
      <c r="E5" s="669" t="s">
        <v>6010</v>
      </c>
      <c r="F5" s="667" t="s">
        <v>6011</v>
      </c>
      <c r="G5" s="684" t="s">
        <v>1636</v>
      </c>
      <c r="H5" s="681">
        <v>3</v>
      </c>
      <c r="I5" s="685">
        <v>2</v>
      </c>
      <c r="J5" s="681" t="str">
        <f t="shared" si="0"/>
        <v>3-Gap-Build-Interface</v>
      </c>
      <c r="K5" s="681">
        <v>3</v>
      </c>
      <c r="L5" s="681" t="s">
        <v>3458</v>
      </c>
      <c r="M5" s="681" t="s">
        <v>3459</v>
      </c>
      <c r="N5" s="681" t="s">
        <v>174</v>
      </c>
      <c r="O5" s="681" t="s">
        <v>2965</v>
      </c>
      <c r="P5" s="681" t="s">
        <v>6022</v>
      </c>
      <c r="Q5" s="681" t="s">
        <v>4813</v>
      </c>
      <c r="R5" s="686"/>
      <c r="S5" s="666"/>
      <c r="T5" s="666"/>
      <c r="U5" s="666"/>
    </row>
    <row r="6" spans="1:21" x14ac:dyDescent="0.25">
      <c r="A6" s="673" t="s">
        <v>6110</v>
      </c>
      <c r="B6" s="670" t="s">
        <v>6110</v>
      </c>
      <c r="C6" s="681" t="s">
        <v>2305</v>
      </c>
      <c r="D6" s="399"/>
      <c r="E6" s="669" t="s">
        <v>4808</v>
      </c>
      <c r="F6" s="667" t="s">
        <v>2572</v>
      </c>
      <c r="G6" s="684" t="s">
        <v>1938</v>
      </c>
      <c r="H6" s="681">
        <v>4</v>
      </c>
      <c r="I6" s="685">
        <v>3</v>
      </c>
      <c r="J6" s="681" t="str">
        <f t="shared" si="0"/>
        <v>4-Gap-Build-Conversions</v>
      </c>
      <c r="K6" s="681">
        <v>4</v>
      </c>
      <c r="L6" s="681" t="s">
        <v>3458</v>
      </c>
      <c r="M6" s="681" t="s">
        <v>3459</v>
      </c>
      <c r="N6" s="681" t="s">
        <v>160</v>
      </c>
      <c r="O6" s="681" t="s">
        <v>11512</v>
      </c>
      <c r="P6" s="681" t="s">
        <v>3712</v>
      </c>
      <c r="Q6" s="681" t="s">
        <v>11513</v>
      </c>
      <c r="R6" s="666"/>
      <c r="S6" s="666"/>
      <c r="T6" s="666"/>
      <c r="U6" s="666"/>
    </row>
    <row r="7" spans="1:21" x14ac:dyDescent="0.25">
      <c r="A7" s="672"/>
      <c r="B7" s="670" t="s">
        <v>7958</v>
      </c>
      <c r="C7" s="681" t="s">
        <v>6003</v>
      </c>
      <c r="D7" s="399"/>
      <c r="E7" s="669" t="s">
        <v>11514</v>
      </c>
      <c r="F7" s="667" t="s">
        <v>11515</v>
      </c>
      <c r="G7" s="681" t="s">
        <v>1758</v>
      </c>
      <c r="H7" s="681">
        <v>5</v>
      </c>
      <c r="I7" s="687">
        <v>4</v>
      </c>
      <c r="J7" s="682" t="str">
        <f t="shared" si="0"/>
        <v>5-Gap-Build-Extension</v>
      </c>
      <c r="K7" s="682">
        <v>5</v>
      </c>
      <c r="L7" s="682" t="s">
        <v>3458</v>
      </c>
      <c r="M7" s="682" t="s">
        <v>3459</v>
      </c>
      <c r="N7" s="688" t="s">
        <v>2375</v>
      </c>
      <c r="O7" s="689" t="s">
        <v>11516</v>
      </c>
      <c r="P7" s="580"/>
      <c r="Q7" s="689" t="s">
        <v>11517</v>
      </c>
      <c r="R7" s="686"/>
      <c r="S7" s="666"/>
      <c r="T7" s="666"/>
      <c r="U7" s="666"/>
    </row>
    <row r="8" spans="1:21" x14ac:dyDescent="0.25">
      <c r="A8" s="399"/>
      <c r="B8" s="670" t="s">
        <v>11276</v>
      </c>
      <c r="C8" s="681" t="s">
        <v>11247</v>
      </c>
      <c r="D8" s="399"/>
      <c r="E8" s="669" t="s">
        <v>2571</v>
      </c>
      <c r="F8" s="667" t="s">
        <v>1598</v>
      </c>
      <c r="G8" s="580"/>
      <c r="H8" s="681">
        <v>6</v>
      </c>
      <c r="I8" s="687">
        <v>5</v>
      </c>
      <c r="J8" s="682" t="str">
        <f t="shared" si="0"/>
        <v>6-Gap-Work Around-Work Around</v>
      </c>
      <c r="K8" s="682">
        <v>6</v>
      </c>
      <c r="L8" s="690" t="s">
        <v>3458</v>
      </c>
      <c r="M8" s="690" t="s">
        <v>8066</v>
      </c>
      <c r="N8" s="691" t="s">
        <v>8066</v>
      </c>
      <c r="O8" s="681" t="s">
        <v>6218</v>
      </c>
      <c r="P8" s="580"/>
      <c r="Q8" s="580"/>
      <c r="R8" s="686"/>
      <c r="S8" s="666"/>
      <c r="T8" s="666"/>
      <c r="U8" s="666"/>
    </row>
    <row r="9" spans="1:21" ht="23" x14ac:dyDescent="0.25">
      <c r="A9" s="399"/>
      <c r="B9" s="670" t="s">
        <v>6002</v>
      </c>
      <c r="C9" s="681" t="s">
        <v>6127</v>
      </c>
      <c r="D9" s="580"/>
      <c r="E9" s="669" t="s">
        <v>1597</v>
      </c>
      <c r="F9" s="667" t="s">
        <v>6016</v>
      </c>
      <c r="G9" s="580"/>
      <c r="H9" s="681">
        <v>7</v>
      </c>
      <c r="I9" s="687">
        <v>6</v>
      </c>
      <c r="J9" s="682" t="str">
        <f t="shared" si="0"/>
        <v>7-Out of Scope-Out of Scope-Out of Scope</v>
      </c>
      <c r="K9" s="682">
        <v>7</v>
      </c>
      <c r="L9" s="690" t="s">
        <v>10228</v>
      </c>
      <c r="M9" s="690" t="s">
        <v>10228</v>
      </c>
      <c r="N9" s="691" t="s">
        <v>10228</v>
      </c>
      <c r="O9" s="681" t="s">
        <v>1348</v>
      </c>
      <c r="P9" s="580"/>
      <c r="Q9" s="580"/>
      <c r="R9" s="671"/>
      <c r="S9" s="666"/>
      <c r="T9" s="666"/>
      <c r="U9" s="666"/>
    </row>
    <row r="10" spans="1:21" ht="17.25" customHeight="1" x14ac:dyDescent="0.25">
      <c r="A10" s="399"/>
      <c r="B10" s="670" t="s">
        <v>6037</v>
      </c>
      <c r="C10" s="681" t="s">
        <v>2449</v>
      </c>
      <c r="D10" s="580"/>
      <c r="E10" s="669" t="s">
        <v>2300</v>
      </c>
      <c r="F10" s="667" t="s">
        <v>6065</v>
      </c>
      <c r="G10" s="580"/>
      <c r="H10" s="681">
        <v>8</v>
      </c>
      <c r="I10" s="580"/>
      <c r="J10" s="682" t="str">
        <f t="shared" si="0"/>
        <v>8-TBD (Temporary)-TBD-TBD</v>
      </c>
      <c r="K10" s="682">
        <v>8</v>
      </c>
      <c r="L10" s="690" t="s">
        <v>11518</v>
      </c>
      <c r="M10" s="690" t="s">
        <v>250</v>
      </c>
      <c r="N10" s="691" t="s">
        <v>250</v>
      </c>
      <c r="O10" s="681" t="s">
        <v>250</v>
      </c>
      <c r="P10" s="580"/>
      <c r="Q10" s="580"/>
      <c r="R10" s="666"/>
      <c r="S10" s="666"/>
      <c r="T10" s="666"/>
      <c r="U10" s="666"/>
    </row>
    <row r="11" spans="1:21" x14ac:dyDescent="0.25">
      <c r="A11" s="580"/>
      <c r="B11" s="681" t="s">
        <v>2449</v>
      </c>
      <c r="C11" s="681" t="s">
        <v>2455</v>
      </c>
      <c r="D11" s="580"/>
      <c r="E11" s="399"/>
      <c r="F11" s="667" t="s">
        <v>11519</v>
      </c>
      <c r="G11" s="580"/>
      <c r="H11" s="681">
        <v>9</v>
      </c>
      <c r="I11" s="580"/>
      <c r="J11" s="682" t="str">
        <f t="shared" si="0"/>
        <v>9-Gap (Temporary)-Gap-Gap</v>
      </c>
      <c r="K11" s="692">
        <v>9</v>
      </c>
      <c r="L11" s="693" t="s">
        <v>11520</v>
      </c>
      <c r="M11" s="693" t="s">
        <v>3458</v>
      </c>
      <c r="N11" s="693" t="s">
        <v>3458</v>
      </c>
      <c r="O11" s="580"/>
      <c r="P11" s="580"/>
      <c r="Q11" s="580"/>
      <c r="R11" s="666"/>
      <c r="S11" s="666"/>
      <c r="T11" s="666"/>
      <c r="U11" s="666"/>
    </row>
    <row r="12" spans="1:21" x14ac:dyDescent="0.25">
      <c r="A12" s="580"/>
      <c r="B12" s="681" t="s">
        <v>6263</v>
      </c>
      <c r="C12" s="681" t="s">
        <v>204</v>
      </c>
      <c r="D12" s="580"/>
      <c r="E12" s="580"/>
      <c r="F12" s="667" t="s">
        <v>11521</v>
      </c>
      <c r="G12" s="580"/>
      <c r="H12" s="681">
        <v>10</v>
      </c>
      <c r="I12" s="580"/>
      <c r="J12" s="688" t="str">
        <f t="shared" si="0"/>
        <v>10-Not Required-Not Required-Not Required</v>
      </c>
      <c r="K12" s="681">
        <v>10</v>
      </c>
      <c r="L12" s="681" t="s">
        <v>1758</v>
      </c>
      <c r="M12" s="681" t="s">
        <v>1758</v>
      </c>
      <c r="N12" s="681" t="s">
        <v>1758</v>
      </c>
      <c r="O12" s="580"/>
      <c r="P12" s="580"/>
      <c r="Q12" s="580"/>
      <c r="R12" s="666"/>
      <c r="S12" s="666"/>
      <c r="T12" s="666"/>
      <c r="U12" s="666"/>
    </row>
    <row r="13" spans="1:21" x14ac:dyDescent="0.25">
      <c r="A13" s="580"/>
      <c r="B13" s="681" t="s">
        <v>2455</v>
      </c>
      <c r="C13" s="681" t="s">
        <v>6263</v>
      </c>
      <c r="D13" s="580"/>
      <c r="E13" s="580"/>
      <c r="F13" s="667" t="s">
        <v>6025</v>
      </c>
      <c r="G13" s="580"/>
      <c r="H13" s="681">
        <v>11</v>
      </c>
      <c r="I13" s="580"/>
      <c r="J13" s="580"/>
      <c r="K13" s="580"/>
      <c r="L13" s="580"/>
      <c r="M13" s="580"/>
      <c r="N13" s="399"/>
      <c r="O13" s="580"/>
      <c r="P13" s="580"/>
      <c r="Q13" s="580"/>
      <c r="R13" s="666"/>
      <c r="S13" s="666"/>
      <c r="T13" s="399"/>
      <c r="U13" s="666"/>
    </row>
    <row r="14" spans="1:21" x14ac:dyDescent="0.25">
      <c r="A14" s="580"/>
      <c r="B14" s="580"/>
      <c r="C14" s="580"/>
      <c r="D14" s="580"/>
      <c r="E14" s="580"/>
      <c r="F14" s="667" t="s">
        <v>1845</v>
      </c>
      <c r="G14" s="580"/>
      <c r="H14" s="681">
        <v>12</v>
      </c>
      <c r="I14" s="580"/>
      <c r="J14" s="580"/>
      <c r="K14" s="580"/>
      <c r="L14" s="399"/>
      <c r="M14" s="399"/>
      <c r="N14" s="399"/>
      <c r="O14" s="580"/>
      <c r="P14" s="580"/>
      <c r="Q14" s="580"/>
      <c r="R14" s="686"/>
      <c r="S14" s="666"/>
      <c r="T14" s="399"/>
      <c r="U14" s="666"/>
    </row>
    <row r="15" spans="1:21" x14ac:dyDescent="0.25">
      <c r="A15" s="580"/>
      <c r="B15" s="580"/>
      <c r="C15" s="580"/>
      <c r="D15" s="580"/>
      <c r="E15" s="580"/>
      <c r="F15" s="667" t="s">
        <v>11522</v>
      </c>
      <c r="G15" s="580"/>
      <c r="H15" s="580"/>
      <c r="I15" s="580"/>
      <c r="J15" s="580"/>
      <c r="K15" s="580"/>
      <c r="L15" s="399"/>
      <c r="M15" s="399"/>
      <c r="N15" s="399"/>
      <c r="O15" s="580"/>
      <c r="P15" s="580"/>
      <c r="Q15" s="580"/>
      <c r="R15" s="591"/>
      <c r="S15" s="666"/>
      <c r="T15" s="399"/>
      <c r="U15" s="399"/>
    </row>
    <row r="16" spans="1:21" x14ac:dyDescent="0.25">
      <c r="A16" s="580"/>
      <c r="B16" s="580"/>
      <c r="C16" s="580"/>
      <c r="D16" s="580"/>
      <c r="E16" s="580"/>
      <c r="F16" s="667" t="s">
        <v>11523</v>
      </c>
      <c r="G16" s="580"/>
      <c r="H16" s="580"/>
      <c r="I16" s="580"/>
      <c r="J16" s="580"/>
      <c r="K16" s="580"/>
      <c r="L16" s="580"/>
      <c r="M16" s="580"/>
      <c r="N16" s="580"/>
      <c r="O16" s="580"/>
      <c r="P16" s="580"/>
      <c r="Q16" s="580"/>
      <c r="R16" s="666"/>
      <c r="S16" s="666"/>
      <c r="T16" s="399"/>
      <c r="U16" s="399"/>
    </row>
    <row r="17" spans="1:19" x14ac:dyDescent="0.25">
      <c r="A17" s="580"/>
      <c r="B17" s="580"/>
      <c r="C17" s="580"/>
      <c r="D17" s="580"/>
      <c r="E17" s="580"/>
      <c r="F17" s="667" t="s">
        <v>1893</v>
      </c>
      <c r="G17" s="580"/>
      <c r="H17" s="580"/>
      <c r="I17" s="580"/>
      <c r="J17" s="580"/>
      <c r="K17" s="580"/>
      <c r="L17" s="580"/>
      <c r="M17" s="580"/>
      <c r="N17" s="580"/>
      <c r="O17" s="580"/>
      <c r="P17" s="580"/>
      <c r="Q17" s="580"/>
      <c r="R17" s="668"/>
      <c r="S17" s="666"/>
    </row>
    <row r="18" spans="1:19" x14ac:dyDescent="0.25">
      <c r="A18" s="580"/>
      <c r="B18" s="580"/>
      <c r="C18" s="580"/>
      <c r="D18" s="580"/>
      <c r="E18" s="580"/>
      <c r="F18" s="667" t="s">
        <v>11524</v>
      </c>
      <c r="G18" s="580"/>
      <c r="H18" s="580"/>
      <c r="I18" s="580"/>
      <c r="J18" s="580"/>
      <c r="K18" s="580"/>
      <c r="L18" s="580"/>
      <c r="M18" s="580"/>
      <c r="N18" s="580"/>
      <c r="O18" s="580"/>
      <c r="P18" s="580"/>
      <c r="Q18" s="580"/>
      <c r="R18" s="668"/>
      <c r="S18" s="666"/>
    </row>
    <row r="19" spans="1:19" x14ac:dyDescent="0.25">
      <c r="A19" s="580"/>
      <c r="B19" s="580"/>
      <c r="C19" s="580"/>
      <c r="D19" s="580"/>
      <c r="E19" s="580"/>
      <c r="F19" s="667" t="s">
        <v>11525</v>
      </c>
      <c r="G19" s="580"/>
      <c r="H19" s="580"/>
      <c r="I19" s="580"/>
      <c r="J19" s="580"/>
      <c r="K19" s="580"/>
      <c r="L19" s="580"/>
      <c r="M19" s="580"/>
      <c r="N19" s="580"/>
      <c r="O19" s="580"/>
      <c r="P19" s="580"/>
      <c r="Q19" s="580"/>
      <c r="R19" s="686"/>
      <c r="S19" s="666"/>
    </row>
    <row r="20" spans="1:19" x14ac:dyDescent="0.25">
      <c r="A20" s="580"/>
      <c r="B20" s="580"/>
      <c r="C20" s="580"/>
      <c r="D20" s="580"/>
      <c r="E20" s="580"/>
      <c r="F20" s="667" t="s">
        <v>11526</v>
      </c>
      <c r="G20" s="580"/>
      <c r="H20" s="580"/>
      <c r="I20" s="580"/>
      <c r="J20" s="580"/>
      <c r="K20" s="580"/>
      <c r="L20" s="580"/>
      <c r="M20" s="580"/>
      <c r="N20" s="580"/>
      <c r="O20" s="580"/>
      <c r="P20" s="580"/>
      <c r="Q20" s="580"/>
      <c r="R20" s="686"/>
      <c r="S20" s="666"/>
    </row>
    <row r="21" spans="1:19" x14ac:dyDescent="0.25">
      <c r="A21" s="580"/>
      <c r="B21" s="580"/>
      <c r="C21" s="580"/>
      <c r="D21" s="580"/>
      <c r="E21" s="580"/>
      <c r="F21" s="667" t="s">
        <v>11527</v>
      </c>
      <c r="G21" s="580"/>
      <c r="H21" s="580"/>
      <c r="I21" s="580"/>
      <c r="J21" s="580"/>
      <c r="K21" s="580"/>
      <c r="L21" s="580"/>
      <c r="M21" s="580"/>
      <c r="N21" s="580"/>
      <c r="O21" s="580"/>
      <c r="P21" s="580"/>
      <c r="Q21" s="580"/>
      <c r="R21" s="666"/>
      <c r="S21" s="666"/>
    </row>
    <row r="22" spans="1:19" x14ac:dyDescent="0.25">
      <c r="A22" s="580"/>
      <c r="B22" s="580"/>
      <c r="C22" s="580"/>
      <c r="D22" s="580"/>
      <c r="E22" s="580"/>
      <c r="F22" s="667" t="s">
        <v>11528</v>
      </c>
      <c r="G22" s="580"/>
      <c r="H22" s="580"/>
      <c r="I22" s="580"/>
      <c r="J22" s="580"/>
      <c r="K22" s="580"/>
      <c r="L22" s="580"/>
      <c r="M22" s="580"/>
      <c r="N22" s="580"/>
      <c r="O22" s="580"/>
      <c r="P22" s="580"/>
      <c r="Q22" s="580"/>
      <c r="R22" s="666"/>
      <c r="S22" s="666"/>
    </row>
    <row r="23" spans="1:19" x14ac:dyDescent="0.25">
      <c r="A23" s="580"/>
      <c r="B23" s="580"/>
      <c r="C23" s="580"/>
      <c r="D23" s="580"/>
      <c r="E23" s="580"/>
      <c r="F23" s="667" t="s">
        <v>2369</v>
      </c>
      <c r="G23" s="580"/>
      <c r="H23" s="580"/>
      <c r="I23" s="580"/>
      <c r="J23" s="580"/>
      <c r="K23" s="580"/>
      <c r="L23" s="580"/>
      <c r="M23" s="580"/>
      <c r="N23" s="580"/>
      <c r="O23" s="580"/>
      <c r="P23" s="580"/>
      <c r="Q23" s="580"/>
      <c r="R23" s="686"/>
      <c r="S23" s="666"/>
    </row>
    <row r="24" spans="1:19" x14ac:dyDescent="0.25">
      <c r="A24" s="580"/>
      <c r="B24" s="580"/>
      <c r="C24" s="580"/>
      <c r="D24" s="580"/>
      <c r="E24" s="580"/>
      <c r="F24" s="667" t="s">
        <v>6399</v>
      </c>
      <c r="G24" s="580"/>
      <c r="H24" s="580"/>
      <c r="I24" s="580"/>
      <c r="J24" s="580"/>
      <c r="K24" s="580"/>
      <c r="L24" s="580"/>
      <c r="M24" s="580"/>
      <c r="N24" s="580"/>
      <c r="O24" s="580"/>
      <c r="P24" s="580"/>
      <c r="Q24" s="580"/>
      <c r="R24" s="686"/>
      <c r="S24" s="666"/>
    </row>
    <row r="25" spans="1:19" x14ac:dyDescent="0.25">
      <c r="A25" s="580"/>
      <c r="B25" s="580"/>
      <c r="C25" s="580"/>
      <c r="D25" s="580"/>
      <c r="E25" s="580"/>
      <c r="F25" s="667" t="s">
        <v>11529</v>
      </c>
      <c r="G25" s="580"/>
      <c r="H25" s="580"/>
      <c r="I25" s="580"/>
      <c r="J25" s="580"/>
      <c r="K25" s="580"/>
      <c r="L25" s="580"/>
      <c r="M25" s="580"/>
      <c r="N25" s="580"/>
      <c r="O25" s="580"/>
      <c r="P25" s="580"/>
      <c r="Q25" s="580"/>
      <c r="R25" s="686"/>
      <c r="S25" s="666"/>
    </row>
    <row r="26" spans="1:19" x14ac:dyDescent="0.25">
      <c r="A26" s="580"/>
      <c r="B26" s="580"/>
      <c r="C26" s="580"/>
      <c r="D26" s="580"/>
      <c r="E26" s="580"/>
      <c r="F26" s="667" t="s">
        <v>11530</v>
      </c>
      <c r="G26" s="580"/>
      <c r="H26" s="580"/>
      <c r="I26" s="580"/>
      <c r="J26" s="580"/>
      <c r="K26" s="580"/>
      <c r="L26" s="580"/>
      <c r="M26" s="580"/>
      <c r="N26" s="580"/>
      <c r="O26" s="580"/>
      <c r="P26" s="580"/>
      <c r="Q26" s="580"/>
      <c r="R26" s="686"/>
      <c r="S26" s="666"/>
    </row>
    <row r="27" spans="1:19" x14ac:dyDescent="0.25">
      <c r="A27" s="580"/>
      <c r="B27" s="580"/>
      <c r="C27" s="580"/>
      <c r="D27" s="580"/>
      <c r="E27" s="580"/>
      <c r="F27" s="667" t="s">
        <v>1795</v>
      </c>
      <c r="G27" s="580"/>
      <c r="H27" s="580"/>
      <c r="I27" s="580"/>
      <c r="J27" s="580"/>
      <c r="K27" s="580"/>
      <c r="L27" s="580"/>
      <c r="M27" s="580"/>
      <c r="N27" s="580"/>
      <c r="O27" s="580"/>
      <c r="P27" s="580"/>
      <c r="Q27" s="580"/>
      <c r="R27" s="686"/>
      <c r="S27" s="666"/>
    </row>
    <row r="28" spans="1:19" x14ac:dyDescent="0.25">
      <c r="A28" s="580"/>
      <c r="B28" s="580"/>
      <c r="C28" s="580"/>
      <c r="D28" s="580"/>
      <c r="E28" s="580"/>
      <c r="F28" s="667" t="s">
        <v>5996</v>
      </c>
      <c r="G28" s="580"/>
      <c r="H28" s="580"/>
      <c r="I28" s="580"/>
      <c r="J28" s="580"/>
      <c r="K28" s="580"/>
      <c r="L28" s="580"/>
      <c r="M28" s="580"/>
      <c r="N28" s="580"/>
      <c r="O28" s="580"/>
      <c r="P28" s="580"/>
      <c r="Q28" s="580"/>
      <c r="R28" s="686"/>
      <c r="S28" s="666"/>
    </row>
    <row r="29" spans="1:19" x14ac:dyDescent="0.25">
      <c r="A29" s="580"/>
      <c r="B29" s="580"/>
      <c r="C29" s="580"/>
      <c r="D29" s="580"/>
      <c r="E29" s="580"/>
      <c r="F29" s="667" t="s">
        <v>6020</v>
      </c>
      <c r="G29" s="580"/>
      <c r="H29" s="580"/>
      <c r="I29" s="580"/>
      <c r="J29" s="580"/>
      <c r="K29" s="580"/>
      <c r="L29" s="580"/>
      <c r="M29" s="580"/>
      <c r="N29" s="580"/>
      <c r="O29" s="580"/>
      <c r="P29" s="580"/>
      <c r="Q29" s="580"/>
      <c r="R29" s="686"/>
      <c r="S29" s="666"/>
    </row>
    <row r="30" spans="1:19" x14ac:dyDescent="0.25">
      <c r="A30" s="580"/>
      <c r="B30" s="580"/>
      <c r="C30" s="580"/>
      <c r="D30" s="580"/>
      <c r="E30" s="580"/>
      <c r="F30" s="667" t="s">
        <v>2341</v>
      </c>
      <c r="G30" s="580"/>
      <c r="H30" s="580"/>
      <c r="I30" s="580"/>
      <c r="J30" s="580"/>
      <c r="K30" s="580"/>
      <c r="L30" s="580"/>
      <c r="M30" s="580"/>
      <c r="N30" s="580"/>
      <c r="O30" s="580"/>
      <c r="P30" s="580"/>
      <c r="Q30" s="580"/>
      <c r="R30" s="686"/>
      <c r="S30" s="666"/>
    </row>
    <row r="31" spans="1:19" x14ac:dyDescent="0.25">
      <c r="A31" s="580"/>
      <c r="B31" s="580"/>
      <c r="C31" s="580"/>
      <c r="D31" s="580"/>
      <c r="E31" s="580"/>
      <c r="F31" s="667" t="s">
        <v>2301</v>
      </c>
      <c r="G31" s="580"/>
      <c r="H31" s="580"/>
      <c r="I31" s="580"/>
      <c r="J31" s="580"/>
      <c r="K31" s="580"/>
      <c r="L31" s="580"/>
      <c r="M31" s="580"/>
      <c r="N31" s="580"/>
      <c r="O31" s="580"/>
      <c r="P31" s="580"/>
      <c r="Q31" s="580"/>
      <c r="R31" s="686"/>
      <c r="S31" s="666"/>
    </row>
    <row r="32" spans="1:19" x14ac:dyDescent="0.25">
      <c r="A32" s="580"/>
      <c r="B32" s="580"/>
      <c r="C32" s="580"/>
      <c r="D32" s="580"/>
      <c r="E32" s="580"/>
      <c r="F32" s="667" t="s">
        <v>2380</v>
      </c>
      <c r="G32" s="580"/>
      <c r="H32" s="580"/>
      <c r="I32" s="580"/>
      <c r="J32" s="580"/>
      <c r="K32" s="580"/>
      <c r="L32" s="580"/>
      <c r="M32" s="580"/>
      <c r="N32" s="580"/>
      <c r="O32" s="580"/>
      <c r="P32" s="580"/>
      <c r="Q32" s="580"/>
      <c r="R32" s="686"/>
      <c r="S32" s="666"/>
    </row>
    <row r="33" spans="1:19" x14ac:dyDescent="0.25">
      <c r="A33" s="580"/>
      <c r="B33" s="580"/>
      <c r="C33" s="580"/>
      <c r="D33" s="580"/>
      <c r="E33" s="580"/>
      <c r="F33" s="667" t="s">
        <v>1655</v>
      </c>
      <c r="G33" s="580"/>
      <c r="H33" s="580"/>
      <c r="I33" s="580"/>
      <c r="J33" s="580"/>
      <c r="K33" s="580"/>
      <c r="L33" s="580"/>
      <c r="M33" s="580"/>
      <c r="N33" s="580"/>
      <c r="O33" s="580"/>
      <c r="P33" s="580"/>
      <c r="Q33" s="580"/>
      <c r="R33" s="686"/>
      <c r="S33" s="666"/>
    </row>
    <row r="34" spans="1:19" x14ac:dyDescent="0.25">
      <c r="A34" s="580"/>
      <c r="B34" s="580"/>
      <c r="C34" s="580"/>
      <c r="D34" s="580"/>
      <c r="E34" s="580"/>
      <c r="F34" s="667" t="s">
        <v>1750</v>
      </c>
      <c r="G34" s="580"/>
      <c r="H34" s="580"/>
      <c r="I34" s="580"/>
      <c r="J34" s="580"/>
      <c r="K34" s="580"/>
      <c r="L34" s="580"/>
      <c r="M34" s="580"/>
      <c r="N34" s="580"/>
      <c r="O34" s="580"/>
      <c r="P34" s="580"/>
      <c r="Q34" s="580"/>
      <c r="R34" s="694"/>
      <c r="S34" s="666"/>
    </row>
    <row r="35" spans="1:19" x14ac:dyDescent="0.25">
      <c r="A35" s="580"/>
      <c r="B35" s="580"/>
      <c r="C35" s="580"/>
      <c r="D35" s="580"/>
      <c r="E35" s="580"/>
      <c r="F35" s="667" t="s">
        <v>1788</v>
      </c>
      <c r="G35" s="580"/>
      <c r="H35" s="580"/>
      <c r="I35" s="580"/>
      <c r="J35" s="580"/>
      <c r="K35" s="580"/>
      <c r="L35" s="580"/>
      <c r="M35" s="580"/>
      <c r="N35" s="580"/>
      <c r="O35" s="580"/>
      <c r="P35" s="580"/>
      <c r="Q35" s="580"/>
      <c r="R35" s="694"/>
      <c r="S35" s="666"/>
    </row>
    <row r="36" spans="1:19" x14ac:dyDescent="0.25">
      <c r="A36" s="580"/>
      <c r="B36" s="580"/>
      <c r="C36" s="580"/>
      <c r="D36" s="580"/>
      <c r="E36" s="580"/>
      <c r="F36" s="667" t="s">
        <v>11531</v>
      </c>
      <c r="G36" s="580"/>
      <c r="H36" s="580"/>
      <c r="I36" s="580"/>
      <c r="J36" s="580"/>
      <c r="K36" s="580"/>
      <c r="L36" s="580"/>
      <c r="M36" s="580"/>
      <c r="N36" s="580"/>
      <c r="O36" s="580"/>
      <c r="P36" s="580"/>
      <c r="Q36" s="580"/>
      <c r="R36" s="694"/>
      <c r="S36" s="666"/>
    </row>
    <row r="37" spans="1:19" x14ac:dyDescent="0.25">
      <c r="A37" s="580"/>
      <c r="B37" s="580"/>
      <c r="C37" s="580"/>
      <c r="D37" s="580"/>
      <c r="E37" s="580"/>
      <c r="F37" s="667" t="s">
        <v>2742</v>
      </c>
      <c r="G37" s="580"/>
      <c r="H37" s="580"/>
      <c r="I37" s="580"/>
      <c r="J37" s="580"/>
      <c r="K37" s="580"/>
      <c r="L37" s="580"/>
      <c r="M37" s="580"/>
      <c r="N37" s="580"/>
      <c r="O37" s="580"/>
      <c r="P37" s="580"/>
      <c r="Q37" s="580"/>
      <c r="R37" s="694"/>
      <c r="S37" s="666"/>
    </row>
    <row r="38" spans="1:19" x14ac:dyDescent="0.25">
      <c r="A38" s="580"/>
      <c r="B38" s="580"/>
      <c r="C38" s="580"/>
      <c r="D38" s="580"/>
      <c r="E38" s="580"/>
      <c r="F38" s="681" t="s">
        <v>4272</v>
      </c>
      <c r="G38" s="580"/>
      <c r="H38" s="580"/>
      <c r="I38" s="580"/>
      <c r="J38" s="580"/>
      <c r="K38" s="580"/>
      <c r="L38" s="580"/>
      <c r="M38" s="580"/>
      <c r="N38" s="580"/>
      <c r="O38" s="580"/>
      <c r="P38" s="580"/>
      <c r="Q38" s="580"/>
      <c r="R38" s="694"/>
      <c r="S38" s="666"/>
    </row>
    <row r="39" spans="1:19" x14ac:dyDescent="0.25">
      <c r="A39" s="580"/>
      <c r="B39" s="580"/>
      <c r="C39" s="580"/>
      <c r="D39" s="580"/>
      <c r="E39" s="580"/>
      <c r="F39" s="681" t="s">
        <v>4247</v>
      </c>
      <c r="G39" s="580"/>
      <c r="H39" s="580"/>
      <c r="I39" s="580"/>
      <c r="J39" s="580"/>
      <c r="K39" s="580"/>
      <c r="L39" s="580"/>
      <c r="M39" s="580"/>
      <c r="N39" s="580"/>
      <c r="O39" s="580"/>
      <c r="P39" s="580"/>
      <c r="Q39" s="580"/>
      <c r="R39" s="694"/>
      <c r="S39" s="666"/>
    </row>
    <row r="40" spans="1:19" x14ac:dyDescent="0.25">
      <c r="A40" s="580"/>
      <c r="B40" s="580"/>
      <c r="C40" s="580"/>
      <c r="D40" s="580"/>
      <c r="E40" s="580"/>
      <c r="F40" s="682"/>
      <c r="G40" s="580"/>
      <c r="H40" s="580"/>
      <c r="I40" s="580"/>
      <c r="J40" s="580"/>
      <c r="K40" s="580"/>
      <c r="L40" s="580"/>
      <c r="M40" s="580"/>
      <c r="N40" s="580"/>
      <c r="O40" s="580"/>
      <c r="P40" s="580"/>
      <c r="Q40" s="580"/>
      <c r="R40" s="686"/>
      <c r="S40" s="666"/>
    </row>
    <row r="41" spans="1:19" x14ac:dyDescent="0.25">
      <c r="A41" s="580"/>
      <c r="B41" s="580"/>
      <c r="C41" s="580"/>
      <c r="D41" s="580"/>
      <c r="E41" s="580"/>
      <c r="F41" s="682"/>
      <c r="G41" s="580"/>
      <c r="H41" s="580"/>
      <c r="I41" s="580"/>
      <c r="J41" s="580"/>
      <c r="K41" s="580"/>
      <c r="L41" s="580"/>
      <c r="M41" s="580"/>
      <c r="N41" s="580"/>
      <c r="O41" s="580"/>
      <c r="P41" s="580"/>
      <c r="Q41" s="580"/>
      <c r="R41" s="686"/>
      <c r="S41" s="666"/>
    </row>
    <row r="42" spans="1:19" x14ac:dyDescent="0.25">
      <c r="A42" s="580"/>
      <c r="B42" s="580"/>
      <c r="C42" s="580"/>
      <c r="D42" s="580"/>
      <c r="E42" s="580"/>
      <c r="F42" s="682"/>
      <c r="G42" s="580"/>
      <c r="H42" s="580"/>
      <c r="I42" s="580"/>
      <c r="J42" s="580"/>
      <c r="K42" s="580"/>
      <c r="L42" s="580"/>
      <c r="M42" s="580"/>
      <c r="N42" s="580"/>
      <c r="O42" s="580"/>
      <c r="P42" s="580"/>
      <c r="Q42" s="580"/>
      <c r="R42" s="686"/>
      <c r="S42" s="666"/>
    </row>
    <row r="43" spans="1:19" x14ac:dyDescent="0.25">
      <c r="A43" s="580"/>
      <c r="B43" s="580"/>
      <c r="C43" s="580"/>
      <c r="D43" s="580"/>
      <c r="E43" s="580"/>
      <c r="F43" s="682"/>
      <c r="G43" s="580"/>
      <c r="H43" s="580"/>
      <c r="I43" s="580"/>
      <c r="J43" s="580"/>
      <c r="K43" s="580"/>
      <c r="L43" s="580"/>
      <c r="M43" s="580"/>
      <c r="N43" s="580"/>
      <c r="O43" s="580"/>
      <c r="P43" s="580"/>
      <c r="Q43" s="580"/>
      <c r="R43" s="686"/>
      <c r="S43" s="666"/>
    </row>
    <row r="44" spans="1:19" x14ac:dyDescent="0.25">
      <c r="A44" s="580"/>
      <c r="B44" s="580"/>
      <c r="C44" s="580"/>
      <c r="D44" s="580"/>
      <c r="E44" s="580"/>
      <c r="F44" s="682"/>
      <c r="G44" s="580"/>
      <c r="H44" s="580"/>
      <c r="I44" s="580"/>
      <c r="J44" s="580"/>
      <c r="K44" s="580"/>
      <c r="L44" s="580"/>
      <c r="M44" s="580"/>
      <c r="N44" s="580"/>
      <c r="O44" s="580"/>
      <c r="P44" s="580"/>
      <c r="Q44" s="580"/>
      <c r="R44" s="686"/>
      <c r="S44" s="666"/>
    </row>
    <row r="45" spans="1:19" x14ac:dyDescent="0.25">
      <c r="A45" s="580"/>
      <c r="B45" s="580"/>
      <c r="C45" s="580"/>
      <c r="D45" s="580"/>
      <c r="E45" s="580"/>
      <c r="F45" s="682"/>
      <c r="G45" s="580"/>
      <c r="H45" s="580"/>
      <c r="I45" s="580"/>
      <c r="J45" s="580"/>
      <c r="K45" s="580"/>
      <c r="L45" s="580"/>
      <c r="M45" s="580"/>
      <c r="N45" s="580"/>
      <c r="O45" s="580"/>
      <c r="P45" s="580"/>
      <c r="Q45" s="580"/>
      <c r="R45" s="686"/>
      <c r="S45" s="666"/>
    </row>
    <row r="46" spans="1:19" x14ac:dyDescent="0.25">
      <c r="A46" s="580"/>
      <c r="B46" s="580"/>
      <c r="C46" s="399"/>
      <c r="D46" s="399"/>
      <c r="E46" s="399"/>
      <c r="F46" s="399"/>
      <c r="G46" s="399"/>
      <c r="H46" s="399"/>
      <c r="I46" s="399"/>
      <c r="J46" s="399"/>
      <c r="K46" s="399"/>
      <c r="L46" s="399"/>
      <c r="M46" s="399"/>
      <c r="N46" s="399"/>
      <c r="O46" s="399"/>
      <c r="P46" s="399"/>
      <c r="Q46" s="399"/>
      <c r="R46" s="399"/>
      <c r="S46" s="399"/>
    </row>
    <row r="47" spans="1:19" x14ac:dyDescent="0.25">
      <c r="A47" s="580"/>
      <c r="B47" s="580"/>
      <c r="C47" s="399"/>
      <c r="D47" s="399"/>
      <c r="E47" s="399"/>
      <c r="F47" s="399"/>
      <c r="G47" s="399"/>
      <c r="H47" s="399"/>
      <c r="I47" s="399"/>
      <c r="J47" s="399"/>
      <c r="K47" s="399"/>
      <c r="L47" s="399"/>
      <c r="M47" s="399"/>
      <c r="N47" s="399"/>
      <c r="O47" s="399"/>
      <c r="P47" s="399"/>
      <c r="Q47" s="399"/>
      <c r="R47" s="399"/>
      <c r="S47" s="399"/>
    </row>
    <row r="48" spans="1:19" x14ac:dyDescent="0.25">
      <c r="A48" s="580"/>
      <c r="B48" s="580"/>
      <c r="C48" s="580"/>
      <c r="D48" s="580"/>
      <c r="E48" s="580"/>
      <c r="F48" s="682"/>
      <c r="G48" s="580"/>
      <c r="H48" s="580"/>
      <c r="I48" s="580"/>
      <c r="J48" s="580"/>
      <c r="K48" s="580"/>
      <c r="L48" s="580"/>
      <c r="M48" s="580"/>
      <c r="N48" s="580"/>
      <c r="O48" s="580"/>
      <c r="P48" s="580"/>
      <c r="Q48" s="580"/>
      <c r="R48" s="695"/>
      <c r="S48" s="666"/>
    </row>
    <row r="49" spans="1:19" x14ac:dyDescent="0.25">
      <c r="A49" s="580"/>
      <c r="B49" s="580"/>
      <c r="C49" s="580"/>
      <c r="D49" s="580"/>
      <c r="E49" s="580"/>
      <c r="F49" s="682"/>
      <c r="G49" s="580"/>
      <c r="H49" s="580"/>
      <c r="I49" s="580"/>
      <c r="J49" s="580"/>
      <c r="K49" s="580"/>
      <c r="L49" s="580"/>
      <c r="M49" s="580"/>
      <c r="N49" s="580"/>
      <c r="O49" s="580"/>
      <c r="P49" s="580"/>
      <c r="Q49" s="580"/>
      <c r="R49" s="696"/>
      <c r="S49" s="666"/>
    </row>
    <row r="50" spans="1:19" x14ac:dyDescent="0.25">
      <c r="A50" s="580"/>
      <c r="B50" s="580"/>
      <c r="C50" s="580"/>
      <c r="D50" s="580"/>
      <c r="E50" s="580"/>
      <c r="F50" s="682"/>
      <c r="G50" s="580"/>
      <c r="H50" s="580"/>
      <c r="I50" s="580"/>
      <c r="J50" s="580"/>
      <c r="K50" s="580"/>
      <c r="L50" s="580"/>
      <c r="M50" s="580"/>
      <c r="N50" s="580"/>
      <c r="O50" s="580"/>
      <c r="P50" s="580"/>
      <c r="Q50" s="580"/>
      <c r="R50" s="697"/>
      <c r="S50" s="666"/>
    </row>
    <row r="51" spans="1:19" x14ac:dyDescent="0.25">
      <c r="A51" s="580"/>
      <c r="B51" s="580"/>
      <c r="C51" s="580"/>
      <c r="D51" s="580"/>
      <c r="E51" s="580"/>
      <c r="F51" s="682"/>
      <c r="G51" s="580"/>
      <c r="H51" s="580"/>
      <c r="I51" s="580"/>
      <c r="J51" s="580"/>
      <c r="K51" s="580"/>
      <c r="L51" s="580"/>
      <c r="M51" s="580"/>
      <c r="N51" s="580"/>
      <c r="O51" s="580"/>
      <c r="P51" s="580"/>
      <c r="Q51" s="580"/>
      <c r="R51" s="698"/>
      <c r="S51" s="666"/>
    </row>
    <row r="52" spans="1:19" x14ac:dyDescent="0.25">
      <c r="A52" s="580"/>
      <c r="B52" s="580"/>
      <c r="C52" s="580"/>
      <c r="D52" s="580"/>
      <c r="E52" s="580"/>
      <c r="F52" s="682"/>
      <c r="G52" s="580"/>
      <c r="H52" s="580"/>
      <c r="I52" s="580"/>
      <c r="J52" s="580"/>
      <c r="K52" s="580"/>
      <c r="L52" s="580"/>
      <c r="M52" s="580"/>
      <c r="N52" s="580"/>
      <c r="O52" s="580"/>
      <c r="P52" s="580"/>
      <c r="Q52" s="580"/>
      <c r="R52" s="580"/>
      <c r="S52" s="666"/>
    </row>
    <row r="53" spans="1:19" x14ac:dyDescent="0.25">
      <c r="A53" s="580"/>
      <c r="B53" s="580"/>
      <c r="C53" s="580"/>
      <c r="D53" s="580"/>
      <c r="E53" s="580"/>
      <c r="F53" s="682"/>
      <c r="G53" s="580"/>
      <c r="H53" s="580"/>
      <c r="I53" s="580"/>
      <c r="J53" s="580"/>
      <c r="K53" s="580"/>
      <c r="L53" s="580"/>
      <c r="M53" s="580"/>
      <c r="N53" s="580"/>
      <c r="O53" s="580"/>
      <c r="P53" s="580"/>
      <c r="Q53" s="580"/>
      <c r="R53" s="686"/>
      <c r="S53" s="666"/>
    </row>
    <row r="54" spans="1:19" x14ac:dyDescent="0.25">
      <c r="A54" s="580"/>
      <c r="B54" s="580"/>
      <c r="C54" s="580"/>
      <c r="D54" s="580"/>
      <c r="E54" s="580"/>
      <c r="F54" s="682"/>
      <c r="G54" s="580"/>
      <c r="H54" s="580"/>
      <c r="I54" s="580"/>
      <c r="J54" s="580"/>
      <c r="K54" s="580"/>
      <c r="L54" s="580"/>
      <c r="M54" s="580"/>
      <c r="N54" s="580"/>
      <c r="O54" s="580"/>
      <c r="P54" s="580"/>
      <c r="Q54" s="580"/>
      <c r="R54" s="694"/>
      <c r="S54" s="399"/>
    </row>
    <row r="55" spans="1:19" x14ac:dyDescent="0.25">
      <c r="A55" s="580"/>
      <c r="B55" s="580"/>
      <c r="C55" s="580"/>
      <c r="D55" s="580"/>
      <c r="E55" s="580"/>
      <c r="F55" s="682"/>
      <c r="G55" s="580"/>
      <c r="H55" s="580"/>
      <c r="I55" s="580"/>
      <c r="J55" s="580"/>
      <c r="K55" s="580"/>
      <c r="L55" s="580"/>
      <c r="M55" s="580"/>
      <c r="N55" s="580"/>
      <c r="O55" s="580"/>
      <c r="P55" s="580"/>
      <c r="Q55" s="580"/>
      <c r="R55" s="399"/>
      <c r="S55" s="399"/>
    </row>
    <row r="56" spans="1:19" x14ac:dyDescent="0.25">
      <c r="A56" s="580"/>
      <c r="B56" s="580"/>
      <c r="C56" s="580"/>
      <c r="D56" s="580"/>
      <c r="E56" s="580"/>
      <c r="F56" s="682"/>
      <c r="G56" s="580"/>
      <c r="H56" s="580"/>
      <c r="I56" s="580"/>
      <c r="J56" s="580"/>
      <c r="K56" s="580"/>
      <c r="L56" s="580"/>
      <c r="M56" s="580"/>
      <c r="N56" s="580"/>
      <c r="O56" s="580"/>
      <c r="P56" s="580"/>
      <c r="Q56" s="580"/>
      <c r="R56" s="399"/>
      <c r="S56" s="399"/>
    </row>
    <row r="57" spans="1:19" x14ac:dyDescent="0.25">
      <c r="A57" s="399"/>
      <c r="B57" s="399"/>
      <c r="C57" s="399"/>
      <c r="D57" s="399"/>
      <c r="E57" s="399"/>
      <c r="F57" s="665"/>
      <c r="G57" s="399"/>
      <c r="H57" s="399"/>
      <c r="I57" s="399"/>
      <c r="J57" s="399"/>
      <c r="K57" s="399"/>
      <c r="L57" s="399"/>
      <c r="M57" s="399"/>
      <c r="N57" s="399"/>
      <c r="O57" s="399"/>
      <c r="P57" s="399"/>
      <c r="Q57" s="399"/>
      <c r="R57" s="399"/>
      <c r="S57" s="399"/>
    </row>
    <row r="58" spans="1:19" x14ac:dyDescent="0.25">
      <c r="A58" s="399"/>
      <c r="B58" s="399"/>
      <c r="C58" s="399"/>
      <c r="D58" s="399"/>
      <c r="E58" s="399"/>
      <c r="F58" s="665"/>
      <c r="G58" s="399"/>
      <c r="H58" s="399"/>
      <c r="I58" s="399"/>
      <c r="J58" s="399"/>
      <c r="K58" s="399"/>
      <c r="L58" s="399"/>
      <c r="M58" s="399"/>
      <c r="N58" s="399"/>
      <c r="O58" s="399"/>
      <c r="P58" s="399"/>
      <c r="Q58" s="399"/>
      <c r="R58" s="399"/>
      <c r="S58" s="399"/>
    </row>
  </sheetData>
  <pageMargins left="0.7" right="0.7" top="0.75" bottom="0.75" header="0.3" footer="0.3"/>
  <pageSetup orientation="portrait" r:id="rId1"/>
  <headerFooter>
    <oddHeader>&amp;C&amp;G</oddHeader>
  </headerFooter>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1126-BD41-4431-A92A-5426BF04C667}">
  <sheetPr codeName="Sheet44">
    <tabColor rgb="FFFFC000"/>
  </sheetPr>
  <dimension ref="A1:W53"/>
  <sheetViews>
    <sheetView showGridLines="0" topLeftCell="A7" zoomScale="85" zoomScaleNormal="85" workbookViewId="0">
      <selection activeCell="E32" sqref="E32"/>
    </sheetView>
  </sheetViews>
  <sheetFormatPr defaultColWidth="8.81640625" defaultRowHeight="14" x14ac:dyDescent="0.3"/>
  <cols>
    <col min="1" max="1" width="15.54296875" style="22" bestFit="1" customWidth="1"/>
    <col min="2" max="2" width="21.453125" style="22" customWidth="1"/>
    <col min="3" max="3" width="16.81640625" style="11" bestFit="1" customWidth="1"/>
    <col min="4" max="4" width="10.81640625" style="22" bestFit="1" customWidth="1"/>
    <col min="5" max="5" width="31.1796875" style="22" bestFit="1" customWidth="1"/>
    <col min="6" max="6" width="17.453125" style="22" customWidth="1"/>
    <col min="7" max="7" width="18.81640625" style="22" bestFit="1" customWidth="1"/>
    <col min="8" max="8" width="1.54296875" style="365" customWidth="1"/>
    <col min="9" max="9" width="8.81640625" style="22"/>
    <col min="10" max="10" width="26.453125" style="22" bestFit="1" customWidth="1"/>
    <col min="11" max="11" width="7.81640625" style="22" bestFit="1" customWidth="1"/>
    <col min="12" max="12" width="10.81640625" style="22" bestFit="1" customWidth="1"/>
    <col min="13" max="13" width="13.81640625" style="22" bestFit="1" customWidth="1"/>
    <col min="14" max="14" width="12.453125" style="22" bestFit="1" customWidth="1"/>
    <col min="15" max="15" width="29.81640625" style="22" customWidth="1"/>
    <col min="16" max="16" width="1.54296875" style="365" customWidth="1"/>
    <col min="17" max="17" width="10.54296875" style="22" bestFit="1" customWidth="1"/>
    <col min="18" max="18" width="26.54296875" style="22" bestFit="1" customWidth="1"/>
    <col min="19" max="19" width="7.54296875" style="22" bestFit="1" customWidth="1"/>
    <col min="20" max="20" width="7.1796875" style="22" bestFit="1" customWidth="1"/>
    <col min="21" max="21" width="13.81640625" style="22" bestFit="1" customWidth="1"/>
    <col min="22" max="22" width="12.54296875" style="22" bestFit="1" customWidth="1"/>
    <col min="23" max="16384" width="8.81640625" style="22"/>
  </cols>
  <sheetData>
    <row r="1" spans="1:23" s="369" customFormat="1" ht="17.5" x14ac:dyDescent="0.35">
      <c r="A1" s="816" t="s">
        <v>11532</v>
      </c>
      <c r="B1" s="816"/>
      <c r="C1" s="816"/>
      <c r="D1" s="816"/>
      <c r="E1" s="816"/>
      <c r="F1" s="816"/>
      <c r="G1" s="816"/>
      <c r="H1" s="368"/>
      <c r="I1" s="816" t="s">
        <v>11533</v>
      </c>
      <c r="J1" s="816"/>
      <c r="K1" s="816"/>
      <c r="L1" s="816"/>
      <c r="M1" s="816"/>
      <c r="N1" s="816"/>
      <c r="O1" s="816"/>
      <c r="P1" s="368"/>
      <c r="Q1" s="816" t="s">
        <v>11534</v>
      </c>
      <c r="R1" s="816"/>
      <c r="S1" s="816"/>
      <c r="T1" s="816"/>
      <c r="U1" s="816"/>
      <c r="V1" s="816"/>
      <c r="W1" s="816"/>
    </row>
    <row r="2" spans="1:23" s="23" customFormat="1" x14ac:dyDescent="0.3">
      <c r="A2" s="23" t="s">
        <v>130</v>
      </c>
      <c r="B2" s="23" t="s">
        <v>11535</v>
      </c>
      <c r="C2" s="13" t="s">
        <v>1449</v>
      </c>
      <c r="D2" s="23" t="s">
        <v>30</v>
      </c>
      <c r="E2" s="23" t="s">
        <v>11536</v>
      </c>
      <c r="F2" s="23" t="s">
        <v>11537</v>
      </c>
      <c r="G2" s="22"/>
      <c r="H2" s="366"/>
      <c r="I2" s="23" t="s">
        <v>130</v>
      </c>
      <c r="J2" s="23" t="s">
        <v>11535</v>
      </c>
      <c r="K2" s="13" t="s">
        <v>1449</v>
      </c>
      <c r="L2" s="23" t="s">
        <v>30</v>
      </c>
      <c r="M2" s="23" t="s">
        <v>11536</v>
      </c>
      <c r="N2" s="23" t="s">
        <v>11537</v>
      </c>
      <c r="O2" s="22"/>
      <c r="P2" s="366"/>
      <c r="Q2" s="23" t="s">
        <v>130</v>
      </c>
      <c r="R2" s="23" t="s">
        <v>11535</v>
      </c>
      <c r="S2" s="13" t="s">
        <v>1449</v>
      </c>
      <c r="T2" s="23" t="s">
        <v>30</v>
      </c>
      <c r="U2" s="23" t="s">
        <v>11536</v>
      </c>
      <c r="V2" s="23" t="s">
        <v>11537</v>
      </c>
    </row>
    <row r="3" spans="1:23" x14ac:dyDescent="0.3">
      <c r="A3" s="22" t="s">
        <v>11538</v>
      </c>
      <c r="B3" s="22" t="s">
        <v>11539</v>
      </c>
      <c r="C3" s="11" t="s">
        <v>832</v>
      </c>
      <c r="D3" s="55" t="s">
        <v>86</v>
      </c>
      <c r="E3" s="22" t="s">
        <v>11540</v>
      </c>
      <c r="I3" s="22" t="s">
        <v>73</v>
      </c>
      <c r="J3" s="22" t="s">
        <v>11541</v>
      </c>
      <c r="K3" s="22" t="s">
        <v>830</v>
      </c>
      <c r="L3" s="55" t="s">
        <v>86</v>
      </c>
    </row>
    <row r="4" spans="1:23" x14ac:dyDescent="0.3">
      <c r="A4" s="22" t="s">
        <v>163</v>
      </c>
      <c r="B4" s="22" t="s">
        <v>11542</v>
      </c>
      <c r="C4" s="11" t="s">
        <v>832</v>
      </c>
      <c r="D4" s="55" t="s">
        <v>86</v>
      </c>
      <c r="E4" s="22" t="s">
        <v>11540</v>
      </c>
      <c r="I4" s="22" t="s">
        <v>73</v>
      </c>
      <c r="J4" s="22" t="s">
        <v>11543</v>
      </c>
      <c r="K4" s="22" t="s">
        <v>832</v>
      </c>
      <c r="L4" s="55" t="s">
        <v>86</v>
      </c>
    </row>
    <row r="5" spans="1:23" x14ac:dyDescent="0.3">
      <c r="A5" s="22" t="s">
        <v>465</v>
      </c>
      <c r="B5" s="22" t="s">
        <v>11544</v>
      </c>
      <c r="C5" s="11" t="s">
        <v>832</v>
      </c>
      <c r="D5" s="55" t="s">
        <v>86</v>
      </c>
      <c r="E5" s="22" t="s">
        <v>11540</v>
      </c>
      <c r="I5" s="22" t="s">
        <v>73</v>
      </c>
      <c r="J5" s="22" t="s">
        <v>11545</v>
      </c>
      <c r="K5" s="22" t="s">
        <v>818</v>
      </c>
      <c r="L5" s="55" t="s">
        <v>86</v>
      </c>
    </row>
    <row r="6" spans="1:23" x14ac:dyDescent="0.3">
      <c r="A6" s="22" t="s">
        <v>11546</v>
      </c>
      <c r="B6" s="22" t="s">
        <v>11547</v>
      </c>
      <c r="C6" s="11" t="s">
        <v>550</v>
      </c>
      <c r="D6" s="55" t="s">
        <v>86</v>
      </c>
      <c r="E6" s="22" t="s">
        <v>11540</v>
      </c>
      <c r="I6" s="22" t="s">
        <v>73</v>
      </c>
      <c r="J6" s="22" t="s">
        <v>11548</v>
      </c>
      <c r="K6" s="22" t="s">
        <v>799</v>
      </c>
      <c r="L6" s="55" t="s">
        <v>86</v>
      </c>
    </row>
    <row r="7" spans="1:23" x14ac:dyDescent="0.3">
      <c r="A7" s="22" t="s">
        <v>166</v>
      </c>
      <c r="B7" s="22" t="s">
        <v>11549</v>
      </c>
      <c r="C7" s="11" t="s">
        <v>550</v>
      </c>
      <c r="D7" s="55" t="s">
        <v>86</v>
      </c>
      <c r="E7" s="22" t="s">
        <v>11540</v>
      </c>
      <c r="I7" s="22" t="s">
        <v>73</v>
      </c>
      <c r="J7" s="22" t="s">
        <v>11550</v>
      </c>
      <c r="K7" s="22" t="s">
        <v>772</v>
      </c>
      <c r="L7" s="55" t="s">
        <v>86</v>
      </c>
    </row>
    <row r="8" spans="1:23" x14ac:dyDescent="0.3">
      <c r="A8" s="22" t="s">
        <v>167</v>
      </c>
      <c r="B8" s="22" t="s">
        <v>11551</v>
      </c>
      <c r="C8" s="11" t="s">
        <v>832</v>
      </c>
      <c r="D8" s="55" t="s">
        <v>86</v>
      </c>
      <c r="E8" s="22" t="s">
        <v>11552</v>
      </c>
      <c r="I8" s="22" t="s">
        <v>74</v>
      </c>
      <c r="J8" s="22" t="s">
        <v>11553</v>
      </c>
      <c r="K8" s="22" t="s">
        <v>809</v>
      </c>
      <c r="L8" s="55" t="s">
        <v>86</v>
      </c>
    </row>
    <row r="9" spans="1:23" x14ac:dyDescent="0.3">
      <c r="A9" s="22" t="s">
        <v>167</v>
      </c>
      <c r="B9" s="22" t="s">
        <v>11554</v>
      </c>
      <c r="C9" s="11" t="s">
        <v>832</v>
      </c>
      <c r="D9" s="55" t="s">
        <v>86</v>
      </c>
      <c r="E9" s="22" t="s">
        <v>11552</v>
      </c>
      <c r="I9" s="22" t="s">
        <v>74</v>
      </c>
      <c r="J9" s="22" t="s">
        <v>11555</v>
      </c>
      <c r="K9" s="22" t="s">
        <v>606</v>
      </c>
      <c r="L9" s="55" t="s">
        <v>86</v>
      </c>
    </row>
    <row r="10" spans="1:23" x14ac:dyDescent="0.3">
      <c r="A10" s="22" t="s">
        <v>73</v>
      </c>
      <c r="D10" s="50" t="s">
        <v>1366</v>
      </c>
      <c r="I10" s="22" t="s">
        <v>74</v>
      </c>
      <c r="J10" s="22" t="s">
        <v>11556</v>
      </c>
      <c r="K10" s="22" t="s">
        <v>832</v>
      </c>
      <c r="L10" s="55" t="s">
        <v>86</v>
      </c>
    </row>
    <row r="11" spans="1:23" x14ac:dyDescent="0.3">
      <c r="A11" s="22" t="s">
        <v>74</v>
      </c>
      <c r="D11" s="50" t="s">
        <v>1366</v>
      </c>
      <c r="I11" s="22" t="s">
        <v>74</v>
      </c>
      <c r="J11" s="22" t="s">
        <v>11557</v>
      </c>
      <c r="K11" s="22" t="s">
        <v>832</v>
      </c>
      <c r="L11" s="55" t="s">
        <v>86</v>
      </c>
    </row>
    <row r="12" spans="1:23" x14ac:dyDescent="0.3">
      <c r="A12" s="22" t="s">
        <v>75</v>
      </c>
      <c r="D12" s="50" t="s">
        <v>1366</v>
      </c>
      <c r="I12" s="22" t="s">
        <v>74</v>
      </c>
      <c r="J12" s="22" t="s">
        <v>11558</v>
      </c>
      <c r="K12" s="22" t="s">
        <v>832</v>
      </c>
      <c r="L12" s="55" t="s">
        <v>86</v>
      </c>
    </row>
    <row r="13" spans="1:23" x14ac:dyDescent="0.3">
      <c r="A13" s="281"/>
      <c r="B13" s="281"/>
      <c r="C13" s="367"/>
      <c r="D13" s="281"/>
      <c r="E13" s="281"/>
      <c r="F13" s="281"/>
      <c r="G13" s="281"/>
      <c r="I13" s="22" t="s">
        <v>75</v>
      </c>
      <c r="J13" s="22" t="s">
        <v>11559</v>
      </c>
      <c r="K13" s="22" t="s">
        <v>832</v>
      </c>
      <c r="L13" s="55" t="s">
        <v>86</v>
      </c>
    </row>
    <row r="14" spans="1:23" x14ac:dyDescent="0.3">
      <c r="A14" s="281"/>
      <c r="B14" s="281"/>
      <c r="C14" s="367"/>
      <c r="D14" s="281"/>
      <c r="E14" s="281"/>
      <c r="F14" s="281"/>
      <c r="G14" s="281"/>
      <c r="I14" s="22" t="s">
        <v>75</v>
      </c>
      <c r="J14" s="22" t="s">
        <v>11560</v>
      </c>
      <c r="K14" s="22" t="s">
        <v>727</v>
      </c>
      <c r="L14" s="55" t="s">
        <v>86</v>
      </c>
    </row>
    <row r="15" spans="1:23" x14ac:dyDescent="0.3">
      <c r="A15" s="281"/>
      <c r="B15" s="281"/>
      <c r="C15" s="367"/>
      <c r="D15" s="281"/>
      <c r="E15" s="281"/>
      <c r="F15" s="281"/>
      <c r="G15" s="281"/>
      <c r="I15" s="22" t="s">
        <v>75</v>
      </c>
      <c r="J15" s="22" t="s">
        <v>11561</v>
      </c>
      <c r="K15" s="22" t="s">
        <v>832</v>
      </c>
      <c r="L15" s="55" t="s">
        <v>86</v>
      </c>
    </row>
    <row r="16" spans="1:23" x14ac:dyDescent="0.3">
      <c r="A16" s="281"/>
      <c r="B16" s="281"/>
      <c r="C16" s="367"/>
      <c r="D16" s="281"/>
      <c r="E16" s="281"/>
      <c r="F16" s="281"/>
      <c r="G16" s="281"/>
      <c r="I16" s="22" t="s">
        <v>75</v>
      </c>
      <c r="J16" s="22" t="s">
        <v>11562</v>
      </c>
      <c r="K16" s="22" t="s">
        <v>606</v>
      </c>
      <c r="L16" s="55" t="s">
        <v>86</v>
      </c>
    </row>
    <row r="17" spans="1:16" x14ac:dyDescent="0.3">
      <c r="A17" s="281"/>
      <c r="B17" s="281"/>
      <c r="C17" s="367"/>
      <c r="D17" s="281"/>
      <c r="E17" s="281"/>
      <c r="F17" s="281"/>
      <c r="G17" s="281"/>
      <c r="I17" s="22" t="s">
        <v>75</v>
      </c>
      <c r="J17" s="22" t="s">
        <v>11563</v>
      </c>
      <c r="K17" s="22" t="s">
        <v>832</v>
      </c>
      <c r="L17" s="55" t="s">
        <v>86</v>
      </c>
    </row>
    <row r="18" spans="1:16" x14ac:dyDescent="0.3">
      <c r="A18" s="281"/>
      <c r="B18" s="281"/>
      <c r="C18" s="367"/>
      <c r="D18" s="281"/>
      <c r="E18" s="281"/>
      <c r="F18" s="281"/>
      <c r="G18" s="281"/>
      <c r="I18" s="22" t="s">
        <v>75</v>
      </c>
      <c r="J18" s="22" t="s">
        <v>11564</v>
      </c>
      <c r="K18" s="22" t="s">
        <v>597</v>
      </c>
      <c r="L18" s="55" t="s">
        <v>86</v>
      </c>
    </row>
    <row r="19" spans="1:16" x14ac:dyDescent="0.3">
      <c r="A19" s="281"/>
      <c r="B19" s="281"/>
      <c r="C19" s="367"/>
      <c r="D19" s="281"/>
      <c r="E19" s="281"/>
      <c r="F19" s="281"/>
      <c r="G19" s="281"/>
      <c r="I19" s="22" t="s">
        <v>75</v>
      </c>
      <c r="J19" s="22" t="s">
        <v>11565</v>
      </c>
      <c r="K19" s="22" t="s">
        <v>832</v>
      </c>
      <c r="L19" s="55" t="s">
        <v>86</v>
      </c>
    </row>
    <row r="20" spans="1:16" x14ac:dyDescent="0.3">
      <c r="A20" s="281"/>
      <c r="B20" s="281"/>
      <c r="C20" s="367"/>
      <c r="D20" s="281"/>
      <c r="E20" s="281"/>
      <c r="F20" s="281"/>
      <c r="G20" s="281"/>
      <c r="I20" s="22" t="s">
        <v>75</v>
      </c>
      <c r="J20" s="22" t="s">
        <v>11566</v>
      </c>
      <c r="K20" s="22" t="s">
        <v>832</v>
      </c>
      <c r="L20" s="55" t="s">
        <v>86</v>
      </c>
    </row>
    <row r="21" spans="1:16" x14ac:dyDescent="0.3">
      <c r="A21" s="281"/>
      <c r="B21" s="281"/>
      <c r="C21" s="367"/>
      <c r="D21" s="281"/>
      <c r="E21" s="281"/>
      <c r="F21" s="281"/>
      <c r="G21" s="281"/>
      <c r="I21" s="22" t="s">
        <v>75</v>
      </c>
      <c r="J21" s="22" t="s">
        <v>11567</v>
      </c>
      <c r="K21" s="22" t="s">
        <v>663</v>
      </c>
      <c r="L21" s="55" t="s">
        <v>86</v>
      </c>
    </row>
    <row r="22" spans="1:16" s="369" customFormat="1" ht="17.5" x14ac:dyDescent="0.35">
      <c r="A22" s="817" t="s">
        <v>11568</v>
      </c>
      <c r="B22" s="817"/>
      <c r="C22" s="817"/>
      <c r="D22" s="817"/>
      <c r="E22" s="817"/>
      <c r="F22" s="817"/>
      <c r="G22" s="817"/>
      <c r="H22" s="368"/>
      <c r="I22" s="817" t="s">
        <v>11569</v>
      </c>
      <c r="J22" s="817"/>
      <c r="K22" s="817"/>
      <c r="L22" s="817"/>
      <c r="M22" s="817"/>
      <c r="N22" s="817"/>
      <c r="O22" s="817"/>
      <c r="P22" s="368"/>
    </row>
    <row r="23" spans="1:16" s="23" customFormat="1" x14ac:dyDescent="0.3">
      <c r="A23" s="23" t="s">
        <v>130</v>
      </c>
      <c r="B23" s="23" t="s">
        <v>11535</v>
      </c>
      <c r="C23" s="13" t="s">
        <v>1449</v>
      </c>
      <c r="D23" s="23" t="s">
        <v>30</v>
      </c>
      <c r="E23" s="23" t="s">
        <v>11536</v>
      </c>
      <c r="F23" s="23" t="s">
        <v>11537</v>
      </c>
      <c r="G23" s="23" t="s">
        <v>11570</v>
      </c>
      <c r="H23" s="366"/>
      <c r="I23" s="23" t="s">
        <v>130</v>
      </c>
      <c r="J23" s="23" t="s">
        <v>11535</v>
      </c>
      <c r="K23" s="13" t="s">
        <v>1449</v>
      </c>
      <c r="L23" s="23" t="s">
        <v>30</v>
      </c>
      <c r="M23" s="23" t="s">
        <v>11536</v>
      </c>
      <c r="N23" s="23" t="s">
        <v>11537</v>
      </c>
      <c r="O23" s="23" t="s">
        <v>11570</v>
      </c>
      <c r="P23" s="366"/>
    </row>
    <row r="24" spans="1:16" ht="14" customHeight="1" x14ac:dyDescent="0.3">
      <c r="A24" s="22" t="s">
        <v>11538</v>
      </c>
      <c r="B24" s="364" t="s">
        <v>11571</v>
      </c>
      <c r="C24" s="11" t="s">
        <v>11572</v>
      </c>
      <c r="D24" s="55" t="s">
        <v>86</v>
      </c>
      <c r="I24" s="22" t="s">
        <v>73</v>
      </c>
      <c r="J24" s="22" t="s">
        <v>11541</v>
      </c>
      <c r="K24" s="22" t="s">
        <v>830</v>
      </c>
      <c r="L24" s="55" t="s">
        <v>86</v>
      </c>
    </row>
    <row r="25" spans="1:16" ht="14" customHeight="1" x14ac:dyDescent="0.3">
      <c r="A25" s="22" t="s">
        <v>163</v>
      </c>
      <c r="B25" s="364" t="s">
        <v>11542</v>
      </c>
      <c r="C25" s="11" t="s">
        <v>11572</v>
      </c>
      <c r="D25" s="55" t="s">
        <v>86</v>
      </c>
      <c r="E25" s="22" t="s">
        <v>11573</v>
      </c>
      <c r="F25" s="22" t="s">
        <v>11574</v>
      </c>
      <c r="G25" s="282" t="s">
        <v>11575</v>
      </c>
      <c r="I25" s="22" t="s">
        <v>73</v>
      </c>
      <c r="J25" s="22" t="s">
        <v>11543</v>
      </c>
      <c r="K25" s="22" t="s">
        <v>832</v>
      </c>
      <c r="L25" s="55" t="s">
        <v>86</v>
      </c>
    </row>
    <row r="26" spans="1:16" ht="14" customHeight="1" x14ac:dyDescent="0.3">
      <c r="A26" s="22" t="s">
        <v>465</v>
      </c>
      <c r="B26" s="364" t="s">
        <v>11544</v>
      </c>
      <c r="C26" s="11" t="s">
        <v>11572</v>
      </c>
      <c r="D26" s="55" t="s">
        <v>86</v>
      </c>
      <c r="E26" s="22" t="s">
        <v>11573</v>
      </c>
      <c r="F26" s="22" t="s">
        <v>11574</v>
      </c>
      <c r="G26" s="282" t="s">
        <v>11575</v>
      </c>
      <c r="I26" s="22" t="s">
        <v>73</v>
      </c>
      <c r="J26" s="22" t="s">
        <v>11545</v>
      </c>
      <c r="K26" s="22" t="s">
        <v>818</v>
      </c>
      <c r="L26" s="55" t="s">
        <v>86</v>
      </c>
      <c r="M26" s="22" t="s">
        <v>11576</v>
      </c>
      <c r="O26" s="282" t="s">
        <v>11575</v>
      </c>
    </row>
    <row r="27" spans="1:16" ht="14" customHeight="1" x14ac:dyDescent="0.3">
      <c r="A27" s="22" t="s">
        <v>11546</v>
      </c>
      <c r="B27" s="364" t="s">
        <v>11577</v>
      </c>
      <c r="C27" s="11" t="s">
        <v>550</v>
      </c>
      <c r="D27" s="55" t="s">
        <v>86</v>
      </c>
      <c r="E27" s="22" t="s">
        <v>11578</v>
      </c>
      <c r="F27" s="22" t="s">
        <v>11579</v>
      </c>
      <c r="G27" s="282" t="s">
        <v>11575</v>
      </c>
      <c r="I27" s="22" t="s">
        <v>73</v>
      </c>
      <c r="J27" s="22" t="s">
        <v>11548</v>
      </c>
      <c r="K27" s="22" t="s">
        <v>799</v>
      </c>
      <c r="L27" s="55" t="s">
        <v>86</v>
      </c>
      <c r="M27" s="22" t="s">
        <v>11580</v>
      </c>
      <c r="O27" s="282" t="s">
        <v>11575</v>
      </c>
    </row>
    <row r="28" spans="1:16" ht="14" customHeight="1" x14ac:dyDescent="0.3">
      <c r="A28" s="22" t="s">
        <v>166</v>
      </c>
      <c r="B28" s="364" t="s">
        <v>11581</v>
      </c>
      <c r="C28" s="11" t="s">
        <v>11572</v>
      </c>
      <c r="D28" s="55" t="s">
        <v>86</v>
      </c>
      <c r="I28" s="22" t="s">
        <v>73</v>
      </c>
      <c r="J28" s="22" t="s">
        <v>11550</v>
      </c>
      <c r="K28" s="22" t="s">
        <v>772</v>
      </c>
      <c r="L28" s="55" t="s">
        <v>86</v>
      </c>
    </row>
    <row r="29" spans="1:16" ht="14" customHeight="1" x14ac:dyDescent="0.3">
      <c r="A29" s="22" t="s">
        <v>167</v>
      </c>
      <c r="B29" s="364" t="s">
        <v>11582</v>
      </c>
      <c r="C29" s="11" t="s">
        <v>11572</v>
      </c>
      <c r="D29" s="55" t="s">
        <v>86</v>
      </c>
      <c r="I29" s="22" t="s">
        <v>74</v>
      </c>
      <c r="J29" s="22" t="s">
        <v>11553</v>
      </c>
      <c r="K29" s="22" t="s">
        <v>809</v>
      </c>
      <c r="L29" s="55" t="s">
        <v>86</v>
      </c>
    </row>
    <row r="30" spans="1:16" ht="14" customHeight="1" x14ac:dyDescent="0.3">
      <c r="A30" s="22" t="s">
        <v>167</v>
      </c>
      <c r="B30" s="364" t="s">
        <v>11583</v>
      </c>
      <c r="C30" s="11" t="s">
        <v>11572</v>
      </c>
      <c r="D30" s="55" t="s">
        <v>86</v>
      </c>
      <c r="I30" s="22" t="s">
        <v>74</v>
      </c>
      <c r="J30" s="22" t="s">
        <v>11555</v>
      </c>
      <c r="K30" s="22" t="s">
        <v>606</v>
      </c>
      <c r="L30" s="55" t="s">
        <v>86</v>
      </c>
      <c r="M30" s="22" t="s">
        <v>11584</v>
      </c>
      <c r="O30" s="282" t="s">
        <v>11575</v>
      </c>
    </row>
    <row r="31" spans="1:16" x14ac:dyDescent="0.3">
      <c r="A31" s="22" t="s">
        <v>73</v>
      </c>
      <c r="B31" s="364" t="s">
        <v>11585</v>
      </c>
      <c r="C31" s="11" t="s">
        <v>623</v>
      </c>
      <c r="D31" s="55" t="s">
        <v>86</v>
      </c>
      <c r="E31" s="22" t="s">
        <v>11586</v>
      </c>
      <c r="F31" s="22" t="s">
        <v>11587</v>
      </c>
      <c r="G31" s="50" t="s">
        <v>11588</v>
      </c>
      <c r="I31" s="22" t="s">
        <v>74</v>
      </c>
      <c r="J31" s="22" t="s">
        <v>11556</v>
      </c>
      <c r="K31" s="22" t="s">
        <v>832</v>
      </c>
      <c r="L31" s="55" t="s">
        <v>86</v>
      </c>
      <c r="M31" s="22" t="s">
        <v>11589</v>
      </c>
      <c r="O31" s="282" t="s">
        <v>11575</v>
      </c>
    </row>
    <row r="32" spans="1:16" x14ac:dyDescent="0.3">
      <c r="A32" s="22" t="s">
        <v>74</v>
      </c>
      <c r="B32" s="364" t="s">
        <v>11590</v>
      </c>
      <c r="C32" s="11" t="s">
        <v>11591</v>
      </c>
      <c r="D32" s="55" t="s">
        <v>86</v>
      </c>
      <c r="E32" s="22" t="s">
        <v>11592</v>
      </c>
      <c r="F32" s="22" t="s">
        <v>11593</v>
      </c>
      <c r="G32" s="282" t="s">
        <v>11594</v>
      </c>
      <c r="I32" s="22" t="s">
        <v>74</v>
      </c>
      <c r="J32" s="22" t="s">
        <v>11557</v>
      </c>
      <c r="K32" s="22" t="s">
        <v>832</v>
      </c>
      <c r="L32" s="55" t="s">
        <v>86</v>
      </c>
    </row>
    <row r="33" spans="1:15" ht="28" x14ac:dyDescent="0.3">
      <c r="A33" s="22" t="s">
        <v>75</v>
      </c>
      <c r="B33" s="364" t="s">
        <v>11595</v>
      </c>
      <c r="C33" s="11" t="s">
        <v>679</v>
      </c>
      <c r="D33" s="55" t="s">
        <v>86</v>
      </c>
      <c r="E33" s="80" t="s">
        <v>11596</v>
      </c>
      <c r="F33" s="22" t="s">
        <v>11593</v>
      </c>
      <c r="G33" s="282" t="s">
        <v>11594</v>
      </c>
      <c r="I33" s="22" t="s">
        <v>74</v>
      </c>
      <c r="J33" s="22" t="s">
        <v>11558</v>
      </c>
      <c r="K33" s="22" t="s">
        <v>832</v>
      </c>
      <c r="L33" s="55" t="s">
        <v>86</v>
      </c>
    </row>
    <row r="34" spans="1:15" x14ac:dyDescent="0.3">
      <c r="A34" s="281"/>
      <c r="B34" s="281"/>
      <c r="C34" s="367"/>
      <c r="D34" s="281"/>
      <c r="E34" s="281"/>
      <c r="F34" s="281"/>
      <c r="G34" s="281"/>
      <c r="I34" s="22" t="s">
        <v>75</v>
      </c>
      <c r="J34" s="22" t="s">
        <v>11559</v>
      </c>
      <c r="K34" s="22" t="s">
        <v>832</v>
      </c>
      <c r="L34" s="55" t="s">
        <v>86</v>
      </c>
      <c r="M34" s="22" t="s">
        <v>11597</v>
      </c>
      <c r="O34" s="282" t="s">
        <v>11575</v>
      </c>
    </row>
    <row r="35" spans="1:15" x14ac:dyDescent="0.3">
      <c r="A35" s="281"/>
      <c r="B35" s="281"/>
      <c r="C35" s="367"/>
      <c r="D35" s="281"/>
      <c r="E35" s="281"/>
      <c r="F35" s="281"/>
      <c r="G35" s="281"/>
      <c r="I35" s="22" t="s">
        <v>75</v>
      </c>
      <c r="J35" s="22" t="s">
        <v>11560</v>
      </c>
      <c r="K35" s="22" t="s">
        <v>727</v>
      </c>
      <c r="L35" s="55" t="s">
        <v>86</v>
      </c>
    </row>
    <row r="36" spans="1:15" x14ac:dyDescent="0.3">
      <c r="A36" s="281"/>
      <c r="B36" s="281"/>
      <c r="C36" s="367"/>
      <c r="D36" s="281"/>
      <c r="E36" s="281"/>
      <c r="F36" s="281"/>
      <c r="G36" s="281"/>
      <c r="I36" s="22" t="s">
        <v>75</v>
      </c>
      <c r="J36" s="22" t="s">
        <v>11561</v>
      </c>
      <c r="K36" s="22" t="s">
        <v>832</v>
      </c>
      <c r="L36" s="55" t="s">
        <v>86</v>
      </c>
    </row>
    <row r="37" spans="1:15" x14ac:dyDescent="0.3">
      <c r="A37" s="281"/>
      <c r="B37" s="281"/>
      <c r="C37" s="367"/>
      <c r="D37" s="281"/>
      <c r="E37" s="281"/>
      <c r="F37" s="281"/>
      <c r="G37" s="281"/>
      <c r="I37" s="22" t="s">
        <v>75</v>
      </c>
      <c r="J37" s="22" t="s">
        <v>11562</v>
      </c>
      <c r="K37" s="22" t="s">
        <v>606</v>
      </c>
      <c r="L37" s="55" t="s">
        <v>86</v>
      </c>
    </row>
    <row r="38" spans="1:15" x14ac:dyDescent="0.3">
      <c r="A38" s="281"/>
      <c r="B38" s="281"/>
      <c r="C38" s="367"/>
      <c r="D38" s="281"/>
      <c r="E38" s="281"/>
      <c r="F38" s="281"/>
      <c r="G38" s="281"/>
      <c r="I38" s="22" t="s">
        <v>75</v>
      </c>
      <c r="J38" s="22" t="s">
        <v>11563</v>
      </c>
      <c r="K38" s="22" t="s">
        <v>832</v>
      </c>
      <c r="L38" s="55" t="s">
        <v>86</v>
      </c>
    </row>
    <row r="39" spans="1:15" x14ac:dyDescent="0.3">
      <c r="A39" s="281"/>
      <c r="B39" s="281"/>
      <c r="C39" s="367"/>
      <c r="D39" s="281"/>
      <c r="E39" s="281"/>
      <c r="F39" s="281"/>
      <c r="G39" s="281"/>
      <c r="I39" s="22" t="s">
        <v>75</v>
      </c>
      <c r="J39" s="22" t="s">
        <v>11564</v>
      </c>
      <c r="K39" s="22" t="s">
        <v>597</v>
      </c>
      <c r="L39" s="55" t="s">
        <v>86</v>
      </c>
    </row>
    <row r="40" spans="1:15" x14ac:dyDescent="0.3">
      <c r="A40" s="281"/>
      <c r="B40" s="281"/>
      <c r="C40" s="367"/>
      <c r="D40" s="281"/>
      <c r="E40" s="281"/>
      <c r="F40" s="281"/>
      <c r="G40" s="281"/>
      <c r="I40" s="22" t="s">
        <v>75</v>
      </c>
      <c r="J40" s="22" t="s">
        <v>11565</v>
      </c>
      <c r="K40" s="22" t="s">
        <v>832</v>
      </c>
      <c r="L40" s="55" t="s">
        <v>86</v>
      </c>
    </row>
    <row r="41" spans="1:15" x14ac:dyDescent="0.3">
      <c r="A41" s="281"/>
      <c r="B41" s="281"/>
      <c r="C41" s="367"/>
      <c r="D41" s="281"/>
      <c r="E41" s="281"/>
      <c r="F41" s="281"/>
      <c r="G41" s="281"/>
      <c r="I41" s="22" t="s">
        <v>75</v>
      </c>
      <c r="J41" s="22" t="s">
        <v>11566</v>
      </c>
      <c r="K41" s="22" t="s">
        <v>832</v>
      </c>
      <c r="L41" s="55" t="s">
        <v>86</v>
      </c>
    </row>
    <row r="42" spans="1:15" x14ac:dyDescent="0.3">
      <c r="A42" s="281"/>
      <c r="B42" s="281"/>
      <c r="C42" s="367"/>
      <c r="D42" s="281"/>
      <c r="E42" s="281"/>
      <c r="F42" s="281"/>
      <c r="G42" s="281"/>
      <c r="I42" s="22" t="s">
        <v>75</v>
      </c>
      <c r="J42" s="22" t="s">
        <v>11567</v>
      </c>
      <c r="K42" s="22" t="s">
        <v>663</v>
      </c>
      <c r="L42" s="55" t="s">
        <v>86</v>
      </c>
    </row>
    <row r="43" spans="1:15" x14ac:dyDescent="0.3">
      <c r="A43" s="281"/>
      <c r="B43" s="281"/>
      <c r="C43" s="367"/>
      <c r="D43" s="281"/>
      <c r="E43" s="281"/>
      <c r="F43" s="281"/>
      <c r="G43" s="281"/>
      <c r="I43" s="22" t="s">
        <v>11598</v>
      </c>
      <c r="J43" s="22" t="s">
        <v>11599</v>
      </c>
      <c r="K43" s="22" t="s">
        <v>627</v>
      </c>
      <c r="L43" s="55" t="s">
        <v>86</v>
      </c>
    </row>
    <row r="44" spans="1:15" x14ac:dyDescent="0.3">
      <c r="A44" s="281"/>
      <c r="B44" s="281"/>
      <c r="C44" s="367"/>
      <c r="D44" s="281"/>
      <c r="E44" s="281"/>
      <c r="F44" s="281"/>
      <c r="G44" s="281"/>
      <c r="I44" s="22" t="s">
        <v>11598</v>
      </c>
      <c r="J44" s="22" t="s">
        <v>11600</v>
      </c>
      <c r="K44" s="22" t="s">
        <v>627</v>
      </c>
      <c r="L44" s="55" t="s">
        <v>86</v>
      </c>
    </row>
    <row r="45" spans="1:15" x14ac:dyDescent="0.3">
      <c r="A45" s="281"/>
      <c r="B45" s="281"/>
      <c r="C45" s="367"/>
      <c r="D45" s="281"/>
      <c r="E45" s="281"/>
      <c r="F45" s="281"/>
      <c r="G45" s="281"/>
      <c r="I45" s="22" t="s">
        <v>11598</v>
      </c>
      <c r="J45" s="22" t="s">
        <v>11601</v>
      </c>
      <c r="K45" s="22" t="s">
        <v>627</v>
      </c>
      <c r="L45" s="55" t="s">
        <v>86</v>
      </c>
    </row>
    <row r="46" spans="1:15" x14ac:dyDescent="0.3">
      <c r="A46" s="281"/>
      <c r="B46" s="281"/>
      <c r="C46" s="367"/>
      <c r="D46" s="281"/>
      <c r="E46" s="281"/>
      <c r="F46" s="281"/>
      <c r="G46" s="281"/>
      <c r="I46" s="22" t="s">
        <v>11598</v>
      </c>
      <c r="J46" s="22" t="s">
        <v>11602</v>
      </c>
      <c r="K46" s="22" t="s">
        <v>627</v>
      </c>
      <c r="L46" s="55" t="s">
        <v>86</v>
      </c>
    </row>
    <row r="47" spans="1:15" x14ac:dyDescent="0.3">
      <c r="A47" s="281"/>
      <c r="B47" s="281"/>
      <c r="C47" s="367"/>
      <c r="D47" s="281"/>
      <c r="E47" s="281"/>
      <c r="F47" s="281"/>
      <c r="G47" s="281"/>
      <c r="I47" s="22" t="s">
        <v>11598</v>
      </c>
      <c r="J47" s="22" t="s">
        <v>11603</v>
      </c>
      <c r="K47" s="22" t="s">
        <v>627</v>
      </c>
      <c r="L47" s="55" t="s">
        <v>86</v>
      </c>
    </row>
    <row r="48" spans="1:15" x14ac:dyDescent="0.3">
      <c r="A48" s="281"/>
      <c r="B48" s="281"/>
      <c r="C48" s="367"/>
      <c r="D48" s="281"/>
      <c r="E48" s="281"/>
      <c r="F48" s="281"/>
      <c r="G48" s="281"/>
      <c r="I48" s="22" t="s">
        <v>11598</v>
      </c>
      <c r="J48" s="22" t="s">
        <v>11604</v>
      </c>
      <c r="K48" s="22" t="s">
        <v>627</v>
      </c>
      <c r="L48" s="55" t="s">
        <v>86</v>
      </c>
    </row>
    <row r="49" spans="1:15" x14ac:dyDescent="0.3">
      <c r="A49" s="281"/>
      <c r="B49" s="281"/>
      <c r="C49" s="367"/>
      <c r="D49" s="281"/>
      <c r="E49" s="281"/>
      <c r="F49" s="281"/>
      <c r="G49" s="281"/>
      <c r="I49" s="22" t="s">
        <v>11598</v>
      </c>
      <c r="J49" s="22" t="s">
        <v>11605</v>
      </c>
      <c r="K49" s="22" t="s">
        <v>832</v>
      </c>
      <c r="L49" s="55" t="s">
        <v>86</v>
      </c>
    </row>
    <row r="50" spans="1:15" x14ac:dyDescent="0.3">
      <c r="A50" s="281"/>
      <c r="B50" s="281"/>
      <c r="C50" s="367"/>
      <c r="D50" s="281"/>
      <c r="E50" s="281"/>
      <c r="F50" s="281"/>
      <c r="G50" s="281"/>
      <c r="I50" s="22" t="s">
        <v>11598</v>
      </c>
      <c r="J50" s="22" t="s">
        <v>11606</v>
      </c>
      <c r="K50" s="22" t="s">
        <v>832</v>
      </c>
      <c r="L50" s="55" t="s">
        <v>86</v>
      </c>
    </row>
    <row r="51" spans="1:15" x14ac:dyDescent="0.3">
      <c r="A51" s="281"/>
      <c r="B51" s="281"/>
      <c r="C51" s="367"/>
      <c r="D51" s="281"/>
      <c r="E51" s="281"/>
      <c r="F51" s="281"/>
      <c r="G51" s="281"/>
      <c r="I51" s="22" t="s">
        <v>11598</v>
      </c>
      <c r="J51" s="22" t="s">
        <v>11607</v>
      </c>
      <c r="K51" s="22" t="s">
        <v>832</v>
      </c>
      <c r="L51" s="55" t="s">
        <v>86</v>
      </c>
    </row>
    <row r="52" spans="1:15" x14ac:dyDescent="0.3">
      <c r="A52" s="281"/>
      <c r="B52" s="281"/>
      <c r="C52" s="367"/>
      <c r="D52" s="281"/>
      <c r="E52" s="281"/>
      <c r="F52" s="281"/>
      <c r="G52" s="281"/>
      <c r="I52" s="22" t="s">
        <v>11598</v>
      </c>
      <c r="J52" s="22" t="s">
        <v>11608</v>
      </c>
      <c r="K52" s="22" t="s">
        <v>832</v>
      </c>
      <c r="L52" s="55" t="s">
        <v>86</v>
      </c>
    </row>
    <row r="53" spans="1:15" ht="11" customHeight="1" x14ac:dyDescent="0.4">
      <c r="A53" s="815" t="s">
        <v>11568</v>
      </c>
      <c r="B53" s="815"/>
      <c r="C53" s="815"/>
      <c r="D53" s="815"/>
      <c r="E53" s="815"/>
      <c r="F53" s="815"/>
      <c r="G53" s="815"/>
      <c r="I53" s="815" t="s">
        <v>11569</v>
      </c>
      <c r="J53" s="815"/>
      <c r="K53" s="815"/>
      <c r="L53" s="815"/>
      <c r="M53" s="815"/>
      <c r="N53" s="815"/>
      <c r="O53" s="815"/>
    </row>
  </sheetData>
  <mergeCells count="7">
    <mergeCell ref="A53:G53"/>
    <mergeCell ref="I53:O53"/>
    <mergeCell ref="Q1:W1"/>
    <mergeCell ref="A22:G22"/>
    <mergeCell ref="I22:O22"/>
    <mergeCell ref="A1:G1"/>
    <mergeCell ref="I1:O1"/>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5BF7-6E2D-4D7D-B579-D8ED2044C74B}">
  <sheetPr codeName="Sheet45">
    <tabColor theme="5"/>
  </sheetPr>
  <dimension ref="A1:B56"/>
  <sheetViews>
    <sheetView showGridLines="0" topLeftCell="A23" workbookViewId="0">
      <selection activeCell="A58" sqref="A58"/>
    </sheetView>
  </sheetViews>
  <sheetFormatPr defaultColWidth="8.81640625" defaultRowHeight="14" x14ac:dyDescent="0.3"/>
  <cols>
    <col min="1" max="1" width="53.54296875" style="22" bestFit="1" customWidth="1"/>
    <col min="2" max="2" width="38.453125" style="22" bestFit="1" customWidth="1"/>
    <col min="3" max="16384" width="8.81640625" style="22"/>
  </cols>
  <sheetData>
    <row r="1" spans="1:2" x14ac:dyDescent="0.3">
      <c r="A1" s="21" t="s">
        <v>11609</v>
      </c>
    </row>
    <row r="2" spans="1:2" s="23" customFormat="1" x14ac:dyDescent="0.3">
      <c r="A2" s="23" t="s">
        <v>11610</v>
      </c>
      <c r="B2" s="23" t="s">
        <v>11611</v>
      </c>
    </row>
    <row r="3" spans="1:2" x14ac:dyDescent="0.3">
      <c r="A3" s="22" t="s">
        <v>11612</v>
      </c>
      <c r="B3" s="22" t="s">
        <v>11613</v>
      </c>
    </row>
    <row r="4" spans="1:2" x14ac:dyDescent="0.3">
      <c r="A4" s="22" t="s">
        <v>11614</v>
      </c>
      <c r="B4" s="22" t="s">
        <v>11615</v>
      </c>
    </row>
    <row r="5" spans="1:2" x14ac:dyDescent="0.3">
      <c r="A5" s="22" t="s">
        <v>11616</v>
      </c>
      <c r="B5" s="22" t="s">
        <v>11617</v>
      </c>
    </row>
    <row r="6" spans="1:2" x14ac:dyDescent="0.3">
      <c r="A6" s="22" t="s">
        <v>11618</v>
      </c>
      <c r="B6" s="22" t="s">
        <v>11619</v>
      </c>
    </row>
    <row r="7" spans="1:2" x14ac:dyDescent="0.3">
      <c r="A7" s="22" t="s">
        <v>11620</v>
      </c>
      <c r="B7" s="22" t="s">
        <v>11619</v>
      </c>
    </row>
    <row r="8" spans="1:2" x14ac:dyDescent="0.3">
      <c r="A8" s="22" t="s">
        <v>11621</v>
      </c>
      <c r="B8" s="22" t="s">
        <v>11619</v>
      </c>
    </row>
    <row r="9" spans="1:2" x14ac:dyDescent="0.3">
      <c r="A9" s="22" t="s">
        <v>11622</v>
      </c>
      <c r="B9" s="22" t="s">
        <v>11623</v>
      </c>
    </row>
    <row r="10" spans="1:2" x14ac:dyDescent="0.3">
      <c r="A10" s="22" t="s">
        <v>11624</v>
      </c>
      <c r="B10" s="22" t="s">
        <v>11619</v>
      </c>
    </row>
    <row r="11" spans="1:2" x14ac:dyDescent="0.3">
      <c r="A11" s="22" t="s">
        <v>11625</v>
      </c>
      <c r="B11" s="22" t="s">
        <v>11626</v>
      </c>
    </row>
    <row r="12" spans="1:2" x14ac:dyDescent="0.3">
      <c r="A12" s="22" t="s">
        <v>11627</v>
      </c>
      <c r="B12" s="22" t="s">
        <v>11628</v>
      </c>
    </row>
    <row r="13" spans="1:2" x14ac:dyDescent="0.3">
      <c r="A13" s="22" t="s">
        <v>11629</v>
      </c>
      <c r="B13" s="22" t="s">
        <v>11630</v>
      </c>
    </row>
    <row r="14" spans="1:2" x14ac:dyDescent="0.3">
      <c r="A14" s="22" t="s">
        <v>11631</v>
      </c>
      <c r="B14" s="22" t="s">
        <v>11619</v>
      </c>
    </row>
    <row r="15" spans="1:2" x14ac:dyDescent="0.3">
      <c r="A15" s="22" t="s">
        <v>11632</v>
      </c>
      <c r="B15" s="22" t="s">
        <v>11633</v>
      </c>
    </row>
    <row r="16" spans="1:2" x14ac:dyDescent="0.3">
      <c r="A16" s="22" t="s">
        <v>11634</v>
      </c>
      <c r="B16" s="22" t="s">
        <v>11635</v>
      </c>
    </row>
    <row r="17" spans="1:2" x14ac:dyDescent="0.3">
      <c r="A17" s="22" t="s">
        <v>11636</v>
      </c>
      <c r="B17" s="22" t="s">
        <v>11637</v>
      </c>
    </row>
    <row r="18" spans="1:2" x14ac:dyDescent="0.3">
      <c r="A18" s="22" t="s">
        <v>11638</v>
      </c>
      <c r="B18" s="22" t="s">
        <v>11639</v>
      </c>
    </row>
    <row r="19" spans="1:2" x14ac:dyDescent="0.3">
      <c r="A19" s="22" t="s">
        <v>11640</v>
      </c>
      <c r="B19" s="22" t="s">
        <v>11641</v>
      </c>
    </row>
    <row r="20" spans="1:2" x14ac:dyDescent="0.3">
      <c r="A20" s="22" t="s">
        <v>11642</v>
      </c>
      <c r="B20" s="22" t="s">
        <v>11643</v>
      </c>
    </row>
    <row r="21" spans="1:2" x14ac:dyDescent="0.3">
      <c r="A21" s="22" t="s">
        <v>11644</v>
      </c>
      <c r="B21" s="22" t="s">
        <v>11645</v>
      </c>
    </row>
    <row r="22" spans="1:2" x14ac:dyDescent="0.3">
      <c r="A22" s="22" t="s">
        <v>11646</v>
      </c>
      <c r="B22" s="22" t="s">
        <v>11647</v>
      </c>
    </row>
    <row r="23" spans="1:2" x14ac:dyDescent="0.3">
      <c r="A23" s="22" t="s">
        <v>11648</v>
      </c>
      <c r="B23" s="22" t="s">
        <v>11649</v>
      </c>
    </row>
    <row r="24" spans="1:2" x14ac:dyDescent="0.3">
      <c r="A24" s="22" t="s">
        <v>11650</v>
      </c>
      <c r="B24" s="22" t="s">
        <v>11651</v>
      </c>
    </row>
    <row r="25" spans="1:2" x14ac:dyDescent="0.3">
      <c r="A25" s="22" t="s">
        <v>11652</v>
      </c>
      <c r="B25" s="22" t="s">
        <v>11653</v>
      </c>
    </row>
    <row r="26" spans="1:2" x14ac:dyDescent="0.3">
      <c r="A26" s="22" t="s">
        <v>11654</v>
      </c>
      <c r="B26" s="22" t="s">
        <v>11655</v>
      </c>
    </row>
    <row r="27" spans="1:2" x14ac:dyDescent="0.3">
      <c r="A27" s="22" t="s">
        <v>11656</v>
      </c>
      <c r="B27" s="22" t="s">
        <v>11657</v>
      </c>
    </row>
    <row r="28" spans="1:2" x14ac:dyDescent="0.3">
      <c r="A28" s="22" t="s">
        <v>11658</v>
      </c>
      <c r="B28" s="22" t="s">
        <v>11619</v>
      </c>
    </row>
    <row r="29" spans="1:2" x14ac:dyDescent="0.3">
      <c r="A29" s="22" t="s">
        <v>11659</v>
      </c>
      <c r="B29" s="22" t="s">
        <v>11660</v>
      </c>
    </row>
    <row r="30" spans="1:2" x14ac:dyDescent="0.3">
      <c r="A30" s="22" t="s">
        <v>11661</v>
      </c>
      <c r="B30" s="22" t="s">
        <v>11662</v>
      </c>
    </row>
    <row r="31" spans="1:2" x14ac:dyDescent="0.3">
      <c r="A31" s="22" t="s">
        <v>11663</v>
      </c>
      <c r="B31" s="22" t="s">
        <v>11619</v>
      </c>
    </row>
    <row r="32" spans="1:2" x14ac:dyDescent="0.3">
      <c r="A32" s="22" t="s">
        <v>11664</v>
      </c>
      <c r="B32" s="22" t="s">
        <v>11665</v>
      </c>
    </row>
    <row r="33" spans="1:2" x14ac:dyDescent="0.3">
      <c r="A33" s="22" t="s">
        <v>11666</v>
      </c>
      <c r="B33" s="22" t="s">
        <v>11667</v>
      </c>
    </row>
    <row r="34" spans="1:2" x14ac:dyDescent="0.3">
      <c r="A34" s="22" t="s">
        <v>11668</v>
      </c>
      <c r="B34" s="22" t="s">
        <v>11669</v>
      </c>
    </row>
    <row r="35" spans="1:2" x14ac:dyDescent="0.3">
      <c r="A35" s="22" t="s">
        <v>11670</v>
      </c>
      <c r="B35" s="22" t="s">
        <v>11671</v>
      </c>
    </row>
    <row r="36" spans="1:2" x14ac:dyDescent="0.3">
      <c r="A36" s="22" t="s">
        <v>11672</v>
      </c>
      <c r="B36" s="22" t="s">
        <v>11619</v>
      </c>
    </row>
    <row r="37" spans="1:2" x14ac:dyDescent="0.3">
      <c r="A37" s="22" t="s">
        <v>11673</v>
      </c>
      <c r="B37" s="22" t="s">
        <v>11619</v>
      </c>
    </row>
    <row r="38" spans="1:2" x14ac:dyDescent="0.3">
      <c r="A38" s="22" t="s">
        <v>11674</v>
      </c>
      <c r="B38" s="22" t="s">
        <v>11675</v>
      </c>
    </row>
    <row r="39" spans="1:2" x14ac:dyDescent="0.3">
      <c r="A39" s="22" t="s">
        <v>11676</v>
      </c>
      <c r="B39" s="22" t="s">
        <v>11619</v>
      </c>
    </row>
    <row r="40" spans="1:2" x14ac:dyDescent="0.3">
      <c r="A40" s="22" t="s">
        <v>11677</v>
      </c>
      <c r="B40" s="22" t="s">
        <v>11678</v>
      </c>
    </row>
    <row r="41" spans="1:2" x14ac:dyDescent="0.3">
      <c r="A41" s="22" t="s">
        <v>11679</v>
      </c>
      <c r="B41" s="22" t="s">
        <v>11680</v>
      </c>
    </row>
    <row r="42" spans="1:2" x14ac:dyDescent="0.3">
      <c r="A42" s="22" t="s">
        <v>11681</v>
      </c>
      <c r="B42" s="22" t="s">
        <v>11682</v>
      </c>
    </row>
    <row r="43" spans="1:2" x14ac:dyDescent="0.3">
      <c r="A43" s="22" t="s">
        <v>11683</v>
      </c>
      <c r="B43" s="22" t="s">
        <v>11684</v>
      </c>
    </row>
    <row r="44" spans="1:2" x14ac:dyDescent="0.3">
      <c r="A44" s="22" t="s">
        <v>11685</v>
      </c>
      <c r="B44" s="22" t="s">
        <v>11686</v>
      </c>
    </row>
    <row r="45" spans="1:2" x14ac:dyDescent="0.3">
      <c r="A45" s="22" t="s">
        <v>11687</v>
      </c>
      <c r="B45" s="22" t="s">
        <v>11619</v>
      </c>
    </row>
    <row r="46" spans="1:2" x14ac:dyDescent="0.3">
      <c r="A46" s="22" t="s">
        <v>11688</v>
      </c>
      <c r="B46" s="22" t="s">
        <v>11689</v>
      </c>
    </row>
    <row r="47" spans="1:2" x14ac:dyDescent="0.3">
      <c r="A47" s="22" t="s">
        <v>11690</v>
      </c>
      <c r="B47" s="22" t="s">
        <v>11691</v>
      </c>
    </row>
    <row r="48" spans="1:2" x14ac:dyDescent="0.3">
      <c r="A48" s="22" t="s">
        <v>11692</v>
      </c>
      <c r="B48" s="22" t="s">
        <v>11691</v>
      </c>
    </row>
    <row r="49" spans="1:2" x14ac:dyDescent="0.3">
      <c r="A49" s="22" t="s">
        <v>11693</v>
      </c>
      <c r="B49" s="22" t="s">
        <v>11694</v>
      </c>
    </row>
    <row r="50" spans="1:2" x14ac:dyDescent="0.3">
      <c r="A50" s="22" t="s">
        <v>11695</v>
      </c>
      <c r="B50" s="22" t="s">
        <v>11696</v>
      </c>
    </row>
    <row r="51" spans="1:2" x14ac:dyDescent="0.3">
      <c r="A51" s="22" t="s">
        <v>11697</v>
      </c>
      <c r="B51" s="22" t="s">
        <v>11698</v>
      </c>
    </row>
    <row r="52" spans="1:2" x14ac:dyDescent="0.3">
      <c r="A52" s="22" t="s">
        <v>11699</v>
      </c>
      <c r="B52" s="22" t="s">
        <v>11700</v>
      </c>
    </row>
    <row r="53" spans="1:2" x14ac:dyDescent="0.3">
      <c r="A53" s="22" t="s">
        <v>11701</v>
      </c>
      <c r="B53" s="22" t="s">
        <v>11619</v>
      </c>
    </row>
    <row r="54" spans="1:2" x14ac:dyDescent="0.3">
      <c r="A54" s="22" t="s">
        <v>11702</v>
      </c>
      <c r="B54" s="22" t="s">
        <v>11703</v>
      </c>
    </row>
    <row r="55" spans="1:2" x14ac:dyDescent="0.3">
      <c r="A55" s="22" t="s">
        <v>11704</v>
      </c>
      <c r="B55" s="22" t="s">
        <v>11705</v>
      </c>
    </row>
    <row r="56" spans="1:2" x14ac:dyDescent="0.3">
      <c r="A56" s="22" t="s">
        <v>11706</v>
      </c>
      <c r="B56" s="22" t="s">
        <v>11707</v>
      </c>
    </row>
  </sheetData>
  <autoFilter ref="A2:B56" xr:uid="{D33C0F12-084E-4370-A985-051893F02EB8}"/>
  <hyperlinks>
    <hyperlink ref="A1" r:id="rId1" tooltip="https://consulting.global.deloitteonline.com/sites/anixterstratus/wesco%20oracle%20finance%20phase%201/01.%20imagine/07.%20current%20state%20data/ahcs/legacy%20fah%20assessment" display="https://consulting.global.deloitteonline.com/sites/AnixterStratus/WESCO Oracle Finance Phase 1/01. Imagine/07. Current State Data/AHCS/Legacy FAH Assessment" xr:uid="{8EE14E93-2282-4B65-802F-FF358C8AFBDC}"/>
  </hyperlinks>
  <pageMargins left="0.7" right="0.7" top="0.75" bottom="0.75" header="0.3" footer="0.3"/>
  <pageSetup paperSize="9" orientation="portrait"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E8C55-FAF7-49C5-8F5D-900DD49CD80D}">
  <sheetPr codeName="Sheet46"/>
  <dimension ref="A1:I14"/>
  <sheetViews>
    <sheetView showGridLines="0" zoomScale="90" zoomScaleNormal="90" workbookViewId="0">
      <selection activeCell="O7" sqref="O7"/>
    </sheetView>
  </sheetViews>
  <sheetFormatPr defaultColWidth="8.54296875" defaultRowHeight="14.5" x14ac:dyDescent="0.35"/>
  <cols>
    <col min="1" max="1" width="12" style="4" customWidth="1"/>
    <col min="2" max="3" width="8.54296875" style="4"/>
    <col min="4" max="4" width="53.54296875" style="5" customWidth="1"/>
    <col min="5" max="5" width="41.453125" style="5" customWidth="1"/>
    <col min="6" max="6" width="24.54296875" style="4" bestFit="1" customWidth="1"/>
    <col min="7" max="7" width="11.453125" style="4" customWidth="1"/>
    <col min="8" max="8" width="16.1796875" style="4" bestFit="1" customWidth="1"/>
    <col min="9" max="16384" width="8.54296875" style="4"/>
  </cols>
  <sheetData>
    <row r="1" spans="1:9" s="2" customFormat="1" x14ac:dyDescent="0.35">
      <c r="A1" s="2" t="s">
        <v>11708</v>
      </c>
      <c r="B1" s="2" t="s">
        <v>11709</v>
      </c>
      <c r="C1" s="2" t="s">
        <v>30</v>
      </c>
      <c r="D1" s="3" t="s">
        <v>8027</v>
      </c>
      <c r="E1" s="3" t="s">
        <v>11710</v>
      </c>
      <c r="F1" s="2" t="s">
        <v>31</v>
      </c>
      <c r="G1" s="2" t="s">
        <v>8037</v>
      </c>
      <c r="H1" s="2" t="s">
        <v>8035</v>
      </c>
      <c r="I1" s="2" t="s">
        <v>11711</v>
      </c>
    </row>
    <row r="2" spans="1:9" ht="29" x14ac:dyDescent="0.35">
      <c r="A2" s="4" t="s">
        <v>11712</v>
      </c>
      <c r="B2" s="4">
        <v>74572</v>
      </c>
      <c r="C2" s="4" t="s">
        <v>483</v>
      </c>
      <c r="D2" s="5" t="s">
        <v>11713</v>
      </c>
      <c r="E2" s="5" t="s">
        <v>11714</v>
      </c>
      <c r="F2" s="4" t="s">
        <v>11715</v>
      </c>
      <c r="H2" s="6">
        <v>44462.536111111112</v>
      </c>
      <c r="I2" s="4" t="s">
        <v>11716</v>
      </c>
    </row>
    <row r="3" spans="1:9" ht="44.9" customHeight="1" x14ac:dyDescent="0.35">
      <c r="A3" s="4" t="s">
        <v>11717</v>
      </c>
      <c r="B3" s="4">
        <v>74297</v>
      </c>
      <c r="C3" s="4" t="s">
        <v>483</v>
      </c>
      <c r="D3" s="5" t="s">
        <v>11718</v>
      </c>
      <c r="E3" s="9" t="s">
        <v>11719</v>
      </c>
      <c r="F3" s="4" t="s">
        <v>8287</v>
      </c>
      <c r="H3" s="6">
        <v>44461.456250000003</v>
      </c>
      <c r="I3" s="4" t="s">
        <v>11720</v>
      </c>
    </row>
    <row r="4" spans="1:9" ht="28.5" customHeight="1" x14ac:dyDescent="0.35">
      <c r="A4" s="4" t="s">
        <v>11721</v>
      </c>
      <c r="B4" s="4">
        <v>74082</v>
      </c>
      <c r="C4" s="4" t="s">
        <v>11722</v>
      </c>
      <c r="D4" s="5" t="s">
        <v>11723</v>
      </c>
      <c r="F4" s="4" t="s">
        <v>8101</v>
      </c>
      <c r="G4" s="8">
        <v>44477</v>
      </c>
      <c r="H4" s="6">
        <v>44460.497916666667</v>
      </c>
      <c r="I4" s="10" t="s">
        <v>11724</v>
      </c>
    </row>
    <row r="5" spans="1:9" ht="58" x14ac:dyDescent="0.35">
      <c r="A5" s="4" t="s">
        <v>11725</v>
      </c>
      <c r="B5" s="4">
        <v>74075</v>
      </c>
      <c r="C5" s="4" t="s">
        <v>445</v>
      </c>
      <c r="D5" s="5" t="s">
        <v>11726</v>
      </c>
      <c r="E5" s="5" t="s">
        <v>11727</v>
      </c>
      <c r="F5" s="4" t="s">
        <v>8212</v>
      </c>
      <c r="G5" s="8">
        <v>44467</v>
      </c>
      <c r="H5" s="6">
        <v>44460.484722222223</v>
      </c>
      <c r="I5" s="4" t="s">
        <v>11724</v>
      </c>
    </row>
    <row r="6" spans="1:9" x14ac:dyDescent="0.35">
      <c r="A6" s="4" t="s">
        <v>11728</v>
      </c>
      <c r="B6" s="4">
        <v>74031</v>
      </c>
      <c r="C6" s="4" t="s">
        <v>433</v>
      </c>
      <c r="D6" s="5" t="s">
        <v>11729</v>
      </c>
      <c r="F6" s="4" t="s">
        <v>11730</v>
      </c>
      <c r="H6" s="6">
        <v>44460.4</v>
      </c>
      <c r="I6" s="4" t="s">
        <v>11716</v>
      </c>
    </row>
    <row r="7" spans="1:9" x14ac:dyDescent="0.35">
      <c r="A7" s="4" t="s">
        <v>11731</v>
      </c>
      <c r="B7" s="4">
        <v>73925</v>
      </c>
      <c r="C7" s="4" t="s">
        <v>483</v>
      </c>
      <c r="D7" s="5" t="s">
        <v>11732</v>
      </c>
      <c r="E7" s="5" t="s">
        <v>11733</v>
      </c>
      <c r="F7" s="4" t="s">
        <v>9650</v>
      </c>
      <c r="G7" s="8">
        <v>44468</v>
      </c>
      <c r="H7" s="6">
        <v>44459.510416666664</v>
      </c>
      <c r="I7" s="4" t="s">
        <v>11716</v>
      </c>
    </row>
    <row r="8" spans="1:9" x14ac:dyDescent="0.35">
      <c r="A8" s="4" t="s">
        <v>11734</v>
      </c>
      <c r="B8" s="4">
        <v>73913</v>
      </c>
      <c r="C8" s="4" t="s">
        <v>445</v>
      </c>
      <c r="D8" s="5" t="s">
        <v>11735</v>
      </c>
      <c r="E8" s="5" t="s">
        <v>11736</v>
      </c>
      <c r="F8" s="4" t="s">
        <v>2784</v>
      </c>
      <c r="G8" s="8">
        <v>44477</v>
      </c>
      <c r="H8" s="6">
        <v>44459.478472222225</v>
      </c>
      <c r="I8" s="4" t="s">
        <v>11724</v>
      </c>
    </row>
    <row r="9" spans="1:9" x14ac:dyDescent="0.35">
      <c r="A9" s="4" t="s">
        <v>11737</v>
      </c>
      <c r="B9" s="4">
        <v>73912</v>
      </c>
      <c r="C9" s="4" t="s">
        <v>483</v>
      </c>
      <c r="D9" s="5" t="s">
        <v>11738</v>
      </c>
      <c r="F9" s="4" t="s">
        <v>9650</v>
      </c>
      <c r="H9" s="6">
        <v>44459.468055555553</v>
      </c>
      <c r="I9" s="4" t="s">
        <v>11716</v>
      </c>
    </row>
    <row r="10" spans="1:9" ht="29" x14ac:dyDescent="0.35">
      <c r="A10" s="4" t="s">
        <v>11739</v>
      </c>
      <c r="B10" s="4">
        <v>73907</v>
      </c>
      <c r="C10" s="4" t="s">
        <v>483</v>
      </c>
      <c r="D10" s="5" t="s">
        <v>11740</v>
      </c>
      <c r="E10" s="5" t="s">
        <v>11741</v>
      </c>
      <c r="F10" s="4" t="s">
        <v>8197</v>
      </c>
      <c r="H10" s="6">
        <v>44459.451388888891</v>
      </c>
      <c r="I10" s="4" t="s">
        <v>11742</v>
      </c>
    </row>
    <row r="11" spans="1:9" ht="43.5" x14ac:dyDescent="0.35">
      <c r="A11" s="4" t="s">
        <v>11743</v>
      </c>
      <c r="B11" s="4">
        <v>73898</v>
      </c>
      <c r="C11" s="4" t="s">
        <v>445</v>
      </c>
      <c r="D11" s="5" t="s">
        <v>11744</v>
      </c>
      <c r="E11" s="5" t="s">
        <v>11745</v>
      </c>
      <c r="F11" s="4" t="s">
        <v>2784</v>
      </c>
      <c r="H11" s="6">
        <v>44459.394444444442</v>
      </c>
      <c r="I11" s="4" t="s">
        <v>11716</v>
      </c>
    </row>
    <row r="12" spans="1:9" ht="29" x14ac:dyDescent="0.35">
      <c r="A12" s="4" t="s">
        <v>11746</v>
      </c>
      <c r="B12" s="4">
        <v>73276</v>
      </c>
      <c r="C12" s="4" t="s">
        <v>11722</v>
      </c>
      <c r="D12" s="5" t="s">
        <v>11747</v>
      </c>
      <c r="F12" s="4" t="s">
        <v>9650</v>
      </c>
      <c r="G12" s="8">
        <v>44477</v>
      </c>
      <c r="H12" s="6">
        <v>44454.784722222219</v>
      </c>
      <c r="I12" s="4" t="s">
        <v>11724</v>
      </c>
    </row>
    <row r="13" spans="1:9" x14ac:dyDescent="0.35">
      <c r="A13" s="4" t="s">
        <v>11748</v>
      </c>
      <c r="B13" s="4">
        <v>72959</v>
      </c>
      <c r="C13" s="4" t="s">
        <v>445</v>
      </c>
      <c r="D13" s="5" t="s">
        <v>11749</v>
      </c>
      <c r="F13" s="4" t="s">
        <v>8287</v>
      </c>
      <c r="H13" s="6">
        <v>44453.490972222222</v>
      </c>
      <c r="I13" s="4" t="s">
        <v>11716</v>
      </c>
    </row>
    <row r="14" spans="1:9" ht="29" x14ac:dyDescent="0.35">
      <c r="A14" s="4" t="s">
        <v>11750</v>
      </c>
      <c r="B14" s="4">
        <v>72944</v>
      </c>
      <c r="C14" s="4" t="s">
        <v>11722</v>
      </c>
      <c r="D14" s="5" t="s">
        <v>11751</v>
      </c>
      <c r="F14" s="4" t="s">
        <v>8101</v>
      </c>
      <c r="G14" s="8">
        <v>44477</v>
      </c>
      <c r="H14" s="6">
        <v>44453.441666666666</v>
      </c>
      <c r="I14" s="4" t="s">
        <v>11724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8A6DCCE3A4D6246BDCC3A99887E7EBF" ma:contentTypeVersion="17" ma:contentTypeDescription="Create a new document." ma:contentTypeScope="" ma:versionID="affd4296e8f1351782c9a0c46419815a">
  <xsd:schema xmlns:xsd="http://www.w3.org/2001/XMLSchema" xmlns:xs="http://www.w3.org/2001/XMLSchema" xmlns:p="http://schemas.microsoft.com/office/2006/metadata/properties" xmlns:ns2="ecdbe5b9-5499-446f-91f2-35ffe1354dc7" xmlns:ns3="f605c320-b55e-4af4-addb-d1a9d1bdf49a" targetNamespace="http://schemas.microsoft.com/office/2006/metadata/properties" ma:root="true" ma:fieldsID="b2e98148e58719572f5b792c854782dd" ns2:_="" ns3:_="">
    <xsd:import namespace="ecdbe5b9-5499-446f-91f2-35ffe1354dc7"/>
    <xsd:import namespace="f605c320-b55e-4af4-addb-d1a9d1bdf49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dbe5b9-5499-446f-91f2-35ffe1354d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OCR" ma:index="23" nillable="true" ma:displayName="Extracted Text" ma:internalName="MediaServiceOCR" ma:readOnly="true">
      <xsd:simpleType>
        <xsd:restriction base="dms:Note">
          <xsd:maxLength value="255"/>
        </xsd:restriction>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05c320-b55e-4af4-addb-d1a9d1bdf49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ea543a0b-041d-4ba4-9f31-868688cb4e3e}" ma:internalName="TaxCatchAll" ma:showField="CatchAllData" ma:web="f605c320-b55e-4af4-addb-d1a9d1bdf49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dbe5b9-5499-446f-91f2-35ffe1354dc7">
      <Terms xmlns="http://schemas.microsoft.com/office/infopath/2007/PartnerControls"/>
    </lcf76f155ced4ddcb4097134ff3c332f>
    <TaxCatchAll xmlns="f605c320-b55e-4af4-addb-d1a9d1bdf49a" xsi:nil="true"/>
  </documentManagement>
</p:properties>
</file>

<file path=customXml/itemProps1.xml><?xml version="1.0" encoding="utf-8"?>
<ds:datastoreItem xmlns:ds="http://schemas.openxmlformats.org/officeDocument/2006/customXml" ds:itemID="{C86E1F93-A13F-4F4F-8111-E7F9260BBC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dbe5b9-5499-446f-91f2-35ffe1354dc7"/>
    <ds:schemaRef ds:uri="f605c320-b55e-4af4-addb-d1a9d1bdf4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C9D8B29-B585-434E-9A1F-0F326CC7CAB9}">
  <ds:schemaRefs>
    <ds:schemaRef ds:uri="http://schemas.microsoft.com/sharepoint/v3/contenttype/forms"/>
  </ds:schemaRefs>
</ds:datastoreItem>
</file>

<file path=customXml/itemProps3.xml><?xml version="1.0" encoding="utf-8"?>
<ds:datastoreItem xmlns:ds="http://schemas.openxmlformats.org/officeDocument/2006/customXml" ds:itemID="{E3D600FC-3F22-437E-A970-2B04AA48ADDF}">
  <ds:schemaRefs>
    <ds:schemaRef ds:uri="http://purl.org/dc/dcmitype/"/>
    <ds:schemaRef ds:uri="http://schemas.openxmlformats.org/package/2006/metadata/core-properties"/>
    <ds:schemaRef ds:uri="http://purl.org/dc/terms/"/>
    <ds:schemaRef ds:uri="http://schemas.microsoft.com/office/2006/documentManagement/types"/>
    <ds:schemaRef ds:uri="http://schemas.microsoft.com/office/infopath/2007/PartnerControls"/>
    <ds:schemaRef ds:uri="http://schemas.microsoft.com/office/2006/metadata/properties"/>
    <ds:schemaRef ds:uri="http://www.w3.org/XML/1998/namespace"/>
    <ds:schemaRef ds:uri="http://purl.org/dc/elements/1.1/"/>
    <ds:schemaRef ds:uri="ecdbe5b9-5499-446f-91f2-35ffe1354dc7"/>
    <ds:schemaRef ds:uri="f605c320-b55e-4af4-addb-d1a9d1bdf4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UAT1 Draft </vt:lpstr>
      <vt:lpstr>Dev20 Config</vt:lpstr>
      <vt:lpstr>Session Agenda</vt:lpstr>
      <vt:lpstr>SIT2 Config</vt:lpstr>
      <vt:lpstr>MF BSR list</vt:lpstr>
      <vt:lpstr>BSR-Dev22</vt:lpstr>
      <vt:lpstr>AHCS-SL</vt:lpstr>
      <vt:lpstr>SIT2 Enhancements</vt:lpstr>
      <vt:lpstr>New Feature working</vt:lpstr>
      <vt:lpstr>RPT007</vt:lpstr>
      <vt:lpstr>MFINV</vt:lpstr>
      <vt:lpstr>MFAP</vt:lpstr>
      <vt:lpstr>MFAR</vt:lpstr>
      <vt:lpstr>PSFA</vt:lpstr>
      <vt:lpstr>RPT006</vt:lpstr>
      <vt:lpstr>RPT009</vt:lpstr>
      <vt:lpstr>RPT208</vt:lpstr>
      <vt:lpstr>EXT123</vt:lpstr>
      <vt:lpstr>CloudPay</vt:lpstr>
      <vt:lpstr>IAP</vt:lpstr>
      <vt:lpstr>Leases</vt:lpstr>
      <vt:lpstr>Treasury</vt:lpstr>
      <vt:lpstr>SXE</vt:lpstr>
      <vt:lpstr>Eclipse</vt:lpstr>
      <vt:lpstr>Dev22 config</vt:lpstr>
      <vt:lpstr>ADI - Defect CTPFS -7397</vt:lpstr>
      <vt:lpstr>SL AACT Rule</vt:lpstr>
      <vt:lpstr>SL List</vt:lpstr>
      <vt:lpstr>Open Questions</vt:lpstr>
      <vt:lpstr>SIT1 Ramp up</vt:lpstr>
      <vt:lpstr>SIT1 Config</vt:lpstr>
      <vt:lpstr>RICE List</vt:lpstr>
      <vt:lpstr>Sheet1</vt:lpstr>
      <vt:lpstr>Location changes</vt:lpstr>
      <vt:lpstr>FIT DEMO</vt:lpstr>
      <vt:lpstr>0. Guidelines</vt:lpstr>
      <vt:lpstr>1. User Stories</vt:lpstr>
      <vt:lpstr>2. Deliver Phase User Stories</vt:lpstr>
      <vt:lpstr>Sprint Plan by RICE Type</vt:lpstr>
      <vt:lpstr>JIRA</vt:lpstr>
      <vt:lpstr>Summary</vt:lpstr>
      <vt:lpstr>Sprint Plan Summary</vt:lpstr>
      <vt:lpstr>WESCO RICE Listing 1B</vt:lpstr>
      <vt:lpstr>GL Rep. User Story RICE Ration</vt:lpstr>
      <vt:lpstr>Tax Story Summary</vt:lpstr>
      <vt:lpstr>WESCO RICE Listing</vt:lpstr>
      <vt:lpstr>AHCS Rep.User Story RICE Ration</vt:lpstr>
      <vt:lpstr>LOVs</vt:lpstr>
      <vt:lpstr>SIT2 -Smoke Test</vt:lpstr>
      <vt:lpstr>Legacy Reference</vt:lpstr>
      <vt:lpstr>Defects &amp; Enhancements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Vanvari, Neha (US - Mumbai)</dc:creator>
  <cp:keywords/>
  <dc:description/>
  <cp:lastModifiedBy>Mathur, Saurabh</cp:lastModifiedBy>
  <cp:revision/>
  <dcterms:created xsi:type="dcterms:W3CDTF">2021-09-27T01:01:55Z</dcterms:created>
  <dcterms:modified xsi:type="dcterms:W3CDTF">2024-08-29T09:15:09Z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2021-09-27T01:01:56Z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149d555c-68ab-4c85-96cb-24c017f13a1d</vt:lpwstr>
  </property>
  <property fmtid="{D5CDD505-2E9C-101B-9397-08002B2CF9AE}" pid="8" name="MSIP_Label_ea60d57e-af5b-4752-ac57-3e4f28ca11dc_ContentBits">
    <vt:lpwstr>0</vt:lpwstr>
  </property>
  <property fmtid="{D5CDD505-2E9C-101B-9397-08002B2CF9AE}" pid="9" name="ContentTypeId">
    <vt:lpwstr>0x010100367C667A159EE14D858C38BF6F4004B4</vt:lpwstr>
  </property>
  <property fmtid="{D5CDD505-2E9C-101B-9397-08002B2CF9AE}" pid="10" name="SV_QUERY_LIST_4F35BF76-6C0D-4D9B-82B2-816C12CF3733">
    <vt:lpwstr>empty_477D106A-C0D6-4607-AEBD-E2C9D60EA279</vt:lpwstr>
  </property>
  <property fmtid="{D5CDD505-2E9C-101B-9397-08002B2CF9AE}" pid="11" name="SV_HIDDEN_GRID_QUERY_LIST_4F35BF76-6C0D-4D9B-82B2-816C12CF3733">
    <vt:lpwstr>empty_477D106A-C0D6-4607-AEBD-E2C9D60EA279</vt:lpwstr>
  </property>
  <property fmtid="{D5CDD505-2E9C-101B-9397-08002B2CF9AE}" pid="12" name="MediaServiceImageTags">
    <vt:lpwstr/>
  </property>
  <property fmtid="{D5CDD505-2E9C-101B-9397-08002B2CF9AE}" pid="13" name="MSIP_Label_aca48a49-84b0-42f4-b837-4637b4ae7a6b_Enabled">
    <vt:lpwstr>true</vt:lpwstr>
  </property>
  <property fmtid="{D5CDD505-2E9C-101B-9397-08002B2CF9AE}" pid="14" name="MSIP_Label_aca48a49-84b0-42f4-b837-4637b4ae7a6b_Name">
    <vt:lpwstr>Internal</vt:lpwstr>
  </property>
  <property fmtid="{D5CDD505-2E9C-101B-9397-08002B2CF9AE}" pid="15" name="MSIP_Label_aca48a49-84b0-42f4-b837-4637b4ae7a6b_SetDate">
    <vt:lpwstr>2022-10-05T19:42:09Z</vt:lpwstr>
  </property>
  <property fmtid="{D5CDD505-2E9C-101B-9397-08002B2CF9AE}" pid="16" name="MSIP_Label_aca48a49-84b0-42f4-b837-4637b4ae7a6b_ActionId">
    <vt:lpwstr>793e58e2-96a6-4283-9e45-bdd3b019a944</vt:lpwstr>
  </property>
  <property fmtid="{D5CDD505-2E9C-101B-9397-08002B2CF9AE}" pid="17" name="MSIP_Label_aca48a49-84b0-42f4-b837-4637b4ae7a6b_SiteId">
    <vt:lpwstr>381d31b0-f4b9-4f22-a0dd-92488db3eb82</vt:lpwstr>
  </property>
  <property fmtid="{D5CDD505-2E9C-101B-9397-08002B2CF9AE}" pid="18" name="MSIP_Label_aca48a49-84b0-42f4-b837-4637b4ae7a6b_ContentBits">
    <vt:lpwstr>6</vt:lpwstr>
  </property>
  <property fmtid="{D5CDD505-2E9C-101B-9397-08002B2CF9AE}" pid="19" name="MSIP_Label_aca48a49-84b0-42f4-b837-4637b4ae7a6b_Method">
    <vt:lpwstr>Standard</vt:lpwstr>
  </property>
</Properties>
</file>